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.xml" ContentType="application/vnd.openxmlformats-officedocument.drawingml.chartshapes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4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codeName="ThisWorkbook" autoCompressPictures="0"/>
  <bookViews>
    <workbookView xWindow="7680" yWindow="1080" windowWidth="24480" windowHeight="18700" tabRatio="833"/>
  </bookViews>
  <sheets>
    <sheet name="Copyright" sheetId="20" r:id="rId1"/>
    <sheet name="State" sheetId="1" r:id="rId2"/>
    <sheet name="County" sheetId="2" r:id="rId3"/>
    <sheet name="Town" sheetId="3" r:id="rId4"/>
    <sheet name="Graphs" sheetId="4" r:id="rId5"/>
    <sheet name="Party" sheetId="5" r:id="rId6"/>
    <sheet name="Statistics" sheetId="7" r:id="rId7"/>
    <sheet name="Candidates" sheetId="8" r:id="rId8"/>
    <sheet name="Notes" sheetId="10" r:id="rId9"/>
    <sheet name="Sources" sheetId="19" r:id="rId10"/>
    <sheet name="Update Log" sheetId="21" r:id="rId11"/>
  </sheets>
  <definedNames>
    <definedName name="HTML_CodePage" hidden="1">1252</definedName>
    <definedName name="HTML_Control" hidden="1">{"'Stats'!$A$1:$AB$32"}</definedName>
    <definedName name="HTML_Description" hidden="1">""</definedName>
    <definedName name="HTML_Email" hidden="1">""</definedName>
    <definedName name="HTML_Header" hidden="1">"1996 Presidential Election Statistics"</definedName>
    <definedName name="HTML_LastUpdate" hidden="1">"12/9/98"</definedName>
    <definedName name="HTML_LineAfter" hidden="1">FALSE</definedName>
    <definedName name="HTML_LineBefore" hidden="1">FALSE</definedName>
    <definedName name="HTML_Name" hidden="1">"David Leip"</definedName>
    <definedName name="HTML_OBDlg2" hidden="1">TRUE</definedName>
    <definedName name="HTML_OBDlg4" hidden="1">TRUE</definedName>
    <definedName name="HTML_OS" hidden="1">1</definedName>
    <definedName name="HTML_PathFileMac" hidden="1">"Bismark:Home:pe96stats.html"</definedName>
    <definedName name="HTML_Title" hidden="1">"1996 Presidential Election Statistics"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I42" i="1" l="1"/>
  <c r="AV42" i="1"/>
  <c r="AT42" i="1"/>
  <c r="AR42" i="1"/>
  <c r="AP42" i="1"/>
  <c r="AN42" i="1"/>
  <c r="AL42" i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BI41" i="1"/>
  <c r="AV41" i="1"/>
  <c r="AT41" i="1"/>
  <c r="AR41" i="1"/>
  <c r="AP41" i="1"/>
  <c r="AN41" i="1"/>
  <c r="AL41" i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BI40" i="1"/>
  <c r="AV40" i="1"/>
  <c r="AT40" i="1"/>
  <c r="AR40" i="1"/>
  <c r="AP40" i="1"/>
  <c r="AN40" i="1"/>
  <c r="AL40" i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I40" i="1"/>
  <c r="F40" i="1"/>
  <c r="C41" i="1"/>
  <c r="M41" i="1"/>
  <c r="O41" i="1"/>
  <c r="Q41" i="1"/>
  <c r="S41" i="1"/>
  <c r="U41" i="1"/>
  <c r="W41" i="1"/>
  <c r="Y41" i="1"/>
  <c r="AA41" i="1"/>
  <c r="AC41" i="1"/>
  <c r="AE41" i="1"/>
  <c r="AG41" i="1"/>
  <c r="AI41" i="1"/>
  <c r="AK41" i="1"/>
  <c r="AM41" i="1"/>
  <c r="AO41" i="1"/>
  <c r="AQ41" i="1"/>
  <c r="AS41" i="1"/>
  <c r="AU41" i="1"/>
  <c r="AW41" i="1"/>
  <c r="I41" i="1"/>
  <c r="F41" i="1"/>
  <c r="I42" i="1"/>
  <c r="F42" i="1"/>
  <c r="P3" i="1"/>
  <c r="I3" i="1"/>
  <c r="F3" i="1"/>
  <c r="P4" i="1"/>
  <c r="I4" i="1"/>
  <c r="F4" i="1"/>
  <c r="P5" i="1"/>
  <c r="L5" i="1"/>
  <c r="N5" i="1"/>
  <c r="R5" i="1"/>
  <c r="T5" i="1"/>
  <c r="X5" i="1"/>
  <c r="V5" i="1"/>
  <c r="AD5" i="1"/>
  <c r="AJ5" i="1"/>
  <c r="AB5" i="1"/>
  <c r="AF5" i="1"/>
  <c r="Z5" i="1"/>
  <c r="AH5" i="1"/>
  <c r="AR5" i="1"/>
  <c r="AT5" i="1"/>
  <c r="AL5" i="1"/>
  <c r="AP5" i="1"/>
  <c r="AN5" i="1"/>
  <c r="AV5" i="1"/>
  <c r="C5" i="1"/>
  <c r="M5" i="1"/>
  <c r="O5" i="1"/>
  <c r="Q5" i="1"/>
  <c r="S5" i="1"/>
  <c r="U5" i="1"/>
  <c r="W5" i="1"/>
  <c r="Y5" i="1"/>
  <c r="AA5" i="1"/>
  <c r="AC5" i="1"/>
  <c r="AE5" i="1"/>
  <c r="AG5" i="1"/>
  <c r="AI5" i="1"/>
  <c r="AK5" i="1"/>
  <c r="AM5" i="1"/>
  <c r="AO5" i="1"/>
  <c r="AQ5" i="1"/>
  <c r="AS5" i="1"/>
  <c r="AU5" i="1"/>
  <c r="AW5" i="1"/>
  <c r="I5" i="1"/>
  <c r="F5" i="1"/>
  <c r="P6" i="1"/>
  <c r="I6" i="1"/>
  <c r="F6" i="1"/>
  <c r="P7" i="1"/>
  <c r="I7" i="1"/>
  <c r="F7" i="1"/>
  <c r="P8" i="1"/>
  <c r="L8" i="1"/>
  <c r="N8" i="1"/>
  <c r="R8" i="1"/>
  <c r="T8" i="1"/>
  <c r="X8" i="1"/>
  <c r="V8" i="1"/>
  <c r="AD8" i="1"/>
  <c r="AJ8" i="1"/>
  <c r="AB8" i="1"/>
  <c r="AF8" i="1"/>
  <c r="Z8" i="1"/>
  <c r="AH8" i="1"/>
  <c r="AR8" i="1"/>
  <c r="AT8" i="1"/>
  <c r="AL8" i="1"/>
  <c r="AP8" i="1"/>
  <c r="AN8" i="1"/>
  <c r="AV8" i="1"/>
  <c r="C8" i="1"/>
  <c r="M8" i="1"/>
  <c r="O8" i="1"/>
  <c r="Q8" i="1"/>
  <c r="S8" i="1"/>
  <c r="U8" i="1"/>
  <c r="W8" i="1"/>
  <c r="Y8" i="1"/>
  <c r="AA8" i="1"/>
  <c r="AC8" i="1"/>
  <c r="AE8" i="1"/>
  <c r="AG8" i="1"/>
  <c r="AI8" i="1"/>
  <c r="AK8" i="1"/>
  <c r="AM8" i="1"/>
  <c r="AO8" i="1"/>
  <c r="AQ8" i="1"/>
  <c r="AS8" i="1"/>
  <c r="AU8" i="1"/>
  <c r="AW8" i="1"/>
  <c r="I8" i="1"/>
  <c r="F8" i="1"/>
  <c r="P9" i="1"/>
  <c r="I9" i="1"/>
  <c r="F9" i="1"/>
  <c r="P10" i="1"/>
  <c r="I10" i="1"/>
  <c r="F10" i="1"/>
  <c r="P11" i="1"/>
  <c r="I11" i="1"/>
  <c r="F11" i="1"/>
  <c r="P12" i="1"/>
  <c r="I12" i="1"/>
  <c r="F12" i="1"/>
  <c r="P13" i="1"/>
  <c r="I13" i="1"/>
  <c r="F13" i="1"/>
  <c r="P14" i="1"/>
  <c r="I14" i="1"/>
  <c r="F14" i="1"/>
  <c r="P15" i="1"/>
  <c r="I15" i="1"/>
  <c r="F15" i="1"/>
  <c r="P16" i="1"/>
  <c r="L16" i="1"/>
  <c r="N16" i="1"/>
  <c r="R16" i="1"/>
  <c r="T16" i="1"/>
  <c r="X16" i="1"/>
  <c r="V16" i="1"/>
  <c r="AD16" i="1"/>
  <c r="AJ16" i="1"/>
  <c r="AB16" i="1"/>
  <c r="AF16" i="1"/>
  <c r="Z16" i="1"/>
  <c r="AH16" i="1"/>
  <c r="AR16" i="1"/>
  <c r="AT16" i="1"/>
  <c r="AL16" i="1"/>
  <c r="AP16" i="1"/>
  <c r="AN16" i="1"/>
  <c r="AV16" i="1"/>
  <c r="C16" i="1"/>
  <c r="M16" i="1"/>
  <c r="O16" i="1"/>
  <c r="Q16" i="1"/>
  <c r="S16" i="1"/>
  <c r="U16" i="1"/>
  <c r="W16" i="1"/>
  <c r="Y16" i="1"/>
  <c r="AA16" i="1"/>
  <c r="AC16" i="1"/>
  <c r="AE16" i="1"/>
  <c r="AG16" i="1"/>
  <c r="AI16" i="1"/>
  <c r="AK16" i="1"/>
  <c r="AM16" i="1"/>
  <c r="AO16" i="1"/>
  <c r="AQ16" i="1"/>
  <c r="AS16" i="1"/>
  <c r="AU16" i="1"/>
  <c r="AW16" i="1"/>
  <c r="I16" i="1"/>
  <c r="F16" i="1"/>
  <c r="P17" i="1"/>
  <c r="L17" i="1"/>
  <c r="N17" i="1"/>
  <c r="R17" i="1"/>
  <c r="T17" i="1"/>
  <c r="X17" i="1"/>
  <c r="V17" i="1"/>
  <c r="AD17" i="1"/>
  <c r="AJ17" i="1"/>
  <c r="AB17" i="1"/>
  <c r="AF17" i="1"/>
  <c r="Z17" i="1"/>
  <c r="AH17" i="1"/>
  <c r="AR17" i="1"/>
  <c r="AT17" i="1"/>
  <c r="AL17" i="1"/>
  <c r="AP17" i="1"/>
  <c r="AN17" i="1"/>
  <c r="AV17" i="1"/>
  <c r="C17" i="1"/>
  <c r="M17" i="1"/>
  <c r="O17" i="1"/>
  <c r="Q17" i="1"/>
  <c r="S17" i="1"/>
  <c r="U17" i="1"/>
  <c r="W17" i="1"/>
  <c r="Y17" i="1"/>
  <c r="AA17" i="1"/>
  <c r="AC17" i="1"/>
  <c r="AE17" i="1"/>
  <c r="AG17" i="1"/>
  <c r="AI17" i="1"/>
  <c r="AK17" i="1"/>
  <c r="AM17" i="1"/>
  <c r="AO17" i="1"/>
  <c r="AQ17" i="1"/>
  <c r="AS17" i="1"/>
  <c r="AU17" i="1"/>
  <c r="AW17" i="1"/>
  <c r="I17" i="1"/>
  <c r="F17" i="1"/>
  <c r="P18" i="1"/>
  <c r="I18" i="1"/>
  <c r="F18" i="1"/>
  <c r="P19" i="1"/>
  <c r="L19" i="1"/>
  <c r="N19" i="1"/>
  <c r="R19" i="1"/>
  <c r="T19" i="1"/>
  <c r="X19" i="1"/>
  <c r="V19" i="1"/>
  <c r="AD19" i="1"/>
  <c r="AJ19" i="1"/>
  <c r="AB19" i="1"/>
  <c r="AF19" i="1"/>
  <c r="Z19" i="1"/>
  <c r="AH19" i="1"/>
  <c r="AR19" i="1"/>
  <c r="AT19" i="1"/>
  <c r="AL19" i="1"/>
  <c r="AP19" i="1"/>
  <c r="AN19" i="1"/>
  <c r="AV19" i="1"/>
  <c r="C19" i="1"/>
  <c r="M19" i="1"/>
  <c r="O19" i="1"/>
  <c r="Q19" i="1"/>
  <c r="S19" i="1"/>
  <c r="U19" i="1"/>
  <c r="W19" i="1"/>
  <c r="Y19" i="1"/>
  <c r="AA19" i="1"/>
  <c r="AC19" i="1"/>
  <c r="AE19" i="1"/>
  <c r="AG19" i="1"/>
  <c r="AI19" i="1"/>
  <c r="AK19" i="1"/>
  <c r="AM19" i="1"/>
  <c r="AO19" i="1"/>
  <c r="AQ19" i="1"/>
  <c r="AS19" i="1"/>
  <c r="AU19" i="1"/>
  <c r="AW19" i="1"/>
  <c r="I19" i="1"/>
  <c r="F19" i="1"/>
  <c r="P20" i="1"/>
  <c r="I20" i="1"/>
  <c r="F20" i="1"/>
  <c r="P21" i="1"/>
  <c r="I21" i="1"/>
  <c r="F21" i="1"/>
  <c r="P22" i="1"/>
  <c r="I22" i="1"/>
  <c r="F22" i="1"/>
  <c r="P1383" i="2"/>
  <c r="P1384" i="2"/>
  <c r="P1385" i="2"/>
  <c r="P1386" i="2"/>
  <c r="P1387" i="2"/>
  <c r="P1388" i="2"/>
  <c r="P1389" i="2"/>
  <c r="P1390" i="2"/>
  <c r="P1391" i="2"/>
  <c r="P1392" i="2"/>
  <c r="P1393" i="2"/>
  <c r="P23" i="1"/>
  <c r="N1383" i="2"/>
  <c r="N1384" i="2"/>
  <c r="N1385" i="2"/>
  <c r="N1386" i="2"/>
  <c r="N1387" i="2"/>
  <c r="N1388" i="2"/>
  <c r="N1389" i="2"/>
  <c r="N1390" i="2"/>
  <c r="N1391" i="2"/>
  <c r="N1392" i="2"/>
  <c r="N1393" i="2"/>
  <c r="L23" i="1"/>
  <c r="O1383" i="2"/>
  <c r="O1384" i="2"/>
  <c r="O1385" i="2"/>
  <c r="O1386" i="2"/>
  <c r="O1387" i="2"/>
  <c r="O1388" i="2"/>
  <c r="O1389" i="2"/>
  <c r="O1390" i="2"/>
  <c r="O1391" i="2"/>
  <c r="O1392" i="2"/>
  <c r="O1393" i="2"/>
  <c r="N23" i="1"/>
  <c r="Q1383" i="2"/>
  <c r="Q1384" i="2"/>
  <c r="Q1385" i="2"/>
  <c r="Q1386" i="2"/>
  <c r="Q1387" i="2"/>
  <c r="Q1388" i="2"/>
  <c r="Q1389" i="2"/>
  <c r="Q1390" i="2"/>
  <c r="Q1391" i="2"/>
  <c r="Q1392" i="2"/>
  <c r="Q1393" i="2"/>
  <c r="R23" i="1"/>
  <c r="T23" i="1"/>
  <c r="X23" i="1"/>
  <c r="V23" i="1"/>
  <c r="AD23" i="1"/>
  <c r="AJ23" i="1"/>
  <c r="AB23" i="1"/>
  <c r="AF23" i="1"/>
  <c r="U1383" i="2"/>
  <c r="U1384" i="2"/>
  <c r="U1385" i="2"/>
  <c r="U1386" i="2"/>
  <c r="U1387" i="2"/>
  <c r="U1388" i="2"/>
  <c r="U1389" i="2"/>
  <c r="U1390" i="2"/>
  <c r="U1391" i="2"/>
  <c r="U1392" i="2"/>
  <c r="U1393" i="2"/>
  <c r="Z23" i="1"/>
  <c r="AH23" i="1"/>
  <c r="AR23" i="1"/>
  <c r="AE1383" i="2"/>
  <c r="AE1384" i="2"/>
  <c r="AE1385" i="2"/>
  <c r="AE1386" i="2"/>
  <c r="AE1387" i="2"/>
  <c r="AE1388" i="2"/>
  <c r="AE1389" i="2"/>
  <c r="AE1390" i="2"/>
  <c r="AE1391" i="2"/>
  <c r="AE1392" i="2"/>
  <c r="AE1393" i="2"/>
  <c r="AT23" i="1"/>
  <c r="AA1383" i="2"/>
  <c r="AA1384" i="2"/>
  <c r="AA1385" i="2"/>
  <c r="AA1386" i="2"/>
  <c r="AA1387" i="2"/>
  <c r="AA1388" i="2"/>
  <c r="AA1389" i="2"/>
  <c r="AA1390" i="2"/>
  <c r="AA1391" i="2"/>
  <c r="AA1392" i="2"/>
  <c r="AA1393" i="2"/>
  <c r="AL23" i="1"/>
  <c r="AP23" i="1"/>
  <c r="AN23" i="1"/>
  <c r="AV23" i="1"/>
  <c r="C23" i="1"/>
  <c r="M23" i="1"/>
  <c r="O23" i="1"/>
  <c r="Q23" i="1"/>
  <c r="S23" i="1"/>
  <c r="U23" i="1"/>
  <c r="W23" i="1"/>
  <c r="Y23" i="1"/>
  <c r="AA23" i="1"/>
  <c r="AC23" i="1"/>
  <c r="AE23" i="1"/>
  <c r="AG23" i="1"/>
  <c r="AI23" i="1"/>
  <c r="AK23" i="1"/>
  <c r="AM23" i="1"/>
  <c r="AO23" i="1"/>
  <c r="AQ23" i="1"/>
  <c r="AS23" i="1"/>
  <c r="AU23" i="1"/>
  <c r="AW23" i="1"/>
  <c r="I23" i="1"/>
  <c r="F23" i="1"/>
  <c r="P24" i="1"/>
  <c r="I24" i="1"/>
  <c r="F24" i="1"/>
  <c r="P25" i="1"/>
  <c r="I25" i="1"/>
  <c r="F25" i="1"/>
  <c r="P26" i="1"/>
  <c r="L26" i="1"/>
  <c r="N26" i="1"/>
  <c r="R26" i="1"/>
  <c r="T26" i="1"/>
  <c r="X26" i="1"/>
  <c r="V26" i="1"/>
  <c r="AD26" i="1"/>
  <c r="AJ26" i="1"/>
  <c r="AB26" i="1"/>
  <c r="AF26" i="1"/>
  <c r="Z26" i="1"/>
  <c r="AH26" i="1"/>
  <c r="AR26" i="1"/>
  <c r="AT26" i="1"/>
  <c r="AL26" i="1"/>
  <c r="AP26" i="1"/>
  <c r="AN26" i="1"/>
  <c r="AV26" i="1"/>
  <c r="C26" i="1"/>
  <c r="M26" i="1"/>
  <c r="O26" i="1"/>
  <c r="Q26" i="1"/>
  <c r="S26" i="1"/>
  <c r="U26" i="1"/>
  <c r="W26" i="1"/>
  <c r="Y26" i="1"/>
  <c r="AA26" i="1"/>
  <c r="AC26" i="1"/>
  <c r="AE26" i="1"/>
  <c r="AG26" i="1"/>
  <c r="AI26" i="1"/>
  <c r="AK26" i="1"/>
  <c r="AM26" i="1"/>
  <c r="AO26" i="1"/>
  <c r="AQ26" i="1"/>
  <c r="AS26" i="1"/>
  <c r="AU26" i="1"/>
  <c r="AW26" i="1"/>
  <c r="I26" i="1"/>
  <c r="F26" i="1"/>
  <c r="P27" i="1"/>
  <c r="L27" i="1"/>
  <c r="N27" i="1"/>
  <c r="R27" i="1"/>
  <c r="T27" i="1"/>
  <c r="X27" i="1"/>
  <c r="V27" i="1"/>
  <c r="AD27" i="1"/>
  <c r="AJ27" i="1"/>
  <c r="AB27" i="1"/>
  <c r="AF27" i="1"/>
  <c r="Z27" i="1"/>
  <c r="AH27" i="1"/>
  <c r="AR27" i="1"/>
  <c r="AT27" i="1"/>
  <c r="AL27" i="1"/>
  <c r="AP27" i="1"/>
  <c r="AN27" i="1"/>
  <c r="AV27" i="1"/>
  <c r="C27" i="1"/>
  <c r="M27" i="1"/>
  <c r="O27" i="1"/>
  <c r="Q27" i="1"/>
  <c r="S27" i="1"/>
  <c r="U27" i="1"/>
  <c r="W27" i="1"/>
  <c r="Y27" i="1"/>
  <c r="AA27" i="1"/>
  <c r="AC27" i="1"/>
  <c r="AE27" i="1"/>
  <c r="AG27" i="1"/>
  <c r="AI27" i="1"/>
  <c r="AK27" i="1"/>
  <c r="AM27" i="1"/>
  <c r="AO27" i="1"/>
  <c r="AQ27" i="1"/>
  <c r="AS27" i="1"/>
  <c r="AU27" i="1"/>
  <c r="AW27" i="1"/>
  <c r="I27" i="1"/>
  <c r="F27" i="1"/>
  <c r="P28" i="1"/>
  <c r="L28" i="1"/>
  <c r="N28" i="1"/>
  <c r="R28" i="1"/>
  <c r="T28" i="1"/>
  <c r="X28" i="1"/>
  <c r="V28" i="1"/>
  <c r="AD28" i="1"/>
  <c r="AJ28" i="1"/>
  <c r="AB28" i="1"/>
  <c r="AF28" i="1"/>
  <c r="Z28" i="1"/>
  <c r="AH28" i="1"/>
  <c r="AR28" i="1"/>
  <c r="AT28" i="1"/>
  <c r="AL28" i="1"/>
  <c r="AP28" i="1"/>
  <c r="AN28" i="1"/>
  <c r="AV28" i="1"/>
  <c r="C28" i="1"/>
  <c r="M28" i="1"/>
  <c r="O28" i="1"/>
  <c r="Q28" i="1"/>
  <c r="S28" i="1"/>
  <c r="U28" i="1"/>
  <c r="W28" i="1"/>
  <c r="Y28" i="1"/>
  <c r="AA28" i="1"/>
  <c r="AC28" i="1"/>
  <c r="AE28" i="1"/>
  <c r="AG28" i="1"/>
  <c r="AI28" i="1"/>
  <c r="AK28" i="1"/>
  <c r="AM28" i="1"/>
  <c r="AO28" i="1"/>
  <c r="AQ28" i="1"/>
  <c r="AS28" i="1"/>
  <c r="AU28" i="1"/>
  <c r="AW28" i="1"/>
  <c r="I28" i="1"/>
  <c r="F28" i="1"/>
  <c r="P29" i="1"/>
  <c r="I29" i="1"/>
  <c r="F29" i="1"/>
  <c r="P30" i="1"/>
  <c r="I30" i="1"/>
  <c r="F30" i="1"/>
  <c r="P31" i="1"/>
  <c r="I31" i="1"/>
  <c r="F31" i="1"/>
  <c r="P32" i="1"/>
  <c r="L32" i="1"/>
  <c r="N32" i="1"/>
  <c r="R32" i="1"/>
  <c r="T32" i="1"/>
  <c r="X32" i="1"/>
  <c r="V32" i="1"/>
  <c r="AD32" i="1"/>
  <c r="AJ32" i="1"/>
  <c r="AB32" i="1"/>
  <c r="AF32" i="1"/>
  <c r="Z32" i="1"/>
  <c r="AH32" i="1"/>
  <c r="AR32" i="1"/>
  <c r="AT32" i="1"/>
  <c r="AL32" i="1"/>
  <c r="AP32" i="1"/>
  <c r="AN32" i="1"/>
  <c r="AV32" i="1"/>
  <c r="C32" i="1"/>
  <c r="M32" i="1"/>
  <c r="O32" i="1"/>
  <c r="Q32" i="1"/>
  <c r="S32" i="1"/>
  <c r="U32" i="1"/>
  <c r="W32" i="1"/>
  <c r="Y32" i="1"/>
  <c r="AA32" i="1"/>
  <c r="AC32" i="1"/>
  <c r="AE32" i="1"/>
  <c r="AG32" i="1"/>
  <c r="AI32" i="1"/>
  <c r="AK32" i="1"/>
  <c r="AM32" i="1"/>
  <c r="AO32" i="1"/>
  <c r="AQ32" i="1"/>
  <c r="AS32" i="1"/>
  <c r="AU32" i="1"/>
  <c r="AW32" i="1"/>
  <c r="I32" i="1"/>
  <c r="F32" i="1"/>
  <c r="P33" i="1"/>
  <c r="I33" i="1"/>
  <c r="F33" i="1"/>
  <c r="P34" i="1"/>
  <c r="I34" i="1"/>
  <c r="F34" i="1"/>
  <c r="P35" i="1"/>
  <c r="I35" i="1"/>
  <c r="F35" i="1"/>
  <c r="P36" i="1"/>
  <c r="L36" i="1"/>
  <c r="N36" i="1"/>
  <c r="R36" i="1"/>
  <c r="T36" i="1"/>
  <c r="X36" i="1"/>
  <c r="V36" i="1"/>
  <c r="AD36" i="1"/>
  <c r="AJ36" i="1"/>
  <c r="AB36" i="1"/>
  <c r="AF36" i="1"/>
  <c r="Z36" i="1"/>
  <c r="AH36" i="1"/>
  <c r="AR36" i="1"/>
  <c r="AT36" i="1"/>
  <c r="AL36" i="1"/>
  <c r="AP36" i="1"/>
  <c r="AN36" i="1"/>
  <c r="AV36" i="1"/>
  <c r="C36" i="1"/>
  <c r="M36" i="1"/>
  <c r="O36" i="1"/>
  <c r="Q36" i="1"/>
  <c r="S36" i="1"/>
  <c r="U36" i="1"/>
  <c r="W36" i="1"/>
  <c r="Y36" i="1"/>
  <c r="AA36" i="1"/>
  <c r="AC36" i="1"/>
  <c r="AE36" i="1"/>
  <c r="AG36" i="1"/>
  <c r="AI36" i="1"/>
  <c r="AK36" i="1"/>
  <c r="AM36" i="1"/>
  <c r="AO36" i="1"/>
  <c r="AQ36" i="1"/>
  <c r="AS36" i="1"/>
  <c r="AU36" i="1"/>
  <c r="AW36" i="1"/>
  <c r="I36" i="1"/>
  <c r="F36" i="1"/>
  <c r="F37" i="1"/>
  <c r="F43" i="1"/>
  <c r="C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AO40" i="1"/>
  <c r="AQ40" i="1"/>
  <c r="AS40" i="1"/>
  <c r="AU40" i="1"/>
  <c r="AW40" i="1"/>
  <c r="H40" i="1"/>
  <c r="E40" i="1"/>
  <c r="H41" i="1"/>
  <c r="E41" i="1"/>
  <c r="C42" i="1"/>
  <c r="M42" i="1"/>
  <c r="O42" i="1"/>
  <c r="Q42" i="1"/>
  <c r="S42" i="1"/>
  <c r="U42" i="1"/>
  <c r="W42" i="1"/>
  <c r="Y42" i="1"/>
  <c r="AA42" i="1"/>
  <c r="AC42" i="1"/>
  <c r="AE42" i="1"/>
  <c r="AG42" i="1"/>
  <c r="AI42" i="1"/>
  <c r="AK42" i="1"/>
  <c r="AM42" i="1"/>
  <c r="AO42" i="1"/>
  <c r="AQ42" i="1"/>
  <c r="AS42" i="1"/>
  <c r="AU42" i="1"/>
  <c r="AW42" i="1"/>
  <c r="H42" i="1"/>
  <c r="E42" i="1"/>
  <c r="O70" i="2"/>
  <c r="N3" i="1"/>
  <c r="N70" i="2"/>
  <c r="L3" i="1"/>
  <c r="Q70" i="2"/>
  <c r="R3" i="1"/>
  <c r="AE70" i="2"/>
  <c r="AT3" i="1"/>
  <c r="T3" i="1"/>
  <c r="X3" i="1"/>
  <c r="V3" i="1"/>
  <c r="AD3" i="1"/>
  <c r="AJ3" i="1"/>
  <c r="AB3" i="1"/>
  <c r="AF3" i="1"/>
  <c r="Z3" i="1"/>
  <c r="AH3" i="1"/>
  <c r="AR3" i="1"/>
  <c r="AL3" i="1"/>
  <c r="AP3" i="1"/>
  <c r="AN3" i="1"/>
  <c r="AV3" i="1"/>
  <c r="C3" i="1"/>
  <c r="M3" i="1"/>
  <c r="O3" i="1"/>
  <c r="Q3" i="1"/>
  <c r="S3" i="1"/>
  <c r="U3" i="1"/>
  <c r="W3" i="1"/>
  <c r="Y3" i="1"/>
  <c r="AA3" i="1"/>
  <c r="AC3" i="1"/>
  <c r="AE3" i="1"/>
  <c r="AG3" i="1"/>
  <c r="AI3" i="1"/>
  <c r="AK3" i="1"/>
  <c r="AM3" i="1"/>
  <c r="AO3" i="1"/>
  <c r="AQ3" i="1"/>
  <c r="AS3" i="1"/>
  <c r="AU3" i="1"/>
  <c r="AW3" i="1"/>
  <c r="H3" i="1"/>
  <c r="E3" i="1"/>
  <c r="N4" i="1"/>
  <c r="L4" i="1"/>
  <c r="R4" i="1"/>
  <c r="T4" i="1"/>
  <c r="X4" i="1"/>
  <c r="V4" i="1"/>
  <c r="AD4" i="1"/>
  <c r="AJ4" i="1"/>
  <c r="AB4" i="1"/>
  <c r="AF4" i="1"/>
  <c r="Z4" i="1"/>
  <c r="AH4" i="1"/>
  <c r="AR4" i="1"/>
  <c r="AT4" i="1"/>
  <c r="AL4" i="1"/>
  <c r="AP4" i="1"/>
  <c r="AN4" i="1"/>
  <c r="AV4" i="1"/>
  <c r="C4" i="1"/>
  <c r="M4" i="1"/>
  <c r="O4" i="1"/>
  <c r="Q4" i="1"/>
  <c r="S4" i="1"/>
  <c r="U4" i="1"/>
  <c r="W4" i="1"/>
  <c r="Y4" i="1"/>
  <c r="AA4" i="1"/>
  <c r="AC4" i="1"/>
  <c r="AE4" i="1"/>
  <c r="AG4" i="1"/>
  <c r="AI4" i="1"/>
  <c r="AK4" i="1"/>
  <c r="AM4" i="1"/>
  <c r="AO4" i="1"/>
  <c r="AQ4" i="1"/>
  <c r="AS4" i="1"/>
  <c r="AU4" i="1"/>
  <c r="AW4" i="1"/>
  <c r="H4" i="1"/>
  <c r="E4" i="1"/>
  <c r="H5" i="1"/>
  <c r="E5" i="1"/>
  <c r="N6" i="1"/>
  <c r="L6" i="1"/>
  <c r="R6" i="1"/>
  <c r="T6" i="1"/>
  <c r="X6" i="1"/>
  <c r="V6" i="1"/>
  <c r="AD6" i="1"/>
  <c r="AJ6" i="1"/>
  <c r="AB6" i="1"/>
  <c r="AF6" i="1"/>
  <c r="Z6" i="1"/>
  <c r="AH6" i="1"/>
  <c r="AR6" i="1"/>
  <c r="AT6" i="1"/>
  <c r="AL6" i="1"/>
  <c r="AP6" i="1"/>
  <c r="AN6" i="1"/>
  <c r="AV6" i="1"/>
  <c r="C6" i="1"/>
  <c r="M6" i="1"/>
  <c r="O6" i="1"/>
  <c r="Q6" i="1"/>
  <c r="S6" i="1"/>
  <c r="U6" i="1"/>
  <c r="W6" i="1"/>
  <c r="Y6" i="1"/>
  <c r="AA6" i="1"/>
  <c r="AC6" i="1"/>
  <c r="AE6" i="1"/>
  <c r="AG6" i="1"/>
  <c r="AI6" i="1"/>
  <c r="AK6" i="1"/>
  <c r="AM6" i="1"/>
  <c r="AO6" i="1"/>
  <c r="AQ6" i="1"/>
  <c r="AS6" i="1"/>
  <c r="AU6" i="1"/>
  <c r="AW6" i="1"/>
  <c r="H6" i="1"/>
  <c r="E6" i="1"/>
  <c r="N7" i="1"/>
  <c r="L7" i="1"/>
  <c r="R7" i="1"/>
  <c r="T7" i="1"/>
  <c r="X7" i="1"/>
  <c r="V7" i="1"/>
  <c r="AD7" i="1"/>
  <c r="AJ7" i="1"/>
  <c r="AB7" i="1"/>
  <c r="AF7" i="1"/>
  <c r="Z7" i="1"/>
  <c r="AH7" i="1"/>
  <c r="AR7" i="1"/>
  <c r="AT7" i="1"/>
  <c r="AL7" i="1"/>
  <c r="AP7" i="1"/>
  <c r="AN7" i="1"/>
  <c r="AV7" i="1"/>
  <c r="C7" i="1"/>
  <c r="M7" i="1"/>
  <c r="O7" i="1"/>
  <c r="Q7" i="1"/>
  <c r="S7" i="1"/>
  <c r="U7" i="1"/>
  <c r="W7" i="1"/>
  <c r="Y7" i="1"/>
  <c r="AA7" i="1"/>
  <c r="AC7" i="1"/>
  <c r="AE7" i="1"/>
  <c r="AG7" i="1"/>
  <c r="AI7" i="1"/>
  <c r="AK7" i="1"/>
  <c r="AM7" i="1"/>
  <c r="AO7" i="1"/>
  <c r="AQ7" i="1"/>
  <c r="AS7" i="1"/>
  <c r="AU7" i="1"/>
  <c r="AW7" i="1"/>
  <c r="H7" i="1"/>
  <c r="E7" i="1"/>
  <c r="H8" i="1"/>
  <c r="E8" i="1"/>
  <c r="O334" i="2"/>
  <c r="O335" i="2"/>
  <c r="O336" i="2"/>
  <c r="O337" i="2"/>
  <c r="O338" i="2"/>
  <c r="O339" i="2"/>
  <c r="O340" i="2"/>
  <c r="O341" i="2"/>
  <c r="O342" i="2"/>
  <c r="N9" i="1"/>
  <c r="N334" i="2"/>
  <c r="N335" i="2"/>
  <c r="N336" i="2"/>
  <c r="N337" i="2"/>
  <c r="N338" i="2"/>
  <c r="N339" i="2"/>
  <c r="N340" i="2"/>
  <c r="N341" i="2"/>
  <c r="N342" i="2"/>
  <c r="L9" i="1"/>
  <c r="Q334" i="2"/>
  <c r="Q335" i="2"/>
  <c r="Q336" i="2"/>
  <c r="Q337" i="2"/>
  <c r="Q338" i="2"/>
  <c r="Q339" i="2"/>
  <c r="Q340" i="2"/>
  <c r="Q341" i="2"/>
  <c r="Q342" i="2"/>
  <c r="R9" i="1"/>
  <c r="T9" i="1"/>
  <c r="X9" i="1"/>
  <c r="V9" i="1"/>
  <c r="AD9" i="1"/>
  <c r="Z334" i="2"/>
  <c r="Z335" i="2"/>
  <c r="Z336" i="2"/>
  <c r="Z337" i="2"/>
  <c r="Z338" i="2"/>
  <c r="Z339" i="2"/>
  <c r="Z340" i="2"/>
  <c r="Z341" i="2"/>
  <c r="Z342" i="2"/>
  <c r="AJ9" i="1"/>
  <c r="AB9" i="1"/>
  <c r="AF9" i="1"/>
  <c r="Z9" i="1"/>
  <c r="AH9" i="1"/>
  <c r="AR9" i="1"/>
  <c r="AE334" i="2"/>
  <c r="AE335" i="2"/>
  <c r="AE336" i="2"/>
  <c r="AE337" i="2"/>
  <c r="AE338" i="2"/>
  <c r="AE339" i="2"/>
  <c r="AE340" i="2"/>
  <c r="AE341" i="2"/>
  <c r="AE342" i="2"/>
  <c r="AT9" i="1"/>
  <c r="AL9" i="1"/>
  <c r="AP9" i="1"/>
  <c r="AN9" i="1"/>
  <c r="AV9" i="1"/>
  <c r="C9" i="1"/>
  <c r="M9" i="1"/>
  <c r="O9" i="1"/>
  <c r="Q9" i="1"/>
  <c r="S9" i="1"/>
  <c r="U9" i="1"/>
  <c r="W9" i="1"/>
  <c r="Y9" i="1"/>
  <c r="AA9" i="1"/>
  <c r="AC9" i="1"/>
  <c r="AE9" i="1"/>
  <c r="AG9" i="1"/>
  <c r="AI9" i="1"/>
  <c r="AK9" i="1"/>
  <c r="AM9" i="1"/>
  <c r="AO9" i="1"/>
  <c r="AQ9" i="1"/>
  <c r="AS9" i="1"/>
  <c r="AU9" i="1"/>
  <c r="AW9" i="1"/>
  <c r="H9" i="1"/>
  <c r="E9" i="1"/>
  <c r="N10" i="1"/>
  <c r="L10" i="1"/>
  <c r="R10" i="1"/>
  <c r="T10" i="1"/>
  <c r="X10" i="1"/>
  <c r="V10" i="1"/>
  <c r="AD10" i="1"/>
  <c r="AJ10" i="1"/>
  <c r="AB10" i="1"/>
  <c r="AF10" i="1"/>
  <c r="Z10" i="1"/>
  <c r="AH10" i="1"/>
  <c r="AR10" i="1"/>
  <c r="AT10" i="1"/>
  <c r="AL10" i="1"/>
  <c r="AP10" i="1"/>
  <c r="AN10" i="1"/>
  <c r="AV10" i="1"/>
  <c r="C10" i="1"/>
  <c r="M10" i="1"/>
  <c r="O10" i="1"/>
  <c r="Q10" i="1"/>
  <c r="S10" i="1"/>
  <c r="U10" i="1"/>
  <c r="W10" i="1"/>
  <c r="Y10" i="1"/>
  <c r="AA10" i="1"/>
  <c r="AC10" i="1"/>
  <c r="AE10" i="1"/>
  <c r="AG10" i="1"/>
  <c r="AI10" i="1"/>
  <c r="AK10" i="1"/>
  <c r="AM10" i="1"/>
  <c r="AO10" i="1"/>
  <c r="AQ10" i="1"/>
  <c r="AS10" i="1"/>
  <c r="AU10" i="1"/>
  <c r="AW10" i="1"/>
  <c r="H10" i="1"/>
  <c r="E10" i="1"/>
  <c r="N11" i="1"/>
  <c r="L11" i="1"/>
  <c r="R11" i="1"/>
  <c r="T11" i="1"/>
  <c r="X11" i="1"/>
  <c r="V11" i="1"/>
  <c r="AD11" i="1"/>
  <c r="AJ11" i="1"/>
  <c r="AB11" i="1"/>
  <c r="AF11" i="1"/>
  <c r="Z11" i="1"/>
  <c r="AH11" i="1"/>
  <c r="AR11" i="1"/>
  <c r="AT11" i="1"/>
  <c r="AL11" i="1"/>
  <c r="AP11" i="1"/>
  <c r="AN11" i="1"/>
  <c r="AV11" i="1"/>
  <c r="C11" i="1"/>
  <c r="M11" i="1"/>
  <c r="O11" i="1"/>
  <c r="Q11" i="1"/>
  <c r="S11" i="1"/>
  <c r="U11" i="1"/>
  <c r="W11" i="1"/>
  <c r="Y11" i="1"/>
  <c r="AA11" i="1"/>
  <c r="AC11" i="1"/>
  <c r="AE11" i="1"/>
  <c r="AG11" i="1"/>
  <c r="AI11" i="1"/>
  <c r="AK11" i="1"/>
  <c r="AM11" i="1"/>
  <c r="AO11" i="1"/>
  <c r="AQ11" i="1"/>
  <c r="AS11" i="1"/>
  <c r="AU11" i="1"/>
  <c r="AW11" i="1"/>
  <c r="H11" i="1"/>
  <c r="E11" i="1"/>
  <c r="N12" i="1"/>
  <c r="L12" i="1"/>
  <c r="R12" i="1"/>
  <c r="T12" i="1"/>
  <c r="X12" i="1"/>
  <c r="V12" i="1"/>
  <c r="AD12" i="1"/>
  <c r="AJ12" i="1"/>
  <c r="AB12" i="1"/>
  <c r="AF12" i="1"/>
  <c r="Z12" i="1"/>
  <c r="AH12" i="1"/>
  <c r="AR12" i="1"/>
  <c r="AT12" i="1"/>
  <c r="AL12" i="1"/>
  <c r="AP12" i="1"/>
  <c r="AN12" i="1"/>
  <c r="AV12" i="1"/>
  <c r="C12" i="1"/>
  <c r="M12" i="1"/>
  <c r="O12" i="1"/>
  <c r="Q12" i="1"/>
  <c r="S12" i="1"/>
  <c r="U12" i="1"/>
  <c r="W12" i="1"/>
  <c r="Y12" i="1"/>
  <c r="AA12" i="1"/>
  <c r="AC12" i="1"/>
  <c r="AE12" i="1"/>
  <c r="AG12" i="1"/>
  <c r="AI12" i="1"/>
  <c r="AK12" i="1"/>
  <c r="AM12" i="1"/>
  <c r="AO12" i="1"/>
  <c r="AQ12" i="1"/>
  <c r="AS12" i="1"/>
  <c r="AU12" i="1"/>
  <c r="AW12" i="1"/>
  <c r="H12" i="1"/>
  <c r="E12" i="1"/>
  <c r="N13" i="1"/>
  <c r="L13" i="1"/>
  <c r="R13" i="1"/>
  <c r="T13" i="1"/>
  <c r="X13" i="1"/>
  <c r="V13" i="1"/>
  <c r="AD13" i="1"/>
  <c r="AJ13" i="1"/>
  <c r="AB13" i="1"/>
  <c r="AF13" i="1"/>
  <c r="Z13" i="1"/>
  <c r="AH13" i="1"/>
  <c r="AR13" i="1"/>
  <c r="AT13" i="1"/>
  <c r="AL13" i="1"/>
  <c r="AP13" i="1"/>
  <c r="AN13" i="1"/>
  <c r="AV13" i="1"/>
  <c r="C13" i="1"/>
  <c r="M13" i="1"/>
  <c r="O13" i="1"/>
  <c r="Q13" i="1"/>
  <c r="S13" i="1"/>
  <c r="U13" i="1"/>
  <c r="W13" i="1"/>
  <c r="Y13" i="1"/>
  <c r="AA13" i="1"/>
  <c r="AC13" i="1"/>
  <c r="AE13" i="1"/>
  <c r="AG13" i="1"/>
  <c r="AI13" i="1"/>
  <c r="AK13" i="1"/>
  <c r="AM13" i="1"/>
  <c r="AO13" i="1"/>
  <c r="AQ13" i="1"/>
  <c r="AS13" i="1"/>
  <c r="AU13" i="1"/>
  <c r="AW13" i="1"/>
  <c r="H13" i="1"/>
  <c r="E13" i="1"/>
  <c r="N14" i="1"/>
  <c r="L14" i="1"/>
  <c r="R14" i="1"/>
  <c r="T14" i="1"/>
  <c r="X14" i="1"/>
  <c r="V14" i="1"/>
  <c r="AD14" i="1"/>
  <c r="AJ14" i="1"/>
  <c r="AB14" i="1"/>
  <c r="AF14" i="1"/>
  <c r="Z14" i="1"/>
  <c r="AH14" i="1"/>
  <c r="AR14" i="1"/>
  <c r="AT14" i="1"/>
  <c r="AL14" i="1"/>
  <c r="AP14" i="1"/>
  <c r="AN14" i="1"/>
  <c r="AV14" i="1"/>
  <c r="C14" i="1"/>
  <c r="M14" i="1"/>
  <c r="O14" i="1"/>
  <c r="Q14" i="1"/>
  <c r="S14" i="1"/>
  <c r="U14" i="1"/>
  <c r="W14" i="1"/>
  <c r="Y14" i="1"/>
  <c r="AA14" i="1"/>
  <c r="AC14" i="1"/>
  <c r="AE14" i="1"/>
  <c r="AG14" i="1"/>
  <c r="AI14" i="1"/>
  <c r="AK14" i="1"/>
  <c r="AM14" i="1"/>
  <c r="AO14" i="1"/>
  <c r="AQ14" i="1"/>
  <c r="AS14" i="1"/>
  <c r="AU14" i="1"/>
  <c r="AW14" i="1"/>
  <c r="H14" i="1"/>
  <c r="E14" i="1"/>
  <c r="N15" i="1"/>
  <c r="L15" i="1"/>
  <c r="R15" i="1"/>
  <c r="T15" i="1"/>
  <c r="X15" i="1"/>
  <c r="V15" i="1"/>
  <c r="AD15" i="1"/>
  <c r="AJ15" i="1"/>
  <c r="AB15" i="1"/>
  <c r="AF15" i="1"/>
  <c r="Z15" i="1"/>
  <c r="AH15" i="1"/>
  <c r="AR15" i="1"/>
  <c r="AT15" i="1"/>
  <c r="AL15" i="1"/>
  <c r="AP15" i="1"/>
  <c r="AN15" i="1"/>
  <c r="AV15" i="1"/>
  <c r="C15" i="1"/>
  <c r="M15" i="1"/>
  <c r="O15" i="1"/>
  <c r="Q15" i="1"/>
  <c r="S15" i="1"/>
  <c r="U15" i="1"/>
  <c r="W15" i="1"/>
  <c r="Y15" i="1"/>
  <c r="AA15" i="1"/>
  <c r="AC15" i="1"/>
  <c r="AE15" i="1"/>
  <c r="AG15" i="1"/>
  <c r="AI15" i="1"/>
  <c r="AK15" i="1"/>
  <c r="AM15" i="1"/>
  <c r="AO15" i="1"/>
  <c r="AQ15" i="1"/>
  <c r="AS15" i="1"/>
  <c r="AU15" i="1"/>
  <c r="AW15" i="1"/>
  <c r="H15" i="1"/>
  <c r="E15" i="1"/>
  <c r="H16" i="1"/>
  <c r="E16" i="1"/>
  <c r="H17" i="1"/>
  <c r="E17" i="1"/>
  <c r="N18" i="1"/>
  <c r="L18" i="1"/>
  <c r="R18" i="1"/>
  <c r="T18" i="1"/>
  <c r="X18" i="1"/>
  <c r="V18" i="1"/>
  <c r="AD18" i="1"/>
  <c r="AJ18" i="1"/>
  <c r="AB18" i="1"/>
  <c r="AF18" i="1"/>
  <c r="Z18" i="1"/>
  <c r="AH18" i="1"/>
  <c r="AR18" i="1"/>
  <c r="AT18" i="1"/>
  <c r="AL18" i="1"/>
  <c r="AP18" i="1"/>
  <c r="AN18" i="1"/>
  <c r="AV18" i="1"/>
  <c r="C18" i="1"/>
  <c r="M18" i="1"/>
  <c r="O18" i="1"/>
  <c r="Q18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H18" i="1"/>
  <c r="E18" i="1"/>
  <c r="H19" i="1"/>
  <c r="E19" i="1"/>
  <c r="N20" i="1"/>
  <c r="L20" i="1"/>
  <c r="R20" i="1"/>
  <c r="T20" i="1"/>
  <c r="X20" i="1"/>
  <c r="V20" i="1"/>
  <c r="AD20" i="1"/>
  <c r="AJ20" i="1"/>
  <c r="AB20" i="1"/>
  <c r="AF20" i="1"/>
  <c r="Z20" i="1"/>
  <c r="AH20" i="1"/>
  <c r="AR20" i="1"/>
  <c r="AT20" i="1"/>
  <c r="AL20" i="1"/>
  <c r="AP20" i="1"/>
  <c r="AN20" i="1"/>
  <c r="AV20" i="1"/>
  <c r="C20" i="1"/>
  <c r="M20" i="1"/>
  <c r="O20" i="1"/>
  <c r="Q20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H20" i="1"/>
  <c r="E20" i="1"/>
  <c r="N21" i="1"/>
  <c r="L21" i="1"/>
  <c r="R21" i="1"/>
  <c r="T21" i="1"/>
  <c r="X21" i="1"/>
  <c r="V21" i="1"/>
  <c r="AD21" i="1"/>
  <c r="AJ21" i="1"/>
  <c r="AB21" i="1"/>
  <c r="AF21" i="1"/>
  <c r="Z21" i="1"/>
  <c r="AH21" i="1"/>
  <c r="AR21" i="1"/>
  <c r="AT21" i="1"/>
  <c r="AL21" i="1"/>
  <c r="AP21" i="1"/>
  <c r="AN21" i="1"/>
  <c r="AV21" i="1"/>
  <c r="C21" i="1"/>
  <c r="M21" i="1"/>
  <c r="O21" i="1"/>
  <c r="Q21" i="1"/>
  <c r="S21" i="1"/>
  <c r="U21" i="1"/>
  <c r="W21" i="1"/>
  <c r="Y21" i="1"/>
  <c r="AA21" i="1"/>
  <c r="AC21" i="1"/>
  <c r="AE21" i="1"/>
  <c r="AG21" i="1"/>
  <c r="AI21" i="1"/>
  <c r="AK21" i="1"/>
  <c r="AM21" i="1"/>
  <c r="AO21" i="1"/>
  <c r="AQ21" i="1"/>
  <c r="AS21" i="1"/>
  <c r="AU21" i="1"/>
  <c r="AW21" i="1"/>
  <c r="H21" i="1"/>
  <c r="E21" i="1"/>
  <c r="N22" i="1"/>
  <c r="L22" i="1"/>
  <c r="R22" i="1"/>
  <c r="T22" i="1"/>
  <c r="X22" i="1"/>
  <c r="V22" i="1"/>
  <c r="AD22" i="1"/>
  <c r="AJ22" i="1"/>
  <c r="AB22" i="1"/>
  <c r="AF22" i="1"/>
  <c r="Z22" i="1"/>
  <c r="AH22" i="1"/>
  <c r="AR22" i="1"/>
  <c r="AT22" i="1"/>
  <c r="AL22" i="1"/>
  <c r="AP22" i="1"/>
  <c r="AN22" i="1"/>
  <c r="AV22" i="1"/>
  <c r="C22" i="1"/>
  <c r="M22" i="1"/>
  <c r="O22" i="1"/>
  <c r="Q22" i="1"/>
  <c r="S22" i="1"/>
  <c r="U22" i="1"/>
  <c r="W22" i="1"/>
  <c r="Y22" i="1"/>
  <c r="AA22" i="1"/>
  <c r="AC22" i="1"/>
  <c r="AE22" i="1"/>
  <c r="AG22" i="1"/>
  <c r="AI22" i="1"/>
  <c r="AK22" i="1"/>
  <c r="AM22" i="1"/>
  <c r="AO22" i="1"/>
  <c r="AQ22" i="1"/>
  <c r="AS22" i="1"/>
  <c r="AU22" i="1"/>
  <c r="AW22" i="1"/>
  <c r="H22" i="1"/>
  <c r="E22" i="1"/>
  <c r="H23" i="1"/>
  <c r="E23" i="1"/>
  <c r="N24" i="1"/>
  <c r="L24" i="1"/>
  <c r="R24" i="1"/>
  <c r="T24" i="1"/>
  <c r="X24" i="1"/>
  <c r="V24" i="1"/>
  <c r="AD24" i="1"/>
  <c r="AJ24" i="1"/>
  <c r="AB24" i="1"/>
  <c r="AF24" i="1"/>
  <c r="Z24" i="1"/>
  <c r="AH24" i="1"/>
  <c r="AR24" i="1"/>
  <c r="AT24" i="1"/>
  <c r="AL24" i="1"/>
  <c r="AP24" i="1"/>
  <c r="AN24" i="1"/>
  <c r="AV24" i="1"/>
  <c r="C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H24" i="1"/>
  <c r="E24" i="1"/>
  <c r="N25" i="1"/>
  <c r="L25" i="1"/>
  <c r="R25" i="1"/>
  <c r="T25" i="1"/>
  <c r="X25" i="1"/>
  <c r="V25" i="1"/>
  <c r="AD25" i="1"/>
  <c r="AJ25" i="1"/>
  <c r="AB25" i="1"/>
  <c r="AF25" i="1"/>
  <c r="Z25" i="1"/>
  <c r="AH25" i="1"/>
  <c r="AR25" i="1"/>
  <c r="AT25" i="1"/>
  <c r="AL25" i="1"/>
  <c r="AP25" i="1"/>
  <c r="AN25" i="1"/>
  <c r="AV25" i="1"/>
  <c r="C25" i="1"/>
  <c r="M25" i="1"/>
  <c r="O25" i="1"/>
  <c r="Q25" i="1"/>
  <c r="S25" i="1"/>
  <c r="U25" i="1"/>
  <c r="W25" i="1"/>
  <c r="Y25" i="1"/>
  <c r="AA25" i="1"/>
  <c r="AC25" i="1"/>
  <c r="AE25" i="1"/>
  <c r="AG25" i="1"/>
  <c r="AI25" i="1"/>
  <c r="AK25" i="1"/>
  <c r="AM25" i="1"/>
  <c r="AO25" i="1"/>
  <c r="AQ25" i="1"/>
  <c r="AS25" i="1"/>
  <c r="AU25" i="1"/>
  <c r="AW25" i="1"/>
  <c r="H25" i="1"/>
  <c r="E25" i="1"/>
  <c r="H26" i="1"/>
  <c r="E26" i="1"/>
  <c r="H27" i="1"/>
  <c r="E27" i="1"/>
  <c r="H28" i="1"/>
  <c r="E28" i="1"/>
  <c r="N29" i="1"/>
  <c r="L29" i="1"/>
  <c r="R29" i="1"/>
  <c r="T29" i="1"/>
  <c r="X29" i="1"/>
  <c r="V29" i="1"/>
  <c r="AD29" i="1"/>
  <c r="AJ29" i="1"/>
  <c r="AB29" i="1"/>
  <c r="AF29" i="1"/>
  <c r="Z29" i="1"/>
  <c r="AH29" i="1"/>
  <c r="AR29" i="1"/>
  <c r="AT29" i="1"/>
  <c r="AL29" i="1"/>
  <c r="AP29" i="1"/>
  <c r="AN29" i="1"/>
  <c r="AV29" i="1"/>
  <c r="C29" i="1"/>
  <c r="M29" i="1"/>
  <c r="O29" i="1"/>
  <c r="Q29" i="1"/>
  <c r="S29" i="1"/>
  <c r="U29" i="1"/>
  <c r="W29" i="1"/>
  <c r="Y29" i="1"/>
  <c r="AA29" i="1"/>
  <c r="AC29" i="1"/>
  <c r="AE29" i="1"/>
  <c r="AG29" i="1"/>
  <c r="AI29" i="1"/>
  <c r="AK29" i="1"/>
  <c r="AM29" i="1"/>
  <c r="AO29" i="1"/>
  <c r="AQ29" i="1"/>
  <c r="AS29" i="1"/>
  <c r="AU29" i="1"/>
  <c r="AW29" i="1"/>
  <c r="H29" i="1"/>
  <c r="E29" i="1"/>
  <c r="N30" i="1"/>
  <c r="L30" i="1"/>
  <c r="R30" i="1"/>
  <c r="T30" i="1"/>
  <c r="X30" i="1"/>
  <c r="V30" i="1"/>
  <c r="AD30" i="1"/>
  <c r="AJ30" i="1"/>
  <c r="AB30" i="1"/>
  <c r="AF30" i="1"/>
  <c r="Z30" i="1"/>
  <c r="AH30" i="1"/>
  <c r="AR30" i="1"/>
  <c r="AT30" i="1"/>
  <c r="AL30" i="1"/>
  <c r="AP30" i="1"/>
  <c r="AN30" i="1"/>
  <c r="AV30" i="1"/>
  <c r="C30" i="1"/>
  <c r="M30" i="1"/>
  <c r="O30" i="1"/>
  <c r="Q30" i="1"/>
  <c r="S30" i="1"/>
  <c r="U30" i="1"/>
  <c r="W30" i="1"/>
  <c r="Y30" i="1"/>
  <c r="AA30" i="1"/>
  <c r="AC30" i="1"/>
  <c r="AE30" i="1"/>
  <c r="AG30" i="1"/>
  <c r="AI30" i="1"/>
  <c r="AK30" i="1"/>
  <c r="AM30" i="1"/>
  <c r="AO30" i="1"/>
  <c r="AQ30" i="1"/>
  <c r="AS30" i="1"/>
  <c r="AU30" i="1"/>
  <c r="AW30" i="1"/>
  <c r="H30" i="1"/>
  <c r="E30" i="1"/>
  <c r="N31" i="1"/>
  <c r="L31" i="1"/>
  <c r="R31" i="1"/>
  <c r="T31" i="1"/>
  <c r="X31" i="1"/>
  <c r="V31" i="1"/>
  <c r="AD31" i="1"/>
  <c r="AJ31" i="1"/>
  <c r="AB31" i="1"/>
  <c r="AF31" i="1"/>
  <c r="Z31" i="1"/>
  <c r="AH31" i="1"/>
  <c r="AR31" i="1"/>
  <c r="AT31" i="1"/>
  <c r="AL31" i="1"/>
  <c r="AP31" i="1"/>
  <c r="AN31" i="1"/>
  <c r="AV31" i="1"/>
  <c r="C31" i="1"/>
  <c r="M31" i="1"/>
  <c r="O31" i="1"/>
  <c r="Q31" i="1"/>
  <c r="S31" i="1"/>
  <c r="U31" i="1"/>
  <c r="W31" i="1"/>
  <c r="Y31" i="1"/>
  <c r="AA31" i="1"/>
  <c r="AC31" i="1"/>
  <c r="AE31" i="1"/>
  <c r="AG31" i="1"/>
  <c r="AI31" i="1"/>
  <c r="AK31" i="1"/>
  <c r="AM31" i="1"/>
  <c r="AO31" i="1"/>
  <c r="AQ31" i="1"/>
  <c r="AS31" i="1"/>
  <c r="AU31" i="1"/>
  <c r="AW31" i="1"/>
  <c r="H31" i="1"/>
  <c r="E31" i="1"/>
  <c r="H32" i="1"/>
  <c r="E32" i="1"/>
  <c r="N33" i="1"/>
  <c r="L33" i="1"/>
  <c r="R33" i="1"/>
  <c r="T33" i="1"/>
  <c r="X33" i="1"/>
  <c r="V33" i="1"/>
  <c r="AD33" i="1"/>
  <c r="AJ33" i="1"/>
  <c r="AB33" i="1"/>
  <c r="AF33" i="1"/>
  <c r="Z33" i="1"/>
  <c r="AH33" i="1"/>
  <c r="AR33" i="1"/>
  <c r="AT33" i="1"/>
  <c r="AL33" i="1"/>
  <c r="AP33" i="1"/>
  <c r="AN33" i="1"/>
  <c r="AV33" i="1"/>
  <c r="C33" i="1"/>
  <c r="M33" i="1"/>
  <c r="O33" i="1"/>
  <c r="Q33" i="1"/>
  <c r="S33" i="1"/>
  <c r="U33" i="1"/>
  <c r="W33" i="1"/>
  <c r="Y33" i="1"/>
  <c r="AA33" i="1"/>
  <c r="AC33" i="1"/>
  <c r="AE33" i="1"/>
  <c r="AG33" i="1"/>
  <c r="AI33" i="1"/>
  <c r="AK33" i="1"/>
  <c r="AM33" i="1"/>
  <c r="AO33" i="1"/>
  <c r="AQ33" i="1"/>
  <c r="AS33" i="1"/>
  <c r="AU33" i="1"/>
  <c r="AW33" i="1"/>
  <c r="H33" i="1"/>
  <c r="E33" i="1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N34" i="1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L34" i="1"/>
  <c r="R34" i="1"/>
  <c r="T34" i="1"/>
  <c r="X34" i="1"/>
  <c r="V34" i="1"/>
  <c r="AD34" i="1"/>
  <c r="AJ34" i="1"/>
  <c r="AB34" i="1"/>
  <c r="AF34" i="1"/>
  <c r="Z34" i="1"/>
  <c r="Y2039" i="2"/>
  <c r="Y2040" i="2"/>
  <c r="Y2041" i="2"/>
  <c r="Y2042" i="2"/>
  <c r="Y2043" i="2"/>
  <c r="Y2044" i="2"/>
  <c r="Y2045" i="2"/>
  <c r="Y2046" i="2"/>
  <c r="Y2047" i="2"/>
  <c r="Y2048" i="2"/>
  <c r="Y2049" i="2"/>
  <c r="Y2050" i="2"/>
  <c r="Y2051" i="2"/>
  <c r="Y2052" i="2"/>
  <c r="Y2053" i="2"/>
  <c r="AH34" i="1"/>
  <c r="AR34" i="1"/>
  <c r="AE2039" i="2"/>
  <c r="AE2040" i="2"/>
  <c r="AE2041" i="2"/>
  <c r="AE2042" i="2"/>
  <c r="AE2043" i="2"/>
  <c r="AE2044" i="2"/>
  <c r="AE2045" i="2"/>
  <c r="AE2046" i="2"/>
  <c r="AE2047" i="2"/>
  <c r="AE2048" i="2"/>
  <c r="AE2049" i="2"/>
  <c r="AE2050" i="2"/>
  <c r="AE2051" i="2"/>
  <c r="AE2052" i="2"/>
  <c r="AE2053" i="2"/>
  <c r="AT34" i="1"/>
  <c r="AA2039" i="2"/>
  <c r="AA2040" i="2"/>
  <c r="AA2041" i="2"/>
  <c r="AA2042" i="2"/>
  <c r="AA2043" i="2"/>
  <c r="AA2044" i="2"/>
  <c r="AA2045" i="2"/>
  <c r="AA2046" i="2"/>
  <c r="AA2047" i="2"/>
  <c r="AA2048" i="2"/>
  <c r="AA2049" i="2"/>
  <c r="AA2050" i="2"/>
  <c r="AA2051" i="2"/>
  <c r="AA2052" i="2"/>
  <c r="AA2053" i="2"/>
  <c r="AL34" i="1"/>
  <c r="AP34" i="1"/>
  <c r="AB2039" i="2"/>
  <c r="AB2040" i="2"/>
  <c r="AB2041" i="2"/>
  <c r="AB2042" i="2"/>
  <c r="AB2043" i="2"/>
  <c r="AB2044" i="2"/>
  <c r="AB2045" i="2"/>
  <c r="AB2046" i="2"/>
  <c r="AB2047" i="2"/>
  <c r="AB2048" i="2"/>
  <c r="AB2049" i="2"/>
  <c r="AB2050" i="2"/>
  <c r="AB2051" i="2"/>
  <c r="AB2052" i="2"/>
  <c r="AB2053" i="2"/>
  <c r="AN34" i="1"/>
  <c r="AV34" i="1"/>
  <c r="C34" i="1"/>
  <c r="M34" i="1"/>
  <c r="O34" i="1"/>
  <c r="Q34" i="1"/>
  <c r="S34" i="1"/>
  <c r="U34" i="1"/>
  <c r="W34" i="1"/>
  <c r="Y34" i="1"/>
  <c r="AA34" i="1"/>
  <c r="AC34" i="1"/>
  <c r="AE34" i="1"/>
  <c r="AG34" i="1"/>
  <c r="AI34" i="1"/>
  <c r="AK34" i="1"/>
  <c r="AM34" i="1"/>
  <c r="AO34" i="1"/>
  <c r="AQ34" i="1"/>
  <c r="AS34" i="1"/>
  <c r="AU34" i="1"/>
  <c r="AW34" i="1"/>
  <c r="H34" i="1"/>
  <c r="E34" i="1"/>
  <c r="N35" i="1"/>
  <c r="L35" i="1"/>
  <c r="R35" i="1"/>
  <c r="T35" i="1"/>
  <c r="X35" i="1"/>
  <c r="V35" i="1"/>
  <c r="AD35" i="1"/>
  <c r="AJ35" i="1"/>
  <c r="AB35" i="1"/>
  <c r="AF35" i="1"/>
  <c r="Z35" i="1"/>
  <c r="AH35" i="1"/>
  <c r="AR35" i="1"/>
  <c r="AT35" i="1"/>
  <c r="AL35" i="1"/>
  <c r="AP35" i="1"/>
  <c r="AN35" i="1"/>
  <c r="AV35" i="1"/>
  <c r="C35" i="1"/>
  <c r="M35" i="1"/>
  <c r="O35" i="1"/>
  <c r="Q35" i="1"/>
  <c r="S35" i="1"/>
  <c r="U35" i="1"/>
  <c r="W35" i="1"/>
  <c r="Y35" i="1"/>
  <c r="AA35" i="1"/>
  <c r="AC35" i="1"/>
  <c r="AE35" i="1"/>
  <c r="AG35" i="1"/>
  <c r="AI35" i="1"/>
  <c r="AK35" i="1"/>
  <c r="AM35" i="1"/>
  <c r="AO35" i="1"/>
  <c r="AQ35" i="1"/>
  <c r="AS35" i="1"/>
  <c r="AU35" i="1"/>
  <c r="AW35" i="1"/>
  <c r="H35" i="1"/>
  <c r="E35" i="1"/>
  <c r="H36" i="1"/>
  <c r="E36" i="1"/>
  <c r="E37" i="1"/>
  <c r="E43" i="1"/>
  <c r="G40" i="1"/>
  <c r="D40" i="1"/>
  <c r="G41" i="1"/>
  <c r="D41" i="1"/>
  <c r="G42" i="1"/>
  <c r="D42" i="1"/>
  <c r="G3" i="1"/>
  <c r="D3" i="1"/>
  <c r="G4" i="1"/>
  <c r="D4" i="1"/>
  <c r="G5" i="1"/>
  <c r="D5" i="1"/>
  <c r="G6" i="1"/>
  <c r="D6" i="1"/>
  <c r="G7" i="1"/>
  <c r="D7" i="1"/>
  <c r="G8" i="1"/>
  <c r="D8" i="1"/>
  <c r="G9" i="1"/>
  <c r="D9" i="1"/>
  <c r="G10" i="1"/>
  <c r="D10" i="1"/>
  <c r="G12" i="1"/>
  <c r="D12" i="1"/>
  <c r="G13" i="1"/>
  <c r="D13" i="1"/>
  <c r="G14" i="1"/>
  <c r="D14" i="1"/>
  <c r="G15" i="1"/>
  <c r="D15" i="1"/>
  <c r="G16" i="1"/>
  <c r="D16" i="1"/>
  <c r="G17" i="1"/>
  <c r="D17" i="1"/>
  <c r="G18" i="1"/>
  <c r="D18" i="1"/>
  <c r="G19" i="1"/>
  <c r="D19" i="1"/>
  <c r="G20" i="1"/>
  <c r="D20" i="1"/>
  <c r="G21" i="1"/>
  <c r="D21" i="1"/>
  <c r="G22" i="1"/>
  <c r="D22" i="1"/>
  <c r="G23" i="1"/>
  <c r="D23" i="1"/>
  <c r="G24" i="1"/>
  <c r="D24" i="1"/>
  <c r="G25" i="1"/>
  <c r="D25" i="1"/>
  <c r="G26" i="1"/>
  <c r="D26" i="1"/>
  <c r="G27" i="1"/>
  <c r="D27" i="1"/>
  <c r="G28" i="1"/>
  <c r="D28" i="1"/>
  <c r="G29" i="1"/>
  <c r="D29" i="1"/>
  <c r="G30" i="1"/>
  <c r="D30" i="1"/>
  <c r="G31" i="1"/>
  <c r="D31" i="1"/>
  <c r="G32" i="1"/>
  <c r="D32" i="1"/>
  <c r="G33" i="1"/>
  <c r="D33" i="1"/>
  <c r="G34" i="1"/>
  <c r="D34" i="1"/>
  <c r="G35" i="1"/>
  <c r="D35" i="1"/>
  <c r="G36" i="1"/>
  <c r="D36" i="1"/>
  <c r="D37" i="1"/>
  <c r="D43" i="1"/>
  <c r="BE42" i="1"/>
  <c r="BD42" i="1"/>
  <c r="BC42" i="1"/>
  <c r="BB42" i="1"/>
  <c r="BA42" i="1"/>
  <c r="AY42" i="1"/>
  <c r="J42" i="1"/>
  <c r="K42" i="1"/>
  <c r="BE41" i="1"/>
  <c r="BD41" i="1"/>
  <c r="BC41" i="1"/>
  <c r="BB41" i="1"/>
  <c r="BA41" i="1"/>
  <c r="AY41" i="1"/>
  <c r="J41" i="1"/>
  <c r="K41" i="1"/>
  <c r="BE40" i="1"/>
  <c r="BD40" i="1"/>
  <c r="BC40" i="1"/>
  <c r="BB40" i="1"/>
  <c r="BA40" i="1"/>
  <c r="AY40" i="1"/>
  <c r="J40" i="1"/>
  <c r="K40" i="1"/>
  <c r="L1" i="1"/>
  <c r="N1" i="1"/>
  <c r="P1" i="1"/>
  <c r="R1" i="1"/>
  <c r="T1" i="1"/>
  <c r="V1" i="1"/>
  <c r="X1" i="1"/>
  <c r="Z1" i="1"/>
  <c r="AB1" i="1"/>
  <c r="AD1" i="1"/>
  <c r="AF1" i="1"/>
  <c r="AH1" i="1"/>
  <c r="AJ1" i="1"/>
  <c r="AL1" i="1"/>
  <c r="AN1" i="1"/>
  <c r="AP1" i="1"/>
  <c r="AR1" i="1"/>
  <c r="AT1" i="1"/>
  <c r="AV1" i="1"/>
  <c r="BB1" i="1"/>
  <c r="BC1" i="1"/>
  <c r="BD1" i="1"/>
  <c r="BE1" i="1"/>
  <c r="L2" i="1"/>
  <c r="G2" i="1"/>
  <c r="N2" i="1"/>
  <c r="H2" i="1"/>
  <c r="P2" i="1"/>
  <c r="I2" i="1"/>
  <c r="R2" i="1"/>
  <c r="T2" i="1"/>
  <c r="V2" i="1"/>
  <c r="X2" i="1"/>
  <c r="Z2" i="1"/>
  <c r="AB2" i="1"/>
  <c r="AD2" i="1"/>
  <c r="AF2" i="1"/>
  <c r="AH2" i="1"/>
  <c r="AJ2" i="1"/>
  <c r="AL2" i="1"/>
  <c r="AN2" i="1"/>
  <c r="AP2" i="1"/>
  <c r="AR2" i="1"/>
  <c r="AT2" i="1"/>
  <c r="AV2" i="1"/>
  <c r="J3" i="1"/>
  <c r="K3" i="1"/>
  <c r="AY3" i="1"/>
  <c r="BA3" i="1"/>
  <c r="BB3" i="1"/>
  <c r="BC3" i="1"/>
  <c r="BD3" i="1"/>
  <c r="BE3" i="1"/>
  <c r="BI3" i="1"/>
  <c r="N113" i="2"/>
  <c r="O113" i="2"/>
  <c r="R113" i="2"/>
  <c r="Y113" i="2"/>
  <c r="J4" i="1"/>
  <c r="K4" i="1"/>
  <c r="AY4" i="1"/>
  <c r="BA4" i="1"/>
  <c r="BB4" i="1"/>
  <c r="BC4" i="1"/>
  <c r="BD4" i="1"/>
  <c r="BE4" i="1"/>
  <c r="BI4" i="1"/>
  <c r="N130" i="2"/>
  <c r="O130" i="2"/>
  <c r="P130" i="2"/>
  <c r="Q130" i="2"/>
  <c r="S130" i="2"/>
  <c r="Y130" i="2"/>
  <c r="AE130" i="2"/>
  <c r="J5" i="1"/>
  <c r="K5" i="1"/>
  <c r="AY5" i="1"/>
  <c r="BA5" i="1"/>
  <c r="BB5" i="1"/>
  <c r="BC5" i="1"/>
  <c r="BD5" i="1"/>
  <c r="BE5" i="1"/>
  <c r="BI5" i="1"/>
  <c r="N207" i="2"/>
  <c r="O207" i="2"/>
  <c r="AE207" i="2"/>
  <c r="J6" i="1"/>
  <c r="K6" i="1"/>
  <c r="AY6" i="1"/>
  <c r="BA6" i="1"/>
  <c r="BB6" i="1"/>
  <c r="BC6" i="1"/>
  <c r="BD6" i="1"/>
  <c r="BE6" i="1"/>
  <c r="BI6" i="1"/>
  <c r="N267" i="2"/>
  <c r="O267" i="2"/>
  <c r="Q267" i="2"/>
  <c r="Z267" i="2"/>
  <c r="X267" i="2"/>
  <c r="Y227" i="2"/>
  <c r="Y244" i="2"/>
  <c r="Y267" i="2"/>
  <c r="AE267" i="2"/>
  <c r="J7" i="1"/>
  <c r="K7" i="1"/>
  <c r="AY7" i="1"/>
  <c r="BA7" i="1"/>
  <c r="BB7" i="1"/>
  <c r="BC7" i="1"/>
  <c r="BD7" i="1"/>
  <c r="BE7" i="1"/>
  <c r="BI7" i="1"/>
  <c r="N332" i="2"/>
  <c r="O332" i="2"/>
  <c r="P332" i="2"/>
  <c r="Q332" i="2"/>
  <c r="AE332" i="2"/>
  <c r="AA332" i="2"/>
  <c r="AB332" i="2"/>
  <c r="J8" i="1"/>
  <c r="K8" i="1"/>
  <c r="AY8" i="1"/>
  <c r="BA8" i="1"/>
  <c r="BB8" i="1"/>
  <c r="BC8" i="1"/>
  <c r="BD8" i="1"/>
  <c r="BE8" i="1"/>
  <c r="BI8" i="1"/>
  <c r="AV334" i="2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AV335" i="2"/>
  <c r="AV336" i="2"/>
  <c r="AV337" i="2"/>
  <c r="AV338" i="2"/>
  <c r="AV339" i="2"/>
  <c r="AV340" i="2"/>
  <c r="AV341" i="2"/>
  <c r="J9" i="1"/>
  <c r="K9" i="1"/>
  <c r="AY9" i="1"/>
  <c r="BA9" i="1"/>
  <c r="BB9" i="1"/>
  <c r="BC9" i="1"/>
  <c r="BD9" i="1"/>
  <c r="BE9" i="1"/>
  <c r="BI9" i="1"/>
  <c r="N411" i="2"/>
  <c r="O411" i="2"/>
  <c r="Y411" i="2"/>
  <c r="AE411" i="2"/>
  <c r="J10" i="1"/>
  <c r="K10" i="1"/>
  <c r="AY10" i="1"/>
  <c r="BA10" i="1"/>
  <c r="BB10" i="1"/>
  <c r="BC10" i="1"/>
  <c r="BD10" i="1"/>
  <c r="BE10" i="1"/>
  <c r="BI10" i="1"/>
  <c r="N572" i="2"/>
  <c r="O572" i="2"/>
  <c r="Q572" i="2"/>
  <c r="Y572" i="2"/>
  <c r="AE572" i="2"/>
  <c r="G11" i="1"/>
  <c r="J11" i="1"/>
  <c r="K11" i="1"/>
  <c r="AY11" i="1"/>
  <c r="BA11" i="1"/>
  <c r="BB11" i="1"/>
  <c r="BC11" i="1"/>
  <c r="BD11" i="1"/>
  <c r="BE11" i="1"/>
  <c r="BI11" i="1"/>
  <c r="N579" i="2"/>
  <c r="O579" i="2"/>
  <c r="Q579" i="2"/>
  <c r="R579" i="2"/>
  <c r="AE579" i="2"/>
  <c r="J12" i="1"/>
  <c r="K12" i="1"/>
  <c r="AY12" i="1"/>
  <c r="BA12" i="1"/>
  <c r="BB12" i="1"/>
  <c r="BC12" i="1"/>
  <c r="BD12" i="1"/>
  <c r="BE12" i="1"/>
  <c r="BI12" i="1"/>
  <c r="N625" i="2"/>
  <c r="O625" i="2"/>
  <c r="AE625" i="2"/>
  <c r="J13" i="1"/>
  <c r="K13" i="1"/>
  <c r="AY13" i="1"/>
  <c r="BA13" i="1"/>
  <c r="BB13" i="1"/>
  <c r="BC13" i="1"/>
  <c r="BD13" i="1"/>
  <c r="BE13" i="1"/>
  <c r="BI13" i="1"/>
  <c r="N729" i="2"/>
  <c r="O729" i="2"/>
  <c r="Q729" i="2"/>
  <c r="T729" i="2"/>
  <c r="S729" i="2"/>
  <c r="W729" i="2"/>
  <c r="V729" i="2"/>
  <c r="U729" i="2"/>
  <c r="Y729" i="2"/>
  <c r="AE729" i="2"/>
  <c r="J14" i="1"/>
  <c r="K14" i="1"/>
  <c r="AY14" i="1"/>
  <c r="BA14" i="1"/>
  <c r="BB14" i="1"/>
  <c r="BC14" i="1"/>
  <c r="BD14" i="1"/>
  <c r="BE14" i="1"/>
  <c r="BI14" i="1"/>
  <c r="N823" i="2"/>
  <c r="Q823" i="2"/>
  <c r="S823" i="2"/>
  <c r="Y823" i="2"/>
  <c r="AE823" i="2"/>
  <c r="J15" i="1"/>
  <c r="K15" i="1"/>
  <c r="AY15" i="1"/>
  <c r="BA15" i="1"/>
  <c r="BB15" i="1"/>
  <c r="BC15" i="1"/>
  <c r="BD15" i="1"/>
  <c r="BE15" i="1"/>
  <c r="BI15" i="1"/>
  <c r="N924" i="2"/>
  <c r="O924" i="2"/>
  <c r="P924" i="2"/>
  <c r="W924" i="2"/>
  <c r="U924" i="2"/>
  <c r="Y924" i="2"/>
  <c r="AD924" i="2"/>
  <c r="AE924" i="2"/>
  <c r="AA924" i="2"/>
  <c r="AC924" i="2"/>
  <c r="AB924" i="2"/>
  <c r="J16" i="1"/>
  <c r="K16" i="1"/>
  <c r="AY16" i="1"/>
  <c r="BA16" i="1"/>
  <c r="BB16" i="1"/>
  <c r="BC16" i="1"/>
  <c r="BD16" i="1"/>
  <c r="BE16" i="1"/>
  <c r="BI16" i="1"/>
  <c r="N1031" i="2"/>
  <c r="O1031" i="2"/>
  <c r="P1031" i="2"/>
  <c r="Q1031" i="2"/>
  <c r="AE1031" i="2"/>
  <c r="J17" i="1"/>
  <c r="K17" i="1"/>
  <c r="AY17" i="1"/>
  <c r="BA17" i="1"/>
  <c r="BB17" i="1"/>
  <c r="BC17" i="1"/>
  <c r="BD17" i="1"/>
  <c r="BE17" i="1"/>
  <c r="BI17" i="1"/>
  <c r="N1153" i="2"/>
  <c r="O1153" i="2"/>
  <c r="Q1153" i="2"/>
  <c r="AE1153" i="2"/>
  <c r="J18" i="1"/>
  <c r="K18" i="1"/>
  <c r="AY18" i="1"/>
  <c r="BA18" i="1"/>
  <c r="BB18" i="1"/>
  <c r="BC18" i="1"/>
  <c r="BD18" i="1"/>
  <c r="BE18" i="1"/>
  <c r="BI18" i="1"/>
  <c r="N1219" i="2"/>
  <c r="O1219" i="2"/>
  <c r="P1219" i="2"/>
  <c r="AE1219" i="2"/>
  <c r="AA1219" i="2"/>
  <c r="AB1219" i="2"/>
  <c r="J19" i="1"/>
  <c r="K19" i="1"/>
  <c r="AY19" i="1"/>
  <c r="BA19" i="1"/>
  <c r="BB19" i="1"/>
  <c r="BC19" i="1"/>
  <c r="BD19" i="1"/>
  <c r="BE19" i="1"/>
  <c r="BI19" i="1"/>
  <c r="N1245" i="2"/>
  <c r="O1245" i="2"/>
  <c r="Y1245" i="2"/>
  <c r="AE1245" i="2"/>
  <c r="J20" i="1"/>
  <c r="K20" i="1"/>
  <c r="AY20" i="1"/>
  <c r="BA20" i="1"/>
  <c r="BB20" i="1"/>
  <c r="BC20" i="1"/>
  <c r="BD20" i="1"/>
  <c r="BE20" i="1"/>
  <c r="BI20" i="1"/>
  <c r="N1362" i="2"/>
  <c r="O1362" i="2"/>
  <c r="Q1362" i="2"/>
  <c r="AE1362" i="2"/>
  <c r="J21" i="1"/>
  <c r="K21" i="1"/>
  <c r="AY21" i="1"/>
  <c r="BA21" i="1"/>
  <c r="BB21" i="1"/>
  <c r="BC21" i="1"/>
  <c r="BD21" i="1"/>
  <c r="BE21" i="1"/>
  <c r="BI21" i="1"/>
  <c r="N1381" i="2"/>
  <c r="O1381" i="2"/>
  <c r="Q1381" i="2"/>
  <c r="Z1381" i="2"/>
  <c r="V1381" i="2"/>
  <c r="U1381" i="2"/>
  <c r="AE1381" i="2"/>
  <c r="AA1381" i="2"/>
  <c r="J22" i="1"/>
  <c r="K22" i="1"/>
  <c r="AY22" i="1"/>
  <c r="BA22" i="1"/>
  <c r="BB22" i="1"/>
  <c r="BC22" i="1"/>
  <c r="BD22" i="1"/>
  <c r="BE22" i="1"/>
  <c r="BI22" i="1"/>
  <c r="AV1383" i="2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V1384" i="2"/>
  <c r="AV1385" i="2"/>
  <c r="AV1386" i="2"/>
  <c r="AV1387" i="2"/>
  <c r="AV1388" i="2"/>
  <c r="AV1389" i="2"/>
  <c r="AV1390" i="2"/>
  <c r="AV1391" i="2"/>
  <c r="AV1392" i="2"/>
  <c r="J23" i="1"/>
  <c r="K23" i="1"/>
  <c r="AY23" i="1"/>
  <c r="BA23" i="1"/>
  <c r="BB23" i="1"/>
  <c r="BC23" i="1"/>
  <c r="BD23" i="1"/>
  <c r="BE23" i="1"/>
  <c r="BI23" i="1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Q1457" i="2"/>
  <c r="S1457" i="2"/>
  <c r="W1457" i="2"/>
  <c r="U1457" i="2"/>
  <c r="AE1457" i="2"/>
  <c r="J24" i="1"/>
  <c r="K24" i="1"/>
  <c r="AY24" i="1"/>
  <c r="BA24" i="1"/>
  <c r="BB24" i="1"/>
  <c r="BC24" i="1"/>
  <c r="BD24" i="1"/>
  <c r="BE24" i="1"/>
  <c r="AY1457" i="2"/>
  <c r="BI24" i="1"/>
  <c r="N1559" i="2"/>
  <c r="O1559" i="2"/>
  <c r="Q1559" i="2"/>
  <c r="W1559" i="2"/>
  <c r="U1559" i="2"/>
  <c r="AE1559" i="2"/>
  <c r="J25" i="1"/>
  <c r="K25" i="1"/>
  <c r="AY25" i="1"/>
  <c r="BA25" i="1"/>
  <c r="BB25" i="1"/>
  <c r="BC25" i="1"/>
  <c r="BD25" i="1"/>
  <c r="BE25" i="1"/>
  <c r="BI25" i="1"/>
  <c r="N1614" i="2"/>
  <c r="O1614" i="2"/>
  <c r="P1614" i="2"/>
  <c r="AE1614" i="2"/>
  <c r="J26" i="1"/>
  <c r="K26" i="1"/>
  <c r="AY26" i="1"/>
  <c r="BA26" i="1"/>
  <c r="BB26" i="1"/>
  <c r="BC26" i="1"/>
  <c r="BD26" i="1"/>
  <c r="BE26" i="1"/>
  <c r="BI26" i="1"/>
  <c r="N1704" i="2"/>
  <c r="O1704" i="2"/>
  <c r="P1704" i="2"/>
  <c r="AE1704" i="2"/>
  <c r="J27" i="1"/>
  <c r="K27" i="1"/>
  <c r="AY27" i="1"/>
  <c r="BA27" i="1"/>
  <c r="BB27" i="1"/>
  <c r="BC27" i="1"/>
  <c r="BD27" i="1"/>
  <c r="BE27" i="1"/>
  <c r="BI27" i="1"/>
  <c r="N1783" i="2"/>
  <c r="O1783" i="2"/>
  <c r="P1783" i="2"/>
  <c r="AE1783" i="2"/>
  <c r="AA1783" i="2"/>
  <c r="J28" i="1"/>
  <c r="K28" i="1"/>
  <c r="AY28" i="1"/>
  <c r="BA28" i="1"/>
  <c r="BB28" i="1"/>
  <c r="BC28" i="1"/>
  <c r="BD28" i="1"/>
  <c r="BE28" i="1"/>
  <c r="BI28" i="1"/>
  <c r="N1821" i="2"/>
  <c r="O1821" i="2"/>
  <c r="Y1821" i="2"/>
  <c r="AE1821" i="2"/>
  <c r="AA1821" i="2"/>
  <c r="J29" i="1"/>
  <c r="K29" i="1"/>
  <c r="AY29" i="1"/>
  <c r="BA29" i="1"/>
  <c r="BB29" i="1"/>
  <c r="BC29" i="1"/>
  <c r="BD29" i="1"/>
  <c r="BE29" i="1"/>
  <c r="BI29" i="1"/>
  <c r="N1890" i="2"/>
  <c r="O1890" i="2"/>
  <c r="Q1890" i="2"/>
  <c r="AE1890" i="2"/>
  <c r="J30" i="1"/>
  <c r="K30" i="1"/>
  <c r="AY30" i="1"/>
  <c r="BA30" i="1"/>
  <c r="BB30" i="1"/>
  <c r="BC30" i="1"/>
  <c r="BD30" i="1"/>
  <c r="BE30" i="1"/>
  <c r="BI30" i="1"/>
  <c r="N1938" i="2"/>
  <c r="O1938" i="2"/>
  <c r="Q1938" i="2"/>
  <c r="Z1938" i="2"/>
  <c r="Y1938" i="2"/>
  <c r="AE1938" i="2"/>
  <c r="J31" i="1"/>
  <c r="K31" i="1"/>
  <c r="AY31" i="1"/>
  <c r="BA31" i="1"/>
  <c r="BB31" i="1"/>
  <c r="BC31" i="1"/>
  <c r="BD31" i="1"/>
  <c r="BE31" i="1"/>
  <c r="BI31" i="1"/>
  <c r="N2006" i="2"/>
  <c r="O2006" i="2"/>
  <c r="P2006" i="2"/>
  <c r="Q2006" i="2"/>
  <c r="AE2006" i="2"/>
  <c r="J32" i="1"/>
  <c r="K32" i="1"/>
  <c r="AY32" i="1"/>
  <c r="BA32" i="1"/>
  <c r="BB32" i="1"/>
  <c r="BC32" i="1"/>
  <c r="BD32" i="1"/>
  <c r="BE32" i="1"/>
  <c r="BI32" i="1"/>
  <c r="N2037" i="2"/>
  <c r="O2037" i="2"/>
  <c r="Q2037" i="2"/>
  <c r="W2037" i="2"/>
  <c r="V2037" i="2"/>
  <c r="AE2037" i="2"/>
  <c r="J33" i="1"/>
  <c r="K33" i="1"/>
  <c r="AY33" i="1"/>
  <c r="BA33" i="1"/>
  <c r="BB33" i="1"/>
  <c r="BC33" i="1"/>
  <c r="BD33" i="1"/>
  <c r="BE33" i="1"/>
  <c r="BI33" i="1"/>
  <c r="AV2039" i="2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AO492" i="3"/>
  <c r="AO493" i="3"/>
  <c r="AO494" i="3"/>
  <c r="AO495" i="3"/>
  <c r="AO496" i="3"/>
  <c r="AO497" i="3"/>
  <c r="AO498" i="3"/>
  <c r="AO499" i="3"/>
  <c r="AO500" i="3"/>
  <c r="AO501" i="3"/>
  <c r="AO502" i="3"/>
  <c r="AO503" i="3"/>
  <c r="AO504" i="3"/>
  <c r="AO505" i="3"/>
  <c r="AO506" i="3"/>
  <c r="AO507" i="3"/>
  <c r="AO508" i="3"/>
  <c r="AO509" i="3"/>
  <c r="AO510" i="3"/>
  <c r="AO511" i="3"/>
  <c r="AO512" i="3"/>
  <c r="AO513" i="3"/>
  <c r="AO514" i="3"/>
  <c r="AO515" i="3"/>
  <c r="AO516" i="3"/>
  <c r="AO517" i="3"/>
  <c r="AO518" i="3"/>
  <c r="AO519" i="3"/>
  <c r="AO520" i="3"/>
  <c r="AO521" i="3"/>
  <c r="AO522" i="3"/>
  <c r="AO523" i="3"/>
  <c r="AO524" i="3"/>
  <c r="AO525" i="3"/>
  <c r="AO526" i="3"/>
  <c r="AO527" i="3"/>
  <c r="AO528" i="3"/>
  <c r="AO529" i="3"/>
  <c r="AO530" i="3"/>
  <c r="AO531" i="3"/>
  <c r="AO532" i="3"/>
  <c r="AO533" i="3"/>
  <c r="AO534" i="3"/>
  <c r="AO535" i="3"/>
  <c r="AO536" i="3"/>
  <c r="AO537" i="3"/>
  <c r="AO538" i="3"/>
  <c r="AO539" i="3"/>
  <c r="AO540" i="3"/>
  <c r="AO541" i="3"/>
  <c r="AO542" i="3"/>
  <c r="AO543" i="3"/>
  <c r="AO544" i="3"/>
  <c r="AO545" i="3"/>
  <c r="AO546" i="3"/>
  <c r="AO547" i="3"/>
  <c r="AO548" i="3"/>
  <c r="AO549" i="3"/>
  <c r="AO550" i="3"/>
  <c r="AO551" i="3"/>
  <c r="AO552" i="3"/>
  <c r="AO553" i="3"/>
  <c r="AO554" i="3"/>
  <c r="AO555" i="3"/>
  <c r="AO556" i="3"/>
  <c r="AO557" i="3"/>
  <c r="AO558" i="3"/>
  <c r="AO559" i="3"/>
  <c r="AO560" i="3"/>
  <c r="AO561" i="3"/>
  <c r="AO562" i="3"/>
  <c r="AO563" i="3"/>
  <c r="AO564" i="3"/>
  <c r="AO565" i="3"/>
  <c r="AO566" i="3"/>
  <c r="AO567" i="3"/>
  <c r="AO568" i="3"/>
  <c r="AO569" i="3"/>
  <c r="AO570" i="3"/>
  <c r="AO571" i="3"/>
  <c r="AO572" i="3"/>
  <c r="AO573" i="3"/>
  <c r="AO574" i="3"/>
  <c r="AO575" i="3"/>
  <c r="AO576" i="3"/>
  <c r="AO577" i="3"/>
  <c r="AO578" i="3"/>
  <c r="AO579" i="3"/>
  <c r="AO580" i="3"/>
  <c r="AO581" i="3"/>
  <c r="AO582" i="3"/>
  <c r="AO583" i="3"/>
  <c r="AO584" i="3"/>
  <c r="AO585" i="3"/>
  <c r="AO586" i="3"/>
  <c r="AO587" i="3"/>
  <c r="AO588" i="3"/>
  <c r="AO589" i="3"/>
  <c r="AO590" i="3"/>
  <c r="AO591" i="3"/>
  <c r="AO592" i="3"/>
  <c r="AO593" i="3"/>
  <c r="AO594" i="3"/>
  <c r="AO595" i="3"/>
  <c r="AO596" i="3"/>
  <c r="AO597" i="3"/>
  <c r="AO598" i="3"/>
  <c r="AO599" i="3"/>
  <c r="AO600" i="3"/>
  <c r="AO601" i="3"/>
  <c r="AO602" i="3"/>
  <c r="AO603" i="3"/>
  <c r="AO604" i="3"/>
  <c r="AO605" i="3"/>
  <c r="AO606" i="3"/>
  <c r="AO607" i="3"/>
  <c r="AO608" i="3"/>
  <c r="AO609" i="3"/>
  <c r="AO610" i="3"/>
  <c r="AO611" i="3"/>
  <c r="AO612" i="3"/>
  <c r="AO613" i="3"/>
  <c r="AO614" i="3"/>
  <c r="AO615" i="3"/>
  <c r="AO616" i="3"/>
  <c r="AO617" i="3"/>
  <c r="AO618" i="3"/>
  <c r="AO619" i="3"/>
  <c r="AO620" i="3"/>
  <c r="AO621" i="3"/>
  <c r="AO622" i="3"/>
  <c r="AO623" i="3"/>
  <c r="AO624" i="3"/>
  <c r="AO625" i="3"/>
  <c r="AO626" i="3"/>
  <c r="AO627" i="3"/>
  <c r="AO628" i="3"/>
  <c r="AO629" i="3"/>
  <c r="AO630" i="3"/>
  <c r="AO631" i="3"/>
  <c r="AO632" i="3"/>
  <c r="AO633" i="3"/>
  <c r="AO634" i="3"/>
  <c r="AO635" i="3"/>
  <c r="AO636" i="3"/>
  <c r="AO637" i="3"/>
  <c r="AO638" i="3"/>
  <c r="AO639" i="3"/>
  <c r="AO640" i="3"/>
  <c r="AO641" i="3"/>
  <c r="AO642" i="3"/>
  <c r="AO643" i="3"/>
  <c r="AO644" i="3"/>
  <c r="AO645" i="3"/>
  <c r="AO646" i="3"/>
  <c r="AO647" i="3"/>
  <c r="AO648" i="3"/>
  <c r="AO649" i="3"/>
  <c r="AO650" i="3"/>
  <c r="AO651" i="3"/>
  <c r="AO652" i="3"/>
  <c r="AO653" i="3"/>
  <c r="AO654" i="3"/>
  <c r="AO655" i="3"/>
  <c r="AO656" i="3"/>
  <c r="AO657" i="3"/>
  <c r="AO658" i="3"/>
  <c r="AO659" i="3"/>
  <c r="AO660" i="3"/>
  <c r="AO661" i="3"/>
  <c r="AO662" i="3"/>
  <c r="AV2040" i="2"/>
  <c r="AV2041" i="2"/>
  <c r="AV2042" i="2"/>
  <c r="AV2043" i="2"/>
  <c r="AV2044" i="2"/>
  <c r="AV2045" i="2"/>
  <c r="AV2046" i="2"/>
  <c r="AV2047" i="2"/>
  <c r="AV2048" i="2"/>
  <c r="AV2049" i="2"/>
  <c r="AV2050" i="2"/>
  <c r="AV2051" i="2"/>
  <c r="AV2052" i="2"/>
  <c r="J34" i="1"/>
  <c r="K34" i="1"/>
  <c r="AY34" i="1"/>
  <c r="BA34" i="1"/>
  <c r="BB34" i="1"/>
  <c r="BC34" i="1"/>
  <c r="BD34" i="1"/>
  <c r="BE34" i="1"/>
  <c r="BI34" i="1"/>
  <c r="N2094" i="2"/>
  <c r="O2094" i="2"/>
  <c r="AE2094" i="2"/>
  <c r="J35" i="1"/>
  <c r="K35" i="1"/>
  <c r="AY35" i="1"/>
  <c r="BA35" i="1"/>
  <c r="BB35" i="1"/>
  <c r="BC35" i="1"/>
  <c r="BD35" i="1"/>
  <c r="BE35" i="1"/>
  <c r="BI35" i="1"/>
  <c r="N2168" i="2"/>
  <c r="O2168" i="2"/>
  <c r="P2168" i="2"/>
  <c r="Q2168" i="2"/>
  <c r="V2168" i="2"/>
  <c r="AE2168" i="2"/>
  <c r="AA2168" i="2"/>
  <c r="AB2168" i="2"/>
  <c r="J36" i="1"/>
  <c r="K36" i="1"/>
  <c r="AY36" i="1"/>
  <c r="BA36" i="1"/>
  <c r="BB36" i="1"/>
  <c r="BC36" i="1"/>
  <c r="BD36" i="1"/>
  <c r="BE36" i="1"/>
  <c r="BI36" i="1"/>
  <c r="L37" i="1"/>
  <c r="N37" i="1"/>
  <c r="P37" i="1"/>
  <c r="R37" i="1"/>
  <c r="T37" i="1"/>
  <c r="X37" i="1"/>
  <c r="V37" i="1"/>
  <c r="AD37" i="1"/>
  <c r="AJ37" i="1"/>
  <c r="AB37" i="1"/>
  <c r="AF37" i="1"/>
  <c r="Z37" i="1"/>
  <c r="AH37" i="1"/>
  <c r="AR37" i="1"/>
  <c r="AT37" i="1"/>
  <c r="AL37" i="1"/>
  <c r="AP37" i="1"/>
  <c r="AN37" i="1"/>
  <c r="AV37" i="1"/>
  <c r="C37" i="1"/>
  <c r="M37" i="1"/>
  <c r="O37" i="1"/>
  <c r="Q37" i="1"/>
  <c r="S37" i="1"/>
  <c r="U37" i="1"/>
  <c r="W37" i="1"/>
  <c r="Y37" i="1"/>
  <c r="AA37" i="1"/>
  <c r="AC37" i="1"/>
  <c r="AE37" i="1"/>
  <c r="AG37" i="1"/>
  <c r="AI37" i="1"/>
  <c r="AK37" i="1"/>
  <c r="AM37" i="1"/>
  <c r="AO37" i="1"/>
  <c r="AQ37" i="1"/>
  <c r="AS37" i="1"/>
  <c r="AU37" i="1"/>
  <c r="AW37" i="1"/>
  <c r="G37" i="1"/>
  <c r="H37" i="1"/>
  <c r="I37" i="1"/>
  <c r="J37" i="1"/>
  <c r="K37" i="1"/>
  <c r="AY37" i="1"/>
  <c r="BA37" i="1"/>
  <c r="BB37" i="1"/>
  <c r="BC37" i="1"/>
  <c r="BD37" i="1"/>
  <c r="BE37" i="1"/>
  <c r="BI37" i="1"/>
  <c r="N1" i="2"/>
  <c r="D1" i="2"/>
  <c r="O1" i="2"/>
  <c r="E1" i="2"/>
  <c r="P1" i="2"/>
  <c r="F1" i="2"/>
  <c r="J1" i="2"/>
  <c r="K1" i="2"/>
  <c r="L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G1" i="2"/>
  <c r="AH1" i="2"/>
  <c r="AI1" i="2"/>
  <c r="AJ1" i="2"/>
  <c r="AK1" i="2"/>
  <c r="AL1" i="2"/>
  <c r="AM1" i="2"/>
  <c r="AN1" i="2"/>
  <c r="C3" i="2"/>
  <c r="D3" i="2"/>
  <c r="E3" i="2"/>
  <c r="F3" i="2"/>
  <c r="G3" i="2"/>
  <c r="H3" i="2"/>
  <c r="J3" i="2"/>
  <c r="K3" i="2"/>
  <c r="L3" i="2"/>
  <c r="M3" i="2"/>
  <c r="AG3" i="2"/>
  <c r="AH3" i="2"/>
  <c r="AI3" i="2"/>
  <c r="AJ3" i="2"/>
  <c r="AK3" i="2"/>
  <c r="AL3" i="2"/>
  <c r="AM3" i="2"/>
  <c r="AN3" i="2"/>
  <c r="AV3" i="2"/>
  <c r="C4" i="2"/>
  <c r="D4" i="2"/>
  <c r="E4" i="2"/>
  <c r="F4" i="2"/>
  <c r="G4" i="2"/>
  <c r="H4" i="2"/>
  <c r="J4" i="2"/>
  <c r="K4" i="2"/>
  <c r="L4" i="2"/>
  <c r="M4" i="2"/>
  <c r="AG4" i="2"/>
  <c r="AH4" i="2"/>
  <c r="AI4" i="2"/>
  <c r="AJ4" i="2"/>
  <c r="AK4" i="2"/>
  <c r="AL4" i="2"/>
  <c r="AM4" i="2"/>
  <c r="AN4" i="2"/>
  <c r="AV4" i="2"/>
  <c r="C5" i="2"/>
  <c r="D5" i="2"/>
  <c r="E5" i="2"/>
  <c r="F5" i="2"/>
  <c r="G5" i="2"/>
  <c r="H5" i="2"/>
  <c r="J5" i="2"/>
  <c r="K5" i="2"/>
  <c r="L5" i="2"/>
  <c r="M5" i="2"/>
  <c r="AG5" i="2"/>
  <c r="AH5" i="2"/>
  <c r="AI5" i="2"/>
  <c r="AJ5" i="2"/>
  <c r="AK5" i="2"/>
  <c r="AL5" i="2"/>
  <c r="AM5" i="2"/>
  <c r="AN5" i="2"/>
  <c r="AV5" i="2"/>
  <c r="C6" i="2"/>
  <c r="D6" i="2"/>
  <c r="E6" i="2"/>
  <c r="F6" i="2"/>
  <c r="G6" i="2"/>
  <c r="H6" i="2"/>
  <c r="J6" i="2"/>
  <c r="K6" i="2"/>
  <c r="L6" i="2"/>
  <c r="M6" i="2"/>
  <c r="AG6" i="2"/>
  <c r="AH6" i="2"/>
  <c r="AI6" i="2"/>
  <c r="AJ6" i="2"/>
  <c r="AK6" i="2"/>
  <c r="AL6" i="2"/>
  <c r="AM6" i="2"/>
  <c r="AN6" i="2"/>
  <c r="AV6" i="2"/>
  <c r="C7" i="2"/>
  <c r="D7" i="2"/>
  <c r="E7" i="2"/>
  <c r="F7" i="2"/>
  <c r="G7" i="2"/>
  <c r="H7" i="2"/>
  <c r="J7" i="2"/>
  <c r="K7" i="2"/>
  <c r="L7" i="2"/>
  <c r="M7" i="2"/>
  <c r="AG7" i="2"/>
  <c r="AH7" i="2"/>
  <c r="AI7" i="2"/>
  <c r="AJ7" i="2"/>
  <c r="AK7" i="2"/>
  <c r="AL7" i="2"/>
  <c r="AM7" i="2"/>
  <c r="AN7" i="2"/>
  <c r="AV7" i="2"/>
  <c r="C8" i="2"/>
  <c r="D8" i="2"/>
  <c r="E8" i="2"/>
  <c r="F8" i="2"/>
  <c r="G8" i="2"/>
  <c r="H8" i="2"/>
  <c r="J8" i="2"/>
  <c r="K8" i="2"/>
  <c r="L8" i="2"/>
  <c r="M8" i="2"/>
  <c r="AG8" i="2"/>
  <c r="AH8" i="2"/>
  <c r="AI8" i="2"/>
  <c r="AJ8" i="2"/>
  <c r="AK8" i="2"/>
  <c r="AL8" i="2"/>
  <c r="AM8" i="2"/>
  <c r="AN8" i="2"/>
  <c r="AV8" i="2"/>
  <c r="C9" i="2"/>
  <c r="D9" i="2"/>
  <c r="E9" i="2"/>
  <c r="F9" i="2"/>
  <c r="G9" i="2"/>
  <c r="H9" i="2"/>
  <c r="J9" i="2"/>
  <c r="K9" i="2"/>
  <c r="L9" i="2"/>
  <c r="M9" i="2"/>
  <c r="AG9" i="2"/>
  <c r="AH9" i="2"/>
  <c r="AI9" i="2"/>
  <c r="AJ9" i="2"/>
  <c r="AK9" i="2"/>
  <c r="AL9" i="2"/>
  <c r="AM9" i="2"/>
  <c r="AN9" i="2"/>
  <c r="AV9" i="2"/>
  <c r="C10" i="2"/>
  <c r="D10" i="2"/>
  <c r="E10" i="2"/>
  <c r="F10" i="2"/>
  <c r="G10" i="2"/>
  <c r="H10" i="2"/>
  <c r="J10" i="2"/>
  <c r="K10" i="2"/>
  <c r="L10" i="2"/>
  <c r="M10" i="2"/>
  <c r="AG10" i="2"/>
  <c r="AH10" i="2"/>
  <c r="AI10" i="2"/>
  <c r="AJ10" i="2"/>
  <c r="AK10" i="2"/>
  <c r="AL10" i="2"/>
  <c r="AM10" i="2"/>
  <c r="AN10" i="2"/>
  <c r="AV10" i="2"/>
  <c r="C11" i="2"/>
  <c r="D11" i="2"/>
  <c r="E11" i="2"/>
  <c r="F11" i="2"/>
  <c r="G11" i="2"/>
  <c r="H11" i="2"/>
  <c r="J11" i="2"/>
  <c r="K11" i="2"/>
  <c r="L11" i="2"/>
  <c r="M11" i="2"/>
  <c r="AG11" i="2"/>
  <c r="AH11" i="2"/>
  <c r="AI11" i="2"/>
  <c r="AJ11" i="2"/>
  <c r="AK11" i="2"/>
  <c r="AL11" i="2"/>
  <c r="AM11" i="2"/>
  <c r="AN11" i="2"/>
  <c r="AV11" i="2"/>
  <c r="C12" i="2"/>
  <c r="D12" i="2"/>
  <c r="E12" i="2"/>
  <c r="F12" i="2"/>
  <c r="G12" i="2"/>
  <c r="H12" i="2"/>
  <c r="J12" i="2"/>
  <c r="K12" i="2"/>
  <c r="L12" i="2"/>
  <c r="M12" i="2"/>
  <c r="AG12" i="2"/>
  <c r="AH12" i="2"/>
  <c r="AI12" i="2"/>
  <c r="AJ12" i="2"/>
  <c r="AK12" i="2"/>
  <c r="AL12" i="2"/>
  <c r="AM12" i="2"/>
  <c r="AN12" i="2"/>
  <c r="AV12" i="2"/>
  <c r="C13" i="2"/>
  <c r="D13" i="2"/>
  <c r="E13" i="2"/>
  <c r="F13" i="2"/>
  <c r="G13" i="2"/>
  <c r="H13" i="2"/>
  <c r="J13" i="2"/>
  <c r="K13" i="2"/>
  <c r="L13" i="2"/>
  <c r="M13" i="2"/>
  <c r="AG13" i="2"/>
  <c r="AH13" i="2"/>
  <c r="AI13" i="2"/>
  <c r="AJ13" i="2"/>
  <c r="AK13" i="2"/>
  <c r="AL13" i="2"/>
  <c r="AM13" i="2"/>
  <c r="AN13" i="2"/>
  <c r="AV13" i="2"/>
  <c r="C14" i="2"/>
  <c r="D14" i="2"/>
  <c r="E14" i="2"/>
  <c r="F14" i="2"/>
  <c r="G14" i="2"/>
  <c r="H14" i="2"/>
  <c r="J14" i="2"/>
  <c r="K14" i="2"/>
  <c r="L14" i="2"/>
  <c r="M14" i="2"/>
  <c r="AG14" i="2"/>
  <c r="AH14" i="2"/>
  <c r="AI14" i="2"/>
  <c r="AJ14" i="2"/>
  <c r="AK14" i="2"/>
  <c r="AL14" i="2"/>
  <c r="AM14" i="2"/>
  <c r="AN14" i="2"/>
  <c r="AV14" i="2"/>
  <c r="C15" i="2"/>
  <c r="D15" i="2"/>
  <c r="E15" i="2"/>
  <c r="F15" i="2"/>
  <c r="G15" i="2"/>
  <c r="H15" i="2"/>
  <c r="J15" i="2"/>
  <c r="K15" i="2"/>
  <c r="L15" i="2"/>
  <c r="M15" i="2"/>
  <c r="AG15" i="2"/>
  <c r="AH15" i="2"/>
  <c r="AI15" i="2"/>
  <c r="AJ15" i="2"/>
  <c r="AK15" i="2"/>
  <c r="AL15" i="2"/>
  <c r="AM15" i="2"/>
  <c r="AN15" i="2"/>
  <c r="AV15" i="2"/>
  <c r="C16" i="2"/>
  <c r="D16" i="2"/>
  <c r="E16" i="2"/>
  <c r="F16" i="2"/>
  <c r="G16" i="2"/>
  <c r="H16" i="2"/>
  <c r="J16" i="2"/>
  <c r="K16" i="2"/>
  <c r="L16" i="2"/>
  <c r="M16" i="2"/>
  <c r="AG16" i="2"/>
  <c r="AH16" i="2"/>
  <c r="AI16" i="2"/>
  <c r="AJ16" i="2"/>
  <c r="AK16" i="2"/>
  <c r="AL16" i="2"/>
  <c r="AM16" i="2"/>
  <c r="AN16" i="2"/>
  <c r="AV16" i="2"/>
  <c r="C17" i="2"/>
  <c r="D17" i="2"/>
  <c r="E17" i="2"/>
  <c r="F17" i="2"/>
  <c r="G17" i="2"/>
  <c r="H17" i="2"/>
  <c r="J17" i="2"/>
  <c r="K17" i="2"/>
  <c r="L17" i="2"/>
  <c r="M17" i="2"/>
  <c r="AG17" i="2"/>
  <c r="AH17" i="2"/>
  <c r="AI17" i="2"/>
  <c r="AJ17" i="2"/>
  <c r="AK17" i="2"/>
  <c r="AL17" i="2"/>
  <c r="AM17" i="2"/>
  <c r="AN17" i="2"/>
  <c r="AV17" i="2"/>
  <c r="C18" i="2"/>
  <c r="D18" i="2"/>
  <c r="E18" i="2"/>
  <c r="F18" i="2"/>
  <c r="G18" i="2"/>
  <c r="H18" i="2"/>
  <c r="J18" i="2"/>
  <c r="K18" i="2"/>
  <c r="L18" i="2"/>
  <c r="M18" i="2"/>
  <c r="AG18" i="2"/>
  <c r="AH18" i="2"/>
  <c r="AI18" i="2"/>
  <c r="AJ18" i="2"/>
  <c r="AK18" i="2"/>
  <c r="AL18" i="2"/>
  <c r="AM18" i="2"/>
  <c r="AN18" i="2"/>
  <c r="AV18" i="2"/>
  <c r="C19" i="2"/>
  <c r="D19" i="2"/>
  <c r="E19" i="2"/>
  <c r="F19" i="2"/>
  <c r="G19" i="2"/>
  <c r="H19" i="2"/>
  <c r="J19" i="2"/>
  <c r="K19" i="2"/>
  <c r="L19" i="2"/>
  <c r="M19" i="2"/>
  <c r="AG19" i="2"/>
  <c r="AH19" i="2"/>
  <c r="AI19" i="2"/>
  <c r="AJ19" i="2"/>
  <c r="AK19" i="2"/>
  <c r="AL19" i="2"/>
  <c r="AM19" i="2"/>
  <c r="AN19" i="2"/>
  <c r="AV19" i="2"/>
  <c r="C20" i="2"/>
  <c r="D20" i="2"/>
  <c r="E20" i="2"/>
  <c r="F20" i="2"/>
  <c r="G20" i="2"/>
  <c r="H20" i="2"/>
  <c r="J20" i="2"/>
  <c r="K20" i="2"/>
  <c r="L20" i="2"/>
  <c r="M20" i="2"/>
  <c r="AG20" i="2"/>
  <c r="AH20" i="2"/>
  <c r="AI20" i="2"/>
  <c r="AJ20" i="2"/>
  <c r="AK20" i="2"/>
  <c r="AL20" i="2"/>
  <c r="AM20" i="2"/>
  <c r="AN20" i="2"/>
  <c r="AV20" i="2"/>
  <c r="C21" i="2"/>
  <c r="D21" i="2"/>
  <c r="E21" i="2"/>
  <c r="F21" i="2"/>
  <c r="G21" i="2"/>
  <c r="H21" i="2"/>
  <c r="J21" i="2"/>
  <c r="K21" i="2"/>
  <c r="L21" i="2"/>
  <c r="M21" i="2"/>
  <c r="AG21" i="2"/>
  <c r="AH21" i="2"/>
  <c r="AI21" i="2"/>
  <c r="AJ21" i="2"/>
  <c r="AK21" i="2"/>
  <c r="AL21" i="2"/>
  <c r="AM21" i="2"/>
  <c r="AN21" i="2"/>
  <c r="AV21" i="2"/>
  <c r="C22" i="2"/>
  <c r="D22" i="2"/>
  <c r="E22" i="2"/>
  <c r="F22" i="2"/>
  <c r="G22" i="2"/>
  <c r="H22" i="2"/>
  <c r="J22" i="2"/>
  <c r="K22" i="2"/>
  <c r="L22" i="2"/>
  <c r="M22" i="2"/>
  <c r="AG22" i="2"/>
  <c r="AH22" i="2"/>
  <c r="AI22" i="2"/>
  <c r="AJ22" i="2"/>
  <c r="AK22" i="2"/>
  <c r="AL22" i="2"/>
  <c r="AM22" i="2"/>
  <c r="AN22" i="2"/>
  <c r="AV22" i="2"/>
  <c r="C23" i="2"/>
  <c r="D23" i="2"/>
  <c r="E23" i="2"/>
  <c r="F23" i="2"/>
  <c r="G23" i="2"/>
  <c r="H23" i="2"/>
  <c r="J23" i="2"/>
  <c r="K23" i="2"/>
  <c r="L23" i="2"/>
  <c r="M23" i="2"/>
  <c r="AG23" i="2"/>
  <c r="AH23" i="2"/>
  <c r="AI23" i="2"/>
  <c r="AJ23" i="2"/>
  <c r="AK23" i="2"/>
  <c r="AL23" i="2"/>
  <c r="AM23" i="2"/>
  <c r="AN23" i="2"/>
  <c r="AV23" i="2"/>
  <c r="C24" i="2"/>
  <c r="D24" i="2"/>
  <c r="E24" i="2"/>
  <c r="F24" i="2"/>
  <c r="G24" i="2"/>
  <c r="H24" i="2"/>
  <c r="J24" i="2"/>
  <c r="K24" i="2"/>
  <c r="L24" i="2"/>
  <c r="M24" i="2"/>
  <c r="AG24" i="2"/>
  <c r="AH24" i="2"/>
  <c r="AI24" i="2"/>
  <c r="AJ24" i="2"/>
  <c r="AK24" i="2"/>
  <c r="AL24" i="2"/>
  <c r="AM24" i="2"/>
  <c r="AN24" i="2"/>
  <c r="AV24" i="2"/>
  <c r="C25" i="2"/>
  <c r="D25" i="2"/>
  <c r="E25" i="2"/>
  <c r="F25" i="2"/>
  <c r="G25" i="2"/>
  <c r="H25" i="2"/>
  <c r="J25" i="2"/>
  <c r="K25" i="2"/>
  <c r="L25" i="2"/>
  <c r="M25" i="2"/>
  <c r="AG25" i="2"/>
  <c r="AH25" i="2"/>
  <c r="AI25" i="2"/>
  <c r="AJ25" i="2"/>
  <c r="AK25" i="2"/>
  <c r="AL25" i="2"/>
  <c r="AM25" i="2"/>
  <c r="AN25" i="2"/>
  <c r="AV25" i="2"/>
  <c r="C26" i="2"/>
  <c r="D26" i="2"/>
  <c r="E26" i="2"/>
  <c r="F26" i="2"/>
  <c r="G26" i="2"/>
  <c r="H26" i="2"/>
  <c r="J26" i="2"/>
  <c r="K26" i="2"/>
  <c r="L26" i="2"/>
  <c r="M26" i="2"/>
  <c r="AG26" i="2"/>
  <c r="AH26" i="2"/>
  <c r="AI26" i="2"/>
  <c r="AJ26" i="2"/>
  <c r="AK26" i="2"/>
  <c r="AL26" i="2"/>
  <c r="AM26" i="2"/>
  <c r="AN26" i="2"/>
  <c r="AV26" i="2"/>
  <c r="C27" i="2"/>
  <c r="D27" i="2"/>
  <c r="E27" i="2"/>
  <c r="F27" i="2"/>
  <c r="G27" i="2"/>
  <c r="H27" i="2"/>
  <c r="J27" i="2"/>
  <c r="K27" i="2"/>
  <c r="L27" i="2"/>
  <c r="M27" i="2"/>
  <c r="AG27" i="2"/>
  <c r="AH27" i="2"/>
  <c r="AI27" i="2"/>
  <c r="AJ27" i="2"/>
  <c r="AK27" i="2"/>
  <c r="AL27" i="2"/>
  <c r="AM27" i="2"/>
  <c r="AN27" i="2"/>
  <c r="AV27" i="2"/>
  <c r="C28" i="2"/>
  <c r="D28" i="2"/>
  <c r="E28" i="2"/>
  <c r="F28" i="2"/>
  <c r="G28" i="2"/>
  <c r="H28" i="2"/>
  <c r="J28" i="2"/>
  <c r="K28" i="2"/>
  <c r="L28" i="2"/>
  <c r="M28" i="2"/>
  <c r="AG28" i="2"/>
  <c r="AH28" i="2"/>
  <c r="AI28" i="2"/>
  <c r="AJ28" i="2"/>
  <c r="AK28" i="2"/>
  <c r="AL28" i="2"/>
  <c r="AM28" i="2"/>
  <c r="AN28" i="2"/>
  <c r="AV28" i="2"/>
  <c r="C29" i="2"/>
  <c r="D29" i="2"/>
  <c r="E29" i="2"/>
  <c r="F29" i="2"/>
  <c r="G29" i="2"/>
  <c r="H29" i="2"/>
  <c r="J29" i="2"/>
  <c r="K29" i="2"/>
  <c r="L29" i="2"/>
  <c r="M29" i="2"/>
  <c r="AG29" i="2"/>
  <c r="AH29" i="2"/>
  <c r="AI29" i="2"/>
  <c r="AJ29" i="2"/>
  <c r="AK29" i="2"/>
  <c r="AL29" i="2"/>
  <c r="AM29" i="2"/>
  <c r="AN29" i="2"/>
  <c r="AV29" i="2"/>
  <c r="C30" i="2"/>
  <c r="D30" i="2"/>
  <c r="E30" i="2"/>
  <c r="F30" i="2"/>
  <c r="G30" i="2"/>
  <c r="H30" i="2"/>
  <c r="J30" i="2"/>
  <c r="K30" i="2"/>
  <c r="L30" i="2"/>
  <c r="M30" i="2"/>
  <c r="AG30" i="2"/>
  <c r="AH30" i="2"/>
  <c r="AI30" i="2"/>
  <c r="AJ30" i="2"/>
  <c r="AK30" i="2"/>
  <c r="AL30" i="2"/>
  <c r="AM30" i="2"/>
  <c r="AN30" i="2"/>
  <c r="AV30" i="2"/>
  <c r="C31" i="2"/>
  <c r="D31" i="2"/>
  <c r="E31" i="2"/>
  <c r="F31" i="2"/>
  <c r="G31" i="2"/>
  <c r="H31" i="2"/>
  <c r="J31" i="2"/>
  <c r="K31" i="2"/>
  <c r="L31" i="2"/>
  <c r="M31" i="2"/>
  <c r="AG31" i="2"/>
  <c r="AH31" i="2"/>
  <c r="AI31" i="2"/>
  <c r="AJ31" i="2"/>
  <c r="AK31" i="2"/>
  <c r="AL31" i="2"/>
  <c r="AM31" i="2"/>
  <c r="AN31" i="2"/>
  <c r="AV31" i="2"/>
  <c r="C32" i="2"/>
  <c r="D32" i="2"/>
  <c r="E32" i="2"/>
  <c r="F32" i="2"/>
  <c r="G32" i="2"/>
  <c r="H32" i="2"/>
  <c r="J32" i="2"/>
  <c r="K32" i="2"/>
  <c r="L32" i="2"/>
  <c r="M32" i="2"/>
  <c r="AG32" i="2"/>
  <c r="AH32" i="2"/>
  <c r="AI32" i="2"/>
  <c r="AJ32" i="2"/>
  <c r="AK32" i="2"/>
  <c r="AL32" i="2"/>
  <c r="AM32" i="2"/>
  <c r="AN32" i="2"/>
  <c r="AV32" i="2"/>
  <c r="C33" i="2"/>
  <c r="D33" i="2"/>
  <c r="E33" i="2"/>
  <c r="F33" i="2"/>
  <c r="G33" i="2"/>
  <c r="H33" i="2"/>
  <c r="J33" i="2"/>
  <c r="K33" i="2"/>
  <c r="L33" i="2"/>
  <c r="M33" i="2"/>
  <c r="AG33" i="2"/>
  <c r="AH33" i="2"/>
  <c r="AI33" i="2"/>
  <c r="AJ33" i="2"/>
  <c r="AK33" i="2"/>
  <c r="AL33" i="2"/>
  <c r="AM33" i="2"/>
  <c r="AN33" i="2"/>
  <c r="AV33" i="2"/>
  <c r="C34" i="2"/>
  <c r="D34" i="2"/>
  <c r="E34" i="2"/>
  <c r="F34" i="2"/>
  <c r="G34" i="2"/>
  <c r="H34" i="2"/>
  <c r="J34" i="2"/>
  <c r="K34" i="2"/>
  <c r="L34" i="2"/>
  <c r="M34" i="2"/>
  <c r="AG34" i="2"/>
  <c r="AH34" i="2"/>
  <c r="AI34" i="2"/>
  <c r="AJ34" i="2"/>
  <c r="AK34" i="2"/>
  <c r="AL34" i="2"/>
  <c r="AM34" i="2"/>
  <c r="AN34" i="2"/>
  <c r="AV34" i="2"/>
  <c r="C35" i="2"/>
  <c r="D35" i="2"/>
  <c r="E35" i="2"/>
  <c r="F35" i="2"/>
  <c r="G35" i="2"/>
  <c r="H35" i="2"/>
  <c r="J35" i="2"/>
  <c r="K35" i="2"/>
  <c r="L35" i="2"/>
  <c r="M35" i="2"/>
  <c r="AG35" i="2"/>
  <c r="AH35" i="2"/>
  <c r="AI35" i="2"/>
  <c r="AJ35" i="2"/>
  <c r="AK35" i="2"/>
  <c r="AL35" i="2"/>
  <c r="AM35" i="2"/>
  <c r="AN35" i="2"/>
  <c r="AV35" i="2"/>
  <c r="C36" i="2"/>
  <c r="D36" i="2"/>
  <c r="E36" i="2"/>
  <c r="F36" i="2"/>
  <c r="G36" i="2"/>
  <c r="H36" i="2"/>
  <c r="J36" i="2"/>
  <c r="K36" i="2"/>
  <c r="L36" i="2"/>
  <c r="M36" i="2"/>
  <c r="AG36" i="2"/>
  <c r="AH36" i="2"/>
  <c r="AI36" i="2"/>
  <c r="AJ36" i="2"/>
  <c r="AK36" i="2"/>
  <c r="AL36" i="2"/>
  <c r="AM36" i="2"/>
  <c r="AN36" i="2"/>
  <c r="AV36" i="2"/>
  <c r="C37" i="2"/>
  <c r="D37" i="2"/>
  <c r="E37" i="2"/>
  <c r="F37" i="2"/>
  <c r="G37" i="2"/>
  <c r="H37" i="2"/>
  <c r="J37" i="2"/>
  <c r="K37" i="2"/>
  <c r="L37" i="2"/>
  <c r="M37" i="2"/>
  <c r="AG37" i="2"/>
  <c r="AH37" i="2"/>
  <c r="AI37" i="2"/>
  <c r="AJ37" i="2"/>
  <c r="AK37" i="2"/>
  <c r="AL37" i="2"/>
  <c r="AM37" i="2"/>
  <c r="AN37" i="2"/>
  <c r="AV37" i="2"/>
  <c r="C38" i="2"/>
  <c r="D38" i="2"/>
  <c r="E38" i="2"/>
  <c r="F38" i="2"/>
  <c r="G38" i="2"/>
  <c r="H38" i="2"/>
  <c r="J38" i="2"/>
  <c r="K38" i="2"/>
  <c r="L38" i="2"/>
  <c r="M38" i="2"/>
  <c r="AG38" i="2"/>
  <c r="AH38" i="2"/>
  <c r="AI38" i="2"/>
  <c r="AJ38" i="2"/>
  <c r="AK38" i="2"/>
  <c r="AL38" i="2"/>
  <c r="AM38" i="2"/>
  <c r="AN38" i="2"/>
  <c r="AV38" i="2"/>
  <c r="C39" i="2"/>
  <c r="D39" i="2"/>
  <c r="E39" i="2"/>
  <c r="F39" i="2"/>
  <c r="G39" i="2"/>
  <c r="H39" i="2"/>
  <c r="J39" i="2"/>
  <c r="K39" i="2"/>
  <c r="L39" i="2"/>
  <c r="M39" i="2"/>
  <c r="AG39" i="2"/>
  <c r="AH39" i="2"/>
  <c r="AI39" i="2"/>
  <c r="AJ39" i="2"/>
  <c r="AK39" i="2"/>
  <c r="AL39" i="2"/>
  <c r="AM39" i="2"/>
  <c r="AN39" i="2"/>
  <c r="AV39" i="2"/>
  <c r="C40" i="2"/>
  <c r="D40" i="2"/>
  <c r="E40" i="2"/>
  <c r="F40" i="2"/>
  <c r="G40" i="2"/>
  <c r="H40" i="2"/>
  <c r="J40" i="2"/>
  <c r="K40" i="2"/>
  <c r="L40" i="2"/>
  <c r="M40" i="2"/>
  <c r="AG40" i="2"/>
  <c r="AH40" i="2"/>
  <c r="AI40" i="2"/>
  <c r="AJ40" i="2"/>
  <c r="AK40" i="2"/>
  <c r="AL40" i="2"/>
  <c r="AM40" i="2"/>
  <c r="AN40" i="2"/>
  <c r="AV40" i="2"/>
  <c r="C41" i="2"/>
  <c r="D41" i="2"/>
  <c r="E41" i="2"/>
  <c r="F41" i="2"/>
  <c r="G41" i="2"/>
  <c r="H41" i="2"/>
  <c r="J41" i="2"/>
  <c r="K41" i="2"/>
  <c r="L41" i="2"/>
  <c r="M41" i="2"/>
  <c r="AG41" i="2"/>
  <c r="AH41" i="2"/>
  <c r="AI41" i="2"/>
  <c r="AJ41" i="2"/>
  <c r="AK41" i="2"/>
  <c r="AL41" i="2"/>
  <c r="AM41" i="2"/>
  <c r="AN41" i="2"/>
  <c r="AV41" i="2"/>
  <c r="C42" i="2"/>
  <c r="D42" i="2"/>
  <c r="E42" i="2"/>
  <c r="F42" i="2"/>
  <c r="G42" i="2"/>
  <c r="H42" i="2"/>
  <c r="J42" i="2"/>
  <c r="K42" i="2"/>
  <c r="L42" i="2"/>
  <c r="M42" i="2"/>
  <c r="AG42" i="2"/>
  <c r="AH42" i="2"/>
  <c r="AI42" i="2"/>
  <c r="AJ42" i="2"/>
  <c r="AK42" i="2"/>
  <c r="AL42" i="2"/>
  <c r="AM42" i="2"/>
  <c r="AN42" i="2"/>
  <c r="AV42" i="2"/>
  <c r="C43" i="2"/>
  <c r="D43" i="2"/>
  <c r="E43" i="2"/>
  <c r="F43" i="2"/>
  <c r="G43" i="2"/>
  <c r="H43" i="2"/>
  <c r="J43" i="2"/>
  <c r="K43" i="2"/>
  <c r="L43" i="2"/>
  <c r="M43" i="2"/>
  <c r="AG43" i="2"/>
  <c r="AH43" i="2"/>
  <c r="AI43" i="2"/>
  <c r="AJ43" i="2"/>
  <c r="AK43" i="2"/>
  <c r="AL43" i="2"/>
  <c r="AM43" i="2"/>
  <c r="AN43" i="2"/>
  <c r="AV43" i="2"/>
  <c r="C44" i="2"/>
  <c r="D44" i="2"/>
  <c r="E44" i="2"/>
  <c r="F44" i="2"/>
  <c r="G44" i="2"/>
  <c r="H44" i="2"/>
  <c r="J44" i="2"/>
  <c r="K44" i="2"/>
  <c r="L44" i="2"/>
  <c r="M44" i="2"/>
  <c r="AG44" i="2"/>
  <c r="AH44" i="2"/>
  <c r="AI44" i="2"/>
  <c r="AJ44" i="2"/>
  <c r="AK44" i="2"/>
  <c r="AL44" i="2"/>
  <c r="AM44" i="2"/>
  <c r="AN44" i="2"/>
  <c r="AV44" i="2"/>
  <c r="C45" i="2"/>
  <c r="D45" i="2"/>
  <c r="E45" i="2"/>
  <c r="F45" i="2"/>
  <c r="G45" i="2"/>
  <c r="H45" i="2"/>
  <c r="J45" i="2"/>
  <c r="K45" i="2"/>
  <c r="L45" i="2"/>
  <c r="M45" i="2"/>
  <c r="AG45" i="2"/>
  <c r="AH45" i="2"/>
  <c r="AI45" i="2"/>
  <c r="AJ45" i="2"/>
  <c r="AK45" i="2"/>
  <c r="AL45" i="2"/>
  <c r="AM45" i="2"/>
  <c r="AN45" i="2"/>
  <c r="AV45" i="2"/>
  <c r="C46" i="2"/>
  <c r="D46" i="2"/>
  <c r="E46" i="2"/>
  <c r="F46" i="2"/>
  <c r="G46" i="2"/>
  <c r="H46" i="2"/>
  <c r="J46" i="2"/>
  <c r="K46" i="2"/>
  <c r="L46" i="2"/>
  <c r="M46" i="2"/>
  <c r="AG46" i="2"/>
  <c r="AH46" i="2"/>
  <c r="AI46" i="2"/>
  <c r="AJ46" i="2"/>
  <c r="AK46" i="2"/>
  <c r="AL46" i="2"/>
  <c r="AM46" i="2"/>
  <c r="AN46" i="2"/>
  <c r="AV46" i="2"/>
  <c r="C47" i="2"/>
  <c r="D47" i="2"/>
  <c r="E47" i="2"/>
  <c r="F47" i="2"/>
  <c r="G47" i="2"/>
  <c r="H47" i="2"/>
  <c r="J47" i="2"/>
  <c r="K47" i="2"/>
  <c r="L47" i="2"/>
  <c r="M47" i="2"/>
  <c r="AG47" i="2"/>
  <c r="AH47" i="2"/>
  <c r="AI47" i="2"/>
  <c r="AJ47" i="2"/>
  <c r="AK47" i="2"/>
  <c r="AL47" i="2"/>
  <c r="AM47" i="2"/>
  <c r="AN47" i="2"/>
  <c r="AV47" i="2"/>
  <c r="C48" i="2"/>
  <c r="D48" i="2"/>
  <c r="E48" i="2"/>
  <c r="F48" i="2"/>
  <c r="G48" i="2"/>
  <c r="H48" i="2"/>
  <c r="J48" i="2"/>
  <c r="K48" i="2"/>
  <c r="L48" i="2"/>
  <c r="M48" i="2"/>
  <c r="AG48" i="2"/>
  <c r="AH48" i="2"/>
  <c r="AI48" i="2"/>
  <c r="AJ48" i="2"/>
  <c r="AK48" i="2"/>
  <c r="AL48" i="2"/>
  <c r="AM48" i="2"/>
  <c r="AN48" i="2"/>
  <c r="AV48" i="2"/>
  <c r="C49" i="2"/>
  <c r="D49" i="2"/>
  <c r="E49" i="2"/>
  <c r="F49" i="2"/>
  <c r="G49" i="2"/>
  <c r="H49" i="2"/>
  <c r="J49" i="2"/>
  <c r="K49" i="2"/>
  <c r="L49" i="2"/>
  <c r="M49" i="2"/>
  <c r="AG49" i="2"/>
  <c r="AH49" i="2"/>
  <c r="AI49" i="2"/>
  <c r="AJ49" i="2"/>
  <c r="AK49" i="2"/>
  <c r="AL49" i="2"/>
  <c r="AM49" i="2"/>
  <c r="AN49" i="2"/>
  <c r="AV49" i="2"/>
  <c r="C50" i="2"/>
  <c r="D50" i="2"/>
  <c r="E50" i="2"/>
  <c r="F50" i="2"/>
  <c r="G50" i="2"/>
  <c r="H50" i="2"/>
  <c r="J50" i="2"/>
  <c r="K50" i="2"/>
  <c r="L50" i="2"/>
  <c r="M50" i="2"/>
  <c r="AG50" i="2"/>
  <c r="AH50" i="2"/>
  <c r="AI50" i="2"/>
  <c r="AJ50" i="2"/>
  <c r="AK50" i="2"/>
  <c r="AL50" i="2"/>
  <c r="AM50" i="2"/>
  <c r="AN50" i="2"/>
  <c r="AV50" i="2"/>
  <c r="C51" i="2"/>
  <c r="D51" i="2"/>
  <c r="E51" i="2"/>
  <c r="F51" i="2"/>
  <c r="G51" i="2"/>
  <c r="H51" i="2"/>
  <c r="J51" i="2"/>
  <c r="K51" i="2"/>
  <c r="L51" i="2"/>
  <c r="M51" i="2"/>
  <c r="AG51" i="2"/>
  <c r="AH51" i="2"/>
  <c r="AI51" i="2"/>
  <c r="AJ51" i="2"/>
  <c r="AK51" i="2"/>
  <c r="AL51" i="2"/>
  <c r="AM51" i="2"/>
  <c r="AN51" i="2"/>
  <c r="AV51" i="2"/>
  <c r="C52" i="2"/>
  <c r="D52" i="2"/>
  <c r="E52" i="2"/>
  <c r="F52" i="2"/>
  <c r="G52" i="2"/>
  <c r="H52" i="2"/>
  <c r="J52" i="2"/>
  <c r="K52" i="2"/>
  <c r="L52" i="2"/>
  <c r="M52" i="2"/>
  <c r="AG52" i="2"/>
  <c r="AH52" i="2"/>
  <c r="AI52" i="2"/>
  <c r="AJ52" i="2"/>
  <c r="AK52" i="2"/>
  <c r="AL52" i="2"/>
  <c r="AM52" i="2"/>
  <c r="AN52" i="2"/>
  <c r="AV52" i="2"/>
  <c r="C53" i="2"/>
  <c r="D53" i="2"/>
  <c r="E53" i="2"/>
  <c r="F53" i="2"/>
  <c r="G53" i="2"/>
  <c r="H53" i="2"/>
  <c r="J53" i="2"/>
  <c r="K53" i="2"/>
  <c r="L53" i="2"/>
  <c r="M53" i="2"/>
  <c r="AG53" i="2"/>
  <c r="AH53" i="2"/>
  <c r="AI53" i="2"/>
  <c r="AJ53" i="2"/>
  <c r="AK53" i="2"/>
  <c r="AL53" i="2"/>
  <c r="AM53" i="2"/>
  <c r="AN53" i="2"/>
  <c r="AV53" i="2"/>
  <c r="C54" i="2"/>
  <c r="D54" i="2"/>
  <c r="E54" i="2"/>
  <c r="F54" i="2"/>
  <c r="G54" i="2"/>
  <c r="H54" i="2"/>
  <c r="J54" i="2"/>
  <c r="K54" i="2"/>
  <c r="L54" i="2"/>
  <c r="M54" i="2"/>
  <c r="AG54" i="2"/>
  <c r="AH54" i="2"/>
  <c r="AI54" i="2"/>
  <c r="AJ54" i="2"/>
  <c r="AK54" i="2"/>
  <c r="AL54" i="2"/>
  <c r="AM54" i="2"/>
  <c r="AN54" i="2"/>
  <c r="AV54" i="2"/>
  <c r="C55" i="2"/>
  <c r="D55" i="2"/>
  <c r="E55" i="2"/>
  <c r="F55" i="2"/>
  <c r="G55" i="2"/>
  <c r="H55" i="2"/>
  <c r="J55" i="2"/>
  <c r="K55" i="2"/>
  <c r="L55" i="2"/>
  <c r="M55" i="2"/>
  <c r="AG55" i="2"/>
  <c r="AH55" i="2"/>
  <c r="AI55" i="2"/>
  <c r="AJ55" i="2"/>
  <c r="AK55" i="2"/>
  <c r="AL55" i="2"/>
  <c r="AM55" i="2"/>
  <c r="AN55" i="2"/>
  <c r="AV55" i="2"/>
  <c r="C56" i="2"/>
  <c r="D56" i="2"/>
  <c r="E56" i="2"/>
  <c r="F56" i="2"/>
  <c r="G56" i="2"/>
  <c r="H56" i="2"/>
  <c r="J56" i="2"/>
  <c r="K56" i="2"/>
  <c r="L56" i="2"/>
  <c r="M56" i="2"/>
  <c r="AG56" i="2"/>
  <c r="AH56" i="2"/>
  <c r="AI56" i="2"/>
  <c r="AJ56" i="2"/>
  <c r="AK56" i="2"/>
  <c r="AL56" i="2"/>
  <c r="AM56" i="2"/>
  <c r="AN56" i="2"/>
  <c r="AV56" i="2"/>
  <c r="C57" i="2"/>
  <c r="D57" i="2"/>
  <c r="E57" i="2"/>
  <c r="F57" i="2"/>
  <c r="G57" i="2"/>
  <c r="H57" i="2"/>
  <c r="J57" i="2"/>
  <c r="K57" i="2"/>
  <c r="L57" i="2"/>
  <c r="M57" i="2"/>
  <c r="AG57" i="2"/>
  <c r="AH57" i="2"/>
  <c r="AI57" i="2"/>
  <c r="AJ57" i="2"/>
  <c r="AK57" i="2"/>
  <c r="AL57" i="2"/>
  <c r="AM57" i="2"/>
  <c r="AN57" i="2"/>
  <c r="AV57" i="2"/>
  <c r="C58" i="2"/>
  <c r="D58" i="2"/>
  <c r="E58" i="2"/>
  <c r="F58" i="2"/>
  <c r="G58" i="2"/>
  <c r="H58" i="2"/>
  <c r="J58" i="2"/>
  <c r="K58" i="2"/>
  <c r="L58" i="2"/>
  <c r="M58" i="2"/>
  <c r="AG58" i="2"/>
  <c r="AH58" i="2"/>
  <c r="AI58" i="2"/>
  <c r="AJ58" i="2"/>
  <c r="AK58" i="2"/>
  <c r="AL58" i="2"/>
  <c r="AM58" i="2"/>
  <c r="AN58" i="2"/>
  <c r="AV58" i="2"/>
  <c r="C59" i="2"/>
  <c r="D59" i="2"/>
  <c r="E59" i="2"/>
  <c r="F59" i="2"/>
  <c r="G59" i="2"/>
  <c r="H59" i="2"/>
  <c r="J59" i="2"/>
  <c r="K59" i="2"/>
  <c r="L59" i="2"/>
  <c r="M59" i="2"/>
  <c r="AG59" i="2"/>
  <c r="AH59" i="2"/>
  <c r="AI59" i="2"/>
  <c r="AJ59" i="2"/>
  <c r="AK59" i="2"/>
  <c r="AL59" i="2"/>
  <c r="AM59" i="2"/>
  <c r="AN59" i="2"/>
  <c r="AV59" i="2"/>
  <c r="C60" i="2"/>
  <c r="D60" i="2"/>
  <c r="E60" i="2"/>
  <c r="F60" i="2"/>
  <c r="G60" i="2"/>
  <c r="H60" i="2"/>
  <c r="J60" i="2"/>
  <c r="K60" i="2"/>
  <c r="L60" i="2"/>
  <c r="M60" i="2"/>
  <c r="AG60" i="2"/>
  <c r="AH60" i="2"/>
  <c r="AI60" i="2"/>
  <c r="AJ60" i="2"/>
  <c r="AK60" i="2"/>
  <c r="AL60" i="2"/>
  <c r="AM60" i="2"/>
  <c r="AN60" i="2"/>
  <c r="AV60" i="2"/>
  <c r="C61" i="2"/>
  <c r="D61" i="2"/>
  <c r="E61" i="2"/>
  <c r="F61" i="2"/>
  <c r="G61" i="2"/>
  <c r="H61" i="2"/>
  <c r="J61" i="2"/>
  <c r="K61" i="2"/>
  <c r="L61" i="2"/>
  <c r="M61" i="2"/>
  <c r="AG61" i="2"/>
  <c r="AH61" i="2"/>
  <c r="AI61" i="2"/>
  <c r="AJ61" i="2"/>
  <c r="AK61" i="2"/>
  <c r="AL61" i="2"/>
  <c r="AM61" i="2"/>
  <c r="AN61" i="2"/>
  <c r="AV61" i="2"/>
  <c r="C62" i="2"/>
  <c r="D62" i="2"/>
  <c r="E62" i="2"/>
  <c r="F62" i="2"/>
  <c r="G62" i="2"/>
  <c r="H62" i="2"/>
  <c r="J62" i="2"/>
  <c r="K62" i="2"/>
  <c r="L62" i="2"/>
  <c r="M62" i="2"/>
  <c r="AG62" i="2"/>
  <c r="AH62" i="2"/>
  <c r="AI62" i="2"/>
  <c r="AJ62" i="2"/>
  <c r="AK62" i="2"/>
  <c r="AL62" i="2"/>
  <c r="AM62" i="2"/>
  <c r="AN62" i="2"/>
  <c r="AV62" i="2"/>
  <c r="C63" i="2"/>
  <c r="D63" i="2"/>
  <c r="E63" i="2"/>
  <c r="F63" i="2"/>
  <c r="G63" i="2"/>
  <c r="H63" i="2"/>
  <c r="J63" i="2"/>
  <c r="K63" i="2"/>
  <c r="L63" i="2"/>
  <c r="M63" i="2"/>
  <c r="AG63" i="2"/>
  <c r="AH63" i="2"/>
  <c r="AI63" i="2"/>
  <c r="AJ63" i="2"/>
  <c r="AK63" i="2"/>
  <c r="AL63" i="2"/>
  <c r="AM63" i="2"/>
  <c r="AN63" i="2"/>
  <c r="AV63" i="2"/>
  <c r="C64" i="2"/>
  <c r="D64" i="2"/>
  <c r="E64" i="2"/>
  <c r="F64" i="2"/>
  <c r="G64" i="2"/>
  <c r="H64" i="2"/>
  <c r="J64" i="2"/>
  <c r="K64" i="2"/>
  <c r="L64" i="2"/>
  <c r="M64" i="2"/>
  <c r="AG64" i="2"/>
  <c r="AH64" i="2"/>
  <c r="AI64" i="2"/>
  <c r="AJ64" i="2"/>
  <c r="AK64" i="2"/>
  <c r="AL64" i="2"/>
  <c r="AM64" i="2"/>
  <c r="AN64" i="2"/>
  <c r="AV64" i="2"/>
  <c r="C65" i="2"/>
  <c r="D65" i="2"/>
  <c r="E65" i="2"/>
  <c r="F65" i="2"/>
  <c r="G65" i="2"/>
  <c r="H65" i="2"/>
  <c r="J65" i="2"/>
  <c r="K65" i="2"/>
  <c r="L65" i="2"/>
  <c r="M65" i="2"/>
  <c r="AG65" i="2"/>
  <c r="AH65" i="2"/>
  <c r="AI65" i="2"/>
  <c r="AJ65" i="2"/>
  <c r="AK65" i="2"/>
  <c r="AL65" i="2"/>
  <c r="AM65" i="2"/>
  <c r="AN65" i="2"/>
  <c r="AV65" i="2"/>
  <c r="C66" i="2"/>
  <c r="D66" i="2"/>
  <c r="E66" i="2"/>
  <c r="F66" i="2"/>
  <c r="G66" i="2"/>
  <c r="H66" i="2"/>
  <c r="J66" i="2"/>
  <c r="K66" i="2"/>
  <c r="L66" i="2"/>
  <c r="M66" i="2"/>
  <c r="AG66" i="2"/>
  <c r="AH66" i="2"/>
  <c r="AI66" i="2"/>
  <c r="AJ66" i="2"/>
  <c r="AK66" i="2"/>
  <c r="AL66" i="2"/>
  <c r="AM66" i="2"/>
  <c r="AN66" i="2"/>
  <c r="AV66" i="2"/>
  <c r="C67" i="2"/>
  <c r="D67" i="2"/>
  <c r="E67" i="2"/>
  <c r="F67" i="2"/>
  <c r="G67" i="2"/>
  <c r="H67" i="2"/>
  <c r="J67" i="2"/>
  <c r="K67" i="2"/>
  <c r="L67" i="2"/>
  <c r="M67" i="2"/>
  <c r="AG67" i="2"/>
  <c r="AH67" i="2"/>
  <c r="AI67" i="2"/>
  <c r="AJ67" i="2"/>
  <c r="AK67" i="2"/>
  <c r="AL67" i="2"/>
  <c r="AM67" i="2"/>
  <c r="AN67" i="2"/>
  <c r="AV67" i="2"/>
  <c r="C68" i="2"/>
  <c r="D68" i="2"/>
  <c r="E68" i="2"/>
  <c r="F68" i="2"/>
  <c r="G68" i="2"/>
  <c r="H68" i="2"/>
  <c r="J68" i="2"/>
  <c r="K68" i="2"/>
  <c r="L68" i="2"/>
  <c r="M68" i="2"/>
  <c r="AG68" i="2"/>
  <c r="AH68" i="2"/>
  <c r="AI68" i="2"/>
  <c r="AJ68" i="2"/>
  <c r="AK68" i="2"/>
  <c r="AL68" i="2"/>
  <c r="AM68" i="2"/>
  <c r="AN68" i="2"/>
  <c r="AV68" i="2"/>
  <c r="C69" i="2"/>
  <c r="D69" i="2"/>
  <c r="E69" i="2"/>
  <c r="F69" i="2"/>
  <c r="G69" i="2"/>
  <c r="H69" i="2"/>
  <c r="J69" i="2"/>
  <c r="K69" i="2"/>
  <c r="L69" i="2"/>
  <c r="M69" i="2"/>
  <c r="AG69" i="2"/>
  <c r="AH69" i="2"/>
  <c r="AI69" i="2"/>
  <c r="AJ69" i="2"/>
  <c r="AK69" i="2"/>
  <c r="AL69" i="2"/>
  <c r="AM69" i="2"/>
  <c r="AN69" i="2"/>
  <c r="AV69" i="2"/>
  <c r="C70" i="2"/>
  <c r="D70" i="2"/>
  <c r="E70" i="2"/>
  <c r="F70" i="2"/>
  <c r="G70" i="2"/>
  <c r="H70" i="2"/>
  <c r="J70" i="2"/>
  <c r="K70" i="2"/>
  <c r="L70" i="2"/>
  <c r="M70" i="2"/>
  <c r="AG70" i="2"/>
  <c r="AH70" i="2"/>
  <c r="AI70" i="2"/>
  <c r="AJ70" i="2"/>
  <c r="AK70" i="2"/>
  <c r="AL70" i="2"/>
  <c r="AM70" i="2"/>
  <c r="AN70" i="2"/>
  <c r="C72" i="2"/>
  <c r="D72" i="2"/>
  <c r="E72" i="2"/>
  <c r="F72" i="2"/>
  <c r="G72" i="2"/>
  <c r="H72" i="2"/>
  <c r="J72" i="2"/>
  <c r="K72" i="2"/>
  <c r="L72" i="2"/>
  <c r="M72" i="2"/>
  <c r="AG72" i="2"/>
  <c r="AH72" i="2"/>
  <c r="AI72" i="2"/>
  <c r="AJ72" i="2"/>
  <c r="AK72" i="2"/>
  <c r="AL72" i="2"/>
  <c r="AM72" i="2"/>
  <c r="AN72" i="2"/>
  <c r="AV72" i="2"/>
  <c r="C73" i="2"/>
  <c r="D73" i="2"/>
  <c r="E73" i="2"/>
  <c r="F73" i="2"/>
  <c r="G73" i="2"/>
  <c r="H73" i="2"/>
  <c r="J73" i="2"/>
  <c r="K73" i="2"/>
  <c r="L73" i="2"/>
  <c r="M73" i="2"/>
  <c r="AG73" i="2"/>
  <c r="AH73" i="2"/>
  <c r="AI73" i="2"/>
  <c r="AJ73" i="2"/>
  <c r="AK73" i="2"/>
  <c r="AL73" i="2"/>
  <c r="AM73" i="2"/>
  <c r="AN73" i="2"/>
  <c r="AV73" i="2"/>
  <c r="C74" i="2"/>
  <c r="D74" i="2"/>
  <c r="E74" i="2"/>
  <c r="F74" i="2"/>
  <c r="G74" i="2"/>
  <c r="H74" i="2"/>
  <c r="J74" i="2"/>
  <c r="K74" i="2"/>
  <c r="L74" i="2"/>
  <c r="M74" i="2"/>
  <c r="AG74" i="2"/>
  <c r="AH74" i="2"/>
  <c r="AI74" i="2"/>
  <c r="AJ74" i="2"/>
  <c r="AK74" i="2"/>
  <c r="AL74" i="2"/>
  <c r="AM74" i="2"/>
  <c r="AN74" i="2"/>
  <c r="AV74" i="2"/>
  <c r="C75" i="2"/>
  <c r="D75" i="2"/>
  <c r="E75" i="2"/>
  <c r="F75" i="2"/>
  <c r="G75" i="2"/>
  <c r="H75" i="2"/>
  <c r="J75" i="2"/>
  <c r="K75" i="2"/>
  <c r="L75" i="2"/>
  <c r="M75" i="2"/>
  <c r="AG75" i="2"/>
  <c r="AH75" i="2"/>
  <c r="AI75" i="2"/>
  <c r="AJ75" i="2"/>
  <c r="AK75" i="2"/>
  <c r="AL75" i="2"/>
  <c r="AM75" i="2"/>
  <c r="AN75" i="2"/>
  <c r="AV75" i="2"/>
  <c r="C76" i="2"/>
  <c r="D76" i="2"/>
  <c r="E76" i="2"/>
  <c r="F76" i="2"/>
  <c r="G76" i="2"/>
  <c r="H76" i="2"/>
  <c r="J76" i="2"/>
  <c r="K76" i="2"/>
  <c r="L76" i="2"/>
  <c r="M76" i="2"/>
  <c r="AG76" i="2"/>
  <c r="AH76" i="2"/>
  <c r="AI76" i="2"/>
  <c r="AJ76" i="2"/>
  <c r="AK76" i="2"/>
  <c r="AL76" i="2"/>
  <c r="AM76" i="2"/>
  <c r="AN76" i="2"/>
  <c r="AV76" i="2"/>
  <c r="C77" i="2"/>
  <c r="D77" i="2"/>
  <c r="E77" i="2"/>
  <c r="F77" i="2"/>
  <c r="G77" i="2"/>
  <c r="H77" i="2"/>
  <c r="J77" i="2"/>
  <c r="K77" i="2"/>
  <c r="L77" i="2"/>
  <c r="M77" i="2"/>
  <c r="AG77" i="2"/>
  <c r="AH77" i="2"/>
  <c r="AI77" i="2"/>
  <c r="AJ77" i="2"/>
  <c r="AK77" i="2"/>
  <c r="AL77" i="2"/>
  <c r="AM77" i="2"/>
  <c r="AN77" i="2"/>
  <c r="AV77" i="2"/>
  <c r="C78" i="2"/>
  <c r="D78" i="2"/>
  <c r="E78" i="2"/>
  <c r="F78" i="2"/>
  <c r="G78" i="2"/>
  <c r="H78" i="2"/>
  <c r="J78" i="2"/>
  <c r="K78" i="2"/>
  <c r="L78" i="2"/>
  <c r="M78" i="2"/>
  <c r="AG78" i="2"/>
  <c r="AH78" i="2"/>
  <c r="AI78" i="2"/>
  <c r="AJ78" i="2"/>
  <c r="AK78" i="2"/>
  <c r="AL78" i="2"/>
  <c r="AM78" i="2"/>
  <c r="AN78" i="2"/>
  <c r="AV78" i="2"/>
  <c r="C79" i="2"/>
  <c r="D79" i="2"/>
  <c r="E79" i="2"/>
  <c r="F79" i="2"/>
  <c r="G79" i="2"/>
  <c r="H79" i="2"/>
  <c r="J79" i="2"/>
  <c r="K79" i="2"/>
  <c r="L79" i="2"/>
  <c r="M79" i="2"/>
  <c r="AG79" i="2"/>
  <c r="AH79" i="2"/>
  <c r="AI79" i="2"/>
  <c r="AJ79" i="2"/>
  <c r="AK79" i="2"/>
  <c r="AL79" i="2"/>
  <c r="AM79" i="2"/>
  <c r="AN79" i="2"/>
  <c r="AV79" i="2"/>
  <c r="C80" i="2"/>
  <c r="D80" i="2"/>
  <c r="E80" i="2"/>
  <c r="F80" i="2"/>
  <c r="G80" i="2"/>
  <c r="H80" i="2"/>
  <c r="J80" i="2"/>
  <c r="K80" i="2"/>
  <c r="L80" i="2"/>
  <c r="M80" i="2"/>
  <c r="AG80" i="2"/>
  <c r="AH80" i="2"/>
  <c r="AI80" i="2"/>
  <c r="AJ80" i="2"/>
  <c r="AK80" i="2"/>
  <c r="AL80" i="2"/>
  <c r="AM80" i="2"/>
  <c r="AN80" i="2"/>
  <c r="AV80" i="2"/>
  <c r="C81" i="2"/>
  <c r="D81" i="2"/>
  <c r="E81" i="2"/>
  <c r="F81" i="2"/>
  <c r="G81" i="2"/>
  <c r="H81" i="2"/>
  <c r="J81" i="2"/>
  <c r="K81" i="2"/>
  <c r="L81" i="2"/>
  <c r="M81" i="2"/>
  <c r="AG81" i="2"/>
  <c r="AH81" i="2"/>
  <c r="AI81" i="2"/>
  <c r="AJ81" i="2"/>
  <c r="AK81" i="2"/>
  <c r="AL81" i="2"/>
  <c r="AM81" i="2"/>
  <c r="AN81" i="2"/>
  <c r="AV81" i="2"/>
  <c r="C82" i="2"/>
  <c r="D82" i="2"/>
  <c r="E82" i="2"/>
  <c r="F82" i="2"/>
  <c r="G82" i="2"/>
  <c r="H82" i="2"/>
  <c r="J82" i="2"/>
  <c r="K82" i="2"/>
  <c r="L82" i="2"/>
  <c r="M82" i="2"/>
  <c r="AG82" i="2"/>
  <c r="AH82" i="2"/>
  <c r="AI82" i="2"/>
  <c r="AJ82" i="2"/>
  <c r="AK82" i="2"/>
  <c r="AL82" i="2"/>
  <c r="AM82" i="2"/>
  <c r="AN82" i="2"/>
  <c r="AV82" i="2"/>
  <c r="C83" i="2"/>
  <c r="D83" i="2"/>
  <c r="E83" i="2"/>
  <c r="F83" i="2"/>
  <c r="G83" i="2"/>
  <c r="H83" i="2"/>
  <c r="J83" i="2"/>
  <c r="K83" i="2"/>
  <c r="L83" i="2"/>
  <c r="M83" i="2"/>
  <c r="AG83" i="2"/>
  <c r="AH83" i="2"/>
  <c r="AI83" i="2"/>
  <c r="AJ83" i="2"/>
  <c r="AK83" i="2"/>
  <c r="AL83" i="2"/>
  <c r="AM83" i="2"/>
  <c r="AN83" i="2"/>
  <c r="AV83" i="2"/>
  <c r="C84" i="2"/>
  <c r="D84" i="2"/>
  <c r="E84" i="2"/>
  <c r="F84" i="2"/>
  <c r="G84" i="2"/>
  <c r="H84" i="2"/>
  <c r="J84" i="2"/>
  <c r="K84" i="2"/>
  <c r="L84" i="2"/>
  <c r="M84" i="2"/>
  <c r="AG84" i="2"/>
  <c r="AH84" i="2"/>
  <c r="AI84" i="2"/>
  <c r="AJ84" i="2"/>
  <c r="AK84" i="2"/>
  <c r="AL84" i="2"/>
  <c r="AM84" i="2"/>
  <c r="AN84" i="2"/>
  <c r="AV84" i="2"/>
  <c r="C85" i="2"/>
  <c r="D85" i="2"/>
  <c r="E85" i="2"/>
  <c r="F85" i="2"/>
  <c r="G85" i="2"/>
  <c r="H85" i="2"/>
  <c r="J85" i="2"/>
  <c r="K85" i="2"/>
  <c r="L85" i="2"/>
  <c r="M85" i="2"/>
  <c r="AG85" i="2"/>
  <c r="AH85" i="2"/>
  <c r="AI85" i="2"/>
  <c r="AJ85" i="2"/>
  <c r="AK85" i="2"/>
  <c r="AL85" i="2"/>
  <c r="AM85" i="2"/>
  <c r="AN85" i="2"/>
  <c r="AV85" i="2"/>
  <c r="C86" i="2"/>
  <c r="D86" i="2"/>
  <c r="E86" i="2"/>
  <c r="F86" i="2"/>
  <c r="G86" i="2"/>
  <c r="H86" i="2"/>
  <c r="J86" i="2"/>
  <c r="K86" i="2"/>
  <c r="L86" i="2"/>
  <c r="M86" i="2"/>
  <c r="AG86" i="2"/>
  <c r="AH86" i="2"/>
  <c r="AI86" i="2"/>
  <c r="AJ86" i="2"/>
  <c r="AK86" i="2"/>
  <c r="AL86" i="2"/>
  <c r="AM86" i="2"/>
  <c r="AN86" i="2"/>
  <c r="AV86" i="2"/>
  <c r="C87" i="2"/>
  <c r="D87" i="2"/>
  <c r="E87" i="2"/>
  <c r="F87" i="2"/>
  <c r="G87" i="2"/>
  <c r="H87" i="2"/>
  <c r="J87" i="2"/>
  <c r="K87" i="2"/>
  <c r="L87" i="2"/>
  <c r="M87" i="2"/>
  <c r="AG87" i="2"/>
  <c r="AH87" i="2"/>
  <c r="AI87" i="2"/>
  <c r="AJ87" i="2"/>
  <c r="AK87" i="2"/>
  <c r="AL87" i="2"/>
  <c r="AM87" i="2"/>
  <c r="AN87" i="2"/>
  <c r="AV87" i="2"/>
  <c r="C88" i="2"/>
  <c r="D88" i="2"/>
  <c r="E88" i="2"/>
  <c r="F88" i="2"/>
  <c r="G88" i="2"/>
  <c r="H88" i="2"/>
  <c r="J88" i="2"/>
  <c r="K88" i="2"/>
  <c r="L88" i="2"/>
  <c r="M88" i="2"/>
  <c r="AG88" i="2"/>
  <c r="AH88" i="2"/>
  <c r="AI88" i="2"/>
  <c r="AJ88" i="2"/>
  <c r="AK88" i="2"/>
  <c r="AL88" i="2"/>
  <c r="AM88" i="2"/>
  <c r="AN88" i="2"/>
  <c r="AV88" i="2"/>
  <c r="C89" i="2"/>
  <c r="D89" i="2"/>
  <c r="E89" i="2"/>
  <c r="F89" i="2"/>
  <c r="G89" i="2"/>
  <c r="H89" i="2"/>
  <c r="J89" i="2"/>
  <c r="K89" i="2"/>
  <c r="L89" i="2"/>
  <c r="M89" i="2"/>
  <c r="AG89" i="2"/>
  <c r="AH89" i="2"/>
  <c r="AI89" i="2"/>
  <c r="AJ89" i="2"/>
  <c r="AK89" i="2"/>
  <c r="AL89" i="2"/>
  <c r="AM89" i="2"/>
  <c r="AN89" i="2"/>
  <c r="AV89" i="2"/>
  <c r="C90" i="2"/>
  <c r="D90" i="2"/>
  <c r="E90" i="2"/>
  <c r="F90" i="2"/>
  <c r="G90" i="2"/>
  <c r="H90" i="2"/>
  <c r="J90" i="2"/>
  <c r="K90" i="2"/>
  <c r="L90" i="2"/>
  <c r="M90" i="2"/>
  <c r="AG90" i="2"/>
  <c r="AH90" i="2"/>
  <c r="AI90" i="2"/>
  <c r="AJ90" i="2"/>
  <c r="AK90" i="2"/>
  <c r="AL90" i="2"/>
  <c r="AM90" i="2"/>
  <c r="AN90" i="2"/>
  <c r="AV90" i="2"/>
  <c r="C91" i="2"/>
  <c r="D91" i="2"/>
  <c r="E91" i="2"/>
  <c r="F91" i="2"/>
  <c r="G91" i="2"/>
  <c r="H91" i="2"/>
  <c r="J91" i="2"/>
  <c r="K91" i="2"/>
  <c r="L91" i="2"/>
  <c r="M91" i="2"/>
  <c r="AG91" i="2"/>
  <c r="AH91" i="2"/>
  <c r="AI91" i="2"/>
  <c r="AJ91" i="2"/>
  <c r="AK91" i="2"/>
  <c r="AL91" i="2"/>
  <c r="AM91" i="2"/>
  <c r="AN91" i="2"/>
  <c r="AV91" i="2"/>
  <c r="C92" i="2"/>
  <c r="D92" i="2"/>
  <c r="E92" i="2"/>
  <c r="F92" i="2"/>
  <c r="G92" i="2"/>
  <c r="H92" i="2"/>
  <c r="J92" i="2"/>
  <c r="K92" i="2"/>
  <c r="L92" i="2"/>
  <c r="M92" i="2"/>
  <c r="AG92" i="2"/>
  <c r="AH92" i="2"/>
  <c r="AI92" i="2"/>
  <c r="AJ92" i="2"/>
  <c r="AK92" i="2"/>
  <c r="AL92" i="2"/>
  <c r="AM92" i="2"/>
  <c r="AN92" i="2"/>
  <c r="AV92" i="2"/>
  <c r="C93" i="2"/>
  <c r="D93" i="2"/>
  <c r="E93" i="2"/>
  <c r="F93" i="2"/>
  <c r="G93" i="2"/>
  <c r="H93" i="2"/>
  <c r="J93" i="2"/>
  <c r="K93" i="2"/>
  <c r="L93" i="2"/>
  <c r="M93" i="2"/>
  <c r="AG93" i="2"/>
  <c r="AH93" i="2"/>
  <c r="AI93" i="2"/>
  <c r="AJ93" i="2"/>
  <c r="AK93" i="2"/>
  <c r="AL93" i="2"/>
  <c r="AM93" i="2"/>
  <c r="AN93" i="2"/>
  <c r="AV93" i="2"/>
  <c r="C94" i="2"/>
  <c r="D94" i="2"/>
  <c r="E94" i="2"/>
  <c r="F94" i="2"/>
  <c r="G94" i="2"/>
  <c r="H94" i="2"/>
  <c r="J94" i="2"/>
  <c r="K94" i="2"/>
  <c r="L94" i="2"/>
  <c r="M94" i="2"/>
  <c r="AG94" i="2"/>
  <c r="AH94" i="2"/>
  <c r="AI94" i="2"/>
  <c r="AJ94" i="2"/>
  <c r="AK94" i="2"/>
  <c r="AL94" i="2"/>
  <c r="AM94" i="2"/>
  <c r="AN94" i="2"/>
  <c r="AV94" i="2"/>
  <c r="C95" i="2"/>
  <c r="D95" i="2"/>
  <c r="E95" i="2"/>
  <c r="F95" i="2"/>
  <c r="G95" i="2"/>
  <c r="H95" i="2"/>
  <c r="J95" i="2"/>
  <c r="K95" i="2"/>
  <c r="L95" i="2"/>
  <c r="M95" i="2"/>
  <c r="AG95" i="2"/>
  <c r="AH95" i="2"/>
  <c r="AI95" i="2"/>
  <c r="AJ95" i="2"/>
  <c r="AK95" i="2"/>
  <c r="AL95" i="2"/>
  <c r="AM95" i="2"/>
  <c r="AN95" i="2"/>
  <c r="AV95" i="2"/>
  <c r="C96" i="2"/>
  <c r="D96" i="2"/>
  <c r="E96" i="2"/>
  <c r="F96" i="2"/>
  <c r="G96" i="2"/>
  <c r="H96" i="2"/>
  <c r="J96" i="2"/>
  <c r="K96" i="2"/>
  <c r="L96" i="2"/>
  <c r="M96" i="2"/>
  <c r="AG96" i="2"/>
  <c r="AH96" i="2"/>
  <c r="AI96" i="2"/>
  <c r="AJ96" i="2"/>
  <c r="AK96" i="2"/>
  <c r="AL96" i="2"/>
  <c r="AM96" i="2"/>
  <c r="AN96" i="2"/>
  <c r="AV96" i="2"/>
  <c r="C97" i="2"/>
  <c r="D97" i="2"/>
  <c r="E97" i="2"/>
  <c r="F97" i="2"/>
  <c r="G97" i="2"/>
  <c r="H97" i="2"/>
  <c r="J97" i="2"/>
  <c r="K97" i="2"/>
  <c r="L97" i="2"/>
  <c r="M97" i="2"/>
  <c r="AG97" i="2"/>
  <c r="AH97" i="2"/>
  <c r="AI97" i="2"/>
  <c r="AJ97" i="2"/>
  <c r="AK97" i="2"/>
  <c r="AL97" i="2"/>
  <c r="AM97" i="2"/>
  <c r="AN97" i="2"/>
  <c r="AV97" i="2"/>
  <c r="C98" i="2"/>
  <c r="D98" i="2"/>
  <c r="E98" i="2"/>
  <c r="F98" i="2"/>
  <c r="G98" i="2"/>
  <c r="H98" i="2"/>
  <c r="J98" i="2"/>
  <c r="K98" i="2"/>
  <c r="L98" i="2"/>
  <c r="M98" i="2"/>
  <c r="AG98" i="2"/>
  <c r="AH98" i="2"/>
  <c r="AI98" i="2"/>
  <c r="AJ98" i="2"/>
  <c r="AK98" i="2"/>
  <c r="AL98" i="2"/>
  <c r="AM98" i="2"/>
  <c r="AN98" i="2"/>
  <c r="AV98" i="2"/>
  <c r="C99" i="2"/>
  <c r="D99" i="2"/>
  <c r="E99" i="2"/>
  <c r="F99" i="2"/>
  <c r="G99" i="2"/>
  <c r="H99" i="2"/>
  <c r="J99" i="2"/>
  <c r="K99" i="2"/>
  <c r="L99" i="2"/>
  <c r="M99" i="2"/>
  <c r="AG99" i="2"/>
  <c r="AH99" i="2"/>
  <c r="AI99" i="2"/>
  <c r="AJ99" i="2"/>
  <c r="AK99" i="2"/>
  <c r="AL99" i="2"/>
  <c r="AM99" i="2"/>
  <c r="AN99" i="2"/>
  <c r="AV99" i="2"/>
  <c r="C100" i="2"/>
  <c r="D100" i="2"/>
  <c r="E100" i="2"/>
  <c r="F100" i="2"/>
  <c r="G100" i="2"/>
  <c r="H100" i="2"/>
  <c r="J100" i="2"/>
  <c r="K100" i="2"/>
  <c r="L100" i="2"/>
  <c r="M100" i="2"/>
  <c r="AG100" i="2"/>
  <c r="AH100" i="2"/>
  <c r="AI100" i="2"/>
  <c r="AJ100" i="2"/>
  <c r="AK100" i="2"/>
  <c r="AL100" i="2"/>
  <c r="AM100" i="2"/>
  <c r="AN100" i="2"/>
  <c r="AV100" i="2"/>
  <c r="C101" i="2"/>
  <c r="D101" i="2"/>
  <c r="E101" i="2"/>
  <c r="F101" i="2"/>
  <c r="G101" i="2"/>
  <c r="H101" i="2"/>
  <c r="J101" i="2"/>
  <c r="K101" i="2"/>
  <c r="L101" i="2"/>
  <c r="M101" i="2"/>
  <c r="AG101" i="2"/>
  <c r="AH101" i="2"/>
  <c r="AI101" i="2"/>
  <c r="AJ101" i="2"/>
  <c r="AK101" i="2"/>
  <c r="AL101" i="2"/>
  <c r="AM101" i="2"/>
  <c r="AN101" i="2"/>
  <c r="AV101" i="2"/>
  <c r="C102" i="2"/>
  <c r="D102" i="2"/>
  <c r="E102" i="2"/>
  <c r="F102" i="2"/>
  <c r="G102" i="2"/>
  <c r="H102" i="2"/>
  <c r="J102" i="2"/>
  <c r="K102" i="2"/>
  <c r="L102" i="2"/>
  <c r="M102" i="2"/>
  <c r="AG102" i="2"/>
  <c r="AH102" i="2"/>
  <c r="AI102" i="2"/>
  <c r="AJ102" i="2"/>
  <c r="AK102" i="2"/>
  <c r="AL102" i="2"/>
  <c r="AM102" i="2"/>
  <c r="AN102" i="2"/>
  <c r="AV102" i="2"/>
  <c r="C103" i="2"/>
  <c r="D103" i="2"/>
  <c r="E103" i="2"/>
  <c r="F103" i="2"/>
  <c r="G103" i="2"/>
  <c r="H103" i="2"/>
  <c r="J103" i="2"/>
  <c r="K103" i="2"/>
  <c r="L103" i="2"/>
  <c r="M103" i="2"/>
  <c r="AG103" i="2"/>
  <c r="AH103" i="2"/>
  <c r="AI103" i="2"/>
  <c r="AJ103" i="2"/>
  <c r="AK103" i="2"/>
  <c r="AL103" i="2"/>
  <c r="AM103" i="2"/>
  <c r="AN103" i="2"/>
  <c r="AV103" i="2"/>
  <c r="C104" i="2"/>
  <c r="D104" i="2"/>
  <c r="E104" i="2"/>
  <c r="F104" i="2"/>
  <c r="G104" i="2"/>
  <c r="H104" i="2"/>
  <c r="J104" i="2"/>
  <c r="K104" i="2"/>
  <c r="L104" i="2"/>
  <c r="M104" i="2"/>
  <c r="AG104" i="2"/>
  <c r="AH104" i="2"/>
  <c r="AI104" i="2"/>
  <c r="AJ104" i="2"/>
  <c r="AK104" i="2"/>
  <c r="AL104" i="2"/>
  <c r="AM104" i="2"/>
  <c r="AN104" i="2"/>
  <c r="AV104" i="2"/>
  <c r="C105" i="2"/>
  <c r="D105" i="2"/>
  <c r="E105" i="2"/>
  <c r="F105" i="2"/>
  <c r="G105" i="2"/>
  <c r="H105" i="2"/>
  <c r="J105" i="2"/>
  <c r="K105" i="2"/>
  <c r="L105" i="2"/>
  <c r="M105" i="2"/>
  <c r="AG105" i="2"/>
  <c r="AH105" i="2"/>
  <c r="AI105" i="2"/>
  <c r="AJ105" i="2"/>
  <c r="AK105" i="2"/>
  <c r="AL105" i="2"/>
  <c r="AM105" i="2"/>
  <c r="AN105" i="2"/>
  <c r="AV105" i="2"/>
  <c r="C106" i="2"/>
  <c r="D106" i="2"/>
  <c r="E106" i="2"/>
  <c r="F106" i="2"/>
  <c r="G106" i="2"/>
  <c r="H106" i="2"/>
  <c r="J106" i="2"/>
  <c r="K106" i="2"/>
  <c r="L106" i="2"/>
  <c r="M106" i="2"/>
  <c r="AG106" i="2"/>
  <c r="AH106" i="2"/>
  <c r="AI106" i="2"/>
  <c r="AJ106" i="2"/>
  <c r="AK106" i="2"/>
  <c r="AL106" i="2"/>
  <c r="AM106" i="2"/>
  <c r="AN106" i="2"/>
  <c r="AV106" i="2"/>
  <c r="C107" i="2"/>
  <c r="D107" i="2"/>
  <c r="E107" i="2"/>
  <c r="F107" i="2"/>
  <c r="G107" i="2"/>
  <c r="H107" i="2"/>
  <c r="J107" i="2"/>
  <c r="K107" i="2"/>
  <c r="L107" i="2"/>
  <c r="M107" i="2"/>
  <c r="AG107" i="2"/>
  <c r="AH107" i="2"/>
  <c r="AI107" i="2"/>
  <c r="AJ107" i="2"/>
  <c r="AK107" i="2"/>
  <c r="AL107" i="2"/>
  <c r="AM107" i="2"/>
  <c r="AN107" i="2"/>
  <c r="AV107" i="2"/>
  <c r="C108" i="2"/>
  <c r="D108" i="2"/>
  <c r="E108" i="2"/>
  <c r="F108" i="2"/>
  <c r="G108" i="2"/>
  <c r="H108" i="2"/>
  <c r="J108" i="2"/>
  <c r="K108" i="2"/>
  <c r="L108" i="2"/>
  <c r="M108" i="2"/>
  <c r="AG108" i="2"/>
  <c r="AH108" i="2"/>
  <c r="AI108" i="2"/>
  <c r="AJ108" i="2"/>
  <c r="AK108" i="2"/>
  <c r="AL108" i="2"/>
  <c r="AM108" i="2"/>
  <c r="AN108" i="2"/>
  <c r="AV108" i="2"/>
  <c r="C109" i="2"/>
  <c r="D109" i="2"/>
  <c r="E109" i="2"/>
  <c r="F109" i="2"/>
  <c r="G109" i="2"/>
  <c r="H109" i="2"/>
  <c r="J109" i="2"/>
  <c r="K109" i="2"/>
  <c r="L109" i="2"/>
  <c r="M109" i="2"/>
  <c r="AG109" i="2"/>
  <c r="AH109" i="2"/>
  <c r="AI109" i="2"/>
  <c r="AJ109" i="2"/>
  <c r="AK109" i="2"/>
  <c r="AL109" i="2"/>
  <c r="AM109" i="2"/>
  <c r="AN109" i="2"/>
  <c r="AV109" i="2"/>
  <c r="C110" i="2"/>
  <c r="D110" i="2"/>
  <c r="E110" i="2"/>
  <c r="F110" i="2"/>
  <c r="G110" i="2"/>
  <c r="H110" i="2"/>
  <c r="J110" i="2"/>
  <c r="K110" i="2"/>
  <c r="L110" i="2"/>
  <c r="M110" i="2"/>
  <c r="AG110" i="2"/>
  <c r="AH110" i="2"/>
  <c r="AI110" i="2"/>
  <c r="AJ110" i="2"/>
  <c r="AK110" i="2"/>
  <c r="AL110" i="2"/>
  <c r="AM110" i="2"/>
  <c r="AN110" i="2"/>
  <c r="AV110" i="2"/>
  <c r="C111" i="2"/>
  <c r="D111" i="2"/>
  <c r="E111" i="2"/>
  <c r="F111" i="2"/>
  <c r="G111" i="2"/>
  <c r="H111" i="2"/>
  <c r="J111" i="2"/>
  <c r="K111" i="2"/>
  <c r="L111" i="2"/>
  <c r="M111" i="2"/>
  <c r="AG111" i="2"/>
  <c r="AH111" i="2"/>
  <c r="AI111" i="2"/>
  <c r="AJ111" i="2"/>
  <c r="AK111" i="2"/>
  <c r="AL111" i="2"/>
  <c r="AM111" i="2"/>
  <c r="AN111" i="2"/>
  <c r="AV111" i="2"/>
  <c r="C112" i="2"/>
  <c r="D112" i="2"/>
  <c r="E112" i="2"/>
  <c r="F112" i="2"/>
  <c r="G112" i="2"/>
  <c r="H112" i="2"/>
  <c r="J112" i="2"/>
  <c r="K112" i="2"/>
  <c r="L112" i="2"/>
  <c r="M112" i="2"/>
  <c r="AG112" i="2"/>
  <c r="AH112" i="2"/>
  <c r="AI112" i="2"/>
  <c r="AJ112" i="2"/>
  <c r="AK112" i="2"/>
  <c r="AL112" i="2"/>
  <c r="AM112" i="2"/>
  <c r="AN112" i="2"/>
  <c r="AV112" i="2"/>
  <c r="C113" i="2"/>
  <c r="D113" i="2"/>
  <c r="E113" i="2"/>
  <c r="F113" i="2"/>
  <c r="G113" i="2"/>
  <c r="H113" i="2"/>
  <c r="J113" i="2"/>
  <c r="K113" i="2"/>
  <c r="L113" i="2"/>
  <c r="M113" i="2"/>
  <c r="AG113" i="2"/>
  <c r="AH113" i="2"/>
  <c r="AI113" i="2"/>
  <c r="AJ113" i="2"/>
  <c r="AK113" i="2"/>
  <c r="AL113" i="2"/>
  <c r="AM113" i="2"/>
  <c r="AN113" i="2"/>
  <c r="C115" i="2"/>
  <c r="D115" i="2"/>
  <c r="E115" i="2"/>
  <c r="F115" i="2"/>
  <c r="G115" i="2"/>
  <c r="H115" i="2"/>
  <c r="J115" i="2"/>
  <c r="K115" i="2"/>
  <c r="L115" i="2"/>
  <c r="M115" i="2"/>
  <c r="AG115" i="2"/>
  <c r="AH115" i="2"/>
  <c r="AI115" i="2"/>
  <c r="AJ115" i="2"/>
  <c r="AK115" i="2"/>
  <c r="AL115" i="2"/>
  <c r="AM115" i="2"/>
  <c r="AN115" i="2"/>
  <c r="AV115" i="2"/>
  <c r="C116" i="2"/>
  <c r="D116" i="2"/>
  <c r="E116" i="2"/>
  <c r="F116" i="2"/>
  <c r="G116" i="2"/>
  <c r="H116" i="2"/>
  <c r="J116" i="2"/>
  <c r="K116" i="2"/>
  <c r="L116" i="2"/>
  <c r="M116" i="2"/>
  <c r="AG116" i="2"/>
  <c r="AH116" i="2"/>
  <c r="AI116" i="2"/>
  <c r="AJ116" i="2"/>
  <c r="AK116" i="2"/>
  <c r="AL116" i="2"/>
  <c r="AM116" i="2"/>
  <c r="AN116" i="2"/>
  <c r="AV116" i="2"/>
  <c r="C117" i="2"/>
  <c r="D117" i="2"/>
  <c r="E117" i="2"/>
  <c r="F117" i="2"/>
  <c r="G117" i="2"/>
  <c r="H117" i="2"/>
  <c r="J117" i="2"/>
  <c r="K117" i="2"/>
  <c r="L117" i="2"/>
  <c r="M117" i="2"/>
  <c r="AG117" i="2"/>
  <c r="AH117" i="2"/>
  <c r="AI117" i="2"/>
  <c r="AJ117" i="2"/>
  <c r="AK117" i="2"/>
  <c r="AL117" i="2"/>
  <c r="AM117" i="2"/>
  <c r="AN117" i="2"/>
  <c r="AV117" i="2"/>
  <c r="C118" i="2"/>
  <c r="D118" i="2"/>
  <c r="E118" i="2"/>
  <c r="F118" i="2"/>
  <c r="G118" i="2"/>
  <c r="H118" i="2"/>
  <c r="J118" i="2"/>
  <c r="K118" i="2"/>
  <c r="L118" i="2"/>
  <c r="M118" i="2"/>
  <c r="AG118" i="2"/>
  <c r="AH118" i="2"/>
  <c r="AI118" i="2"/>
  <c r="AJ118" i="2"/>
  <c r="AK118" i="2"/>
  <c r="AL118" i="2"/>
  <c r="AM118" i="2"/>
  <c r="AN118" i="2"/>
  <c r="AV118" i="2"/>
  <c r="C119" i="2"/>
  <c r="D119" i="2"/>
  <c r="E119" i="2"/>
  <c r="F119" i="2"/>
  <c r="G119" i="2"/>
  <c r="H119" i="2"/>
  <c r="J119" i="2"/>
  <c r="K119" i="2"/>
  <c r="L119" i="2"/>
  <c r="M119" i="2"/>
  <c r="AG119" i="2"/>
  <c r="AH119" i="2"/>
  <c r="AI119" i="2"/>
  <c r="AJ119" i="2"/>
  <c r="AK119" i="2"/>
  <c r="AL119" i="2"/>
  <c r="AM119" i="2"/>
  <c r="AN119" i="2"/>
  <c r="AV119" i="2"/>
  <c r="C120" i="2"/>
  <c r="D120" i="2"/>
  <c r="E120" i="2"/>
  <c r="F120" i="2"/>
  <c r="G120" i="2"/>
  <c r="H120" i="2"/>
  <c r="J120" i="2"/>
  <c r="K120" i="2"/>
  <c r="L120" i="2"/>
  <c r="M120" i="2"/>
  <c r="AG120" i="2"/>
  <c r="AH120" i="2"/>
  <c r="AI120" i="2"/>
  <c r="AJ120" i="2"/>
  <c r="AK120" i="2"/>
  <c r="AL120" i="2"/>
  <c r="AM120" i="2"/>
  <c r="AN120" i="2"/>
  <c r="AV120" i="2"/>
  <c r="C121" i="2"/>
  <c r="D121" i="2"/>
  <c r="E121" i="2"/>
  <c r="F121" i="2"/>
  <c r="G121" i="2"/>
  <c r="H121" i="2"/>
  <c r="J121" i="2"/>
  <c r="K121" i="2"/>
  <c r="L121" i="2"/>
  <c r="M121" i="2"/>
  <c r="AG121" i="2"/>
  <c r="AH121" i="2"/>
  <c r="AI121" i="2"/>
  <c r="AJ121" i="2"/>
  <c r="AK121" i="2"/>
  <c r="AL121" i="2"/>
  <c r="AM121" i="2"/>
  <c r="AN121" i="2"/>
  <c r="AV121" i="2"/>
  <c r="C122" i="2"/>
  <c r="D122" i="2"/>
  <c r="E122" i="2"/>
  <c r="F122" i="2"/>
  <c r="G122" i="2"/>
  <c r="H122" i="2"/>
  <c r="J122" i="2"/>
  <c r="K122" i="2"/>
  <c r="L122" i="2"/>
  <c r="M122" i="2"/>
  <c r="AG122" i="2"/>
  <c r="AH122" i="2"/>
  <c r="AI122" i="2"/>
  <c r="AJ122" i="2"/>
  <c r="AK122" i="2"/>
  <c r="AL122" i="2"/>
  <c r="AM122" i="2"/>
  <c r="AN122" i="2"/>
  <c r="AV122" i="2"/>
  <c r="C123" i="2"/>
  <c r="D123" i="2"/>
  <c r="E123" i="2"/>
  <c r="F123" i="2"/>
  <c r="G123" i="2"/>
  <c r="H123" i="2"/>
  <c r="J123" i="2"/>
  <c r="K123" i="2"/>
  <c r="L123" i="2"/>
  <c r="M123" i="2"/>
  <c r="AG123" i="2"/>
  <c r="AH123" i="2"/>
  <c r="AI123" i="2"/>
  <c r="AJ123" i="2"/>
  <c r="AK123" i="2"/>
  <c r="AL123" i="2"/>
  <c r="AM123" i="2"/>
  <c r="AN123" i="2"/>
  <c r="AV123" i="2"/>
  <c r="C124" i="2"/>
  <c r="D124" i="2"/>
  <c r="E124" i="2"/>
  <c r="F124" i="2"/>
  <c r="G124" i="2"/>
  <c r="H124" i="2"/>
  <c r="J124" i="2"/>
  <c r="K124" i="2"/>
  <c r="L124" i="2"/>
  <c r="M124" i="2"/>
  <c r="AG124" i="2"/>
  <c r="AH124" i="2"/>
  <c r="AI124" i="2"/>
  <c r="AJ124" i="2"/>
  <c r="AK124" i="2"/>
  <c r="AL124" i="2"/>
  <c r="AM124" i="2"/>
  <c r="AN124" i="2"/>
  <c r="AV124" i="2"/>
  <c r="C125" i="2"/>
  <c r="D125" i="2"/>
  <c r="E125" i="2"/>
  <c r="F125" i="2"/>
  <c r="G125" i="2"/>
  <c r="H125" i="2"/>
  <c r="J125" i="2"/>
  <c r="K125" i="2"/>
  <c r="L125" i="2"/>
  <c r="M125" i="2"/>
  <c r="AG125" i="2"/>
  <c r="AH125" i="2"/>
  <c r="AI125" i="2"/>
  <c r="AJ125" i="2"/>
  <c r="AK125" i="2"/>
  <c r="AL125" i="2"/>
  <c r="AM125" i="2"/>
  <c r="AN125" i="2"/>
  <c r="AV125" i="2"/>
  <c r="C126" i="2"/>
  <c r="D126" i="2"/>
  <c r="E126" i="2"/>
  <c r="F126" i="2"/>
  <c r="G126" i="2"/>
  <c r="H126" i="2"/>
  <c r="J126" i="2"/>
  <c r="K126" i="2"/>
  <c r="L126" i="2"/>
  <c r="M126" i="2"/>
  <c r="AG126" i="2"/>
  <c r="AH126" i="2"/>
  <c r="AI126" i="2"/>
  <c r="AJ126" i="2"/>
  <c r="AK126" i="2"/>
  <c r="AL126" i="2"/>
  <c r="AM126" i="2"/>
  <c r="AN126" i="2"/>
  <c r="AV126" i="2"/>
  <c r="C127" i="2"/>
  <c r="D127" i="2"/>
  <c r="E127" i="2"/>
  <c r="F127" i="2"/>
  <c r="G127" i="2"/>
  <c r="H127" i="2"/>
  <c r="J127" i="2"/>
  <c r="K127" i="2"/>
  <c r="L127" i="2"/>
  <c r="M127" i="2"/>
  <c r="AG127" i="2"/>
  <c r="AH127" i="2"/>
  <c r="AI127" i="2"/>
  <c r="AJ127" i="2"/>
  <c r="AK127" i="2"/>
  <c r="AL127" i="2"/>
  <c r="AM127" i="2"/>
  <c r="AN127" i="2"/>
  <c r="AV127" i="2"/>
  <c r="C128" i="2"/>
  <c r="D128" i="2"/>
  <c r="E128" i="2"/>
  <c r="F128" i="2"/>
  <c r="G128" i="2"/>
  <c r="H128" i="2"/>
  <c r="J128" i="2"/>
  <c r="K128" i="2"/>
  <c r="L128" i="2"/>
  <c r="M128" i="2"/>
  <c r="AG128" i="2"/>
  <c r="AH128" i="2"/>
  <c r="AI128" i="2"/>
  <c r="AJ128" i="2"/>
  <c r="AK128" i="2"/>
  <c r="AL128" i="2"/>
  <c r="AM128" i="2"/>
  <c r="AN128" i="2"/>
  <c r="AV128" i="2"/>
  <c r="C129" i="2"/>
  <c r="D129" i="2"/>
  <c r="E129" i="2"/>
  <c r="F129" i="2"/>
  <c r="G129" i="2"/>
  <c r="H129" i="2"/>
  <c r="J129" i="2"/>
  <c r="K129" i="2"/>
  <c r="L129" i="2"/>
  <c r="M129" i="2"/>
  <c r="AG129" i="2"/>
  <c r="AH129" i="2"/>
  <c r="AI129" i="2"/>
  <c r="AJ129" i="2"/>
  <c r="AK129" i="2"/>
  <c r="AL129" i="2"/>
  <c r="AM129" i="2"/>
  <c r="AN129" i="2"/>
  <c r="AV129" i="2"/>
  <c r="C130" i="2"/>
  <c r="D130" i="2"/>
  <c r="E130" i="2"/>
  <c r="F130" i="2"/>
  <c r="G130" i="2"/>
  <c r="H130" i="2"/>
  <c r="J130" i="2"/>
  <c r="K130" i="2"/>
  <c r="L130" i="2"/>
  <c r="M130" i="2"/>
  <c r="AG130" i="2"/>
  <c r="AH130" i="2"/>
  <c r="AI130" i="2"/>
  <c r="AJ130" i="2"/>
  <c r="AK130" i="2"/>
  <c r="AL130" i="2"/>
  <c r="AM130" i="2"/>
  <c r="AN130" i="2"/>
  <c r="C132" i="2"/>
  <c r="D132" i="2"/>
  <c r="E132" i="2"/>
  <c r="F132" i="2"/>
  <c r="G132" i="2"/>
  <c r="H132" i="2"/>
  <c r="J132" i="2"/>
  <c r="K132" i="2"/>
  <c r="L132" i="2"/>
  <c r="M132" i="2"/>
  <c r="AG132" i="2"/>
  <c r="AH132" i="2"/>
  <c r="AI132" i="2"/>
  <c r="AJ132" i="2"/>
  <c r="AK132" i="2"/>
  <c r="AL132" i="2"/>
  <c r="AM132" i="2"/>
  <c r="AN132" i="2"/>
  <c r="AV132" i="2"/>
  <c r="C133" i="2"/>
  <c r="D133" i="2"/>
  <c r="E133" i="2"/>
  <c r="F133" i="2"/>
  <c r="G133" i="2"/>
  <c r="H133" i="2"/>
  <c r="J133" i="2"/>
  <c r="K133" i="2"/>
  <c r="L133" i="2"/>
  <c r="M133" i="2"/>
  <c r="AG133" i="2"/>
  <c r="AH133" i="2"/>
  <c r="AI133" i="2"/>
  <c r="AJ133" i="2"/>
  <c r="AK133" i="2"/>
  <c r="AL133" i="2"/>
  <c r="AM133" i="2"/>
  <c r="AN133" i="2"/>
  <c r="AV133" i="2"/>
  <c r="C134" i="2"/>
  <c r="D134" i="2"/>
  <c r="E134" i="2"/>
  <c r="F134" i="2"/>
  <c r="G134" i="2"/>
  <c r="H134" i="2"/>
  <c r="J134" i="2"/>
  <c r="K134" i="2"/>
  <c r="L134" i="2"/>
  <c r="M134" i="2"/>
  <c r="AG134" i="2"/>
  <c r="AH134" i="2"/>
  <c r="AI134" i="2"/>
  <c r="AJ134" i="2"/>
  <c r="AK134" i="2"/>
  <c r="AL134" i="2"/>
  <c r="AM134" i="2"/>
  <c r="AN134" i="2"/>
  <c r="AV134" i="2"/>
  <c r="C135" i="2"/>
  <c r="D135" i="2"/>
  <c r="E135" i="2"/>
  <c r="F135" i="2"/>
  <c r="G135" i="2"/>
  <c r="H135" i="2"/>
  <c r="J135" i="2"/>
  <c r="K135" i="2"/>
  <c r="L135" i="2"/>
  <c r="M135" i="2"/>
  <c r="AG135" i="2"/>
  <c r="AH135" i="2"/>
  <c r="AI135" i="2"/>
  <c r="AJ135" i="2"/>
  <c r="AK135" i="2"/>
  <c r="AL135" i="2"/>
  <c r="AM135" i="2"/>
  <c r="AN135" i="2"/>
  <c r="AV135" i="2"/>
  <c r="C136" i="2"/>
  <c r="D136" i="2"/>
  <c r="E136" i="2"/>
  <c r="F136" i="2"/>
  <c r="G136" i="2"/>
  <c r="H136" i="2"/>
  <c r="J136" i="2"/>
  <c r="K136" i="2"/>
  <c r="L136" i="2"/>
  <c r="M136" i="2"/>
  <c r="AG136" i="2"/>
  <c r="AH136" i="2"/>
  <c r="AI136" i="2"/>
  <c r="AJ136" i="2"/>
  <c r="AK136" i="2"/>
  <c r="AL136" i="2"/>
  <c r="AM136" i="2"/>
  <c r="AN136" i="2"/>
  <c r="AV136" i="2"/>
  <c r="C137" i="2"/>
  <c r="D137" i="2"/>
  <c r="E137" i="2"/>
  <c r="F137" i="2"/>
  <c r="G137" i="2"/>
  <c r="H137" i="2"/>
  <c r="J137" i="2"/>
  <c r="K137" i="2"/>
  <c r="L137" i="2"/>
  <c r="M137" i="2"/>
  <c r="AG137" i="2"/>
  <c r="AH137" i="2"/>
  <c r="AI137" i="2"/>
  <c r="AJ137" i="2"/>
  <c r="AK137" i="2"/>
  <c r="AL137" i="2"/>
  <c r="AM137" i="2"/>
  <c r="AN137" i="2"/>
  <c r="AV137" i="2"/>
  <c r="C138" i="2"/>
  <c r="D138" i="2"/>
  <c r="E138" i="2"/>
  <c r="F138" i="2"/>
  <c r="G138" i="2"/>
  <c r="H138" i="2"/>
  <c r="J138" i="2"/>
  <c r="K138" i="2"/>
  <c r="L138" i="2"/>
  <c r="M138" i="2"/>
  <c r="AG138" i="2"/>
  <c r="AH138" i="2"/>
  <c r="AI138" i="2"/>
  <c r="AJ138" i="2"/>
  <c r="AK138" i="2"/>
  <c r="AL138" i="2"/>
  <c r="AM138" i="2"/>
  <c r="AN138" i="2"/>
  <c r="AV138" i="2"/>
  <c r="C139" i="2"/>
  <c r="D139" i="2"/>
  <c r="E139" i="2"/>
  <c r="F139" i="2"/>
  <c r="G139" i="2"/>
  <c r="H139" i="2"/>
  <c r="J139" i="2"/>
  <c r="K139" i="2"/>
  <c r="L139" i="2"/>
  <c r="M139" i="2"/>
  <c r="AG139" i="2"/>
  <c r="AH139" i="2"/>
  <c r="AI139" i="2"/>
  <c r="AJ139" i="2"/>
  <c r="AK139" i="2"/>
  <c r="AL139" i="2"/>
  <c r="AM139" i="2"/>
  <c r="AN139" i="2"/>
  <c r="AV139" i="2"/>
  <c r="C140" i="2"/>
  <c r="D140" i="2"/>
  <c r="E140" i="2"/>
  <c r="F140" i="2"/>
  <c r="G140" i="2"/>
  <c r="H140" i="2"/>
  <c r="J140" i="2"/>
  <c r="K140" i="2"/>
  <c r="L140" i="2"/>
  <c r="M140" i="2"/>
  <c r="AG140" i="2"/>
  <c r="AH140" i="2"/>
  <c r="AI140" i="2"/>
  <c r="AJ140" i="2"/>
  <c r="AK140" i="2"/>
  <c r="AL140" i="2"/>
  <c r="AM140" i="2"/>
  <c r="AN140" i="2"/>
  <c r="AV140" i="2"/>
  <c r="C141" i="2"/>
  <c r="D141" i="2"/>
  <c r="E141" i="2"/>
  <c r="F141" i="2"/>
  <c r="G141" i="2"/>
  <c r="H141" i="2"/>
  <c r="J141" i="2"/>
  <c r="K141" i="2"/>
  <c r="L141" i="2"/>
  <c r="M141" i="2"/>
  <c r="AG141" i="2"/>
  <c r="AH141" i="2"/>
  <c r="AI141" i="2"/>
  <c r="AJ141" i="2"/>
  <c r="AK141" i="2"/>
  <c r="AL141" i="2"/>
  <c r="AM141" i="2"/>
  <c r="AN141" i="2"/>
  <c r="AV141" i="2"/>
  <c r="C142" i="2"/>
  <c r="D142" i="2"/>
  <c r="E142" i="2"/>
  <c r="F142" i="2"/>
  <c r="G142" i="2"/>
  <c r="H142" i="2"/>
  <c r="J142" i="2"/>
  <c r="K142" i="2"/>
  <c r="L142" i="2"/>
  <c r="M142" i="2"/>
  <c r="AG142" i="2"/>
  <c r="AH142" i="2"/>
  <c r="AI142" i="2"/>
  <c r="AJ142" i="2"/>
  <c r="AK142" i="2"/>
  <c r="AL142" i="2"/>
  <c r="AM142" i="2"/>
  <c r="AN142" i="2"/>
  <c r="AV142" i="2"/>
  <c r="C143" i="2"/>
  <c r="D143" i="2"/>
  <c r="E143" i="2"/>
  <c r="F143" i="2"/>
  <c r="G143" i="2"/>
  <c r="H143" i="2"/>
  <c r="J143" i="2"/>
  <c r="K143" i="2"/>
  <c r="L143" i="2"/>
  <c r="M143" i="2"/>
  <c r="AG143" i="2"/>
  <c r="AH143" i="2"/>
  <c r="AI143" i="2"/>
  <c r="AJ143" i="2"/>
  <c r="AK143" i="2"/>
  <c r="AL143" i="2"/>
  <c r="AM143" i="2"/>
  <c r="AN143" i="2"/>
  <c r="AV143" i="2"/>
  <c r="C144" i="2"/>
  <c r="D144" i="2"/>
  <c r="E144" i="2"/>
  <c r="F144" i="2"/>
  <c r="G144" i="2"/>
  <c r="H144" i="2"/>
  <c r="J144" i="2"/>
  <c r="K144" i="2"/>
  <c r="L144" i="2"/>
  <c r="M144" i="2"/>
  <c r="AG144" i="2"/>
  <c r="AH144" i="2"/>
  <c r="AI144" i="2"/>
  <c r="AJ144" i="2"/>
  <c r="AK144" i="2"/>
  <c r="AL144" i="2"/>
  <c r="AM144" i="2"/>
  <c r="AN144" i="2"/>
  <c r="AV144" i="2"/>
  <c r="C145" i="2"/>
  <c r="D145" i="2"/>
  <c r="E145" i="2"/>
  <c r="F145" i="2"/>
  <c r="G145" i="2"/>
  <c r="H145" i="2"/>
  <c r="J145" i="2"/>
  <c r="K145" i="2"/>
  <c r="L145" i="2"/>
  <c r="M145" i="2"/>
  <c r="AG145" i="2"/>
  <c r="AH145" i="2"/>
  <c r="AI145" i="2"/>
  <c r="AJ145" i="2"/>
  <c r="AK145" i="2"/>
  <c r="AL145" i="2"/>
  <c r="AM145" i="2"/>
  <c r="AN145" i="2"/>
  <c r="AV145" i="2"/>
  <c r="C146" i="2"/>
  <c r="D146" i="2"/>
  <c r="E146" i="2"/>
  <c r="F146" i="2"/>
  <c r="G146" i="2"/>
  <c r="H146" i="2"/>
  <c r="J146" i="2"/>
  <c r="K146" i="2"/>
  <c r="L146" i="2"/>
  <c r="M146" i="2"/>
  <c r="AG146" i="2"/>
  <c r="AH146" i="2"/>
  <c r="AI146" i="2"/>
  <c r="AJ146" i="2"/>
  <c r="AK146" i="2"/>
  <c r="AL146" i="2"/>
  <c r="AM146" i="2"/>
  <c r="AN146" i="2"/>
  <c r="AV146" i="2"/>
  <c r="C147" i="2"/>
  <c r="D147" i="2"/>
  <c r="E147" i="2"/>
  <c r="F147" i="2"/>
  <c r="G147" i="2"/>
  <c r="H147" i="2"/>
  <c r="J147" i="2"/>
  <c r="K147" i="2"/>
  <c r="L147" i="2"/>
  <c r="M147" i="2"/>
  <c r="AG147" i="2"/>
  <c r="AH147" i="2"/>
  <c r="AI147" i="2"/>
  <c r="AJ147" i="2"/>
  <c r="AK147" i="2"/>
  <c r="AL147" i="2"/>
  <c r="AM147" i="2"/>
  <c r="AN147" i="2"/>
  <c r="AV147" i="2"/>
  <c r="C148" i="2"/>
  <c r="D148" i="2"/>
  <c r="E148" i="2"/>
  <c r="F148" i="2"/>
  <c r="G148" i="2"/>
  <c r="H148" i="2"/>
  <c r="J148" i="2"/>
  <c r="K148" i="2"/>
  <c r="L148" i="2"/>
  <c r="M148" i="2"/>
  <c r="AG148" i="2"/>
  <c r="AH148" i="2"/>
  <c r="AI148" i="2"/>
  <c r="AJ148" i="2"/>
  <c r="AK148" i="2"/>
  <c r="AL148" i="2"/>
  <c r="AM148" i="2"/>
  <c r="AN148" i="2"/>
  <c r="AV148" i="2"/>
  <c r="C149" i="2"/>
  <c r="D149" i="2"/>
  <c r="E149" i="2"/>
  <c r="F149" i="2"/>
  <c r="G149" i="2"/>
  <c r="H149" i="2"/>
  <c r="J149" i="2"/>
  <c r="K149" i="2"/>
  <c r="L149" i="2"/>
  <c r="M149" i="2"/>
  <c r="AG149" i="2"/>
  <c r="AH149" i="2"/>
  <c r="AI149" i="2"/>
  <c r="AJ149" i="2"/>
  <c r="AK149" i="2"/>
  <c r="AL149" i="2"/>
  <c r="AM149" i="2"/>
  <c r="AN149" i="2"/>
  <c r="AV149" i="2"/>
  <c r="C150" i="2"/>
  <c r="D150" i="2"/>
  <c r="E150" i="2"/>
  <c r="F150" i="2"/>
  <c r="G150" i="2"/>
  <c r="H150" i="2"/>
  <c r="J150" i="2"/>
  <c r="K150" i="2"/>
  <c r="L150" i="2"/>
  <c r="M150" i="2"/>
  <c r="AG150" i="2"/>
  <c r="AH150" i="2"/>
  <c r="AI150" i="2"/>
  <c r="AJ150" i="2"/>
  <c r="AK150" i="2"/>
  <c r="AL150" i="2"/>
  <c r="AM150" i="2"/>
  <c r="AN150" i="2"/>
  <c r="AV150" i="2"/>
  <c r="C151" i="2"/>
  <c r="D151" i="2"/>
  <c r="E151" i="2"/>
  <c r="F151" i="2"/>
  <c r="G151" i="2"/>
  <c r="H151" i="2"/>
  <c r="J151" i="2"/>
  <c r="K151" i="2"/>
  <c r="L151" i="2"/>
  <c r="M151" i="2"/>
  <c r="AG151" i="2"/>
  <c r="AH151" i="2"/>
  <c r="AI151" i="2"/>
  <c r="AJ151" i="2"/>
  <c r="AK151" i="2"/>
  <c r="AL151" i="2"/>
  <c r="AM151" i="2"/>
  <c r="AN151" i="2"/>
  <c r="AV151" i="2"/>
  <c r="C152" i="2"/>
  <c r="D152" i="2"/>
  <c r="E152" i="2"/>
  <c r="F152" i="2"/>
  <c r="G152" i="2"/>
  <c r="H152" i="2"/>
  <c r="J152" i="2"/>
  <c r="K152" i="2"/>
  <c r="L152" i="2"/>
  <c r="M152" i="2"/>
  <c r="AG152" i="2"/>
  <c r="AH152" i="2"/>
  <c r="AI152" i="2"/>
  <c r="AJ152" i="2"/>
  <c r="AK152" i="2"/>
  <c r="AL152" i="2"/>
  <c r="AM152" i="2"/>
  <c r="AN152" i="2"/>
  <c r="AV152" i="2"/>
  <c r="C153" i="2"/>
  <c r="D153" i="2"/>
  <c r="E153" i="2"/>
  <c r="F153" i="2"/>
  <c r="G153" i="2"/>
  <c r="H153" i="2"/>
  <c r="J153" i="2"/>
  <c r="K153" i="2"/>
  <c r="L153" i="2"/>
  <c r="M153" i="2"/>
  <c r="AG153" i="2"/>
  <c r="AH153" i="2"/>
  <c r="AI153" i="2"/>
  <c r="AJ153" i="2"/>
  <c r="AK153" i="2"/>
  <c r="AL153" i="2"/>
  <c r="AM153" i="2"/>
  <c r="AN153" i="2"/>
  <c r="AV153" i="2"/>
  <c r="C154" i="2"/>
  <c r="D154" i="2"/>
  <c r="E154" i="2"/>
  <c r="F154" i="2"/>
  <c r="G154" i="2"/>
  <c r="H154" i="2"/>
  <c r="J154" i="2"/>
  <c r="K154" i="2"/>
  <c r="L154" i="2"/>
  <c r="M154" i="2"/>
  <c r="AG154" i="2"/>
  <c r="AH154" i="2"/>
  <c r="AI154" i="2"/>
  <c r="AJ154" i="2"/>
  <c r="AK154" i="2"/>
  <c r="AL154" i="2"/>
  <c r="AM154" i="2"/>
  <c r="AN154" i="2"/>
  <c r="AV154" i="2"/>
  <c r="C155" i="2"/>
  <c r="D155" i="2"/>
  <c r="E155" i="2"/>
  <c r="F155" i="2"/>
  <c r="G155" i="2"/>
  <c r="H155" i="2"/>
  <c r="J155" i="2"/>
  <c r="K155" i="2"/>
  <c r="L155" i="2"/>
  <c r="M155" i="2"/>
  <c r="AG155" i="2"/>
  <c r="AH155" i="2"/>
  <c r="AI155" i="2"/>
  <c r="AJ155" i="2"/>
  <c r="AK155" i="2"/>
  <c r="AL155" i="2"/>
  <c r="AM155" i="2"/>
  <c r="AN155" i="2"/>
  <c r="AV155" i="2"/>
  <c r="C156" i="2"/>
  <c r="D156" i="2"/>
  <c r="E156" i="2"/>
  <c r="F156" i="2"/>
  <c r="G156" i="2"/>
  <c r="H156" i="2"/>
  <c r="J156" i="2"/>
  <c r="K156" i="2"/>
  <c r="L156" i="2"/>
  <c r="M156" i="2"/>
  <c r="AG156" i="2"/>
  <c r="AH156" i="2"/>
  <c r="AI156" i="2"/>
  <c r="AJ156" i="2"/>
  <c r="AK156" i="2"/>
  <c r="AL156" i="2"/>
  <c r="AM156" i="2"/>
  <c r="AN156" i="2"/>
  <c r="AV156" i="2"/>
  <c r="C157" i="2"/>
  <c r="D157" i="2"/>
  <c r="E157" i="2"/>
  <c r="F157" i="2"/>
  <c r="G157" i="2"/>
  <c r="H157" i="2"/>
  <c r="J157" i="2"/>
  <c r="K157" i="2"/>
  <c r="L157" i="2"/>
  <c r="M157" i="2"/>
  <c r="AG157" i="2"/>
  <c r="AH157" i="2"/>
  <c r="AI157" i="2"/>
  <c r="AJ157" i="2"/>
  <c r="AK157" i="2"/>
  <c r="AL157" i="2"/>
  <c r="AM157" i="2"/>
  <c r="AN157" i="2"/>
  <c r="AV157" i="2"/>
  <c r="C158" i="2"/>
  <c r="D158" i="2"/>
  <c r="E158" i="2"/>
  <c r="F158" i="2"/>
  <c r="G158" i="2"/>
  <c r="H158" i="2"/>
  <c r="J158" i="2"/>
  <c r="K158" i="2"/>
  <c r="L158" i="2"/>
  <c r="M158" i="2"/>
  <c r="AG158" i="2"/>
  <c r="AH158" i="2"/>
  <c r="AI158" i="2"/>
  <c r="AJ158" i="2"/>
  <c r="AK158" i="2"/>
  <c r="AL158" i="2"/>
  <c r="AM158" i="2"/>
  <c r="AN158" i="2"/>
  <c r="AV158" i="2"/>
  <c r="C159" i="2"/>
  <c r="D159" i="2"/>
  <c r="E159" i="2"/>
  <c r="F159" i="2"/>
  <c r="G159" i="2"/>
  <c r="H159" i="2"/>
  <c r="J159" i="2"/>
  <c r="K159" i="2"/>
  <c r="L159" i="2"/>
  <c r="M159" i="2"/>
  <c r="AG159" i="2"/>
  <c r="AH159" i="2"/>
  <c r="AI159" i="2"/>
  <c r="AJ159" i="2"/>
  <c r="AK159" i="2"/>
  <c r="AL159" i="2"/>
  <c r="AM159" i="2"/>
  <c r="AN159" i="2"/>
  <c r="AV159" i="2"/>
  <c r="C160" i="2"/>
  <c r="D160" i="2"/>
  <c r="E160" i="2"/>
  <c r="F160" i="2"/>
  <c r="G160" i="2"/>
  <c r="H160" i="2"/>
  <c r="J160" i="2"/>
  <c r="K160" i="2"/>
  <c r="L160" i="2"/>
  <c r="M160" i="2"/>
  <c r="AG160" i="2"/>
  <c r="AH160" i="2"/>
  <c r="AI160" i="2"/>
  <c r="AJ160" i="2"/>
  <c r="AK160" i="2"/>
  <c r="AL160" i="2"/>
  <c r="AM160" i="2"/>
  <c r="AN160" i="2"/>
  <c r="AV160" i="2"/>
  <c r="C161" i="2"/>
  <c r="D161" i="2"/>
  <c r="E161" i="2"/>
  <c r="F161" i="2"/>
  <c r="G161" i="2"/>
  <c r="H161" i="2"/>
  <c r="J161" i="2"/>
  <c r="K161" i="2"/>
  <c r="L161" i="2"/>
  <c r="M161" i="2"/>
  <c r="AG161" i="2"/>
  <c r="AH161" i="2"/>
  <c r="AI161" i="2"/>
  <c r="AJ161" i="2"/>
  <c r="AK161" i="2"/>
  <c r="AL161" i="2"/>
  <c r="AM161" i="2"/>
  <c r="AN161" i="2"/>
  <c r="AV161" i="2"/>
  <c r="C162" i="2"/>
  <c r="D162" i="2"/>
  <c r="E162" i="2"/>
  <c r="F162" i="2"/>
  <c r="G162" i="2"/>
  <c r="H162" i="2"/>
  <c r="J162" i="2"/>
  <c r="K162" i="2"/>
  <c r="L162" i="2"/>
  <c r="M162" i="2"/>
  <c r="AG162" i="2"/>
  <c r="AH162" i="2"/>
  <c r="AI162" i="2"/>
  <c r="AJ162" i="2"/>
  <c r="AK162" i="2"/>
  <c r="AL162" i="2"/>
  <c r="AM162" i="2"/>
  <c r="AN162" i="2"/>
  <c r="AV162" i="2"/>
  <c r="C163" i="2"/>
  <c r="D163" i="2"/>
  <c r="E163" i="2"/>
  <c r="F163" i="2"/>
  <c r="G163" i="2"/>
  <c r="H163" i="2"/>
  <c r="J163" i="2"/>
  <c r="K163" i="2"/>
  <c r="L163" i="2"/>
  <c r="M163" i="2"/>
  <c r="AG163" i="2"/>
  <c r="AH163" i="2"/>
  <c r="AI163" i="2"/>
  <c r="AJ163" i="2"/>
  <c r="AK163" i="2"/>
  <c r="AL163" i="2"/>
  <c r="AM163" i="2"/>
  <c r="AN163" i="2"/>
  <c r="AV163" i="2"/>
  <c r="C164" i="2"/>
  <c r="D164" i="2"/>
  <c r="E164" i="2"/>
  <c r="F164" i="2"/>
  <c r="G164" i="2"/>
  <c r="H164" i="2"/>
  <c r="J164" i="2"/>
  <c r="K164" i="2"/>
  <c r="L164" i="2"/>
  <c r="M164" i="2"/>
  <c r="AG164" i="2"/>
  <c r="AH164" i="2"/>
  <c r="AI164" i="2"/>
  <c r="AJ164" i="2"/>
  <c r="AK164" i="2"/>
  <c r="AL164" i="2"/>
  <c r="AM164" i="2"/>
  <c r="AN164" i="2"/>
  <c r="AV164" i="2"/>
  <c r="C165" i="2"/>
  <c r="D165" i="2"/>
  <c r="E165" i="2"/>
  <c r="F165" i="2"/>
  <c r="G165" i="2"/>
  <c r="H165" i="2"/>
  <c r="J165" i="2"/>
  <c r="K165" i="2"/>
  <c r="L165" i="2"/>
  <c r="M165" i="2"/>
  <c r="AG165" i="2"/>
  <c r="AH165" i="2"/>
  <c r="AI165" i="2"/>
  <c r="AJ165" i="2"/>
  <c r="AK165" i="2"/>
  <c r="AL165" i="2"/>
  <c r="AM165" i="2"/>
  <c r="AN165" i="2"/>
  <c r="AV165" i="2"/>
  <c r="C166" i="2"/>
  <c r="D166" i="2"/>
  <c r="E166" i="2"/>
  <c r="F166" i="2"/>
  <c r="G166" i="2"/>
  <c r="H166" i="2"/>
  <c r="J166" i="2"/>
  <c r="K166" i="2"/>
  <c r="L166" i="2"/>
  <c r="M166" i="2"/>
  <c r="AG166" i="2"/>
  <c r="AH166" i="2"/>
  <c r="AI166" i="2"/>
  <c r="AJ166" i="2"/>
  <c r="AK166" i="2"/>
  <c r="AL166" i="2"/>
  <c r="AM166" i="2"/>
  <c r="AN166" i="2"/>
  <c r="AV166" i="2"/>
  <c r="C167" i="2"/>
  <c r="D167" i="2"/>
  <c r="E167" i="2"/>
  <c r="F167" i="2"/>
  <c r="G167" i="2"/>
  <c r="H167" i="2"/>
  <c r="J167" i="2"/>
  <c r="K167" i="2"/>
  <c r="L167" i="2"/>
  <c r="M167" i="2"/>
  <c r="AG167" i="2"/>
  <c r="AH167" i="2"/>
  <c r="AI167" i="2"/>
  <c r="AJ167" i="2"/>
  <c r="AK167" i="2"/>
  <c r="AL167" i="2"/>
  <c r="AM167" i="2"/>
  <c r="AN167" i="2"/>
  <c r="AV167" i="2"/>
  <c r="C168" i="2"/>
  <c r="D168" i="2"/>
  <c r="E168" i="2"/>
  <c r="F168" i="2"/>
  <c r="G168" i="2"/>
  <c r="H168" i="2"/>
  <c r="J168" i="2"/>
  <c r="K168" i="2"/>
  <c r="L168" i="2"/>
  <c r="M168" i="2"/>
  <c r="AG168" i="2"/>
  <c r="AH168" i="2"/>
  <c r="AI168" i="2"/>
  <c r="AJ168" i="2"/>
  <c r="AK168" i="2"/>
  <c r="AL168" i="2"/>
  <c r="AM168" i="2"/>
  <c r="AN168" i="2"/>
  <c r="AV168" i="2"/>
  <c r="C169" i="2"/>
  <c r="D169" i="2"/>
  <c r="E169" i="2"/>
  <c r="F169" i="2"/>
  <c r="G169" i="2"/>
  <c r="H169" i="2"/>
  <c r="J169" i="2"/>
  <c r="K169" i="2"/>
  <c r="L169" i="2"/>
  <c r="M169" i="2"/>
  <c r="AG169" i="2"/>
  <c r="AH169" i="2"/>
  <c r="AI169" i="2"/>
  <c r="AJ169" i="2"/>
  <c r="AK169" i="2"/>
  <c r="AL169" i="2"/>
  <c r="AM169" i="2"/>
  <c r="AN169" i="2"/>
  <c r="AV169" i="2"/>
  <c r="C170" i="2"/>
  <c r="D170" i="2"/>
  <c r="E170" i="2"/>
  <c r="F170" i="2"/>
  <c r="G170" i="2"/>
  <c r="H170" i="2"/>
  <c r="J170" i="2"/>
  <c r="K170" i="2"/>
  <c r="L170" i="2"/>
  <c r="M170" i="2"/>
  <c r="AG170" i="2"/>
  <c r="AH170" i="2"/>
  <c r="AI170" i="2"/>
  <c r="AJ170" i="2"/>
  <c r="AK170" i="2"/>
  <c r="AL170" i="2"/>
  <c r="AM170" i="2"/>
  <c r="AN170" i="2"/>
  <c r="AV170" i="2"/>
  <c r="C171" i="2"/>
  <c r="D171" i="2"/>
  <c r="E171" i="2"/>
  <c r="F171" i="2"/>
  <c r="G171" i="2"/>
  <c r="H171" i="2"/>
  <c r="J171" i="2"/>
  <c r="K171" i="2"/>
  <c r="L171" i="2"/>
  <c r="M171" i="2"/>
  <c r="AG171" i="2"/>
  <c r="AH171" i="2"/>
  <c r="AI171" i="2"/>
  <c r="AJ171" i="2"/>
  <c r="AK171" i="2"/>
  <c r="AL171" i="2"/>
  <c r="AM171" i="2"/>
  <c r="AN171" i="2"/>
  <c r="AV171" i="2"/>
  <c r="C172" i="2"/>
  <c r="D172" i="2"/>
  <c r="E172" i="2"/>
  <c r="F172" i="2"/>
  <c r="G172" i="2"/>
  <c r="H172" i="2"/>
  <c r="J172" i="2"/>
  <c r="K172" i="2"/>
  <c r="L172" i="2"/>
  <c r="M172" i="2"/>
  <c r="AG172" i="2"/>
  <c r="AH172" i="2"/>
  <c r="AI172" i="2"/>
  <c r="AJ172" i="2"/>
  <c r="AK172" i="2"/>
  <c r="AL172" i="2"/>
  <c r="AM172" i="2"/>
  <c r="AN172" i="2"/>
  <c r="AV172" i="2"/>
  <c r="C173" i="2"/>
  <c r="D173" i="2"/>
  <c r="E173" i="2"/>
  <c r="F173" i="2"/>
  <c r="G173" i="2"/>
  <c r="H173" i="2"/>
  <c r="J173" i="2"/>
  <c r="K173" i="2"/>
  <c r="L173" i="2"/>
  <c r="M173" i="2"/>
  <c r="AG173" i="2"/>
  <c r="AH173" i="2"/>
  <c r="AI173" i="2"/>
  <c r="AJ173" i="2"/>
  <c r="AK173" i="2"/>
  <c r="AL173" i="2"/>
  <c r="AM173" i="2"/>
  <c r="AN173" i="2"/>
  <c r="AV173" i="2"/>
  <c r="C174" i="2"/>
  <c r="D174" i="2"/>
  <c r="E174" i="2"/>
  <c r="F174" i="2"/>
  <c r="G174" i="2"/>
  <c r="H174" i="2"/>
  <c r="J174" i="2"/>
  <c r="K174" i="2"/>
  <c r="L174" i="2"/>
  <c r="M174" i="2"/>
  <c r="AG174" i="2"/>
  <c r="AH174" i="2"/>
  <c r="AI174" i="2"/>
  <c r="AJ174" i="2"/>
  <c r="AK174" i="2"/>
  <c r="AL174" i="2"/>
  <c r="AM174" i="2"/>
  <c r="AN174" i="2"/>
  <c r="AV174" i="2"/>
  <c r="C175" i="2"/>
  <c r="D175" i="2"/>
  <c r="E175" i="2"/>
  <c r="F175" i="2"/>
  <c r="G175" i="2"/>
  <c r="H175" i="2"/>
  <c r="J175" i="2"/>
  <c r="K175" i="2"/>
  <c r="L175" i="2"/>
  <c r="M175" i="2"/>
  <c r="AG175" i="2"/>
  <c r="AH175" i="2"/>
  <c r="AI175" i="2"/>
  <c r="AJ175" i="2"/>
  <c r="AK175" i="2"/>
  <c r="AL175" i="2"/>
  <c r="AM175" i="2"/>
  <c r="AN175" i="2"/>
  <c r="AV175" i="2"/>
  <c r="C176" i="2"/>
  <c r="D176" i="2"/>
  <c r="E176" i="2"/>
  <c r="F176" i="2"/>
  <c r="G176" i="2"/>
  <c r="H176" i="2"/>
  <c r="J176" i="2"/>
  <c r="K176" i="2"/>
  <c r="L176" i="2"/>
  <c r="M176" i="2"/>
  <c r="AG176" i="2"/>
  <c r="AH176" i="2"/>
  <c r="AI176" i="2"/>
  <c r="AJ176" i="2"/>
  <c r="AK176" i="2"/>
  <c r="AL176" i="2"/>
  <c r="AM176" i="2"/>
  <c r="AN176" i="2"/>
  <c r="AV176" i="2"/>
  <c r="C177" i="2"/>
  <c r="D177" i="2"/>
  <c r="E177" i="2"/>
  <c r="F177" i="2"/>
  <c r="G177" i="2"/>
  <c r="H177" i="2"/>
  <c r="J177" i="2"/>
  <c r="K177" i="2"/>
  <c r="L177" i="2"/>
  <c r="M177" i="2"/>
  <c r="AG177" i="2"/>
  <c r="AH177" i="2"/>
  <c r="AI177" i="2"/>
  <c r="AJ177" i="2"/>
  <c r="AK177" i="2"/>
  <c r="AL177" i="2"/>
  <c r="AM177" i="2"/>
  <c r="AN177" i="2"/>
  <c r="AV177" i="2"/>
  <c r="C178" i="2"/>
  <c r="D178" i="2"/>
  <c r="E178" i="2"/>
  <c r="F178" i="2"/>
  <c r="G178" i="2"/>
  <c r="H178" i="2"/>
  <c r="J178" i="2"/>
  <c r="K178" i="2"/>
  <c r="L178" i="2"/>
  <c r="M178" i="2"/>
  <c r="AG178" i="2"/>
  <c r="AH178" i="2"/>
  <c r="AI178" i="2"/>
  <c r="AJ178" i="2"/>
  <c r="AK178" i="2"/>
  <c r="AL178" i="2"/>
  <c r="AM178" i="2"/>
  <c r="AN178" i="2"/>
  <c r="AV178" i="2"/>
  <c r="C179" i="2"/>
  <c r="D179" i="2"/>
  <c r="E179" i="2"/>
  <c r="F179" i="2"/>
  <c r="G179" i="2"/>
  <c r="H179" i="2"/>
  <c r="J179" i="2"/>
  <c r="K179" i="2"/>
  <c r="L179" i="2"/>
  <c r="M179" i="2"/>
  <c r="AG179" i="2"/>
  <c r="AH179" i="2"/>
  <c r="AI179" i="2"/>
  <c r="AJ179" i="2"/>
  <c r="AK179" i="2"/>
  <c r="AL179" i="2"/>
  <c r="AM179" i="2"/>
  <c r="AN179" i="2"/>
  <c r="AV179" i="2"/>
  <c r="C180" i="2"/>
  <c r="D180" i="2"/>
  <c r="E180" i="2"/>
  <c r="F180" i="2"/>
  <c r="G180" i="2"/>
  <c r="H180" i="2"/>
  <c r="J180" i="2"/>
  <c r="K180" i="2"/>
  <c r="L180" i="2"/>
  <c r="M180" i="2"/>
  <c r="AG180" i="2"/>
  <c r="AH180" i="2"/>
  <c r="AI180" i="2"/>
  <c r="AJ180" i="2"/>
  <c r="AK180" i="2"/>
  <c r="AL180" i="2"/>
  <c r="AM180" i="2"/>
  <c r="AN180" i="2"/>
  <c r="AV180" i="2"/>
  <c r="C181" i="2"/>
  <c r="D181" i="2"/>
  <c r="E181" i="2"/>
  <c r="F181" i="2"/>
  <c r="G181" i="2"/>
  <c r="H181" i="2"/>
  <c r="J181" i="2"/>
  <c r="K181" i="2"/>
  <c r="L181" i="2"/>
  <c r="M181" i="2"/>
  <c r="AG181" i="2"/>
  <c r="AH181" i="2"/>
  <c r="AI181" i="2"/>
  <c r="AJ181" i="2"/>
  <c r="AK181" i="2"/>
  <c r="AL181" i="2"/>
  <c r="AM181" i="2"/>
  <c r="AN181" i="2"/>
  <c r="AV181" i="2"/>
  <c r="C182" i="2"/>
  <c r="D182" i="2"/>
  <c r="E182" i="2"/>
  <c r="F182" i="2"/>
  <c r="G182" i="2"/>
  <c r="H182" i="2"/>
  <c r="J182" i="2"/>
  <c r="K182" i="2"/>
  <c r="L182" i="2"/>
  <c r="M182" i="2"/>
  <c r="AG182" i="2"/>
  <c r="AH182" i="2"/>
  <c r="AI182" i="2"/>
  <c r="AJ182" i="2"/>
  <c r="AK182" i="2"/>
  <c r="AL182" i="2"/>
  <c r="AM182" i="2"/>
  <c r="AN182" i="2"/>
  <c r="AV182" i="2"/>
  <c r="C183" i="2"/>
  <c r="D183" i="2"/>
  <c r="E183" i="2"/>
  <c r="F183" i="2"/>
  <c r="G183" i="2"/>
  <c r="H183" i="2"/>
  <c r="J183" i="2"/>
  <c r="K183" i="2"/>
  <c r="L183" i="2"/>
  <c r="M183" i="2"/>
  <c r="AG183" i="2"/>
  <c r="AH183" i="2"/>
  <c r="AI183" i="2"/>
  <c r="AJ183" i="2"/>
  <c r="AK183" i="2"/>
  <c r="AL183" i="2"/>
  <c r="AM183" i="2"/>
  <c r="AN183" i="2"/>
  <c r="AV183" i="2"/>
  <c r="C184" i="2"/>
  <c r="D184" i="2"/>
  <c r="E184" i="2"/>
  <c r="F184" i="2"/>
  <c r="G184" i="2"/>
  <c r="H184" i="2"/>
  <c r="J184" i="2"/>
  <c r="K184" i="2"/>
  <c r="L184" i="2"/>
  <c r="M184" i="2"/>
  <c r="AG184" i="2"/>
  <c r="AH184" i="2"/>
  <c r="AI184" i="2"/>
  <c r="AJ184" i="2"/>
  <c r="AK184" i="2"/>
  <c r="AL184" i="2"/>
  <c r="AM184" i="2"/>
  <c r="AN184" i="2"/>
  <c r="AV184" i="2"/>
  <c r="C185" i="2"/>
  <c r="D185" i="2"/>
  <c r="E185" i="2"/>
  <c r="F185" i="2"/>
  <c r="G185" i="2"/>
  <c r="H185" i="2"/>
  <c r="J185" i="2"/>
  <c r="K185" i="2"/>
  <c r="L185" i="2"/>
  <c r="M185" i="2"/>
  <c r="AG185" i="2"/>
  <c r="AH185" i="2"/>
  <c r="AI185" i="2"/>
  <c r="AJ185" i="2"/>
  <c r="AK185" i="2"/>
  <c r="AL185" i="2"/>
  <c r="AM185" i="2"/>
  <c r="AN185" i="2"/>
  <c r="AV185" i="2"/>
  <c r="C186" i="2"/>
  <c r="D186" i="2"/>
  <c r="E186" i="2"/>
  <c r="F186" i="2"/>
  <c r="G186" i="2"/>
  <c r="H186" i="2"/>
  <c r="J186" i="2"/>
  <c r="K186" i="2"/>
  <c r="L186" i="2"/>
  <c r="M186" i="2"/>
  <c r="AG186" i="2"/>
  <c r="AH186" i="2"/>
  <c r="AI186" i="2"/>
  <c r="AJ186" i="2"/>
  <c r="AK186" i="2"/>
  <c r="AL186" i="2"/>
  <c r="AM186" i="2"/>
  <c r="AN186" i="2"/>
  <c r="AV186" i="2"/>
  <c r="C187" i="2"/>
  <c r="D187" i="2"/>
  <c r="E187" i="2"/>
  <c r="F187" i="2"/>
  <c r="G187" i="2"/>
  <c r="H187" i="2"/>
  <c r="J187" i="2"/>
  <c r="K187" i="2"/>
  <c r="L187" i="2"/>
  <c r="M187" i="2"/>
  <c r="AG187" i="2"/>
  <c r="AH187" i="2"/>
  <c r="AI187" i="2"/>
  <c r="AJ187" i="2"/>
  <c r="AK187" i="2"/>
  <c r="AL187" i="2"/>
  <c r="AM187" i="2"/>
  <c r="AN187" i="2"/>
  <c r="AV187" i="2"/>
  <c r="C188" i="2"/>
  <c r="D188" i="2"/>
  <c r="E188" i="2"/>
  <c r="F188" i="2"/>
  <c r="G188" i="2"/>
  <c r="H188" i="2"/>
  <c r="J188" i="2"/>
  <c r="K188" i="2"/>
  <c r="L188" i="2"/>
  <c r="M188" i="2"/>
  <c r="AG188" i="2"/>
  <c r="AH188" i="2"/>
  <c r="AI188" i="2"/>
  <c r="AJ188" i="2"/>
  <c r="AK188" i="2"/>
  <c r="AL188" i="2"/>
  <c r="AM188" i="2"/>
  <c r="AN188" i="2"/>
  <c r="AV188" i="2"/>
  <c r="C189" i="2"/>
  <c r="D189" i="2"/>
  <c r="E189" i="2"/>
  <c r="F189" i="2"/>
  <c r="G189" i="2"/>
  <c r="H189" i="2"/>
  <c r="J189" i="2"/>
  <c r="K189" i="2"/>
  <c r="L189" i="2"/>
  <c r="M189" i="2"/>
  <c r="AG189" i="2"/>
  <c r="AH189" i="2"/>
  <c r="AI189" i="2"/>
  <c r="AJ189" i="2"/>
  <c r="AK189" i="2"/>
  <c r="AL189" i="2"/>
  <c r="AM189" i="2"/>
  <c r="AN189" i="2"/>
  <c r="AV189" i="2"/>
  <c r="C190" i="2"/>
  <c r="D190" i="2"/>
  <c r="E190" i="2"/>
  <c r="F190" i="2"/>
  <c r="G190" i="2"/>
  <c r="H190" i="2"/>
  <c r="J190" i="2"/>
  <c r="K190" i="2"/>
  <c r="L190" i="2"/>
  <c r="M190" i="2"/>
  <c r="AG190" i="2"/>
  <c r="AH190" i="2"/>
  <c r="AI190" i="2"/>
  <c r="AJ190" i="2"/>
  <c r="AK190" i="2"/>
  <c r="AL190" i="2"/>
  <c r="AM190" i="2"/>
  <c r="AN190" i="2"/>
  <c r="AV190" i="2"/>
  <c r="C191" i="2"/>
  <c r="D191" i="2"/>
  <c r="E191" i="2"/>
  <c r="F191" i="2"/>
  <c r="G191" i="2"/>
  <c r="H191" i="2"/>
  <c r="J191" i="2"/>
  <c r="K191" i="2"/>
  <c r="L191" i="2"/>
  <c r="M191" i="2"/>
  <c r="AG191" i="2"/>
  <c r="AH191" i="2"/>
  <c r="AI191" i="2"/>
  <c r="AJ191" i="2"/>
  <c r="AK191" i="2"/>
  <c r="AL191" i="2"/>
  <c r="AM191" i="2"/>
  <c r="AN191" i="2"/>
  <c r="AV191" i="2"/>
  <c r="C192" i="2"/>
  <c r="D192" i="2"/>
  <c r="E192" i="2"/>
  <c r="F192" i="2"/>
  <c r="G192" i="2"/>
  <c r="H192" i="2"/>
  <c r="J192" i="2"/>
  <c r="K192" i="2"/>
  <c r="L192" i="2"/>
  <c r="M192" i="2"/>
  <c r="AG192" i="2"/>
  <c r="AH192" i="2"/>
  <c r="AI192" i="2"/>
  <c r="AJ192" i="2"/>
  <c r="AK192" i="2"/>
  <c r="AL192" i="2"/>
  <c r="AM192" i="2"/>
  <c r="AN192" i="2"/>
  <c r="AV192" i="2"/>
  <c r="C193" i="2"/>
  <c r="D193" i="2"/>
  <c r="E193" i="2"/>
  <c r="F193" i="2"/>
  <c r="G193" i="2"/>
  <c r="H193" i="2"/>
  <c r="J193" i="2"/>
  <c r="K193" i="2"/>
  <c r="L193" i="2"/>
  <c r="M193" i="2"/>
  <c r="AG193" i="2"/>
  <c r="AH193" i="2"/>
  <c r="AI193" i="2"/>
  <c r="AJ193" i="2"/>
  <c r="AK193" i="2"/>
  <c r="AL193" i="2"/>
  <c r="AM193" i="2"/>
  <c r="AN193" i="2"/>
  <c r="AV193" i="2"/>
  <c r="C194" i="2"/>
  <c r="D194" i="2"/>
  <c r="E194" i="2"/>
  <c r="F194" i="2"/>
  <c r="G194" i="2"/>
  <c r="H194" i="2"/>
  <c r="J194" i="2"/>
  <c r="K194" i="2"/>
  <c r="L194" i="2"/>
  <c r="M194" i="2"/>
  <c r="AG194" i="2"/>
  <c r="AH194" i="2"/>
  <c r="AI194" i="2"/>
  <c r="AJ194" i="2"/>
  <c r="AK194" i="2"/>
  <c r="AL194" i="2"/>
  <c r="AM194" i="2"/>
  <c r="AN194" i="2"/>
  <c r="AV194" i="2"/>
  <c r="C195" i="2"/>
  <c r="D195" i="2"/>
  <c r="E195" i="2"/>
  <c r="F195" i="2"/>
  <c r="G195" i="2"/>
  <c r="H195" i="2"/>
  <c r="J195" i="2"/>
  <c r="K195" i="2"/>
  <c r="L195" i="2"/>
  <c r="M195" i="2"/>
  <c r="AG195" i="2"/>
  <c r="AH195" i="2"/>
  <c r="AI195" i="2"/>
  <c r="AJ195" i="2"/>
  <c r="AK195" i="2"/>
  <c r="AL195" i="2"/>
  <c r="AM195" i="2"/>
  <c r="AN195" i="2"/>
  <c r="AV195" i="2"/>
  <c r="C196" i="2"/>
  <c r="D196" i="2"/>
  <c r="E196" i="2"/>
  <c r="F196" i="2"/>
  <c r="G196" i="2"/>
  <c r="H196" i="2"/>
  <c r="J196" i="2"/>
  <c r="K196" i="2"/>
  <c r="L196" i="2"/>
  <c r="M196" i="2"/>
  <c r="AG196" i="2"/>
  <c r="AH196" i="2"/>
  <c r="AI196" i="2"/>
  <c r="AJ196" i="2"/>
  <c r="AK196" i="2"/>
  <c r="AL196" i="2"/>
  <c r="AM196" i="2"/>
  <c r="AN196" i="2"/>
  <c r="AV196" i="2"/>
  <c r="C197" i="2"/>
  <c r="D197" i="2"/>
  <c r="E197" i="2"/>
  <c r="F197" i="2"/>
  <c r="G197" i="2"/>
  <c r="H197" i="2"/>
  <c r="J197" i="2"/>
  <c r="K197" i="2"/>
  <c r="L197" i="2"/>
  <c r="M197" i="2"/>
  <c r="AG197" i="2"/>
  <c r="AH197" i="2"/>
  <c r="AI197" i="2"/>
  <c r="AJ197" i="2"/>
  <c r="AK197" i="2"/>
  <c r="AL197" i="2"/>
  <c r="AM197" i="2"/>
  <c r="AN197" i="2"/>
  <c r="AV197" i="2"/>
  <c r="C198" i="2"/>
  <c r="D198" i="2"/>
  <c r="E198" i="2"/>
  <c r="F198" i="2"/>
  <c r="G198" i="2"/>
  <c r="H198" i="2"/>
  <c r="J198" i="2"/>
  <c r="K198" i="2"/>
  <c r="L198" i="2"/>
  <c r="M198" i="2"/>
  <c r="AG198" i="2"/>
  <c r="AH198" i="2"/>
  <c r="AI198" i="2"/>
  <c r="AJ198" i="2"/>
  <c r="AK198" i="2"/>
  <c r="AL198" i="2"/>
  <c r="AM198" i="2"/>
  <c r="AN198" i="2"/>
  <c r="AV198" i="2"/>
  <c r="C199" i="2"/>
  <c r="D199" i="2"/>
  <c r="E199" i="2"/>
  <c r="F199" i="2"/>
  <c r="G199" i="2"/>
  <c r="H199" i="2"/>
  <c r="J199" i="2"/>
  <c r="K199" i="2"/>
  <c r="L199" i="2"/>
  <c r="M199" i="2"/>
  <c r="AG199" i="2"/>
  <c r="AH199" i="2"/>
  <c r="AI199" i="2"/>
  <c r="AJ199" i="2"/>
  <c r="AK199" i="2"/>
  <c r="AL199" i="2"/>
  <c r="AM199" i="2"/>
  <c r="AN199" i="2"/>
  <c r="AV199" i="2"/>
  <c r="C200" i="2"/>
  <c r="D200" i="2"/>
  <c r="E200" i="2"/>
  <c r="F200" i="2"/>
  <c r="G200" i="2"/>
  <c r="H200" i="2"/>
  <c r="J200" i="2"/>
  <c r="K200" i="2"/>
  <c r="L200" i="2"/>
  <c r="M200" i="2"/>
  <c r="AG200" i="2"/>
  <c r="AH200" i="2"/>
  <c r="AI200" i="2"/>
  <c r="AJ200" i="2"/>
  <c r="AK200" i="2"/>
  <c r="AL200" i="2"/>
  <c r="AM200" i="2"/>
  <c r="AN200" i="2"/>
  <c r="AV200" i="2"/>
  <c r="C201" i="2"/>
  <c r="D201" i="2"/>
  <c r="E201" i="2"/>
  <c r="F201" i="2"/>
  <c r="G201" i="2"/>
  <c r="H201" i="2"/>
  <c r="J201" i="2"/>
  <c r="K201" i="2"/>
  <c r="L201" i="2"/>
  <c r="M201" i="2"/>
  <c r="AG201" i="2"/>
  <c r="AH201" i="2"/>
  <c r="AI201" i="2"/>
  <c r="AJ201" i="2"/>
  <c r="AK201" i="2"/>
  <c r="AL201" i="2"/>
  <c r="AM201" i="2"/>
  <c r="AN201" i="2"/>
  <c r="AV201" i="2"/>
  <c r="C202" i="2"/>
  <c r="D202" i="2"/>
  <c r="E202" i="2"/>
  <c r="F202" i="2"/>
  <c r="G202" i="2"/>
  <c r="H202" i="2"/>
  <c r="J202" i="2"/>
  <c r="K202" i="2"/>
  <c r="L202" i="2"/>
  <c r="M202" i="2"/>
  <c r="AG202" i="2"/>
  <c r="AH202" i="2"/>
  <c r="AI202" i="2"/>
  <c r="AJ202" i="2"/>
  <c r="AK202" i="2"/>
  <c r="AL202" i="2"/>
  <c r="AM202" i="2"/>
  <c r="AN202" i="2"/>
  <c r="AV202" i="2"/>
  <c r="C203" i="2"/>
  <c r="D203" i="2"/>
  <c r="E203" i="2"/>
  <c r="F203" i="2"/>
  <c r="G203" i="2"/>
  <c r="H203" i="2"/>
  <c r="J203" i="2"/>
  <c r="K203" i="2"/>
  <c r="L203" i="2"/>
  <c r="M203" i="2"/>
  <c r="AG203" i="2"/>
  <c r="AH203" i="2"/>
  <c r="AI203" i="2"/>
  <c r="AJ203" i="2"/>
  <c r="AK203" i="2"/>
  <c r="AL203" i="2"/>
  <c r="AM203" i="2"/>
  <c r="AN203" i="2"/>
  <c r="AV203" i="2"/>
  <c r="C204" i="2"/>
  <c r="D204" i="2"/>
  <c r="E204" i="2"/>
  <c r="F204" i="2"/>
  <c r="G204" i="2"/>
  <c r="H204" i="2"/>
  <c r="J204" i="2"/>
  <c r="K204" i="2"/>
  <c r="L204" i="2"/>
  <c r="M204" i="2"/>
  <c r="AG204" i="2"/>
  <c r="AH204" i="2"/>
  <c r="AI204" i="2"/>
  <c r="AJ204" i="2"/>
  <c r="AK204" i="2"/>
  <c r="AL204" i="2"/>
  <c r="AM204" i="2"/>
  <c r="AN204" i="2"/>
  <c r="AV204" i="2"/>
  <c r="C205" i="2"/>
  <c r="D205" i="2"/>
  <c r="E205" i="2"/>
  <c r="F205" i="2"/>
  <c r="G205" i="2"/>
  <c r="H205" i="2"/>
  <c r="J205" i="2"/>
  <c r="K205" i="2"/>
  <c r="L205" i="2"/>
  <c r="M205" i="2"/>
  <c r="AG205" i="2"/>
  <c r="AH205" i="2"/>
  <c r="AI205" i="2"/>
  <c r="AJ205" i="2"/>
  <c r="AK205" i="2"/>
  <c r="AL205" i="2"/>
  <c r="AM205" i="2"/>
  <c r="AN205" i="2"/>
  <c r="AV205" i="2"/>
  <c r="C206" i="2"/>
  <c r="D206" i="2"/>
  <c r="E206" i="2"/>
  <c r="F206" i="2"/>
  <c r="G206" i="2"/>
  <c r="H206" i="2"/>
  <c r="J206" i="2"/>
  <c r="K206" i="2"/>
  <c r="L206" i="2"/>
  <c r="M206" i="2"/>
  <c r="AG206" i="2"/>
  <c r="AH206" i="2"/>
  <c r="AI206" i="2"/>
  <c r="AJ206" i="2"/>
  <c r="AK206" i="2"/>
  <c r="AL206" i="2"/>
  <c r="AM206" i="2"/>
  <c r="AN206" i="2"/>
  <c r="AV206" i="2"/>
  <c r="C207" i="2"/>
  <c r="D207" i="2"/>
  <c r="E207" i="2"/>
  <c r="F207" i="2"/>
  <c r="G207" i="2"/>
  <c r="H207" i="2"/>
  <c r="J207" i="2"/>
  <c r="K207" i="2"/>
  <c r="L207" i="2"/>
  <c r="M207" i="2"/>
  <c r="AG207" i="2"/>
  <c r="AH207" i="2"/>
  <c r="AI207" i="2"/>
  <c r="AJ207" i="2"/>
  <c r="AK207" i="2"/>
  <c r="AL207" i="2"/>
  <c r="AM207" i="2"/>
  <c r="AN207" i="2"/>
  <c r="C209" i="2"/>
  <c r="D209" i="2"/>
  <c r="E209" i="2"/>
  <c r="F209" i="2"/>
  <c r="G209" i="2"/>
  <c r="H209" i="2"/>
  <c r="J209" i="2"/>
  <c r="K209" i="2"/>
  <c r="L209" i="2"/>
  <c r="M209" i="2"/>
  <c r="AG209" i="2"/>
  <c r="AH209" i="2"/>
  <c r="AI209" i="2"/>
  <c r="AJ209" i="2"/>
  <c r="AK209" i="2"/>
  <c r="AL209" i="2"/>
  <c r="AM209" i="2"/>
  <c r="AN209" i="2"/>
  <c r="AV209" i="2"/>
  <c r="C210" i="2"/>
  <c r="D210" i="2"/>
  <c r="E210" i="2"/>
  <c r="F210" i="2"/>
  <c r="G210" i="2"/>
  <c r="H210" i="2"/>
  <c r="J210" i="2"/>
  <c r="K210" i="2"/>
  <c r="L210" i="2"/>
  <c r="M210" i="2"/>
  <c r="AG210" i="2"/>
  <c r="AH210" i="2"/>
  <c r="AI210" i="2"/>
  <c r="AJ210" i="2"/>
  <c r="AK210" i="2"/>
  <c r="AL210" i="2"/>
  <c r="AM210" i="2"/>
  <c r="AN210" i="2"/>
  <c r="AV210" i="2"/>
  <c r="C211" i="2"/>
  <c r="D211" i="2"/>
  <c r="E211" i="2"/>
  <c r="F211" i="2"/>
  <c r="G211" i="2"/>
  <c r="H211" i="2"/>
  <c r="J211" i="2"/>
  <c r="K211" i="2"/>
  <c r="L211" i="2"/>
  <c r="M211" i="2"/>
  <c r="AG211" i="2"/>
  <c r="AH211" i="2"/>
  <c r="AI211" i="2"/>
  <c r="AJ211" i="2"/>
  <c r="AK211" i="2"/>
  <c r="AL211" i="2"/>
  <c r="AM211" i="2"/>
  <c r="AN211" i="2"/>
  <c r="AV211" i="2"/>
  <c r="C212" i="2"/>
  <c r="D212" i="2"/>
  <c r="E212" i="2"/>
  <c r="F212" i="2"/>
  <c r="G212" i="2"/>
  <c r="H212" i="2"/>
  <c r="J212" i="2"/>
  <c r="K212" i="2"/>
  <c r="L212" i="2"/>
  <c r="M212" i="2"/>
  <c r="AG212" i="2"/>
  <c r="AH212" i="2"/>
  <c r="AI212" i="2"/>
  <c r="AJ212" i="2"/>
  <c r="AK212" i="2"/>
  <c r="AL212" i="2"/>
  <c r="AM212" i="2"/>
  <c r="AN212" i="2"/>
  <c r="AV212" i="2"/>
  <c r="C213" i="2"/>
  <c r="D213" i="2"/>
  <c r="E213" i="2"/>
  <c r="F213" i="2"/>
  <c r="G213" i="2"/>
  <c r="H213" i="2"/>
  <c r="J213" i="2"/>
  <c r="K213" i="2"/>
  <c r="L213" i="2"/>
  <c r="M213" i="2"/>
  <c r="AG213" i="2"/>
  <c r="AH213" i="2"/>
  <c r="AI213" i="2"/>
  <c r="AJ213" i="2"/>
  <c r="AK213" i="2"/>
  <c r="AL213" i="2"/>
  <c r="AM213" i="2"/>
  <c r="AN213" i="2"/>
  <c r="AV213" i="2"/>
  <c r="C214" i="2"/>
  <c r="D214" i="2"/>
  <c r="E214" i="2"/>
  <c r="F214" i="2"/>
  <c r="G214" i="2"/>
  <c r="H214" i="2"/>
  <c r="J214" i="2"/>
  <c r="K214" i="2"/>
  <c r="L214" i="2"/>
  <c r="M214" i="2"/>
  <c r="AG214" i="2"/>
  <c r="AH214" i="2"/>
  <c r="AI214" i="2"/>
  <c r="AJ214" i="2"/>
  <c r="AK214" i="2"/>
  <c r="AL214" i="2"/>
  <c r="AM214" i="2"/>
  <c r="AN214" i="2"/>
  <c r="AV214" i="2"/>
  <c r="C215" i="2"/>
  <c r="D215" i="2"/>
  <c r="E215" i="2"/>
  <c r="F215" i="2"/>
  <c r="G215" i="2"/>
  <c r="H215" i="2"/>
  <c r="J215" i="2"/>
  <c r="K215" i="2"/>
  <c r="L215" i="2"/>
  <c r="M215" i="2"/>
  <c r="AG215" i="2"/>
  <c r="AH215" i="2"/>
  <c r="AI215" i="2"/>
  <c r="AJ215" i="2"/>
  <c r="AK215" i="2"/>
  <c r="AL215" i="2"/>
  <c r="AM215" i="2"/>
  <c r="AN215" i="2"/>
  <c r="AV215" i="2"/>
  <c r="C216" i="2"/>
  <c r="D216" i="2"/>
  <c r="E216" i="2"/>
  <c r="F216" i="2"/>
  <c r="G216" i="2"/>
  <c r="H216" i="2"/>
  <c r="J216" i="2"/>
  <c r="K216" i="2"/>
  <c r="L216" i="2"/>
  <c r="M216" i="2"/>
  <c r="AG216" i="2"/>
  <c r="AH216" i="2"/>
  <c r="AI216" i="2"/>
  <c r="AJ216" i="2"/>
  <c r="AK216" i="2"/>
  <c r="AL216" i="2"/>
  <c r="AM216" i="2"/>
  <c r="AN216" i="2"/>
  <c r="AV216" i="2"/>
  <c r="C217" i="2"/>
  <c r="D217" i="2"/>
  <c r="E217" i="2"/>
  <c r="F217" i="2"/>
  <c r="G217" i="2"/>
  <c r="H217" i="2"/>
  <c r="J217" i="2"/>
  <c r="K217" i="2"/>
  <c r="L217" i="2"/>
  <c r="M217" i="2"/>
  <c r="AG217" i="2"/>
  <c r="AH217" i="2"/>
  <c r="AI217" i="2"/>
  <c r="AJ217" i="2"/>
  <c r="AK217" i="2"/>
  <c r="AL217" i="2"/>
  <c r="AM217" i="2"/>
  <c r="AN217" i="2"/>
  <c r="AV217" i="2"/>
  <c r="C218" i="2"/>
  <c r="D218" i="2"/>
  <c r="E218" i="2"/>
  <c r="F218" i="2"/>
  <c r="G218" i="2"/>
  <c r="H218" i="2"/>
  <c r="J218" i="2"/>
  <c r="K218" i="2"/>
  <c r="L218" i="2"/>
  <c r="M218" i="2"/>
  <c r="AG218" i="2"/>
  <c r="AH218" i="2"/>
  <c r="AI218" i="2"/>
  <c r="AJ218" i="2"/>
  <c r="AK218" i="2"/>
  <c r="AL218" i="2"/>
  <c r="AM218" i="2"/>
  <c r="AN218" i="2"/>
  <c r="AV218" i="2"/>
  <c r="C219" i="2"/>
  <c r="D219" i="2"/>
  <c r="E219" i="2"/>
  <c r="F219" i="2"/>
  <c r="G219" i="2"/>
  <c r="H219" i="2"/>
  <c r="J219" i="2"/>
  <c r="K219" i="2"/>
  <c r="L219" i="2"/>
  <c r="M219" i="2"/>
  <c r="AG219" i="2"/>
  <c r="AH219" i="2"/>
  <c r="AI219" i="2"/>
  <c r="AJ219" i="2"/>
  <c r="AK219" i="2"/>
  <c r="AL219" i="2"/>
  <c r="AM219" i="2"/>
  <c r="AN219" i="2"/>
  <c r="AV219" i="2"/>
  <c r="C220" i="2"/>
  <c r="D220" i="2"/>
  <c r="E220" i="2"/>
  <c r="F220" i="2"/>
  <c r="G220" i="2"/>
  <c r="H220" i="2"/>
  <c r="J220" i="2"/>
  <c r="K220" i="2"/>
  <c r="L220" i="2"/>
  <c r="M220" i="2"/>
  <c r="AG220" i="2"/>
  <c r="AH220" i="2"/>
  <c r="AI220" i="2"/>
  <c r="AJ220" i="2"/>
  <c r="AK220" i="2"/>
  <c r="AL220" i="2"/>
  <c r="AM220" i="2"/>
  <c r="AN220" i="2"/>
  <c r="AV220" i="2"/>
  <c r="C221" i="2"/>
  <c r="D221" i="2"/>
  <c r="E221" i="2"/>
  <c r="F221" i="2"/>
  <c r="G221" i="2"/>
  <c r="H221" i="2"/>
  <c r="J221" i="2"/>
  <c r="K221" i="2"/>
  <c r="L221" i="2"/>
  <c r="M221" i="2"/>
  <c r="AG221" i="2"/>
  <c r="AH221" i="2"/>
  <c r="AI221" i="2"/>
  <c r="AJ221" i="2"/>
  <c r="AK221" i="2"/>
  <c r="AL221" i="2"/>
  <c r="AM221" i="2"/>
  <c r="AN221" i="2"/>
  <c r="AV221" i="2"/>
  <c r="C222" i="2"/>
  <c r="D222" i="2"/>
  <c r="E222" i="2"/>
  <c r="F222" i="2"/>
  <c r="G222" i="2"/>
  <c r="H222" i="2"/>
  <c r="J222" i="2"/>
  <c r="K222" i="2"/>
  <c r="L222" i="2"/>
  <c r="M222" i="2"/>
  <c r="AG222" i="2"/>
  <c r="AH222" i="2"/>
  <c r="AI222" i="2"/>
  <c r="AJ222" i="2"/>
  <c r="AK222" i="2"/>
  <c r="AL222" i="2"/>
  <c r="AM222" i="2"/>
  <c r="AN222" i="2"/>
  <c r="AV222" i="2"/>
  <c r="C223" i="2"/>
  <c r="D223" i="2"/>
  <c r="E223" i="2"/>
  <c r="F223" i="2"/>
  <c r="G223" i="2"/>
  <c r="H223" i="2"/>
  <c r="J223" i="2"/>
  <c r="K223" i="2"/>
  <c r="L223" i="2"/>
  <c r="M223" i="2"/>
  <c r="AG223" i="2"/>
  <c r="AH223" i="2"/>
  <c r="AI223" i="2"/>
  <c r="AJ223" i="2"/>
  <c r="AK223" i="2"/>
  <c r="AL223" i="2"/>
  <c r="AM223" i="2"/>
  <c r="AN223" i="2"/>
  <c r="AV223" i="2"/>
  <c r="C224" i="2"/>
  <c r="D224" i="2"/>
  <c r="E224" i="2"/>
  <c r="F224" i="2"/>
  <c r="G224" i="2"/>
  <c r="H224" i="2"/>
  <c r="J224" i="2"/>
  <c r="K224" i="2"/>
  <c r="L224" i="2"/>
  <c r="M224" i="2"/>
  <c r="AG224" i="2"/>
  <c r="AH224" i="2"/>
  <c r="AI224" i="2"/>
  <c r="AJ224" i="2"/>
  <c r="AK224" i="2"/>
  <c r="AL224" i="2"/>
  <c r="AM224" i="2"/>
  <c r="AN224" i="2"/>
  <c r="AV224" i="2"/>
  <c r="C225" i="2"/>
  <c r="D225" i="2"/>
  <c r="E225" i="2"/>
  <c r="F225" i="2"/>
  <c r="G225" i="2"/>
  <c r="H225" i="2"/>
  <c r="J225" i="2"/>
  <c r="K225" i="2"/>
  <c r="L225" i="2"/>
  <c r="M225" i="2"/>
  <c r="AG225" i="2"/>
  <c r="AH225" i="2"/>
  <c r="AI225" i="2"/>
  <c r="AJ225" i="2"/>
  <c r="AK225" i="2"/>
  <c r="AL225" i="2"/>
  <c r="AM225" i="2"/>
  <c r="AN225" i="2"/>
  <c r="AV225" i="2"/>
  <c r="C226" i="2"/>
  <c r="D226" i="2"/>
  <c r="E226" i="2"/>
  <c r="F226" i="2"/>
  <c r="G226" i="2"/>
  <c r="H226" i="2"/>
  <c r="J226" i="2"/>
  <c r="K226" i="2"/>
  <c r="L226" i="2"/>
  <c r="M226" i="2"/>
  <c r="AG226" i="2"/>
  <c r="AH226" i="2"/>
  <c r="AI226" i="2"/>
  <c r="AJ226" i="2"/>
  <c r="AK226" i="2"/>
  <c r="AL226" i="2"/>
  <c r="AM226" i="2"/>
  <c r="AN226" i="2"/>
  <c r="AV226" i="2"/>
  <c r="C227" i="2"/>
  <c r="D227" i="2"/>
  <c r="E227" i="2"/>
  <c r="F227" i="2"/>
  <c r="G227" i="2"/>
  <c r="H227" i="2"/>
  <c r="J227" i="2"/>
  <c r="K227" i="2"/>
  <c r="L227" i="2"/>
  <c r="M227" i="2"/>
  <c r="AG227" i="2"/>
  <c r="AH227" i="2"/>
  <c r="AI227" i="2"/>
  <c r="AJ227" i="2"/>
  <c r="AK227" i="2"/>
  <c r="AL227" i="2"/>
  <c r="AM227" i="2"/>
  <c r="AN227" i="2"/>
  <c r="AV227" i="2"/>
  <c r="C228" i="2"/>
  <c r="D228" i="2"/>
  <c r="E228" i="2"/>
  <c r="F228" i="2"/>
  <c r="G228" i="2"/>
  <c r="H228" i="2"/>
  <c r="J228" i="2"/>
  <c r="K228" i="2"/>
  <c r="L228" i="2"/>
  <c r="M228" i="2"/>
  <c r="AG228" i="2"/>
  <c r="AH228" i="2"/>
  <c r="AI228" i="2"/>
  <c r="AJ228" i="2"/>
  <c r="AK228" i="2"/>
  <c r="AL228" i="2"/>
  <c r="AM228" i="2"/>
  <c r="AN228" i="2"/>
  <c r="AV228" i="2"/>
  <c r="C229" i="2"/>
  <c r="D229" i="2"/>
  <c r="E229" i="2"/>
  <c r="F229" i="2"/>
  <c r="G229" i="2"/>
  <c r="H229" i="2"/>
  <c r="J229" i="2"/>
  <c r="K229" i="2"/>
  <c r="L229" i="2"/>
  <c r="M229" i="2"/>
  <c r="AG229" i="2"/>
  <c r="AH229" i="2"/>
  <c r="AI229" i="2"/>
  <c r="AJ229" i="2"/>
  <c r="AK229" i="2"/>
  <c r="AL229" i="2"/>
  <c r="AM229" i="2"/>
  <c r="AN229" i="2"/>
  <c r="AV229" i="2"/>
  <c r="C230" i="2"/>
  <c r="D230" i="2"/>
  <c r="E230" i="2"/>
  <c r="F230" i="2"/>
  <c r="G230" i="2"/>
  <c r="H230" i="2"/>
  <c r="J230" i="2"/>
  <c r="K230" i="2"/>
  <c r="L230" i="2"/>
  <c r="M230" i="2"/>
  <c r="AG230" i="2"/>
  <c r="AH230" i="2"/>
  <c r="AI230" i="2"/>
  <c r="AJ230" i="2"/>
  <c r="AK230" i="2"/>
  <c r="AL230" i="2"/>
  <c r="AM230" i="2"/>
  <c r="AN230" i="2"/>
  <c r="AV230" i="2"/>
  <c r="C231" i="2"/>
  <c r="D231" i="2"/>
  <c r="E231" i="2"/>
  <c r="F231" i="2"/>
  <c r="G231" i="2"/>
  <c r="H231" i="2"/>
  <c r="J231" i="2"/>
  <c r="K231" i="2"/>
  <c r="L231" i="2"/>
  <c r="M231" i="2"/>
  <c r="AG231" i="2"/>
  <c r="AH231" i="2"/>
  <c r="AI231" i="2"/>
  <c r="AJ231" i="2"/>
  <c r="AK231" i="2"/>
  <c r="AL231" i="2"/>
  <c r="AM231" i="2"/>
  <c r="AN231" i="2"/>
  <c r="AV231" i="2"/>
  <c r="C232" i="2"/>
  <c r="D232" i="2"/>
  <c r="E232" i="2"/>
  <c r="F232" i="2"/>
  <c r="G232" i="2"/>
  <c r="H232" i="2"/>
  <c r="J232" i="2"/>
  <c r="K232" i="2"/>
  <c r="L232" i="2"/>
  <c r="M232" i="2"/>
  <c r="AG232" i="2"/>
  <c r="AH232" i="2"/>
  <c r="AI232" i="2"/>
  <c r="AJ232" i="2"/>
  <c r="AK232" i="2"/>
  <c r="AL232" i="2"/>
  <c r="AM232" i="2"/>
  <c r="AN232" i="2"/>
  <c r="AV232" i="2"/>
  <c r="C233" i="2"/>
  <c r="D233" i="2"/>
  <c r="E233" i="2"/>
  <c r="F233" i="2"/>
  <c r="G233" i="2"/>
  <c r="H233" i="2"/>
  <c r="J233" i="2"/>
  <c r="K233" i="2"/>
  <c r="L233" i="2"/>
  <c r="M233" i="2"/>
  <c r="AG233" i="2"/>
  <c r="AH233" i="2"/>
  <c r="AI233" i="2"/>
  <c r="AJ233" i="2"/>
  <c r="AK233" i="2"/>
  <c r="AL233" i="2"/>
  <c r="AM233" i="2"/>
  <c r="AN233" i="2"/>
  <c r="AV233" i="2"/>
  <c r="C234" i="2"/>
  <c r="D234" i="2"/>
  <c r="E234" i="2"/>
  <c r="F234" i="2"/>
  <c r="G234" i="2"/>
  <c r="H234" i="2"/>
  <c r="J234" i="2"/>
  <c r="K234" i="2"/>
  <c r="L234" i="2"/>
  <c r="M234" i="2"/>
  <c r="AG234" i="2"/>
  <c r="AH234" i="2"/>
  <c r="AI234" i="2"/>
  <c r="AJ234" i="2"/>
  <c r="AK234" i="2"/>
  <c r="AL234" i="2"/>
  <c r="AM234" i="2"/>
  <c r="AN234" i="2"/>
  <c r="AV234" i="2"/>
  <c r="C235" i="2"/>
  <c r="D235" i="2"/>
  <c r="E235" i="2"/>
  <c r="F235" i="2"/>
  <c r="G235" i="2"/>
  <c r="H235" i="2"/>
  <c r="J235" i="2"/>
  <c r="K235" i="2"/>
  <c r="L235" i="2"/>
  <c r="M235" i="2"/>
  <c r="AG235" i="2"/>
  <c r="AH235" i="2"/>
  <c r="AI235" i="2"/>
  <c r="AJ235" i="2"/>
  <c r="AK235" i="2"/>
  <c r="AL235" i="2"/>
  <c r="AM235" i="2"/>
  <c r="AN235" i="2"/>
  <c r="AV235" i="2"/>
  <c r="C236" i="2"/>
  <c r="D236" i="2"/>
  <c r="E236" i="2"/>
  <c r="F236" i="2"/>
  <c r="G236" i="2"/>
  <c r="H236" i="2"/>
  <c r="J236" i="2"/>
  <c r="K236" i="2"/>
  <c r="L236" i="2"/>
  <c r="M236" i="2"/>
  <c r="AG236" i="2"/>
  <c r="AH236" i="2"/>
  <c r="AI236" i="2"/>
  <c r="AJ236" i="2"/>
  <c r="AK236" i="2"/>
  <c r="AL236" i="2"/>
  <c r="AM236" i="2"/>
  <c r="AN236" i="2"/>
  <c r="AV236" i="2"/>
  <c r="C237" i="2"/>
  <c r="D237" i="2"/>
  <c r="E237" i="2"/>
  <c r="F237" i="2"/>
  <c r="G237" i="2"/>
  <c r="H237" i="2"/>
  <c r="J237" i="2"/>
  <c r="K237" i="2"/>
  <c r="L237" i="2"/>
  <c r="M237" i="2"/>
  <c r="AG237" i="2"/>
  <c r="AH237" i="2"/>
  <c r="AI237" i="2"/>
  <c r="AJ237" i="2"/>
  <c r="AK237" i="2"/>
  <c r="AL237" i="2"/>
  <c r="AM237" i="2"/>
  <c r="AN237" i="2"/>
  <c r="AV237" i="2"/>
  <c r="C238" i="2"/>
  <c r="D238" i="2"/>
  <c r="E238" i="2"/>
  <c r="F238" i="2"/>
  <c r="G238" i="2"/>
  <c r="H238" i="2"/>
  <c r="J238" i="2"/>
  <c r="K238" i="2"/>
  <c r="L238" i="2"/>
  <c r="M238" i="2"/>
  <c r="AG238" i="2"/>
  <c r="AH238" i="2"/>
  <c r="AI238" i="2"/>
  <c r="AJ238" i="2"/>
  <c r="AK238" i="2"/>
  <c r="AL238" i="2"/>
  <c r="AM238" i="2"/>
  <c r="AN238" i="2"/>
  <c r="AV238" i="2"/>
  <c r="C239" i="2"/>
  <c r="D239" i="2"/>
  <c r="E239" i="2"/>
  <c r="F239" i="2"/>
  <c r="G239" i="2"/>
  <c r="H239" i="2"/>
  <c r="J239" i="2"/>
  <c r="K239" i="2"/>
  <c r="L239" i="2"/>
  <c r="M239" i="2"/>
  <c r="AG239" i="2"/>
  <c r="AH239" i="2"/>
  <c r="AI239" i="2"/>
  <c r="AJ239" i="2"/>
  <c r="AK239" i="2"/>
  <c r="AL239" i="2"/>
  <c r="AM239" i="2"/>
  <c r="AN239" i="2"/>
  <c r="AV239" i="2"/>
  <c r="C240" i="2"/>
  <c r="D240" i="2"/>
  <c r="E240" i="2"/>
  <c r="F240" i="2"/>
  <c r="G240" i="2"/>
  <c r="H240" i="2"/>
  <c r="J240" i="2"/>
  <c r="K240" i="2"/>
  <c r="L240" i="2"/>
  <c r="M240" i="2"/>
  <c r="AG240" i="2"/>
  <c r="AH240" i="2"/>
  <c r="AI240" i="2"/>
  <c r="AJ240" i="2"/>
  <c r="AK240" i="2"/>
  <c r="AL240" i="2"/>
  <c r="AM240" i="2"/>
  <c r="AN240" i="2"/>
  <c r="AV240" i="2"/>
  <c r="C241" i="2"/>
  <c r="D241" i="2"/>
  <c r="E241" i="2"/>
  <c r="F241" i="2"/>
  <c r="G241" i="2"/>
  <c r="H241" i="2"/>
  <c r="J241" i="2"/>
  <c r="K241" i="2"/>
  <c r="L241" i="2"/>
  <c r="M241" i="2"/>
  <c r="AG241" i="2"/>
  <c r="AH241" i="2"/>
  <c r="AI241" i="2"/>
  <c r="AJ241" i="2"/>
  <c r="AK241" i="2"/>
  <c r="AL241" i="2"/>
  <c r="AM241" i="2"/>
  <c r="AN241" i="2"/>
  <c r="AV241" i="2"/>
  <c r="C242" i="2"/>
  <c r="D242" i="2"/>
  <c r="E242" i="2"/>
  <c r="F242" i="2"/>
  <c r="G242" i="2"/>
  <c r="H242" i="2"/>
  <c r="J242" i="2"/>
  <c r="K242" i="2"/>
  <c r="L242" i="2"/>
  <c r="M242" i="2"/>
  <c r="AG242" i="2"/>
  <c r="AH242" i="2"/>
  <c r="AI242" i="2"/>
  <c r="AJ242" i="2"/>
  <c r="AK242" i="2"/>
  <c r="AL242" i="2"/>
  <c r="AM242" i="2"/>
  <c r="AN242" i="2"/>
  <c r="AV242" i="2"/>
  <c r="C243" i="2"/>
  <c r="D243" i="2"/>
  <c r="E243" i="2"/>
  <c r="F243" i="2"/>
  <c r="G243" i="2"/>
  <c r="H243" i="2"/>
  <c r="J243" i="2"/>
  <c r="K243" i="2"/>
  <c r="L243" i="2"/>
  <c r="M243" i="2"/>
  <c r="AG243" i="2"/>
  <c r="AH243" i="2"/>
  <c r="AI243" i="2"/>
  <c r="AJ243" i="2"/>
  <c r="AK243" i="2"/>
  <c r="AL243" i="2"/>
  <c r="AM243" i="2"/>
  <c r="AN243" i="2"/>
  <c r="AV243" i="2"/>
  <c r="C244" i="2"/>
  <c r="D244" i="2"/>
  <c r="E244" i="2"/>
  <c r="F244" i="2"/>
  <c r="G244" i="2"/>
  <c r="H244" i="2"/>
  <c r="J244" i="2"/>
  <c r="K244" i="2"/>
  <c r="L244" i="2"/>
  <c r="M244" i="2"/>
  <c r="AG244" i="2"/>
  <c r="AH244" i="2"/>
  <c r="AI244" i="2"/>
  <c r="AJ244" i="2"/>
  <c r="AK244" i="2"/>
  <c r="AL244" i="2"/>
  <c r="AM244" i="2"/>
  <c r="AN244" i="2"/>
  <c r="AV244" i="2"/>
  <c r="C245" i="2"/>
  <c r="D245" i="2"/>
  <c r="E245" i="2"/>
  <c r="F245" i="2"/>
  <c r="G245" i="2"/>
  <c r="H245" i="2"/>
  <c r="J245" i="2"/>
  <c r="K245" i="2"/>
  <c r="L245" i="2"/>
  <c r="M245" i="2"/>
  <c r="AG245" i="2"/>
  <c r="AH245" i="2"/>
  <c r="AI245" i="2"/>
  <c r="AJ245" i="2"/>
  <c r="AK245" i="2"/>
  <c r="AL245" i="2"/>
  <c r="AM245" i="2"/>
  <c r="AN245" i="2"/>
  <c r="AV245" i="2"/>
  <c r="C246" i="2"/>
  <c r="D246" i="2"/>
  <c r="E246" i="2"/>
  <c r="F246" i="2"/>
  <c r="G246" i="2"/>
  <c r="H246" i="2"/>
  <c r="J246" i="2"/>
  <c r="K246" i="2"/>
  <c r="L246" i="2"/>
  <c r="M246" i="2"/>
  <c r="AG246" i="2"/>
  <c r="AH246" i="2"/>
  <c r="AI246" i="2"/>
  <c r="AJ246" i="2"/>
  <c r="AK246" i="2"/>
  <c r="AL246" i="2"/>
  <c r="AM246" i="2"/>
  <c r="AN246" i="2"/>
  <c r="AV246" i="2"/>
  <c r="C247" i="2"/>
  <c r="D247" i="2"/>
  <c r="E247" i="2"/>
  <c r="F247" i="2"/>
  <c r="G247" i="2"/>
  <c r="H247" i="2"/>
  <c r="J247" i="2"/>
  <c r="K247" i="2"/>
  <c r="L247" i="2"/>
  <c r="M247" i="2"/>
  <c r="AG247" i="2"/>
  <c r="AH247" i="2"/>
  <c r="AI247" i="2"/>
  <c r="AJ247" i="2"/>
  <c r="AK247" i="2"/>
  <c r="AL247" i="2"/>
  <c r="AM247" i="2"/>
  <c r="AN247" i="2"/>
  <c r="AV247" i="2"/>
  <c r="C248" i="2"/>
  <c r="D248" i="2"/>
  <c r="E248" i="2"/>
  <c r="F248" i="2"/>
  <c r="G248" i="2"/>
  <c r="H248" i="2"/>
  <c r="J248" i="2"/>
  <c r="K248" i="2"/>
  <c r="L248" i="2"/>
  <c r="M248" i="2"/>
  <c r="AG248" i="2"/>
  <c r="AH248" i="2"/>
  <c r="AI248" i="2"/>
  <c r="AJ248" i="2"/>
  <c r="AK248" i="2"/>
  <c r="AL248" i="2"/>
  <c r="AM248" i="2"/>
  <c r="AN248" i="2"/>
  <c r="AV248" i="2"/>
  <c r="C249" i="2"/>
  <c r="D249" i="2"/>
  <c r="E249" i="2"/>
  <c r="F249" i="2"/>
  <c r="G249" i="2"/>
  <c r="H249" i="2"/>
  <c r="J249" i="2"/>
  <c r="K249" i="2"/>
  <c r="L249" i="2"/>
  <c r="M249" i="2"/>
  <c r="AG249" i="2"/>
  <c r="AH249" i="2"/>
  <c r="AI249" i="2"/>
  <c r="AJ249" i="2"/>
  <c r="AK249" i="2"/>
  <c r="AL249" i="2"/>
  <c r="AM249" i="2"/>
  <c r="AN249" i="2"/>
  <c r="AV249" i="2"/>
  <c r="C250" i="2"/>
  <c r="D250" i="2"/>
  <c r="E250" i="2"/>
  <c r="F250" i="2"/>
  <c r="G250" i="2"/>
  <c r="H250" i="2"/>
  <c r="J250" i="2"/>
  <c r="K250" i="2"/>
  <c r="L250" i="2"/>
  <c r="M250" i="2"/>
  <c r="AG250" i="2"/>
  <c r="AH250" i="2"/>
  <c r="AI250" i="2"/>
  <c r="AJ250" i="2"/>
  <c r="AK250" i="2"/>
  <c r="AL250" i="2"/>
  <c r="AM250" i="2"/>
  <c r="AN250" i="2"/>
  <c r="AV250" i="2"/>
  <c r="C251" i="2"/>
  <c r="D251" i="2"/>
  <c r="E251" i="2"/>
  <c r="F251" i="2"/>
  <c r="G251" i="2"/>
  <c r="H251" i="2"/>
  <c r="J251" i="2"/>
  <c r="K251" i="2"/>
  <c r="L251" i="2"/>
  <c r="M251" i="2"/>
  <c r="AG251" i="2"/>
  <c r="AH251" i="2"/>
  <c r="AI251" i="2"/>
  <c r="AJ251" i="2"/>
  <c r="AK251" i="2"/>
  <c r="AL251" i="2"/>
  <c r="AM251" i="2"/>
  <c r="AN251" i="2"/>
  <c r="AV251" i="2"/>
  <c r="C252" i="2"/>
  <c r="D252" i="2"/>
  <c r="E252" i="2"/>
  <c r="F252" i="2"/>
  <c r="G252" i="2"/>
  <c r="H252" i="2"/>
  <c r="J252" i="2"/>
  <c r="K252" i="2"/>
  <c r="L252" i="2"/>
  <c r="M252" i="2"/>
  <c r="AG252" i="2"/>
  <c r="AH252" i="2"/>
  <c r="AI252" i="2"/>
  <c r="AJ252" i="2"/>
  <c r="AK252" i="2"/>
  <c r="AL252" i="2"/>
  <c r="AM252" i="2"/>
  <c r="AN252" i="2"/>
  <c r="AV252" i="2"/>
  <c r="C253" i="2"/>
  <c r="D253" i="2"/>
  <c r="E253" i="2"/>
  <c r="F253" i="2"/>
  <c r="G253" i="2"/>
  <c r="H253" i="2"/>
  <c r="J253" i="2"/>
  <c r="K253" i="2"/>
  <c r="L253" i="2"/>
  <c r="M253" i="2"/>
  <c r="AG253" i="2"/>
  <c r="AH253" i="2"/>
  <c r="AI253" i="2"/>
  <c r="AJ253" i="2"/>
  <c r="AK253" i="2"/>
  <c r="AL253" i="2"/>
  <c r="AM253" i="2"/>
  <c r="AN253" i="2"/>
  <c r="AV253" i="2"/>
  <c r="C254" i="2"/>
  <c r="D254" i="2"/>
  <c r="E254" i="2"/>
  <c r="F254" i="2"/>
  <c r="G254" i="2"/>
  <c r="H254" i="2"/>
  <c r="J254" i="2"/>
  <c r="K254" i="2"/>
  <c r="L254" i="2"/>
  <c r="M254" i="2"/>
  <c r="AG254" i="2"/>
  <c r="AH254" i="2"/>
  <c r="AI254" i="2"/>
  <c r="AJ254" i="2"/>
  <c r="AK254" i="2"/>
  <c r="AL254" i="2"/>
  <c r="AM254" i="2"/>
  <c r="AN254" i="2"/>
  <c r="AV254" i="2"/>
  <c r="C255" i="2"/>
  <c r="D255" i="2"/>
  <c r="E255" i="2"/>
  <c r="F255" i="2"/>
  <c r="G255" i="2"/>
  <c r="H255" i="2"/>
  <c r="J255" i="2"/>
  <c r="K255" i="2"/>
  <c r="L255" i="2"/>
  <c r="M255" i="2"/>
  <c r="AG255" i="2"/>
  <c r="AH255" i="2"/>
  <c r="AI255" i="2"/>
  <c r="AJ255" i="2"/>
  <c r="AK255" i="2"/>
  <c r="AL255" i="2"/>
  <c r="AM255" i="2"/>
  <c r="AN255" i="2"/>
  <c r="AV255" i="2"/>
  <c r="C256" i="2"/>
  <c r="D256" i="2"/>
  <c r="E256" i="2"/>
  <c r="F256" i="2"/>
  <c r="G256" i="2"/>
  <c r="H256" i="2"/>
  <c r="J256" i="2"/>
  <c r="K256" i="2"/>
  <c r="L256" i="2"/>
  <c r="M256" i="2"/>
  <c r="AG256" i="2"/>
  <c r="AH256" i="2"/>
  <c r="AI256" i="2"/>
  <c r="AJ256" i="2"/>
  <c r="AK256" i="2"/>
  <c r="AL256" i="2"/>
  <c r="AM256" i="2"/>
  <c r="AN256" i="2"/>
  <c r="AV256" i="2"/>
  <c r="C257" i="2"/>
  <c r="D257" i="2"/>
  <c r="E257" i="2"/>
  <c r="F257" i="2"/>
  <c r="G257" i="2"/>
  <c r="H257" i="2"/>
  <c r="J257" i="2"/>
  <c r="K257" i="2"/>
  <c r="L257" i="2"/>
  <c r="M257" i="2"/>
  <c r="AG257" i="2"/>
  <c r="AH257" i="2"/>
  <c r="AI257" i="2"/>
  <c r="AJ257" i="2"/>
  <c r="AK257" i="2"/>
  <c r="AL257" i="2"/>
  <c r="AM257" i="2"/>
  <c r="AN257" i="2"/>
  <c r="AV257" i="2"/>
  <c r="C258" i="2"/>
  <c r="D258" i="2"/>
  <c r="E258" i="2"/>
  <c r="F258" i="2"/>
  <c r="G258" i="2"/>
  <c r="H258" i="2"/>
  <c r="J258" i="2"/>
  <c r="K258" i="2"/>
  <c r="L258" i="2"/>
  <c r="M258" i="2"/>
  <c r="AG258" i="2"/>
  <c r="AH258" i="2"/>
  <c r="AI258" i="2"/>
  <c r="AJ258" i="2"/>
  <c r="AK258" i="2"/>
  <c r="AL258" i="2"/>
  <c r="AM258" i="2"/>
  <c r="AN258" i="2"/>
  <c r="AV258" i="2"/>
  <c r="C259" i="2"/>
  <c r="D259" i="2"/>
  <c r="E259" i="2"/>
  <c r="F259" i="2"/>
  <c r="G259" i="2"/>
  <c r="H259" i="2"/>
  <c r="J259" i="2"/>
  <c r="K259" i="2"/>
  <c r="L259" i="2"/>
  <c r="M259" i="2"/>
  <c r="AG259" i="2"/>
  <c r="AH259" i="2"/>
  <c r="AI259" i="2"/>
  <c r="AJ259" i="2"/>
  <c r="AK259" i="2"/>
  <c r="AL259" i="2"/>
  <c r="AM259" i="2"/>
  <c r="AN259" i="2"/>
  <c r="AV259" i="2"/>
  <c r="C260" i="2"/>
  <c r="D260" i="2"/>
  <c r="E260" i="2"/>
  <c r="F260" i="2"/>
  <c r="G260" i="2"/>
  <c r="H260" i="2"/>
  <c r="J260" i="2"/>
  <c r="K260" i="2"/>
  <c r="L260" i="2"/>
  <c r="M260" i="2"/>
  <c r="AG260" i="2"/>
  <c r="AH260" i="2"/>
  <c r="AI260" i="2"/>
  <c r="AJ260" i="2"/>
  <c r="AK260" i="2"/>
  <c r="AL260" i="2"/>
  <c r="AM260" i="2"/>
  <c r="AN260" i="2"/>
  <c r="AV260" i="2"/>
  <c r="C261" i="2"/>
  <c r="D261" i="2"/>
  <c r="E261" i="2"/>
  <c r="F261" i="2"/>
  <c r="G261" i="2"/>
  <c r="H261" i="2"/>
  <c r="J261" i="2"/>
  <c r="K261" i="2"/>
  <c r="L261" i="2"/>
  <c r="M261" i="2"/>
  <c r="AG261" i="2"/>
  <c r="AH261" i="2"/>
  <c r="AI261" i="2"/>
  <c r="AJ261" i="2"/>
  <c r="AK261" i="2"/>
  <c r="AL261" i="2"/>
  <c r="AM261" i="2"/>
  <c r="AN261" i="2"/>
  <c r="AV261" i="2"/>
  <c r="C262" i="2"/>
  <c r="D262" i="2"/>
  <c r="E262" i="2"/>
  <c r="F262" i="2"/>
  <c r="G262" i="2"/>
  <c r="H262" i="2"/>
  <c r="J262" i="2"/>
  <c r="K262" i="2"/>
  <c r="L262" i="2"/>
  <c r="M262" i="2"/>
  <c r="AG262" i="2"/>
  <c r="AH262" i="2"/>
  <c r="AI262" i="2"/>
  <c r="AJ262" i="2"/>
  <c r="AK262" i="2"/>
  <c r="AL262" i="2"/>
  <c r="AM262" i="2"/>
  <c r="AN262" i="2"/>
  <c r="AV262" i="2"/>
  <c r="C263" i="2"/>
  <c r="D263" i="2"/>
  <c r="E263" i="2"/>
  <c r="F263" i="2"/>
  <c r="G263" i="2"/>
  <c r="H263" i="2"/>
  <c r="J263" i="2"/>
  <c r="K263" i="2"/>
  <c r="L263" i="2"/>
  <c r="M263" i="2"/>
  <c r="AG263" i="2"/>
  <c r="AH263" i="2"/>
  <c r="AI263" i="2"/>
  <c r="AJ263" i="2"/>
  <c r="AK263" i="2"/>
  <c r="AL263" i="2"/>
  <c r="AM263" i="2"/>
  <c r="AN263" i="2"/>
  <c r="AV263" i="2"/>
  <c r="C264" i="2"/>
  <c r="D264" i="2"/>
  <c r="E264" i="2"/>
  <c r="F264" i="2"/>
  <c r="G264" i="2"/>
  <c r="H264" i="2"/>
  <c r="J264" i="2"/>
  <c r="K264" i="2"/>
  <c r="L264" i="2"/>
  <c r="M264" i="2"/>
  <c r="AG264" i="2"/>
  <c r="AH264" i="2"/>
  <c r="AI264" i="2"/>
  <c r="AJ264" i="2"/>
  <c r="AK264" i="2"/>
  <c r="AL264" i="2"/>
  <c r="AM264" i="2"/>
  <c r="AN264" i="2"/>
  <c r="AV264" i="2"/>
  <c r="C265" i="2"/>
  <c r="D265" i="2"/>
  <c r="E265" i="2"/>
  <c r="F265" i="2"/>
  <c r="G265" i="2"/>
  <c r="H265" i="2"/>
  <c r="J265" i="2"/>
  <c r="K265" i="2"/>
  <c r="L265" i="2"/>
  <c r="M265" i="2"/>
  <c r="AG265" i="2"/>
  <c r="AH265" i="2"/>
  <c r="AI265" i="2"/>
  <c r="AJ265" i="2"/>
  <c r="AK265" i="2"/>
  <c r="AL265" i="2"/>
  <c r="AM265" i="2"/>
  <c r="AN265" i="2"/>
  <c r="AV265" i="2"/>
  <c r="C266" i="2"/>
  <c r="D266" i="2"/>
  <c r="E266" i="2"/>
  <c r="F266" i="2"/>
  <c r="G266" i="2"/>
  <c r="H266" i="2"/>
  <c r="J266" i="2"/>
  <c r="K266" i="2"/>
  <c r="L266" i="2"/>
  <c r="M266" i="2"/>
  <c r="AG266" i="2"/>
  <c r="AH266" i="2"/>
  <c r="AI266" i="2"/>
  <c r="AJ266" i="2"/>
  <c r="AK266" i="2"/>
  <c r="AL266" i="2"/>
  <c r="AM266" i="2"/>
  <c r="AN266" i="2"/>
  <c r="AV266" i="2"/>
  <c r="C267" i="2"/>
  <c r="D267" i="2"/>
  <c r="E267" i="2"/>
  <c r="F267" i="2"/>
  <c r="G267" i="2"/>
  <c r="H267" i="2"/>
  <c r="J267" i="2"/>
  <c r="K267" i="2"/>
  <c r="L267" i="2"/>
  <c r="M267" i="2"/>
  <c r="AG267" i="2"/>
  <c r="AH267" i="2"/>
  <c r="AI267" i="2"/>
  <c r="AJ267" i="2"/>
  <c r="AK267" i="2"/>
  <c r="AL267" i="2"/>
  <c r="AM267" i="2"/>
  <c r="AN267" i="2"/>
  <c r="C269" i="2"/>
  <c r="D269" i="2"/>
  <c r="E269" i="2"/>
  <c r="F269" i="2"/>
  <c r="G269" i="2"/>
  <c r="H269" i="2"/>
  <c r="J269" i="2"/>
  <c r="K269" i="2"/>
  <c r="L269" i="2"/>
  <c r="M269" i="2"/>
  <c r="AG269" i="2"/>
  <c r="AH269" i="2"/>
  <c r="AI269" i="2"/>
  <c r="AJ269" i="2"/>
  <c r="AK269" i="2"/>
  <c r="AL269" i="2"/>
  <c r="AM269" i="2"/>
  <c r="AN269" i="2"/>
  <c r="AV269" i="2"/>
  <c r="C270" i="2"/>
  <c r="D270" i="2"/>
  <c r="E270" i="2"/>
  <c r="F270" i="2"/>
  <c r="G270" i="2"/>
  <c r="H270" i="2"/>
  <c r="J270" i="2"/>
  <c r="K270" i="2"/>
  <c r="L270" i="2"/>
  <c r="M270" i="2"/>
  <c r="AG270" i="2"/>
  <c r="AH270" i="2"/>
  <c r="AI270" i="2"/>
  <c r="AJ270" i="2"/>
  <c r="AK270" i="2"/>
  <c r="AL270" i="2"/>
  <c r="AM270" i="2"/>
  <c r="AN270" i="2"/>
  <c r="AV270" i="2"/>
  <c r="C271" i="2"/>
  <c r="D271" i="2"/>
  <c r="E271" i="2"/>
  <c r="F271" i="2"/>
  <c r="G271" i="2"/>
  <c r="H271" i="2"/>
  <c r="J271" i="2"/>
  <c r="K271" i="2"/>
  <c r="L271" i="2"/>
  <c r="M271" i="2"/>
  <c r="AG271" i="2"/>
  <c r="AH271" i="2"/>
  <c r="AI271" i="2"/>
  <c r="AJ271" i="2"/>
  <c r="AK271" i="2"/>
  <c r="AL271" i="2"/>
  <c r="AM271" i="2"/>
  <c r="AN271" i="2"/>
  <c r="AV271" i="2"/>
  <c r="C272" i="2"/>
  <c r="D272" i="2"/>
  <c r="E272" i="2"/>
  <c r="F272" i="2"/>
  <c r="G272" i="2"/>
  <c r="H272" i="2"/>
  <c r="J272" i="2"/>
  <c r="K272" i="2"/>
  <c r="L272" i="2"/>
  <c r="M272" i="2"/>
  <c r="AG272" i="2"/>
  <c r="AH272" i="2"/>
  <c r="AI272" i="2"/>
  <c r="AJ272" i="2"/>
  <c r="AK272" i="2"/>
  <c r="AL272" i="2"/>
  <c r="AM272" i="2"/>
  <c r="AN272" i="2"/>
  <c r="AV272" i="2"/>
  <c r="C273" i="2"/>
  <c r="D273" i="2"/>
  <c r="E273" i="2"/>
  <c r="F273" i="2"/>
  <c r="G273" i="2"/>
  <c r="H273" i="2"/>
  <c r="J273" i="2"/>
  <c r="K273" i="2"/>
  <c r="L273" i="2"/>
  <c r="M273" i="2"/>
  <c r="AG273" i="2"/>
  <c r="AH273" i="2"/>
  <c r="AI273" i="2"/>
  <c r="AJ273" i="2"/>
  <c r="AK273" i="2"/>
  <c r="AL273" i="2"/>
  <c r="AM273" i="2"/>
  <c r="AN273" i="2"/>
  <c r="AV273" i="2"/>
  <c r="C274" i="2"/>
  <c r="D274" i="2"/>
  <c r="E274" i="2"/>
  <c r="F274" i="2"/>
  <c r="G274" i="2"/>
  <c r="H274" i="2"/>
  <c r="J274" i="2"/>
  <c r="K274" i="2"/>
  <c r="L274" i="2"/>
  <c r="M274" i="2"/>
  <c r="AG274" i="2"/>
  <c r="AH274" i="2"/>
  <c r="AI274" i="2"/>
  <c r="AJ274" i="2"/>
  <c r="AK274" i="2"/>
  <c r="AL274" i="2"/>
  <c r="AM274" i="2"/>
  <c r="AN274" i="2"/>
  <c r="AV274" i="2"/>
  <c r="C275" i="2"/>
  <c r="D275" i="2"/>
  <c r="E275" i="2"/>
  <c r="F275" i="2"/>
  <c r="G275" i="2"/>
  <c r="H275" i="2"/>
  <c r="J275" i="2"/>
  <c r="K275" i="2"/>
  <c r="L275" i="2"/>
  <c r="M275" i="2"/>
  <c r="AG275" i="2"/>
  <c r="AH275" i="2"/>
  <c r="AI275" i="2"/>
  <c r="AJ275" i="2"/>
  <c r="AK275" i="2"/>
  <c r="AL275" i="2"/>
  <c r="AM275" i="2"/>
  <c r="AN275" i="2"/>
  <c r="AV275" i="2"/>
  <c r="C276" i="2"/>
  <c r="D276" i="2"/>
  <c r="E276" i="2"/>
  <c r="F276" i="2"/>
  <c r="G276" i="2"/>
  <c r="H276" i="2"/>
  <c r="J276" i="2"/>
  <c r="K276" i="2"/>
  <c r="L276" i="2"/>
  <c r="M276" i="2"/>
  <c r="AG276" i="2"/>
  <c r="AH276" i="2"/>
  <c r="AI276" i="2"/>
  <c r="AJ276" i="2"/>
  <c r="AK276" i="2"/>
  <c r="AL276" i="2"/>
  <c r="AM276" i="2"/>
  <c r="AN276" i="2"/>
  <c r="AV276" i="2"/>
  <c r="C277" i="2"/>
  <c r="D277" i="2"/>
  <c r="E277" i="2"/>
  <c r="F277" i="2"/>
  <c r="G277" i="2"/>
  <c r="H277" i="2"/>
  <c r="J277" i="2"/>
  <c r="K277" i="2"/>
  <c r="L277" i="2"/>
  <c r="M277" i="2"/>
  <c r="AG277" i="2"/>
  <c r="AH277" i="2"/>
  <c r="AI277" i="2"/>
  <c r="AJ277" i="2"/>
  <c r="AK277" i="2"/>
  <c r="AL277" i="2"/>
  <c r="AM277" i="2"/>
  <c r="AN277" i="2"/>
  <c r="AV277" i="2"/>
  <c r="C278" i="2"/>
  <c r="D278" i="2"/>
  <c r="E278" i="2"/>
  <c r="F278" i="2"/>
  <c r="G278" i="2"/>
  <c r="H278" i="2"/>
  <c r="J278" i="2"/>
  <c r="K278" i="2"/>
  <c r="L278" i="2"/>
  <c r="M278" i="2"/>
  <c r="AG278" i="2"/>
  <c r="AH278" i="2"/>
  <c r="AI278" i="2"/>
  <c r="AJ278" i="2"/>
  <c r="AK278" i="2"/>
  <c r="AL278" i="2"/>
  <c r="AM278" i="2"/>
  <c r="AN278" i="2"/>
  <c r="AV278" i="2"/>
  <c r="C279" i="2"/>
  <c r="D279" i="2"/>
  <c r="E279" i="2"/>
  <c r="F279" i="2"/>
  <c r="G279" i="2"/>
  <c r="H279" i="2"/>
  <c r="J279" i="2"/>
  <c r="K279" i="2"/>
  <c r="L279" i="2"/>
  <c r="M279" i="2"/>
  <c r="AG279" i="2"/>
  <c r="AH279" i="2"/>
  <c r="AI279" i="2"/>
  <c r="AJ279" i="2"/>
  <c r="AK279" i="2"/>
  <c r="AL279" i="2"/>
  <c r="AM279" i="2"/>
  <c r="AN279" i="2"/>
  <c r="AV279" i="2"/>
  <c r="C280" i="2"/>
  <c r="D280" i="2"/>
  <c r="E280" i="2"/>
  <c r="F280" i="2"/>
  <c r="G280" i="2"/>
  <c r="H280" i="2"/>
  <c r="J280" i="2"/>
  <c r="K280" i="2"/>
  <c r="L280" i="2"/>
  <c r="M280" i="2"/>
  <c r="AG280" i="2"/>
  <c r="AH280" i="2"/>
  <c r="AI280" i="2"/>
  <c r="AJ280" i="2"/>
  <c r="AK280" i="2"/>
  <c r="AL280" i="2"/>
  <c r="AM280" i="2"/>
  <c r="AN280" i="2"/>
  <c r="AV280" i="2"/>
  <c r="C281" i="2"/>
  <c r="D281" i="2"/>
  <c r="E281" i="2"/>
  <c r="F281" i="2"/>
  <c r="G281" i="2"/>
  <c r="H281" i="2"/>
  <c r="J281" i="2"/>
  <c r="K281" i="2"/>
  <c r="L281" i="2"/>
  <c r="M281" i="2"/>
  <c r="AG281" i="2"/>
  <c r="AH281" i="2"/>
  <c r="AI281" i="2"/>
  <c r="AJ281" i="2"/>
  <c r="AK281" i="2"/>
  <c r="AL281" i="2"/>
  <c r="AM281" i="2"/>
  <c r="AN281" i="2"/>
  <c r="AV281" i="2"/>
  <c r="C282" i="2"/>
  <c r="D282" i="2"/>
  <c r="E282" i="2"/>
  <c r="F282" i="2"/>
  <c r="G282" i="2"/>
  <c r="H282" i="2"/>
  <c r="J282" i="2"/>
  <c r="K282" i="2"/>
  <c r="L282" i="2"/>
  <c r="M282" i="2"/>
  <c r="AG282" i="2"/>
  <c r="AH282" i="2"/>
  <c r="AI282" i="2"/>
  <c r="AJ282" i="2"/>
  <c r="AK282" i="2"/>
  <c r="AL282" i="2"/>
  <c r="AM282" i="2"/>
  <c r="AN282" i="2"/>
  <c r="AV282" i="2"/>
  <c r="C283" i="2"/>
  <c r="D283" i="2"/>
  <c r="E283" i="2"/>
  <c r="F283" i="2"/>
  <c r="G283" i="2"/>
  <c r="H283" i="2"/>
  <c r="J283" i="2"/>
  <c r="K283" i="2"/>
  <c r="L283" i="2"/>
  <c r="M283" i="2"/>
  <c r="AG283" i="2"/>
  <c r="AH283" i="2"/>
  <c r="AI283" i="2"/>
  <c r="AJ283" i="2"/>
  <c r="AK283" i="2"/>
  <c r="AL283" i="2"/>
  <c r="AM283" i="2"/>
  <c r="AN283" i="2"/>
  <c r="AV283" i="2"/>
  <c r="C284" i="2"/>
  <c r="D284" i="2"/>
  <c r="E284" i="2"/>
  <c r="F284" i="2"/>
  <c r="G284" i="2"/>
  <c r="H284" i="2"/>
  <c r="J284" i="2"/>
  <c r="K284" i="2"/>
  <c r="L284" i="2"/>
  <c r="M284" i="2"/>
  <c r="AG284" i="2"/>
  <c r="AH284" i="2"/>
  <c r="AI284" i="2"/>
  <c r="AJ284" i="2"/>
  <c r="AK284" i="2"/>
  <c r="AL284" i="2"/>
  <c r="AM284" i="2"/>
  <c r="AN284" i="2"/>
  <c r="AV284" i="2"/>
  <c r="C285" i="2"/>
  <c r="D285" i="2"/>
  <c r="E285" i="2"/>
  <c r="F285" i="2"/>
  <c r="G285" i="2"/>
  <c r="H285" i="2"/>
  <c r="J285" i="2"/>
  <c r="K285" i="2"/>
  <c r="L285" i="2"/>
  <c r="M285" i="2"/>
  <c r="AG285" i="2"/>
  <c r="AH285" i="2"/>
  <c r="AI285" i="2"/>
  <c r="AJ285" i="2"/>
  <c r="AK285" i="2"/>
  <c r="AL285" i="2"/>
  <c r="AM285" i="2"/>
  <c r="AN285" i="2"/>
  <c r="AV285" i="2"/>
  <c r="C286" i="2"/>
  <c r="D286" i="2"/>
  <c r="E286" i="2"/>
  <c r="F286" i="2"/>
  <c r="G286" i="2"/>
  <c r="H286" i="2"/>
  <c r="J286" i="2"/>
  <c r="K286" i="2"/>
  <c r="L286" i="2"/>
  <c r="M286" i="2"/>
  <c r="AG286" i="2"/>
  <c r="AH286" i="2"/>
  <c r="AI286" i="2"/>
  <c r="AJ286" i="2"/>
  <c r="AK286" i="2"/>
  <c r="AL286" i="2"/>
  <c r="AM286" i="2"/>
  <c r="AN286" i="2"/>
  <c r="AV286" i="2"/>
  <c r="C287" i="2"/>
  <c r="D287" i="2"/>
  <c r="E287" i="2"/>
  <c r="F287" i="2"/>
  <c r="G287" i="2"/>
  <c r="H287" i="2"/>
  <c r="J287" i="2"/>
  <c r="K287" i="2"/>
  <c r="L287" i="2"/>
  <c r="M287" i="2"/>
  <c r="AG287" i="2"/>
  <c r="AH287" i="2"/>
  <c r="AI287" i="2"/>
  <c r="AJ287" i="2"/>
  <c r="AK287" i="2"/>
  <c r="AL287" i="2"/>
  <c r="AM287" i="2"/>
  <c r="AN287" i="2"/>
  <c r="AV287" i="2"/>
  <c r="C288" i="2"/>
  <c r="D288" i="2"/>
  <c r="E288" i="2"/>
  <c r="F288" i="2"/>
  <c r="G288" i="2"/>
  <c r="H288" i="2"/>
  <c r="J288" i="2"/>
  <c r="K288" i="2"/>
  <c r="L288" i="2"/>
  <c r="M288" i="2"/>
  <c r="AG288" i="2"/>
  <c r="AH288" i="2"/>
  <c r="AI288" i="2"/>
  <c r="AJ288" i="2"/>
  <c r="AK288" i="2"/>
  <c r="AL288" i="2"/>
  <c r="AM288" i="2"/>
  <c r="AN288" i="2"/>
  <c r="AV288" i="2"/>
  <c r="C289" i="2"/>
  <c r="D289" i="2"/>
  <c r="E289" i="2"/>
  <c r="F289" i="2"/>
  <c r="G289" i="2"/>
  <c r="H289" i="2"/>
  <c r="J289" i="2"/>
  <c r="K289" i="2"/>
  <c r="L289" i="2"/>
  <c r="M289" i="2"/>
  <c r="AG289" i="2"/>
  <c r="AH289" i="2"/>
  <c r="AI289" i="2"/>
  <c r="AJ289" i="2"/>
  <c r="AK289" i="2"/>
  <c r="AL289" i="2"/>
  <c r="AM289" i="2"/>
  <c r="AN289" i="2"/>
  <c r="AV289" i="2"/>
  <c r="C290" i="2"/>
  <c r="D290" i="2"/>
  <c r="E290" i="2"/>
  <c r="F290" i="2"/>
  <c r="G290" i="2"/>
  <c r="H290" i="2"/>
  <c r="J290" i="2"/>
  <c r="K290" i="2"/>
  <c r="L290" i="2"/>
  <c r="M290" i="2"/>
  <c r="AG290" i="2"/>
  <c r="AH290" i="2"/>
  <c r="AI290" i="2"/>
  <c r="AJ290" i="2"/>
  <c r="AK290" i="2"/>
  <c r="AL290" i="2"/>
  <c r="AM290" i="2"/>
  <c r="AN290" i="2"/>
  <c r="AV290" i="2"/>
  <c r="C291" i="2"/>
  <c r="D291" i="2"/>
  <c r="E291" i="2"/>
  <c r="F291" i="2"/>
  <c r="G291" i="2"/>
  <c r="H291" i="2"/>
  <c r="J291" i="2"/>
  <c r="K291" i="2"/>
  <c r="L291" i="2"/>
  <c r="M291" i="2"/>
  <c r="AG291" i="2"/>
  <c r="AH291" i="2"/>
  <c r="AI291" i="2"/>
  <c r="AJ291" i="2"/>
  <c r="AK291" i="2"/>
  <c r="AL291" i="2"/>
  <c r="AM291" i="2"/>
  <c r="AN291" i="2"/>
  <c r="AV291" i="2"/>
  <c r="C292" i="2"/>
  <c r="D292" i="2"/>
  <c r="E292" i="2"/>
  <c r="F292" i="2"/>
  <c r="G292" i="2"/>
  <c r="H292" i="2"/>
  <c r="J292" i="2"/>
  <c r="K292" i="2"/>
  <c r="L292" i="2"/>
  <c r="M292" i="2"/>
  <c r="AG292" i="2"/>
  <c r="AH292" i="2"/>
  <c r="AI292" i="2"/>
  <c r="AJ292" i="2"/>
  <c r="AK292" i="2"/>
  <c r="AL292" i="2"/>
  <c r="AM292" i="2"/>
  <c r="AN292" i="2"/>
  <c r="AV292" i="2"/>
  <c r="C293" i="2"/>
  <c r="D293" i="2"/>
  <c r="E293" i="2"/>
  <c r="F293" i="2"/>
  <c r="G293" i="2"/>
  <c r="H293" i="2"/>
  <c r="J293" i="2"/>
  <c r="K293" i="2"/>
  <c r="L293" i="2"/>
  <c r="M293" i="2"/>
  <c r="AG293" i="2"/>
  <c r="AH293" i="2"/>
  <c r="AI293" i="2"/>
  <c r="AJ293" i="2"/>
  <c r="AK293" i="2"/>
  <c r="AL293" i="2"/>
  <c r="AM293" i="2"/>
  <c r="AN293" i="2"/>
  <c r="AV293" i="2"/>
  <c r="C294" i="2"/>
  <c r="D294" i="2"/>
  <c r="E294" i="2"/>
  <c r="F294" i="2"/>
  <c r="G294" i="2"/>
  <c r="H294" i="2"/>
  <c r="J294" i="2"/>
  <c r="K294" i="2"/>
  <c r="L294" i="2"/>
  <c r="M294" i="2"/>
  <c r="AG294" i="2"/>
  <c r="AH294" i="2"/>
  <c r="AI294" i="2"/>
  <c r="AJ294" i="2"/>
  <c r="AK294" i="2"/>
  <c r="AL294" i="2"/>
  <c r="AM294" i="2"/>
  <c r="AN294" i="2"/>
  <c r="AV294" i="2"/>
  <c r="C295" i="2"/>
  <c r="D295" i="2"/>
  <c r="E295" i="2"/>
  <c r="F295" i="2"/>
  <c r="G295" i="2"/>
  <c r="H295" i="2"/>
  <c r="J295" i="2"/>
  <c r="K295" i="2"/>
  <c r="L295" i="2"/>
  <c r="M295" i="2"/>
  <c r="AG295" i="2"/>
  <c r="AH295" i="2"/>
  <c r="AI295" i="2"/>
  <c r="AJ295" i="2"/>
  <c r="AK295" i="2"/>
  <c r="AL295" i="2"/>
  <c r="AM295" i="2"/>
  <c r="AN295" i="2"/>
  <c r="AV295" i="2"/>
  <c r="C296" i="2"/>
  <c r="D296" i="2"/>
  <c r="E296" i="2"/>
  <c r="F296" i="2"/>
  <c r="G296" i="2"/>
  <c r="H296" i="2"/>
  <c r="J296" i="2"/>
  <c r="K296" i="2"/>
  <c r="L296" i="2"/>
  <c r="M296" i="2"/>
  <c r="AG296" i="2"/>
  <c r="AH296" i="2"/>
  <c r="AI296" i="2"/>
  <c r="AJ296" i="2"/>
  <c r="AK296" i="2"/>
  <c r="AL296" i="2"/>
  <c r="AM296" i="2"/>
  <c r="AN296" i="2"/>
  <c r="AV296" i="2"/>
  <c r="C297" i="2"/>
  <c r="D297" i="2"/>
  <c r="E297" i="2"/>
  <c r="F297" i="2"/>
  <c r="G297" i="2"/>
  <c r="H297" i="2"/>
  <c r="J297" i="2"/>
  <c r="K297" i="2"/>
  <c r="L297" i="2"/>
  <c r="M297" i="2"/>
  <c r="AG297" i="2"/>
  <c r="AH297" i="2"/>
  <c r="AI297" i="2"/>
  <c r="AJ297" i="2"/>
  <c r="AK297" i="2"/>
  <c r="AL297" i="2"/>
  <c r="AM297" i="2"/>
  <c r="AN297" i="2"/>
  <c r="AV297" i="2"/>
  <c r="C298" i="2"/>
  <c r="D298" i="2"/>
  <c r="E298" i="2"/>
  <c r="F298" i="2"/>
  <c r="G298" i="2"/>
  <c r="H298" i="2"/>
  <c r="J298" i="2"/>
  <c r="K298" i="2"/>
  <c r="L298" i="2"/>
  <c r="M298" i="2"/>
  <c r="AG298" i="2"/>
  <c r="AH298" i="2"/>
  <c r="AI298" i="2"/>
  <c r="AJ298" i="2"/>
  <c r="AK298" i="2"/>
  <c r="AL298" i="2"/>
  <c r="AM298" i="2"/>
  <c r="AN298" i="2"/>
  <c r="AV298" i="2"/>
  <c r="C299" i="2"/>
  <c r="D299" i="2"/>
  <c r="E299" i="2"/>
  <c r="F299" i="2"/>
  <c r="G299" i="2"/>
  <c r="H299" i="2"/>
  <c r="J299" i="2"/>
  <c r="K299" i="2"/>
  <c r="L299" i="2"/>
  <c r="M299" i="2"/>
  <c r="AG299" i="2"/>
  <c r="AH299" i="2"/>
  <c r="AI299" i="2"/>
  <c r="AJ299" i="2"/>
  <c r="AK299" i="2"/>
  <c r="AL299" i="2"/>
  <c r="AM299" i="2"/>
  <c r="AN299" i="2"/>
  <c r="AV299" i="2"/>
  <c r="C300" i="2"/>
  <c r="D300" i="2"/>
  <c r="E300" i="2"/>
  <c r="F300" i="2"/>
  <c r="G300" i="2"/>
  <c r="H300" i="2"/>
  <c r="J300" i="2"/>
  <c r="K300" i="2"/>
  <c r="L300" i="2"/>
  <c r="M300" i="2"/>
  <c r="AG300" i="2"/>
  <c r="AH300" i="2"/>
  <c r="AI300" i="2"/>
  <c r="AJ300" i="2"/>
  <c r="AK300" i="2"/>
  <c r="AL300" i="2"/>
  <c r="AM300" i="2"/>
  <c r="AN300" i="2"/>
  <c r="AV300" i="2"/>
  <c r="C301" i="2"/>
  <c r="D301" i="2"/>
  <c r="E301" i="2"/>
  <c r="F301" i="2"/>
  <c r="G301" i="2"/>
  <c r="H301" i="2"/>
  <c r="J301" i="2"/>
  <c r="K301" i="2"/>
  <c r="L301" i="2"/>
  <c r="M301" i="2"/>
  <c r="AG301" i="2"/>
  <c r="AH301" i="2"/>
  <c r="AI301" i="2"/>
  <c r="AJ301" i="2"/>
  <c r="AK301" i="2"/>
  <c r="AL301" i="2"/>
  <c r="AM301" i="2"/>
  <c r="AN301" i="2"/>
  <c r="AV301" i="2"/>
  <c r="C302" i="2"/>
  <c r="D302" i="2"/>
  <c r="E302" i="2"/>
  <c r="F302" i="2"/>
  <c r="G302" i="2"/>
  <c r="H302" i="2"/>
  <c r="J302" i="2"/>
  <c r="K302" i="2"/>
  <c r="L302" i="2"/>
  <c r="M302" i="2"/>
  <c r="AG302" i="2"/>
  <c r="AH302" i="2"/>
  <c r="AI302" i="2"/>
  <c r="AJ302" i="2"/>
  <c r="AK302" i="2"/>
  <c r="AL302" i="2"/>
  <c r="AM302" i="2"/>
  <c r="AN302" i="2"/>
  <c r="AV302" i="2"/>
  <c r="C303" i="2"/>
  <c r="D303" i="2"/>
  <c r="E303" i="2"/>
  <c r="F303" i="2"/>
  <c r="G303" i="2"/>
  <c r="H303" i="2"/>
  <c r="J303" i="2"/>
  <c r="K303" i="2"/>
  <c r="L303" i="2"/>
  <c r="M303" i="2"/>
  <c r="AG303" i="2"/>
  <c r="AH303" i="2"/>
  <c r="AI303" i="2"/>
  <c r="AJ303" i="2"/>
  <c r="AK303" i="2"/>
  <c r="AL303" i="2"/>
  <c r="AM303" i="2"/>
  <c r="AN303" i="2"/>
  <c r="AV303" i="2"/>
  <c r="C304" i="2"/>
  <c r="D304" i="2"/>
  <c r="E304" i="2"/>
  <c r="F304" i="2"/>
  <c r="G304" i="2"/>
  <c r="H304" i="2"/>
  <c r="J304" i="2"/>
  <c r="K304" i="2"/>
  <c r="L304" i="2"/>
  <c r="M304" i="2"/>
  <c r="AG304" i="2"/>
  <c r="AH304" i="2"/>
  <c r="AI304" i="2"/>
  <c r="AJ304" i="2"/>
  <c r="AK304" i="2"/>
  <c r="AL304" i="2"/>
  <c r="AM304" i="2"/>
  <c r="AN304" i="2"/>
  <c r="AV304" i="2"/>
  <c r="C305" i="2"/>
  <c r="D305" i="2"/>
  <c r="E305" i="2"/>
  <c r="F305" i="2"/>
  <c r="G305" i="2"/>
  <c r="H305" i="2"/>
  <c r="J305" i="2"/>
  <c r="K305" i="2"/>
  <c r="L305" i="2"/>
  <c r="M305" i="2"/>
  <c r="AG305" i="2"/>
  <c r="AH305" i="2"/>
  <c r="AI305" i="2"/>
  <c r="AJ305" i="2"/>
  <c r="AK305" i="2"/>
  <c r="AL305" i="2"/>
  <c r="AM305" i="2"/>
  <c r="AN305" i="2"/>
  <c r="AV305" i="2"/>
  <c r="C306" i="2"/>
  <c r="D306" i="2"/>
  <c r="E306" i="2"/>
  <c r="F306" i="2"/>
  <c r="G306" i="2"/>
  <c r="H306" i="2"/>
  <c r="J306" i="2"/>
  <c r="K306" i="2"/>
  <c r="L306" i="2"/>
  <c r="M306" i="2"/>
  <c r="AG306" i="2"/>
  <c r="AH306" i="2"/>
  <c r="AI306" i="2"/>
  <c r="AJ306" i="2"/>
  <c r="AK306" i="2"/>
  <c r="AL306" i="2"/>
  <c r="AM306" i="2"/>
  <c r="AN306" i="2"/>
  <c r="AV306" i="2"/>
  <c r="C307" i="2"/>
  <c r="D307" i="2"/>
  <c r="E307" i="2"/>
  <c r="F307" i="2"/>
  <c r="G307" i="2"/>
  <c r="H307" i="2"/>
  <c r="J307" i="2"/>
  <c r="K307" i="2"/>
  <c r="L307" i="2"/>
  <c r="M307" i="2"/>
  <c r="AG307" i="2"/>
  <c r="AH307" i="2"/>
  <c r="AI307" i="2"/>
  <c r="AJ307" i="2"/>
  <c r="AK307" i="2"/>
  <c r="AL307" i="2"/>
  <c r="AM307" i="2"/>
  <c r="AN307" i="2"/>
  <c r="AV307" i="2"/>
  <c r="C308" i="2"/>
  <c r="D308" i="2"/>
  <c r="E308" i="2"/>
  <c r="F308" i="2"/>
  <c r="G308" i="2"/>
  <c r="H308" i="2"/>
  <c r="J308" i="2"/>
  <c r="K308" i="2"/>
  <c r="L308" i="2"/>
  <c r="M308" i="2"/>
  <c r="AG308" i="2"/>
  <c r="AH308" i="2"/>
  <c r="AI308" i="2"/>
  <c r="AJ308" i="2"/>
  <c r="AK308" i="2"/>
  <c r="AL308" i="2"/>
  <c r="AM308" i="2"/>
  <c r="AN308" i="2"/>
  <c r="AV308" i="2"/>
  <c r="C309" i="2"/>
  <c r="D309" i="2"/>
  <c r="E309" i="2"/>
  <c r="F309" i="2"/>
  <c r="G309" i="2"/>
  <c r="H309" i="2"/>
  <c r="J309" i="2"/>
  <c r="K309" i="2"/>
  <c r="L309" i="2"/>
  <c r="M309" i="2"/>
  <c r="AG309" i="2"/>
  <c r="AH309" i="2"/>
  <c r="AI309" i="2"/>
  <c r="AJ309" i="2"/>
  <c r="AK309" i="2"/>
  <c r="AL309" i="2"/>
  <c r="AM309" i="2"/>
  <c r="AN309" i="2"/>
  <c r="AV309" i="2"/>
  <c r="C310" i="2"/>
  <c r="D310" i="2"/>
  <c r="E310" i="2"/>
  <c r="F310" i="2"/>
  <c r="G310" i="2"/>
  <c r="H310" i="2"/>
  <c r="J310" i="2"/>
  <c r="K310" i="2"/>
  <c r="L310" i="2"/>
  <c r="M310" i="2"/>
  <c r="AG310" i="2"/>
  <c r="AH310" i="2"/>
  <c r="AI310" i="2"/>
  <c r="AJ310" i="2"/>
  <c r="AK310" i="2"/>
  <c r="AL310" i="2"/>
  <c r="AM310" i="2"/>
  <c r="AN310" i="2"/>
  <c r="AV310" i="2"/>
  <c r="C311" i="2"/>
  <c r="D311" i="2"/>
  <c r="E311" i="2"/>
  <c r="F311" i="2"/>
  <c r="G311" i="2"/>
  <c r="H311" i="2"/>
  <c r="J311" i="2"/>
  <c r="K311" i="2"/>
  <c r="L311" i="2"/>
  <c r="M311" i="2"/>
  <c r="AG311" i="2"/>
  <c r="AH311" i="2"/>
  <c r="AI311" i="2"/>
  <c r="AJ311" i="2"/>
  <c r="AK311" i="2"/>
  <c r="AL311" i="2"/>
  <c r="AM311" i="2"/>
  <c r="AN311" i="2"/>
  <c r="AV311" i="2"/>
  <c r="C312" i="2"/>
  <c r="D312" i="2"/>
  <c r="E312" i="2"/>
  <c r="F312" i="2"/>
  <c r="G312" i="2"/>
  <c r="H312" i="2"/>
  <c r="J312" i="2"/>
  <c r="K312" i="2"/>
  <c r="L312" i="2"/>
  <c r="M312" i="2"/>
  <c r="AG312" i="2"/>
  <c r="AH312" i="2"/>
  <c r="AI312" i="2"/>
  <c r="AJ312" i="2"/>
  <c r="AK312" i="2"/>
  <c r="AL312" i="2"/>
  <c r="AM312" i="2"/>
  <c r="AN312" i="2"/>
  <c r="AV312" i="2"/>
  <c r="C313" i="2"/>
  <c r="D313" i="2"/>
  <c r="E313" i="2"/>
  <c r="F313" i="2"/>
  <c r="G313" i="2"/>
  <c r="H313" i="2"/>
  <c r="J313" i="2"/>
  <c r="K313" i="2"/>
  <c r="L313" i="2"/>
  <c r="M313" i="2"/>
  <c r="AG313" i="2"/>
  <c r="AH313" i="2"/>
  <c r="AI313" i="2"/>
  <c r="AJ313" i="2"/>
  <c r="AK313" i="2"/>
  <c r="AL313" i="2"/>
  <c r="AM313" i="2"/>
  <c r="AN313" i="2"/>
  <c r="AV313" i="2"/>
  <c r="C314" i="2"/>
  <c r="D314" i="2"/>
  <c r="E314" i="2"/>
  <c r="F314" i="2"/>
  <c r="G314" i="2"/>
  <c r="H314" i="2"/>
  <c r="J314" i="2"/>
  <c r="K314" i="2"/>
  <c r="L314" i="2"/>
  <c r="M314" i="2"/>
  <c r="AG314" i="2"/>
  <c r="AH314" i="2"/>
  <c r="AI314" i="2"/>
  <c r="AJ314" i="2"/>
  <c r="AK314" i="2"/>
  <c r="AL314" i="2"/>
  <c r="AM314" i="2"/>
  <c r="AN314" i="2"/>
  <c r="AV314" i="2"/>
  <c r="C315" i="2"/>
  <c r="D315" i="2"/>
  <c r="E315" i="2"/>
  <c r="F315" i="2"/>
  <c r="G315" i="2"/>
  <c r="H315" i="2"/>
  <c r="J315" i="2"/>
  <c r="K315" i="2"/>
  <c r="L315" i="2"/>
  <c r="M315" i="2"/>
  <c r="AG315" i="2"/>
  <c r="AH315" i="2"/>
  <c r="AI315" i="2"/>
  <c r="AJ315" i="2"/>
  <c r="AK315" i="2"/>
  <c r="AL315" i="2"/>
  <c r="AM315" i="2"/>
  <c r="AN315" i="2"/>
  <c r="AV315" i="2"/>
  <c r="C316" i="2"/>
  <c r="D316" i="2"/>
  <c r="E316" i="2"/>
  <c r="F316" i="2"/>
  <c r="G316" i="2"/>
  <c r="H316" i="2"/>
  <c r="J316" i="2"/>
  <c r="K316" i="2"/>
  <c r="L316" i="2"/>
  <c r="M316" i="2"/>
  <c r="AG316" i="2"/>
  <c r="AH316" i="2"/>
  <c r="AI316" i="2"/>
  <c r="AJ316" i="2"/>
  <c r="AK316" i="2"/>
  <c r="AL316" i="2"/>
  <c r="AM316" i="2"/>
  <c r="AN316" i="2"/>
  <c r="AV316" i="2"/>
  <c r="C317" i="2"/>
  <c r="D317" i="2"/>
  <c r="E317" i="2"/>
  <c r="F317" i="2"/>
  <c r="G317" i="2"/>
  <c r="H317" i="2"/>
  <c r="J317" i="2"/>
  <c r="K317" i="2"/>
  <c r="L317" i="2"/>
  <c r="M317" i="2"/>
  <c r="AG317" i="2"/>
  <c r="AH317" i="2"/>
  <c r="AI317" i="2"/>
  <c r="AJ317" i="2"/>
  <c r="AK317" i="2"/>
  <c r="AL317" i="2"/>
  <c r="AM317" i="2"/>
  <c r="AN317" i="2"/>
  <c r="AV317" i="2"/>
  <c r="C318" i="2"/>
  <c r="D318" i="2"/>
  <c r="E318" i="2"/>
  <c r="F318" i="2"/>
  <c r="G318" i="2"/>
  <c r="H318" i="2"/>
  <c r="J318" i="2"/>
  <c r="K318" i="2"/>
  <c r="L318" i="2"/>
  <c r="M318" i="2"/>
  <c r="AG318" i="2"/>
  <c r="AH318" i="2"/>
  <c r="AI318" i="2"/>
  <c r="AJ318" i="2"/>
  <c r="AK318" i="2"/>
  <c r="AL318" i="2"/>
  <c r="AM318" i="2"/>
  <c r="AN318" i="2"/>
  <c r="AV318" i="2"/>
  <c r="C319" i="2"/>
  <c r="D319" i="2"/>
  <c r="E319" i="2"/>
  <c r="F319" i="2"/>
  <c r="G319" i="2"/>
  <c r="H319" i="2"/>
  <c r="J319" i="2"/>
  <c r="K319" i="2"/>
  <c r="L319" i="2"/>
  <c r="M319" i="2"/>
  <c r="AG319" i="2"/>
  <c r="AH319" i="2"/>
  <c r="AI319" i="2"/>
  <c r="AJ319" i="2"/>
  <c r="AK319" i="2"/>
  <c r="AL319" i="2"/>
  <c r="AM319" i="2"/>
  <c r="AN319" i="2"/>
  <c r="AV319" i="2"/>
  <c r="C320" i="2"/>
  <c r="D320" i="2"/>
  <c r="E320" i="2"/>
  <c r="F320" i="2"/>
  <c r="G320" i="2"/>
  <c r="H320" i="2"/>
  <c r="J320" i="2"/>
  <c r="K320" i="2"/>
  <c r="L320" i="2"/>
  <c r="M320" i="2"/>
  <c r="AG320" i="2"/>
  <c r="AH320" i="2"/>
  <c r="AI320" i="2"/>
  <c r="AJ320" i="2"/>
  <c r="AK320" i="2"/>
  <c r="AL320" i="2"/>
  <c r="AM320" i="2"/>
  <c r="AN320" i="2"/>
  <c r="AV320" i="2"/>
  <c r="C321" i="2"/>
  <c r="D321" i="2"/>
  <c r="E321" i="2"/>
  <c r="F321" i="2"/>
  <c r="G321" i="2"/>
  <c r="H321" i="2"/>
  <c r="J321" i="2"/>
  <c r="K321" i="2"/>
  <c r="L321" i="2"/>
  <c r="M321" i="2"/>
  <c r="AG321" i="2"/>
  <c r="AH321" i="2"/>
  <c r="AI321" i="2"/>
  <c r="AJ321" i="2"/>
  <c r="AK321" i="2"/>
  <c r="AL321" i="2"/>
  <c r="AM321" i="2"/>
  <c r="AN321" i="2"/>
  <c r="AV321" i="2"/>
  <c r="C322" i="2"/>
  <c r="D322" i="2"/>
  <c r="E322" i="2"/>
  <c r="F322" i="2"/>
  <c r="G322" i="2"/>
  <c r="H322" i="2"/>
  <c r="J322" i="2"/>
  <c r="K322" i="2"/>
  <c r="L322" i="2"/>
  <c r="M322" i="2"/>
  <c r="AG322" i="2"/>
  <c r="AH322" i="2"/>
  <c r="AI322" i="2"/>
  <c r="AJ322" i="2"/>
  <c r="AK322" i="2"/>
  <c r="AL322" i="2"/>
  <c r="AM322" i="2"/>
  <c r="AN322" i="2"/>
  <c r="AV322" i="2"/>
  <c r="C323" i="2"/>
  <c r="D323" i="2"/>
  <c r="E323" i="2"/>
  <c r="F323" i="2"/>
  <c r="G323" i="2"/>
  <c r="H323" i="2"/>
  <c r="J323" i="2"/>
  <c r="K323" i="2"/>
  <c r="L323" i="2"/>
  <c r="M323" i="2"/>
  <c r="AG323" i="2"/>
  <c r="AH323" i="2"/>
  <c r="AI323" i="2"/>
  <c r="AJ323" i="2"/>
  <c r="AK323" i="2"/>
  <c r="AL323" i="2"/>
  <c r="AM323" i="2"/>
  <c r="AN323" i="2"/>
  <c r="AV323" i="2"/>
  <c r="C324" i="2"/>
  <c r="D324" i="2"/>
  <c r="E324" i="2"/>
  <c r="F324" i="2"/>
  <c r="G324" i="2"/>
  <c r="H324" i="2"/>
  <c r="J324" i="2"/>
  <c r="K324" i="2"/>
  <c r="L324" i="2"/>
  <c r="M324" i="2"/>
  <c r="AG324" i="2"/>
  <c r="AH324" i="2"/>
  <c r="AI324" i="2"/>
  <c r="AJ324" i="2"/>
  <c r="AK324" i="2"/>
  <c r="AL324" i="2"/>
  <c r="AM324" i="2"/>
  <c r="AN324" i="2"/>
  <c r="AV324" i="2"/>
  <c r="C325" i="2"/>
  <c r="D325" i="2"/>
  <c r="E325" i="2"/>
  <c r="F325" i="2"/>
  <c r="G325" i="2"/>
  <c r="H325" i="2"/>
  <c r="J325" i="2"/>
  <c r="K325" i="2"/>
  <c r="L325" i="2"/>
  <c r="M325" i="2"/>
  <c r="AG325" i="2"/>
  <c r="AH325" i="2"/>
  <c r="AI325" i="2"/>
  <c r="AJ325" i="2"/>
  <c r="AK325" i="2"/>
  <c r="AL325" i="2"/>
  <c r="AM325" i="2"/>
  <c r="AN325" i="2"/>
  <c r="AV325" i="2"/>
  <c r="C326" i="2"/>
  <c r="D326" i="2"/>
  <c r="E326" i="2"/>
  <c r="F326" i="2"/>
  <c r="G326" i="2"/>
  <c r="H326" i="2"/>
  <c r="J326" i="2"/>
  <c r="K326" i="2"/>
  <c r="L326" i="2"/>
  <c r="M326" i="2"/>
  <c r="AG326" i="2"/>
  <c r="AH326" i="2"/>
  <c r="AI326" i="2"/>
  <c r="AJ326" i="2"/>
  <c r="AK326" i="2"/>
  <c r="AL326" i="2"/>
  <c r="AM326" i="2"/>
  <c r="AN326" i="2"/>
  <c r="AV326" i="2"/>
  <c r="C327" i="2"/>
  <c r="D327" i="2"/>
  <c r="E327" i="2"/>
  <c r="F327" i="2"/>
  <c r="G327" i="2"/>
  <c r="H327" i="2"/>
  <c r="J327" i="2"/>
  <c r="K327" i="2"/>
  <c r="L327" i="2"/>
  <c r="M327" i="2"/>
  <c r="AG327" i="2"/>
  <c r="AH327" i="2"/>
  <c r="AI327" i="2"/>
  <c r="AJ327" i="2"/>
  <c r="AK327" i="2"/>
  <c r="AL327" i="2"/>
  <c r="AM327" i="2"/>
  <c r="AN327" i="2"/>
  <c r="AV327" i="2"/>
  <c r="C328" i="2"/>
  <c r="D328" i="2"/>
  <c r="E328" i="2"/>
  <c r="F328" i="2"/>
  <c r="G328" i="2"/>
  <c r="H328" i="2"/>
  <c r="J328" i="2"/>
  <c r="K328" i="2"/>
  <c r="L328" i="2"/>
  <c r="M328" i="2"/>
  <c r="AG328" i="2"/>
  <c r="AH328" i="2"/>
  <c r="AI328" i="2"/>
  <c r="AJ328" i="2"/>
  <c r="AK328" i="2"/>
  <c r="AL328" i="2"/>
  <c r="AM328" i="2"/>
  <c r="AN328" i="2"/>
  <c r="AV328" i="2"/>
  <c r="C329" i="2"/>
  <c r="D329" i="2"/>
  <c r="E329" i="2"/>
  <c r="F329" i="2"/>
  <c r="G329" i="2"/>
  <c r="H329" i="2"/>
  <c r="J329" i="2"/>
  <c r="K329" i="2"/>
  <c r="L329" i="2"/>
  <c r="M329" i="2"/>
  <c r="AG329" i="2"/>
  <c r="AH329" i="2"/>
  <c r="AI329" i="2"/>
  <c r="AJ329" i="2"/>
  <c r="AK329" i="2"/>
  <c r="AL329" i="2"/>
  <c r="AM329" i="2"/>
  <c r="AN329" i="2"/>
  <c r="AV329" i="2"/>
  <c r="C330" i="2"/>
  <c r="D330" i="2"/>
  <c r="E330" i="2"/>
  <c r="F330" i="2"/>
  <c r="G330" i="2"/>
  <c r="H330" i="2"/>
  <c r="J330" i="2"/>
  <c r="K330" i="2"/>
  <c r="L330" i="2"/>
  <c r="M330" i="2"/>
  <c r="AG330" i="2"/>
  <c r="AH330" i="2"/>
  <c r="AI330" i="2"/>
  <c r="AJ330" i="2"/>
  <c r="AK330" i="2"/>
  <c r="AL330" i="2"/>
  <c r="AM330" i="2"/>
  <c r="AN330" i="2"/>
  <c r="AV330" i="2"/>
  <c r="C331" i="2"/>
  <c r="D331" i="2"/>
  <c r="E331" i="2"/>
  <c r="F331" i="2"/>
  <c r="G331" i="2"/>
  <c r="H331" i="2"/>
  <c r="J331" i="2"/>
  <c r="K331" i="2"/>
  <c r="L331" i="2"/>
  <c r="M331" i="2"/>
  <c r="AG331" i="2"/>
  <c r="AH331" i="2"/>
  <c r="AI331" i="2"/>
  <c r="AJ331" i="2"/>
  <c r="AK331" i="2"/>
  <c r="AL331" i="2"/>
  <c r="AM331" i="2"/>
  <c r="AN331" i="2"/>
  <c r="AV331" i="2"/>
  <c r="C332" i="2"/>
  <c r="D332" i="2"/>
  <c r="E332" i="2"/>
  <c r="F332" i="2"/>
  <c r="G332" i="2"/>
  <c r="H332" i="2"/>
  <c r="J332" i="2"/>
  <c r="K332" i="2"/>
  <c r="L332" i="2"/>
  <c r="M332" i="2"/>
  <c r="AG332" i="2"/>
  <c r="AH332" i="2"/>
  <c r="AI332" i="2"/>
  <c r="AJ332" i="2"/>
  <c r="AK332" i="2"/>
  <c r="AL332" i="2"/>
  <c r="AM332" i="2"/>
  <c r="AN332" i="2"/>
  <c r="C334" i="2"/>
  <c r="D334" i="2"/>
  <c r="E334" i="2"/>
  <c r="F334" i="2"/>
  <c r="G334" i="2"/>
  <c r="H334" i="2"/>
  <c r="J334" i="2"/>
  <c r="K334" i="2"/>
  <c r="L334" i="2"/>
  <c r="M334" i="2"/>
  <c r="AG334" i="2"/>
  <c r="AH334" i="2"/>
  <c r="AI334" i="2"/>
  <c r="AJ334" i="2"/>
  <c r="AK334" i="2"/>
  <c r="AL334" i="2"/>
  <c r="AM334" i="2"/>
  <c r="AN334" i="2"/>
  <c r="C335" i="2"/>
  <c r="D335" i="2"/>
  <c r="E335" i="2"/>
  <c r="F335" i="2"/>
  <c r="G335" i="2"/>
  <c r="H335" i="2"/>
  <c r="J335" i="2"/>
  <c r="K335" i="2"/>
  <c r="L335" i="2"/>
  <c r="M335" i="2"/>
  <c r="AG335" i="2"/>
  <c r="AH335" i="2"/>
  <c r="AI335" i="2"/>
  <c r="AJ335" i="2"/>
  <c r="AK335" i="2"/>
  <c r="AL335" i="2"/>
  <c r="AM335" i="2"/>
  <c r="AN335" i="2"/>
  <c r="C336" i="2"/>
  <c r="D336" i="2"/>
  <c r="E336" i="2"/>
  <c r="F336" i="2"/>
  <c r="G336" i="2"/>
  <c r="H336" i="2"/>
  <c r="J336" i="2"/>
  <c r="K336" i="2"/>
  <c r="L336" i="2"/>
  <c r="M336" i="2"/>
  <c r="AG336" i="2"/>
  <c r="AH336" i="2"/>
  <c r="AI336" i="2"/>
  <c r="AJ336" i="2"/>
  <c r="AK336" i="2"/>
  <c r="AL336" i="2"/>
  <c r="AM336" i="2"/>
  <c r="AN336" i="2"/>
  <c r="C337" i="2"/>
  <c r="D337" i="2"/>
  <c r="E337" i="2"/>
  <c r="F337" i="2"/>
  <c r="G337" i="2"/>
  <c r="H337" i="2"/>
  <c r="J337" i="2"/>
  <c r="K337" i="2"/>
  <c r="L337" i="2"/>
  <c r="M337" i="2"/>
  <c r="AG337" i="2"/>
  <c r="AH337" i="2"/>
  <c r="AI337" i="2"/>
  <c r="AJ337" i="2"/>
  <c r="AK337" i="2"/>
  <c r="AL337" i="2"/>
  <c r="AM337" i="2"/>
  <c r="AN337" i="2"/>
  <c r="C338" i="2"/>
  <c r="D338" i="2"/>
  <c r="E338" i="2"/>
  <c r="F338" i="2"/>
  <c r="G338" i="2"/>
  <c r="H338" i="2"/>
  <c r="J338" i="2"/>
  <c r="K338" i="2"/>
  <c r="L338" i="2"/>
  <c r="M338" i="2"/>
  <c r="AG338" i="2"/>
  <c r="AH338" i="2"/>
  <c r="AI338" i="2"/>
  <c r="AJ338" i="2"/>
  <c r="AK338" i="2"/>
  <c r="AL338" i="2"/>
  <c r="AM338" i="2"/>
  <c r="AN338" i="2"/>
  <c r="C339" i="2"/>
  <c r="D339" i="2"/>
  <c r="E339" i="2"/>
  <c r="F339" i="2"/>
  <c r="G339" i="2"/>
  <c r="H339" i="2"/>
  <c r="J339" i="2"/>
  <c r="K339" i="2"/>
  <c r="L339" i="2"/>
  <c r="M339" i="2"/>
  <c r="AG339" i="2"/>
  <c r="AH339" i="2"/>
  <c r="AI339" i="2"/>
  <c r="AJ339" i="2"/>
  <c r="AK339" i="2"/>
  <c r="AL339" i="2"/>
  <c r="AM339" i="2"/>
  <c r="AN339" i="2"/>
  <c r="C340" i="2"/>
  <c r="D340" i="2"/>
  <c r="E340" i="2"/>
  <c r="F340" i="2"/>
  <c r="G340" i="2"/>
  <c r="H340" i="2"/>
  <c r="J340" i="2"/>
  <c r="K340" i="2"/>
  <c r="L340" i="2"/>
  <c r="M340" i="2"/>
  <c r="AG340" i="2"/>
  <c r="AH340" i="2"/>
  <c r="AI340" i="2"/>
  <c r="AJ340" i="2"/>
  <c r="AK340" i="2"/>
  <c r="AL340" i="2"/>
  <c r="AM340" i="2"/>
  <c r="AN340" i="2"/>
  <c r="C341" i="2"/>
  <c r="D341" i="2"/>
  <c r="E341" i="2"/>
  <c r="F341" i="2"/>
  <c r="G341" i="2"/>
  <c r="H341" i="2"/>
  <c r="J341" i="2"/>
  <c r="K341" i="2"/>
  <c r="L341" i="2"/>
  <c r="M341" i="2"/>
  <c r="AG341" i="2"/>
  <c r="AH341" i="2"/>
  <c r="AI341" i="2"/>
  <c r="AJ341" i="2"/>
  <c r="AK341" i="2"/>
  <c r="AL341" i="2"/>
  <c r="AM341" i="2"/>
  <c r="AN341" i="2"/>
  <c r="C342" i="2"/>
  <c r="D342" i="2"/>
  <c r="E342" i="2"/>
  <c r="F342" i="2"/>
  <c r="G342" i="2"/>
  <c r="H342" i="2"/>
  <c r="J342" i="2"/>
  <c r="K342" i="2"/>
  <c r="L342" i="2"/>
  <c r="M342" i="2"/>
  <c r="AG342" i="2"/>
  <c r="AH342" i="2"/>
  <c r="AI342" i="2"/>
  <c r="AJ342" i="2"/>
  <c r="AK342" i="2"/>
  <c r="AL342" i="2"/>
  <c r="AM342" i="2"/>
  <c r="AN342" i="2"/>
  <c r="C344" i="2"/>
  <c r="D344" i="2"/>
  <c r="E344" i="2"/>
  <c r="F344" i="2"/>
  <c r="G344" i="2"/>
  <c r="H344" i="2"/>
  <c r="J344" i="2"/>
  <c r="K344" i="2"/>
  <c r="L344" i="2"/>
  <c r="M344" i="2"/>
  <c r="AG344" i="2"/>
  <c r="AH344" i="2"/>
  <c r="AI344" i="2"/>
  <c r="AJ344" i="2"/>
  <c r="AK344" i="2"/>
  <c r="AL344" i="2"/>
  <c r="AM344" i="2"/>
  <c r="AN344" i="2"/>
  <c r="AV344" i="2"/>
  <c r="C345" i="2"/>
  <c r="D345" i="2"/>
  <c r="E345" i="2"/>
  <c r="F345" i="2"/>
  <c r="G345" i="2"/>
  <c r="H345" i="2"/>
  <c r="J345" i="2"/>
  <c r="K345" i="2"/>
  <c r="L345" i="2"/>
  <c r="M345" i="2"/>
  <c r="AG345" i="2"/>
  <c r="AH345" i="2"/>
  <c r="AI345" i="2"/>
  <c r="AJ345" i="2"/>
  <c r="AK345" i="2"/>
  <c r="AL345" i="2"/>
  <c r="AM345" i="2"/>
  <c r="AN345" i="2"/>
  <c r="AV345" i="2"/>
  <c r="C346" i="2"/>
  <c r="D346" i="2"/>
  <c r="E346" i="2"/>
  <c r="F346" i="2"/>
  <c r="G346" i="2"/>
  <c r="H346" i="2"/>
  <c r="J346" i="2"/>
  <c r="K346" i="2"/>
  <c r="L346" i="2"/>
  <c r="M346" i="2"/>
  <c r="AG346" i="2"/>
  <c r="AH346" i="2"/>
  <c r="AI346" i="2"/>
  <c r="AJ346" i="2"/>
  <c r="AK346" i="2"/>
  <c r="AL346" i="2"/>
  <c r="AM346" i="2"/>
  <c r="AN346" i="2"/>
  <c r="AV346" i="2"/>
  <c r="C347" i="2"/>
  <c r="D347" i="2"/>
  <c r="E347" i="2"/>
  <c r="F347" i="2"/>
  <c r="G347" i="2"/>
  <c r="H347" i="2"/>
  <c r="J347" i="2"/>
  <c r="K347" i="2"/>
  <c r="L347" i="2"/>
  <c r="M347" i="2"/>
  <c r="AG347" i="2"/>
  <c r="AH347" i="2"/>
  <c r="AI347" i="2"/>
  <c r="AJ347" i="2"/>
  <c r="AK347" i="2"/>
  <c r="AL347" i="2"/>
  <c r="AM347" i="2"/>
  <c r="AN347" i="2"/>
  <c r="AV347" i="2"/>
  <c r="C348" i="2"/>
  <c r="D348" i="2"/>
  <c r="E348" i="2"/>
  <c r="F348" i="2"/>
  <c r="G348" i="2"/>
  <c r="H348" i="2"/>
  <c r="J348" i="2"/>
  <c r="K348" i="2"/>
  <c r="L348" i="2"/>
  <c r="M348" i="2"/>
  <c r="AG348" i="2"/>
  <c r="AH348" i="2"/>
  <c r="AI348" i="2"/>
  <c r="AJ348" i="2"/>
  <c r="AK348" i="2"/>
  <c r="AL348" i="2"/>
  <c r="AM348" i="2"/>
  <c r="AN348" i="2"/>
  <c r="AV348" i="2"/>
  <c r="C349" i="2"/>
  <c r="D349" i="2"/>
  <c r="E349" i="2"/>
  <c r="F349" i="2"/>
  <c r="G349" i="2"/>
  <c r="H349" i="2"/>
  <c r="J349" i="2"/>
  <c r="K349" i="2"/>
  <c r="L349" i="2"/>
  <c r="M349" i="2"/>
  <c r="AG349" i="2"/>
  <c r="AH349" i="2"/>
  <c r="AI349" i="2"/>
  <c r="AJ349" i="2"/>
  <c r="AK349" i="2"/>
  <c r="AL349" i="2"/>
  <c r="AM349" i="2"/>
  <c r="AN349" i="2"/>
  <c r="AV349" i="2"/>
  <c r="C350" i="2"/>
  <c r="D350" i="2"/>
  <c r="E350" i="2"/>
  <c r="F350" i="2"/>
  <c r="G350" i="2"/>
  <c r="H350" i="2"/>
  <c r="J350" i="2"/>
  <c r="K350" i="2"/>
  <c r="L350" i="2"/>
  <c r="M350" i="2"/>
  <c r="AG350" i="2"/>
  <c r="AH350" i="2"/>
  <c r="AI350" i="2"/>
  <c r="AJ350" i="2"/>
  <c r="AK350" i="2"/>
  <c r="AL350" i="2"/>
  <c r="AM350" i="2"/>
  <c r="AN350" i="2"/>
  <c r="AV350" i="2"/>
  <c r="C351" i="2"/>
  <c r="D351" i="2"/>
  <c r="E351" i="2"/>
  <c r="F351" i="2"/>
  <c r="G351" i="2"/>
  <c r="H351" i="2"/>
  <c r="J351" i="2"/>
  <c r="K351" i="2"/>
  <c r="L351" i="2"/>
  <c r="M351" i="2"/>
  <c r="AG351" i="2"/>
  <c r="AH351" i="2"/>
  <c r="AI351" i="2"/>
  <c r="AJ351" i="2"/>
  <c r="AK351" i="2"/>
  <c r="AL351" i="2"/>
  <c r="AM351" i="2"/>
  <c r="AN351" i="2"/>
  <c r="AV351" i="2"/>
  <c r="C352" i="2"/>
  <c r="D352" i="2"/>
  <c r="E352" i="2"/>
  <c r="F352" i="2"/>
  <c r="G352" i="2"/>
  <c r="H352" i="2"/>
  <c r="J352" i="2"/>
  <c r="K352" i="2"/>
  <c r="L352" i="2"/>
  <c r="M352" i="2"/>
  <c r="AG352" i="2"/>
  <c r="AH352" i="2"/>
  <c r="AI352" i="2"/>
  <c r="AJ352" i="2"/>
  <c r="AK352" i="2"/>
  <c r="AL352" i="2"/>
  <c r="AM352" i="2"/>
  <c r="AN352" i="2"/>
  <c r="AV352" i="2"/>
  <c r="C353" i="2"/>
  <c r="D353" i="2"/>
  <c r="E353" i="2"/>
  <c r="F353" i="2"/>
  <c r="G353" i="2"/>
  <c r="H353" i="2"/>
  <c r="J353" i="2"/>
  <c r="K353" i="2"/>
  <c r="L353" i="2"/>
  <c r="M353" i="2"/>
  <c r="AG353" i="2"/>
  <c r="AH353" i="2"/>
  <c r="AI353" i="2"/>
  <c r="AJ353" i="2"/>
  <c r="AK353" i="2"/>
  <c r="AL353" i="2"/>
  <c r="AM353" i="2"/>
  <c r="AN353" i="2"/>
  <c r="AV353" i="2"/>
  <c r="C354" i="2"/>
  <c r="D354" i="2"/>
  <c r="E354" i="2"/>
  <c r="F354" i="2"/>
  <c r="G354" i="2"/>
  <c r="H354" i="2"/>
  <c r="J354" i="2"/>
  <c r="K354" i="2"/>
  <c r="L354" i="2"/>
  <c r="M354" i="2"/>
  <c r="AG354" i="2"/>
  <c r="AH354" i="2"/>
  <c r="AI354" i="2"/>
  <c r="AJ354" i="2"/>
  <c r="AK354" i="2"/>
  <c r="AL354" i="2"/>
  <c r="AM354" i="2"/>
  <c r="AN354" i="2"/>
  <c r="AV354" i="2"/>
  <c r="C355" i="2"/>
  <c r="D355" i="2"/>
  <c r="E355" i="2"/>
  <c r="F355" i="2"/>
  <c r="G355" i="2"/>
  <c r="H355" i="2"/>
  <c r="J355" i="2"/>
  <c r="K355" i="2"/>
  <c r="L355" i="2"/>
  <c r="M355" i="2"/>
  <c r="AG355" i="2"/>
  <c r="AH355" i="2"/>
  <c r="AI355" i="2"/>
  <c r="AJ355" i="2"/>
  <c r="AK355" i="2"/>
  <c r="AL355" i="2"/>
  <c r="AM355" i="2"/>
  <c r="AN355" i="2"/>
  <c r="AV355" i="2"/>
  <c r="C356" i="2"/>
  <c r="D356" i="2"/>
  <c r="E356" i="2"/>
  <c r="F356" i="2"/>
  <c r="G356" i="2"/>
  <c r="H356" i="2"/>
  <c r="J356" i="2"/>
  <c r="K356" i="2"/>
  <c r="L356" i="2"/>
  <c r="M356" i="2"/>
  <c r="AG356" i="2"/>
  <c r="AH356" i="2"/>
  <c r="AI356" i="2"/>
  <c r="AJ356" i="2"/>
  <c r="AK356" i="2"/>
  <c r="AL356" i="2"/>
  <c r="AM356" i="2"/>
  <c r="AN356" i="2"/>
  <c r="AV356" i="2"/>
  <c r="C357" i="2"/>
  <c r="D357" i="2"/>
  <c r="E357" i="2"/>
  <c r="F357" i="2"/>
  <c r="G357" i="2"/>
  <c r="H357" i="2"/>
  <c r="J357" i="2"/>
  <c r="K357" i="2"/>
  <c r="L357" i="2"/>
  <c r="M357" i="2"/>
  <c r="AG357" i="2"/>
  <c r="AH357" i="2"/>
  <c r="AI357" i="2"/>
  <c r="AJ357" i="2"/>
  <c r="AK357" i="2"/>
  <c r="AL357" i="2"/>
  <c r="AM357" i="2"/>
  <c r="AN357" i="2"/>
  <c r="AV357" i="2"/>
  <c r="C358" i="2"/>
  <c r="D358" i="2"/>
  <c r="E358" i="2"/>
  <c r="F358" i="2"/>
  <c r="G358" i="2"/>
  <c r="H358" i="2"/>
  <c r="J358" i="2"/>
  <c r="K358" i="2"/>
  <c r="L358" i="2"/>
  <c r="M358" i="2"/>
  <c r="AG358" i="2"/>
  <c r="AH358" i="2"/>
  <c r="AI358" i="2"/>
  <c r="AJ358" i="2"/>
  <c r="AK358" i="2"/>
  <c r="AL358" i="2"/>
  <c r="AM358" i="2"/>
  <c r="AN358" i="2"/>
  <c r="AV358" i="2"/>
  <c r="C359" i="2"/>
  <c r="D359" i="2"/>
  <c r="E359" i="2"/>
  <c r="F359" i="2"/>
  <c r="G359" i="2"/>
  <c r="H359" i="2"/>
  <c r="J359" i="2"/>
  <c r="K359" i="2"/>
  <c r="L359" i="2"/>
  <c r="M359" i="2"/>
  <c r="AG359" i="2"/>
  <c r="AH359" i="2"/>
  <c r="AI359" i="2"/>
  <c r="AJ359" i="2"/>
  <c r="AK359" i="2"/>
  <c r="AL359" i="2"/>
  <c r="AM359" i="2"/>
  <c r="AN359" i="2"/>
  <c r="AV359" i="2"/>
  <c r="C360" i="2"/>
  <c r="D360" i="2"/>
  <c r="E360" i="2"/>
  <c r="F360" i="2"/>
  <c r="G360" i="2"/>
  <c r="H360" i="2"/>
  <c r="J360" i="2"/>
  <c r="K360" i="2"/>
  <c r="L360" i="2"/>
  <c r="M360" i="2"/>
  <c r="AG360" i="2"/>
  <c r="AH360" i="2"/>
  <c r="AI360" i="2"/>
  <c r="AJ360" i="2"/>
  <c r="AK360" i="2"/>
  <c r="AL360" i="2"/>
  <c r="AM360" i="2"/>
  <c r="AN360" i="2"/>
  <c r="AV360" i="2"/>
  <c r="C361" i="2"/>
  <c r="D361" i="2"/>
  <c r="E361" i="2"/>
  <c r="F361" i="2"/>
  <c r="G361" i="2"/>
  <c r="H361" i="2"/>
  <c r="J361" i="2"/>
  <c r="K361" i="2"/>
  <c r="L361" i="2"/>
  <c r="M361" i="2"/>
  <c r="AG361" i="2"/>
  <c r="AH361" i="2"/>
  <c r="AI361" i="2"/>
  <c r="AJ361" i="2"/>
  <c r="AK361" i="2"/>
  <c r="AL361" i="2"/>
  <c r="AM361" i="2"/>
  <c r="AN361" i="2"/>
  <c r="AV361" i="2"/>
  <c r="C362" i="2"/>
  <c r="D362" i="2"/>
  <c r="E362" i="2"/>
  <c r="F362" i="2"/>
  <c r="G362" i="2"/>
  <c r="H362" i="2"/>
  <c r="J362" i="2"/>
  <c r="K362" i="2"/>
  <c r="L362" i="2"/>
  <c r="M362" i="2"/>
  <c r="AG362" i="2"/>
  <c r="AH362" i="2"/>
  <c r="AI362" i="2"/>
  <c r="AJ362" i="2"/>
  <c r="AK362" i="2"/>
  <c r="AL362" i="2"/>
  <c r="AM362" i="2"/>
  <c r="AN362" i="2"/>
  <c r="AV362" i="2"/>
  <c r="C363" i="2"/>
  <c r="D363" i="2"/>
  <c r="E363" i="2"/>
  <c r="F363" i="2"/>
  <c r="G363" i="2"/>
  <c r="H363" i="2"/>
  <c r="J363" i="2"/>
  <c r="K363" i="2"/>
  <c r="L363" i="2"/>
  <c r="M363" i="2"/>
  <c r="AG363" i="2"/>
  <c r="AH363" i="2"/>
  <c r="AI363" i="2"/>
  <c r="AJ363" i="2"/>
  <c r="AK363" i="2"/>
  <c r="AL363" i="2"/>
  <c r="AM363" i="2"/>
  <c r="AN363" i="2"/>
  <c r="AV363" i="2"/>
  <c r="C364" i="2"/>
  <c r="D364" i="2"/>
  <c r="E364" i="2"/>
  <c r="F364" i="2"/>
  <c r="G364" i="2"/>
  <c r="H364" i="2"/>
  <c r="J364" i="2"/>
  <c r="K364" i="2"/>
  <c r="L364" i="2"/>
  <c r="M364" i="2"/>
  <c r="AG364" i="2"/>
  <c r="AH364" i="2"/>
  <c r="AI364" i="2"/>
  <c r="AJ364" i="2"/>
  <c r="AK364" i="2"/>
  <c r="AL364" i="2"/>
  <c r="AM364" i="2"/>
  <c r="AN364" i="2"/>
  <c r="AV364" i="2"/>
  <c r="C365" i="2"/>
  <c r="D365" i="2"/>
  <c r="E365" i="2"/>
  <c r="F365" i="2"/>
  <c r="G365" i="2"/>
  <c r="H365" i="2"/>
  <c r="J365" i="2"/>
  <c r="K365" i="2"/>
  <c r="L365" i="2"/>
  <c r="M365" i="2"/>
  <c r="AG365" i="2"/>
  <c r="AH365" i="2"/>
  <c r="AI365" i="2"/>
  <c r="AJ365" i="2"/>
  <c r="AK365" i="2"/>
  <c r="AL365" i="2"/>
  <c r="AM365" i="2"/>
  <c r="AN365" i="2"/>
  <c r="AV365" i="2"/>
  <c r="C366" i="2"/>
  <c r="D366" i="2"/>
  <c r="E366" i="2"/>
  <c r="F366" i="2"/>
  <c r="G366" i="2"/>
  <c r="H366" i="2"/>
  <c r="J366" i="2"/>
  <c r="K366" i="2"/>
  <c r="L366" i="2"/>
  <c r="M366" i="2"/>
  <c r="AG366" i="2"/>
  <c r="AH366" i="2"/>
  <c r="AI366" i="2"/>
  <c r="AJ366" i="2"/>
  <c r="AK366" i="2"/>
  <c r="AL366" i="2"/>
  <c r="AM366" i="2"/>
  <c r="AN366" i="2"/>
  <c r="AV366" i="2"/>
  <c r="C367" i="2"/>
  <c r="D367" i="2"/>
  <c r="E367" i="2"/>
  <c r="F367" i="2"/>
  <c r="G367" i="2"/>
  <c r="H367" i="2"/>
  <c r="J367" i="2"/>
  <c r="K367" i="2"/>
  <c r="L367" i="2"/>
  <c r="M367" i="2"/>
  <c r="AG367" i="2"/>
  <c r="AH367" i="2"/>
  <c r="AI367" i="2"/>
  <c r="AJ367" i="2"/>
  <c r="AK367" i="2"/>
  <c r="AL367" i="2"/>
  <c r="AM367" i="2"/>
  <c r="AN367" i="2"/>
  <c r="AV367" i="2"/>
  <c r="C368" i="2"/>
  <c r="D368" i="2"/>
  <c r="E368" i="2"/>
  <c r="F368" i="2"/>
  <c r="G368" i="2"/>
  <c r="H368" i="2"/>
  <c r="J368" i="2"/>
  <c r="K368" i="2"/>
  <c r="L368" i="2"/>
  <c r="M368" i="2"/>
  <c r="AG368" i="2"/>
  <c r="AH368" i="2"/>
  <c r="AI368" i="2"/>
  <c r="AJ368" i="2"/>
  <c r="AK368" i="2"/>
  <c r="AL368" i="2"/>
  <c r="AM368" i="2"/>
  <c r="AN368" i="2"/>
  <c r="AV368" i="2"/>
  <c r="C369" i="2"/>
  <c r="D369" i="2"/>
  <c r="E369" i="2"/>
  <c r="F369" i="2"/>
  <c r="G369" i="2"/>
  <c r="H369" i="2"/>
  <c r="J369" i="2"/>
  <c r="K369" i="2"/>
  <c r="L369" i="2"/>
  <c r="M369" i="2"/>
  <c r="AG369" i="2"/>
  <c r="AH369" i="2"/>
  <c r="AI369" i="2"/>
  <c r="AJ369" i="2"/>
  <c r="AK369" i="2"/>
  <c r="AL369" i="2"/>
  <c r="AM369" i="2"/>
  <c r="AN369" i="2"/>
  <c r="AV369" i="2"/>
  <c r="C370" i="2"/>
  <c r="D370" i="2"/>
  <c r="E370" i="2"/>
  <c r="F370" i="2"/>
  <c r="G370" i="2"/>
  <c r="H370" i="2"/>
  <c r="J370" i="2"/>
  <c r="K370" i="2"/>
  <c r="L370" i="2"/>
  <c r="M370" i="2"/>
  <c r="AG370" i="2"/>
  <c r="AH370" i="2"/>
  <c r="AI370" i="2"/>
  <c r="AJ370" i="2"/>
  <c r="AK370" i="2"/>
  <c r="AL370" i="2"/>
  <c r="AM370" i="2"/>
  <c r="AN370" i="2"/>
  <c r="AV370" i="2"/>
  <c r="C371" i="2"/>
  <c r="D371" i="2"/>
  <c r="E371" i="2"/>
  <c r="F371" i="2"/>
  <c r="G371" i="2"/>
  <c r="H371" i="2"/>
  <c r="J371" i="2"/>
  <c r="K371" i="2"/>
  <c r="L371" i="2"/>
  <c r="M371" i="2"/>
  <c r="AG371" i="2"/>
  <c r="AH371" i="2"/>
  <c r="AI371" i="2"/>
  <c r="AJ371" i="2"/>
  <c r="AK371" i="2"/>
  <c r="AL371" i="2"/>
  <c r="AM371" i="2"/>
  <c r="AN371" i="2"/>
  <c r="AV371" i="2"/>
  <c r="C372" i="2"/>
  <c r="D372" i="2"/>
  <c r="E372" i="2"/>
  <c r="F372" i="2"/>
  <c r="G372" i="2"/>
  <c r="H372" i="2"/>
  <c r="J372" i="2"/>
  <c r="K372" i="2"/>
  <c r="L372" i="2"/>
  <c r="M372" i="2"/>
  <c r="AG372" i="2"/>
  <c r="AH372" i="2"/>
  <c r="AI372" i="2"/>
  <c r="AJ372" i="2"/>
  <c r="AK372" i="2"/>
  <c r="AL372" i="2"/>
  <c r="AM372" i="2"/>
  <c r="AN372" i="2"/>
  <c r="AV372" i="2"/>
  <c r="C373" i="2"/>
  <c r="D373" i="2"/>
  <c r="E373" i="2"/>
  <c r="F373" i="2"/>
  <c r="G373" i="2"/>
  <c r="H373" i="2"/>
  <c r="J373" i="2"/>
  <c r="K373" i="2"/>
  <c r="L373" i="2"/>
  <c r="M373" i="2"/>
  <c r="AG373" i="2"/>
  <c r="AH373" i="2"/>
  <c r="AI373" i="2"/>
  <c r="AJ373" i="2"/>
  <c r="AK373" i="2"/>
  <c r="AL373" i="2"/>
  <c r="AM373" i="2"/>
  <c r="AN373" i="2"/>
  <c r="AV373" i="2"/>
  <c r="C374" i="2"/>
  <c r="D374" i="2"/>
  <c r="E374" i="2"/>
  <c r="F374" i="2"/>
  <c r="G374" i="2"/>
  <c r="H374" i="2"/>
  <c r="J374" i="2"/>
  <c r="K374" i="2"/>
  <c r="L374" i="2"/>
  <c r="M374" i="2"/>
  <c r="AG374" i="2"/>
  <c r="AH374" i="2"/>
  <c r="AI374" i="2"/>
  <c r="AJ374" i="2"/>
  <c r="AK374" i="2"/>
  <c r="AL374" i="2"/>
  <c r="AM374" i="2"/>
  <c r="AN374" i="2"/>
  <c r="AV374" i="2"/>
  <c r="C375" i="2"/>
  <c r="D375" i="2"/>
  <c r="E375" i="2"/>
  <c r="F375" i="2"/>
  <c r="G375" i="2"/>
  <c r="H375" i="2"/>
  <c r="J375" i="2"/>
  <c r="K375" i="2"/>
  <c r="L375" i="2"/>
  <c r="M375" i="2"/>
  <c r="AG375" i="2"/>
  <c r="AH375" i="2"/>
  <c r="AI375" i="2"/>
  <c r="AJ375" i="2"/>
  <c r="AK375" i="2"/>
  <c r="AL375" i="2"/>
  <c r="AM375" i="2"/>
  <c r="AN375" i="2"/>
  <c r="AV375" i="2"/>
  <c r="C376" i="2"/>
  <c r="D376" i="2"/>
  <c r="E376" i="2"/>
  <c r="F376" i="2"/>
  <c r="G376" i="2"/>
  <c r="H376" i="2"/>
  <c r="J376" i="2"/>
  <c r="K376" i="2"/>
  <c r="L376" i="2"/>
  <c r="M376" i="2"/>
  <c r="AG376" i="2"/>
  <c r="AH376" i="2"/>
  <c r="AI376" i="2"/>
  <c r="AJ376" i="2"/>
  <c r="AK376" i="2"/>
  <c r="AL376" i="2"/>
  <c r="AM376" i="2"/>
  <c r="AN376" i="2"/>
  <c r="AV376" i="2"/>
  <c r="C377" i="2"/>
  <c r="D377" i="2"/>
  <c r="E377" i="2"/>
  <c r="F377" i="2"/>
  <c r="G377" i="2"/>
  <c r="H377" i="2"/>
  <c r="J377" i="2"/>
  <c r="K377" i="2"/>
  <c r="L377" i="2"/>
  <c r="M377" i="2"/>
  <c r="AG377" i="2"/>
  <c r="AH377" i="2"/>
  <c r="AI377" i="2"/>
  <c r="AJ377" i="2"/>
  <c r="AK377" i="2"/>
  <c r="AL377" i="2"/>
  <c r="AM377" i="2"/>
  <c r="AN377" i="2"/>
  <c r="AV377" i="2"/>
  <c r="C378" i="2"/>
  <c r="D378" i="2"/>
  <c r="E378" i="2"/>
  <c r="F378" i="2"/>
  <c r="G378" i="2"/>
  <c r="H378" i="2"/>
  <c r="J378" i="2"/>
  <c r="K378" i="2"/>
  <c r="L378" i="2"/>
  <c r="M378" i="2"/>
  <c r="AG378" i="2"/>
  <c r="AH378" i="2"/>
  <c r="AI378" i="2"/>
  <c r="AJ378" i="2"/>
  <c r="AK378" i="2"/>
  <c r="AL378" i="2"/>
  <c r="AM378" i="2"/>
  <c r="AN378" i="2"/>
  <c r="AV378" i="2"/>
  <c r="C379" i="2"/>
  <c r="D379" i="2"/>
  <c r="E379" i="2"/>
  <c r="F379" i="2"/>
  <c r="G379" i="2"/>
  <c r="H379" i="2"/>
  <c r="J379" i="2"/>
  <c r="K379" i="2"/>
  <c r="L379" i="2"/>
  <c r="M379" i="2"/>
  <c r="AG379" i="2"/>
  <c r="AH379" i="2"/>
  <c r="AI379" i="2"/>
  <c r="AJ379" i="2"/>
  <c r="AK379" i="2"/>
  <c r="AL379" i="2"/>
  <c r="AM379" i="2"/>
  <c r="AN379" i="2"/>
  <c r="AV379" i="2"/>
  <c r="C380" i="2"/>
  <c r="D380" i="2"/>
  <c r="E380" i="2"/>
  <c r="F380" i="2"/>
  <c r="G380" i="2"/>
  <c r="H380" i="2"/>
  <c r="J380" i="2"/>
  <c r="K380" i="2"/>
  <c r="L380" i="2"/>
  <c r="M380" i="2"/>
  <c r="AG380" i="2"/>
  <c r="AH380" i="2"/>
  <c r="AI380" i="2"/>
  <c r="AJ380" i="2"/>
  <c r="AK380" i="2"/>
  <c r="AL380" i="2"/>
  <c r="AM380" i="2"/>
  <c r="AN380" i="2"/>
  <c r="AV380" i="2"/>
  <c r="C381" i="2"/>
  <c r="D381" i="2"/>
  <c r="E381" i="2"/>
  <c r="F381" i="2"/>
  <c r="G381" i="2"/>
  <c r="H381" i="2"/>
  <c r="J381" i="2"/>
  <c r="K381" i="2"/>
  <c r="L381" i="2"/>
  <c r="M381" i="2"/>
  <c r="AG381" i="2"/>
  <c r="AH381" i="2"/>
  <c r="AI381" i="2"/>
  <c r="AJ381" i="2"/>
  <c r="AK381" i="2"/>
  <c r="AL381" i="2"/>
  <c r="AM381" i="2"/>
  <c r="AN381" i="2"/>
  <c r="AV381" i="2"/>
  <c r="C382" i="2"/>
  <c r="D382" i="2"/>
  <c r="E382" i="2"/>
  <c r="F382" i="2"/>
  <c r="G382" i="2"/>
  <c r="H382" i="2"/>
  <c r="J382" i="2"/>
  <c r="K382" i="2"/>
  <c r="L382" i="2"/>
  <c r="M382" i="2"/>
  <c r="AG382" i="2"/>
  <c r="AH382" i="2"/>
  <c r="AI382" i="2"/>
  <c r="AJ382" i="2"/>
  <c r="AK382" i="2"/>
  <c r="AL382" i="2"/>
  <c r="AM382" i="2"/>
  <c r="AN382" i="2"/>
  <c r="AV382" i="2"/>
  <c r="C383" i="2"/>
  <c r="D383" i="2"/>
  <c r="E383" i="2"/>
  <c r="F383" i="2"/>
  <c r="G383" i="2"/>
  <c r="H383" i="2"/>
  <c r="J383" i="2"/>
  <c r="K383" i="2"/>
  <c r="L383" i="2"/>
  <c r="M383" i="2"/>
  <c r="AG383" i="2"/>
  <c r="AH383" i="2"/>
  <c r="AI383" i="2"/>
  <c r="AJ383" i="2"/>
  <c r="AK383" i="2"/>
  <c r="AL383" i="2"/>
  <c r="AM383" i="2"/>
  <c r="AN383" i="2"/>
  <c r="AV383" i="2"/>
  <c r="C384" i="2"/>
  <c r="D384" i="2"/>
  <c r="E384" i="2"/>
  <c r="F384" i="2"/>
  <c r="G384" i="2"/>
  <c r="H384" i="2"/>
  <c r="J384" i="2"/>
  <c r="K384" i="2"/>
  <c r="L384" i="2"/>
  <c r="M384" i="2"/>
  <c r="AG384" i="2"/>
  <c r="AH384" i="2"/>
  <c r="AI384" i="2"/>
  <c r="AJ384" i="2"/>
  <c r="AK384" i="2"/>
  <c r="AL384" i="2"/>
  <c r="AM384" i="2"/>
  <c r="AN384" i="2"/>
  <c r="AV384" i="2"/>
  <c r="C385" i="2"/>
  <c r="D385" i="2"/>
  <c r="E385" i="2"/>
  <c r="F385" i="2"/>
  <c r="G385" i="2"/>
  <c r="H385" i="2"/>
  <c r="J385" i="2"/>
  <c r="K385" i="2"/>
  <c r="L385" i="2"/>
  <c r="M385" i="2"/>
  <c r="AG385" i="2"/>
  <c r="AH385" i="2"/>
  <c r="AI385" i="2"/>
  <c r="AJ385" i="2"/>
  <c r="AK385" i="2"/>
  <c r="AL385" i="2"/>
  <c r="AM385" i="2"/>
  <c r="AN385" i="2"/>
  <c r="AV385" i="2"/>
  <c r="C386" i="2"/>
  <c r="D386" i="2"/>
  <c r="E386" i="2"/>
  <c r="F386" i="2"/>
  <c r="G386" i="2"/>
  <c r="H386" i="2"/>
  <c r="J386" i="2"/>
  <c r="K386" i="2"/>
  <c r="L386" i="2"/>
  <c r="M386" i="2"/>
  <c r="AG386" i="2"/>
  <c r="AH386" i="2"/>
  <c r="AI386" i="2"/>
  <c r="AJ386" i="2"/>
  <c r="AK386" i="2"/>
  <c r="AL386" i="2"/>
  <c r="AM386" i="2"/>
  <c r="AN386" i="2"/>
  <c r="AV386" i="2"/>
  <c r="C387" i="2"/>
  <c r="D387" i="2"/>
  <c r="E387" i="2"/>
  <c r="F387" i="2"/>
  <c r="G387" i="2"/>
  <c r="H387" i="2"/>
  <c r="J387" i="2"/>
  <c r="K387" i="2"/>
  <c r="L387" i="2"/>
  <c r="M387" i="2"/>
  <c r="AG387" i="2"/>
  <c r="AH387" i="2"/>
  <c r="AI387" i="2"/>
  <c r="AJ387" i="2"/>
  <c r="AK387" i="2"/>
  <c r="AL387" i="2"/>
  <c r="AM387" i="2"/>
  <c r="AN387" i="2"/>
  <c r="AV387" i="2"/>
  <c r="C388" i="2"/>
  <c r="D388" i="2"/>
  <c r="E388" i="2"/>
  <c r="F388" i="2"/>
  <c r="G388" i="2"/>
  <c r="H388" i="2"/>
  <c r="J388" i="2"/>
  <c r="K388" i="2"/>
  <c r="L388" i="2"/>
  <c r="M388" i="2"/>
  <c r="AG388" i="2"/>
  <c r="AH388" i="2"/>
  <c r="AI388" i="2"/>
  <c r="AJ388" i="2"/>
  <c r="AK388" i="2"/>
  <c r="AL388" i="2"/>
  <c r="AM388" i="2"/>
  <c r="AN388" i="2"/>
  <c r="AV388" i="2"/>
  <c r="C389" i="2"/>
  <c r="D389" i="2"/>
  <c r="E389" i="2"/>
  <c r="F389" i="2"/>
  <c r="G389" i="2"/>
  <c r="H389" i="2"/>
  <c r="J389" i="2"/>
  <c r="K389" i="2"/>
  <c r="L389" i="2"/>
  <c r="M389" i="2"/>
  <c r="AG389" i="2"/>
  <c r="AH389" i="2"/>
  <c r="AI389" i="2"/>
  <c r="AJ389" i="2"/>
  <c r="AK389" i="2"/>
  <c r="AL389" i="2"/>
  <c r="AM389" i="2"/>
  <c r="AN389" i="2"/>
  <c r="AV389" i="2"/>
  <c r="C390" i="2"/>
  <c r="D390" i="2"/>
  <c r="E390" i="2"/>
  <c r="F390" i="2"/>
  <c r="G390" i="2"/>
  <c r="H390" i="2"/>
  <c r="J390" i="2"/>
  <c r="K390" i="2"/>
  <c r="L390" i="2"/>
  <c r="M390" i="2"/>
  <c r="AG390" i="2"/>
  <c r="AH390" i="2"/>
  <c r="AI390" i="2"/>
  <c r="AJ390" i="2"/>
  <c r="AK390" i="2"/>
  <c r="AL390" i="2"/>
  <c r="AM390" i="2"/>
  <c r="AN390" i="2"/>
  <c r="AV390" i="2"/>
  <c r="C391" i="2"/>
  <c r="D391" i="2"/>
  <c r="E391" i="2"/>
  <c r="F391" i="2"/>
  <c r="G391" i="2"/>
  <c r="H391" i="2"/>
  <c r="J391" i="2"/>
  <c r="K391" i="2"/>
  <c r="L391" i="2"/>
  <c r="M391" i="2"/>
  <c r="AG391" i="2"/>
  <c r="AH391" i="2"/>
  <c r="AI391" i="2"/>
  <c r="AJ391" i="2"/>
  <c r="AK391" i="2"/>
  <c r="AL391" i="2"/>
  <c r="AM391" i="2"/>
  <c r="AN391" i="2"/>
  <c r="AV391" i="2"/>
  <c r="C392" i="2"/>
  <c r="D392" i="2"/>
  <c r="E392" i="2"/>
  <c r="F392" i="2"/>
  <c r="G392" i="2"/>
  <c r="H392" i="2"/>
  <c r="J392" i="2"/>
  <c r="K392" i="2"/>
  <c r="L392" i="2"/>
  <c r="M392" i="2"/>
  <c r="AG392" i="2"/>
  <c r="AH392" i="2"/>
  <c r="AI392" i="2"/>
  <c r="AJ392" i="2"/>
  <c r="AK392" i="2"/>
  <c r="AL392" i="2"/>
  <c r="AM392" i="2"/>
  <c r="AN392" i="2"/>
  <c r="AV392" i="2"/>
  <c r="C393" i="2"/>
  <c r="D393" i="2"/>
  <c r="E393" i="2"/>
  <c r="F393" i="2"/>
  <c r="G393" i="2"/>
  <c r="H393" i="2"/>
  <c r="J393" i="2"/>
  <c r="K393" i="2"/>
  <c r="L393" i="2"/>
  <c r="M393" i="2"/>
  <c r="AG393" i="2"/>
  <c r="AH393" i="2"/>
  <c r="AI393" i="2"/>
  <c r="AJ393" i="2"/>
  <c r="AK393" i="2"/>
  <c r="AL393" i="2"/>
  <c r="AM393" i="2"/>
  <c r="AN393" i="2"/>
  <c r="AV393" i="2"/>
  <c r="C394" i="2"/>
  <c r="D394" i="2"/>
  <c r="E394" i="2"/>
  <c r="F394" i="2"/>
  <c r="G394" i="2"/>
  <c r="H394" i="2"/>
  <c r="J394" i="2"/>
  <c r="K394" i="2"/>
  <c r="L394" i="2"/>
  <c r="M394" i="2"/>
  <c r="AG394" i="2"/>
  <c r="AH394" i="2"/>
  <c r="AI394" i="2"/>
  <c r="AJ394" i="2"/>
  <c r="AK394" i="2"/>
  <c r="AL394" i="2"/>
  <c r="AM394" i="2"/>
  <c r="AN394" i="2"/>
  <c r="AV394" i="2"/>
  <c r="C395" i="2"/>
  <c r="D395" i="2"/>
  <c r="E395" i="2"/>
  <c r="F395" i="2"/>
  <c r="G395" i="2"/>
  <c r="H395" i="2"/>
  <c r="J395" i="2"/>
  <c r="K395" i="2"/>
  <c r="L395" i="2"/>
  <c r="M395" i="2"/>
  <c r="AG395" i="2"/>
  <c r="AH395" i="2"/>
  <c r="AI395" i="2"/>
  <c r="AJ395" i="2"/>
  <c r="AK395" i="2"/>
  <c r="AL395" i="2"/>
  <c r="AM395" i="2"/>
  <c r="AN395" i="2"/>
  <c r="AV395" i="2"/>
  <c r="C396" i="2"/>
  <c r="D396" i="2"/>
  <c r="E396" i="2"/>
  <c r="F396" i="2"/>
  <c r="G396" i="2"/>
  <c r="H396" i="2"/>
  <c r="J396" i="2"/>
  <c r="K396" i="2"/>
  <c r="L396" i="2"/>
  <c r="M396" i="2"/>
  <c r="AG396" i="2"/>
  <c r="AH396" i="2"/>
  <c r="AI396" i="2"/>
  <c r="AJ396" i="2"/>
  <c r="AK396" i="2"/>
  <c r="AL396" i="2"/>
  <c r="AM396" i="2"/>
  <c r="AN396" i="2"/>
  <c r="AV396" i="2"/>
  <c r="C397" i="2"/>
  <c r="D397" i="2"/>
  <c r="E397" i="2"/>
  <c r="F397" i="2"/>
  <c r="G397" i="2"/>
  <c r="H397" i="2"/>
  <c r="J397" i="2"/>
  <c r="K397" i="2"/>
  <c r="L397" i="2"/>
  <c r="M397" i="2"/>
  <c r="AG397" i="2"/>
  <c r="AH397" i="2"/>
  <c r="AI397" i="2"/>
  <c r="AJ397" i="2"/>
  <c r="AK397" i="2"/>
  <c r="AL397" i="2"/>
  <c r="AM397" i="2"/>
  <c r="AN397" i="2"/>
  <c r="AV397" i="2"/>
  <c r="C398" i="2"/>
  <c r="D398" i="2"/>
  <c r="E398" i="2"/>
  <c r="F398" i="2"/>
  <c r="G398" i="2"/>
  <c r="H398" i="2"/>
  <c r="J398" i="2"/>
  <c r="K398" i="2"/>
  <c r="L398" i="2"/>
  <c r="M398" i="2"/>
  <c r="AG398" i="2"/>
  <c r="AH398" i="2"/>
  <c r="AI398" i="2"/>
  <c r="AJ398" i="2"/>
  <c r="AK398" i="2"/>
  <c r="AL398" i="2"/>
  <c r="AM398" i="2"/>
  <c r="AN398" i="2"/>
  <c r="AV398" i="2"/>
  <c r="C399" i="2"/>
  <c r="D399" i="2"/>
  <c r="E399" i="2"/>
  <c r="F399" i="2"/>
  <c r="G399" i="2"/>
  <c r="H399" i="2"/>
  <c r="J399" i="2"/>
  <c r="K399" i="2"/>
  <c r="L399" i="2"/>
  <c r="M399" i="2"/>
  <c r="AG399" i="2"/>
  <c r="AH399" i="2"/>
  <c r="AI399" i="2"/>
  <c r="AJ399" i="2"/>
  <c r="AK399" i="2"/>
  <c r="AL399" i="2"/>
  <c r="AM399" i="2"/>
  <c r="AN399" i="2"/>
  <c r="AV399" i="2"/>
  <c r="C400" i="2"/>
  <c r="D400" i="2"/>
  <c r="E400" i="2"/>
  <c r="F400" i="2"/>
  <c r="G400" i="2"/>
  <c r="H400" i="2"/>
  <c r="J400" i="2"/>
  <c r="K400" i="2"/>
  <c r="L400" i="2"/>
  <c r="M400" i="2"/>
  <c r="AG400" i="2"/>
  <c r="AH400" i="2"/>
  <c r="AI400" i="2"/>
  <c r="AJ400" i="2"/>
  <c r="AK400" i="2"/>
  <c r="AL400" i="2"/>
  <c r="AM400" i="2"/>
  <c r="AN400" i="2"/>
  <c r="AV400" i="2"/>
  <c r="C401" i="2"/>
  <c r="D401" i="2"/>
  <c r="E401" i="2"/>
  <c r="F401" i="2"/>
  <c r="G401" i="2"/>
  <c r="H401" i="2"/>
  <c r="J401" i="2"/>
  <c r="K401" i="2"/>
  <c r="L401" i="2"/>
  <c r="M401" i="2"/>
  <c r="AG401" i="2"/>
  <c r="AH401" i="2"/>
  <c r="AI401" i="2"/>
  <c r="AJ401" i="2"/>
  <c r="AK401" i="2"/>
  <c r="AL401" i="2"/>
  <c r="AM401" i="2"/>
  <c r="AN401" i="2"/>
  <c r="AV401" i="2"/>
  <c r="C402" i="2"/>
  <c r="D402" i="2"/>
  <c r="E402" i="2"/>
  <c r="F402" i="2"/>
  <c r="G402" i="2"/>
  <c r="H402" i="2"/>
  <c r="J402" i="2"/>
  <c r="K402" i="2"/>
  <c r="L402" i="2"/>
  <c r="M402" i="2"/>
  <c r="AG402" i="2"/>
  <c r="AH402" i="2"/>
  <c r="AI402" i="2"/>
  <c r="AJ402" i="2"/>
  <c r="AK402" i="2"/>
  <c r="AL402" i="2"/>
  <c r="AM402" i="2"/>
  <c r="AN402" i="2"/>
  <c r="AV402" i="2"/>
  <c r="C403" i="2"/>
  <c r="D403" i="2"/>
  <c r="E403" i="2"/>
  <c r="F403" i="2"/>
  <c r="G403" i="2"/>
  <c r="H403" i="2"/>
  <c r="J403" i="2"/>
  <c r="K403" i="2"/>
  <c r="L403" i="2"/>
  <c r="M403" i="2"/>
  <c r="AG403" i="2"/>
  <c r="AH403" i="2"/>
  <c r="AI403" i="2"/>
  <c r="AJ403" i="2"/>
  <c r="AK403" i="2"/>
  <c r="AL403" i="2"/>
  <c r="AM403" i="2"/>
  <c r="AN403" i="2"/>
  <c r="AV403" i="2"/>
  <c r="C404" i="2"/>
  <c r="D404" i="2"/>
  <c r="E404" i="2"/>
  <c r="F404" i="2"/>
  <c r="G404" i="2"/>
  <c r="H404" i="2"/>
  <c r="J404" i="2"/>
  <c r="K404" i="2"/>
  <c r="L404" i="2"/>
  <c r="M404" i="2"/>
  <c r="AG404" i="2"/>
  <c r="AH404" i="2"/>
  <c r="AI404" i="2"/>
  <c r="AJ404" i="2"/>
  <c r="AK404" i="2"/>
  <c r="AL404" i="2"/>
  <c r="AM404" i="2"/>
  <c r="AN404" i="2"/>
  <c r="AV404" i="2"/>
  <c r="C405" i="2"/>
  <c r="D405" i="2"/>
  <c r="E405" i="2"/>
  <c r="F405" i="2"/>
  <c r="G405" i="2"/>
  <c r="H405" i="2"/>
  <c r="J405" i="2"/>
  <c r="K405" i="2"/>
  <c r="L405" i="2"/>
  <c r="M405" i="2"/>
  <c r="AG405" i="2"/>
  <c r="AH405" i="2"/>
  <c r="AI405" i="2"/>
  <c r="AJ405" i="2"/>
  <c r="AK405" i="2"/>
  <c r="AL405" i="2"/>
  <c r="AM405" i="2"/>
  <c r="AN405" i="2"/>
  <c r="AV405" i="2"/>
  <c r="C406" i="2"/>
  <c r="D406" i="2"/>
  <c r="E406" i="2"/>
  <c r="F406" i="2"/>
  <c r="G406" i="2"/>
  <c r="H406" i="2"/>
  <c r="J406" i="2"/>
  <c r="K406" i="2"/>
  <c r="L406" i="2"/>
  <c r="M406" i="2"/>
  <c r="AG406" i="2"/>
  <c r="AH406" i="2"/>
  <c r="AI406" i="2"/>
  <c r="AJ406" i="2"/>
  <c r="AK406" i="2"/>
  <c r="AL406" i="2"/>
  <c r="AM406" i="2"/>
  <c r="AN406" i="2"/>
  <c r="AV406" i="2"/>
  <c r="C407" i="2"/>
  <c r="D407" i="2"/>
  <c r="E407" i="2"/>
  <c r="F407" i="2"/>
  <c r="G407" i="2"/>
  <c r="H407" i="2"/>
  <c r="J407" i="2"/>
  <c r="K407" i="2"/>
  <c r="L407" i="2"/>
  <c r="M407" i="2"/>
  <c r="AG407" i="2"/>
  <c r="AH407" i="2"/>
  <c r="AI407" i="2"/>
  <c r="AJ407" i="2"/>
  <c r="AK407" i="2"/>
  <c r="AL407" i="2"/>
  <c r="AM407" i="2"/>
  <c r="AN407" i="2"/>
  <c r="AV407" i="2"/>
  <c r="C408" i="2"/>
  <c r="D408" i="2"/>
  <c r="E408" i="2"/>
  <c r="F408" i="2"/>
  <c r="G408" i="2"/>
  <c r="H408" i="2"/>
  <c r="J408" i="2"/>
  <c r="K408" i="2"/>
  <c r="L408" i="2"/>
  <c r="M408" i="2"/>
  <c r="AG408" i="2"/>
  <c r="AH408" i="2"/>
  <c r="AI408" i="2"/>
  <c r="AJ408" i="2"/>
  <c r="AK408" i="2"/>
  <c r="AL408" i="2"/>
  <c r="AM408" i="2"/>
  <c r="AN408" i="2"/>
  <c r="AV408" i="2"/>
  <c r="C409" i="2"/>
  <c r="D409" i="2"/>
  <c r="E409" i="2"/>
  <c r="F409" i="2"/>
  <c r="G409" i="2"/>
  <c r="H409" i="2"/>
  <c r="J409" i="2"/>
  <c r="K409" i="2"/>
  <c r="L409" i="2"/>
  <c r="M409" i="2"/>
  <c r="AG409" i="2"/>
  <c r="AH409" i="2"/>
  <c r="AI409" i="2"/>
  <c r="AJ409" i="2"/>
  <c r="AK409" i="2"/>
  <c r="AL409" i="2"/>
  <c r="AM409" i="2"/>
  <c r="AN409" i="2"/>
  <c r="AV409" i="2"/>
  <c r="C410" i="2"/>
  <c r="D410" i="2"/>
  <c r="E410" i="2"/>
  <c r="F410" i="2"/>
  <c r="G410" i="2"/>
  <c r="H410" i="2"/>
  <c r="J410" i="2"/>
  <c r="K410" i="2"/>
  <c r="L410" i="2"/>
  <c r="M410" i="2"/>
  <c r="AG410" i="2"/>
  <c r="AH410" i="2"/>
  <c r="AI410" i="2"/>
  <c r="AJ410" i="2"/>
  <c r="AK410" i="2"/>
  <c r="AL410" i="2"/>
  <c r="AM410" i="2"/>
  <c r="AN410" i="2"/>
  <c r="AV410" i="2"/>
  <c r="C411" i="2"/>
  <c r="D411" i="2"/>
  <c r="E411" i="2"/>
  <c r="F411" i="2"/>
  <c r="G411" i="2"/>
  <c r="H411" i="2"/>
  <c r="J411" i="2"/>
  <c r="K411" i="2"/>
  <c r="L411" i="2"/>
  <c r="M411" i="2"/>
  <c r="AG411" i="2"/>
  <c r="AH411" i="2"/>
  <c r="AI411" i="2"/>
  <c r="AJ411" i="2"/>
  <c r="AK411" i="2"/>
  <c r="AL411" i="2"/>
  <c r="AM411" i="2"/>
  <c r="AN411" i="2"/>
  <c r="C413" i="2"/>
  <c r="D413" i="2"/>
  <c r="E413" i="2"/>
  <c r="F413" i="2"/>
  <c r="G413" i="2"/>
  <c r="H413" i="2"/>
  <c r="J413" i="2"/>
  <c r="K413" i="2"/>
  <c r="L413" i="2"/>
  <c r="M413" i="2"/>
  <c r="AG413" i="2"/>
  <c r="AH413" i="2"/>
  <c r="AI413" i="2"/>
  <c r="AJ413" i="2"/>
  <c r="AK413" i="2"/>
  <c r="AL413" i="2"/>
  <c r="AM413" i="2"/>
  <c r="AN413" i="2"/>
  <c r="AV413" i="2"/>
  <c r="C414" i="2"/>
  <c r="D414" i="2"/>
  <c r="E414" i="2"/>
  <c r="F414" i="2"/>
  <c r="G414" i="2"/>
  <c r="H414" i="2"/>
  <c r="J414" i="2"/>
  <c r="K414" i="2"/>
  <c r="L414" i="2"/>
  <c r="M414" i="2"/>
  <c r="AG414" i="2"/>
  <c r="AH414" i="2"/>
  <c r="AI414" i="2"/>
  <c r="AJ414" i="2"/>
  <c r="AK414" i="2"/>
  <c r="AL414" i="2"/>
  <c r="AM414" i="2"/>
  <c r="AN414" i="2"/>
  <c r="AV414" i="2"/>
  <c r="C415" i="2"/>
  <c r="D415" i="2"/>
  <c r="E415" i="2"/>
  <c r="F415" i="2"/>
  <c r="G415" i="2"/>
  <c r="H415" i="2"/>
  <c r="J415" i="2"/>
  <c r="K415" i="2"/>
  <c r="L415" i="2"/>
  <c r="M415" i="2"/>
  <c r="AG415" i="2"/>
  <c r="AH415" i="2"/>
  <c r="AI415" i="2"/>
  <c r="AJ415" i="2"/>
  <c r="AK415" i="2"/>
  <c r="AL415" i="2"/>
  <c r="AM415" i="2"/>
  <c r="AN415" i="2"/>
  <c r="AV415" i="2"/>
  <c r="C416" i="2"/>
  <c r="D416" i="2"/>
  <c r="E416" i="2"/>
  <c r="F416" i="2"/>
  <c r="G416" i="2"/>
  <c r="H416" i="2"/>
  <c r="J416" i="2"/>
  <c r="K416" i="2"/>
  <c r="L416" i="2"/>
  <c r="M416" i="2"/>
  <c r="AG416" i="2"/>
  <c r="AH416" i="2"/>
  <c r="AI416" i="2"/>
  <c r="AJ416" i="2"/>
  <c r="AK416" i="2"/>
  <c r="AL416" i="2"/>
  <c r="AM416" i="2"/>
  <c r="AN416" i="2"/>
  <c r="AV416" i="2"/>
  <c r="C417" i="2"/>
  <c r="D417" i="2"/>
  <c r="E417" i="2"/>
  <c r="F417" i="2"/>
  <c r="G417" i="2"/>
  <c r="H417" i="2"/>
  <c r="J417" i="2"/>
  <c r="K417" i="2"/>
  <c r="L417" i="2"/>
  <c r="M417" i="2"/>
  <c r="AG417" i="2"/>
  <c r="AH417" i="2"/>
  <c r="AI417" i="2"/>
  <c r="AJ417" i="2"/>
  <c r="AK417" i="2"/>
  <c r="AL417" i="2"/>
  <c r="AM417" i="2"/>
  <c r="AN417" i="2"/>
  <c r="AV417" i="2"/>
  <c r="C418" i="2"/>
  <c r="D418" i="2"/>
  <c r="E418" i="2"/>
  <c r="F418" i="2"/>
  <c r="G418" i="2"/>
  <c r="H418" i="2"/>
  <c r="J418" i="2"/>
  <c r="K418" i="2"/>
  <c r="L418" i="2"/>
  <c r="M418" i="2"/>
  <c r="AG418" i="2"/>
  <c r="AH418" i="2"/>
  <c r="AI418" i="2"/>
  <c r="AJ418" i="2"/>
  <c r="AK418" i="2"/>
  <c r="AL418" i="2"/>
  <c r="AM418" i="2"/>
  <c r="AN418" i="2"/>
  <c r="AV418" i="2"/>
  <c r="C419" i="2"/>
  <c r="D419" i="2"/>
  <c r="E419" i="2"/>
  <c r="F419" i="2"/>
  <c r="G419" i="2"/>
  <c r="H419" i="2"/>
  <c r="J419" i="2"/>
  <c r="K419" i="2"/>
  <c r="L419" i="2"/>
  <c r="M419" i="2"/>
  <c r="AG419" i="2"/>
  <c r="AH419" i="2"/>
  <c r="AI419" i="2"/>
  <c r="AJ419" i="2"/>
  <c r="AK419" i="2"/>
  <c r="AL419" i="2"/>
  <c r="AM419" i="2"/>
  <c r="AN419" i="2"/>
  <c r="AV419" i="2"/>
  <c r="C420" i="2"/>
  <c r="D420" i="2"/>
  <c r="E420" i="2"/>
  <c r="F420" i="2"/>
  <c r="G420" i="2"/>
  <c r="H420" i="2"/>
  <c r="J420" i="2"/>
  <c r="K420" i="2"/>
  <c r="L420" i="2"/>
  <c r="M420" i="2"/>
  <c r="AG420" i="2"/>
  <c r="AH420" i="2"/>
  <c r="AI420" i="2"/>
  <c r="AJ420" i="2"/>
  <c r="AK420" i="2"/>
  <c r="AL420" i="2"/>
  <c r="AM420" i="2"/>
  <c r="AN420" i="2"/>
  <c r="AV420" i="2"/>
  <c r="C421" i="2"/>
  <c r="D421" i="2"/>
  <c r="E421" i="2"/>
  <c r="F421" i="2"/>
  <c r="G421" i="2"/>
  <c r="H421" i="2"/>
  <c r="J421" i="2"/>
  <c r="K421" i="2"/>
  <c r="L421" i="2"/>
  <c r="M421" i="2"/>
  <c r="AG421" i="2"/>
  <c r="AH421" i="2"/>
  <c r="AI421" i="2"/>
  <c r="AJ421" i="2"/>
  <c r="AK421" i="2"/>
  <c r="AL421" i="2"/>
  <c r="AM421" i="2"/>
  <c r="AN421" i="2"/>
  <c r="AV421" i="2"/>
  <c r="C422" i="2"/>
  <c r="D422" i="2"/>
  <c r="E422" i="2"/>
  <c r="F422" i="2"/>
  <c r="G422" i="2"/>
  <c r="H422" i="2"/>
  <c r="J422" i="2"/>
  <c r="K422" i="2"/>
  <c r="L422" i="2"/>
  <c r="M422" i="2"/>
  <c r="AG422" i="2"/>
  <c r="AH422" i="2"/>
  <c r="AI422" i="2"/>
  <c r="AJ422" i="2"/>
  <c r="AK422" i="2"/>
  <c r="AL422" i="2"/>
  <c r="AM422" i="2"/>
  <c r="AN422" i="2"/>
  <c r="AV422" i="2"/>
  <c r="C423" i="2"/>
  <c r="D423" i="2"/>
  <c r="E423" i="2"/>
  <c r="F423" i="2"/>
  <c r="G423" i="2"/>
  <c r="H423" i="2"/>
  <c r="J423" i="2"/>
  <c r="K423" i="2"/>
  <c r="L423" i="2"/>
  <c r="M423" i="2"/>
  <c r="AG423" i="2"/>
  <c r="AH423" i="2"/>
  <c r="AI423" i="2"/>
  <c r="AJ423" i="2"/>
  <c r="AK423" i="2"/>
  <c r="AL423" i="2"/>
  <c r="AM423" i="2"/>
  <c r="AN423" i="2"/>
  <c r="AV423" i="2"/>
  <c r="C424" i="2"/>
  <c r="D424" i="2"/>
  <c r="E424" i="2"/>
  <c r="F424" i="2"/>
  <c r="G424" i="2"/>
  <c r="H424" i="2"/>
  <c r="J424" i="2"/>
  <c r="K424" i="2"/>
  <c r="L424" i="2"/>
  <c r="M424" i="2"/>
  <c r="AG424" i="2"/>
  <c r="AH424" i="2"/>
  <c r="AI424" i="2"/>
  <c r="AJ424" i="2"/>
  <c r="AK424" i="2"/>
  <c r="AL424" i="2"/>
  <c r="AM424" i="2"/>
  <c r="AN424" i="2"/>
  <c r="AV424" i="2"/>
  <c r="C425" i="2"/>
  <c r="D425" i="2"/>
  <c r="E425" i="2"/>
  <c r="F425" i="2"/>
  <c r="G425" i="2"/>
  <c r="H425" i="2"/>
  <c r="J425" i="2"/>
  <c r="K425" i="2"/>
  <c r="L425" i="2"/>
  <c r="M425" i="2"/>
  <c r="AG425" i="2"/>
  <c r="AH425" i="2"/>
  <c r="AI425" i="2"/>
  <c r="AJ425" i="2"/>
  <c r="AK425" i="2"/>
  <c r="AL425" i="2"/>
  <c r="AM425" i="2"/>
  <c r="AN425" i="2"/>
  <c r="AV425" i="2"/>
  <c r="C426" i="2"/>
  <c r="D426" i="2"/>
  <c r="E426" i="2"/>
  <c r="F426" i="2"/>
  <c r="G426" i="2"/>
  <c r="H426" i="2"/>
  <c r="J426" i="2"/>
  <c r="K426" i="2"/>
  <c r="L426" i="2"/>
  <c r="M426" i="2"/>
  <c r="AG426" i="2"/>
  <c r="AH426" i="2"/>
  <c r="AI426" i="2"/>
  <c r="AJ426" i="2"/>
  <c r="AK426" i="2"/>
  <c r="AL426" i="2"/>
  <c r="AM426" i="2"/>
  <c r="AN426" i="2"/>
  <c r="AV426" i="2"/>
  <c r="C427" i="2"/>
  <c r="D427" i="2"/>
  <c r="E427" i="2"/>
  <c r="F427" i="2"/>
  <c r="G427" i="2"/>
  <c r="H427" i="2"/>
  <c r="J427" i="2"/>
  <c r="K427" i="2"/>
  <c r="L427" i="2"/>
  <c r="M427" i="2"/>
  <c r="AG427" i="2"/>
  <c r="AH427" i="2"/>
  <c r="AI427" i="2"/>
  <c r="AJ427" i="2"/>
  <c r="AK427" i="2"/>
  <c r="AL427" i="2"/>
  <c r="AM427" i="2"/>
  <c r="AN427" i="2"/>
  <c r="AV427" i="2"/>
  <c r="C428" i="2"/>
  <c r="D428" i="2"/>
  <c r="E428" i="2"/>
  <c r="F428" i="2"/>
  <c r="G428" i="2"/>
  <c r="H428" i="2"/>
  <c r="J428" i="2"/>
  <c r="K428" i="2"/>
  <c r="L428" i="2"/>
  <c r="M428" i="2"/>
  <c r="AG428" i="2"/>
  <c r="AH428" i="2"/>
  <c r="AI428" i="2"/>
  <c r="AJ428" i="2"/>
  <c r="AK428" i="2"/>
  <c r="AL428" i="2"/>
  <c r="AM428" i="2"/>
  <c r="AN428" i="2"/>
  <c r="AV428" i="2"/>
  <c r="C429" i="2"/>
  <c r="D429" i="2"/>
  <c r="E429" i="2"/>
  <c r="F429" i="2"/>
  <c r="G429" i="2"/>
  <c r="H429" i="2"/>
  <c r="J429" i="2"/>
  <c r="K429" i="2"/>
  <c r="L429" i="2"/>
  <c r="M429" i="2"/>
  <c r="AG429" i="2"/>
  <c r="AH429" i="2"/>
  <c r="AI429" i="2"/>
  <c r="AJ429" i="2"/>
  <c r="AK429" i="2"/>
  <c r="AL429" i="2"/>
  <c r="AM429" i="2"/>
  <c r="AN429" i="2"/>
  <c r="AV429" i="2"/>
  <c r="C430" i="2"/>
  <c r="D430" i="2"/>
  <c r="E430" i="2"/>
  <c r="F430" i="2"/>
  <c r="G430" i="2"/>
  <c r="H430" i="2"/>
  <c r="J430" i="2"/>
  <c r="K430" i="2"/>
  <c r="L430" i="2"/>
  <c r="M430" i="2"/>
  <c r="AG430" i="2"/>
  <c r="AH430" i="2"/>
  <c r="AI430" i="2"/>
  <c r="AJ430" i="2"/>
  <c r="AK430" i="2"/>
  <c r="AL430" i="2"/>
  <c r="AM430" i="2"/>
  <c r="AN430" i="2"/>
  <c r="AV430" i="2"/>
  <c r="C431" i="2"/>
  <c r="D431" i="2"/>
  <c r="E431" i="2"/>
  <c r="F431" i="2"/>
  <c r="G431" i="2"/>
  <c r="H431" i="2"/>
  <c r="J431" i="2"/>
  <c r="K431" i="2"/>
  <c r="L431" i="2"/>
  <c r="M431" i="2"/>
  <c r="AG431" i="2"/>
  <c r="AH431" i="2"/>
  <c r="AI431" i="2"/>
  <c r="AJ431" i="2"/>
  <c r="AK431" i="2"/>
  <c r="AL431" i="2"/>
  <c r="AM431" i="2"/>
  <c r="AN431" i="2"/>
  <c r="AV431" i="2"/>
  <c r="C432" i="2"/>
  <c r="D432" i="2"/>
  <c r="E432" i="2"/>
  <c r="F432" i="2"/>
  <c r="G432" i="2"/>
  <c r="H432" i="2"/>
  <c r="J432" i="2"/>
  <c r="K432" i="2"/>
  <c r="L432" i="2"/>
  <c r="M432" i="2"/>
  <c r="AG432" i="2"/>
  <c r="AH432" i="2"/>
  <c r="AI432" i="2"/>
  <c r="AJ432" i="2"/>
  <c r="AK432" i="2"/>
  <c r="AL432" i="2"/>
  <c r="AM432" i="2"/>
  <c r="AN432" i="2"/>
  <c r="AV432" i="2"/>
  <c r="C433" i="2"/>
  <c r="D433" i="2"/>
  <c r="E433" i="2"/>
  <c r="F433" i="2"/>
  <c r="G433" i="2"/>
  <c r="H433" i="2"/>
  <c r="J433" i="2"/>
  <c r="K433" i="2"/>
  <c r="L433" i="2"/>
  <c r="M433" i="2"/>
  <c r="AG433" i="2"/>
  <c r="AH433" i="2"/>
  <c r="AI433" i="2"/>
  <c r="AJ433" i="2"/>
  <c r="AK433" i="2"/>
  <c r="AL433" i="2"/>
  <c r="AM433" i="2"/>
  <c r="AN433" i="2"/>
  <c r="AV433" i="2"/>
  <c r="C434" i="2"/>
  <c r="D434" i="2"/>
  <c r="E434" i="2"/>
  <c r="F434" i="2"/>
  <c r="G434" i="2"/>
  <c r="H434" i="2"/>
  <c r="J434" i="2"/>
  <c r="K434" i="2"/>
  <c r="L434" i="2"/>
  <c r="M434" i="2"/>
  <c r="AG434" i="2"/>
  <c r="AH434" i="2"/>
  <c r="AI434" i="2"/>
  <c r="AJ434" i="2"/>
  <c r="AK434" i="2"/>
  <c r="AL434" i="2"/>
  <c r="AM434" i="2"/>
  <c r="AN434" i="2"/>
  <c r="AV434" i="2"/>
  <c r="C435" i="2"/>
  <c r="D435" i="2"/>
  <c r="E435" i="2"/>
  <c r="F435" i="2"/>
  <c r="G435" i="2"/>
  <c r="H435" i="2"/>
  <c r="J435" i="2"/>
  <c r="K435" i="2"/>
  <c r="L435" i="2"/>
  <c r="M435" i="2"/>
  <c r="AG435" i="2"/>
  <c r="AH435" i="2"/>
  <c r="AI435" i="2"/>
  <c r="AJ435" i="2"/>
  <c r="AK435" i="2"/>
  <c r="AL435" i="2"/>
  <c r="AM435" i="2"/>
  <c r="AN435" i="2"/>
  <c r="AV435" i="2"/>
  <c r="C436" i="2"/>
  <c r="D436" i="2"/>
  <c r="E436" i="2"/>
  <c r="F436" i="2"/>
  <c r="G436" i="2"/>
  <c r="H436" i="2"/>
  <c r="J436" i="2"/>
  <c r="K436" i="2"/>
  <c r="L436" i="2"/>
  <c r="M436" i="2"/>
  <c r="AG436" i="2"/>
  <c r="AH436" i="2"/>
  <c r="AI436" i="2"/>
  <c r="AJ436" i="2"/>
  <c r="AK436" i="2"/>
  <c r="AL436" i="2"/>
  <c r="AM436" i="2"/>
  <c r="AN436" i="2"/>
  <c r="AV436" i="2"/>
  <c r="C437" i="2"/>
  <c r="D437" i="2"/>
  <c r="E437" i="2"/>
  <c r="F437" i="2"/>
  <c r="G437" i="2"/>
  <c r="H437" i="2"/>
  <c r="J437" i="2"/>
  <c r="K437" i="2"/>
  <c r="L437" i="2"/>
  <c r="M437" i="2"/>
  <c r="AG437" i="2"/>
  <c r="AH437" i="2"/>
  <c r="AI437" i="2"/>
  <c r="AJ437" i="2"/>
  <c r="AK437" i="2"/>
  <c r="AL437" i="2"/>
  <c r="AM437" i="2"/>
  <c r="AN437" i="2"/>
  <c r="AV437" i="2"/>
  <c r="C438" i="2"/>
  <c r="D438" i="2"/>
  <c r="E438" i="2"/>
  <c r="F438" i="2"/>
  <c r="G438" i="2"/>
  <c r="H438" i="2"/>
  <c r="J438" i="2"/>
  <c r="K438" i="2"/>
  <c r="L438" i="2"/>
  <c r="M438" i="2"/>
  <c r="AG438" i="2"/>
  <c r="AH438" i="2"/>
  <c r="AI438" i="2"/>
  <c r="AJ438" i="2"/>
  <c r="AK438" i="2"/>
  <c r="AL438" i="2"/>
  <c r="AM438" i="2"/>
  <c r="AN438" i="2"/>
  <c r="AV438" i="2"/>
  <c r="C439" i="2"/>
  <c r="D439" i="2"/>
  <c r="E439" i="2"/>
  <c r="F439" i="2"/>
  <c r="G439" i="2"/>
  <c r="H439" i="2"/>
  <c r="J439" i="2"/>
  <c r="K439" i="2"/>
  <c r="L439" i="2"/>
  <c r="M439" i="2"/>
  <c r="AG439" i="2"/>
  <c r="AH439" i="2"/>
  <c r="AI439" i="2"/>
  <c r="AJ439" i="2"/>
  <c r="AK439" i="2"/>
  <c r="AL439" i="2"/>
  <c r="AM439" i="2"/>
  <c r="AN439" i="2"/>
  <c r="AV439" i="2"/>
  <c r="C440" i="2"/>
  <c r="D440" i="2"/>
  <c r="E440" i="2"/>
  <c r="F440" i="2"/>
  <c r="G440" i="2"/>
  <c r="H440" i="2"/>
  <c r="J440" i="2"/>
  <c r="K440" i="2"/>
  <c r="L440" i="2"/>
  <c r="M440" i="2"/>
  <c r="AG440" i="2"/>
  <c r="AH440" i="2"/>
  <c r="AI440" i="2"/>
  <c r="AJ440" i="2"/>
  <c r="AK440" i="2"/>
  <c r="AL440" i="2"/>
  <c r="AM440" i="2"/>
  <c r="AN440" i="2"/>
  <c r="AV440" i="2"/>
  <c r="C441" i="2"/>
  <c r="D441" i="2"/>
  <c r="E441" i="2"/>
  <c r="F441" i="2"/>
  <c r="G441" i="2"/>
  <c r="H441" i="2"/>
  <c r="J441" i="2"/>
  <c r="K441" i="2"/>
  <c r="L441" i="2"/>
  <c r="M441" i="2"/>
  <c r="AG441" i="2"/>
  <c r="AH441" i="2"/>
  <c r="AI441" i="2"/>
  <c r="AJ441" i="2"/>
  <c r="AK441" i="2"/>
  <c r="AL441" i="2"/>
  <c r="AM441" i="2"/>
  <c r="AN441" i="2"/>
  <c r="AV441" i="2"/>
  <c r="C442" i="2"/>
  <c r="D442" i="2"/>
  <c r="E442" i="2"/>
  <c r="F442" i="2"/>
  <c r="G442" i="2"/>
  <c r="H442" i="2"/>
  <c r="J442" i="2"/>
  <c r="K442" i="2"/>
  <c r="L442" i="2"/>
  <c r="M442" i="2"/>
  <c r="AG442" i="2"/>
  <c r="AH442" i="2"/>
  <c r="AI442" i="2"/>
  <c r="AJ442" i="2"/>
  <c r="AK442" i="2"/>
  <c r="AL442" i="2"/>
  <c r="AM442" i="2"/>
  <c r="AN442" i="2"/>
  <c r="AV442" i="2"/>
  <c r="C443" i="2"/>
  <c r="D443" i="2"/>
  <c r="E443" i="2"/>
  <c r="F443" i="2"/>
  <c r="G443" i="2"/>
  <c r="H443" i="2"/>
  <c r="J443" i="2"/>
  <c r="K443" i="2"/>
  <c r="L443" i="2"/>
  <c r="M443" i="2"/>
  <c r="AG443" i="2"/>
  <c r="AH443" i="2"/>
  <c r="AI443" i="2"/>
  <c r="AJ443" i="2"/>
  <c r="AK443" i="2"/>
  <c r="AL443" i="2"/>
  <c r="AM443" i="2"/>
  <c r="AN443" i="2"/>
  <c r="AV443" i="2"/>
  <c r="C444" i="2"/>
  <c r="D444" i="2"/>
  <c r="E444" i="2"/>
  <c r="F444" i="2"/>
  <c r="G444" i="2"/>
  <c r="H444" i="2"/>
  <c r="J444" i="2"/>
  <c r="K444" i="2"/>
  <c r="L444" i="2"/>
  <c r="M444" i="2"/>
  <c r="AG444" i="2"/>
  <c r="AH444" i="2"/>
  <c r="AI444" i="2"/>
  <c r="AJ444" i="2"/>
  <c r="AK444" i="2"/>
  <c r="AL444" i="2"/>
  <c r="AM444" i="2"/>
  <c r="AN444" i="2"/>
  <c r="AV444" i="2"/>
  <c r="C445" i="2"/>
  <c r="D445" i="2"/>
  <c r="E445" i="2"/>
  <c r="F445" i="2"/>
  <c r="G445" i="2"/>
  <c r="H445" i="2"/>
  <c r="J445" i="2"/>
  <c r="K445" i="2"/>
  <c r="L445" i="2"/>
  <c r="M445" i="2"/>
  <c r="AG445" i="2"/>
  <c r="AH445" i="2"/>
  <c r="AI445" i="2"/>
  <c r="AJ445" i="2"/>
  <c r="AK445" i="2"/>
  <c r="AL445" i="2"/>
  <c r="AM445" i="2"/>
  <c r="AN445" i="2"/>
  <c r="AV445" i="2"/>
  <c r="C446" i="2"/>
  <c r="D446" i="2"/>
  <c r="E446" i="2"/>
  <c r="F446" i="2"/>
  <c r="G446" i="2"/>
  <c r="H446" i="2"/>
  <c r="J446" i="2"/>
  <c r="K446" i="2"/>
  <c r="L446" i="2"/>
  <c r="M446" i="2"/>
  <c r="AG446" i="2"/>
  <c r="AH446" i="2"/>
  <c r="AI446" i="2"/>
  <c r="AJ446" i="2"/>
  <c r="AK446" i="2"/>
  <c r="AL446" i="2"/>
  <c r="AM446" i="2"/>
  <c r="AN446" i="2"/>
  <c r="AV446" i="2"/>
  <c r="C447" i="2"/>
  <c r="D447" i="2"/>
  <c r="E447" i="2"/>
  <c r="F447" i="2"/>
  <c r="G447" i="2"/>
  <c r="H447" i="2"/>
  <c r="J447" i="2"/>
  <c r="K447" i="2"/>
  <c r="L447" i="2"/>
  <c r="M447" i="2"/>
  <c r="AG447" i="2"/>
  <c r="AH447" i="2"/>
  <c r="AI447" i="2"/>
  <c r="AJ447" i="2"/>
  <c r="AK447" i="2"/>
  <c r="AL447" i="2"/>
  <c r="AM447" i="2"/>
  <c r="AN447" i="2"/>
  <c r="AV447" i="2"/>
  <c r="C448" i="2"/>
  <c r="D448" i="2"/>
  <c r="E448" i="2"/>
  <c r="F448" i="2"/>
  <c r="G448" i="2"/>
  <c r="H448" i="2"/>
  <c r="J448" i="2"/>
  <c r="K448" i="2"/>
  <c r="L448" i="2"/>
  <c r="M448" i="2"/>
  <c r="AG448" i="2"/>
  <c r="AH448" i="2"/>
  <c r="AI448" i="2"/>
  <c r="AJ448" i="2"/>
  <c r="AK448" i="2"/>
  <c r="AL448" i="2"/>
  <c r="AM448" i="2"/>
  <c r="AN448" i="2"/>
  <c r="AV448" i="2"/>
  <c r="C449" i="2"/>
  <c r="D449" i="2"/>
  <c r="E449" i="2"/>
  <c r="F449" i="2"/>
  <c r="G449" i="2"/>
  <c r="H449" i="2"/>
  <c r="J449" i="2"/>
  <c r="K449" i="2"/>
  <c r="L449" i="2"/>
  <c r="M449" i="2"/>
  <c r="AG449" i="2"/>
  <c r="AH449" i="2"/>
  <c r="AI449" i="2"/>
  <c r="AJ449" i="2"/>
  <c r="AK449" i="2"/>
  <c r="AL449" i="2"/>
  <c r="AM449" i="2"/>
  <c r="AN449" i="2"/>
  <c r="AV449" i="2"/>
  <c r="C450" i="2"/>
  <c r="D450" i="2"/>
  <c r="E450" i="2"/>
  <c r="F450" i="2"/>
  <c r="G450" i="2"/>
  <c r="H450" i="2"/>
  <c r="J450" i="2"/>
  <c r="K450" i="2"/>
  <c r="L450" i="2"/>
  <c r="M450" i="2"/>
  <c r="AG450" i="2"/>
  <c r="AH450" i="2"/>
  <c r="AI450" i="2"/>
  <c r="AJ450" i="2"/>
  <c r="AK450" i="2"/>
  <c r="AL450" i="2"/>
  <c r="AM450" i="2"/>
  <c r="AN450" i="2"/>
  <c r="AV450" i="2"/>
  <c r="C451" i="2"/>
  <c r="D451" i="2"/>
  <c r="E451" i="2"/>
  <c r="F451" i="2"/>
  <c r="G451" i="2"/>
  <c r="H451" i="2"/>
  <c r="J451" i="2"/>
  <c r="K451" i="2"/>
  <c r="L451" i="2"/>
  <c r="M451" i="2"/>
  <c r="AG451" i="2"/>
  <c r="AH451" i="2"/>
  <c r="AI451" i="2"/>
  <c r="AJ451" i="2"/>
  <c r="AK451" i="2"/>
  <c r="AL451" i="2"/>
  <c r="AM451" i="2"/>
  <c r="AN451" i="2"/>
  <c r="AV451" i="2"/>
  <c r="C452" i="2"/>
  <c r="D452" i="2"/>
  <c r="E452" i="2"/>
  <c r="F452" i="2"/>
  <c r="G452" i="2"/>
  <c r="H452" i="2"/>
  <c r="J452" i="2"/>
  <c r="K452" i="2"/>
  <c r="L452" i="2"/>
  <c r="M452" i="2"/>
  <c r="AG452" i="2"/>
  <c r="AH452" i="2"/>
  <c r="AI452" i="2"/>
  <c r="AJ452" i="2"/>
  <c r="AK452" i="2"/>
  <c r="AL452" i="2"/>
  <c r="AM452" i="2"/>
  <c r="AN452" i="2"/>
  <c r="AV452" i="2"/>
  <c r="C453" i="2"/>
  <c r="D453" i="2"/>
  <c r="E453" i="2"/>
  <c r="F453" i="2"/>
  <c r="G453" i="2"/>
  <c r="H453" i="2"/>
  <c r="J453" i="2"/>
  <c r="K453" i="2"/>
  <c r="L453" i="2"/>
  <c r="M453" i="2"/>
  <c r="AG453" i="2"/>
  <c r="AH453" i="2"/>
  <c r="AI453" i="2"/>
  <c r="AJ453" i="2"/>
  <c r="AK453" i="2"/>
  <c r="AL453" i="2"/>
  <c r="AM453" i="2"/>
  <c r="AN453" i="2"/>
  <c r="AV453" i="2"/>
  <c r="C454" i="2"/>
  <c r="D454" i="2"/>
  <c r="E454" i="2"/>
  <c r="F454" i="2"/>
  <c r="G454" i="2"/>
  <c r="H454" i="2"/>
  <c r="J454" i="2"/>
  <c r="K454" i="2"/>
  <c r="L454" i="2"/>
  <c r="M454" i="2"/>
  <c r="AG454" i="2"/>
  <c r="AH454" i="2"/>
  <c r="AI454" i="2"/>
  <c r="AJ454" i="2"/>
  <c r="AK454" i="2"/>
  <c r="AL454" i="2"/>
  <c r="AM454" i="2"/>
  <c r="AN454" i="2"/>
  <c r="AV454" i="2"/>
  <c r="C455" i="2"/>
  <c r="D455" i="2"/>
  <c r="E455" i="2"/>
  <c r="F455" i="2"/>
  <c r="G455" i="2"/>
  <c r="H455" i="2"/>
  <c r="J455" i="2"/>
  <c r="K455" i="2"/>
  <c r="L455" i="2"/>
  <c r="M455" i="2"/>
  <c r="AG455" i="2"/>
  <c r="AH455" i="2"/>
  <c r="AI455" i="2"/>
  <c r="AJ455" i="2"/>
  <c r="AK455" i="2"/>
  <c r="AL455" i="2"/>
  <c r="AM455" i="2"/>
  <c r="AN455" i="2"/>
  <c r="AV455" i="2"/>
  <c r="C456" i="2"/>
  <c r="D456" i="2"/>
  <c r="E456" i="2"/>
  <c r="F456" i="2"/>
  <c r="G456" i="2"/>
  <c r="H456" i="2"/>
  <c r="J456" i="2"/>
  <c r="K456" i="2"/>
  <c r="L456" i="2"/>
  <c r="M456" i="2"/>
  <c r="AG456" i="2"/>
  <c r="AH456" i="2"/>
  <c r="AI456" i="2"/>
  <c r="AJ456" i="2"/>
  <c r="AK456" i="2"/>
  <c r="AL456" i="2"/>
  <c r="AM456" i="2"/>
  <c r="AN456" i="2"/>
  <c r="AV456" i="2"/>
  <c r="C457" i="2"/>
  <c r="D457" i="2"/>
  <c r="E457" i="2"/>
  <c r="F457" i="2"/>
  <c r="G457" i="2"/>
  <c r="H457" i="2"/>
  <c r="J457" i="2"/>
  <c r="K457" i="2"/>
  <c r="L457" i="2"/>
  <c r="M457" i="2"/>
  <c r="AG457" i="2"/>
  <c r="AH457" i="2"/>
  <c r="AI457" i="2"/>
  <c r="AJ457" i="2"/>
  <c r="AK457" i="2"/>
  <c r="AL457" i="2"/>
  <c r="AM457" i="2"/>
  <c r="AN457" i="2"/>
  <c r="AV457" i="2"/>
  <c r="C458" i="2"/>
  <c r="D458" i="2"/>
  <c r="E458" i="2"/>
  <c r="F458" i="2"/>
  <c r="G458" i="2"/>
  <c r="H458" i="2"/>
  <c r="J458" i="2"/>
  <c r="K458" i="2"/>
  <c r="L458" i="2"/>
  <c r="M458" i="2"/>
  <c r="AG458" i="2"/>
  <c r="AH458" i="2"/>
  <c r="AI458" i="2"/>
  <c r="AJ458" i="2"/>
  <c r="AK458" i="2"/>
  <c r="AL458" i="2"/>
  <c r="AM458" i="2"/>
  <c r="AN458" i="2"/>
  <c r="AV458" i="2"/>
  <c r="C459" i="2"/>
  <c r="D459" i="2"/>
  <c r="E459" i="2"/>
  <c r="F459" i="2"/>
  <c r="G459" i="2"/>
  <c r="H459" i="2"/>
  <c r="J459" i="2"/>
  <c r="K459" i="2"/>
  <c r="L459" i="2"/>
  <c r="M459" i="2"/>
  <c r="AG459" i="2"/>
  <c r="AH459" i="2"/>
  <c r="AI459" i="2"/>
  <c r="AJ459" i="2"/>
  <c r="AK459" i="2"/>
  <c r="AL459" i="2"/>
  <c r="AM459" i="2"/>
  <c r="AN459" i="2"/>
  <c r="AV459" i="2"/>
  <c r="C460" i="2"/>
  <c r="D460" i="2"/>
  <c r="E460" i="2"/>
  <c r="F460" i="2"/>
  <c r="G460" i="2"/>
  <c r="H460" i="2"/>
  <c r="J460" i="2"/>
  <c r="K460" i="2"/>
  <c r="L460" i="2"/>
  <c r="M460" i="2"/>
  <c r="AG460" i="2"/>
  <c r="AH460" i="2"/>
  <c r="AI460" i="2"/>
  <c r="AJ460" i="2"/>
  <c r="AK460" i="2"/>
  <c r="AL460" i="2"/>
  <c r="AM460" i="2"/>
  <c r="AN460" i="2"/>
  <c r="AV460" i="2"/>
  <c r="C461" i="2"/>
  <c r="D461" i="2"/>
  <c r="E461" i="2"/>
  <c r="F461" i="2"/>
  <c r="G461" i="2"/>
  <c r="H461" i="2"/>
  <c r="J461" i="2"/>
  <c r="K461" i="2"/>
  <c r="L461" i="2"/>
  <c r="M461" i="2"/>
  <c r="AG461" i="2"/>
  <c r="AH461" i="2"/>
  <c r="AI461" i="2"/>
  <c r="AJ461" i="2"/>
  <c r="AK461" i="2"/>
  <c r="AL461" i="2"/>
  <c r="AM461" i="2"/>
  <c r="AN461" i="2"/>
  <c r="AV461" i="2"/>
  <c r="C462" i="2"/>
  <c r="D462" i="2"/>
  <c r="E462" i="2"/>
  <c r="F462" i="2"/>
  <c r="G462" i="2"/>
  <c r="H462" i="2"/>
  <c r="J462" i="2"/>
  <c r="K462" i="2"/>
  <c r="L462" i="2"/>
  <c r="M462" i="2"/>
  <c r="AG462" i="2"/>
  <c r="AH462" i="2"/>
  <c r="AI462" i="2"/>
  <c r="AJ462" i="2"/>
  <c r="AK462" i="2"/>
  <c r="AL462" i="2"/>
  <c r="AM462" i="2"/>
  <c r="AN462" i="2"/>
  <c r="AV462" i="2"/>
  <c r="C463" i="2"/>
  <c r="D463" i="2"/>
  <c r="E463" i="2"/>
  <c r="F463" i="2"/>
  <c r="G463" i="2"/>
  <c r="H463" i="2"/>
  <c r="J463" i="2"/>
  <c r="K463" i="2"/>
  <c r="L463" i="2"/>
  <c r="M463" i="2"/>
  <c r="AG463" i="2"/>
  <c r="AH463" i="2"/>
  <c r="AI463" i="2"/>
  <c r="AJ463" i="2"/>
  <c r="AK463" i="2"/>
  <c r="AL463" i="2"/>
  <c r="AM463" i="2"/>
  <c r="AN463" i="2"/>
  <c r="AV463" i="2"/>
  <c r="C464" i="2"/>
  <c r="D464" i="2"/>
  <c r="E464" i="2"/>
  <c r="F464" i="2"/>
  <c r="G464" i="2"/>
  <c r="H464" i="2"/>
  <c r="J464" i="2"/>
  <c r="K464" i="2"/>
  <c r="L464" i="2"/>
  <c r="M464" i="2"/>
  <c r="AG464" i="2"/>
  <c r="AH464" i="2"/>
  <c r="AI464" i="2"/>
  <c r="AJ464" i="2"/>
  <c r="AK464" i="2"/>
  <c r="AL464" i="2"/>
  <c r="AM464" i="2"/>
  <c r="AN464" i="2"/>
  <c r="AV464" i="2"/>
  <c r="C465" i="2"/>
  <c r="D465" i="2"/>
  <c r="E465" i="2"/>
  <c r="F465" i="2"/>
  <c r="G465" i="2"/>
  <c r="H465" i="2"/>
  <c r="J465" i="2"/>
  <c r="K465" i="2"/>
  <c r="L465" i="2"/>
  <c r="M465" i="2"/>
  <c r="AG465" i="2"/>
  <c r="AH465" i="2"/>
  <c r="AI465" i="2"/>
  <c r="AJ465" i="2"/>
  <c r="AK465" i="2"/>
  <c r="AL465" i="2"/>
  <c r="AM465" i="2"/>
  <c r="AN465" i="2"/>
  <c r="AV465" i="2"/>
  <c r="C466" i="2"/>
  <c r="D466" i="2"/>
  <c r="E466" i="2"/>
  <c r="F466" i="2"/>
  <c r="G466" i="2"/>
  <c r="H466" i="2"/>
  <c r="J466" i="2"/>
  <c r="K466" i="2"/>
  <c r="L466" i="2"/>
  <c r="M466" i="2"/>
  <c r="AG466" i="2"/>
  <c r="AH466" i="2"/>
  <c r="AI466" i="2"/>
  <c r="AJ466" i="2"/>
  <c r="AK466" i="2"/>
  <c r="AL466" i="2"/>
  <c r="AM466" i="2"/>
  <c r="AN466" i="2"/>
  <c r="AV466" i="2"/>
  <c r="C467" i="2"/>
  <c r="D467" i="2"/>
  <c r="E467" i="2"/>
  <c r="F467" i="2"/>
  <c r="G467" i="2"/>
  <c r="H467" i="2"/>
  <c r="J467" i="2"/>
  <c r="K467" i="2"/>
  <c r="L467" i="2"/>
  <c r="M467" i="2"/>
  <c r="AG467" i="2"/>
  <c r="AH467" i="2"/>
  <c r="AI467" i="2"/>
  <c r="AJ467" i="2"/>
  <c r="AK467" i="2"/>
  <c r="AL467" i="2"/>
  <c r="AM467" i="2"/>
  <c r="AN467" i="2"/>
  <c r="AV467" i="2"/>
  <c r="C468" i="2"/>
  <c r="D468" i="2"/>
  <c r="E468" i="2"/>
  <c r="F468" i="2"/>
  <c r="G468" i="2"/>
  <c r="H468" i="2"/>
  <c r="J468" i="2"/>
  <c r="K468" i="2"/>
  <c r="L468" i="2"/>
  <c r="M468" i="2"/>
  <c r="AG468" i="2"/>
  <c r="AH468" i="2"/>
  <c r="AI468" i="2"/>
  <c r="AJ468" i="2"/>
  <c r="AK468" i="2"/>
  <c r="AL468" i="2"/>
  <c r="AM468" i="2"/>
  <c r="AN468" i="2"/>
  <c r="AV468" i="2"/>
  <c r="C469" i="2"/>
  <c r="D469" i="2"/>
  <c r="E469" i="2"/>
  <c r="F469" i="2"/>
  <c r="G469" i="2"/>
  <c r="H469" i="2"/>
  <c r="J469" i="2"/>
  <c r="K469" i="2"/>
  <c r="L469" i="2"/>
  <c r="M469" i="2"/>
  <c r="AG469" i="2"/>
  <c r="AH469" i="2"/>
  <c r="AI469" i="2"/>
  <c r="AJ469" i="2"/>
  <c r="AK469" i="2"/>
  <c r="AL469" i="2"/>
  <c r="AM469" i="2"/>
  <c r="AN469" i="2"/>
  <c r="AV469" i="2"/>
  <c r="C470" i="2"/>
  <c r="D470" i="2"/>
  <c r="E470" i="2"/>
  <c r="F470" i="2"/>
  <c r="G470" i="2"/>
  <c r="H470" i="2"/>
  <c r="J470" i="2"/>
  <c r="K470" i="2"/>
  <c r="L470" i="2"/>
  <c r="M470" i="2"/>
  <c r="AG470" i="2"/>
  <c r="AH470" i="2"/>
  <c r="AI470" i="2"/>
  <c r="AJ470" i="2"/>
  <c r="AK470" i="2"/>
  <c r="AL470" i="2"/>
  <c r="AM470" i="2"/>
  <c r="AN470" i="2"/>
  <c r="AV470" i="2"/>
  <c r="C471" i="2"/>
  <c r="D471" i="2"/>
  <c r="E471" i="2"/>
  <c r="F471" i="2"/>
  <c r="G471" i="2"/>
  <c r="H471" i="2"/>
  <c r="J471" i="2"/>
  <c r="K471" i="2"/>
  <c r="L471" i="2"/>
  <c r="M471" i="2"/>
  <c r="AG471" i="2"/>
  <c r="AH471" i="2"/>
  <c r="AI471" i="2"/>
  <c r="AJ471" i="2"/>
  <c r="AK471" i="2"/>
  <c r="AL471" i="2"/>
  <c r="AM471" i="2"/>
  <c r="AN471" i="2"/>
  <c r="AV471" i="2"/>
  <c r="C472" i="2"/>
  <c r="D472" i="2"/>
  <c r="E472" i="2"/>
  <c r="F472" i="2"/>
  <c r="G472" i="2"/>
  <c r="H472" i="2"/>
  <c r="J472" i="2"/>
  <c r="K472" i="2"/>
  <c r="L472" i="2"/>
  <c r="M472" i="2"/>
  <c r="AG472" i="2"/>
  <c r="AH472" i="2"/>
  <c r="AI472" i="2"/>
  <c r="AJ472" i="2"/>
  <c r="AK472" i="2"/>
  <c r="AL472" i="2"/>
  <c r="AM472" i="2"/>
  <c r="AN472" i="2"/>
  <c r="AV472" i="2"/>
  <c r="C473" i="2"/>
  <c r="D473" i="2"/>
  <c r="E473" i="2"/>
  <c r="F473" i="2"/>
  <c r="G473" i="2"/>
  <c r="H473" i="2"/>
  <c r="J473" i="2"/>
  <c r="K473" i="2"/>
  <c r="L473" i="2"/>
  <c r="M473" i="2"/>
  <c r="AG473" i="2"/>
  <c r="AH473" i="2"/>
  <c r="AI473" i="2"/>
  <c r="AJ473" i="2"/>
  <c r="AK473" i="2"/>
  <c r="AL473" i="2"/>
  <c r="AM473" i="2"/>
  <c r="AN473" i="2"/>
  <c r="AV473" i="2"/>
  <c r="C474" i="2"/>
  <c r="D474" i="2"/>
  <c r="E474" i="2"/>
  <c r="F474" i="2"/>
  <c r="G474" i="2"/>
  <c r="H474" i="2"/>
  <c r="J474" i="2"/>
  <c r="K474" i="2"/>
  <c r="L474" i="2"/>
  <c r="M474" i="2"/>
  <c r="AG474" i="2"/>
  <c r="AH474" i="2"/>
  <c r="AI474" i="2"/>
  <c r="AJ474" i="2"/>
  <c r="AK474" i="2"/>
  <c r="AL474" i="2"/>
  <c r="AM474" i="2"/>
  <c r="AN474" i="2"/>
  <c r="AV474" i="2"/>
  <c r="C475" i="2"/>
  <c r="D475" i="2"/>
  <c r="E475" i="2"/>
  <c r="F475" i="2"/>
  <c r="G475" i="2"/>
  <c r="H475" i="2"/>
  <c r="J475" i="2"/>
  <c r="K475" i="2"/>
  <c r="L475" i="2"/>
  <c r="M475" i="2"/>
  <c r="AG475" i="2"/>
  <c r="AH475" i="2"/>
  <c r="AI475" i="2"/>
  <c r="AJ475" i="2"/>
  <c r="AK475" i="2"/>
  <c r="AL475" i="2"/>
  <c r="AM475" i="2"/>
  <c r="AN475" i="2"/>
  <c r="AV475" i="2"/>
  <c r="C476" i="2"/>
  <c r="D476" i="2"/>
  <c r="E476" i="2"/>
  <c r="F476" i="2"/>
  <c r="G476" i="2"/>
  <c r="H476" i="2"/>
  <c r="J476" i="2"/>
  <c r="K476" i="2"/>
  <c r="L476" i="2"/>
  <c r="M476" i="2"/>
  <c r="AG476" i="2"/>
  <c r="AH476" i="2"/>
  <c r="AI476" i="2"/>
  <c r="AJ476" i="2"/>
  <c r="AK476" i="2"/>
  <c r="AL476" i="2"/>
  <c r="AM476" i="2"/>
  <c r="AN476" i="2"/>
  <c r="AV476" i="2"/>
  <c r="C477" i="2"/>
  <c r="D477" i="2"/>
  <c r="E477" i="2"/>
  <c r="F477" i="2"/>
  <c r="G477" i="2"/>
  <c r="H477" i="2"/>
  <c r="J477" i="2"/>
  <c r="K477" i="2"/>
  <c r="L477" i="2"/>
  <c r="M477" i="2"/>
  <c r="AG477" i="2"/>
  <c r="AH477" i="2"/>
  <c r="AI477" i="2"/>
  <c r="AJ477" i="2"/>
  <c r="AK477" i="2"/>
  <c r="AL477" i="2"/>
  <c r="AM477" i="2"/>
  <c r="AN477" i="2"/>
  <c r="AV477" i="2"/>
  <c r="C478" i="2"/>
  <c r="D478" i="2"/>
  <c r="E478" i="2"/>
  <c r="F478" i="2"/>
  <c r="G478" i="2"/>
  <c r="H478" i="2"/>
  <c r="J478" i="2"/>
  <c r="K478" i="2"/>
  <c r="L478" i="2"/>
  <c r="M478" i="2"/>
  <c r="AG478" i="2"/>
  <c r="AH478" i="2"/>
  <c r="AI478" i="2"/>
  <c r="AJ478" i="2"/>
  <c r="AK478" i="2"/>
  <c r="AL478" i="2"/>
  <c r="AM478" i="2"/>
  <c r="AN478" i="2"/>
  <c r="AV478" i="2"/>
  <c r="C479" i="2"/>
  <c r="D479" i="2"/>
  <c r="E479" i="2"/>
  <c r="F479" i="2"/>
  <c r="G479" i="2"/>
  <c r="H479" i="2"/>
  <c r="J479" i="2"/>
  <c r="K479" i="2"/>
  <c r="L479" i="2"/>
  <c r="M479" i="2"/>
  <c r="AG479" i="2"/>
  <c r="AH479" i="2"/>
  <c r="AI479" i="2"/>
  <c r="AJ479" i="2"/>
  <c r="AK479" i="2"/>
  <c r="AL479" i="2"/>
  <c r="AM479" i="2"/>
  <c r="AN479" i="2"/>
  <c r="AV479" i="2"/>
  <c r="C480" i="2"/>
  <c r="D480" i="2"/>
  <c r="E480" i="2"/>
  <c r="F480" i="2"/>
  <c r="G480" i="2"/>
  <c r="H480" i="2"/>
  <c r="J480" i="2"/>
  <c r="K480" i="2"/>
  <c r="L480" i="2"/>
  <c r="M480" i="2"/>
  <c r="AG480" i="2"/>
  <c r="AH480" i="2"/>
  <c r="AI480" i="2"/>
  <c r="AJ480" i="2"/>
  <c r="AK480" i="2"/>
  <c r="AL480" i="2"/>
  <c r="AM480" i="2"/>
  <c r="AN480" i="2"/>
  <c r="AV480" i="2"/>
  <c r="C481" i="2"/>
  <c r="D481" i="2"/>
  <c r="E481" i="2"/>
  <c r="F481" i="2"/>
  <c r="G481" i="2"/>
  <c r="H481" i="2"/>
  <c r="J481" i="2"/>
  <c r="K481" i="2"/>
  <c r="L481" i="2"/>
  <c r="M481" i="2"/>
  <c r="AG481" i="2"/>
  <c r="AH481" i="2"/>
  <c r="AI481" i="2"/>
  <c r="AJ481" i="2"/>
  <c r="AK481" i="2"/>
  <c r="AL481" i="2"/>
  <c r="AM481" i="2"/>
  <c r="AN481" i="2"/>
  <c r="AV481" i="2"/>
  <c r="C482" i="2"/>
  <c r="D482" i="2"/>
  <c r="E482" i="2"/>
  <c r="F482" i="2"/>
  <c r="G482" i="2"/>
  <c r="H482" i="2"/>
  <c r="J482" i="2"/>
  <c r="K482" i="2"/>
  <c r="L482" i="2"/>
  <c r="M482" i="2"/>
  <c r="AG482" i="2"/>
  <c r="AH482" i="2"/>
  <c r="AI482" i="2"/>
  <c r="AJ482" i="2"/>
  <c r="AK482" i="2"/>
  <c r="AL482" i="2"/>
  <c r="AM482" i="2"/>
  <c r="AN482" i="2"/>
  <c r="AV482" i="2"/>
  <c r="C483" i="2"/>
  <c r="D483" i="2"/>
  <c r="E483" i="2"/>
  <c r="F483" i="2"/>
  <c r="G483" i="2"/>
  <c r="H483" i="2"/>
  <c r="J483" i="2"/>
  <c r="K483" i="2"/>
  <c r="L483" i="2"/>
  <c r="M483" i="2"/>
  <c r="AG483" i="2"/>
  <c r="AH483" i="2"/>
  <c r="AI483" i="2"/>
  <c r="AJ483" i="2"/>
  <c r="AK483" i="2"/>
  <c r="AL483" i="2"/>
  <c r="AM483" i="2"/>
  <c r="AN483" i="2"/>
  <c r="AV483" i="2"/>
  <c r="C484" i="2"/>
  <c r="D484" i="2"/>
  <c r="E484" i="2"/>
  <c r="F484" i="2"/>
  <c r="G484" i="2"/>
  <c r="H484" i="2"/>
  <c r="J484" i="2"/>
  <c r="K484" i="2"/>
  <c r="L484" i="2"/>
  <c r="M484" i="2"/>
  <c r="AG484" i="2"/>
  <c r="AH484" i="2"/>
  <c r="AI484" i="2"/>
  <c r="AJ484" i="2"/>
  <c r="AK484" i="2"/>
  <c r="AL484" i="2"/>
  <c r="AM484" i="2"/>
  <c r="AN484" i="2"/>
  <c r="AV484" i="2"/>
  <c r="C485" i="2"/>
  <c r="D485" i="2"/>
  <c r="E485" i="2"/>
  <c r="F485" i="2"/>
  <c r="G485" i="2"/>
  <c r="H485" i="2"/>
  <c r="J485" i="2"/>
  <c r="K485" i="2"/>
  <c r="L485" i="2"/>
  <c r="M485" i="2"/>
  <c r="AG485" i="2"/>
  <c r="AH485" i="2"/>
  <c r="AI485" i="2"/>
  <c r="AJ485" i="2"/>
  <c r="AK485" i="2"/>
  <c r="AL485" i="2"/>
  <c r="AM485" i="2"/>
  <c r="AN485" i="2"/>
  <c r="AV485" i="2"/>
  <c r="C486" i="2"/>
  <c r="D486" i="2"/>
  <c r="E486" i="2"/>
  <c r="F486" i="2"/>
  <c r="G486" i="2"/>
  <c r="H486" i="2"/>
  <c r="J486" i="2"/>
  <c r="K486" i="2"/>
  <c r="L486" i="2"/>
  <c r="M486" i="2"/>
  <c r="AG486" i="2"/>
  <c r="AH486" i="2"/>
  <c r="AI486" i="2"/>
  <c r="AJ486" i="2"/>
  <c r="AK486" i="2"/>
  <c r="AL486" i="2"/>
  <c r="AM486" i="2"/>
  <c r="AN486" i="2"/>
  <c r="AV486" i="2"/>
  <c r="C487" i="2"/>
  <c r="D487" i="2"/>
  <c r="E487" i="2"/>
  <c r="F487" i="2"/>
  <c r="G487" i="2"/>
  <c r="H487" i="2"/>
  <c r="J487" i="2"/>
  <c r="K487" i="2"/>
  <c r="L487" i="2"/>
  <c r="M487" i="2"/>
  <c r="AG487" i="2"/>
  <c r="AH487" i="2"/>
  <c r="AI487" i="2"/>
  <c r="AJ487" i="2"/>
  <c r="AK487" i="2"/>
  <c r="AL487" i="2"/>
  <c r="AM487" i="2"/>
  <c r="AN487" i="2"/>
  <c r="AV487" i="2"/>
  <c r="C488" i="2"/>
  <c r="D488" i="2"/>
  <c r="E488" i="2"/>
  <c r="F488" i="2"/>
  <c r="G488" i="2"/>
  <c r="H488" i="2"/>
  <c r="J488" i="2"/>
  <c r="K488" i="2"/>
  <c r="L488" i="2"/>
  <c r="M488" i="2"/>
  <c r="AG488" i="2"/>
  <c r="AH488" i="2"/>
  <c r="AI488" i="2"/>
  <c r="AJ488" i="2"/>
  <c r="AK488" i="2"/>
  <c r="AL488" i="2"/>
  <c r="AM488" i="2"/>
  <c r="AN488" i="2"/>
  <c r="AV488" i="2"/>
  <c r="C489" i="2"/>
  <c r="D489" i="2"/>
  <c r="E489" i="2"/>
  <c r="F489" i="2"/>
  <c r="G489" i="2"/>
  <c r="H489" i="2"/>
  <c r="J489" i="2"/>
  <c r="K489" i="2"/>
  <c r="L489" i="2"/>
  <c r="M489" i="2"/>
  <c r="AG489" i="2"/>
  <c r="AH489" i="2"/>
  <c r="AI489" i="2"/>
  <c r="AJ489" i="2"/>
  <c r="AK489" i="2"/>
  <c r="AL489" i="2"/>
  <c r="AM489" i="2"/>
  <c r="AN489" i="2"/>
  <c r="AV489" i="2"/>
  <c r="C490" i="2"/>
  <c r="D490" i="2"/>
  <c r="E490" i="2"/>
  <c r="F490" i="2"/>
  <c r="G490" i="2"/>
  <c r="H490" i="2"/>
  <c r="J490" i="2"/>
  <c r="K490" i="2"/>
  <c r="L490" i="2"/>
  <c r="M490" i="2"/>
  <c r="AG490" i="2"/>
  <c r="AH490" i="2"/>
  <c r="AI490" i="2"/>
  <c r="AJ490" i="2"/>
  <c r="AK490" i="2"/>
  <c r="AL490" i="2"/>
  <c r="AM490" i="2"/>
  <c r="AN490" i="2"/>
  <c r="AV490" i="2"/>
  <c r="C491" i="2"/>
  <c r="D491" i="2"/>
  <c r="E491" i="2"/>
  <c r="F491" i="2"/>
  <c r="G491" i="2"/>
  <c r="H491" i="2"/>
  <c r="J491" i="2"/>
  <c r="K491" i="2"/>
  <c r="L491" i="2"/>
  <c r="M491" i="2"/>
  <c r="AG491" i="2"/>
  <c r="AH491" i="2"/>
  <c r="AI491" i="2"/>
  <c r="AJ491" i="2"/>
  <c r="AK491" i="2"/>
  <c r="AL491" i="2"/>
  <c r="AM491" i="2"/>
  <c r="AN491" i="2"/>
  <c r="AV491" i="2"/>
  <c r="C492" i="2"/>
  <c r="D492" i="2"/>
  <c r="E492" i="2"/>
  <c r="F492" i="2"/>
  <c r="G492" i="2"/>
  <c r="H492" i="2"/>
  <c r="J492" i="2"/>
  <c r="K492" i="2"/>
  <c r="L492" i="2"/>
  <c r="M492" i="2"/>
  <c r="AG492" i="2"/>
  <c r="AH492" i="2"/>
  <c r="AI492" i="2"/>
  <c r="AJ492" i="2"/>
  <c r="AK492" i="2"/>
  <c r="AL492" i="2"/>
  <c r="AM492" i="2"/>
  <c r="AN492" i="2"/>
  <c r="AV492" i="2"/>
  <c r="C493" i="2"/>
  <c r="D493" i="2"/>
  <c r="E493" i="2"/>
  <c r="F493" i="2"/>
  <c r="G493" i="2"/>
  <c r="H493" i="2"/>
  <c r="J493" i="2"/>
  <c r="K493" i="2"/>
  <c r="L493" i="2"/>
  <c r="M493" i="2"/>
  <c r="AG493" i="2"/>
  <c r="AH493" i="2"/>
  <c r="AI493" i="2"/>
  <c r="AJ493" i="2"/>
  <c r="AK493" i="2"/>
  <c r="AL493" i="2"/>
  <c r="AM493" i="2"/>
  <c r="AN493" i="2"/>
  <c r="AV493" i="2"/>
  <c r="C494" i="2"/>
  <c r="D494" i="2"/>
  <c r="E494" i="2"/>
  <c r="F494" i="2"/>
  <c r="G494" i="2"/>
  <c r="H494" i="2"/>
  <c r="J494" i="2"/>
  <c r="K494" i="2"/>
  <c r="L494" i="2"/>
  <c r="M494" i="2"/>
  <c r="AG494" i="2"/>
  <c r="AH494" i="2"/>
  <c r="AI494" i="2"/>
  <c r="AJ494" i="2"/>
  <c r="AK494" i="2"/>
  <c r="AL494" i="2"/>
  <c r="AM494" i="2"/>
  <c r="AN494" i="2"/>
  <c r="AV494" i="2"/>
  <c r="C495" i="2"/>
  <c r="D495" i="2"/>
  <c r="E495" i="2"/>
  <c r="F495" i="2"/>
  <c r="G495" i="2"/>
  <c r="H495" i="2"/>
  <c r="J495" i="2"/>
  <c r="K495" i="2"/>
  <c r="L495" i="2"/>
  <c r="M495" i="2"/>
  <c r="AG495" i="2"/>
  <c r="AH495" i="2"/>
  <c r="AI495" i="2"/>
  <c r="AJ495" i="2"/>
  <c r="AK495" i="2"/>
  <c r="AL495" i="2"/>
  <c r="AM495" i="2"/>
  <c r="AN495" i="2"/>
  <c r="AV495" i="2"/>
  <c r="C496" i="2"/>
  <c r="D496" i="2"/>
  <c r="E496" i="2"/>
  <c r="F496" i="2"/>
  <c r="G496" i="2"/>
  <c r="H496" i="2"/>
  <c r="J496" i="2"/>
  <c r="K496" i="2"/>
  <c r="L496" i="2"/>
  <c r="M496" i="2"/>
  <c r="AG496" i="2"/>
  <c r="AH496" i="2"/>
  <c r="AI496" i="2"/>
  <c r="AJ496" i="2"/>
  <c r="AK496" i="2"/>
  <c r="AL496" i="2"/>
  <c r="AM496" i="2"/>
  <c r="AN496" i="2"/>
  <c r="AV496" i="2"/>
  <c r="C497" i="2"/>
  <c r="D497" i="2"/>
  <c r="E497" i="2"/>
  <c r="F497" i="2"/>
  <c r="G497" i="2"/>
  <c r="H497" i="2"/>
  <c r="J497" i="2"/>
  <c r="K497" i="2"/>
  <c r="L497" i="2"/>
  <c r="M497" i="2"/>
  <c r="AG497" i="2"/>
  <c r="AH497" i="2"/>
  <c r="AI497" i="2"/>
  <c r="AJ497" i="2"/>
  <c r="AK497" i="2"/>
  <c r="AL497" i="2"/>
  <c r="AM497" i="2"/>
  <c r="AN497" i="2"/>
  <c r="AV497" i="2"/>
  <c r="C498" i="2"/>
  <c r="D498" i="2"/>
  <c r="E498" i="2"/>
  <c r="F498" i="2"/>
  <c r="G498" i="2"/>
  <c r="H498" i="2"/>
  <c r="J498" i="2"/>
  <c r="K498" i="2"/>
  <c r="L498" i="2"/>
  <c r="M498" i="2"/>
  <c r="AG498" i="2"/>
  <c r="AH498" i="2"/>
  <c r="AI498" i="2"/>
  <c r="AJ498" i="2"/>
  <c r="AK498" i="2"/>
  <c r="AL498" i="2"/>
  <c r="AM498" i="2"/>
  <c r="AN498" i="2"/>
  <c r="AV498" i="2"/>
  <c r="C499" i="2"/>
  <c r="D499" i="2"/>
  <c r="E499" i="2"/>
  <c r="F499" i="2"/>
  <c r="G499" i="2"/>
  <c r="H499" i="2"/>
  <c r="J499" i="2"/>
  <c r="K499" i="2"/>
  <c r="L499" i="2"/>
  <c r="M499" i="2"/>
  <c r="AG499" i="2"/>
  <c r="AH499" i="2"/>
  <c r="AI499" i="2"/>
  <c r="AJ499" i="2"/>
  <c r="AK499" i="2"/>
  <c r="AL499" i="2"/>
  <c r="AM499" i="2"/>
  <c r="AN499" i="2"/>
  <c r="AV499" i="2"/>
  <c r="C500" i="2"/>
  <c r="D500" i="2"/>
  <c r="E500" i="2"/>
  <c r="F500" i="2"/>
  <c r="G500" i="2"/>
  <c r="H500" i="2"/>
  <c r="J500" i="2"/>
  <c r="K500" i="2"/>
  <c r="L500" i="2"/>
  <c r="M500" i="2"/>
  <c r="AG500" i="2"/>
  <c r="AH500" i="2"/>
  <c r="AI500" i="2"/>
  <c r="AJ500" i="2"/>
  <c r="AK500" i="2"/>
  <c r="AL500" i="2"/>
  <c r="AM500" i="2"/>
  <c r="AN500" i="2"/>
  <c r="AV500" i="2"/>
  <c r="C501" i="2"/>
  <c r="D501" i="2"/>
  <c r="E501" i="2"/>
  <c r="F501" i="2"/>
  <c r="G501" i="2"/>
  <c r="H501" i="2"/>
  <c r="J501" i="2"/>
  <c r="K501" i="2"/>
  <c r="L501" i="2"/>
  <c r="M501" i="2"/>
  <c r="AG501" i="2"/>
  <c r="AH501" i="2"/>
  <c r="AI501" i="2"/>
  <c r="AJ501" i="2"/>
  <c r="AK501" i="2"/>
  <c r="AL501" i="2"/>
  <c r="AM501" i="2"/>
  <c r="AN501" i="2"/>
  <c r="AV501" i="2"/>
  <c r="C502" i="2"/>
  <c r="D502" i="2"/>
  <c r="E502" i="2"/>
  <c r="F502" i="2"/>
  <c r="G502" i="2"/>
  <c r="H502" i="2"/>
  <c r="J502" i="2"/>
  <c r="K502" i="2"/>
  <c r="L502" i="2"/>
  <c r="M502" i="2"/>
  <c r="AG502" i="2"/>
  <c r="AH502" i="2"/>
  <c r="AI502" i="2"/>
  <c r="AJ502" i="2"/>
  <c r="AK502" i="2"/>
  <c r="AL502" i="2"/>
  <c r="AM502" i="2"/>
  <c r="AN502" i="2"/>
  <c r="AV502" i="2"/>
  <c r="C503" i="2"/>
  <c r="D503" i="2"/>
  <c r="E503" i="2"/>
  <c r="F503" i="2"/>
  <c r="G503" i="2"/>
  <c r="H503" i="2"/>
  <c r="J503" i="2"/>
  <c r="K503" i="2"/>
  <c r="L503" i="2"/>
  <c r="M503" i="2"/>
  <c r="AG503" i="2"/>
  <c r="AH503" i="2"/>
  <c r="AI503" i="2"/>
  <c r="AJ503" i="2"/>
  <c r="AK503" i="2"/>
  <c r="AL503" i="2"/>
  <c r="AM503" i="2"/>
  <c r="AN503" i="2"/>
  <c r="AV503" i="2"/>
  <c r="C504" i="2"/>
  <c r="D504" i="2"/>
  <c r="E504" i="2"/>
  <c r="F504" i="2"/>
  <c r="G504" i="2"/>
  <c r="H504" i="2"/>
  <c r="J504" i="2"/>
  <c r="K504" i="2"/>
  <c r="L504" i="2"/>
  <c r="M504" i="2"/>
  <c r="AG504" i="2"/>
  <c r="AH504" i="2"/>
  <c r="AI504" i="2"/>
  <c r="AJ504" i="2"/>
  <c r="AK504" i="2"/>
  <c r="AL504" i="2"/>
  <c r="AM504" i="2"/>
  <c r="AN504" i="2"/>
  <c r="AV504" i="2"/>
  <c r="C505" i="2"/>
  <c r="D505" i="2"/>
  <c r="E505" i="2"/>
  <c r="F505" i="2"/>
  <c r="G505" i="2"/>
  <c r="H505" i="2"/>
  <c r="J505" i="2"/>
  <c r="K505" i="2"/>
  <c r="L505" i="2"/>
  <c r="M505" i="2"/>
  <c r="AG505" i="2"/>
  <c r="AH505" i="2"/>
  <c r="AI505" i="2"/>
  <c r="AJ505" i="2"/>
  <c r="AK505" i="2"/>
  <c r="AL505" i="2"/>
  <c r="AM505" i="2"/>
  <c r="AN505" i="2"/>
  <c r="AV505" i="2"/>
  <c r="C506" i="2"/>
  <c r="D506" i="2"/>
  <c r="E506" i="2"/>
  <c r="F506" i="2"/>
  <c r="G506" i="2"/>
  <c r="H506" i="2"/>
  <c r="J506" i="2"/>
  <c r="K506" i="2"/>
  <c r="L506" i="2"/>
  <c r="M506" i="2"/>
  <c r="AG506" i="2"/>
  <c r="AH506" i="2"/>
  <c r="AI506" i="2"/>
  <c r="AJ506" i="2"/>
  <c r="AK506" i="2"/>
  <c r="AL506" i="2"/>
  <c r="AM506" i="2"/>
  <c r="AN506" i="2"/>
  <c r="AV506" i="2"/>
  <c r="C507" i="2"/>
  <c r="D507" i="2"/>
  <c r="E507" i="2"/>
  <c r="F507" i="2"/>
  <c r="G507" i="2"/>
  <c r="H507" i="2"/>
  <c r="J507" i="2"/>
  <c r="K507" i="2"/>
  <c r="L507" i="2"/>
  <c r="M507" i="2"/>
  <c r="AG507" i="2"/>
  <c r="AH507" i="2"/>
  <c r="AI507" i="2"/>
  <c r="AJ507" i="2"/>
  <c r="AK507" i="2"/>
  <c r="AL507" i="2"/>
  <c r="AM507" i="2"/>
  <c r="AN507" i="2"/>
  <c r="AV507" i="2"/>
  <c r="C508" i="2"/>
  <c r="D508" i="2"/>
  <c r="E508" i="2"/>
  <c r="F508" i="2"/>
  <c r="G508" i="2"/>
  <c r="H508" i="2"/>
  <c r="J508" i="2"/>
  <c r="K508" i="2"/>
  <c r="L508" i="2"/>
  <c r="M508" i="2"/>
  <c r="AG508" i="2"/>
  <c r="AH508" i="2"/>
  <c r="AI508" i="2"/>
  <c r="AJ508" i="2"/>
  <c r="AK508" i="2"/>
  <c r="AL508" i="2"/>
  <c r="AM508" i="2"/>
  <c r="AN508" i="2"/>
  <c r="AV508" i="2"/>
  <c r="C509" i="2"/>
  <c r="D509" i="2"/>
  <c r="E509" i="2"/>
  <c r="F509" i="2"/>
  <c r="G509" i="2"/>
  <c r="H509" i="2"/>
  <c r="J509" i="2"/>
  <c r="K509" i="2"/>
  <c r="L509" i="2"/>
  <c r="M509" i="2"/>
  <c r="AG509" i="2"/>
  <c r="AH509" i="2"/>
  <c r="AI509" i="2"/>
  <c r="AJ509" i="2"/>
  <c r="AK509" i="2"/>
  <c r="AL509" i="2"/>
  <c r="AM509" i="2"/>
  <c r="AN509" i="2"/>
  <c r="AV509" i="2"/>
  <c r="C510" i="2"/>
  <c r="D510" i="2"/>
  <c r="E510" i="2"/>
  <c r="F510" i="2"/>
  <c r="G510" i="2"/>
  <c r="H510" i="2"/>
  <c r="J510" i="2"/>
  <c r="K510" i="2"/>
  <c r="L510" i="2"/>
  <c r="M510" i="2"/>
  <c r="AG510" i="2"/>
  <c r="AH510" i="2"/>
  <c r="AI510" i="2"/>
  <c r="AJ510" i="2"/>
  <c r="AK510" i="2"/>
  <c r="AL510" i="2"/>
  <c r="AM510" i="2"/>
  <c r="AN510" i="2"/>
  <c r="AV510" i="2"/>
  <c r="C511" i="2"/>
  <c r="D511" i="2"/>
  <c r="E511" i="2"/>
  <c r="F511" i="2"/>
  <c r="G511" i="2"/>
  <c r="H511" i="2"/>
  <c r="J511" i="2"/>
  <c r="K511" i="2"/>
  <c r="L511" i="2"/>
  <c r="M511" i="2"/>
  <c r="AG511" i="2"/>
  <c r="AH511" i="2"/>
  <c r="AI511" i="2"/>
  <c r="AJ511" i="2"/>
  <c r="AK511" i="2"/>
  <c r="AL511" i="2"/>
  <c r="AM511" i="2"/>
  <c r="AN511" i="2"/>
  <c r="AV511" i="2"/>
  <c r="C512" i="2"/>
  <c r="D512" i="2"/>
  <c r="E512" i="2"/>
  <c r="F512" i="2"/>
  <c r="G512" i="2"/>
  <c r="H512" i="2"/>
  <c r="J512" i="2"/>
  <c r="K512" i="2"/>
  <c r="L512" i="2"/>
  <c r="M512" i="2"/>
  <c r="AG512" i="2"/>
  <c r="AH512" i="2"/>
  <c r="AI512" i="2"/>
  <c r="AJ512" i="2"/>
  <c r="AK512" i="2"/>
  <c r="AL512" i="2"/>
  <c r="AM512" i="2"/>
  <c r="AN512" i="2"/>
  <c r="AV512" i="2"/>
  <c r="C513" i="2"/>
  <c r="D513" i="2"/>
  <c r="E513" i="2"/>
  <c r="F513" i="2"/>
  <c r="G513" i="2"/>
  <c r="H513" i="2"/>
  <c r="J513" i="2"/>
  <c r="K513" i="2"/>
  <c r="L513" i="2"/>
  <c r="M513" i="2"/>
  <c r="AG513" i="2"/>
  <c r="AH513" i="2"/>
  <c r="AI513" i="2"/>
  <c r="AJ513" i="2"/>
  <c r="AK513" i="2"/>
  <c r="AL513" i="2"/>
  <c r="AM513" i="2"/>
  <c r="AN513" i="2"/>
  <c r="AV513" i="2"/>
  <c r="C514" i="2"/>
  <c r="D514" i="2"/>
  <c r="E514" i="2"/>
  <c r="F514" i="2"/>
  <c r="G514" i="2"/>
  <c r="H514" i="2"/>
  <c r="J514" i="2"/>
  <c r="K514" i="2"/>
  <c r="L514" i="2"/>
  <c r="M514" i="2"/>
  <c r="AG514" i="2"/>
  <c r="AH514" i="2"/>
  <c r="AI514" i="2"/>
  <c r="AJ514" i="2"/>
  <c r="AK514" i="2"/>
  <c r="AL514" i="2"/>
  <c r="AM514" i="2"/>
  <c r="AN514" i="2"/>
  <c r="AV514" i="2"/>
  <c r="C515" i="2"/>
  <c r="D515" i="2"/>
  <c r="E515" i="2"/>
  <c r="F515" i="2"/>
  <c r="G515" i="2"/>
  <c r="H515" i="2"/>
  <c r="J515" i="2"/>
  <c r="K515" i="2"/>
  <c r="L515" i="2"/>
  <c r="M515" i="2"/>
  <c r="AG515" i="2"/>
  <c r="AH515" i="2"/>
  <c r="AI515" i="2"/>
  <c r="AJ515" i="2"/>
  <c r="AK515" i="2"/>
  <c r="AL515" i="2"/>
  <c r="AM515" i="2"/>
  <c r="AN515" i="2"/>
  <c r="AV515" i="2"/>
  <c r="C516" i="2"/>
  <c r="D516" i="2"/>
  <c r="E516" i="2"/>
  <c r="F516" i="2"/>
  <c r="G516" i="2"/>
  <c r="H516" i="2"/>
  <c r="J516" i="2"/>
  <c r="K516" i="2"/>
  <c r="L516" i="2"/>
  <c r="M516" i="2"/>
  <c r="AG516" i="2"/>
  <c r="AH516" i="2"/>
  <c r="AI516" i="2"/>
  <c r="AJ516" i="2"/>
  <c r="AK516" i="2"/>
  <c r="AL516" i="2"/>
  <c r="AM516" i="2"/>
  <c r="AN516" i="2"/>
  <c r="AV516" i="2"/>
  <c r="C517" i="2"/>
  <c r="D517" i="2"/>
  <c r="E517" i="2"/>
  <c r="F517" i="2"/>
  <c r="G517" i="2"/>
  <c r="H517" i="2"/>
  <c r="J517" i="2"/>
  <c r="K517" i="2"/>
  <c r="L517" i="2"/>
  <c r="M517" i="2"/>
  <c r="AG517" i="2"/>
  <c r="AH517" i="2"/>
  <c r="AI517" i="2"/>
  <c r="AJ517" i="2"/>
  <c r="AK517" i="2"/>
  <c r="AL517" i="2"/>
  <c r="AM517" i="2"/>
  <c r="AN517" i="2"/>
  <c r="AV517" i="2"/>
  <c r="C518" i="2"/>
  <c r="D518" i="2"/>
  <c r="E518" i="2"/>
  <c r="F518" i="2"/>
  <c r="G518" i="2"/>
  <c r="H518" i="2"/>
  <c r="J518" i="2"/>
  <c r="K518" i="2"/>
  <c r="L518" i="2"/>
  <c r="M518" i="2"/>
  <c r="AG518" i="2"/>
  <c r="AH518" i="2"/>
  <c r="AI518" i="2"/>
  <c r="AJ518" i="2"/>
  <c r="AK518" i="2"/>
  <c r="AL518" i="2"/>
  <c r="AM518" i="2"/>
  <c r="AN518" i="2"/>
  <c r="AV518" i="2"/>
  <c r="C519" i="2"/>
  <c r="D519" i="2"/>
  <c r="E519" i="2"/>
  <c r="F519" i="2"/>
  <c r="G519" i="2"/>
  <c r="H519" i="2"/>
  <c r="J519" i="2"/>
  <c r="K519" i="2"/>
  <c r="L519" i="2"/>
  <c r="M519" i="2"/>
  <c r="AG519" i="2"/>
  <c r="AH519" i="2"/>
  <c r="AI519" i="2"/>
  <c r="AJ519" i="2"/>
  <c r="AK519" i="2"/>
  <c r="AL519" i="2"/>
  <c r="AM519" i="2"/>
  <c r="AN519" i="2"/>
  <c r="AV519" i="2"/>
  <c r="C520" i="2"/>
  <c r="D520" i="2"/>
  <c r="E520" i="2"/>
  <c r="F520" i="2"/>
  <c r="G520" i="2"/>
  <c r="H520" i="2"/>
  <c r="J520" i="2"/>
  <c r="K520" i="2"/>
  <c r="L520" i="2"/>
  <c r="M520" i="2"/>
  <c r="AG520" i="2"/>
  <c r="AH520" i="2"/>
  <c r="AI520" i="2"/>
  <c r="AJ520" i="2"/>
  <c r="AK520" i="2"/>
  <c r="AL520" i="2"/>
  <c r="AM520" i="2"/>
  <c r="AN520" i="2"/>
  <c r="AV520" i="2"/>
  <c r="C521" i="2"/>
  <c r="D521" i="2"/>
  <c r="E521" i="2"/>
  <c r="F521" i="2"/>
  <c r="G521" i="2"/>
  <c r="H521" i="2"/>
  <c r="J521" i="2"/>
  <c r="K521" i="2"/>
  <c r="L521" i="2"/>
  <c r="M521" i="2"/>
  <c r="AG521" i="2"/>
  <c r="AH521" i="2"/>
  <c r="AI521" i="2"/>
  <c r="AJ521" i="2"/>
  <c r="AK521" i="2"/>
  <c r="AL521" i="2"/>
  <c r="AM521" i="2"/>
  <c r="AN521" i="2"/>
  <c r="AV521" i="2"/>
  <c r="C522" i="2"/>
  <c r="D522" i="2"/>
  <c r="E522" i="2"/>
  <c r="F522" i="2"/>
  <c r="G522" i="2"/>
  <c r="H522" i="2"/>
  <c r="J522" i="2"/>
  <c r="K522" i="2"/>
  <c r="L522" i="2"/>
  <c r="M522" i="2"/>
  <c r="AG522" i="2"/>
  <c r="AH522" i="2"/>
  <c r="AI522" i="2"/>
  <c r="AJ522" i="2"/>
  <c r="AK522" i="2"/>
  <c r="AL522" i="2"/>
  <c r="AM522" i="2"/>
  <c r="AN522" i="2"/>
  <c r="AV522" i="2"/>
  <c r="C523" i="2"/>
  <c r="D523" i="2"/>
  <c r="E523" i="2"/>
  <c r="F523" i="2"/>
  <c r="G523" i="2"/>
  <c r="H523" i="2"/>
  <c r="J523" i="2"/>
  <c r="K523" i="2"/>
  <c r="L523" i="2"/>
  <c r="M523" i="2"/>
  <c r="AG523" i="2"/>
  <c r="AH523" i="2"/>
  <c r="AI523" i="2"/>
  <c r="AJ523" i="2"/>
  <c r="AK523" i="2"/>
  <c r="AL523" i="2"/>
  <c r="AM523" i="2"/>
  <c r="AN523" i="2"/>
  <c r="AV523" i="2"/>
  <c r="C524" i="2"/>
  <c r="D524" i="2"/>
  <c r="E524" i="2"/>
  <c r="F524" i="2"/>
  <c r="G524" i="2"/>
  <c r="H524" i="2"/>
  <c r="J524" i="2"/>
  <c r="K524" i="2"/>
  <c r="L524" i="2"/>
  <c r="M524" i="2"/>
  <c r="AG524" i="2"/>
  <c r="AH524" i="2"/>
  <c r="AI524" i="2"/>
  <c r="AJ524" i="2"/>
  <c r="AK524" i="2"/>
  <c r="AL524" i="2"/>
  <c r="AM524" i="2"/>
  <c r="AN524" i="2"/>
  <c r="AV524" i="2"/>
  <c r="C525" i="2"/>
  <c r="D525" i="2"/>
  <c r="E525" i="2"/>
  <c r="F525" i="2"/>
  <c r="G525" i="2"/>
  <c r="H525" i="2"/>
  <c r="J525" i="2"/>
  <c r="K525" i="2"/>
  <c r="L525" i="2"/>
  <c r="M525" i="2"/>
  <c r="AG525" i="2"/>
  <c r="AH525" i="2"/>
  <c r="AI525" i="2"/>
  <c r="AJ525" i="2"/>
  <c r="AK525" i="2"/>
  <c r="AL525" i="2"/>
  <c r="AM525" i="2"/>
  <c r="AN525" i="2"/>
  <c r="AV525" i="2"/>
  <c r="C526" i="2"/>
  <c r="D526" i="2"/>
  <c r="E526" i="2"/>
  <c r="F526" i="2"/>
  <c r="G526" i="2"/>
  <c r="H526" i="2"/>
  <c r="J526" i="2"/>
  <c r="K526" i="2"/>
  <c r="L526" i="2"/>
  <c r="M526" i="2"/>
  <c r="AG526" i="2"/>
  <c r="AH526" i="2"/>
  <c r="AI526" i="2"/>
  <c r="AJ526" i="2"/>
  <c r="AK526" i="2"/>
  <c r="AL526" i="2"/>
  <c r="AM526" i="2"/>
  <c r="AN526" i="2"/>
  <c r="AV526" i="2"/>
  <c r="C527" i="2"/>
  <c r="D527" i="2"/>
  <c r="E527" i="2"/>
  <c r="F527" i="2"/>
  <c r="G527" i="2"/>
  <c r="H527" i="2"/>
  <c r="J527" i="2"/>
  <c r="K527" i="2"/>
  <c r="L527" i="2"/>
  <c r="M527" i="2"/>
  <c r="AG527" i="2"/>
  <c r="AH527" i="2"/>
  <c r="AI527" i="2"/>
  <c r="AJ527" i="2"/>
  <c r="AK527" i="2"/>
  <c r="AL527" i="2"/>
  <c r="AM527" i="2"/>
  <c r="AN527" i="2"/>
  <c r="AV527" i="2"/>
  <c r="C528" i="2"/>
  <c r="D528" i="2"/>
  <c r="E528" i="2"/>
  <c r="F528" i="2"/>
  <c r="G528" i="2"/>
  <c r="H528" i="2"/>
  <c r="J528" i="2"/>
  <c r="K528" i="2"/>
  <c r="L528" i="2"/>
  <c r="M528" i="2"/>
  <c r="AG528" i="2"/>
  <c r="AH528" i="2"/>
  <c r="AI528" i="2"/>
  <c r="AJ528" i="2"/>
  <c r="AK528" i="2"/>
  <c r="AL528" i="2"/>
  <c r="AM528" i="2"/>
  <c r="AN528" i="2"/>
  <c r="AV528" i="2"/>
  <c r="C529" i="2"/>
  <c r="D529" i="2"/>
  <c r="E529" i="2"/>
  <c r="F529" i="2"/>
  <c r="G529" i="2"/>
  <c r="H529" i="2"/>
  <c r="J529" i="2"/>
  <c r="K529" i="2"/>
  <c r="L529" i="2"/>
  <c r="M529" i="2"/>
  <c r="AG529" i="2"/>
  <c r="AH529" i="2"/>
  <c r="AI529" i="2"/>
  <c r="AJ529" i="2"/>
  <c r="AK529" i="2"/>
  <c r="AL529" i="2"/>
  <c r="AM529" i="2"/>
  <c r="AN529" i="2"/>
  <c r="AV529" i="2"/>
  <c r="C530" i="2"/>
  <c r="D530" i="2"/>
  <c r="E530" i="2"/>
  <c r="F530" i="2"/>
  <c r="G530" i="2"/>
  <c r="H530" i="2"/>
  <c r="J530" i="2"/>
  <c r="K530" i="2"/>
  <c r="L530" i="2"/>
  <c r="M530" i="2"/>
  <c r="AG530" i="2"/>
  <c r="AH530" i="2"/>
  <c r="AI530" i="2"/>
  <c r="AJ530" i="2"/>
  <c r="AK530" i="2"/>
  <c r="AL530" i="2"/>
  <c r="AM530" i="2"/>
  <c r="AN530" i="2"/>
  <c r="AV530" i="2"/>
  <c r="C531" i="2"/>
  <c r="D531" i="2"/>
  <c r="E531" i="2"/>
  <c r="F531" i="2"/>
  <c r="G531" i="2"/>
  <c r="H531" i="2"/>
  <c r="J531" i="2"/>
  <c r="K531" i="2"/>
  <c r="L531" i="2"/>
  <c r="M531" i="2"/>
  <c r="AG531" i="2"/>
  <c r="AH531" i="2"/>
  <c r="AI531" i="2"/>
  <c r="AJ531" i="2"/>
  <c r="AK531" i="2"/>
  <c r="AL531" i="2"/>
  <c r="AM531" i="2"/>
  <c r="AN531" i="2"/>
  <c r="AV531" i="2"/>
  <c r="C532" i="2"/>
  <c r="D532" i="2"/>
  <c r="E532" i="2"/>
  <c r="F532" i="2"/>
  <c r="G532" i="2"/>
  <c r="H532" i="2"/>
  <c r="J532" i="2"/>
  <c r="K532" i="2"/>
  <c r="L532" i="2"/>
  <c r="M532" i="2"/>
  <c r="AG532" i="2"/>
  <c r="AH532" i="2"/>
  <c r="AI532" i="2"/>
  <c r="AJ532" i="2"/>
  <c r="AK532" i="2"/>
  <c r="AL532" i="2"/>
  <c r="AM532" i="2"/>
  <c r="AN532" i="2"/>
  <c r="AV532" i="2"/>
  <c r="C533" i="2"/>
  <c r="D533" i="2"/>
  <c r="E533" i="2"/>
  <c r="F533" i="2"/>
  <c r="G533" i="2"/>
  <c r="H533" i="2"/>
  <c r="J533" i="2"/>
  <c r="K533" i="2"/>
  <c r="L533" i="2"/>
  <c r="M533" i="2"/>
  <c r="AG533" i="2"/>
  <c r="AH533" i="2"/>
  <c r="AI533" i="2"/>
  <c r="AJ533" i="2"/>
  <c r="AK533" i="2"/>
  <c r="AL533" i="2"/>
  <c r="AM533" i="2"/>
  <c r="AN533" i="2"/>
  <c r="AV533" i="2"/>
  <c r="C534" i="2"/>
  <c r="D534" i="2"/>
  <c r="E534" i="2"/>
  <c r="F534" i="2"/>
  <c r="G534" i="2"/>
  <c r="H534" i="2"/>
  <c r="J534" i="2"/>
  <c r="K534" i="2"/>
  <c r="L534" i="2"/>
  <c r="M534" i="2"/>
  <c r="AG534" i="2"/>
  <c r="AH534" i="2"/>
  <c r="AI534" i="2"/>
  <c r="AJ534" i="2"/>
  <c r="AK534" i="2"/>
  <c r="AL534" i="2"/>
  <c r="AM534" i="2"/>
  <c r="AN534" i="2"/>
  <c r="AV534" i="2"/>
  <c r="C535" i="2"/>
  <c r="D535" i="2"/>
  <c r="E535" i="2"/>
  <c r="F535" i="2"/>
  <c r="G535" i="2"/>
  <c r="H535" i="2"/>
  <c r="J535" i="2"/>
  <c r="K535" i="2"/>
  <c r="L535" i="2"/>
  <c r="M535" i="2"/>
  <c r="AG535" i="2"/>
  <c r="AH535" i="2"/>
  <c r="AI535" i="2"/>
  <c r="AJ535" i="2"/>
  <c r="AK535" i="2"/>
  <c r="AL535" i="2"/>
  <c r="AM535" i="2"/>
  <c r="AN535" i="2"/>
  <c r="AV535" i="2"/>
  <c r="C536" i="2"/>
  <c r="D536" i="2"/>
  <c r="E536" i="2"/>
  <c r="F536" i="2"/>
  <c r="G536" i="2"/>
  <c r="H536" i="2"/>
  <c r="J536" i="2"/>
  <c r="K536" i="2"/>
  <c r="L536" i="2"/>
  <c r="M536" i="2"/>
  <c r="AG536" i="2"/>
  <c r="AH536" i="2"/>
  <c r="AI536" i="2"/>
  <c r="AJ536" i="2"/>
  <c r="AK536" i="2"/>
  <c r="AL536" i="2"/>
  <c r="AM536" i="2"/>
  <c r="AN536" i="2"/>
  <c r="AV536" i="2"/>
  <c r="C537" i="2"/>
  <c r="D537" i="2"/>
  <c r="E537" i="2"/>
  <c r="F537" i="2"/>
  <c r="G537" i="2"/>
  <c r="H537" i="2"/>
  <c r="J537" i="2"/>
  <c r="K537" i="2"/>
  <c r="L537" i="2"/>
  <c r="M537" i="2"/>
  <c r="AG537" i="2"/>
  <c r="AH537" i="2"/>
  <c r="AI537" i="2"/>
  <c r="AJ537" i="2"/>
  <c r="AK537" i="2"/>
  <c r="AL537" i="2"/>
  <c r="AM537" i="2"/>
  <c r="AN537" i="2"/>
  <c r="AV537" i="2"/>
  <c r="C538" i="2"/>
  <c r="D538" i="2"/>
  <c r="E538" i="2"/>
  <c r="F538" i="2"/>
  <c r="G538" i="2"/>
  <c r="H538" i="2"/>
  <c r="J538" i="2"/>
  <c r="K538" i="2"/>
  <c r="L538" i="2"/>
  <c r="M538" i="2"/>
  <c r="AG538" i="2"/>
  <c r="AH538" i="2"/>
  <c r="AI538" i="2"/>
  <c r="AJ538" i="2"/>
  <c r="AK538" i="2"/>
  <c r="AL538" i="2"/>
  <c r="AM538" i="2"/>
  <c r="AN538" i="2"/>
  <c r="AV538" i="2"/>
  <c r="C539" i="2"/>
  <c r="D539" i="2"/>
  <c r="E539" i="2"/>
  <c r="F539" i="2"/>
  <c r="G539" i="2"/>
  <c r="H539" i="2"/>
  <c r="J539" i="2"/>
  <c r="K539" i="2"/>
  <c r="L539" i="2"/>
  <c r="M539" i="2"/>
  <c r="AG539" i="2"/>
  <c r="AH539" i="2"/>
  <c r="AI539" i="2"/>
  <c r="AJ539" i="2"/>
  <c r="AK539" i="2"/>
  <c r="AL539" i="2"/>
  <c r="AM539" i="2"/>
  <c r="AN539" i="2"/>
  <c r="AV539" i="2"/>
  <c r="C540" i="2"/>
  <c r="D540" i="2"/>
  <c r="E540" i="2"/>
  <c r="F540" i="2"/>
  <c r="G540" i="2"/>
  <c r="H540" i="2"/>
  <c r="J540" i="2"/>
  <c r="K540" i="2"/>
  <c r="L540" i="2"/>
  <c r="M540" i="2"/>
  <c r="AG540" i="2"/>
  <c r="AH540" i="2"/>
  <c r="AI540" i="2"/>
  <c r="AJ540" i="2"/>
  <c r="AK540" i="2"/>
  <c r="AL540" i="2"/>
  <c r="AM540" i="2"/>
  <c r="AN540" i="2"/>
  <c r="AV540" i="2"/>
  <c r="C541" i="2"/>
  <c r="D541" i="2"/>
  <c r="E541" i="2"/>
  <c r="F541" i="2"/>
  <c r="G541" i="2"/>
  <c r="H541" i="2"/>
  <c r="J541" i="2"/>
  <c r="K541" i="2"/>
  <c r="L541" i="2"/>
  <c r="M541" i="2"/>
  <c r="AG541" i="2"/>
  <c r="AH541" i="2"/>
  <c r="AI541" i="2"/>
  <c r="AJ541" i="2"/>
  <c r="AK541" i="2"/>
  <c r="AL541" i="2"/>
  <c r="AM541" i="2"/>
  <c r="AN541" i="2"/>
  <c r="AV541" i="2"/>
  <c r="C542" i="2"/>
  <c r="D542" i="2"/>
  <c r="E542" i="2"/>
  <c r="F542" i="2"/>
  <c r="G542" i="2"/>
  <c r="H542" i="2"/>
  <c r="J542" i="2"/>
  <c r="K542" i="2"/>
  <c r="L542" i="2"/>
  <c r="M542" i="2"/>
  <c r="AG542" i="2"/>
  <c r="AH542" i="2"/>
  <c r="AI542" i="2"/>
  <c r="AJ542" i="2"/>
  <c r="AK542" i="2"/>
  <c r="AL542" i="2"/>
  <c r="AM542" i="2"/>
  <c r="AN542" i="2"/>
  <c r="AV542" i="2"/>
  <c r="C543" i="2"/>
  <c r="D543" i="2"/>
  <c r="E543" i="2"/>
  <c r="F543" i="2"/>
  <c r="G543" i="2"/>
  <c r="H543" i="2"/>
  <c r="J543" i="2"/>
  <c r="K543" i="2"/>
  <c r="L543" i="2"/>
  <c r="M543" i="2"/>
  <c r="AG543" i="2"/>
  <c r="AH543" i="2"/>
  <c r="AI543" i="2"/>
  <c r="AJ543" i="2"/>
  <c r="AK543" i="2"/>
  <c r="AL543" i="2"/>
  <c r="AM543" i="2"/>
  <c r="AN543" i="2"/>
  <c r="AV543" i="2"/>
  <c r="C544" i="2"/>
  <c r="D544" i="2"/>
  <c r="E544" i="2"/>
  <c r="F544" i="2"/>
  <c r="G544" i="2"/>
  <c r="H544" i="2"/>
  <c r="J544" i="2"/>
  <c r="K544" i="2"/>
  <c r="L544" i="2"/>
  <c r="M544" i="2"/>
  <c r="AG544" i="2"/>
  <c r="AH544" i="2"/>
  <c r="AI544" i="2"/>
  <c r="AJ544" i="2"/>
  <c r="AK544" i="2"/>
  <c r="AL544" i="2"/>
  <c r="AM544" i="2"/>
  <c r="AN544" i="2"/>
  <c r="AV544" i="2"/>
  <c r="C545" i="2"/>
  <c r="D545" i="2"/>
  <c r="E545" i="2"/>
  <c r="F545" i="2"/>
  <c r="G545" i="2"/>
  <c r="H545" i="2"/>
  <c r="J545" i="2"/>
  <c r="K545" i="2"/>
  <c r="L545" i="2"/>
  <c r="M545" i="2"/>
  <c r="AG545" i="2"/>
  <c r="AH545" i="2"/>
  <c r="AI545" i="2"/>
  <c r="AJ545" i="2"/>
  <c r="AK545" i="2"/>
  <c r="AL545" i="2"/>
  <c r="AM545" i="2"/>
  <c r="AN545" i="2"/>
  <c r="AV545" i="2"/>
  <c r="C546" i="2"/>
  <c r="D546" i="2"/>
  <c r="E546" i="2"/>
  <c r="F546" i="2"/>
  <c r="G546" i="2"/>
  <c r="H546" i="2"/>
  <c r="J546" i="2"/>
  <c r="K546" i="2"/>
  <c r="L546" i="2"/>
  <c r="M546" i="2"/>
  <c r="AG546" i="2"/>
  <c r="AH546" i="2"/>
  <c r="AI546" i="2"/>
  <c r="AJ546" i="2"/>
  <c r="AK546" i="2"/>
  <c r="AL546" i="2"/>
  <c r="AM546" i="2"/>
  <c r="AN546" i="2"/>
  <c r="AV546" i="2"/>
  <c r="C547" i="2"/>
  <c r="D547" i="2"/>
  <c r="E547" i="2"/>
  <c r="F547" i="2"/>
  <c r="G547" i="2"/>
  <c r="H547" i="2"/>
  <c r="J547" i="2"/>
  <c r="K547" i="2"/>
  <c r="L547" i="2"/>
  <c r="M547" i="2"/>
  <c r="AG547" i="2"/>
  <c r="AH547" i="2"/>
  <c r="AI547" i="2"/>
  <c r="AJ547" i="2"/>
  <c r="AK547" i="2"/>
  <c r="AL547" i="2"/>
  <c r="AM547" i="2"/>
  <c r="AN547" i="2"/>
  <c r="AV547" i="2"/>
  <c r="C548" i="2"/>
  <c r="D548" i="2"/>
  <c r="E548" i="2"/>
  <c r="F548" i="2"/>
  <c r="G548" i="2"/>
  <c r="H548" i="2"/>
  <c r="J548" i="2"/>
  <c r="K548" i="2"/>
  <c r="L548" i="2"/>
  <c r="M548" i="2"/>
  <c r="AG548" i="2"/>
  <c r="AH548" i="2"/>
  <c r="AI548" i="2"/>
  <c r="AJ548" i="2"/>
  <c r="AK548" i="2"/>
  <c r="AL548" i="2"/>
  <c r="AM548" i="2"/>
  <c r="AN548" i="2"/>
  <c r="AV548" i="2"/>
  <c r="C549" i="2"/>
  <c r="D549" i="2"/>
  <c r="E549" i="2"/>
  <c r="F549" i="2"/>
  <c r="G549" i="2"/>
  <c r="H549" i="2"/>
  <c r="J549" i="2"/>
  <c r="K549" i="2"/>
  <c r="L549" i="2"/>
  <c r="M549" i="2"/>
  <c r="AG549" i="2"/>
  <c r="AH549" i="2"/>
  <c r="AI549" i="2"/>
  <c r="AJ549" i="2"/>
  <c r="AK549" i="2"/>
  <c r="AL549" i="2"/>
  <c r="AM549" i="2"/>
  <c r="AN549" i="2"/>
  <c r="AV549" i="2"/>
  <c r="C550" i="2"/>
  <c r="D550" i="2"/>
  <c r="E550" i="2"/>
  <c r="F550" i="2"/>
  <c r="G550" i="2"/>
  <c r="H550" i="2"/>
  <c r="J550" i="2"/>
  <c r="K550" i="2"/>
  <c r="L550" i="2"/>
  <c r="M550" i="2"/>
  <c r="AG550" i="2"/>
  <c r="AH550" i="2"/>
  <c r="AI550" i="2"/>
  <c r="AJ550" i="2"/>
  <c r="AK550" i="2"/>
  <c r="AL550" i="2"/>
  <c r="AM550" i="2"/>
  <c r="AN550" i="2"/>
  <c r="AV550" i="2"/>
  <c r="C551" i="2"/>
  <c r="D551" i="2"/>
  <c r="E551" i="2"/>
  <c r="F551" i="2"/>
  <c r="G551" i="2"/>
  <c r="H551" i="2"/>
  <c r="J551" i="2"/>
  <c r="K551" i="2"/>
  <c r="L551" i="2"/>
  <c r="M551" i="2"/>
  <c r="AG551" i="2"/>
  <c r="AH551" i="2"/>
  <c r="AI551" i="2"/>
  <c r="AJ551" i="2"/>
  <c r="AK551" i="2"/>
  <c r="AL551" i="2"/>
  <c r="AM551" i="2"/>
  <c r="AN551" i="2"/>
  <c r="AV551" i="2"/>
  <c r="C552" i="2"/>
  <c r="D552" i="2"/>
  <c r="E552" i="2"/>
  <c r="F552" i="2"/>
  <c r="G552" i="2"/>
  <c r="H552" i="2"/>
  <c r="J552" i="2"/>
  <c r="K552" i="2"/>
  <c r="L552" i="2"/>
  <c r="M552" i="2"/>
  <c r="AG552" i="2"/>
  <c r="AH552" i="2"/>
  <c r="AI552" i="2"/>
  <c r="AJ552" i="2"/>
  <c r="AK552" i="2"/>
  <c r="AL552" i="2"/>
  <c r="AM552" i="2"/>
  <c r="AN552" i="2"/>
  <c r="AV552" i="2"/>
  <c r="C553" i="2"/>
  <c r="D553" i="2"/>
  <c r="E553" i="2"/>
  <c r="F553" i="2"/>
  <c r="G553" i="2"/>
  <c r="H553" i="2"/>
  <c r="J553" i="2"/>
  <c r="K553" i="2"/>
  <c r="L553" i="2"/>
  <c r="M553" i="2"/>
  <c r="AG553" i="2"/>
  <c r="AH553" i="2"/>
  <c r="AI553" i="2"/>
  <c r="AJ553" i="2"/>
  <c r="AK553" i="2"/>
  <c r="AL553" i="2"/>
  <c r="AM553" i="2"/>
  <c r="AN553" i="2"/>
  <c r="AV553" i="2"/>
  <c r="C554" i="2"/>
  <c r="D554" i="2"/>
  <c r="E554" i="2"/>
  <c r="F554" i="2"/>
  <c r="G554" i="2"/>
  <c r="H554" i="2"/>
  <c r="J554" i="2"/>
  <c r="K554" i="2"/>
  <c r="L554" i="2"/>
  <c r="M554" i="2"/>
  <c r="AG554" i="2"/>
  <c r="AH554" i="2"/>
  <c r="AI554" i="2"/>
  <c r="AJ554" i="2"/>
  <c r="AK554" i="2"/>
  <c r="AL554" i="2"/>
  <c r="AM554" i="2"/>
  <c r="AN554" i="2"/>
  <c r="AV554" i="2"/>
  <c r="C555" i="2"/>
  <c r="D555" i="2"/>
  <c r="E555" i="2"/>
  <c r="F555" i="2"/>
  <c r="G555" i="2"/>
  <c r="H555" i="2"/>
  <c r="J555" i="2"/>
  <c r="K555" i="2"/>
  <c r="L555" i="2"/>
  <c r="M555" i="2"/>
  <c r="AG555" i="2"/>
  <c r="AH555" i="2"/>
  <c r="AI555" i="2"/>
  <c r="AJ555" i="2"/>
  <c r="AK555" i="2"/>
  <c r="AL555" i="2"/>
  <c r="AM555" i="2"/>
  <c r="AN555" i="2"/>
  <c r="AV555" i="2"/>
  <c r="C556" i="2"/>
  <c r="D556" i="2"/>
  <c r="E556" i="2"/>
  <c r="F556" i="2"/>
  <c r="G556" i="2"/>
  <c r="H556" i="2"/>
  <c r="J556" i="2"/>
  <c r="K556" i="2"/>
  <c r="L556" i="2"/>
  <c r="M556" i="2"/>
  <c r="AG556" i="2"/>
  <c r="AH556" i="2"/>
  <c r="AI556" i="2"/>
  <c r="AJ556" i="2"/>
  <c r="AK556" i="2"/>
  <c r="AL556" i="2"/>
  <c r="AM556" i="2"/>
  <c r="AN556" i="2"/>
  <c r="AV556" i="2"/>
  <c r="C557" i="2"/>
  <c r="D557" i="2"/>
  <c r="E557" i="2"/>
  <c r="F557" i="2"/>
  <c r="G557" i="2"/>
  <c r="H557" i="2"/>
  <c r="J557" i="2"/>
  <c r="K557" i="2"/>
  <c r="L557" i="2"/>
  <c r="M557" i="2"/>
  <c r="AG557" i="2"/>
  <c r="AH557" i="2"/>
  <c r="AI557" i="2"/>
  <c r="AJ557" i="2"/>
  <c r="AK557" i="2"/>
  <c r="AL557" i="2"/>
  <c r="AM557" i="2"/>
  <c r="AN557" i="2"/>
  <c r="AV557" i="2"/>
  <c r="C558" i="2"/>
  <c r="D558" i="2"/>
  <c r="E558" i="2"/>
  <c r="F558" i="2"/>
  <c r="G558" i="2"/>
  <c r="H558" i="2"/>
  <c r="J558" i="2"/>
  <c r="K558" i="2"/>
  <c r="L558" i="2"/>
  <c r="M558" i="2"/>
  <c r="AG558" i="2"/>
  <c r="AH558" i="2"/>
  <c r="AI558" i="2"/>
  <c r="AJ558" i="2"/>
  <c r="AK558" i="2"/>
  <c r="AL558" i="2"/>
  <c r="AM558" i="2"/>
  <c r="AN558" i="2"/>
  <c r="AV558" i="2"/>
  <c r="C559" i="2"/>
  <c r="D559" i="2"/>
  <c r="E559" i="2"/>
  <c r="F559" i="2"/>
  <c r="G559" i="2"/>
  <c r="H559" i="2"/>
  <c r="J559" i="2"/>
  <c r="K559" i="2"/>
  <c r="L559" i="2"/>
  <c r="M559" i="2"/>
  <c r="AG559" i="2"/>
  <c r="AH559" i="2"/>
  <c r="AI559" i="2"/>
  <c r="AJ559" i="2"/>
  <c r="AK559" i="2"/>
  <c r="AL559" i="2"/>
  <c r="AM559" i="2"/>
  <c r="AN559" i="2"/>
  <c r="AV559" i="2"/>
  <c r="C560" i="2"/>
  <c r="D560" i="2"/>
  <c r="E560" i="2"/>
  <c r="F560" i="2"/>
  <c r="G560" i="2"/>
  <c r="H560" i="2"/>
  <c r="J560" i="2"/>
  <c r="K560" i="2"/>
  <c r="L560" i="2"/>
  <c r="M560" i="2"/>
  <c r="AG560" i="2"/>
  <c r="AH560" i="2"/>
  <c r="AI560" i="2"/>
  <c r="AJ560" i="2"/>
  <c r="AK560" i="2"/>
  <c r="AL560" i="2"/>
  <c r="AM560" i="2"/>
  <c r="AN560" i="2"/>
  <c r="AV560" i="2"/>
  <c r="C561" i="2"/>
  <c r="D561" i="2"/>
  <c r="E561" i="2"/>
  <c r="F561" i="2"/>
  <c r="G561" i="2"/>
  <c r="H561" i="2"/>
  <c r="J561" i="2"/>
  <c r="K561" i="2"/>
  <c r="L561" i="2"/>
  <c r="M561" i="2"/>
  <c r="AG561" i="2"/>
  <c r="AH561" i="2"/>
  <c r="AI561" i="2"/>
  <c r="AJ561" i="2"/>
  <c r="AK561" i="2"/>
  <c r="AL561" i="2"/>
  <c r="AM561" i="2"/>
  <c r="AN561" i="2"/>
  <c r="AV561" i="2"/>
  <c r="C562" i="2"/>
  <c r="D562" i="2"/>
  <c r="E562" i="2"/>
  <c r="F562" i="2"/>
  <c r="G562" i="2"/>
  <c r="H562" i="2"/>
  <c r="J562" i="2"/>
  <c r="K562" i="2"/>
  <c r="L562" i="2"/>
  <c r="M562" i="2"/>
  <c r="AG562" i="2"/>
  <c r="AH562" i="2"/>
  <c r="AI562" i="2"/>
  <c r="AJ562" i="2"/>
  <c r="AK562" i="2"/>
  <c r="AL562" i="2"/>
  <c r="AM562" i="2"/>
  <c r="AN562" i="2"/>
  <c r="AV562" i="2"/>
  <c r="C563" i="2"/>
  <c r="D563" i="2"/>
  <c r="E563" i="2"/>
  <c r="F563" i="2"/>
  <c r="G563" i="2"/>
  <c r="H563" i="2"/>
  <c r="J563" i="2"/>
  <c r="K563" i="2"/>
  <c r="L563" i="2"/>
  <c r="M563" i="2"/>
  <c r="AG563" i="2"/>
  <c r="AH563" i="2"/>
  <c r="AI563" i="2"/>
  <c r="AJ563" i="2"/>
  <c r="AK563" i="2"/>
  <c r="AL563" i="2"/>
  <c r="AM563" i="2"/>
  <c r="AN563" i="2"/>
  <c r="AV563" i="2"/>
  <c r="C564" i="2"/>
  <c r="D564" i="2"/>
  <c r="E564" i="2"/>
  <c r="F564" i="2"/>
  <c r="G564" i="2"/>
  <c r="H564" i="2"/>
  <c r="J564" i="2"/>
  <c r="K564" i="2"/>
  <c r="L564" i="2"/>
  <c r="M564" i="2"/>
  <c r="AG564" i="2"/>
  <c r="AH564" i="2"/>
  <c r="AI564" i="2"/>
  <c r="AJ564" i="2"/>
  <c r="AK564" i="2"/>
  <c r="AL564" i="2"/>
  <c r="AM564" i="2"/>
  <c r="AN564" i="2"/>
  <c r="AV564" i="2"/>
  <c r="C565" i="2"/>
  <c r="D565" i="2"/>
  <c r="E565" i="2"/>
  <c r="F565" i="2"/>
  <c r="G565" i="2"/>
  <c r="H565" i="2"/>
  <c r="J565" i="2"/>
  <c r="K565" i="2"/>
  <c r="L565" i="2"/>
  <c r="M565" i="2"/>
  <c r="AG565" i="2"/>
  <c r="AH565" i="2"/>
  <c r="AI565" i="2"/>
  <c r="AJ565" i="2"/>
  <c r="AK565" i="2"/>
  <c r="AL565" i="2"/>
  <c r="AM565" i="2"/>
  <c r="AN565" i="2"/>
  <c r="AV565" i="2"/>
  <c r="C566" i="2"/>
  <c r="D566" i="2"/>
  <c r="E566" i="2"/>
  <c r="F566" i="2"/>
  <c r="G566" i="2"/>
  <c r="H566" i="2"/>
  <c r="J566" i="2"/>
  <c r="K566" i="2"/>
  <c r="L566" i="2"/>
  <c r="M566" i="2"/>
  <c r="AG566" i="2"/>
  <c r="AH566" i="2"/>
  <c r="AI566" i="2"/>
  <c r="AJ566" i="2"/>
  <c r="AK566" i="2"/>
  <c r="AL566" i="2"/>
  <c r="AM566" i="2"/>
  <c r="AN566" i="2"/>
  <c r="AV566" i="2"/>
  <c r="C567" i="2"/>
  <c r="D567" i="2"/>
  <c r="E567" i="2"/>
  <c r="F567" i="2"/>
  <c r="G567" i="2"/>
  <c r="H567" i="2"/>
  <c r="J567" i="2"/>
  <c r="K567" i="2"/>
  <c r="L567" i="2"/>
  <c r="M567" i="2"/>
  <c r="AG567" i="2"/>
  <c r="AH567" i="2"/>
  <c r="AI567" i="2"/>
  <c r="AJ567" i="2"/>
  <c r="AK567" i="2"/>
  <c r="AL567" i="2"/>
  <c r="AM567" i="2"/>
  <c r="AN567" i="2"/>
  <c r="AV567" i="2"/>
  <c r="C568" i="2"/>
  <c r="D568" i="2"/>
  <c r="E568" i="2"/>
  <c r="F568" i="2"/>
  <c r="G568" i="2"/>
  <c r="H568" i="2"/>
  <c r="J568" i="2"/>
  <c r="K568" i="2"/>
  <c r="L568" i="2"/>
  <c r="M568" i="2"/>
  <c r="AG568" i="2"/>
  <c r="AH568" i="2"/>
  <c r="AI568" i="2"/>
  <c r="AJ568" i="2"/>
  <c r="AK568" i="2"/>
  <c r="AL568" i="2"/>
  <c r="AM568" i="2"/>
  <c r="AN568" i="2"/>
  <c r="AV568" i="2"/>
  <c r="C569" i="2"/>
  <c r="D569" i="2"/>
  <c r="E569" i="2"/>
  <c r="F569" i="2"/>
  <c r="G569" i="2"/>
  <c r="H569" i="2"/>
  <c r="J569" i="2"/>
  <c r="K569" i="2"/>
  <c r="L569" i="2"/>
  <c r="M569" i="2"/>
  <c r="AG569" i="2"/>
  <c r="AH569" i="2"/>
  <c r="AI569" i="2"/>
  <c r="AJ569" i="2"/>
  <c r="AK569" i="2"/>
  <c r="AL569" i="2"/>
  <c r="AM569" i="2"/>
  <c r="AN569" i="2"/>
  <c r="AV569" i="2"/>
  <c r="C570" i="2"/>
  <c r="D570" i="2"/>
  <c r="E570" i="2"/>
  <c r="F570" i="2"/>
  <c r="G570" i="2"/>
  <c r="H570" i="2"/>
  <c r="J570" i="2"/>
  <c r="K570" i="2"/>
  <c r="L570" i="2"/>
  <c r="M570" i="2"/>
  <c r="AG570" i="2"/>
  <c r="AH570" i="2"/>
  <c r="AI570" i="2"/>
  <c r="AJ570" i="2"/>
  <c r="AK570" i="2"/>
  <c r="AL570" i="2"/>
  <c r="AM570" i="2"/>
  <c r="AN570" i="2"/>
  <c r="AV570" i="2"/>
  <c r="C571" i="2"/>
  <c r="D571" i="2"/>
  <c r="E571" i="2"/>
  <c r="F571" i="2"/>
  <c r="G571" i="2"/>
  <c r="H571" i="2"/>
  <c r="J571" i="2"/>
  <c r="K571" i="2"/>
  <c r="L571" i="2"/>
  <c r="M571" i="2"/>
  <c r="AG571" i="2"/>
  <c r="AH571" i="2"/>
  <c r="AI571" i="2"/>
  <c r="AJ571" i="2"/>
  <c r="AK571" i="2"/>
  <c r="AL571" i="2"/>
  <c r="AM571" i="2"/>
  <c r="AN571" i="2"/>
  <c r="AV571" i="2"/>
  <c r="C572" i="2"/>
  <c r="D572" i="2"/>
  <c r="E572" i="2"/>
  <c r="F572" i="2"/>
  <c r="G572" i="2"/>
  <c r="H572" i="2"/>
  <c r="J572" i="2"/>
  <c r="K572" i="2"/>
  <c r="L572" i="2"/>
  <c r="M572" i="2"/>
  <c r="AG572" i="2"/>
  <c r="AH572" i="2"/>
  <c r="AI572" i="2"/>
  <c r="AJ572" i="2"/>
  <c r="AK572" i="2"/>
  <c r="AL572" i="2"/>
  <c r="AM572" i="2"/>
  <c r="AN572" i="2"/>
  <c r="BJ572" i="2"/>
  <c r="BK572" i="2"/>
  <c r="C574" i="2"/>
  <c r="D574" i="2"/>
  <c r="E574" i="2"/>
  <c r="F574" i="2"/>
  <c r="G574" i="2"/>
  <c r="H574" i="2"/>
  <c r="J574" i="2"/>
  <c r="K574" i="2"/>
  <c r="L574" i="2"/>
  <c r="M574" i="2"/>
  <c r="AG574" i="2"/>
  <c r="AH574" i="2"/>
  <c r="AI574" i="2"/>
  <c r="AJ574" i="2"/>
  <c r="AK574" i="2"/>
  <c r="AL574" i="2"/>
  <c r="AM574" i="2"/>
  <c r="AN574" i="2"/>
  <c r="AV574" i="2"/>
  <c r="C575" i="2"/>
  <c r="D575" i="2"/>
  <c r="E575" i="2"/>
  <c r="F575" i="2"/>
  <c r="G575" i="2"/>
  <c r="H575" i="2"/>
  <c r="J575" i="2"/>
  <c r="K575" i="2"/>
  <c r="L575" i="2"/>
  <c r="M575" i="2"/>
  <c r="AG575" i="2"/>
  <c r="AH575" i="2"/>
  <c r="AI575" i="2"/>
  <c r="AJ575" i="2"/>
  <c r="AK575" i="2"/>
  <c r="AL575" i="2"/>
  <c r="AM575" i="2"/>
  <c r="AN575" i="2"/>
  <c r="AV575" i="2"/>
  <c r="C576" i="2"/>
  <c r="D576" i="2"/>
  <c r="E576" i="2"/>
  <c r="F576" i="2"/>
  <c r="G576" i="2"/>
  <c r="H576" i="2"/>
  <c r="J576" i="2"/>
  <c r="K576" i="2"/>
  <c r="L576" i="2"/>
  <c r="M576" i="2"/>
  <c r="AG576" i="2"/>
  <c r="AH576" i="2"/>
  <c r="AI576" i="2"/>
  <c r="AJ576" i="2"/>
  <c r="AK576" i="2"/>
  <c r="AL576" i="2"/>
  <c r="AM576" i="2"/>
  <c r="AN576" i="2"/>
  <c r="AV576" i="2"/>
  <c r="C577" i="2"/>
  <c r="D577" i="2"/>
  <c r="E577" i="2"/>
  <c r="F577" i="2"/>
  <c r="G577" i="2"/>
  <c r="H577" i="2"/>
  <c r="J577" i="2"/>
  <c r="K577" i="2"/>
  <c r="L577" i="2"/>
  <c r="M577" i="2"/>
  <c r="AG577" i="2"/>
  <c r="AH577" i="2"/>
  <c r="AI577" i="2"/>
  <c r="AJ577" i="2"/>
  <c r="AK577" i="2"/>
  <c r="AL577" i="2"/>
  <c r="AM577" i="2"/>
  <c r="AN577" i="2"/>
  <c r="AV577" i="2"/>
  <c r="C578" i="2"/>
  <c r="D578" i="2"/>
  <c r="E578" i="2"/>
  <c r="G578" i="2"/>
  <c r="H578" i="2"/>
  <c r="J578" i="2"/>
  <c r="K578" i="2"/>
  <c r="L578" i="2"/>
  <c r="M578" i="2"/>
  <c r="AK578" i="2"/>
  <c r="AN578" i="2"/>
  <c r="AV578" i="2"/>
  <c r="C579" i="2"/>
  <c r="D579" i="2"/>
  <c r="E579" i="2"/>
  <c r="F579" i="2"/>
  <c r="G579" i="2"/>
  <c r="H579" i="2"/>
  <c r="J579" i="2"/>
  <c r="K579" i="2"/>
  <c r="L579" i="2"/>
  <c r="M579" i="2"/>
  <c r="AG579" i="2"/>
  <c r="AH579" i="2"/>
  <c r="AI579" i="2"/>
  <c r="AJ579" i="2"/>
  <c r="AK579" i="2"/>
  <c r="AL579" i="2"/>
  <c r="AM579" i="2"/>
  <c r="AN579" i="2"/>
  <c r="C581" i="2"/>
  <c r="D581" i="2"/>
  <c r="E581" i="2"/>
  <c r="F581" i="2"/>
  <c r="G581" i="2"/>
  <c r="H581" i="2"/>
  <c r="J581" i="2"/>
  <c r="K581" i="2"/>
  <c r="L581" i="2"/>
  <c r="M581" i="2"/>
  <c r="AG581" i="2"/>
  <c r="AH581" i="2"/>
  <c r="AI581" i="2"/>
  <c r="AJ581" i="2"/>
  <c r="AK581" i="2"/>
  <c r="AL581" i="2"/>
  <c r="AM581" i="2"/>
  <c r="AN581" i="2"/>
  <c r="AV581" i="2"/>
  <c r="C582" i="2"/>
  <c r="D582" i="2"/>
  <c r="E582" i="2"/>
  <c r="F582" i="2"/>
  <c r="G582" i="2"/>
  <c r="H582" i="2"/>
  <c r="J582" i="2"/>
  <c r="K582" i="2"/>
  <c r="L582" i="2"/>
  <c r="M582" i="2"/>
  <c r="AG582" i="2"/>
  <c r="AH582" i="2"/>
  <c r="AI582" i="2"/>
  <c r="AJ582" i="2"/>
  <c r="AK582" i="2"/>
  <c r="AL582" i="2"/>
  <c r="AM582" i="2"/>
  <c r="AN582" i="2"/>
  <c r="AV582" i="2"/>
  <c r="C583" i="2"/>
  <c r="D583" i="2"/>
  <c r="E583" i="2"/>
  <c r="F583" i="2"/>
  <c r="G583" i="2"/>
  <c r="H583" i="2"/>
  <c r="J583" i="2"/>
  <c r="K583" i="2"/>
  <c r="L583" i="2"/>
  <c r="M583" i="2"/>
  <c r="AG583" i="2"/>
  <c r="AH583" i="2"/>
  <c r="AI583" i="2"/>
  <c r="AJ583" i="2"/>
  <c r="AK583" i="2"/>
  <c r="AL583" i="2"/>
  <c r="AM583" i="2"/>
  <c r="AN583" i="2"/>
  <c r="AV583" i="2"/>
  <c r="C584" i="2"/>
  <c r="D584" i="2"/>
  <c r="E584" i="2"/>
  <c r="F584" i="2"/>
  <c r="G584" i="2"/>
  <c r="H584" i="2"/>
  <c r="J584" i="2"/>
  <c r="K584" i="2"/>
  <c r="L584" i="2"/>
  <c r="M584" i="2"/>
  <c r="AG584" i="2"/>
  <c r="AH584" i="2"/>
  <c r="AI584" i="2"/>
  <c r="AJ584" i="2"/>
  <c r="AK584" i="2"/>
  <c r="AL584" i="2"/>
  <c r="AM584" i="2"/>
  <c r="AN584" i="2"/>
  <c r="AV584" i="2"/>
  <c r="C585" i="2"/>
  <c r="D585" i="2"/>
  <c r="E585" i="2"/>
  <c r="F585" i="2"/>
  <c r="G585" i="2"/>
  <c r="H585" i="2"/>
  <c r="J585" i="2"/>
  <c r="K585" i="2"/>
  <c r="L585" i="2"/>
  <c r="M585" i="2"/>
  <c r="AG585" i="2"/>
  <c r="AH585" i="2"/>
  <c r="AI585" i="2"/>
  <c r="AJ585" i="2"/>
  <c r="AK585" i="2"/>
  <c r="AL585" i="2"/>
  <c r="AM585" i="2"/>
  <c r="AN585" i="2"/>
  <c r="AV585" i="2"/>
  <c r="C586" i="2"/>
  <c r="D586" i="2"/>
  <c r="E586" i="2"/>
  <c r="F586" i="2"/>
  <c r="G586" i="2"/>
  <c r="H586" i="2"/>
  <c r="J586" i="2"/>
  <c r="K586" i="2"/>
  <c r="L586" i="2"/>
  <c r="M586" i="2"/>
  <c r="AG586" i="2"/>
  <c r="AH586" i="2"/>
  <c r="AI586" i="2"/>
  <c r="AJ586" i="2"/>
  <c r="AK586" i="2"/>
  <c r="AL586" i="2"/>
  <c r="AM586" i="2"/>
  <c r="AN586" i="2"/>
  <c r="AV586" i="2"/>
  <c r="C587" i="2"/>
  <c r="D587" i="2"/>
  <c r="E587" i="2"/>
  <c r="F587" i="2"/>
  <c r="G587" i="2"/>
  <c r="H587" i="2"/>
  <c r="J587" i="2"/>
  <c r="K587" i="2"/>
  <c r="L587" i="2"/>
  <c r="M587" i="2"/>
  <c r="AG587" i="2"/>
  <c r="AH587" i="2"/>
  <c r="AI587" i="2"/>
  <c r="AJ587" i="2"/>
  <c r="AK587" i="2"/>
  <c r="AL587" i="2"/>
  <c r="AM587" i="2"/>
  <c r="AN587" i="2"/>
  <c r="AV587" i="2"/>
  <c r="C588" i="2"/>
  <c r="D588" i="2"/>
  <c r="E588" i="2"/>
  <c r="F588" i="2"/>
  <c r="G588" i="2"/>
  <c r="H588" i="2"/>
  <c r="J588" i="2"/>
  <c r="K588" i="2"/>
  <c r="L588" i="2"/>
  <c r="M588" i="2"/>
  <c r="AG588" i="2"/>
  <c r="AH588" i="2"/>
  <c r="AI588" i="2"/>
  <c r="AJ588" i="2"/>
  <c r="AK588" i="2"/>
  <c r="AL588" i="2"/>
  <c r="AM588" i="2"/>
  <c r="AN588" i="2"/>
  <c r="AV588" i="2"/>
  <c r="C589" i="2"/>
  <c r="D589" i="2"/>
  <c r="E589" i="2"/>
  <c r="F589" i="2"/>
  <c r="G589" i="2"/>
  <c r="H589" i="2"/>
  <c r="J589" i="2"/>
  <c r="K589" i="2"/>
  <c r="L589" i="2"/>
  <c r="M589" i="2"/>
  <c r="AG589" i="2"/>
  <c r="AH589" i="2"/>
  <c r="AI589" i="2"/>
  <c r="AJ589" i="2"/>
  <c r="AK589" i="2"/>
  <c r="AL589" i="2"/>
  <c r="AM589" i="2"/>
  <c r="AN589" i="2"/>
  <c r="AV589" i="2"/>
  <c r="C590" i="2"/>
  <c r="D590" i="2"/>
  <c r="E590" i="2"/>
  <c r="F590" i="2"/>
  <c r="G590" i="2"/>
  <c r="H590" i="2"/>
  <c r="J590" i="2"/>
  <c r="K590" i="2"/>
  <c r="L590" i="2"/>
  <c r="M590" i="2"/>
  <c r="AG590" i="2"/>
  <c r="AH590" i="2"/>
  <c r="AI590" i="2"/>
  <c r="AJ590" i="2"/>
  <c r="AK590" i="2"/>
  <c r="AL590" i="2"/>
  <c r="AM590" i="2"/>
  <c r="AN590" i="2"/>
  <c r="AV590" i="2"/>
  <c r="C591" i="2"/>
  <c r="D591" i="2"/>
  <c r="E591" i="2"/>
  <c r="F591" i="2"/>
  <c r="G591" i="2"/>
  <c r="H591" i="2"/>
  <c r="J591" i="2"/>
  <c r="K591" i="2"/>
  <c r="L591" i="2"/>
  <c r="M591" i="2"/>
  <c r="AG591" i="2"/>
  <c r="AH591" i="2"/>
  <c r="AI591" i="2"/>
  <c r="AJ591" i="2"/>
  <c r="AK591" i="2"/>
  <c r="AL591" i="2"/>
  <c r="AM591" i="2"/>
  <c r="AN591" i="2"/>
  <c r="AV591" i="2"/>
  <c r="C592" i="2"/>
  <c r="D592" i="2"/>
  <c r="E592" i="2"/>
  <c r="F592" i="2"/>
  <c r="G592" i="2"/>
  <c r="H592" i="2"/>
  <c r="J592" i="2"/>
  <c r="K592" i="2"/>
  <c r="L592" i="2"/>
  <c r="M592" i="2"/>
  <c r="AG592" i="2"/>
  <c r="AH592" i="2"/>
  <c r="AI592" i="2"/>
  <c r="AJ592" i="2"/>
  <c r="AK592" i="2"/>
  <c r="AL592" i="2"/>
  <c r="AM592" i="2"/>
  <c r="AN592" i="2"/>
  <c r="AV592" i="2"/>
  <c r="C593" i="2"/>
  <c r="D593" i="2"/>
  <c r="E593" i="2"/>
  <c r="F593" i="2"/>
  <c r="G593" i="2"/>
  <c r="H593" i="2"/>
  <c r="J593" i="2"/>
  <c r="K593" i="2"/>
  <c r="L593" i="2"/>
  <c r="M593" i="2"/>
  <c r="AG593" i="2"/>
  <c r="AH593" i="2"/>
  <c r="AI593" i="2"/>
  <c r="AJ593" i="2"/>
  <c r="AK593" i="2"/>
  <c r="AL593" i="2"/>
  <c r="AM593" i="2"/>
  <c r="AN593" i="2"/>
  <c r="AV593" i="2"/>
  <c r="C594" i="2"/>
  <c r="D594" i="2"/>
  <c r="E594" i="2"/>
  <c r="F594" i="2"/>
  <c r="G594" i="2"/>
  <c r="H594" i="2"/>
  <c r="J594" i="2"/>
  <c r="K594" i="2"/>
  <c r="L594" i="2"/>
  <c r="M594" i="2"/>
  <c r="AG594" i="2"/>
  <c r="AH594" i="2"/>
  <c r="AI594" i="2"/>
  <c r="AJ594" i="2"/>
  <c r="AK594" i="2"/>
  <c r="AL594" i="2"/>
  <c r="AM594" i="2"/>
  <c r="AN594" i="2"/>
  <c r="AV594" i="2"/>
  <c r="C595" i="2"/>
  <c r="D595" i="2"/>
  <c r="E595" i="2"/>
  <c r="F595" i="2"/>
  <c r="G595" i="2"/>
  <c r="H595" i="2"/>
  <c r="J595" i="2"/>
  <c r="K595" i="2"/>
  <c r="L595" i="2"/>
  <c r="M595" i="2"/>
  <c r="AG595" i="2"/>
  <c r="AH595" i="2"/>
  <c r="AI595" i="2"/>
  <c r="AJ595" i="2"/>
  <c r="AK595" i="2"/>
  <c r="AL595" i="2"/>
  <c r="AM595" i="2"/>
  <c r="AN595" i="2"/>
  <c r="AV595" i="2"/>
  <c r="C596" i="2"/>
  <c r="D596" i="2"/>
  <c r="E596" i="2"/>
  <c r="F596" i="2"/>
  <c r="G596" i="2"/>
  <c r="H596" i="2"/>
  <c r="J596" i="2"/>
  <c r="K596" i="2"/>
  <c r="L596" i="2"/>
  <c r="M596" i="2"/>
  <c r="AG596" i="2"/>
  <c r="AH596" i="2"/>
  <c r="AI596" i="2"/>
  <c r="AJ596" i="2"/>
  <c r="AK596" i="2"/>
  <c r="AL596" i="2"/>
  <c r="AM596" i="2"/>
  <c r="AN596" i="2"/>
  <c r="AV596" i="2"/>
  <c r="C597" i="2"/>
  <c r="D597" i="2"/>
  <c r="E597" i="2"/>
  <c r="F597" i="2"/>
  <c r="G597" i="2"/>
  <c r="H597" i="2"/>
  <c r="J597" i="2"/>
  <c r="K597" i="2"/>
  <c r="L597" i="2"/>
  <c r="M597" i="2"/>
  <c r="AG597" i="2"/>
  <c r="AH597" i="2"/>
  <c r="AI597" i="2"/>
  <c r="AJ597" i="2"/>
  <c r="AK597" i="2"/>
  <c r="AL597" i="2"/>
  <c r="AM597" i="2"/>
  <c r="AN597" i="2"/>
  <c r="AV597" i="2"/>
  <c r="C598" i="2"/>
  <c r="D598" i="2"/>
  <c r="E598" i="2"/>
  <c r="F598" i="2"/>
  <c r="G598" i="2"/>
  <c r="H598" i="2"/>
  <c r="J598" i="2"/>
  <c r="K598" i="2"/>
  <c r="L598" i="2"/>
  <c r="M598" i="2"/>
  <c r="AG598" i="2"/>
  <c r="AH598" i="2"/>
  <c r="AI598" i="2"/>
  <c r="AJ598" i="2"/>
  <c r="AK598" i="2"/>
  <c r="AL598" i="2"/>
  <c r="AM598" i="2"/>
  <c r="AN598" i="2"/>
  <c r="AV598" i="2"/>
  <c r="C599" i="2"/>
  <c r="D599" i="2"/>
  <c r="E599" i="2"/>
  <c r="F599" i="2"/>
  <c r="G599" i="2"/>
  <c r="H599" i="2"/>
  <c r="J599" i="2"/>
  <c r="K599" i="2"/>
  <c r="L599" i="2"/>
  <c r="M599" i="2"/>
  <c r="AG599" i="2"/>
  <c r="AH599" i="2"/>
  <c r="AI599" i="2"/>
  <c r="AJ599" i="2"/>
  <c r="AK599" i="2"/>
  <c r="AL599" i="2"/>
  <c r="AM599" i="2"/>
  <c r="AN599" i="2"/>
  <c r="AV599" i="2"/>
  <c r="C600" i="2"/>
  <c r="D600" i="2"/>
  <c r="E600" i="2"/>
  <c r="F600" i="2"/>
  <c r="G600" i="2"/>
  <c r="H600" i="2"/>
  <c r="J600" i="2"/>
  <c r="K600" i="2"/>
  <c r="L600" i="2"/>
  <c r="M600" i="2"/>
  <c r="AG600" i="2"/>
  <c r="AH600" i="2"/>
  <c r="AI600" i="2"/>
  <c r="AJ600" i="2"/>
  <c r="AK600" i="2"/>
  <c r="AL600" i="2"/>
  <c r="AM600" i="2"/>
  <c r="AN600" i="2"/>
  <c r="AV600" i="2"/>
  <c r="C601" i="2"/>
  <c r="D601" i="2"/>
  <c r="E601" i="2"/>
  <c r="F601" i="2"/>
  <c r="G601" i="2"/>
  <c r="H601" i="2"/>
  <c r="J601" i="2"/>
  <c r="K601" i="2"/>
  <c r="L601" i="2"/>
  <c r="M601" i="2"/>
  <c r="AG601" i="2"/>
  <c r="AH601" i="2"/>
  <c r="AI601" i="2"/>
  <c r="AJ601" i="2"/>
  <c r="AK601" i="2"/>
  <c r="AL601" i="2"/>
  <c r="AM601" i="2"/>
  <c r="AN601" i="2"/>
  <c r="AV601" i="2"/>
  <c r="C602" i="2"/>
  <c r="D602" i="2"/>
  <c r="E602" i="2"/>
  <c r="F602" i="2"/>
  <c r="G602" i="2"/>
  <c r="H602" i="2"/>
  <c r="J602" i="2"/>
  <c r="K602" i="2"/>
  <c r="L602" i="2"/>
  <c r="M602" i="2"/>
  <c r="AG602" i="2"/>
  <c r="AH602" i="2"/>
  <c r="AI602" i="2"/>
  <c r="AJ602" i="2"/>
  <c r="AK602" i="2"/>
  <c r="AL602" i="2"/>
  <c r="AM602" i="2"/>
  <c r="AN602" i="2"/>
  <c r="AV602" i="2"/>
  <c r="C603" i="2"/>
  <c r="D603" i="2"/>
  <c r="E603" i="2"/>
  <c r="F603" i="2"/>
  <c r="G603" i="2"/>
  <c r="H603" i="2"/>
  <c r="J603" i="2"/>
  <c r="K603" i="2"/>
  <c r="L603" i="2"/>
  <c r="M603" i="2"/>
  <c r="AG603" i="2"/>
  <c r="AH603" i="2"/>
  <c r="AI603" i="2"/>
  <c r="AJ603" i="2"/>
  <c r="AK603" i="2"/>
  <c r="AL603" i="2"/>
  <c r="AM603" i="2"/>
  <c r="AN603" i="2"/>
  <c r="AV603" i="2"/>
  <c r="C604" i="2"/>
  <c r="D604" i="2"/>
  <c r="E604" i="2"/>
  <c r="F604" i="2"/>
  <c r="G604" i="2"/>
  <c r="H604" i="2"/>
  <c r="J604" i="2"/>
  <c r="K604" i="2"/>
  <c r="L604" i="2"/>
  <c r="M604" i="2"/>
  <c r="AG604" i="2"/>
  <c r="AH604" i="2"/>
  <c r="AI604" i="2"/>
  <c r="AJ604" i="2"/>
  <c r="AK604" i="2"/>
  <c r="AL604" i="2"/>
  <c r="AM604" i="2"/>
  <c r="AN604" i="2"/>
  <c r="AV604" i="2"/>
  <c r="C605" i="2"/>
  <c r="D605" i="2"/>
  <c r="E605" i="2"/>
  <c r="F605" i="2"/>
  <c r="G605" i="2"/>
  <c r="H605" i="2"/>
  <c r="J605" i="2"/>
  <c r="K605" i="2"/>
  <c r="L605" i="2"/>
  <c r="M605" i="2"/>
  <c r="AG605" i="2"/>
  <c r="AH605" i="2"/>
  <c r="AI605" i="2"/>
  <c r="AJ605" i="2"/>
  <c r="AK605" i="2"/>
  <c r="AL605" i="2"/>
  <c r="AM605" i="2"/>
  <c r="AN605" i="2"/>
  <c r="AV605" i="2"/>
  <c r="C606" i="2"/>
  <c r="D606" i="2"/>
  <c r="E606" i="2"/>
  <c r="F606" i="2"/>
  <c r="G606" i="2"/>
  <c r="H606" i="2"/>
  <c r="J606" i="2"/>
  <c r="K606" i="2"/>
  <c r="L606" i="2"/>
  <c r="M606" i="2"/>
  <c r="AG606" i="2"/>
  <c r="AH606" i="2"/>
  <c r="AI606" i="2"/>
  <c r="AJ606" i="2"/>
  <c r="AK606" i="2"/>
  <c r="AL606" i="2"/>
  <c r="AM606" i="2"/>
  <c r="AN606" i="2"/>
  <c r="AV606" i="2"/>
  <c r="C607" i="2"/>
  <c r="D607" i="2"/>
  <c r="E607" i="2"/>
  <c r="F607" i="2"/>
  <c r="G607" i="2"/>
  <c r="H607" i="2"/>
  <c r="J607" i="2"/>
  <c r="K607" i="2"/>
  <c r="L607" i="2"/>
  <c r="M607" i="2"/>
  <c r="AG607" i="2"/>
  <c r="AH607" i="2"/>
  <c r="AI607" i="2"/>
  <c r="AJ607" i="2"/>
  <c r="AK607" i="2"/>
  <c r="AL607" i="2"/>
  <c r="AM607" i="2"/>
  <c r="AN607" i="2"/>
  <c r="AV607" i="2"/>
  <c r="C608" i="2"/>
  <c r="D608" i="2"/>
  <c r="E608" i="2"/>
  <c r="F608" i="2"/>
  <c r="G608" i="2"/>
  <c r="H608" i="2"/>
  <c r="J608" i="2"/>
  <c r="K608" i="2"/>
  <c r="L608" i="2"/>
  <c r="M608" i="2"/>
  <c r="AG608" i="2"/>
  <c r="AH608" i="2"/>
  <c r="AI608" i="2"/>
  <c r="AJ608" i="2"/>
  <c r="AK608" i="2"/>
  <c r="AL608" i="2"/>
  <c r="AM608" i="2"/>
  <c r="AN608" i="2"/>
  <c r="AV608" i="2"/>
  <c r="C609" i="2"/>
  <c r="D609" i="2"/>
  <c r="E609" i="2"/>
  <c r="F609" i="2"/>
  <c r="G609" i="2"/>
  <c r="H609" i="2"/>
  <c r="J609" i="2"/>
  <c r="K609" i="2"/>
  <c r="L609" i="2"/>
  <c r="M609" i="2"/>
  <c r="AG609" i="2"/>
  <c r="AH609" i="2"/>
  <c r="AI609" i="2"/>
  <c r="AJ609" i="2"/>
  <c r="AK609" i="2"/>
  <c r="AL609" i="2"/>
  <c r="AM609" i="2"/>
  <c r="AN609" i="2"/>
  <c r="AV609" i="2"/>
  <c r="C610" i="2"/>
  <c r="D610" i="2"/>
  <c r="E610" i="2"/>
  <c r="F610" i="2"/>
  <c r="G610" i="2"/>
  <c r="H610" i="2"/>
  <c r="J610" i="2"/>
  <c r="K610" i="2"/>
  <c r="L610" i="2"/>
  <c r="M610" i="2"/>
  <c r="AG610" i="2"/>
  <c r="AH610" i="2"/>
  <c r="AI610" i="2"/>
  <c r="AJ610" i="2"/>
  <c r="AK610" i="2"/>
  <c r="AL610" i="2"/>
  <c r="AM610" i="2"/>
  <c r="AN610" i="2"/>
  <c r="AV610" i="2"/>
  <c r="C611" i="2"/>
  <c r="D611" i="2"/>
  <c r="E611" i="2"/>
  <c r="F611" i="2"/>
  <c r="G611" i="2"/>
  <c r="H611" i="2"/>
  <c r="J611" i="2"/>
  <c r="K611" i="2"/>
  <c r="L611" i="2"/>
  <c r="M611" i="2"/>
  <c r="AG611" i="2"/>
  <c r="AH611" i="2"/>
  <c r="AI611" i="2"/>
  <c r="AJ611" i="2"/>
  <c r="AK611" i="2"/>
  <c r="AL611" i="2"/>
  <c r="AM611" i="2"/>
  <c r="AN611" i="2"/>
  <c r="AV611" i="2"/>
  <c r="C612" i="2"/>
  <c r="D612" i="2"/>
  <c r="E612" i="2"/>
  <c r="F612" i="2"/>
  <c r="G612" i="2"/>
  <c r="H612" i="2"/>
  <c r="J612" i="2"/>
  <c r="K612" i="2"/>
  <c r="L612" i="2"/>
  <c r="M612" i="2"/>
  <c r="AG612" i="2"/>
  <c r="AH612" i="2"/>
  <c r="AI612" i="2"/>
  <c r="AJ612" i="2"/>
  <c r="AK612" i="2"/>
  <c r="AL612" i="2"/>
  <c r="AM612" i="2"/>
  <c r="AN612" i="2"/>
  <c r="AV612" i="2"/>
  <c r="C613" i="2"/>
  <c r="D613" i="2"/>
  <c r="E613" i="2"/>
  <c r="F613" i="2"/>
  <c r="G613" i="2"/>
  <c r="H613" i="2"/>
  <c r="J613" i="2"/>
  <c r="K613" i="2"/>
  <c r="L613" i="2"/>
  <c r="M613" i="2"/>
  <c r="AG613" i="2"/>
  <c r="AH613" i="2"/>
  <c r="AI613" i="2"/>
  <c r="AJ613" i="2"/>
  <c r="AK613" i="2"/>
  <c r="AL613" i="2"/>
  <c r="AM613" i="2"/>
  <c r="AN613" i="2"/>
  <c r="AV613" i="2"/>
  <c r="C614" i="2"/>
  <c r="D614" i="2"/>
  <c r="E614" i="2"/>
  <c r="F614" i="2"/>
  <c r="G614" i="2"/>
  <c r="H614" i="2"/>
  <c r="J614" i="2"/>
  <c r="K614" i="2"/>
  <c r="L614" i="2"/>
  <c r="M614" i="2"/>
  <c r="AG614" i="2"/>
  <c r="AH614" i="2"/>
  <c r="AI614" i="2"/>
  <c r="AJ614" i="2"/>
  <c r="AK614" i="2"/>
  <c r="AL614" i="2"/>
  <c r="AM614" i="2"/>
  <c r="AN614" i="2"/>
  <c r="AV614" i="2"/>
  <c r="C615" i="2"/>
  <c r="D615" i="2"/>
  <c r="E615" i="2"/>
  <c r="F615" i="2"/>
  <c r="G615" i="2"/>
  <c r="H615" i="2"/>
  <c r="J615" i="2"/>
  <c r="K615" i="2"/>
  <c r="L615" i="2"/>
  <c r="M615" i="2"/>
  <c r="AG615" i="2"/>
  <c r="AH615" i="2"/>
  <c r="AI615" i="2"/>
  <c r="AJ615" i="2"/>
  <c r="AK615" i="2"/>
  <c r="AL615" i="2"/>
  <c r="AM615" i="2"/>
  <c r="AN615" i="2"/>
  <c r="AV615" i="2"/>
  <c r="C616" i="2"/>
  <c r="D616" i="2"/>
  <c r="E616" i="2"/>
  <c r="F616" i="2"/>
  <c r="G616" i="2"/>
  <c r="H616" i="2"/>
  <c r="J616" i="2"/>
  <c r="K616" i="2"/>
  <c r="L616" i="2"/>
  <c r="M616" i="2"/>
  <c r="AG616" i="2"/>
  <c r="AH616" i="2"/>
  <c r="AI616" i="2"/>
  <c r="AJ616" i="2"/>
  <c r="AK616" i="2"/>
  <c r="AL616" i="2"/>
  <c r="AM616" i="2"/>
  <c r="AN616" i="2"/>
  <c r="AV616" i="2"/>
  <c r="C617" i="2"/>
  <c r="D617" i="2"/>
  <c r="E617" i="2"/>
  <c r="F617" i="2"/>
  <c r="G617" i="2"/>
  <c r="H617" i="2"/>
  <c r="J617" i="2"/>
  <c r="K617" i="2"/>
  <c r="L617" i="2"/>
  <c r="M617" i="2"/>
  <c r="AG617" i="2"/>
  <c r="AH617" i="2"/>
  <c r="AI617" i="2"/>
  <c r="AJ617" i="2"/>
  <c r="AK617" i="2"/>
  <c r="AL617" i="2"/>
  <c r="AM617" i="2"/>
  <c r="AN617" i="2"/>
  <c r="AV617" i="2"/>
  <c r="C618" i="2"/>
  <c r="D618" i="2"/>
  <c r="E618" i="2"/>
  <c r="F618" i="2"/>
  <c r="G618" i="2"/>
  <c r="H618" i="2"/>
  <c r="J618" i="2"/>
  <c r="K618" i="2"/>
  <c r="L618" i="2"/>
  <c r="M618" i="2"/>
  <c r="AG618" i="2"/>
  <c r="AH618" i="2"/>
  <c r="AI618" i="2"/>
  <c r="AJ618" i="2"/>
  <c r="AK618" i="2"/>
  <c r="AL618" i="2"/>
  <c r="AM618" i="2"/>
  <c r="AN618" i="2"/>
  <c r="AV618" i="2"/>
  <c r="C619" i="2"/>
  <c r="D619" i="2"/>
  <c r="E619" i="2"/>
  <c r="F619" i="2"/>
  <c r="G619" i="2"/>
  <c r="H619" i="2"/>
  <c r="J619" i="2"/>
  <c r="K619" i="2"/>
  <c r="L619" i="2"/>
  <c r="M619" i="2"/>
  <c r="AG619" i="2"/>
  <c r="AH619" i="2"/>
  <c r="AI619" i="2"/>
  <c r="AJ619" i="2"/>
  <c r="AK619" i="2"/>
  <c r="AL619" i="2"/>
  <c r="AM619" i="2"/>
  <c r="AN619" i="2"/>
  <c r="AV619" i="2"/>
  <c r="C620" i="2"/>
  <c r="D620" i="2"/>
  <c r="E620" i="2"/>
  <c r="F620" i="2"/>
  <c r="G620" i="2"/>
  <c r="H620" i="2"/>
  <c r="J620" i="2"/>
  <c r="K620" i="2"/>
  <c r="L620" i="2"/>
  <c r="M620" i="2"/>
  <c r="AG620" i="2"/>
  <c r="AH620" i="2"/>
  <c r="AI620" i="2"/>
  <c r="AJ620" i="2"/>
  <c r="AK620" i="2"/>
  <c r="AL620" i="2"/>
  <c r="AM620" i="2"/>
  <c r="AN620" i="2"/>
  <c r="AV620" i="2"/>
  <c r="C621" i="2"/>
  <c r="D621" i="2"/>
  <c r="E621" i="2"/>
  <c r="F621" i="2"/>
  <c r="G621" i="2"/>
  <c r="H621" i="2"/>
  <c r="J621" i="2"/>
  <c r="K621" i="2"/>
  <c r="L621" i="2"/>
  <c r="M621" i="2"/>
  <c r="AG621" i="2"/>
  <c r="AH621" i="2"/>
  <c r="AI621" i="2"/>
  <c r="AJ621" i="2"/>
  <c r="AK621" i="2"/>
  <c r="AL621" i="2"/>
  <c r="AM621" i="2"/>
  <c r="AN621" i="2"/>
  <c r="AV621" i="2"/>
  <c r="C622" i="2"/>
  <c r="D622" i="2"/>
  <c r="E622" i="2"/>
  <c r="F622" i="2"/>
  <c r="G622" i="2"/>
  <c r="H622" i="2"/>
  <c r="J622" i="2"/>
  <c r="K622" i="2"/>
  <c r="L622" i="2"/>
  <c r="M622" i="2"/>
  <c r="AG622" i="2"/>
  <c r="AH622" i="2"/>
  <c r="AI622" i="2"/>
  <c r="AJ622" i="2"/>
  <c r="AK622" i="2"/>
  <c r="AL622" i="2"/>
  <c r="AM622" i="2"/>
  <c r="AN622" i="2"/>
  <c r="AV622" i="2"/>
  <c r="C623" i="2"/>
  <c r="D623" i="2"/>
  <c r="E623" i="2"/>
  <c r="F623" i="2"/>
  <c r="G623" i="2"/>
  <c r="H623" i="2"/>
  <c r="J623" i="2"/>
  <c r="K623" i="2"/>
  <c r="L623" i="2"/>
  <c r="M623" i="2"/>
  <c r="AG623" i="2"/>
  <c r="AH623" i="2"/>
  <c r="AI623" i="2"/>
  <c r="AJ623" i="2"/>
  <c r="AK623" i="2"/>
  <c r="AL623" i="2"/>
  <c r="AM623" i="2"/>
  <c r="AN623" i="2"/>
  <c r="AV623" i="2"/>
  <c r="C624" i="2"/>
  <c r="D624" i="2"/>
  <c r="E624" i="2"/>
  <c r="F624" i="2"/>
  <c r="G624" i="2"/>
  <c r="H624" i="2"/>
  <c r="J624" i="2"/>
  <c r="K624" i="2"/>
  <c r="L624" i="2"/>
  <c r="M624" i="2"/>
  <c r="AG624" i="2"/>
  <c r="AH624" i="2"/>
  <c r="AI624" i="2"/>
  <c r="AJ624" i="2"/>
  <c r="AK624" i="2"/>
  <c r="AL624" i="2"/>
  <c r="AM624" i="2"/>
  <c r="AN624" i="2"/>
  <c r="AV624" i="2"/>
  <c r="C625" i="2"/>
  <c r="D625" i="2"/>
  <c r="E625" i="2"/>
  <c r="F625" i="2"/>
  <c r="G625" i="2"/>
  <c r="H625" i="2"/>
  <c r="J625" i="2"/>
  <c r="K625" i="2"/>
  <c r="L625" i="2"/>
  <c r="M625" i="2"/>
  <c r="AG625" i="2"/>
  <c r="AH625" i="2"/>
  <c r="AI625" i="2"/>
  <c r="AJ625" i="2"/>
  <c r="AK625" i="2"/>
  <c r="AL625" i="2"/>
  <c r="AM625" i="2"/>
  <c r="AN625" i="2"/>
  <c r="C627" i="2"/>
  <c r="D627" i="2"/>
  <c r="E627" i="2"/>
  <c r="F627" i="2"/>
  <c r="G627" i="2"/>
  <c r="H627" i="2"/>
  <c r="J627" i="2"/>
  <c r="K627" i="2"/>
  <c r="L627" i="2"/>
  <c r="M627" i="2"/>
  <c r="AG627" i="2"/>
  <c r="AH627" i="2"/>
  <c r="AI627" i="2"/>
  <c r="AJ627" i="2"/>
  <c r="AK627" i="2"/>
  <c r="AL627" i="2"/>
  <c r="AM627" i="2"/>
  <c r="AN627" i="2"/>
  <c r="AV627" i="2"/>
  <c r="C628" i="2"/>
  <c r="D628" i="2"/>
  <c r="E628" i="2"/>
  <c r="F628" i="2"/>
  <c r="G628" i="2"/>
  <c r="H628" i="2"/>
  <c r="J628" i="2"/>
  <c r="K628" i="2"/>
  <c r="L628" i="2"/>
  <c r="M628" i="2"/>
  <c r="AG628" i="2"/>
  <c r="AH628" i="2"/>
  <c r="AI628" i="2"/>
  <c r="AJ628" i="2"/>
  <c r="AK628" i="2"/>
  <c r="AL628" i="2"/>
  <c r="AM628" i="2"/>
  <c r="AN628" i="2"/>
  <c r="AV628" i="2"/>
  <c r="C629" i="2"/>
  <c r="D629" i="2"/>
  <c r="E629" i="2"/>
  <c r="F629" i="2"/>
  <c r="G629" i="2"/>
  <c r="H629" i="2"/>
  <c r="J629" i="2"/>
  <c r="K629" i="2"/>
  <c r="L629" i="2"/>
  <c r="M629" i="2"/>
  <c r="AG629" i="2"/>
  <c r="AH629" i="2"/>
  <c r="AI629" i="2"/>
  <c r="AJ629" i="2"/>
  <c r="AK629" i="2"/>
  <c r="AL629" i="2"/>
  <c r="AM629" i="2"/>
  <c r="AN629" i="2"/>
  <c r="AV629" i="2"/>
  <c r="C630" i="2"/>
  <c r="D630" i="2"/>
  <c r="E630" i="2"/>
  <c r="F630" i="2"/>
  <c r="G630" i="2"/>
  <c r="H630" i="2"/>
  <c r="J630" i="2"/>
  <c r="K630" i="2"/>
  <c r="L630" i="2"/>
  <c r="M630" i="2"/>
  <c r="AG630" i="2"/>
  <c r="AH630" i="2"/>
  <c r="AI630" i="2"/>
  <c r="AJ630" i="2"/>
  <c r="AK630" i="2"/>
  <c r="AL630" i="2"/>
  <c r="AM630" i="2"/>
  <c r="AN630" i="2"/>
  <c r="AV630" i="2"/>
  <c r="C631" i="2"/>
  <c r="D631" i="2"/>
  <c r="E631" i="2"/>
  <c r="F631" i="2"/>
  <c r="G631" i="2"/>
  <c r="H631" i="2"/>
  <c r="J631" i="2"/>
  <c r="K631" i="2"/>
  <c r="L631" i="2"/>
  <c r="M631" i="2"/>
  <c r="AG631" i="2"/>
  <c r="AH631" i="2"/>
  <c r="AI631" i="2"/>
  <c r="AJ631" i="2"/>
  <c r="AK631" i="2"/>
  <c r="AL631" i="2"/>
  <c r="AM631" i="2"/>
  <c r="AN631" i="2"/>
  <c r="AV631" i="2"/>
  <c r="C632" i="2"/>
  <c r="D632" i="2"/>
  <c r="E632" i="2"/>
  <c r="F632" i="2"/>
  <c r="G632" i="2"/>
  <c r="H632" i="2"/>
  <c r="J632" i="2"/>
  <c r="K632" i="2"/>
  <c r="L632" i="2"/>
  <c r="M632" i="2"/>
  <c r="AG632" i="2"/>
  <c r="AH632" i="2"/>
  <c r="AI632" i="2"/>
  <c r="AJ632" i="2"/>
  <c r="AK632" i="2"/>
  <c r="AL632" i="2"/>
  <c r="AM632" i="2"/>
  <c r="AN632" i="2"/>
  <c r="AV632" i="2"/>
  <c r="C633" i="2"/>
  <c r="D633" i="2"/>
  <c r="E633" i="2"/>
  <c r="F633" i="2"/>
  <c r="G633" i="2"/>
  <c r="H633" i="2"/>
  <c r="J633" i="2"/>
  <c r="K633" i="2"/>
  <c r="L633" i="2"/>
  <c r="M633" i="2"/>
  <c r="AG633" i="2"/>
  <c r="AH633" i="2"/>
  <c r="AI633" i="2"/>
  <c r="AJ633" i="2"/>
  <c r="AK633" i="2"/>
  <c r="AL633" i="2"/>
  <c r="AM633" i="2"/>
  <c r="AN633" i="2"/>
  <c r="AV633" i="2"/>
  <c r="C634" i="2"/>
  <c r="D634" i="2"/>
  <c r="E634" i="2"/>
  <c r="F634" i="2"/>
  <c r="G634" i="2"/>
  <c r="H634" i="2"/>
  <c r="J634" i="2"/>
  <c r="K634" i="2"/>
  <c r="L634" i="2"/>
  <c r="M634" i="2"/>
  <c r="AG634" i="2"/>
  <c r="AH634" i="2"/>
  <c r="AI634" i="2"/>
  <c r="AJ634" i="2"/>
  <c r="AK634" i="2"/>
  <c r="AL634" i="2"/>
  <c r="AM634" i="2"/>
  <c r="AN634" i="2"/>
  <c r="AV634" i="2"/>
  <c r="C635" i="2"/>
  <c r="D635" i="2"/>
  <c r="E635" i="2"/>
  <c r="F635" i="2"/>
  <c r="G635" i="2"/>
  <c r="H635" i="2"/>
  <c r="J635" i="2"/>
  <c r="K635" i="2"/>
  <c r="L635" i="2"/>
  <c r="M635" i="2"/>
  <c r="AG635" i="2"/>
  <c r="AH635" i="2"/>
  <c r="AI635" i="2"/>
  <c r="AJ635" i="2"/>
  <c r="AK635" i="2"/>
  <c r="AL635" i="2"/>
  <c r="AM635" i="2"/>
  <c r="AN635" i="2"/>
  <c r="AV635" i="2"/>
  <c r="C636" i="2"/>
  <c r="D636" i="2"/>
  <c r="E636" i="2"/>
  <c r="F636" i="2"/>
  <c r="G636" i="2"/>
  <c r="H636" i="2"/>
  <c r="J636" i="2"/>
  <c r="K636" i="2"/>
  <c r="L636" i="2"/>
  <c r="M636" i="2"/>
  <c r="AG636" i="2"/>
  <c r="AH636" i="2"/>
  <c r="AI636" i="2"/>
  <c r="AJ636" i="2"/>
  <c r="AK636" i="2"/>
  <c r="AL636" i="2"/>
  <c r="AM636" i="2"/>
  <c r="AN636" i="2"/>
  <c r="AV636" i="2"/>
  <c r="C637" i="2"/>
  <c r="D637" i="2"/>
  <c r="E637" i="2"/>
  <c r="F637" i="2"/>
  <c r="G637" i="2"/>
  <c r="H637" i="2"/>
  <c r="J637" i="2"/>
  <c r="K637" i="2"/>
  <c r="L637" i="2"/>
  <c r="M637" i="2"/>
  <c r="AG637" i="2"/>
  <c r="AH637" i="2"/>
  <c r="AI637" i="2"/>
  <c r="AJ637" i="2"/>
  <c r="AK637" i="2"/>
  <c r="AL637" i="2"/>
  <c r="AM637" i="2"/>
  <c r="AN637" i="2"/>
  <c r="AV637" i="2"/>
  <c r="C638" i="2"/>
  <c r="D638" i="2"/>
  <c r="E638" i="2"/>
  <c r="F638" i="2"/>
  <c r="G638" i="2"/>
  <c r="H638" i="2"/>
  <c r="J638" i="2"/>
  <c r="K638" i="2"/>
  <c r="L638" i="2"/>
  <c r="M638" i="2"/>
  <c r="AG638" i="2"/>
  <c r="AH638" i="2"/>
  <c r="AI638" i="2"/>
  <c r="AJ638" i="2"/>
  <c r="AK638" i="2"/>
  <c r="AL638" i="2"/>
  <c r="AM638" i="2"/>
  <c r="AN638" i="2"/>
  <c r="AV638" i="2"/>
  <c r="C639" i="2"/>
  <c r="D639" i="2"/>
  <c r="E639" i="2"/>
  <c r="F639" i="2"/>
  <c r="G639" i="2"/>
  <c r="H639" i="2"/>
  <c r="J639" i="2"/>
  <c r="K639" i="2"/>
  <c r="L639" i="2"/>
  <c r="M639" i="2"/>
  <c r="AG639" i="2"/>
  <c r="AH639" i="2"/>
  <c r="AI639" i="2"/>
  <c r="AJ639" i="2"/>
  <c r="AK639" i="2"/>
  <c r="AL639" i="2"/>
  <c r="AM639" i="2"/>
  <c r="AN639" i="2"/>
  <c r="AV639" i="2"/>
  <c r="C640" i="2"/>
  <c r="D640" i="2"/>
  <c r="E640" i="2"/>
  <c r="F640" i="2"/>
  <c r="G640" i="2"/>
  <c r="H640" i="2"/>
  <c r="J640" i="2"/>
  <c r="K640" i="2"/>
  <c r="L640" i="2"/>
  <c r="M640" i="2"/>
  <c r="AG640" i="2"/>
  <c r="AH640" i="2"/>
  <c r="AI640" i="2"/>
  <c r="AJ640" i="2"/>
  <c r="AK640" i="2"/>
  <c r="AL640" i="2"/>
  <c r="AM640" i="2"/>
  <c r="AN640" i="2"/>
  <c r="AV640" i="2"/>
  <c r="C641" i="2"/>
  <c r="D641" i="2"/>
  <c r="E641" i="2"/>
  <c r="F641" i="2"/>
  <c r="G641" i="2"/>
  <c r="H641" i="2"/>
  <c r="J641" i="2"/>
  <c r="K641" i="2"/>
  <c r="L641" i="2"/>
  <c r="M641" i="2"/>
  <c r="AG641" i="2"/>
  <c r="AH641" i="2"/>
  <c r="AI641" i="2"/>
  <c r="AJ641" i="2"/>
  <c r="AK641" i="2"/>
  <c r="AL641" i="2"/>
  <c r="AM641" i="2"/>
  <c r="AN641" i="2"/>
  <c r="AV641" i="2"/>
  <c r="C642" i="2"/>
  <c r="D642" i="2"/>
  <c r="E642" i="2"/>
  <c r="F642" i="2"/>
  <c r="G642" i="2"/>
  <c r="H642" i="2"/>
  <c r="J642" i="2"/>
  <c r="K642" i="2"/>
  <c r="L642" i="2"/>
  <c r="M642" i="2"/>
  <c r="AG642" i="2"/>
  <c r="AH642" i="2"/>
  <c r="AI642" i="2"/>
  <c r="AJ642" i="2"/>
  <c r="AK642" i="2"/>
  <c r="AL642" i="2"/>
  <c r="AM642" i="2"/>
  <c r="AN642" i="2"/>
  <c r="AV642" i="2"/>
  <c r="C643" i="2"/>
  <c r="D643" i="2"/>
  <c r="E643" i="2"/>
  <c r="F643" i="2"/>
  <c r="G643" i="2"/>
  <c r="H643" i="2"/>
  <c r="J643" i="2"/>
  <c r="K643" i="2"/>
  <c r="L643" i="2"/>
  <c r="M643" i="2"/>
  <c r="AG643" i="2"/>
  <c r="AH643" i="2"/>
  <c r="AI643" i="2"/>
  <c r="AJ643" i="2"/>
  <c r="AK643" i="2"/>
  <c r="AL643" i="2"/>
  <c r="AM643" i="2"/>
  <c r="AN643" i="2"/>
  <c r="AV643" i="2"/>
  <c r="C644" i="2"/>
  <c r="D644" i="2"/>
  <c r="E644" i="2"/>
  <c r="F644" i="2"/>
  <c r="G644" i="2"/>
  <c r="H644" i="2"/>
  <c r="J644" i="2"/>
  <c r="K644" i="2"/>
  <c r="L644" i="2"/>
  <c r="M644" i="2"/>
  <c r="AG644" i="2"/>
  <c r="AH644" i="2"/>
  <c r="AI644" i="2"/>
  <c r="AJ644" i="2"/>
  <c r="AK644" i="2"/>
  <c r="AL644" i="2"/>
  <c r="AM644" i="2"/>
  <c r="AN644" i="2"/>
  <c r="AV644" i="2"/>
  <c r="C645" i="2"/>
  <c r="D645" i="2"/>
  <c r="E645" i="2"/>
  <c r="F645" i="2"/>
  <c r="G645" i="2"/>
  <c r="H645" i="2"/>
  <c r="J645" i="2"/>
  <c r="K645" i="2"/>
  <c r="L645" i="2"/>
  <c r="M645" i="2"/>
  <c r="AG645" i="2"/>
  <c r="AH645" i="2"/>
  <c r="AI645" i="2"/>
  <c r="AJ645" i="2"/>
  <c r="AK645" i="2"/>
  <c r="AL645" i="2"/>
  <c r="AM645" i="2"/>
  <c r="AN645" i="2"/>
  <c r="AV645" i="2"/>
  <c r="C646" i="2"/>
  <c r="D646" i="2"/>
  <c r="E646" i="2"/>
  <c r="F646" i="2"/>
  <c r="G646" i="2"/>
  <c r="H646" i="2"/>
  <c r="J646" i="2"/>
  <c r="K646" i="2"/>
  <c r="L646" i="2"/>
  <c r="M646" i="2"/>
  <c r="AG646" i="2"/>
  <c r="AH646" i="2"/>
  <c r="AI646" i="2"/>
  <c r="AJ646" i="2"/>
  <c r="AK646" i="2"/>
  <c r="AL646" i="2"/>
  <c r="AM646" i="2"/>
  <c r="AN646" i="2"/>
  <c r="AV646" i="2"/>
  <c r="C647" i="2"/>
  <c r="D647" i="2"/>
  <c r="E647" i="2"/>
  <c r="F647" i="2"/>
  <c r="G647" i="2"/>
  <c r="H647" i="2"/>
  <c r="J647" i="2"/>
  <c r="K647" i="2"/>
  <c r="L647" i="2"/>
  <c r="M647" i="2"/>
  <c r="AG647" i="2"/>
  <c r="AH647" i="2"/>
  <c r="AI647" i="2"/>
  <c r="AJ647" i="2"/>
  <c r="AK647" i="2"/>
  <c r="AL647" i="2"/>
  <c r="AM647" i="2"/>
  <c r="AN647" i="2"/>
  <c r="AV647" i="2"/>
  <c r="C648" i="2"/>
  <c r="D648" i="2"/>
  <c r="E648" i="2"/>
  <c r="F648" i="2"/>
  <c r="G648" i="2"/>
  <c r="H648" i="2"/>
  <c r="J648" i="2"/>
  <c r="K648" i="2"/>
  <c r="L648" i="2"/>
  <c r="M648" i="2"/>
  <c r="AG648" i="2"/>
  <c r="AH648" i="2"/>
  <c r="AI648" i="2"/>
  <c r="AJ648" i="2"/>
  <c r="AK648" i="2"/>
  <c r="AL648" i="2"/>
  <c r="AM648" i="2"/>
  <c r="AN648" i="2"/>
  <c r="AV648" i="2"/>
  <c r="C649" i="2"/>
  <c r="D649" i="2"/>
  <c r="E649" i="2"/>
  <c r="F649" i="2"/>
  <c r="G649" i="2"/>
  <c r="H649" i="2"/>
  <c r="J649" i="2"/>
  <c r="K649" i="2"/>
  <c r="L649" i="2"/>
  <c r="M649" i="2"/>
  <c r="AG649" i="2"/>
  <c r="AH649" i="2"/>
  <c r="AI649" i="2"/>
  <c r="AJ649" i="2"/>
  <c r="AK649" i="2"/>
  <c r="AL649" i="2"/>
  <c r="AM649" i="2"/>
  <c r="AN649" i="2"/>
  <c r="AV649" i="2"/>
  <c r="C650" i="2"/>
  <c r="D650" i="2"/>
  <c r="E650" i="2"/>
  <c r="F650" i="2"/>
  <c r="G650" i="2"/>
  <c r="H650" i="2"/>
  <c r="J650" i="2"/>
  <c r="K650" i="2"/>
  <c r="L650" i="2"/>
  <c r="M650" i="2"/>
  <c r="AG650" i="2"/>
  <c r="AH650" i="2"/>
  <c r="AI650" i="2"/>
  <c r="AJ650" i="2"/>
  <c r="AK650" i="2"/>
  <c r="AL650" i="2"/>
  <c r="AM650" i="2"/>
  <c r="AN650" i="2"/>
  <c r="AV650" i="2"/>
  <c r="C651" i="2"/>
  <c r="D651" i="2"/>
  <c r="E651" i="2"/>
  <c r="F651" i="2"/>
  <c r="G651" i="2"/>
  <c r="H651" i="2"/>
  <c r="J651" i="2"/>
  <c r="K651" i="2"/>
  <c r="L651" i="2"/>
  <c r="M651" i="2"/>
  <c r="AG651" i="2"/>
  <c r="AH651" i="2"/>
  <c r="AI651" i="2"/>
  <c r="AJ651" i="2"/>
  <c r="AK651" i="2"/>
  <c r="AL651" i="2"/>
  <c r="AM651" i="2"/>
  <c r="AN651" i="2"/>
  <c r="AV651" i="2"/>
  <c r="C652" i="2"/>
  <c r="D652" i="2"/>
  <c r="E652" i="2"/>
  <c r="F652" i="2"/>
  <c r="G652" i="2"/>
  <c r="H652" i="2"/>
  <c r="J652" i="2"/>
  <c r="K652" i="2"/>
  <c r="L652" i="2"/>
  <c r="M652" i="2"/>
  <c r="AG652" i="2"/>
  <c r="AH652" i="2"/>
  <c r="AI652" i="2"/>
  <c r="AJ652" i="2"/>
  <c r="AK652" i="2"/>
  <c r="AL652" i="2"/>
  <c r="AM652" i="2"/>
  <c r="AN652" i="2"/>
  <c r="AV652" i="2"/>
  <c r="C653" i="2"/>
  <c r="D653" i="2"/>
  <c r="E653" i="2"/>
  <c r="F653" i="2"/>
  <c r="G653" i="2"/>
  <c r="H653" i="2"/>
  <c r="J653" i="2"/>
  <c r="K653" i="2"/>
  <c r="L653" i="2"/>
  <c r="M653" i="2"/>
  <c r="AG653" i="2"/>
  <c r="AH653" i="2"/>
  <c r="AI653" i="2"/>
  <c r="AJ653" i="2"/>
  <c r="AK653" i="2"/>
  <c r="AL653" i="2"/>
  <c r="AM653" i="2"/>
  <c r="AN653" i="2"/>
  <c r="AV653" i="2"/>
  <c r="C654" i="2"/>
  <c r="D654" i="2"/>
  <c r="E654" i="2"/>
  <c r="F654" i="2"/>
  <c r="G654" i="2"/>
  <c r="H654" i="2"/>
  <c r="J654" i="2"/>
  <c r="K654" i="2"/>
  <c r="L654" i="2"/>
  <c r="M654" i="2"/>
  <c r="AG654" i="2"/>
  <c r="AH654" i="2"/>
  <c r="AI654" i="2"/>
  <c r="AJ654" i="2"/>
  <c r="AK654" i="2"/>
  <c r="AL654" i="2"/>
  <c r="AM654" i="2"/>
  <c r="AN654" i="2"/>
  <c r="AV654" i="2"/>
  <c r="C655" i="2"/>
  <c r="D655" i="2"/>
  <c r="E655" i="2"/>
  <c r="F655" i="2"/>
  <c r="G655" i="2"/>
  <c r="H655" i="2"/>
  <c r="J655" i="2"/>
  <c r="K655" i="2"/>
  <c r="L655" i="2"/>
  <c r="M655" i="2"/>
  <c r="AG655" i="2"/>
  <c r="AH655" i="2"/>
  <c r="AI655" i="2"/>
  <c r="AJ655" i="2"/>
  <c r="AK655" i="2"/>
  <c r="AL655" i="2"/>
  <c r="AM655" i="2"/>
  <c r="AN655" i="2"/>
  <c r="AV655" i="2"/>
  <c r="C656" i="2"/>
  <c r="D656" i="2"/>
  <c r="E656" i="2"/>
  <c r="F656" i="2"/>
  <c r="G656" i="2"/>
  <c r="H656" i="2"/>
  <c r="J656" i="2"/>
  <c r="K656" i="2"/>
  <c r="L656" i="2"/>
  <c r="M656" i="2"/>
  <c r="AG656" i="2"/>
  <c r="AH656" i="2"/>
  <c r="AI656" i="2"/>
  <c r="AJ656" i="2"/>
  <c r="AK656" i="2"/>
  <c r="AL656" i="2"/>
  <c r="AM656" i="2"/>
  <c r="AN656" i="2"/>
  <c r="AV656" i="2"/>
  <c r="C657" i="2"/>
  <c r="D657" i="2"/>
  <c r="E657" i="2"/>
  <c r="F657" i="2"/>
  <c r="G657" i="2"/>
  <c r="H657" i="2"/>
  <c r="J657" i="2"/>
  <c r="K657" i="2"/>
  <c r="L657" i="2"/>
  <c r="M657" i="2"/>
  <c r="AG657" i="2"/>
  <c r="AH657" i="2"/>
  <c r="AI657" i="2"/>
  <c r="AJ657" i="2"/>
  <c r="AK657" i="2"/>
  <c r="AL657" i="2"/>
  <c r="AM657" i="2"/>
  <c r="AN657" i="2"/>
  <c r="AV657" i="2"/>
  <c r="C658" i="2"/>
  <c r="D658" i="2"/>
  <c r="E658" i="2"/>
  <c r="F658" i="2"/>
  <c r="G658" i="2"/>
  <c r="H658" i="2"/>
  <c r="J658" i="2"/>
  <c r="K658" i="2"/>
  <c r="L658" i="2"/>
  <c r="M658" i="2"/>
  <c r="AG658" i="2"/>
  <c r="AH658" i="2"/>
  <c r="AI658" i="2"/>
  <c r="AJ658" i="2"/>
  <c r="AK658" i="2"/>
  <c r="AL658" i="2"/>
  <c r="AM658" i="2"/>
  <c r="AN658" i="2"/>
  <c r="AV658" i="2"/>
  <c r="C659" i="2"/>
  <c r="D659" i="2"/>
  <c r="E659" i="2"/>
  <c r="F659" i="2"/>
  <c r="G659" i="2"/>
  <c r="H659" i="2"/>
  <c r="J659" i="2"/>
  <c r="K659" i="2"/>
  <c r="L659" i="2"/>
  <c r="M659" i="2"/>
  <c r="AG659" i="2"/>
  <c r="AH659" i="2"/>
  <c r="AI659" i="2"/>
  <c r="AJ659" i="2"/>
  <c r="AK659" i="2"/>
  <c r="AL659" i="2"/>
  <c r="AM659" i="2"/>
  <c r="AN659" i="2"/>
  <c r="AV659" i="2"/>
  <c r="C660" i="2"/>
  <c r="D660" i="2"/>
  <c r="E660" i="2"/>
  <c r="F660" i="2"/>
  <c r="G660" i="2"/>
  <c r="H660" i="2"/>
  <c r="J660" i="2"/>
  <c r="K660" i="2"/>
  <c r="L660" i="2"/>
  <c r="M660" i="2"/>
  <c r="AG660" i="2"/>
  <c r="AH660" i="2"/>
  <c r="AI660" i="2"/>
  <c r="AJ660" i="2"/>
  <c r="AK660" i="2"/>
  <c r="AL660" i="2"/>
  <c r="AM660" i="2"/>
  <c r="AN660" i="2"/>
  <c r="AV660" i="2"/>
  <c r="C661" i="2"/>
  <c r="D661" i="2"/>
  <c r="E661" i="2"/>
  <c r="F661" i="2"/>
  <c r="G661" i="2"/>
  <c r="H661" i="2"/>
  <c r="J661" i="2"/>
  <c r="K661" i="2"/>
  <c r="L661" i="2"/>
  <c r="M661" i="2"/>
  <c r="AG661" i="2"/>
  <c r="AH661" i="2"/>
  <c r="AI661" i="2"/>
  <c r="AJ661" i="2"/>
  <c r="AK661" i="2"/>
  <c r="AL661" i="2"/>
  <c r="AM661" i="2"/>
  <c r="AN661" i="2"/>
  <c r="AV661" i="2"/>
  <c r="C662" i="2"/>
  <c r="D662" i="2"/>
  <c r="E662" i="2"/>
  <c r="F662" i="2"/>
  <c r="G662" i="2"/>
  <c r="H662" i="2"/>
  <c r="J662" i="2"/>
  <c r="K662" i="2"/>
  <c r="L662" i="2"/>
  <c r="M662" i="2"/>
  <c r="AG662" i="2"/>
  <c r="AH662" i="2"/>
  <c r="AI662" i="2"/>
  <c r="AJ662" i="2"/>
  <c r="AK662" i="2"/>
  <c r="AL662" i="2"/>
  <c r="AM662" i="2"/>
  <c r="AN662" i="2"/>
  <c r="AV662" i="2"/>
  <c r="C663" i="2"/>
  <c r="D663" i="2"/>
  <c r="E663" i="2"/>
  <c r="F663" i="2"/>
  <c r="G663" i="2"/>
  <c r="H663" i="2"/>
  <c r="J663" i="2"/>
  <c r="K663" i="2"/>
  <c r="L663" i="2"/>
  <c r="M663" i="2"/>
  <c r="AG663" i="2"/>
  <c r="AH663" i="2"/>
  <c r="AI663" i="2"/>
  <c r="AJ663" i="2"/>
  <c r="AK663" i="2"/>
  <c r="AL663" i="2"/>
  <c r="AM663" i="2"/>
  <c r="AN663" i="2"/>
  <c r="AV663" i="2"/>
  <c r="C664" i="2"/>
  <c r="D664" i="2"/>
  <c r="E664" i="2"/>
  <c r="F664" i="2"/>
  <c r="G664" i="2"/>
  <c r="H664" i="2"/>
  <c r="J664" i="2"/>
  <c r="K664" i="2"/>
  <c r="L664" i="2"/>
  <c r="M664" i="2"/>
  <c r="AG664" i="2"/>
  <c r="AH664" i="2"/>
  <c r="AI664" i="2"/>
  <c r="AJ664" i="2"/>
  <c r="AK664" i="2"/>
  <c r="AL664" i="2"/>
  <c r="AM664" i="2"/>
  <c r="AN664" i="2"/>
  <c r="AV664" i="2"/>
  <c r="C665" i="2"/>
  <c r="D665" i="2"/>
  <c r="E665" i="2"/>
  <c r="F665" i="2"/>
  <c r="G665" i="2"/>
  <c r="H665" i="2"/>
  <c r="J665" i="2"/>
  <c r="K665" i="2"/>
  <c r="L665" i="2"/>
  <c r="M665" i="2"/>
  <c r="AG665" i="2"/>
  <c r="AH665" i="2"/>
  <c r="AI665" i="2"/>
  <c r="AJ665" i="2"/>
  <c r="AK665" i="2"/>
  <c r="AL665" i="2"/>
  <c r="AM665" i="2"/>
  <c r="AN665" i="2"/>
  <c r="AV665" i="2"/>
  <c r="C666" i="2"/>
  <c r="D666" i="2"/>
  <c r="E666" i="2"/>
  <c r="F666" i="2"/>
  <c r="G666" i="2"/>
  <c r="H666" i="2"/>
  <c r="J666" i="2"/>
  <c r="K666" i="2"/>
  <c r="L666" i="2"/>
  <c r="M666" i="2"/>
  <c r="AG666" i="2"/>
  <c r="AH666" i="2"/>
  <c r="AI666" i="2"/>
  <c r="AJ666" i="2"/>
  <c r="AK666" i="2"/>
  <c r="AL666" i="2"/>
  <c r="AM666" i="2"/>
  <c r="AN666" i="2"/>
  <c r="AV666" i="2"/>
  <c r="C667" i="2"/>
  <c r="D667" i="2"/>
  <c r="E667" i="2"/>
  <c r="F667" i="2"/>
  <c r="G667" i="2"/>
  <c r="H667" i="2"/>
  <c r="J667" i="2"/>
  <c r="K667" i="2"/>
  <c r="L667" i="2"/>
  <c r="M667" i="2"/>
  <c r="AG667" i="2"/>
  <c r="AH667" i="2"/>
  <c r="AI667" i="2"/>
  <c r="AJ667" i="2"/>
  <c r="AK667" i="2"/>
  <c r="AL667" i="2"/>
  <c r="AM667" i="2"/>
  <c r="AN667" i="2"/>
  <c r="AV667" i="2"/>
  <c r="C668" i="2"/>
  <c r="D668" i="2"/>
  <c r="E668" i="2"/>
  <c r="F668" i="2"/>
  <c r="G668" i="2"/>
  <c r="H668" i="2"/>
  <c r="J668" i="2"/>
  <c r="K668" i="2"/>
  <c r="L668" i="2"/>
  <c r="M668" i="2"/>
  <c r="AG668" i="2"/>
  <c r="AH668" i="2"/>
  <c r="AI668" i="2"/>
  <c r="AJ668" i="2"/>
  <c r="AK668" i="2"/>
  <c r="AL668" i="2"/>
  <c r="AM668" i="2"/>
  <c r="AN668" i="2"/>
  <c r="AV668" i="2"/>
  <c r="C669" i="2"/>
  <c r="D669" i="2"/>
  <c r="E669" i="2"/>
  <c r="F669" i="2"/>
  <c r="G669" i="2"/>
  <c r="H669" i="2"/>
  <c r="J669" i="2"/>
  <c r="K669" i="2"/>
  <c r="L669" i="2"/>
  <c r="M669" i="2"/>
  <c r="AG669" i="2"/>
  <c r="AH669" i="2"/>
  <c r="AI669" i="2"/>
  <c r="AJ669" i="2"/>
  <c r="AK669" i="2"/>
  <c r="AL669" i="2"/>
  <c r="AM669" i="2"/>
  <c r="AN669" i="2"/>
  <c r="AV669" i="2"/>
  <c r="C670" i="2"/>
  <c r="D670" i="2"/>
  <c r="E670" i="2"/>
  <c r="F670" i="2"/>
  <c r="G670" i="2"/>
  <c r="H670" i="2"/>
  <c r="J670" i="2"/>
  <c r="K670" i="2"/>
  <c r="L670" i="2"/>
  <c r="M670" i="2"/>
  <c r="AG670" i="2"/>
  <c r="AH670" i="2"/>
  <c r="AI670" i="2"/>
  <c r="AJ670" i="2"/>
  <c r="AK670" i="2"/>
  <c r="AL670" i="2"/>
  <c r="AM670" i="2"/>
  <c r="AN670" i="2"/>
  <c r="AV670" i="2"/>
  <c r="C671" i="2"/>
  <c r="D671" i="2"/>
  <c r="E671" i="2"/>
  <c r="F671" i="2"/>
  <c r="G671" i="2"/>
  <c r="H671" i="2"/>
  <c r="J671" i="2"/>
  <c r="K671" i="2"/>
  <c r="L671" i="2"/>
  <c r="M671" i="2"/>
  <c r="AG671" i="2"/>
  <c r="AH671" i="2"/>
  <c r="AI671" i="2"/>
  <c r="AJ671" i="2"/>
  <c r="AK671" i="2"/>
  <c r="AL671" i="2"/>
  <c r="AM671" i="2"/>
  <c r="AN671" i="2"/>
  <c r="AV671" i="2"/>
  <c r="C672" i="2"/>
  <c r="D672" i="2"/>
  <c r="E672" i="2"/>
  <c r="F672" i="2"/>
  <c r="G672" i="2"/>
  <c r="H672" i="2"/>
  <c r="J672" i="2"/>
  <c r="K672" i="2"/>
  <c r="L672" i="2"/>
  <c r="M672" i="2"/>
  <c r="AG672" i="2"/>
  <c r="AH672" i="2"/>
  <c r="AI672" i="2"/>
  <c r="AJ672" i="2"/>
  <c r="AK672" i="2"/>
  <c r="AL672" i="2"/>
  <c r="AM672" i="2"/>
  <c r="AN672" i="2"/>
  <c r="AV672" i="2"/>
  <c r="C673" i="2"/>
  <c r="D673" i="2"/>
  <c r="E673" i="2"/>
  <c r="F673" i="2"/>
  <c r="G673" i="2"/>
  <c r="H673" i="2"/>
  <c r="J673" i="2"/>
  <c r="K673" i="2"/>
  <c r="L673" i="2"/>
  <c r="M673" i="2"/>
  <c r="AG673" i="2"/>
  <c r="AH673" i="2"/>
  <c r="AI673" i="2"/>
  <c r="AJ673" i="2"/>
  <c r="AK673" i="2"/>
  <c r="AL673" i="2"/>
  <c r="AM673" i="2"/>
  <c r="AN673" i="2"/>
  <c r="AV673" i="2"/>
  <c r="C674" i="2"/>
  <c r="D674" i="2"/>
  <c r="E674" i="2"/>
  <c r="F674" i="2"/>
  <c r="G674" i="2"/>
  <c r="H674" i="2"/>
  <c r="J674" i="2"/>
  <c r="K674" i="2"/>
  <c r="L674" i="2"/>
  <c r="M674" i="2"/>
  <c r="AG674" i="2"/>
  <c r="AH674" i="2"/>
  <c r="AI674" i="2"/>
  <c r="AJ674" i="2"/>
  <c r="AK674" i="2"/>
  <c r="AL674" i="2"/>
  <c r="AM674" i="2"/>
  <c r="AN674" i="2"/>
  <c r="AV674" i="2"/>
  <c r="C675" i="2"/>
  <c r="D675" i="2"/>
  <c r="E675" i="2"/>
  <c r="F675" i="2"/>
  <c r="G675" i="2"/>
  <c r="H675" i="2"/>
  <c r="J675" i="2"/>
  <c r="K675" i="2"/>
  <c r="L675" i="2"/>
  <c r="M675" i="2"/>
  <c r="AG675" i="2"/>
  <c r="AH675" i="2"/>
  <c r="AI675" i="2"/>
  <c r="AJ675" i="2"/>
  <c r="AK675" i="2"/>
  <c r="AL675" i="2"/>
  <c r="AM675" i="2"/>
  <c r="AN675" i="2"/>
  <c r="AV675" i="2"/>
  <c r="C676" i="2"/>
  <c r="D676" i="2"/>
  <c r="E676" i="2"/>
  <c r="F676" i="2"/>
  <c r="G676" i="2"/>
  <c r="H676" i="2"/>
  <c r="J676" i="2"/>
  <c r="K676" i="2"/>
  <c r="L676" i="2"/>
  <c r="M676" i="2"/>
  <c r="AG676" i="2"/>
  <c r="AH676" i="2"/>
  <c r="AI676" i="2"/>
  <c r="AJ676" i="2"/>
  <c r="AK676" i="2"/>
  <c r="AL676" i="2"/>
  <c r="AM676" i="2"/>
  <c r="AN676" i="2"/>
  <c r="AV676" i="2"/>
  <c r="C677" i="2"/>
  <c r="D677" i="2"/>
  <c r="E677" i="2"/>
  <c r="F677" i="2"/>
  <c r="G677" i="2"/>
  <c r="H677" i="2"/>
  <c r="J677" i="2"/>
  <c r="K677" i="2"/>
  <c r="L677" i="2"/>
  <c r="M677" i="2"/>
  <c r="AG677" i="2"/>
  <c r="AH677" i="2"/>
  <c r="AI677" i="2"/>
  <c r="AJ677" i="2"/>
  <c r="AK677" i="2"/>
  <c r="AL677" i="2"/>
  <c r="AM677" i="2"/>
  <c r="AN677" i="2"/>
  <c r="AV677" i="2"/>
  <c r="C678" i="2"/>
  <c r="D678" i="2"/>
  <c r="E678" i="2"/>
  <c r="F678" i="2"/>
  <c r="G678" i="2"/>
  <c r="H678" i="2"/>
  <c r="J678" i="2"/>
  <c r="K678" i="2"/>
  <c r="L678" i="2"/>
  <c r="M678" i="2"/>
  <c r="AG678" i="2"/>
  <c r="AH678" i="2"/>
  <c r="AI678" i="2"/>
  <c r="AJ678" i="2"/>
  <c r="AK678" i="2"/>
  <c r="AL678" i="2"/>
  <c r="AM678" i="2"/>
  <c r="AN678" i="2"/>
  <c r="AV678" i="2"/>
  <c r="C679" i="2"/>
  <c r="D679" i="2"/>
  <c r="E679" i="2"/>
  <c r="F679" i="2"/>
  <c r="G679" i="2"/>
  <c r="H679" i="2"/>
  <c r="J679" i="2"/>
  <c r="K679" i="2"/>
  <c r="L679" i="2"/>
  <c r="M679" i="2"/>
  <c r="AG679" i="2"/>
  <c r="AH679" i="2"/>
  <c r="AI679" i="2"/>
  <c r="AJ679" i="2"/>
  <c r="AK679" i="2"/>
  <c r="AL679" i="2"/>
  <c r="AM679" i="2"/>
  <c r="AN679" i="2"/>
  <c r="AV679" i="2"/>
  <c r="C680" i="2"/>
  <c r="D680" i="2"/>
  <c r="E680" i="2"/>
  <c r="F680" i="2"/>
  <c r="G680" i="2"/>
  <c r="H680" i="2"/>
  <c r="J680" i="2"/>
  <c r="K680" i="2"/>
  <c r="L680" i="2"/>
  <c r="M680" i="2"/>
  <c r="AG680" i="2"/>
  <c r="AH680" i="2"/>
  <c r="AI680" i="2"/>
  <c r="AJ680" i="2"/>
  <c r="AK680" i="2"/>
  <c r="AL680" i="2"/>
  <c r="AM680" i="2"/>
  <c r="AN680" i="2"/>
  <c r="AV680" i="2"/>
  <c r="C681" i="2"/>
  <c r="D681" i="2"/>
  <c r="E681" i="2"/>
  <c r="F681" i="2"/>
  <c r="G681" i="2"/>
  <c r="H681" i="2"/>
  <c r="J681" i="2"/>
  <c r="K681" i="2"/>
  <c r="L681" i="2"/>
  <c r="M681" i="2"/>
  <c r="AG681" i="2"/>
  <c r="AH681" i="2"/>
  <c r="AI681" i="2"/>
  <c r="AJ681" i="2"/>
  <c r="AK681" i="2"/>
  <c r="AL681" i="2"/>
  <c r="AM681" i="2"/>
  <c r="AN681" i="2"/>
  <c r="AV681" i="2"/>
  <c r="C682" i="2"/>
  <c r="D682" i="2"/>
  <c r="E682" i="2"/>
  <c r="F682" i="2"/>
  <c r="G682" i="2"/>
  <c r="H682" i="2"/>
  <c r="J682" i="2"/>
  <c r="K682" i="2"/>
  <c r="L682" i="2"/>
  <c r="M682" i="2"/>
  <c r="AG682" i="2"/>
  <c r="AH682" i="2"/>
  <c r="AI682" i="2"/>
  <c r="AJ682" i="2"/>
  <c r="AK682" i="2"/>
  <c r="AL682" i="2"/>
  <c r="AM682" i="2"/>
  <c r="AN682" i="2"/>
  <c r="AV682" i="2"/>
  <c r="C683" i="2"/>
  <c r="D683" i="2"/>
  <c r="E683" i="2"/>
  <c r="F683" i="2"/>
  <c r="G683" i="2"/>
  <c r="H683" i="2"/>
  <c r="J683" i="2"/>
  <c r="K683" i="2"/>
  <c r="L683" i="2"/>
  <c r="M683" i="2"/>
  <c r="AG683" i="2"/>
  <c r="AH683" i="2"/>
  <c r="AI683" i="2"/>
  <c r="AJ683" i="2"/>
  <c r="AK683" i="2"/>
  <c r="AL683" i="2"/>
  <c r="AM683" i="2"/>
  <c r="AN683" i="2"/>
  <c r="AV683" i="2"/>
  <c r="C684" i="2"/>
  <c r="D684" i="2"/>
  <c r="E684" i="2"/>
  <c r="F684" i="2"/>
  <c r="G684" i="2"/>
  <c r="H684" i="2"/>
  <c r="J684" i="2"/>
  <c r="K684" i="2"/>
  <c r="L684" i="2"/>
  <c r="M684" i="2"/>
  <c r="AG684" i="2"/>
  <c r="AH684" i="2"/>
  <c r="AI684" i="2"/>
  <c r="AJ684" i="2"/>
  <c r="AK684" i="2"/>
  <c r="AL684" i="2"/>
  <c r="AM684" i="2"/>
  <c r="AN684" i="2"/>
  <c r="AV684" i="2"/>
  <c r="C685" i="2"/>
  <c r="D685" i="2"/>
  <c r="E685" i="2"/>
  <c r="F685" i="2"/>
  <c r="G685" i="2"/>
  <c r="H685" i="2"/>
  <c r="J685" i="2"/>
  <c r="K685" i="2"/>
  <c r="L685" i="2"/>
  <c r="M685" i="2"/>
  <c r="AG685" i="2"/>
  <c r="AH685" i="2"/>
  <c r="AI685" i="2"/>
  <c r="AJ685" i="2"/>
  <c r="AK685" i="2"/>
  <c r="AL685" i="2"/>
  <c r="AM685" i="2"/>
  <c r="AN685" i="2"/>
  <c r="AV685" i="2"/>
  <c r="C686" i="2"/>
  <c r="D686" i="2"/>
  <c r="E686" i="2"/>
  <c r="F686" i="2"/>
  <c r="G686" i="2"/>
  <c r="H686" i="2"/>
  <c r="J686" i="2"/>
  <c r="K686" i="2"/>
  <c r="L686" i="2"/>
  <c r="M686" i="2"/>
  <c r="AG686" i="2"/>
  <c r="AH686" i="2"/>
  <c r="AI686" i="2"/>
  <c r="AJ686" i="2"/>
  <c r="AK686" i="2"/>
  <c r="AL686" i="2"/>
  <c r="AM686" i="2"/>
  <c r="AN686" i="2"/>
  <c r="AV686" i="2"/>
  <c r="C687" i="2"/>
  <c r="D687" i="2"/>
  <c r="E687" i="2"/>
  <c r="F687" i="2"/>
  <c r="G687" i="2"/>
  <c r="H687" i="2"/>
  <c r="J687" i="2"/>
  <c r="K687" i="2"/>
  <c r="L687" i="2"/>
  <c r="M687" i="2"/>
  <c r="AG687" i="2"/>
  <c r="AH687" i="2"/>
  <c r="AI687" i="2"/>
  <c r="AJ687" i="2"/>
  <c r="AK687" i="2"/>
  <c r="AL687" i="2"/>
  <c r="AM687" i="2"/>
  <c r="AN687" i="2"/>
  <c r="AV687" i="2"/>
  <c r="C688" i="2"/>
  <c r="D688" i="2"/>
  <c r="E688" i="2"/>
  <c r="F688" i="2"/>
  <c r="G688" i="2"/>
  <c r="H688" i="2"/>
  <c r="J688" i="2"/>
  <c r="K688" i="2"/>
  <c r="L688" i="2"/>
  <c r="M688" i="2"/>
  <c r="AG688" i="2"/>
  <c r="AH688" i="2"/>
  <c r="AI688" i="2"/>
  <c r="AJ688" i="2"/>
  <c r="AK688" i="2"/>
  <c r="AL688" i="2"/>
  <c r="AM688" i="2"/>
  <c r="AN688" i="2"/>
  <c r="AV688" i="2"/>
  <c r="C689" i="2"/>
  <c r="D689" i="2"/>
  <c r="E689" i="2"/>
  <c r="F689" i="2"/>
  <c r="G689" i="2"/>
  <c r="H689" i="2"/>
  <c r="J689" i="2"/>
  <c r="K689" i="2"/>
  <c r="L689" i="2"/>
  <c r="M689" i="2"/>
  <c r="AG689" i="2"/>
  <c r="AH689" i="2"/>
  <c r="AI689" i="2"/>
  <c r="AJ689" i="2"/>
  <c r="AK689" i="2"/>
  <c r="AL689" i="2"/>
  <c r="AM689" i="2"/>
  <c r="AN689" i="2"/>
  <c r="AV689" i="2"/>
  <c r="C690" i="2"/>
  <c r="D690" i="2"/>
  <c r="E690" i="2"/>
  <c r="F690" i="2"/>
  <c r="G690" i="2"/>
  <c r="H690" i="2"/>
  <c r="J690" i="2"/>
  <c r="K690" i="2"/>
  <c r="L690" i="2"/>
  <c r="M690" i="2"/>
  <c r="AG690" i="2"/>
  <c r="AH690" i="2"/>
  <c r="AI690" i="2"/>
  <c r="AJ690" i="2"/>
  <c r="AK690" i="2"/>
  <c r="AL690" i="2"/>
  <c r="AM690" i="2"/>
  <c r="AN690" i="2"/>
  <c r="AV690" i="2"/>
  <c r="C691" i="2"/>
  <c r="D691" i="2"/>
  <c r="E691" i="2"/>
  <c r="F691" i="2"/>
  <c r="G691" i="2"/>
  <c r="H691" i="2"/>
  <c r="J691" i="2"/>
  <c r="K691" i="2"/>
  <c r="L691" i="2"/>
  <c r="M691" i="2"/>
  <c r="AG691" i="2"/>
  <c r="AH691" i="2"/>
  <c r="AI691" i="2"/>
  <c r="AJ691" i="2"/>
  <c r="AK691" i="2"/>
  <c r="AL691" i="2"/>
  <c r="AM691" i="2"/>
  <c r="AN691" i="2"/>
  <c r="AV691" i="2"/>
  <c r="C692" i="2"/>
  <c r="D692" i="2"/>
  <c r="E692" i="2"/>
  <c r="F692" i="2"/>
  <c r="G692" i="2"/>
  <c r="H692" i="2"/>
  <c r="J692" i="2"/>
  <c r="K692" i="2"/>
  <c r="L692" i="2"/>
  <c r="M692" i="2"/>
  <c r="AG692" i="2"/>
  <c r="AH692" i="2"/>
  <c r="AI692" i="2"/>
  <c r="AJ692" i="2"/>
  <c r="AK692" i="2"/>
  <c r="AL692" i="2"/>
  <c r="AM692" i="2"/>
  <c r="AN692" i="2"/>
  <c r="AV692" i="2"/>
  <c r="C693" i="2"/>
  <c r="D693" i="2"/>
  <c r="E693" i="2"/>
  <c r="F693" i="2"/>
  <c r="G693" i="2"/>
  <c r="H693" i="2"/>
  <c r="J693" i="2"/>
  <c r="K693" i="2"/>
  <c r="L693" i="2"/>
  <c r="M693" i="2"/>
  <c r="AG693" i="2"/>
  <c r="AH693" i="2"/>
  <c r="AI693" i="2"/>
  <c r="AJ693" i="2"/>
  <c r="AK693" i="2"/>
  <c r="AL693" i="2"/>
  <c r="AM693" i="2"/>
  <c r="AN693" i="2"/>
  <c r="AV693" i="2"/>
  <c r="C694" i="2"/>
  <c r="D694" i="2"/>
  <c r="E694" i="2"/>
  <c r="F694" i="2"/>
  <c r="G694" i="2"/>
  <c r="H694" i="2"/>
  <c r="J694" i="2"/>
  <c r="K694" i="2"/>
  <c r="L694" i="2"/>
  <c r="M694" i="2"/>
  <c r="AG694" i="2"/>
  <c r="AH694" i="2"/>
  <c r="AI694" i="2"/>
  <c r="AJ694" i="2"/>
  <c r="AK694" i="2"/>
  <c r="AL694" i="2"/>
  <c r="AM694" i="2"/>
  <c r="AN694" i="2"/>
  <c r="AV694" i="2"/>
  <c r="C695" i="2"/>
  <c r="D695" i="2"/>
  <c r="E695" i="2"/>
  <c r="F695" i="2"/>
  <c r="G695" i="2"/>
  <c r="H695" i="2"/>
  <c r="J695" i="2"/>
  <c r="K695" i="2"/>
  <c r="L695" i="2"/>
  <c r="M695" i="2"/>
  <c r="AG695" i="2"/>
  <c r="AH695" i="2"/>
  <c r="AI695" i="2"/>
  <c r="AJ695" i="2"/>
  <c r="AK695" i="2"/>
  <c r="AL695" i="2"/>
  <c r="AM695" i="2"/>
  <c r="AN695" i="2"/>
  <c r="AV695" i="2"/>
  <c r="C696" i="2"/>
  <c r="D696" i="2"/>
  <c r="E696" i="2"/>
  <c r="F696" i="2"/>
  <c r="G696" i="2"/>
  <c r="H696" i="2"/>
  <c r="J696" i="2"/>
  <c r="K696" i="2"/>
  <c r="L696" i="2"/>
  <c r="M696" i="2"/>
  <c r="AG696" i="2"/>
  <c r="AH696" i="2"/>
  <c r="AI696" i="2"/>
  <c r="AJ696" i="2"/>
  <c r="AK696" i="2"/>
  <c r="AL696" i="2"/>
  <c r="AM696" i="2"/>
  <c r="AN696" i="2"/>
  <c r="AV696" i="2"/>
  <c r="C697" i="2"/>
  <c r="D697" i="2"/>
  <c r="E697" i="2"/>
  <c r="F697" i="2"/>
  <c r="G697" i="2"/>
  <c r="H697" i="2"/>
  <c r="J697" i="2"/>
  <c r="K697" i="2"/>
  <c r="L697" i="2"/>
  <c r="M697" i="2"/>
  <c r="AG697" i="2"/>
  <c r="AH697" i="2"/>
  <c r="AI697" i="2"/>
  <c r="AJ697" i="2"/>
  <c r="AK697" i="2"/>
  <c r="AL697" i="2"/>
  <c r="AM697" i="2"/>
  <c r="AN697" i="2"/>
  <c r="AV697" i="2"/>
  <c r="C698" i="2"/>
  <c r="D698" i="2"/>
  <c r="E698" i="2"/>
  <c r="F698" i="2"/>
  <c r="G698" i="2"/>
  <c r="H698" i="2"/>
  <c r="J698" i="2"/>
  <c r="K698" i="2"/>
  <c r="L698" i="2"/>
  <c r="M698" i="2"/>
  <c r="AG698" i="2"/>
  <c r="AH698" i="2"/>
  <c r="AI698" i="2"/>
  <c r="AJ698" i="2"/>
  <c r="AK698" i="2"/>
  <c r="AL698" i="2"/>
  <c r="AM698" i="2"/>
  <c r="AN698" i="2"/>
  <c r="AV698" i="2"/>
  <c r="C699" i="2"/>
  <c r="D699" i="2"/>
  <c r="E699" i="2"/>
  <c r="F699" i="2"/>
  <c r="G699" i="2"/>
  <c r="H699" i="2"/>
  <c r="J699" i="2"/>
  <c r="K699" i="2"/>
  <c r="L699" i="2"/>
  <c r="M699" i="2"/>
  <c r="AG699" i="2"/>
  <c r="AH699" i="2"/>
  <c r="AI699" i="2"/>
  <c r="AJ699" i="2"/>
  <c r="AK699" i="2"/>
  <c r="AL699" i="2"/>
  <c r="AM699" i="2"/>
  <c r="AN699" i="2"/>
  <c r="AV699" i="2"/>
  <c r="C700" i="2"/>
  <c r="D700" i="2"/>
  <c r="E700" i="2"/>
  <c r="F700" i="2"/>
  <c r="G700" i="2"/>
  <c r="H700" i="2"/>
  <c r="J700" i="2"/>
  <c r="K700" i="2"/>
  <c r="L700" i="2"/>
  <c r="M700" i="2"/>
  <c r="AG700" i="2"/>
  <c r="AH700" i="2"/>
  <c r="AI700" i="2"/>
  <c r="AJ700" i="2"/>
  <c r="AK700" i="2"/>
  <c r="AL700" i="2"/>
  <c r="AM700" i="2"/>
  <c r="AN700" i="2"/>
  <c r="AV700" i="2"/>
  <c r="C701" i="2"/>
  <c r="D701" i="2"/>
  <c r="E701" i="2"/>
  <c r="F701" i="2"/>
  <c r="G701" i="2"/>
  <c r="H701" i="2"/>
  <c r="J701" i="2"/>
  <c r="K701" i="2"/>
  <c r="L701" i="2"/>
  <c r="M701" i="2"/>
  <c r="AG701" i="2"/>
  <c r="AH701" i="2"/>
  <c r="AI701" i="2"/>
  <c r="AJ701" i="2"/>
  <c r="AK701" i="2"/>
  <c r="AL701" i="2"/>
  <c r="AM701" i="2"/>
  <c r="AN701" i="2"/>
  <c r="AV701" i="2"/>
  <c r="C702" i="2"/>
  <c r="D702" i="2"/>
  <c r="E702" i="2"/>
  <c r="F702" i="2"/>
  <c r="G702" i="2"/>
  <c r="H702" i="2"/>
  <c r="J702" i="2"/>
  <c r="K702" i="2"/>
  <c r="L702" i="2"/>
  <c r="M702" i="2"/>
  <c r="AG702" i="2"/>
  <c r="AH702" i="2"/>
  <c r="AI702" i="2"/>
  <c r="AJ702" i="2"/>
  <c r="AK702" i="2"/>
  <c r="AL702" i="2"/>
  <c r="AM702" i="2"/>
  <c r="AN702" i="2"/>
  <c r="AV702" i="2"/>
  <c r="C703" i="2"/>
  <c r="D703" i="2"/>
  <c r="E703" i="2"/>
  <c r="F703" i="2"/>
  <c r="G703" i="2"/>
  <c r="H703" i="2"/>
  <c r="J703" i="2"/>
  <c r="K703" i="2"/>
  <c r="L703" i="2"/>
  <c r="M703" i="2"/>
  <c r="AG703" i="2"/>
  <c r="AH703" i="2"/>
  <c r="AI703" i="2"/>
  <c r="AJ703" i="2"/>
  <c r="AK703" i="2"/>
  <c r="AL703" i="2"/>
  <c r="AM703" i="2"/>
  <c r="AN703" i="2"/>
  <c r="AV703" i="2"/>
  <c r="C704" i="2"/>
  <c r="D704" i="2"/>
  <c r="E704" i="2"/>
  <c r="F704" i="2"/>
  <c r="G704" i="2"/>
  <c r="H704" i="2"/>
  <c r="J704" i="2"/>
  <c r="K704" i="2"/>
  <c r="L704" i="2"/>
  <c r="M704" i="2"/>
  <c r="AG704" i="2"/>
  <c r="AH704" i="2"/>
  <c r="AI704" i="2"/>
  <c r="AJ704" i="2"/>
  <c r="AK704" i="2"/>
  <c r="AL704" i="2"/>
  <c r="AM704" i="2"/>
  <c r="AN704" i="2"/>
  <c r="AV704" i="2"/>
  <c r="C705" i="2"/>
  <c r="D705" i="2"/>
  <c r="E705" i="2"/>
  <c r="F705" i="2"/>
  <c r="G705" i="2"/>
  <c r="H705" i="2"/>
  <c r="J705" i="2"/>
  <c r="K705" i="2"/>
  <c r="L705" i="2"/>
  <c r="M705" i="2"/>
  <c r="AG705" i="2"/>
  <c r="AH705" i="2"/>
  <c r="AI705" i="2"/>
  <c r="AJ705" i="2"/>
  <c r="AK705" i="2"/>
  <c r="AL705" i="2"/>
  <c r="AM705" i="2"/>
  <c r="AN705" i="2"/>
  <c r="AV705" i="2"/>
  <c r="C706" i="2"/>
  <c r="D706" i="2"/>
  <c r="E706" i="2"/>
  <c r="F706" i="2"/>
  <c r="G706" i="2"/>
  <c r="H706" i="2"/>
  <c r="J706" i="2"/>
  <c r="K706" i="2"/>
  <c r="L706" i="2"/>
  <c r="M706" i="2"/>
  <c r="AG706" i="2"/>
  <c r="AH706" i="2"/>
  <c r="AI706" i="2"/>
  <c r="AJ706" i="2"/>
  <c r="AK706" i="2"/>
  <c r="AL706" i="2"/>
  <c r="AM706" i="2"/>
  <c r="AN706" i="2"/>
  <c r="AV706" i="2"/>
  <c r="C707" i="2"/>
  <c r="D707" i="2"/>
  <c r="E707" i="2"/>
  <c r="F707" i="2"/>
  <c r="G707" i="2"/>
  <c r="H707" i="2"/>
  <c r="J707" i="2"/>
  <c r="K707" i="2"/>
  <c r="L707" i="2"/>
  <c r="M707" i="2"/>
  <c r="AG707" i="2"/>
  <c r="AH707" i="2"/>
  <c r="AI707" i="2"/>
  <c r="AJ707" i="2"/>
  <c r="AK707" i="2"/>
  <c r="AL707" i="2"/>
  <c r="AM707" i="2"/>
  <c r="AN707" i="2"/>
  <c r="AV707" i="2"/>
  <c r="C708" i="2"/>
  <c r="D708" i="2"/>
  <c r="E708" i="2"/>
  <c r="F708" i="2"/>
  <c r="G708" i="2"/>
  <c r="H708" i="2"/>
  <c r="J708" i="2"/>
  <c r="K708" i="2"/>
  <c r="L708" i="2"/>
  <c r="M708" i="2"/>
  <c r="AG708" i="2"/>
  <c r="AH708" i="2"/>
  <c r="AI708" i="2"/>
  <c r="AJ708" i="2"/>
  <c r="AK708" i="2"/>
  <c r="AL708" i="2"/>
  <c r="AM708" i="2"/>
  <c r="AN708" i="2"/>
  <c r="AV708" i="2"/>
  <c r="C709" i="2"/>
  <c r="D709" i="2"/>
  <c r="E709" i="2"/>
  <c r="F709" i="2"/>
  <c r="G709" i="2"/>
  <c r="H709" i="2"/>
  <c r="J709" i="2"/>
  <c r="K709" i="2"/>
  <c r="L709" i="2"/>
  <c r="M709" i="2"/>
  <c r="AG709" i="2"/>
  <c r="AH709" i="2"/>
  <c r="AI709" i="2"/>
  <c r="AJ709" i="2"/>
  <c r="AK709" i="2"/>
  <c r="AL709" i="2"/>
  <c r="AM709" i="2"/>
  <c r="AN709" i="2"/>
  <c r="AV709" i="2"/>
  <c r="C710" i="2"/>
  <c r="D710" i="2"/>
  <c r="E710" i="2"/>
  <c r="F710" i="2"/>
  <c r="G710" i="2"/>
  <c r="H710" i="2"/>
  <c r="J710" i="2"/>
  <c r="K710" i="2"/>
  <c r="L710" i="2"/>
  <c r="M710" i="2"/>
  <c r="AG710" i="2"/>
  <c r="AH710" i="2"/>
  <c r="AI710" i="2"/>
  <c r="AJ710" i="2"/>
  <c r="AK710" i="2"/>
  <c r="AL710" i="2"/>
  <c r="AM710" i="2"/>
  <c r="AN710" i="2"/>
  <c r="AV710" i="2"/>
  <c r="C711" i="2"/>
  <c r="D711" i="2"/>
  <c r="E711" i="2"/>
  <c r="F711" i="2"/>
  <c r="G711" i="2"/>
  <c r="H711" i="2"/>
  <c r="J711" i="2"/>
  <c r="K711" i="2"/>
  <c r="L711" i="2"/>
  <c r="M711" i="2"/>
  <c r="AG711" i="2"/>
  <c r="AH711" i="2"/>
  <c r="AI711" i="2"/>
  <c r="AJ711" i="2"/>
  <c r="AK711" i="2"/>
  <c r="AL711" i="2"/>
  <c r="AM711" i="2"/>
  <c r="AN711" i="2"/>
  <c r="AV711" i="2"/>
  <c r="C712" i="2"/>
  <c r="D712" i="2"/>
  <c r="E712" i="2"/>
  <c r="F712" i="2"/>
  <c r="G712" i="2"/>
  <c r="H712" i="2"/>
  <c r="J712" i="2"/>
  <c r="K712" i="2"/>
  <c r="L712" i="2"/>
  <c r="M712" i="2"/>
  <c r="AG712" i="2"/>
  <c r="AH712" i="2"/>
  <c r="AI712" i="2"/>
  <c r="AJ712" i="2"/>
  <c r="AK712" i="2"/>
  <c r="AL712" i="2"/>
  <c r="AM712" i="2"/>
  <c r="AN712" i="2"/>
  <c r="AV712" i="2"/>
  <c r="C713" i="2"/>
  <c r="D713" i="2"/>
  <c r="E713" i="2"/>
  <c r="F713" i="2"/>
  <c r="G713" i="2"/>
  <c r="H713" i="2"/>
  <c r="J713" i="2"/>
  <c r="K713" i="2"/>
  <c r="L713" i="2"/>
  <c r="M713" i="2"/>
  <c r="AG713" i="2"/>
  <c r="AH713" i="2"/>
  <c r="AI713" i="2"/>
  <c r="AJ713" i="2"/>
  <c r="AK713" i="2"/>
  <c r="AL713" i="2"/>
  <c r="AM713" i="2"/>
  <c r="AN713" i="2"/>
  <c r="AV713" i="2"/>
  <c r="C714" i="2"/>
  <c r="D714" i="2"/>
  <c r="E714" i="2"/>
  <c r="F714" i="2"/>
  <c r="G714" i="2"/>
  <c r="H714" i="2"/>
  <c r="J714" i="2"/>
  <c r="K714" i="2"/>
  <c r="L714" i="2"/>
  <c r="M714" i="2"/>
  <c r="AG714" i="2"/>
  <c r="AH714" i="2"/>
  <c r="AI714" i="2"/>
  <c r="AJ714" i="2"/>
  <c r="AK714" i="2"/>
  <c r="AL714" i="2"/>
  <c r="AM714" i="2"/>
  <c r="AN714" i="2"/>
  <c r="AV714" i="2"/>
  <c r="C715" i="2"/>
  <c r="D715" i="2"/>
  <c r="E715" i="2"/>
  <c r="F715" i="2"/>
  <c r="G715" i="2"/>
  <c r="H715" i="2"/>
  <c r="J715" i="2"/>
  <c r="K715" i="2"/>
  <c r="L715" i="2"/>
  <c r="M715" i="2"/>
  <c r="AG715" i="2"/>
  <c r="AH715" i="2"/>
  <c r="AI715" i="2"/>
  <c r="AJ715" i="2"/>
  <c r="AK715" i="2"/>
  <c r="AL715" i="2"/>
  <c r="AM715" i="2"/>
  <c r="AN715" i="2"/>
  <c r="AV715" i="2"/>
  <c r="C716" i="2"/>
  <c r="D716" i="2"/>
  <c r="E716" i="2"/>
  <c r="F716" i="2"/>
  <c r="G716" i="2"/>
  <c r="H716" i="2"/>
  <c r="J716" i="2"/>
  <c r="K716" i="2"/>
  <c r="L716" i="2"/>
  <c r="M716" i="2"/>
  <c r="AG716" i="2"/>
  <c r="AH716" i="2"/>
  <c r="AI716" i="2"/>
  <c r="AJ716" i="2"/>
  <c r="AK716" i="2"/>
  <c r="AL716" i="2"/>
  <c r="AM716" i="2"/>
  <c r="AN716" i="2"/>
  <c r="AV716" i="2"/>
  <c r="C717" i="2"/>
  <c r="D717" i="2"/>
  <c r="E717" i="2"/>
  <c r="F717" i="2"/>
  <c r="G717" i="2"/>
  <c r="H717" i="2"/>
  <c r="J717" i="2"/>
  <c r="K717" i="2"/>
  <c r="L717" i="2"/>
  <c r="M717" i="2"/>
  <c r="AG717" i="2"/>
  <c r="AH717" i="2"/>
  <c r="AI717" i="2"/>
  <c r="AJ717" i="2"/>
  <c r="AK717" i="2"/>
  <c r="AL717" i="2"/>
  <c r="AM717" i="2"/>
  <c r="AN717" i="2"/>
  <c r="AV717" i="2"/>
  <c r="C718" i="2"/>
  <c r="D718" i="2"/>
  <c r="E718" i="2"/>
  <c r="F718" i="2"/>
  <c r="G718" i="2"/>
  <c r="H718" i="2"/>
  <c r="J718" i="2"/>
  <c r="K718" i="2"/>
  <c r="L718" i="2"/>
  <c r="M718" i="2"/>
  <c r="AG718" i="2"/>
  <c r="AH718" i="2"/>
  <c r="AI718" i="2"/>
  <c r="AJ718" i="2"/>
  <c r="AK718" i="2"/>
  <c r="AL718" i="2"/>
  <c r="AM718" i="2"/>
  <c r="AN718" i="2"/>
  <c r="AV718" i="2"/>
  <c r="C719" i="2"/>
  <c r="D719" i="2"/>
  <c r="E719" i="2"/>
  <c r="F719" i="2"/>
  <c r="G719" i="2"/>
  <c r="H719" i="2"/>
  <c r="J719" i="2"/>
  <c r="K719" i="2"/>
  <c r="L719" i="2"/>
  <c r="M719" i="2"/>
  <c r="AG719" i="2"/>
  <c r="AH719" i="2"/>
  <c r="AI719" i="2"/>
  <c r="AJ719" i="2"/>
  <c r="AK719" i="2"/>
  <c r="AL719" i="2"/>
  <c r="AM719" i="2"/>
  <c r="AN719" i="2"/>
  <c r="AV719" i="2"/>
  <c r="C720" i="2"/>
  <c r="D720" i="2"/>
  <c r="E720" i="2"/>
  <c r="F720" i="2"/>
  <c r="G720" i="2"/>
  <c r="H720" i="2"/>
  <c r="J720" i="2"/>
  <c r="K720" i="2"/>
  <c r="L720" i="2"/>
  <c r="M720" i="2"/>
  <c r="AG720" i="2"/>
  <c r="AH720" i="2"/>
  <c r="AI720" i="2"/>
  <c r="AJ720" i="2"/>
  <c r="AK720" i="2"/>
  <c r="AL720" i="2"/>
  <c r="AM720" i="2"/>
  <c r="AN720" i="2"/>
  <c r="AV720" i="2"/>
  <c r="C721" i="2"/>
  <c r="D721" i="2"/>
  <c r="E721" i="2"/>
  <c r="F721" i="2"/>
  <c r="G721" i="2"/>
  <c r="H721" i="2"/>
  <c r="J721" i="2"/>
  <c r="K721" i="2"/>
  <c r="L721" i="2"/>
  <c r="M721" i="2"/>
  <c r="AG721" i="2"/>
  <c r="AH721" i="2"/>
  <c r="AI721" i="2"/>
  <c r="AJ721" i="2"/>
  <c r="AK721" i="2"/>
  <c r="AL721" i="2"/>
  <c r="AM721" i="2"/>
  <c r="AN721" i="2"/>
  <c r="AV721" i="2"/>
  <c r="C722" i="2"/>
  <c r="D722" i="2"/>
  <c r="E722" i="2"/>
  <c r="F722" i="2"/>
  <c r="G722" i="2"/>
  <c r="H722" i="2"/>
  <c r="J722" i="2"/>
  <c r="K722" i="2"/>
  <c r="L722" i="2"/>
  <c r="M722" i="2"/>
  <c r="AG722" i="2"/>
  <c r="AH722" i="2"/>
  <c r="AI722" i="2"/>
  <c r="AJ722" i="2"/>
  <c r="AK722" i="2"/>
  <c r="AL722" i="2"/>
  <c r="AM722" i="2"/>
  <c r="AN722" i="2"/>
  <c r="AV722" i="2"/>
  <c r="C723" i="2"/>
  <c r="D723" i="2"/>
  <c r="E723" i="2"/>
  <c r="F723" i="2"/>
  <c r="G723" i="2"/>
  <c r="H723" i="2"/>
  <c r="J723" i="2"/>
  <c r="K723" i="2"/>
  <c r="L723" i="2"/>
  <c r="M723" i="2"/>
  <c r="AG723" i="2"/>
  <c r="AH723" i="2"/>
  <c r="AI723" i="2"/>
  <c r="AJ723" i="2"/>
  <c r="AK723" i="2"/>
  <c r="AL723" i="2"/>
  <c r="AM723" i="2"/>
  <c r="AN723" i="2"/>
  <c r="AV723" i="2"/>
  <c r="C724" i="2"/>
  <c r="D724" i="2"/>
  <c r="E724" i="2"/>
  <c r="F724" i="2"/>
  <c r="G724" i="2"/>
  <c r="H724" i="2"/>
  <c r="J724" i="2"/>
  <c r="K724" i="2"/>
  <c r="L724" i="2"/>
  <c r="M724" i="2"/>
  <c r="AG724" i="2"/>
  <c r="AH724" i="2"/>
  <c r="AI724" i="2"/>
  <c r="AJ724" i="2"/>
  <c r="AK724" i="2"/>
  <c r="AL724" i="2"/>
  <c r="AM724" i="2"/>
  <c r="AN724" i="2"/>
  <c r="AV724" i="2"/>
  <c r="C725" i="2"/>
  <c r="D725" i="2"/>
  <c r="E725" i="2"/>
  <c r="F725" i="2"/>
  <c r="G725" i="2"/>
  <c r="H725" i="2"/>
  <c r="J725" i="2"/>
  <c r="K725" i="2"/>
  <c r="L725" i="2"/>
  <c r="M725" i="2"/>
  <c r="AG725" i="2"/>
  <c r="AH725" i="2"/>
  <c r="AI725" i="2"/>
  <c r="AJ725" i="2"/>
  <c r="AK725" i="2"/>
  <c r="AL725" i="2"/>
  <c r="AM725" i="2"/>
  <c r="AN725" i="2"/>
  <c r="AV725" i="2"/>
  <c r="C726" i="2"/>
  <c r="D726" i="2"/>
  <c r="E726" i="2"/>
  <c r="F726" i="2"/>
  <c r="G726" i="2"/>
  <c r="H726" i="2"/>
  <c r="J726" i="2"/>
  <c r="K726" i="2"/>
  <c r="L726" i="2"/>
  <c r="M726" i="2"/>
  <c r="AG726" i="2"/>
  <c r="AH726" i="2"/>
  <c r="AI726" i="2"/>
  <c r="AJ726" i="2"/>
  <c r="AK726" i="2"/>
  <c r="AL726" i="2"/>
  <c r="AM726" i="2"/>
  <c r="AN726" i="2"/>
  <c r="AV726" i="2"/>
  <c r="C727" i="2"/>
  <c r="D727" i="2"/>
  <c r="E727" i="2"/>
  <c r="F727" i="2"/>
  <c r="G727" i="2"/>
  <c r="H727" i="2"/>
  <c r="J727" i="2"/>
  <c r="K727" i="2"/>
  <c r="L727" i="2"/>
  <c r="M727" i="2"/>
  <c r="AG727" i="2"/>
  <c r="AH727" i="2"/>
  <c r="AI727" i="2"/>
  <c r="AJ727" i="2"/>
  <c r="AK727" i="2"/>
  <c r="AL727" i="2"/>
  <c r="AM727" i="2"/>
  <c r="AN727" i="2"/>
  <c r="AV727" i="2"/>
  <c r="C728" i="2"/>
  <c r="D728" i="2"/>
  <c r="E728" i="2"/>
  <c r="F728" i="2"/>
  <c r="G728" i="2"/>
  <c r="H728" i="2"/>
  <c r="J728" i="2"/>
  <c r="K728" i="2"/>
  <c r="L728" i="2"/>
  <c r="M728" i="2"/>
  <c r="AG728" i="2"/>
  <c r="AH728" i="2"/>
  <c r="AI728" i="2"/>
  <c r="AJ728" i="2"/>
  <c r="AK728" i="2"/>
  <c r="AL728" i="2"/>
  <c r="AM728" i="2"/>
  <c r="AN728" i="2"/>
  <c r="AV728" i="2"/>
  <c r="C729" i="2"/>
  <c r="D729" i="2"/>
  <c r="E729" i="2"/>
  <c r="F729" i="2"/>
  <c r="G729" i="2"/>
  <c r="H729" i="2"/>
  <c r="J729" i="2"/>
  <c r="K729" i="2"/>
  <c r="L729" i="2"/>
  <c r="M729" i="2"/>
  <c r="AG729" i="2"/>
  <c r="AH729" i="2"/>
  <c r="AI729" i="2"/>
  <c r="AJ729" i="2"/>
  <c r="AK729" i="2"/>
  <c r="AL729" i="2"/>
  <c r="AM729" i="2"/>
  <c r="AN729" i="2"/>
  <c r="C731" i="2"/>
  <c r="D731" i="2"/>
  <c r="E731" i="2"/>
  <c r="F731" i="2"/>
  <c r="G731" i="2"/>
  <c r="H731" i="2"/>
  <c r="J731" i="2"/>
  <c r="K731" i="2"/>
  <c r="L731" i="2"/>
  <c r="M731" i="2"/>
  <c r="AG731" i="2"/>
  <c r="AH731" i="2"/>
  <c r="AI731" i="2"/>
  <c r="AJ731" i="2"/>
  <c r="AK731" i="2"/>
  <c r="AL731" i="2"/>
  <c r="AM731" i="2"/>
  <c r="AN731" i="2"/>
  <c r="AV731" i="2"/>
  <c r="C732" i="2"/>
  <c r="D732" i="2"/>
  <c r="E732" i="2"/>
  <c r="F732" i="2"/>
  <c r="G732" i="2"/>
  <c r="H732" i="2"/>
  <c r="J732" i="2"/>
  <c r="K732" i="2"/>
  <c r="L732" i="2"/>
  <c r="M732" i="2"/>
  <c r="AG732" i="2"/>
  <c r="AH732" i="2"/>
  <c r="AI732" i="2"/>
  <c r="AJ732" i="2"/>
  <c r="AK732" i="2"/>
  <c r="AL732" i="2"/>
  <c r="AM732" i="2"/>
  <c r="AN732" i="2"/>
  <c r="AV732" i="2"/>
  <c r="C733" i="2"/>
  <c r="D733" i="2"/>
  <c r="E733" i="2"/>
  <c r="F733" i="2"/>
  <c r="G733" i="2"/>
  <c r="H733" i="2"/>
  <c r="J733" i="2"/>
  <c r="K733" i="2"/>
  <c r="L733" i="2"/>
  <c r="M733" i="2"/>
  <c r="AG733" i="2"/>
  <c r="AH733" i="2"/>
  <c r="AI733" i="2"/>
  <c r="AJ733" i="2"/>
  <c r="AK733" i="2"/>
  <c r="AL733" i="2"/>
  <c r="AM733" i="2"/>
  <c r="AN733" i="2"/>
  <c r="AV733" i="2"/>
  <c r="C734" i="2"/>
  <c r="D734" i="2"/>
  <c r="E734" i="2"/>
  <c r="F734" i="2"/>
  <c r="G734" i="2"/>
  <c r="H734" i="2"/>
  <c r="J734" i="2"/>
  <c r="K734" i="2"/>
  <c r="L734" i="2"/>
  <c r="M734" i="2"/>
  <c r="AG734" i="2"/>
  <c r="AH734" i="2"/>
  <c r="AI734" i="2"/>
  <c r="AJ734" i="2"/>
  <c r="AK734" i="2"/>
  <c r="AL734" i="2"/>
  <c r="AM734" i="2"/>
  <c r="AN734" i="2"/>
  <c r="AV734" i="2"/>
  <c r="C735" i="2"/>
  <c r="D735" i="2"/>
  <c r="E735" i="2"/>
  <c r="F735" i="2"/>
  <c r="G735" i="2"/>
  <c r="H735" i="2"/>
  <c r="J735" i="2"/>
  <c r="K735" i="2"/>
  <c r="L735" i="2"/>
  <c r="M735" i="2"/>
  <c r="AG735" i="2"/>
  <c r="AH735" i="2"/>
  <c r="AI735" i="2"/>
  <c r="AJ735" i="2"/>
  <c r="AK735" i="2"/>
  <c r="AL735" i="2"/>
  <c r="AM735" i="2"/>
  <c r="AN735" i="2"/>
  <c r="AV735" i="2"/>
  <c r="C736" i="2"/>
  <c r="D736" i="2"/>
  <c r="E736" i="2"/>
  <c r="F736" i="2"/>
  <c r="G736" i="2"/>
  <c r="H736" i="2"/>
  <c r="J736" i="2"/>
  <c r="K736" i="2"/>
  <c r="L736" i="2"/>
  <c r="M736" i="2"/>
  <c r="AG736" i="2"/>
  <c r="AH736" i="2"/>
  <c r="AI736" i="2"/>
  <c r="AJ736" i="2"/>
  <c r="AK736" i="2"/>
  <c r="AL736" i="2"/>
  <c r="AM736" i="2"/>
  <c r="AN736" i="2"/>
  <c r="AV736" i="2"/>
  <c r="C737" i="2"/>
  <c r="D737" i="2"/>
  <c r="E737" i="2"/>
  <c r="F737" i="2"/>
  <c r="G737" i="2"/>
  <c r="H737" i="2"/>
  <c r="J737" i="2"/>
  <c r="K737" i="2"/>
  <c r="L737" i="2"/>
  <c r="M737" i="2"/>
  <c r="AG737" i="2"/>
  <c r="AH737" i="2"/>
  <c r="AI737" i="2"/>
  <c r="AJ737" i="2"/>
  <c r="AK737" i="2"/>
  <c r="AL737" i="2"/>
  <c r="AM737" i="2"/>
  <c r="AN737" i="2"/>
  <c r="AV737" i="2"/>
  <c r="C738" i="2"/>
  <c r="D738" i="2"/>
  <c r="E738" i="2"/>
  <c r="F738" i="2"/>
  <c r="G738" i="2"/>
  <c r="H738" i="2"/>
  <c r="J738" i="2"/>
  <c r="K738" i="2"/>
  <c r="L738" i="2"/>
  <c r="M738" i="2"/>
  <c r="AG738" i="2"/>
  <c r="AH738" i="2"/>
  <c r="AI738" i="2"/>
  <c r="AJ738" i="2"/>
  <c r="AK738" i="2"/>
  <c r="AL738" i="2"/>
  <c r="AM738" i="2"/>
  <c r="AN738" i="2"/>
  <c r="AV738" i="2"/>
  <c r="C739" i="2"/>
  <c r="D739" i="2"/>
  <c r="E739" i="2"/>
  <c r="F739" i="2"/>
  <c r="G739" i="2"/>
  <c r="H739" i="2"/>
  <c r="J739" i="2"/>
  <c r="K739" i="2"/>
  <c r="L739" i="2"/>
  <c r="M739" i="2"/>
  <c r="AG739" i="2"/>
  <c r="AH739" i="2"/>
  <c r="AI739" i="2"/>
  <c r="AJ739" i="2"/>
  <c r="AK739" i="2"/>
  <c r="AL739" i="2"/>
  <c r="AM739" i="2"/>
  <c r="AN739" i="2"/>
  <c r="AV739" i="2"/>
  <c r="C740" i="2"/>
  <c r="D740" i="2"/>
  <c r="E740" i="2"/>
  <c r="F740" i="2"/>
  <c r="G740" i="2"/>
  <c r="H740" i="2"/>
  <c r="J740" i="2"/>
  <c r="K740" i="2"/>
  <c r="L740" i="2"/>
  <c r="M740" i="2"/>
  <c r="AG740" i="2"/>
  <c r="AH740" i="2"/>
  <c r="AI740" i="2"/>
  <c r="AJ740" i="2"/>
  <c r="AK740" i="2"/>
  <c r="AL740" i="2"/>
  <c r="AM740" i="2"/>
  <c r="AN740" i="2"/>
  <c r="AV740" i="2"/>
  <c r="C741" i="2"/>
  <c r="D741" i="2"/>
  <c r="E741" i="2"/>
  <c r="F741" i="2"/>
  <c r="G741" i="2"/>
  <c r="H741" i="2"/>
  <c r="J741" i="2"/>
  <c r="K741" i="2"/>
  <c r="L741" i="2"/>
  <c r="M741" i="2"/>
  <c r="AG741" i="2"/>
  <c r="AH741" i="2"/>
  <c r="AI741" i="2"/>
  <c r="AJ741" i="2"/>
  <c r="AK741" i="2"/>
  <c r="AL741" i="2"/>
  <c r="AM741" i="2"/>
  <c r="AN741" i="2"/>
  <c r="AV741" i="2"/>
  <c r="C742" i="2"/>
  <c r="D742" i="2"/>
  <c r="E742" i="2"/>
  <c r="F742" i="2"/>
  <c r="G742" i="2"/>
  <c r="H742" i="2"/>
  <c r="J742" i="2"/>
  <c r="K742" i="2"/>
  <c r="L742" i="2"/>
  <c r="M742" i="2"/>
  <c r="AG742" i="2"/>
  <c r="AH742" i="2"/>
  <c r="AI742" i="2"/>
  <c r="AJ742" i="2"/>
  <c r="AK742" i="2"/>
  <c r="AL742" i="2"/>
  <c r="AM742" i="2"/>
  <c r="AN742" i="2"/>
  <c r="AV742" i="2"/>
  <c r="C743" i="2"/>
  <c r="D743" i="2"/>
  <c r="E743" i="2"/>
  <c r="F743" i="2"/>
  <c r="G743" i="2"/>
  <c r="H743" i="2"/>
  <c r="J743" i="2"/>
  <c r="K743" i="2"/>
  <c r="L743" i="2"/>
  <c r="M743" i="2"/>
  <c r="AG743" i="2"/>
  <c r="AH743" i="2"/>
  <c r="AI743" i="2"/>
  <c r="AJ743" i="2"/>
  <c r="AK743" i="2"/>
  <c r="AL743" i="2"/>
  <c r="AM743" i="2"/>
  <c r="AN743" i="2"/>
  <c r="AV743" i="2"/>
  <c r="C744" i="2"/>
  <c r="D744" i="2"/>
  <c r="E744" i="2"/>
  <c r="F744" i="2"/>
  <c r="G744" i="2"/>
  <c r="H744" i="2"/>
  <c r="J744" i="2"/>
  <c r="K744" i="2"/>
  <c r="L744" i="2"/>
  <c r="M744" i="2"/>
  <c r="AG744" i="2"/>
  <c r="AH744" i="2"/>
  <c r="AI744" i="2"/>
  <c r="AJ744" i="2"/>
  <c r="AK744" i="2"/>
  <c r="AL744" i="2"/>
  <c r="AM744" i="2"/>
  <c r="AN744" i="2"/>
  <c r="AV744" i="2"/>
  <c r="C745" i="2"/>
  <c r="D745" i="2"/>
  <c r="E745" i="2"/>
  <c r="F745" i="2"/>
  <c r="G745" i="2"/>
  <c r="H745" i="2"/>
  <c r="J745" i="2"/>
  <c r="K745" i="2"/>
  <c r="L745" i="2"/>
  <c r="M745" i="2"/>
  <c r="AG745" i="2"/>
  <c r="AH745" i="2"/>
  <c r="AI745" i="2"/>
  <c r="AJ745" i="2"/>
  <c r="AK745" i="2"/>
  <c r="AL745" i="2"/>
  <c r="AM745" i="2"/>
  <c r="AN745" i="2"/>
  <c r="AV745" i="2"/>
  <c r="C746" i="2"/>
  <c r="D746" i="2"/>
  <c r="E746" i="2"/>
  <c r="F746" i="2"/>
  <c r="G746" i="2"/>
  <c r="H746" i="2"/>
  <c r="J746" i="2"/>
  <c r="K746" i="2"/>
  <c r="L746" i="2"/>
  <c r="M746" i="2"/>
  <c r="AG746" i="2"/>
  <c r="AH746" i="2"/>
  <c r="AI746" i="2"/>
  <c r="AJ746" i="2"/>
  <c r="AK746" i="2"/>
  <c r="AL746" i="2"/>
  <c r="AM746" i="2"/>
  <c r="AN746" i="2"/>
  <c r="AV746" i="2"/>
  <c r="C747" i="2"/>
  <c r="D747" i="2"/>
  <c r="E747" i="2"/>
  <c r="F747" i="2"/>
  <c r="G747" i="2"/>
  <c r="H747" i="2"/>
  <c r="J747" i="2"/>
  <c r="K747" i="2"/>
  <c r="L747" i="2"/>
  <c r="M747" i="2"/>
  <c r="AG747" i="2"/>
  <c r="AH747" i="2"/>
  <c r="AI747" i="2"/>
  <c r="AJ747" i="2"/>
  <c r="AK747" i="2"/>
  <c r="AL747" i="2"/>
  <c r="AM747" i="2"/>
  <c r="AN747" i="2"/>
  <c r="AV747" i="2"/>
  <c r="C748" i="2"/>
  <c r="D748" i="2"/>
  <c r="E748" i="2"/>
  <c r="F748" i="2"/>
  <c r="G748" i="2"/>
  <c r="H748" i="2"/>
  <c r="J748" i="2"/>
  <c r="K748" i="2"/>
  <c r="L748" i="2"/>
  <c r="M748" i="2"/>
  <c r="AG748" i="2"/>
  <c r="AH748" i="2"/>
  <c r="AI748" i="2"/>
  <c r="AJ748" i="2"/>
  <c r="AK748" i="2"/>
  <c r="AL748" i="2"/>
  <c r="AM748" i="2"/>
  <c r="AN748" i="2"/>
  <c r="AV748" i="2"/>
  <c r="C749" i="2"/>
  <c r="D749" i="2"/>
  <c r="E749" i="2"/>
  <c r="F749" i="2"/>
  <c r="G749" i="2"/>
  <c r="H749" i="2"/>
  <c r="J749" i="2"/>
  <c r="K749" i="2"/>
  <c r="L749" i="2"/>
  <c r="M749" i="2"/>
  <c r="AG749" i="2"/>
  <c r="AH749" i="2"/>
  <c r="AI749" i="2"/>
  <c r="AJ749" i="2"/>
  <c r="AK749" i="2"/>
  <c r="AL749" i="2"/>
  <c r="AM749" i="2"/>
  <c r="AN749" i="2"/>
  <c r="AV749" i="2"/>
  <c r="C750" i="2"/>
  <c r="D750" i="2"/>
  <c r="E750" i="2"/>
  <c r="F750" i="2"/>
  <c r="G750" i="2"/>
  <c r="H750" i="2"/>
  <c r="J750" i="2"/>
  <c r="K750" i="2"/>
  <c r="L750" i="2"/>
  <c r="M750" i="2"/>
  <c r="AG750" i="2"/>
  <c r="AH750" i="2"/>
  <c r="AI750" i="2"/>
  <c r="AJ750" i="2"/>
  <c r="AK750" i="2"/>
  <c r="AL750" i="2"/>
  <c r="AM750" i="2"/>
  <c r="AN750" i="2"/>
  <c r="AV750" i="2"/>
  <c r="C751" i="2"/>
  <c r="D751" i="2"/>
  <c r="E751" i="2"/>
  <c r="F751" i="2"/>
  <c r="G751" i="2"/>
  <c r="H751" i="2"/>
  <c r="J751" i="2"/>
  <c r="K751" i="2"/>
  <c r="L751" i="2"/>
  <c r="M751" i="2"/>
  <c r="AG751" i="2"/>
  <c r="AH751" i="2"/>
  <c r="AI751" i="2"/>
  <c r="AJ751" i="2"/>
  <c r="AK751" i="2"/>
  <c r="AL751" i="2"/>
  <c r="AM751" i="2"/>
  <c r="AN751" i="2"/>
  <c r="AV751" i="2"/>
  <c r="C752" i="2"/>
  <c r="D752" i="2"/>
  <c r="E752" i="2"/>
  <c r="F752" i="2"/>
  <c r="G752" i="2"/>
  <c r="H752" i="2"/>
  <c r="J752" i="2"/>
  <c r="K752" i="2"/>
  <c r="L752" i="2"/>
  <c r="M752" i="2"/>
  <c r="AG752" i="2"/>
  <c r="AH752" i="2"/>
  <c r="AI752" i="2"/>
  <c r="AJ752" i="2"/>
  <c r="AK752" i="2"/>
  <c r="AL752" i="2"/>
  <c r="AM752" i="2"/>
  <c r="AN752" i="2"/>
  <c r="AV752" i="2"/>
  <c r="C753" i="2"/>
  <c r="D753" i="2"/>
  <c r="E753" i="2"/>
  <c r="F753" i="2"/>
  <c r="G753" i="2"/>
  <c r="H753" i="2"/>
  <c r="J753" i="2"/>
  <c r="K753" i="2"/>
  <c r="L753" i="2"/>
  <c r="M753" i="2"/>
  <c r="AG753" i="2"/>
  <c r="AH753" i="2"/>
  <c r="AI753" i="2"/>
  <c r="AJ753" i="2"/>
  <c r="AK753" i="2"/>
  <c r="AL753" i="2"/>
  <c r="AM753" i="2"/>
  <c r="AN753" i="2"/>
  <c r="AV753" i="2"/>
  <c r="C754" i="2"/>
  <c r="D754" i="2"/>
  <c r="E754" i="2"/>
  <c r="F754" i="2"/>
  <c r="G754" i="2"/>
  <c r="H754" i="2"/>
  <c r="J754" i="2"/>
  <c r="K754" i="2"/>
  <c r="L754" i="2"/>
  <c r="M754" i="2"/>
  <c r="AG754" i="2"/>
  <c r="AH754" i="2"/>
  <c r="AI754" i="2"/>
  <c r="AJ754" i="2"/>
  <c r="AK754" i="2"/>
  <c r="AL754" i="2"/>
  <c r="AM754" i="2"/>
  <c r="AN754" i="2"/>
  <c r="AV754" i="2"/>
  <c r="C755" i="2"/>
  <c r="D755" i="2"/>
  <c r="E755" i="2"/>
  <c r="F755" i="2"/>
  <c r="G755" i="2"/>
  <c r="H755" i="2"/>
  <c r="J755" i="2"/>
  <c r="K755" i="2"/>
  <c r="L755" i="2"/>
  <c r="M755" i="2"/>
  <c r="AG755" i="2"/>
  <c r="AH755" i="2"/>
  <c r="AI755" i="2"/>
  <c r="AJ755" i="2"/>
  <c r="AK755" i="2"/>
  <c r="AL755" i="2"/>
  <c r="AM755" i="2"/>
  <c r="AN755" i="2"/>
  <c r="AV755" i="2"/>
  <c r="C756" i="2"/>
  <c r="D756" i="2"/>
  <c r="E756" i="2"/>
  <c r="F756" i="2"/>
  <c r="G756" i="2"/>
  <c r="H756" i="2"/>
  <c r="J756" i="2"/>
  <c r="K756" i="2"/>
  <c r="L756" i="2"/>
  <c r="M756" i="2"/>
  <c r="AG756" i="2"/>
  <c r="AH756" i="2"/>
  <c r="AI756" i="2"/>
  <c r="AJ756" i="2"/>
  <c r="AK756" i="2"/>
  <c r="AL756" i="2"/>
  <c r="AM756" i="2"/>
  <c r="AN756" i="2"/>
  <c r="AV756" i="2"/>
  <c r="C757" i="2"/>
  <c r="D757" i="2"/>
  <c r="E757" i="2"/>
  <c r="F757" i="2"/>
  <c r="G757" i="2"/>
  <c r="H757" i="2"/>
  <c r="J757" i="2"/>
  <c r="K757" i="2"/>
  <c r="L757" i="2"/>
  <c r="M757" i="2"/>
  <c r="AG757" i="2"/>
  <c r="AH757" i="2"/>
  <c r="AI757" i="2"/>
  <c r="AJ757" i="2"/>
  <c r="AK757" i="2"/>
  <c r="AL757" i="2"/>
  <c r="AM757" i="2"/>
  <c r="AN757" i="2"/>
  <c r="AV757" i="2"/>
  <c r="C758" i="2"/>
  <c r="D758" i="2"/>
  <c r="E758" i="2"/>
  <c r="F758" i="2"/>
  <c r="G758" i="2"/>
  <c r="H758" i="2"/>
  <c r="J758" i="2"/>
  <c r="K758" i="2"/>
  <c r="L758" i="2"/>
  <c r="M758" i="2"/>
  <c r="AG758" i="2"/>
  <c r="AH758" i="2"/>
  <c r="AI758" i="2"/>
  <c r="AJ758" i="2"/>
  <c r="AK758" i="2"/>
  <c r="AL758" i="2"/>
  <c r="AM758" i="2"/>
  <c r="AN758" i="2"/>
  <c r="AV758" i="2"/>
  <c r="C759" i="2"/>
  <c r="D759" i="2"/>
  <c r="E759" i="2"/>
  <c r="F759" i="2"/>
  <c r="G759" i="2"/>
  <c r="H759" i="2"/>
  <c r="J759" i="2"/>
  <c r="K759" i="2"/>
  <c r="L759" i="2"/>
  <c r="M759" i="2"/>
  <c r="AG759" i="2"/>
  <c r="AH759" i="2"/>
  <c r="AI759" i="2"/>
  <c r="AJ759" i="2"/>
  <c r="AK759" i="2"/>
  <c r="AL759" i="2"/>
  <c r="AM759" i="2"/>
  <c r="AN759" i="2"/>
  <c r="AV759" i="2"/>
  <c r="C760" i="2"/>
  <c r="D760" i="2"/>
  <c r="E760" i="2"/>
  <c r="F760" i="2"/>
  <c r="G760" i="2"/>
  <c r="H760" i="2"/>
  <c r="J760" i="2"/>
  <c r="K760" i="2"/>
  <c r="L760" i="2"/>
  <c r="M760" i="2"/>
  <c r="AG760" i="2"/>
  <c r="AH760" i="2"/>
  <c r="AI760" i="2"/>
  <c r="AJ760" i="2"/>
  <c r="AK760" i="2"/>
  <c r="AL760" i="2"/>
  <c r="AM760" i="2"/>
  <c r="AN760" i="2"/>
  <c r="AV760" i="2"/>
  <c r="C761" i="2"/>
  <c r="D761" i="2"/>
  <c r="E761" i="2"/>
  <c r="F761" i="2"/>
  <c r="G761" i="2"/>
  <c r="H761" i="2"/>
  <c r="J761" i="2"/>
  <c r="K761" i="2"/>
  <c r="L761" i="2"/>
  <c r="M761" i="2"/>
  <c r="AG761" i="2"/>
  <c r="AH761" i="2"/>
  <c r="AI761" i="2"/>
  <c r="AJ761" i="2"/>
  <c r="AK761" i="2"/>
  <c r="AL761" i="2"/>
  <c r="AM761" i="2"/>
  <c r="AN761" i="2"/>
  <c r="AV761" i="2"/>
  <c r="C762" i="2"/>
  <c r="D762" i="2"/>
  <c r="E762" i="2"/>
  <c r="F762" i="2"/>
  <c r="G762" i="2"/>
  <c r="H762" i="2"/>
  <c r="J762" i="2"/>
  <c r="K762" i="2"/>
  <c r="L762" i="2"/>
  <c r="M762" i="2"/>
  <c r="AG762" i="2"/>
  <c r="AH762" i="2"/>
  <c r="AI762" i="2"/>
  <c r="AJ762" i="2"/>
  <c r="AK762" i="2"/>
  <c r="AL762" i="2"/>
  <c r="AM762" i="2"/>
  <c r="AN762" i="2"/>
  <c r="AV762" i="2"/>
  <c r="C763" i="2"/>
  <c r="D763" i="2"/>
  <c r="E763" i="2"/>
  <c r="F763" i="2"/>
  <c r="G763" i="2"/>
  <c r="H763" i="2"/>
  <c r="J763" i="2"/>
  <c r="K763" i="2"/>
  <c r="L763" i="2"/>
  <c r="M763" i="2"/>
  <c r="AG763" i="2"/>
  <c r="AH763" i="2"/>
  <c r="AI763" i="2"/>
  <c r="AJ763" i="2"/>
  <c r="AK763" i="2"/>
  <c r="AL763" i="2"/>
  <c r="AM763" i="2"/>
  <c r="AN763" i="2"/>
  <c r="AV763" i="2"/>
  <c r="C764" i="2"/>
  <c r="D764" i="2"/>
  <c r="E764" i="2"/>
  <c r="F764" i="2"/>
  <c r="G764" i="2"/>
  <c r="H764" i="2"/>
  <c r="J764" i="2"/>
  <c r="K764" i="2"/>
  <c r="L764" i="2"/>
  <c r="M764" i="2"/>
  <c r="AG764" i="2"/>
  <c r="AH764" i="2"/>
  <c r="AI764" i="2"/>
  <c r="AJ764" i="2"/>
  <c r="AK764" i="2"/>
  <c r="AL764" i="2"/>
  <c r="AM764" i="2"/>
  <c r="AN764" i="2"/>
  <c r="AV764" i="2"/>
  <c r="C765" i="2"/>
  <c r="D765" i="2"/>
  <c r="E765" i="2"/>
  <c r="F765" i="2"/>
  <c r="G765" i="2"/>
  <c r="H765" i="2"/>
  <c r="J765" i="2"/>
  <c r="K765" i="2"/>
  <c r="L765" i="2"/>
  <c r="M765" i="2"/>
  <c r="AG765" i="2"/>
  <c r="AH765" i="2"/>
  <c r="AI765" i="2"/>
  <c r="AJ765" i="2"/>
  <c r="AK765" i="2"/>
  <c r="AL765" i="2"/>
  <c r="AM765" i="2"/>
  <c r="AN765" i="2"/>
  <c r="AV765" i="2"/>
  <c r="C766" i="2"/>
  <c r="D766" i="2"/>
  <c r="E766" i="2"/>
  <c r="F766" i="2"/>
  <c r="G766" i="2"/>
  <c r="H766" i="2"/>
  <c r="J766" i="2"/>
  <c r="K766" i="2"/>
  <c r="L766" i="2"/>
  <c r="M766" i="2"/>
  <c r="AG766" i="2"/>
  <c r="AH766" i="2"/>
  <c r="AI766" i="2"/>
  <c r="AJ766" i="2"/>
  <c r="AK766" i="2"/>
  <c r="AL766" i="2"/>
  <c r="AM766" i="2"/>
  <c r="AN766" i="2"/>
  <c r="AV766" i="2"/>
  <c r="C767" i="2"/>
  <c r="D767" i="2"/>
  <c r="E767" i="2"/>
  <c r="F767" i="2"/>
  <c r="G767" i="2"/>
  <c r="H767" i="2"/>
  <c r="J767" i="2"/>
  <c r="K767" i="2"/>
  <c r="L767" i="2"/>
  <c r="M767" i="2"/>
  <c r="AG767" i="2"/>
  <c r="AH767" i="2"/>
  <c r="AI767" i="2"/>
  <c r="AJ767" i="2"/>
  <c r="AK767" i="2"/>
  <c r="AL767" i="2"/>
  <c r="AM767" i="2"/>
  <c r="AN767" i="2"/>
  <c r="AV767" i="2"/>
  <c r="C768" i="2"/>
  <c r="D768" i="2"/>
  <c r="E768" i="2"/>
  <c r="F768" i="2"/>
  <c r="G768" i="2"/>
  <c r="H768" i="2"/>
  <c r="J768" i="2"/>
  <c r="K768" i="2"/>
  <c r="L768" i="2"/>
  <c r="M768" i="2"/>
  <c r="AG768" i="2"/>
  <c r="AH768" i="2"/>
  <c r="AI768" i="2"/>
  <c r="AJ768" i="2"/>
  <c r="AK768" i="2"/>
  <c r="AL768" i="2"/>
  <c r="AM768" i="2"/>
  <c r="AN768" i="2"/>
  <c r="AV768" i="2"/>
  <c r="C769" i="2"/>
  <c r="D769" i="2"/>
  <c r="E769" i="2"/>
  <c r="F769" i="2"/>
  <c r="G769" i="2"/>
  <c r="H769" i="2"/>
  <c r="J769" i="2"/>
  <c r="K769" i="2"/>
  <c r="L769" i="2"/>
  <c r="M769" i="2"/>
  <c r="AG769" i="2"/>
  <c r="AH769" i="2"/>
  <c r="AI769" i="2"/>
  <c r="AJ769" i="2"/>
  <c r="AK769" i="2"/>
  <c r="AL769" i="2"/>
  <c r="AM769" i="2"/>
  <c r="AN769" i="2"/>
  <c r="AV769" i="2"/>
  <c r="C770" i="2"/>
  <c r="D770" i="2"/>
  <c r="E770" i="2"/>
  <c r="F770" i="2"/>
  <c r="G770" i="2"/>
  <c r="H770" i="2"/>
  <c r="J770" i="2"/>
  <c r="K770" i="2"/>
  <c r="L770" i="2"/>
  <c r="M770" i="2"/>
  <c r="AG770" i="2"/>
  <c r="AH770" i="2"/>
  <c r="AI770" i="2"/>
  <c r="AJ770" i="2"/>
  <c r="AK770" i="2"/>
  <c r="AL770" i="2"/>
  <c r="AM770" i="2"/>
  <c r="AN770" i="2"/>
  <c r="AV770" i="2"/>
  <c r="C771" i="2"/>
  <c r="D771" i="2"/>
  <c r="E771" i="2"/>
  <c r="F771" i="2"/>
  <c r="G771" i="2"/>
  <c r="H771" i="2"/>
  <c r="J771" i="2"/>
  <c r="K771" i="2"/>
  <c r="L771" i="2"/>
  <c r="M771" i="2"/>
  <c r="AG771" i="2"/>
  <c r="AH771" i="2"/>
  <c r="AI771" i="2"/>
  <c r="AJ771" i="2"/>
  <c r="AK771" i="2"/>
  <c r="AL771" i="2"/>
  <c r="AM771" i="2"/>
  <c r="AN771" i="2"/>
  <c r="AV771" i="2"/>
  <c r="C772" i="2"/>
  <c r="D772" i="2"/>
  <c r="E772" i="2"/>
  <c r="F772" i="2"/>
  <c r="G772" i="2"/>
  <c r="H772" i="2"/>
  <c r="J772" i="2"/>
  <c r="K772" i="2"/>
  <c r="L772" i="2"/>
  <c r="M772" i="2"/>
  <c r="AG772" i="2"/>
  <c r="AH772" i="2"/>
  <c r="AI772" i="2"/>
  <c r="AJ772" i="2"/>
  <c r="AK772" i="2"/>
  <c r="AL772" i="2"/>
  <c r="AM772" i="2"/>
  <c r="AN772" i="2"/>
  <c r="AV772" i="2"/>
  <c r="C773" i="2"/>
  <c r="D773" i="2"/>
  <c r="E773" i="2"/>
  <c r="F773" i="2"/>
  <c r="G773" i="2"/>
  <c r="H773" i="2"/>
  <c r="J773" i="2"/>
  <c r="K773" i="2"/>
  <c r="L773" i="2"/>
  <c r="M773" i="2"/>
  <c r="AG773" i="2"/>
  <c r="AH773" i="2"/>
  <c r="AI773" i="2"/>
  <c r="AJ773" i="2"/>
  <c r="AK773" i="2"/>
  <c r="AL773" i="2"/>
  <c r="AM773" i="2"/>
  <c r="AN773" i="2"/>
  <c r="AV773" i="2"/>
  <c r="C774" i="2"/>
  <c r="D774" i="2"/>
  <c r="E774" i="2"/>
  <c r="F774" i="2"/>
  <c r="G774" i="2"/>
  <c r="H774" i="2"/>
  <c r="J774" i="2"/>
  <c r="K774" i="2"/>
  <c r="L774" i="2"/>
  <c r="M774" i="2"/>
  <c r="AG774" i="2"/>
  <c r="AH774" i="2"/>
  <c r="AI774" i="2"/>
  <c r="AJ774" i="2"/>
  <c r="AK774" i="2"/>
  <c r="AL774" i="2"/>
  <c r="AM774" i="2"/>
  <c r="AN774" i="2"/>
  <c r="AV774" i="2"/>
  <c r="C775" i="2"/>
  <c r="D775" i="2"/>
  <c r="E775" i="2"/>
  <c r="F775" i="2"/>
  <c r="G775" i="2"/>
  <c r="H775" i="2"/>
  <c r="J775" i="2"/>
  <c r="K775" i="2"/>
  <c r="L775" i="2"/>
  <c r="M775" i="2"/>
  <c r="AG775" i="2"/>
  <c r="AH775" i="2"/>
  <c r="AI775" i="2"/>
  <c r="AJ775" i="2"/>
  <c r="AK775" i="2"/>
  <c r="AL775" i="2"/>
  <c r="AM775" i="2"/>
  <c r="AN775" i="2"/>
  <c r="AV775" i="2"/>
  <c r="C776" i="2"/>
  <c r="D776" i="2"/>
  <c r="E776" i="2"/>
  <c r="F776" i="2"/>
  <c r="G776" i="2"/>
  <c r="H776" i="2"/>
  <c r="J776" i="2"/>
  <c r="K776" i="2"/>
  <c r="L776" i="2"/>
  <c r="M776" i="2"/>
  <c r="AG776" i="2"/>
  <c r="AH776" i="2"/>
  <c r="AI776" i="2"/>
  <c r="AJ776" i="2"/>
  <c r="AK776" i="2"/>
  <c r="AL776" i="2"/>
  <c r="AM776" i="2"/>
  <c r="AN776" i="2"/>
  <c r="AV776" i="2"/>
  <c r="C777" i="2"/>
  <c r="D777" i="2"/>
  <c r="E777" i="2"/>
  <c r="F777" i="2"/>
  <c r="G777" i="2"/>
  <c r="H777" i="2"/>
  <c r="J777" i="2"/>
  <c r="K777" i="2"/>
  <c r="L777" i="2"/>
  <c r="M777" i="2"/>
  <c r="AG777" i="2"/>
  <c r="AH777" i="2"/>
  <c r="AI777" i="2"/>
  <c r="AJ777" i="2"/>
  <c r="AK777" i="2"/>
  <c r="AL777" i="2"/>
  <c r="AM777" i="2"/>
  <c r="AN777" i="2"/>
  <c r="AV777" i="2"/>
  <c r="C778" i="2"/>
  <c r="D778" i="2"/>
  <c r="E778" i="2"/>
  <c r="F778" i="2"/>
  <c r="G778" i="2"/>
  <c r="H778" i="2"/>
  <c r="J778" i="2"/>
  <c r="K778" i="2"/>
  <c r="L778" i="2"/>
  <c r="M778" i="2"/>
  <c r="AG778" i="2"/>
  <c r="AH778" i="2"/>
  <c r="AI778" i="2"/>
  <c r="AJ778" i="2"/>
  <c r="AK778" i="2"/>
  <c r="AL778" i="2"/>
  <c r="AM778" i="2"/>
  <c r="AN778" i="2"/>
  <c r="AV778" i="2"/>
  <c r="C779" i="2"/>
  <c r="D779" i="2"/>
  <c r="E779" i="2"/>
  <c r="F779" i="2"/>
  <c r="G779" i="2"/>
  <c r="H779" i="2"/>
  <c r="J779" i="2"/>
  <c r="K779" i="2"/>
  <c r="L779" i="2"/>
  <c r="M779" i="2"/>
  <c r="AG779" i="2"/>
  <c r="AH779" i="2"/>
  <c r="AI779" i="2"/>
  <c r="AJ779" i="2"/>
  <c r="AK779" i="2"/>
  <c r="AL779" i="2"/>
  <c r="AM779" i="2"/>
  <c r="AN779" i="2"/>
  <c r="AV779" i="2"/>
  <c r="C780" i="2"/>
  <c r="D780" i="2"/>
  <c r="E780" i="2"/>
  <c r="F780" i="2"/>
  <c r="G780" i="2"/>
  <c r="H780" i="2"/>
  <c r="J780" i="2"/>
  <c r="K780" i="2"/>
  <c r="L780" i="2"/>
  <c r="M780" i="2"/>
  <c r="AG780" i="2"/>
  <c r="AH780" i="2"/>
  <c r="AI780" i="2"/>
  <c r="AJ780" i="2"/>
  <c r="AK780" i="2"/>
  <c r="AL780" i="2"/>
  <c r="AM780" i="2"/>
  <c r="AN780" i="2"/>
  <c r="AV780" i="2"/>
  <c r="C781" i="2"/>
  <c r="D781" i="2"/>
  <c r="E781" i="2"/>
  <c r="F781" i="2"/>
  <c r="G781" i="2"/>
  <c r="H781" i="2"/>
  <c r="J781" i="2"/>
  <c r="K781" i="2"/>
  <c r="L781" i="2"/>
  <c r="M781" i="2"/>
  <c r="AG781" i="2"/>
  <c r="AH781" i="2"/>
  <c r="AI781" i="2"/>
  <c r="AJ781" i="2"/>
  <c r="AK781" i="2"/>
  <c r="AL781" i="2"/>
  <c r="AM781" i="2"/>
  <c r="AN781" i="2"/>
  <c r="AV781" i="2"/>
  <c r="C782" i="2"/>
  <c r="D782" i="2"/>
  <c r="E782" i="2"/>
  <c r="F782" i="2"/>
  <c r="G782" i="2"/>
  <c r="H782" i="2"/>
  <c r="J782" i="2"/>
  <c r="K782" i="2"/>
  <c r="L782" i="2"/>
  <c r="M782" i="2"/>
  <c r="AG782" i="2"/>
  <c r="AH782" i="2"/>
  <c r="AI782" i="2"/>
  <c r="AJ782" i="2"/>
  <c r="AK782" i="2"/>
  <c r="AL782" i="2"/>
  <c r="AM782" i="2"/>
  <c r="AN782" i="2"/>
  <c r="AV782" i="2"/>
  <c r="C783" i="2"/>
  <c r="D783" i="2"/>
  <c r="E783" i="2"/>
  <c r="F783" i="2"/>
  <c r="G783" i="2"/>
  <c r="H783" i="2"/>
  <c r="J783" i="2"/>
  <c r="K783" i="2"/>
  <c r="L783" i="2"/>
  <c r="M783" i="2"/>
  <c r="AG783" i="2"/>
  <c r="AH783" i="2"/>
  <c r="AI783" i="2"/>
  <c r="AJ783" i="2"/>
  <c r="AK783" i="2"/>
  <c r="AL783" i="2"/>
  <c r="AM783" i="2"/>
  <c r="AN783" i="2"/>
  <c r="AV783" i="2"/>
  <c r="C784" i="2"/>
  <c r="D784" i="2"/>
  <c r="E784" i="2"/>
  <c r="F784" i="2"/>
  <c r="G784" i="2"/>
  <c r="H784" i="2"/>
  <c r="J784" i="2"/>
  <c r="K784" i="2"/>
  <c r="L784" i="2"/>
  <c r="M784" i="2"/>
  <c r="AG784" i="2"/>
  <c r="AH784" i="2"/>
  <c r="AI784" i="2"/>
  <c r="AJ784" i="2"/>
  <c r="AK784" i="2"/>
  <c r="AL784" i="2"/>
  <c r="AM784" i="2"/>
  <c r="AN784" i="2"/>
  <c r="AV784" i="2"/>
  <c r="C785" i="2"/>
  <c r="D785" i="2"/>
  <c r="E785" i="2"/>
  <c r="F785" i="2"/>
  <c r="G785" i="2"/>
  <c r="H785" i="2"/>
  <c r="J785" i="2"/>
  <c r="K785" i="2"/>
  <c r="L785" i="2"/>
  <c r="M785" i="2"/>
  <c r="AG785" i="2"/>
  <c r="AH785" i="2"/>
  <c r="AI785" i="2"/>
  <c r="AJ785" i="2"/>
  <c r="AK785" i="2"/>
  <c r="AL785" i="2"/>
  <c r="AM785" i="2"/>
  <c r="AN785" i="2"/>
  <c r="AV785" i="2"/>
  <c r="C786" i="2"/>
  <c r="D786" i="2"/>
  <c r="E786" i="2"/>
  <c r="F786" i="2"/>
  <c r="G786" i="2"/>
  <c r="H786" i="2"/>
  <c r="J786" i="2"/>
  <c r="K786" i="2"/>
  <c r="L786" i="2"/>
  <c r="M786" i="2"/>
  <c r="AG786" i="2"/>
  <c r="AH786" i="2"/>
  <c r="AI786" i="2"/>
  <c r="AJ786" i="2"/>
  <c r="AK786" i="2"/>
  <c r="AL786" i="2"/>
  <c r="AM786" i="2"/>
  <c r="AN786" i="2"/>
  <c r="AV786" i="2"/>
  <c r="C787" i="2"/>
  <c r="D787" i="2"/>
  <c r="E787" i="2"/>
  <c r="F787" i="2"/>
  <c r="G787" i="2"/>
  <c r="H787" i="2"/>
  <c r="J787" i="2"/>
  <c r="K787" i="2"/>
  <c r="L787" i="2"/>
  <c r="M787" i="2"/>
  <c r="AG787" i="2"/>
  <c r="AH787" i="2"/>
  <c r="AI787" i="2"/>
  <c r="AJ787" i="2"/>
  <c r="AK787" i="2"/>
  <c r="AL787" i="2"/>
  <c r="AM787" i="2"/>
  <c r="AN787" i="2"/>
  <c r="AV787" i="2"/>
  <c r="C788" i="2"/>
  <c r="D788" i="2"/>
  <c r="E788" i="2"/>
  <c r="F788" i="2"/>
  <c r="G788" i="2"/>
  <c r="H788" i="2"/>
  <c r="J788" i="2"/>
  <c r="K788" i="2"/>
  <c r="L788" i="2"/>
  <c r="M788" i="2"/>
  <c r="AG788" i="2"/>
  <c r="AH788" i="2"/>
  <c r="AI788" i="2"/>
  <c r="AJ788" i="2"/>
  <c r="AK788" i="2"/>
  <c r="AL788" i="2"/>
  <c r="AM788" i="2"/>
  <c r="AN788" i="2"/>
  <c r="AV788" i="2"/>
  <c r="C789" i="2"/>
  <c r="D789" i="2"/>
  <c r="E789" i="2"/>
  <c r="F789" i="2"/>
  <c r="G789" i="2"/>
  <c r="H789" i="2"/>
  <c r="J789" i="2"/>
  <c r="K789" i="2"/>
  <c r="L789" i="2"/>
  <c r="M789" i="2"/>
  <c r="AG789" i="2"/>
  <c r="AH789" i="2"/>
  <c r="AI789" i="2"/>
  <c r="AJ789" i="2"/>
  <c r="AK789" i="2"/>
  <c r="AL789" i="2"/>
  <c r="AM789" i="2"/>
  <c r="AN789" i="2"/>
  <c r="AV789" i="2"/>
  <c r="C790" i="2"/>
  <c r="D790" i="2"/>
  <c r="E790" i="2"/>
  <c r="F790" i="2"/>
  <c r="G790" i="2"/>
  <c r="H790" i="2"/>
  <c r="J790" i="2"/>
  <c r="K790" i="2"/>
  <c r="L790" i="2"/>
  <c r="M790" i="2"/>
  <c r="AG790" i="2"/>
  <c r="AH790" i="2"/>
  <c r="AI790" i="2"/>
  <c r="AJ790" i="2"/>
  <c r="AK790" i="2"/>
  <c r="AL790" i="2"/>
  <c r="AM790" i="2"/>
  <c r="AN790" i="2"/>
  <c r="AV790" i="2"/>
  <c r="C791" i="2"/>
  <c r="D791" i="2"/>
  <c r="E791" i="2"/>
  <c r="F791" i="2"/>
  <c r="G791" i="2"/>
  <c r="H791" i="2"/>
  <c r="J791" i="2"/>
  <c r="K791" i="2"/>
  <c r="L791" i="2"/>
  <c r="M791" i="2"/>
  <c r="AG791" i="2"/>
  <c r="AH791" i="2"/>
  <c r="AI791" i="2"/>
  <c r="AJ791" i="2"/>
  <c r="AK791" i="2"/>
  <c r="AL791" i="2"/>
  <c r="AM791" i="2"/>
  <c r="AN791" i="2"/>
  <c r="AV791" i="2"/>
  <c r="C792" i="2"/>
  <c r="D792" i="2"/>
  <c r="E792" i="2"/>
  <c r="F792" i="2"/>
  <c r="G792" i="2"/>
  <c r="H792" i="2"/>
  <c r="J792" i="2"/>
  <c r="K792" i="2"/>
  <c r="L792" i="2"/>
  <c r="M792" i="2"/>
  <c r="AG792" i="2"/>
  <c r="AH792" i="2"/>
  <c r="AI792" i="2"/>
  <c r="AJ792" i="2"/>
  <c r="AK792" i="2"/>
  <c r="AL792" i="2"/>
  <c r="AM792" i="2"/>
  <c r="AN792" i="2"/>
  <c r="AV792" i="2"/>
  <c r="C793" i="2"/>
  <c r="D793" i="2"/>
  <c r="E793" i="2"/>
  <c r="F793" i="2"/>
  <c r="G793" i="2"/>
  <c r="H793" i="2"/>
  <c r="J793" i="2"/>
  <c r="K793" i="2"/>
  <c r="L793" i="2"/>
  <c r="M793" i="2"/>
  <c r="AG793" i="2"/>
  <c r="AH793" i="2"/>
  <c r="AI793" i="2"/>
  <c r="AJ793" i="2"/>
  <c r="AK793" i="2"/>
  <c r="AL793" i="2"/>
  <c r="AM793" i="2"/>
  <c r="AN793" i="2"/>
  <c r="AV793" i="2"/>
  <c r="C794" i="2"/>
  <c r="D794" i="2"/>
  <c r="E794" i="2"/>
  <c r="F794" i="2"/>
  <c r="G794" i="2"/>
  <c r="H794" i="2"/>
  <c r="J794" i="2"/>
  <c r="K794" i="2"/>
  <c r="L794" i="2"/>
  <c r="M794" i="2"/>
  <c r="AG794" i="2"/>
  <c r="AH794" i="2"/>
  <c r="AI794" i="2"/>
  <c r="AJ794" i="2"/>
  <c r="AK794" i="2"/>
  <c r="AL794" i="2"/>
  <c r="AM794" i="2"/>
  <c r="AN794" i="2"/>
  <c r="AV794" i="2"/>
  <c r="C795" i="2"/>
  <c r="D795" i="2"/>
  <c r="E795" i="2"/>
  <c r="F795" i="2"/>
  <c r="G795" i="2"/>
  <c r="H795" i="2"/>
  <c r="J795" i="2"/>
  <c r="K795" i="2"/>
  <c r="L795" i="2"/>
  <c r="M795" i="2"/>
  <c r="AG795" i="2"/>
  <c r="AH795" i="2"/>
  <c r="AI795" i="2"/>
  <c r="AJ795" i="2"/>
  <c r="AK795" i="2"/>
  <c r="AL795" i="2"/>
  <c r="AM795" i="2"/>
  <c r="AN795" i="2"/>
  <c r="AV795" i="2"/>
  <c r="C796" i="2"/>
  <c r="D796" i="2"/>
  <c r="E796" i="2"/>
  <c r="F796" i="2"/>
  <c r="G796" i="2"/>
  <c r="H796" i="2"/>
  <c r="J796" i="2"/>
  <c r="K796" i="2"/>
  <c r="L796" i="2"/>
  <c r="M796" i="2"/>
  <c r="AG796" i="2"/>
  <c r="AH796" i="2"/>
  <c r="AI796" i="2"/>
  <c r="AJ796" i="2"/>
  <c r="AK796" i="2"/>
  <c r="AL796" i="2"/>
  <c r="AM796" i="2"/>
  <c r="AN796" i="2"/>
  <c r="AV796" i="2"/>
  <c r="C797" i="2"/>
  <c r="D797" i="2"/>
  <c r="E797" i="2"/>
  <c r="F797" i="2"/>
  <c r="G797" i="2"/>
  <c r="H797" i="2"/>
  <c r="J797" i="2"/>
  <c r="K797" i="2"/>
  <c r="L797" i="2"/>
  <c r="M797" i="2"/>
  <c r="AG797" i="2"/>
  <c r="AH797" i="2"/>
  <c r="AI797" i="2"/>
  <c r="AJ797" i="2"/>
  <c r="AK797" i="2"/>
  <c r="AL797" i="2"/>
  <c r="AM797" i="2"/>
  <c r="AN797" i="2"/>
  <c r="AV797" i="2"/>
  <c r="C798" i="2"/>
  <c r="D798" i="2"/>
  <c r="E798" i="2"/>
  <c r="F798" i="2"/>
  <c r="G798" i="2"/>
  <c r="H798" i="2"/>
  <c r="J798" i="2"/>
  <c r="K798" i="2"/>
  <c r="L798" i="2"/>
  <c r="M798" i="2"/>
  <c r="AG798" i="2"/>
  <c r="AH798" i="2"/>
  <c r="AI798" i="2"/>
  <c r="AJ798" i="2"/>
  <c r="AK798" i="2"/>
  <c r="AL798" i="2"/>
  <c r="AM798" i="2"/>
  <c r="AN798" i="2"/>
  <c r="AV798" i="2"/>
  <c r="C799" i="2"/>
  <c r="D799" i="2"/>
  <c r="E799" i="2"/>
  <c r="F799" i="2"/>
  <c r="G799" i="2"/>
  <c r="H799" i="2"/>
  <c r="J799" i="2"/>
  <c r="K799" i="2"/>
  <c r="L799" i="2"/>
  <c r="M799" i="2"/>
  <c r="AG799" i="2"/>
  <c r="AH799" i="2"/>
  <c r="AI799" i="2"/>
  <c r="AJ799" i="2"/>
  <c r="AK799" i="2"/>
  <c r="AL799" i="2"/>
  <c r="AM799" i="2"/>
  <c r="AN799" i="2"/>
  <c r="AV799" i="2"/>
  <c r="C800" i="2"/>
  <c r="D800" i="2"/>
  <c r="E800" i="2"/>
  <c r="F800" i="2"/>
  <c r="G800" i="2"/>
  <c r="H800" i="2"/>
  <c r="J800" i="2"/>
  <c r="K800" i="2"/>
  <c r="L800" i="2"/>
  <c r="M800" i="2"/>
  <c r="AG800" i="2"/>
  <c r="AH800" i="2"/>
  <c r="AI800" i="2"/>
  <c r="AJ800" i="2"/>
  <c r="AK800" i="2"/>
  <c r="AL800" i="2"/>
  <c r="AM800" i="2"/>
  <c r="AN800" i="2"/>
  <c r="AV800" i="2"/>
  <c r="C801" i="2"/>
  <c r="D801" i="2"/>
  <c r="E801" i="2"/>
  <c r="F801" i="2"/>
  <c r="G801" i="2"/>
  <c r="H801" i="2"/>
  <c r="J801" i="2"/>
  <c r="K801" i="2"/>
  <c r="L801" i="2"/>
  <c r="M801" i="2"/>
  <c r="AG801" i="2"/>
  <c r="AH801" i="2"/>
  <c r="AI801" i="2"/>
  <c r="AJ801" i="2"/>
  <c r="AK801" i="2"/>
  <c r="AL801" i="2"/>
  <c r="AM801" i="2"/>
  <c r="AN801" i="2"/>
  <c r="AV801" i="2"/>
  <c r="C802" i="2"/>
  <c r="D802" i="2"/>
  <c r="E802" i="2"/>
  <c r="F802" i="2"/>
  <c r="G802" i="2"/>
  <c r="H802" i="2"/>
  <c r="J802" i="2"/>
  <c r="K802" i="2"/>
  <c r="L802" i="2"/>
  <c r="M802" i="2"/>
  <c r="AG802" i="2"/>
  <c r="AH802" i="2"/>
  <c r="AI802" i="2"/>
  <c r="AJ802" i="2"/>
  <c r="AK802" i="2"/>
  <c r="AL802" i="2"/>
  <c r="AM802" i="2"/>
  <c r="AN802" i="2"/>
  <c r="AV802" i="2"/>
  <c r="C803" i="2"/>
  <c r="D803" i="2"/>
  <c r="E803" i="2"/>
  <c r="F803" i="2"/>
  <c r="G803" i="2"/>
  <c r="H803" i="2"/>
  <c r="J803" i="2"/>
  <c r="K803" i="2"/>
  <c r="L803" i="2"/>
  <c r="M803" i="2"/>
  <c r="AG803" i="2"/>
  <c r="AH803" i="2"/>
  <c r="AI803" i="2"/>
  <c r="AJ803" i="2"/>
  <c r="AK803" i="2"/>
  <c r="AL803" i="2"/>
  <c r="AM803" i="2"/>
  <c r="AN803" i="2"/>
  <c r="AV803" i="2"/>
  <c r="C804" i="2"/>
  <c r="D804" i="2"/>
  <c r="E804" i="2"/>
  <c r="F804" i="2"/>
  <c r="G804" i="2"/>
  <c r="H804" i="2"/>
  <c r="J804" i="2"/>
  <c r="K804" i="2"/>
  <c r="L804" i="2"/>
  <c r="M804" i="2"/>
  <c r="AG804" i="2"/>
  <c r="AH804" i="2"/>
  <c r="AI804" i="2"/>
  <c r="AJ804" i="2"/>
  <c r="AK804" i="2"/>
  <c r="AL804" i="2"/>
  <c r="AM804" i="2"/>
  <c r="AN804" i="2"/>
  <c r="AV804" i="2"/>
  <c r="C805" i="2"/>
  <c r="D805" i="2"/>
  <c r="E805" i="2"/>
  <c r="F805" i="2"/>
  <c r="G805" i="2"/>
  <c r="H805" i="2"/>
  <c r="J805" i="2"/>
  <c r="K805" i="2"/>
  <c r="L805" i="2"/>
  <c r="M805" i="2"/>
  <c r="AG805" i="2"/>
  <c r="AH805" i="2"/>
  <c r="AI805" i="2"/>
  <c r="AJ805" i="2"/>
  <c r="AK805" i="2"/>
  <c r="AL805" i="2"/>
  <c r="AM805" i="2"/>
  <c r="AN805" i="2"/>
  <c r="AV805" i="2"/>
  <c r="C806" i="2"/>
  <c r="D806" i="2"/>
  <c r="E806" i="2"/>
  <c r="F806" i="2"/>
  <c r="G806" i="2"/>
  <c r="H806" i="2"/>
  <c r="J806" i="2"/>
  <c r="K806" i="2"/>
  <c r="L806" i="2"/>
  <c r="M806" i="2"/>
  <c r="AG806" i="2"/>
  <c r="AH806" i="2"/>
  <c r="AI806" i="2"/>
  <c r="AJ806" i="2"/>
  <c r="AK806" i="2"/>
  <c r="AL806" i="2"/>
  <c r="AM806" i="2"/>
  <c r="AN806" i="2"/>
  <c r="AV806" i="2"/>
  <c r="C807" i="2"/>
  <c r="D807" i="2"/>
  <c r="E807" i="2"/>
  <c r="F807" i="2"/>
  <c r="G807" i="2"/>
  <c r="H807" i="2"/>
  <c r="J807" i="2"/>
  <c r="K807" i="2"/>
  <c r="L807" i="2"/>
  <c r="M807" i="2"/>
  <c r="AG807" i="2"/>
  <c r="AH807" i="2"/>
  <c r="AI807" i="2"/>
  <c r="AJ807" i="2"/>
  <c r="AK807" i="2"/>
  <c r="AL807" i="2"/>
  <c r="AM807" i="2"/>
  <c r="AN807" i="2"/>
  <c r="AV807" i="2"/>
  <c r="C808" i="2"/>
  <c r="D808" i="2"/>
  <c r="E808" i="2"/>
  <c r="F808" i="2"/>
  <c r="G808" i="2"/>
  <c r="H808" i="2"/>
  <c r="J808" i="2"/>
  <c r="K808" i="2"/>
  <c r="L808" i="2"/>
  <c r="M808" i="2"/>
  <c r="AG808" i="2"/>
  <c r="AH808" i="2"/>
  <c r="AI808" i="2"/>
  <c r="AJ808" i="2"/>
  <c r="AK808" i="2"/>
  <c r="AL808" i="2"/>
  <c r="AM808" i="2"/>
  <c r="AN808" i="2"/>
  <c r="AV808" i="2"/>
  <c r="C809" i="2"/>
  <c r="D809" i="2"/>
  <c r="E809" i="2"/>
  <c r="F809" i="2"/>
  <c r="G809" i="2"/>
  <c r="H809" i="2"/>
  <c r="J809" i="2"/>
  <c r="K809" i="2"/>
  <c r="L809" i="2"/>
  <c r="M809" i="2"/>
  <c r="AG809" i="2"/>
  <c r="AH809" i="2"/>
  <c r="AI809" i="2"/>
  <c r="AJ809" i="2"/>
  <c r="AK809" i="2"/>
  <c r="AL809" i="2"/>
  <c r="AM809" i="2"/>
  <c r="AN809" i="2"/>
  <c r="AV809" i="2"/>
  <c r="C810" i="2"/>
  <c r="D810" i="2"/>
  <c r="E810" i="2"/>
  <c r="F810" i="2"/>
  <c r="G810" i="2"/>
  <c r="H810" i="2"/>
  <c r="J810" i="2"/>
  <c r="K810" i="2"/>
  <c r="L810" i="2"/>
  <c r="M810" i="2"/>
  <c r="AG810" i="2"/>
  <c r="AH810" i="2"/>
  <c r="AI810" i="2"/>
  <c r="AJ810" i="2"/>
  <c r="AK810" i="2"/>
  <c r="AL810" i="2"/>
  <c r="AM810" i="2"/>
  <c r="AN810" i="2"/>
  <c r="AV810" i="2"/>
  <c r="C811" i="2"/>
  <c r="D811" i="2"/>
  <c r="E811" i="2"/>
  <c r="F811" i="2"/>
  <c r="G811" i="2"/>
  <c r="H811" i="2"/>
  <c r="J811" i="2"/>
  <c r="K811" i="2"/>
  <c r="L811" i="2"/>
  <c r="M811" i="2"/>
  <c r="AG811" i="2"/>
  <c r="AH811" i="2"/>
  <c r="AI811" i="2"/>
  <c r="AJ811" i="2"/>
  <c r="AK811" i="2"/>
  <c r="AL811" i="2"/>
  <c r="AM811" i="2"/>
  <c r="AN811" i="2"/>
  <c r="AV811" i="2"/>
  <c r="C812" i="2"/>
  <c r="D812" i="2"/>
  <c r="E812" i="2"/>
  <c r="F812" i="2"/>
  <c r="G812" i="2"/>
  <c r="H812" i="2"/>
  <c r="J812" i="2"/>
  <c r="K812" i="2"/>
  <c r="L812" i="2"/>
  <c r="M812" i="2"/>
  <c r="AG812" i="2"/>
  <c r="AH812" i="2"/>
  <c r="AI812" i="2"/>
  <c r="AJ812" i="2"/>
  <c r="AK812" i="2"/>
  <c r="AL812" i="2"/>
  <c r="AM812" i="2"/>
  <c r="AN812" i="2"/>
  <c r="AV812" i="2"/>
  <c r="C813" i="2"/>
  <c r="D813" i="2"/>
  <c r="E813" i="2"/>
  <c r="F813" i="2"/>
  <c r="G813" i="2"/>
  <c r="H813" i="2"/>
  <c r="J813" i="2"/>
  <c r="K813" i="2"/>
  <c r="L813" i="2"/>
  <c r="M813" i="2"/>
  <c r="AG813" i="2"/>
  <c r="AH813" i="2"/>
  <c r="AI813" i="2"/>
  <c r="AJ813" i="2"/>
  <c r="AK813" i="2"/>
  <c r="AL813" i="2"/>
  <c r="AM813" i="2"/>
  <c r="AN813" i="2"/>
  <c r="AV813" i="2"/>
  <c r="C814" i="2"/>
  <c r="D814" i="2"/>
  <c r="E814" i="2"/>
  <c r="F814" i="2"/>
  <c r="G814" i="2"/>
  <c r="H814" i="2"/>
  <c r="J814" i="2"/>
  <c r="K814" i="2"/>
  <c r="L814" i="2"/>
  <c r="M814" i="2"/>
  <c r="AG814" i="2"/>
  <c r="AH814" i="2"/>
  <c r="AI814" i="2"/>
  <c r="AJ814" i="2"/>
  <c r="AK814" i="2"/>
  <c r="AL814" i="2"/>
  <c r="AM814" i="2"/>
  <c r="AN814" i="2"/>
  <c r="AV814" i="2"/>
  <c r="C815" i="2"/>
  <c r="D815" i="2"/>
  <c r="E815" i="2"/>
  <c r="F815" i="2"/>
  <c r="G815" i="2"/>
  <c r="H815" i="2"/>
  <c r="J815" i="2"/>
  <c r="K815" i="2"/>
  <c r="L815" i="2"/>
  <c r="M815" i="2"/>
  <c r="AG815" i="2"/>
  <c r="AH815" i="2"/>
  <c r="AI815" i="2"/>
  <c r="AJ815" i="2"/>
  <c r="AK815" i="2"/>
  <c r="AL815" i="2"/>
  <c r="AM815" i="2"/>
  <c r="AN815" i="2"/>
  <c r="AV815" i="2"/>
  <c r="C816" i="2"/>
  <c r="D816" i="2"/>
  <c r="E816" i="2"/>
  <c r="F816" i="2"/>
  <c r="G816" i="2"/>
  <c r="H816" i="2"/>
  <c r="J816" i="2"/>
  <c r="K816" i="2"/>
  <c r="L816" i="2"/>
  <c r="M816" i="2"/>
  <c r="AG816" i="2"/>
  <c r="AH816" i="2"/>
  <c r="AI816" i="2"/>
  <c r="AJ816" i="2"/>
  <c r="AK816" i="2"/>
  <c r="AL816" i="2"/>
  <c r="AM816" i="2"/>
  <c r="AN816" i="2"/>
  <c r="AV816" i="2"/>
  <c r="C817" i="2"/>
  <c r="D817" i="2"/>
  <c r="E817" i="2"/>
  <c r="F817" i="2"/>
  <c r="G817" i="2"/>
  <c r="H817" i="2"/>
  <c r="J817" i="2"/>
  <c r="K817" i="2"/>
  <c r="L817" i="2"/>
  <c r="M817" i="2"/>
  <c r="AG817" i="2"/>
  <c r="AH817" i="2"/>
  <c r="AI817" i="2"/>
  <c r="AJ817" i="2"/>
  <c r="AK817" i="2"/>
  <c r="AL817" i="2"/>
  <c r="AM817" i="2"/>
  <c r="AN817" i="2"/>
  <c r="AV817" i="2"/>
  <c r="C818" i="2"/>
  <c r="D818" i="2"/>
  <c r="E818" i="2"/>
  <c r="F818" i="2"/>
  <c r="G818" i="2"/>
  <c r="H818" i="2"/>
  <c r="J818" i="2"/>
  <c r="K818" i="2"/>
  <c r="L818" i="2"/>
  <c r="M818" i="2"/>
  <c r="AG818" i="2"/>
  <c r="AH818" i="2"/>
  <c r="AI818" i="2"/>
  <c r="AJ818" i="2"/>
  <c r="AK818" i="2"/>
  <c r="AL818" i="2"/>
  <c r="AM818" i="2"/>
  <c r="AN818" i="2"/>
  <c r="AV818" i="2"/>
  <c r="C819" i="2"/>
  <c r="D819" i="2"/>
  <c r="E819" i="2"/>
  <c r="F819" i="2"/>
  <c r="G819" i="2"/>
  <c r="H819" i="2"/>
  <c r="J819" i="2"/>
  <c r="K819" i="2"/>
  <c r="L819" i="2"/>
  <c r="M819" i="2"/>
  <c r="AG819" i="2"/>
  <c r="AH819" i="2"/>
  <c r="AI819" i="2"/>
  <c r="AJ819" i="2"/>
  <c r="AK819" i="2"/>
  <c r="AL819" i="2"/>
  <c r="AM819" i="2"/>
  <c r="AN819" i="2"/>
  <c r="AV819" i="2"/>
  <c r="C820" i="2"/>
  <c r="D820" i="2"/>
  <c r="E820" i="2"/>
  <c r="F820" i="2"/>
  <c r="G820" i="2"/>
  <c r="H820" i="2"/>
  <c r="J820" i="2"/>
  <c r="K820" i="2"/>
  <c r="L820" i="2"/>
  <c r="M820" i="2"/>
  <c r="AG820" i="2"/>
  <c r="AH820" i="2"/>
  <c r="AI820" i="2"/>
  <c r="AJ820" i="2"/>
  <c r="AK820" i="2"/>
  <c r="AL820" i="2"/>
  <c r="AM820" i="2"/>
  <c r="AN820" i="2"/>
  <c r="AV820" i="2"/>
  <c r="C821" i="2"/>
  <c r="D821" i="2"/>
  <c r="E821" i="2"/>
  <c r="F821" i="2"/>
  <c r="G821" i="2"/>
  <c r="H821" i="2"/>
  <c r="J821" i="2"/>
  <c r="K821" i="2"/>
  <c r="L821" i="2"/>
  <c r="M821" i="2"/>
  <c r="AG821" i="2"/>
  <c r="AH821" i="2"/>
  <c r="AI821" i="2"/>
  <c r="AJ821" i="2"/>
  <c r="AK821" i="2"/>
  <c r="AL821" i="2"/>
  <c r="AM821" i="2"/>
  <c r="AN821" i="2"/>
  <c r="AV821" i="2"/>
  <c r="C822" i="2"/>
  <c r="D822" i="2"/>
  <c r="E822" i="2"/>
  <c r="F822" i="2"/>
  <c r="G822" i="2"/>
  <c r="H822" i="2"/>
  <c r="J822" i="2"/>
  <c r="K822" i="2"/>
  <c r="L822" i="2"/>
  <c r="M822" i="2"/>
  <c r="AG822" i="2"/>
  <c r="AH822" i="2"/>
  <c r="AI822" i="2"/>
  <c r="AJ822" i="2"/>
  <c r="AK822" i="2"/>
  <c r="AL822" i="2"/>
  <c r="AM822" i="2"/>
  <c r="AN822" i="2"/>
  <c r="AV822" i="2"/>
  <c r="C823" i="2"/>
  <c r="D823" i="2"/>
  <c r="E823" i="2"/>
  <c r="F823" i="2"/>
  <c r="G823" i="2"/>
  <c r="H823" i="2"/>
  <c r="J823" i="2"/>
  <c r="K823" i="2"/>
  <c r="L823" i="2"/>
  <c r="M823" i="2"/>
  <c r="AG823" i="2"/>
  <c r="AH823" i="2"/>
  <c r="AI823" i="2"/>
  <c r="AJ823" i="2"/>
  <c r="AK823" i="2"/>
  <c r="AL823" i="2"/>
  <c r="AM823" i="2"/>
  <c r="AN823" i="2"/>
  <c r="C825" i="2"/>
  <c r="D825" i="2"/>
  <c r="E825" i="2"/>
  <c r="F825" i="2"/>
  <c r="G825" i="2"/>
  <c r="H825" i="2"/>
  <c r="J825" i="2"/>
  <c r="K825" i="2"/>
  <c r="L825" i="2"/>
  <c r="M825" i="2"/>
  <c r="AG825" i="2"/>
  <c r="AH825" i="2"/>
  <c r="AI825" i="2"/>
  <c r="AJ825" i="2"/>
  <c r="AK825" i="2"/>
  <c r="AL825" i="2"/>
  <c r="AM825" i="2"/>
  <c r="AN825" i="2"/>
  <c r="AV825" i="2"/>
  <c r="C826" i="2"/>
  <c r="D826" i="2"/>
  <c r="E826" i="2"/>
  <c r="F826" i="2"/>
  <c r="G826" i="2"/>
  <c r="H826" i="2"/>
  <c r="J826" i="2"/>
  <c r="K826" i="2"/>
  <c r="L826" i="2"/>
  <c r="M826" i="2"/>
  <c r="AG826" i="2"/>
  <c r="AH826" i="2"/>
  <c r="AI826" i="2"/>
  <c r="AJ826" i="2"/>
  <c r="AK826" i="2"/>
  <c r="AL826" i="2"/>
  <c r="AM826" i="2"/>
  <c r="AN826" i="2"/>
  <c r="AV826" i="2"/>
  <c r="C827" i="2"/>
  <c r="D827" i="2"/>
  <c r="E827" i="2"/>
  <c r="F827" i="2"/>
  <c r="G827" i="2"/>
  <c r="H827" i="2"/>
  <c r="J827" i="2"/>
  <c r="K827" i="2"/>
  <c r="L827" i="2"/>
  <c r="M827" i="2"/>
  <c r="AG827" i="2"/>
  <c r="AH827" i="2"/>
  <c r="AI827" i="2"/>
  <c r="AJ827" i="2"/>
  <c r="AK827" i="2"/>
  <c r="AL827" i="2"/>
  <c r="AM827" i="2"/>
  <c r="AN827" i="2"/>
  <c r="AV827" i="2"/>
  <c r="C828" i="2"/>
  <c r="D828" i="2"/>
  <c r="E828" i="2"/>
  <c r="F828" i="2"/>
  <c r="G828" i="2"/>
  <c r="H828" i="2"/>
  <c r="J828" i="2"/>
  <c r="K828" i="2"/>
  <c r="L828" i="2"/>
  <c r="M828" i="2"/>
  <c r="AG828" i="2"/>
  <c r="AH828" i="2"/>
  <c r="AI828" i="2"/>
  <c r="AJ828" i="2"/>
  <c r="AK828" i="2"/>
  <c r="AL828" i="2"/>
  <c r="AM828" i="2"/>
  <c r="AN828" i="2"/>
  <c r="AV828" i="2"/>
  <c r="C829" i="2"/>
  <c r="D829" i="2"/>
  <c r="E829" i="2"/>
  <c r="F829" i="2"/>
  <c r="G829" i="2"/>
  <c r="H829" i="2"/>
  <c r="J829" i="2"/>
  <c r="K829" i="2"/>
  <c r="L829" i="2"/>
  <c r="M829" i="2"/>
  <c r="AG829" i="2"/>
  <c r="AH829" i="2"/>
  <c r="AI829" i="2"/>
  <c r="AJ829" i="2"/>
  <c r="AK829" i="2"/>
  <c r="AL829" i="2"/>
  <c r="AM829" i="2"/>
  <c r="AN829" i="2"/>
  <c r="AV829" i="2"/>
  <c r="C830" i="2"/>
  <c r="D830" i="2"/>
  <c r="E830" i="2"/>
  <c r="F830" i="2"/>
  <c r="G830" i="2"/>
  <c r="H830" i="2"/>
  <c r="J830" i="2"/>
  <c r="K830" i="2"/>
  <c r="L830" i="2"/>
  <c r="M830" i="2"/>
  <c r="AG830" i="2"/>
  <c r="AH830" i="2"/>
  <c r="AI830" i="2"/>
  <c r="AJ830" i="2"/>
  <c r="AK830" i="2"/>
  <c r="AL830" i="2"/>
  <c r="AM830" i="2"/>
  <c r="AN830" i="2"/>
  <c r="AV830" i="2"/>
  <c r="C831" i="2"/>
  <c r="D831" i="2"/>
  <c r="E831" i="2"/>
  <c r="F831" i="2"/>
  <c r="G831" i="2"/>
  <c r="H831" i="2"/>
  <c r="J831" i="2"/>
  <c r="K831" i="2"/>
  <c r="L831" i="2"/>
  <c r="M831" i="2"/>
  <c r="AG831" i="2"/>
  <c r="AH831" i="2"/>
  <c r="AI831" i="2"/>
  <c r="AJ831" i="2"/>
  <c r="AK831" i="2"/>
  <c r="AL831" i="2"/>
  <c r="AM831" i="2"/>
  <c r="AN831" i="2"/>
  <c r="AV831" i="2"/>
  <c r="C832" i="2"/>
  <c r="D832" i="2"/>
  <c r="E832" i="2"/>
  <c r="F832" i="2"/>
  <c r="G832" i="2"/>
  <c r="H832" i="2"/>
  <c r="J832" i="2"/>
  <c r="K832" i="2"/>
  <c r="L832" i="2"/>
  <c r="M832" i="2"/>
  <c r="AG832" i="2"/>
  <c r="AH832" i="2"/>
  <c r="AI832" i="2"/>
  <c r="AJ832" i="2"/>
  <c r="AK832" i="2"/>
  <c r="AL832" i="2"/>
  <c r="AM832" i="2"/>
  <c r="AN832" i="2"/>
  <c r="AV832" i="2"/>
  <c r="C833" i="2"/>
  <c r="D833" i="2"/>
  <c r="E833" i="2"/>
  <c r="F833" i="2"/>
  <c r="G833" i="2"/>
  <c r="H833" i="2"/>
  <c r="J833" i="2"/>
  <c r="K833" i="2"/>
  <c r="L833" i="2"/>
  <c r="M833" i="2"/>
  <c r="AG833" i="2"/>
  <c r="AH833" i="2"/>
  <c r="AI833" i="2"/>
  <c r="AJ833" i="2"/>
  <c r="AK833" i="2"/>
  <c r="AL833" i="2"/>
  <c r="AM833" i="2"/>
  <c r="AN833" i="2"/>
  <c r="AV833" i="2"/>
  <c r="C834" i="2"/>
  <c r="D834" i="2"/>
  <c r="E834" i="2"/>
  <c r="F834" i="2"/>
  <c r="G834" i="2"/>
  <c r="H834" i="2"/>
  <c r="J834" i="2"/>
  <c r="K834" i="2"/>
  <c r="L834" i="2"/>
  <c r="M834" i="2"/>
  <c r="AG834" i="2"/>
  <c r="AH834" i="2"/>
  <c r="AI834" i="2"/>
  <c r="AJ834" i="2"/>
  <c r="AK834" i="2"/>
  <c r="AL834" i="2"/>
  <c r="AM834" i="2"/>
  <c r="AN834" i="2"/>
  <c r="AV834" i="2"/>
  <c r="C835" i="2"/>
  <c r="D835" i="2"/>
  <c r="E835" i="2"/>
  <c r="F835" i="2"/>
  <c r="G835" i="2"/>
  <c r="H835" i="2"/>
  <c r="J835" i="2"/>
  <c r="K835" i="2"/>
  <c r="L835" i="2"/>
  <c r="M835" i="2"/>
  <c r="AG835" i="2"/>
  <c r="AH835" i="2"/>
  <c r="AI835" i="2"/>
  <c r="AJ835" i="2"/>
  <c r="AK835" i="2"/>
  <c r="AL835" i="2"/>
  <c r="AM835" i="2"/>
  <c r="AN835" i="2"/>
  <c r="AV835" i="2"/>
  <c r="C836" i="2"/>
  <c r="D836" i="2"/>
  <c r="E836" i="2"/>
  <c r="F836" i="2"/>
  <c r="G836" i="2"/>
  <c r="H836" i="2"/>
  <c r="J836" i="2"/>
  <c r="K836" i="2"/>
  <c r="L836" i="2"/>
  <c r="M836" i="2"/>
  <c r="AG836" i="2"/>
  <c r="AH836" i="2"/>
  <c r="AI836" i="2"/>
  <c r="AJ836" i="2"/>
  <c r="AK836" i="2"/>
  <c r="AL836" i="2"/>
  <c r="AM836" i="2"/>
  <c r="AN836" i="2"/>
  <c r="AV836" i="2"/>
  <c r="C837" i="2"/>
  <c r="D837" i="2"/>
  <c r="E837" i="2"/>
  <c r="F837" i="2"/>
  <c r="G837" i="2"/>
  <c r="H837" i="2"/>
  <c r="J837" i="2"/>
  <c r="K837" i="2"/>
  <c r="L837" i="2"/>
  <c r="M837" i="2"/>
  <c r="AG837" i="2"/>
  <c r="AH837" i="2"/>
  <c r="AI837" i="2"/>
  <c r="AJ837" i="2"/>
  <c r="AK837" i="2"/>
  <c r="AL837" i="2"/>
  <c r="AM837" i="2"/>
  <c r="AN837" i="2"/>
  <c r="AV837" i="2"/>
  <c r="C838" i="2"/>
  <c r="D838" i="2"/>
  <c r="E838" i="2"/>
  <c r="F838" i="2"/>
  <c r="G838" i="2"/>
  <c r="H838" i="2"/>
  <c r="J838" i="2"/>
  <c r="K838" i="2"/>
  <c r="L838" i="2"/>
  <c r="M838" i="2"/>
  <c r="AG838" i="2"/>
  <c r="AH838" i="2"/>
  <c r="AI838" i="2"/>
  <c r="AJ838" i="2"/>
  <c r="AK838" i="2"/>
  <c r="AL838" i="2"/>
  <c r="AM838" i="2"/>
  <c r="AN838" i="2"/>
  <c r="AV838" i="2"/>
  <c r="C839" i="2"/>
  <c r="D839" i="2"/>
  <c r="E839" i="2"/>
  <c r="F839" i="2"/>
  <c r="G839" i="2"/>
  <c r="H839" i="2"/>
  <c r="J839" i="2"/>
  <c r="K839" i="2"/>
  <c r="L839" i="2"/>
  <c r="M839" i="2"/>
  <c r="AG839" i="2"/>
  <c r="AH839" i="2"/>
  <c r="AI839" i="2"/>
  <c r="AJ839" i="2"/>
  <c r="AK839" i="2"/>
  <c r="AL839" i="2"/>
  <c r="AM839" i="2"/>
  <c r="AN839" i="2"/>
  <c r="AV839" i="2"/>
  <c r="C840" i="2"/>
  <c r="D840" i="2"/>
  <c r="E840" i="2"/>
  <c r="F840" i="2"/>
  <c r="G840" i="2"/>
  <c r="H840" i="2"/>
  <c r="J840" i="2"/>
  <c r="K840" i="2"/>
  <c r="L840" i="2"/>
  <c r="M840" i="2"/>
  <c r="AG840" i="2"/>
  <c r="AH840" i="2"/>
  <c r="AI840" i="2"/>
  <c r="AJ840" i="2"/>
  <c r="AK840" i="2"/>
  <c r="AL840" i="2"/>
  <c r="AM840" i="2"/>
  <c r="AN840" i="2"/>
  <c r="AV840" i="2"/>
  <c r="C841" i="2"/>
  <c r="D841" i="2"/>
  <c r="E841" i="2"/>
  <c r="F841" i="2"/>
  <c r="G841" i="2"/>
  <c r="H841" i="2"/>
  <c r="J841" i="2"/>
  <c r="K841" i="2"/>
  <c r="L841" i="2"/>
  <c r="M841" i="2"/>
  <c r="AG841" i="2"/>
  <c r="AH841" i="2"/>
  <c r="AI841" i="2"/>
  <c r="AJ841" i="2"/>
  <c r="AK841" i="2"/>
  <c r="AL841" i="2"/>
  <c r="AM841" i="2"/>
  <c r="AN841" i="2"/>
  <c r="AV841" i="2"/>
  <c r="C842" i="2"/>
  <c r="D842" i="2"/>
  <c r="E842" i="2"/>
  <c r="F842" i="2"/>
  <c r="G842" i="2"/>
  <c r="H842" i="2"/>
  <c r="J842" i="2"/>
  <c r="K842" i="2"/>
  <c r="L842" i="2"/>
  <c r="M842" i="2"/>
  <c r="AG842" i="2"/>
  <c r="AH842" i="2"/>
  <c r="AI842" i="2"/>
  <c r="AJ842" i="2"/>
  <c r="AK842" i="2"/>
  <c r="AL842" i="2"/>
  <c r="AM842" i="2"/>
  <c r="AN842" i="2"/>
  <c r="AV842" i="2"/>
  <c r="C843" i="2"/>
  <c r="D843" i="2"/>
  <c r="E843" i="2"/>
  <c r="F843" i="2"/>
  <c r="G843" i="2"/>
  <c r="H843" i="2"/>
  <c r="J843" i="2"/>
  <c r="K843" i="2"/>
  <c r="L843" i="2"/>
  <c r="M843" i="2"/>
  <c r="AG843" i="2"/>
  <c r="AH843" i="2"/>
  <c r="AI843" i="2"/>
  <c r="AJ843" i="2"/>
  <c r="AK843" i="2"/>
  <c r="AL843" i="2"/>
  <c r="AM843" i="2"/>
  <c r="AN843" i="2"/>
  <c r="AV843" i="2"/>
  <c r="C844" i="2"/>
  <c r="D844" i="2"/>
  <c r="E844" i="2"/>
  <c r="F844" i="2"/>
  <c r="G844" i="2"/>
  <c r="H844" i="2"/>
  <c r="J844" i="2"/>
  <c r="K844" i="2"/>
  <c r="L844" i="2"/>
  <c r="M844" i="2"/>
  <c r="AG844" i="2"/>
  <c r="AH844" i="2"/>
  <c r="AI844" i="2"/>
  <c r="AJ844" i="2"/>
  <c r="AK844" i="2"/>
  <c r="AL844" i="2"/>
  <c r="AM844" i="2"/>
  <c r="AN844" i="2"/>
  <c r="AV844" i="2"/>
  <c r="C845" i="2"/>
  <c r="D845" i="2"/>
  <c r="E845" i="2"/>
  <c r="F845" i="2"/>
  <c r="G845" i="2"/>
  <c r="H845" i="2"/>
  <c r="J845" i="2"/>
  <c r="K845" i="2"/>
  <c r="L845" i="2"/>
  <c r="M845" i="2"/>
  <c r="AG845" i="2"/>
  <c r="AH845" i="2"/>
  <c r="AI845" i="2"/>
  <c r="AJ845" i="2"/>
  <c r="AK845" i="2"/>
  <c r="AL845" i="2"/>
  <c r="AM845" i="2"/>
  <c r="AN845" i="2"/>
  <c r="AV845" i="2"/>
  <c r="C846" i="2"/>
  <c r="D846" i="2"/>
  <c r="E846" i="2"/>
  <c r="F846" i="2"/>
  <c r="G846" i="2"/>
  <c r="H846" i="2"/>
  <c r="J846" i="2"/>
  <c r="K846" i="2"/>
  <c r="L846" i="2"/>
  <c r="M846" i="2"/>
  <c r="AG846" i="2"/>
  <c r="AH846" i="2"/>
  <c r="AI846" i="2"/>
  <c r="AJ846" i="2"/>
  <c r="AK846" i="2"/>
  <c r="AL846" i="2"/>
  <c r="AM846" i="2"/>
  <c r="AN846" i="2"/>
  <c r="AV846" i="2"/>
  <c r="C847" i="2"/>
  <c r="D847" i="2"/>
  <c r="E847" i="2"/>
  <c r="F847" i="2"/>
  <c r="G847" i="2"/>
  <c r="H847" i="2"/>
  <c r="J847" i="2"/>
  <c r="K847" i="2"/>
  <c r="L847" i="2"/>
  <c r="M847" i="2"/>
  <c r="AG847" i="2"/>
  <c r="AH847" i="2"/>
  <c r="AI847" i="2"/>
  <c r="AJ847" i="2"/>
  <c r="AK847" i="2"/>
  <c r="AL847" i="2"/>
  <c r="AM847" i="2"/>
  <c r="AN847" i="2"/>
  <c r="AV847" i="2"/>
  <c r="C848" i="2"/>
  <c r="D848" i="2"/>
  <c r="E848" i="2"/>
  <c r="F848" i="2"/>
  <c r="G848" i="2"/>
  <c r="H848" i="2"/>
  <c r="J848" i="2"/>
  <c r="K848" i="2"/>
  <c r="L848" i="2"/>
  <c r="M848" i="2"/>
  <c r="AG848" i="2"/>
  <c r="AH848" i="2"/>
  <c r="AI848" i="2"/>
  <c r="AJ848" i="2"/>
  <c r="AK848" i="2"/>
  <c r="AL848" i="2"/>
  <c r="AM848" i="2"/>
  <c r="AN848" i="2"/>
  <c r="AV848" i="2"/>
  <c r="C849" i="2"/>
  <c r="D849" i="2"/>
  <c r="E849" i="2"/>
  <c r="F849" i="2"/>
  <c r="G849" i="2"/>
  <c r="H849" i="2"/>
  <c r="J849" i="2"/>
  <c r="K849" i="2"/>
  <c r="L849" i="2"/>
  <c r="M849" i="2"/>
  <c r="AG849" i="2"/>
  <c r="AH849" i="2"/>
  <c r="AI849" i="2"/>
  <c r="AJ849" i="2"/>
  <c r="AK849" i="2"/>
  <c r="AL849" i="2"/>
  <c r="AM849" i="2"/>
  <c r="AN849" i="2"/>
  <c r="AV849" i="2"/>
  <c r="C850" i="2"/>
  <c r="D850" i="2"/>
  <c r="E850" i="2"/>
  <c r="F850" i="2"/>
  <c r="G850" i="2"/>
  <c r="H850" i="2"/>
  <c r="J850" i="2"/>
  <c r="K850" i="2"/>
  <c r="L850" i="2"/>
  <c r="M850" i="2"/>
  <c r="AG850" i="2"/>
  <c r="AH850" i="2"/>
  <c r="AI850" i="2"/>
  <c r="AJ850" i="2"/>
  <c r="AK850" i="2"/>
  <c r="AL850" i="2"/>
  <c r="AM850" i="2"/>
  <c r="AN850" i="2"/>
  <c r="AV850" i="2"/>
  <c r="C851" i="2"/>
  <c r="D851" i="2"/>
  <c r="E851" i="2"/>
  <c r="F851" i="2"/>
  <c r="G851" i="2"/>
  <c r="H851" i="2"/>
  <c r="J851" i="2"/>
  <c r="K851" i="2"/>
  <c r="L851" i="2"/>
  <c r="M851" i="2"/>
  <c r="AG851" i="2"/>
  <c r="AH851" i="2"/>
  <c r="AI851" i="2"/>
  <c r="AJ851" i="2"/>
  <c r="AK851" i="2"/>
  <c r="AL851" i="2"/>
  <c r="AM851" i="2"/>
  <c r="AN851" i="2"/>
  <c r="AV851" i="2"/>
  <c r="C852" i="2"/>
  <c r="D852" i="2"/>
  <c r="E852" i="2"/>
  <c r="F852" i="2"/>
  <c r="G852" i="2"/>
  <c r="H852" i="2"/>
  <c r="J852" i="2"/>
  <c r="K852" i="2"/>
  <c r="L852" i="2"/>
  <c r="M852" i="2"/>
  <c r="AG852" i="2"/>
  <c r="AH852" i="2"/>
  <c r="AI852" i="2"/>
  <c r="AJ852" i="2"/>
  <c r="AK852" i="2"/>
  <c r="AL852" i="2"/>
  <c r="AM852" i="2"/>
  <c r="AN852" i="2"/>
  <c r="AV852" i="2"/>
  <c r="C853" i="2"/>
  <c r="D853" i="2"/>
  <c r="E853" i="2"/>
  <c r="F853" i="2"/>
  <c r="G853" i="2"/>
  <c r="H853" i="2"/>
  <c r="J853" i="2"/>
  <c r="K853" i="2"/>
  <c r="L853" i="2"/>
  <c r="M853" i="2"/>
  <c r="AG853" i="2"/>
  <c r="AH853" i="2"/>
  <c r="AI853" i="2"/>
  <c r="AJ853" i="2"/>
  <c r="AK853" i="2"/>
  <c r="AL853" i="2"/>
  <c r="AM853" i="2"/>
  <c r="AN853" i="2"/>
  <c r="AV853" i="2"/>
  <c r="C854" i="2"/>
  <c r="D854" i="2"/>
  <c r="E854" i="2"/>
  <c r="F854" i="2"/>
  <c r="G854" i="2"/>
  <c r="H854" i="2"/>
  <c r="J854" i="2"/>
  <c r="K854" i="2"/>
  <c r="L854" i="2"/>
  <c r="M854" i="2"/>
  <c r="AG854" i="2"/>
  <c r="AH854" i="2"/>
  <c r="AI854" i="2"/>
  <c r="AJ854" i="2"/>
  <c r="AK854" i="2"/>
  <c r="AL854" i="2"/>
  <c r="AM854" i="2"/>
  <c r="AN854" i="2"/>
  <c r="AV854" i="2"/>
  <c r="C855" i="2"/>
  <c r="D855" i="2"/>
  <c r="E855" i="2"/>
  <c r="F855" i="2"/>
  <c r="G855" i="2"/>
  <c r="H855" i="2"/>
  <c r="J855" i="2"/>
  <c r="K855" i="2"/>
  <c r="L855" i="2"/>
  <c r="M855" i="2"/>
  <c r="AG855" i="2"/>
  <c r="AH855" i="2"/>
  <c r="AI855" i="2"/>
  <c r="AJ855" i="2"/>
  <c r="AK855" i="2"/>
  <c r="AL855" i="2"/>
  <c r="AM855" i="2"/>
  <c r="AN855" i="2"/>
  <c r="AV855" i="2"/>
  <c r="C856" i="2"/>
  <c r="D856" i="2"/>
  <c r="E856" i="2"/>
  <c r="F856" i="2"/>
  <c r="G856" i="2"/>
  <c r="H856" i="2"/>
  <c r="J856" i="2"/>
  <c r="K856" i="2"/>
  <c r="L856" i="2"/>
  <c r="M856" i="2"/>
  <c r="AG856" i="2"/>
  <c r="AH856" i="2"/>
  <c r="AI856" i="2"/>
  <c r="AJ856" i="2"/>
  <c r="AK856" i="2"/>
  <c r="AL856" i="2"/>
  <c r="AM856" i="2"/>
  <c r="AN856" i="2"/>
  <c r="AV856" i="2"/>
  <c r="C857" i="2"/>
  <c r="D857" i="2"/>
  <c r="E857" i="2"/>
  <c r="F857" i="2"/>
  <c r="G857" i="2"/>
  <c r="H857" i="2"/>
  <c r="J857" i="2"/>
  <c r="K857" i="2"/>
  <c r="L857" i="2"/>
  <c r="M857" i="2"/>
  <c r="AG857" i="2"/>
  <c r="AH857" i="2"/>
  <c r="AI857" i="2"/>
  <c r="AJ857" i="2"/>
  <c r="AK857" i="2"/>
  <c r="AL857" i="2"/>
  <c r="AM857" i="2"/>
  <c r="AN857" i="2"/>
  <c r="AV857" i="2"/>
  <c r="C858" i="2"/>
  <c r="D858" i="2"/>
  <c r="E858" i="2"/>
  <c r="F858" i="2"/>
  <c r="G858" i="2"/>
  <c r="H858" i="2"/>
  <c r="J858" i="2"/>
  <c r="K858" i="2"/>
  <c r="L858" i="2"/>
  <c r="M858" i="2"/>
  <c r="AG858" i="2"/>
  <c r="AH858" i="2"/>
  <c r="AI858" i="2"/>
  <c r="AJ858" i="2"/>
  <c r="AK858" i="2"/>
  <c r="AL858" i="2"/>
  <c r="AM858" i="2"/>
  <c r="AN858" i="2"/>
  <c r="AV858" i="2"/>
  <c r="C859" i="2"/>
  <c r="D859" i="2"/>
  <c r="E859" i="2"/>
  <c r="F859" i="2"/>
  <c r="G859" i="2"/>
  <c r="H859" i="2"/>
  <c r="J859" i="2"/>
  <c r="K859" i="2"/>
  <c r="L859" i="2"/>
  <c r="M859" i="2"/>
  <c r="AG859" i="2"/>
  <c r="AH859" i="2"/>
  <c r="AI859" i="2"/>
  <c r="AJ859" i="2"/>
  <c r="AK859" i="2"/>
  <c r="AL859" i="2"/>
  <c r="AM859" i="2"/>
  <c r="AN859" i="2"/>
  <c r="AV859" i="2"/>
  <c r="C860" i="2"/>
  <c r="D860" i="2"/>
  <c r="E860" i="2"/>
  <c r="F860" i="2"/>
  <c r="G860" i="2"/>
  <c r="H860" i="2"/>
  <c r="J860" i="2"/>
  <c r="K860" i="2"/>
  <c r="L860" i="2"/>
  <c r="M860" i="2"/>
  <c r="AG860" i="2"/>
  <c r="AH860" i="2"/>
  <c r="AI860" i="2"/>
  <c r="AJ860" i="2"/>
  <c r="AK860" i="2"/>
  <c r="AL860" i="2"/>
  <c r="AM860" i="2"/>
  <c r="AN860" i="2"/>
  <c r="AV860" i="2"/>
  <c r="C861" i="2"/>
  <c r="D861" i="2"/>
  <c r="E861" i="2"/>
  <c r="F861" i="2"/>
  <c r="G861" i="2"/>
  <c r="H861" i="2"/>
  <c r="J861" i="2"/>
  <c r="K861" i="2"/>
  <c r="L861" i="2"/>
  <c r="M861" i="2"/>
  <c r="AG861" i="2"/>
  <c r="AH861" i="2"/>
  <c r="AI861" i="2"/>
  <c r="AJ861" i="2"/>
  <c r="AK861" i="2"/>
  <c r="AL861" i="2"/>
  <c r="AM861" i="2"/>
  <c r="AN861" i="2"/>
  <c r="AV861" i="2"/>
  <c r="C862" i="2"/>
  <c r="D862" i="2"/>
  <c r="E862" i="2"/>
  <c r="F862" i="2"/>
  <c r="G862" i="2"/>
  <c r="H862" i="2"/>
  <c r="J862" i="2"/>
  <c r="K862" i="2"/>
  <c r="L862" i="2"/>
  <c r="M862" i="2"/>
  <c r="AG862" i="2"/>
  <c r="AH862" i="2"/>
  <c r="AI862" i="2"/>
  <c r="AJ862" i="2"/>
  <c r="AK862" i="2"/>
  <c r="AL862" i="2"/>
  <c r="AM862" i="2"/>
  <c r="AN862" i="2"/>
  <c r="AV862" i="2"/>
  <c r="C863" i="2"/>
  <c r="D863" i="2"/>
  <c r="E863" i="2"/>
  <c r="F863" i="2"/>
  <c r="G863" i="2"/>
  <c r="H863" i="2"/>
  <c r="J863" i="2"/>
  <c r="K863" i="2"/>
  <c r="L863" i="2"/>
  <c r="M863" i="2"/>
  <c r="AG863" i="2"/>
  <c r="AH863" i="2"/>
  <c r="AI863" i="2"/>
  <c r="AJ863" i="2"/>
  <c r="AK863" i="2"/>
  <c r="AL863" i="2"/>
  <c r="AM863" i="2"/>
  <c r="AN863" i="2"/>
  <c r="AV863" i="2"/>
  <c r="C864" i="2"/>
  <c r="D864" i="2"/>
  <c r="E864" i="2"/>
  <c r="F864" i="2"/>
  <c r="G864" i="2"/>
  <c r="H864" i="2"/>
  <c r="J864" i="2"/>
  <c r="K864" i="2"/>
  <c r="L864" i="2"/>
  <c r="M864" i="2"/>
  <c r="AG864" i="2"/>
  <c r="AH864" i="2"/>
  <c r="AI864" i="2"/>
  <c r="AJ864" i="2"/>
  <c r="AK864" i="2"/>
  <c r="AL864" i="2"/>
  <c r="AM864" i="2"/>
  <c r="AN864" i="2"/>
  <c r="AV864" i="2"/>
  <c r="C865" i="2"/>
  <c r="D865" i="2"/>
  <c r="E865" i="2"/>
  <c r="F865" i="2"/>
  <c r="G865" i="2"/>
  <c r="H865" i="2"/>
  <c r="J865" i="2"/>
  <c r="K865" i="2"/>
  <c r="L865" i="2"/>
  <c r="M865" i="2"/>
  <c r="AG865" i="2"/>
  <c r="AH865" i="2"/>
  <c r="AI865" i="2"/>
  <c r="AJ865" i="2"/>
  <c r="AK865" i="2"/>
  <c r="AL865" i="2"/>
  <c r="AM865" i="2"/>
  <c r="AN865" i="2"/>
  <c r="AV865" i="2"/>
  <c r="C866" i="2"/>
  <c r="D866" i="2"/>
  <c r="E866" i="2"/>
  <c r="F866" i="2"/>
  <c r="G866" i="2"/>
  <c r="H866" i="2"/>
  <c r="J866" i="2"/>
  <c r="K866" i="2"/>
  <c r="L866" i="2"/>
  <c r="M866" i="2"/>
  <c r="AG866" i="2"/>
  <c r="AH866" i="2"/>
  <c r="AI866" i="2"/>
  <c r="AJ866" i="2"/>
  <c r="AK866" i="2"/>
  <c r="AL866" i="2"/>
  <c r="AM866" i="2"/>
  <c r="AN866" i="2"/>
  <c r="AV866" i="2"/>
  <c r="C867" i="2"/>
  <c r="D867" i="2"/>
  <c r="E867" i="2"/>
  <c r="F867" i="2"/>
  <c r="G867" i="2"/>
  <c r="H867" i="2"/>
  <c r="J867" i="2"/>
  <c r="K867" i="2"/>
  <c r="L867" i="2"/>
  <c r="M867" i="2"/>
  <c r="AG867" i="2"/>
  <c r="AH867" i="2"/>
  <c r="AI867" i="2"/>
  <c r="AJ867" i="2"/>
  <c r="AK867" i="2"/>
  <c r="AL867" i="2"/>
  <c r="AM867" i="2"/>
  <c r="AN867" i="2"/>
  <c r="AV867" i="2"/>
  <c r="C868" i="2"/>
  <c r="D868" i="2"/>
  <c r="E868" i="2"/>
  <c r="F868" i="2"/>
  <c r="G868" i="2"/>
  <c r="H868" i="2"/>
  <c r="J868" i="2"/>
  <c r="K868" i="2"/>
  <c r="L868" i="2"/>
  <c r="M868" i="2"/>
  <c r="AG868" i="2"/>
  <c r="AH868" i="2"/>
  <c r="AI868" i="2"/>
  <c r="AJ868" i="2"/>
  <c r="AK868" i="2"/>
  <c r="AL868" i="2"/>
  <c r="AM868" i="2"/>
  <c r="AN868" i="2"/>
  <c r="AV868" i="2"/>
  <c r="C869" i="2"/>
  <c r="D869" i="2"/>
  <c r="E869" i="2"/>
  <c r="F869" i="2"/>
  <c r="G869" i="2"/>
  <c r="H869" i="2"/>
  <c r="J869" i="2"/>
  <c r="K869" i="2"/>
  <c r="L869" i="2"/>
  <c r="M869" i="2"/>
  <c r="AG869" i="2"/>
  <c r="AH869" i="2"/>
  <c r="AI869" i="2"/>
  <c r="AJ869" i="2"/>
  <c r="AK869" i="2"/>
  <c r="AL869" i="2"/>
  <c r="AM869" i="2"/>
  <c r="AN869" i="2"/>
  <c r="AV869" i="2"/>
  <c r="C870" i="2"/>
  <c r="D870" i="2"/>
  <c r="E870" i="2"/>
  <c r="F870" i="2"/>
  <c r="G870" i="2"/>
  <c r="H870" i="2"/>
  <c r="J870" i="2"/>
  <c r="K870" i="2"/>
  <c r="L870" i="2"/>
  <c r="M870" i="2"/>
  <c r="AG870" i="2"/>
  <c r="AH870" i="2"/>
  <c r="AI870" i="2"/>
  <c r="AJ870" i="2"/>
  <c r="AK870" i="2"/>
  <c r="AL870" i="2"/>
  <c r="AM870" i="2"/>
  <c r="AN870" i="2"/>
  <c r="AV870" i="2"/>
  <c r="C871" i="2"/>
  <c r="D871" i="2"/>
  <c r="E871" i="2"/>
  <c r="F871" i="2"/>
  <c r="G871" i="2"/>
  <c r="H871" i="2"/>
  <c r="J871" i="2"/>
  <c r="K871" i="2"/>
  <c r="L871" i="2"/>
  <c r="M871" i="2"/>
  <c r="AG871" i="2"/>
  <c r="AH871" i="2"/>
  <c r="AI871" i="2"/>
  <c r="AJ871" i="2"/>
  <c r="AK871" i="2"/>
  <c r="AL871" i="2"/>
  <c r="AM871" i="2"/>
  <c r="AN871" i="2"/>
  <c r="AV871" i="2"/>
  <c r="C872" i="2"/>
  <c r="D872" i="2"/>
  <c r="E872" i="2"/>
  <c r="F872" i="2"/>
  <c r="G872" i="2"/>
  <c r="H872" i="2"/>
  <c r="J872" i="2"/>
  <c r="K872" i="2"/>
  <c r="L872" i="2"/>
  <c r="M872" i="2"/>
  <c r="AG872" i="2"/>
  <c r="AH872" i="2"/>
  <c r="AI872" i="2"/>
  <c r="AJ872" i="2"/>
  <c r="AK872" i="2"/>
  <c r="AL872" i="2"/>
  <c r="AM872" i="2"/>
  <c r="AN872" i="2"/>
  <c r="AV872" i="2"/>
  <c r="C873" i="2"/>
  <c r="D873" i="2"/>
  <c r="E873" i="2"/>
  <c r="F873" i="2"/>
  <c r="G873" i="2"/>
  <c r="H873" i="2"/>
  <c r="J873" i="2"/>
  <c r="K873" i="2"/>
  <c r="L873" i="2"/>
  <c r="M873" i="2"/>
  <c r="AG873" i="2"/>
  <c r="AH873" i="2"/>
  <c r="AI873" i="2"/>
  <c r="AJ873" i="2"/>
  <c r="AK873" i="2"/>
  <c r="AL873" i="2"/>
  <c r="AM873" i="2"/>
  <c r="AN873" i="2"/>
  <c r="AV873" i="2"/>
  <c r="C874" i="2"/>
  <c r="D874" i="2"/>
  <c r="E874" i="2"/>
  <c r="F874" i="2"/>
  <c r="G874" i="2"/>
  <c r="H874" i="2"/>
  <c r="J874" i="2"/>
  <c r="K874" i="2"/>
  <c r="L874" i="2"/>
  <c r="M874" i="2"/>
  <c r="AG874" i="2"/>
  <c r="AH874" i="2"/>
  <c r="AI874" i="2"/>
  <c r="AJ874" i="2"/>
  <c r="AK874" i="2"/>
  <c r="AL874" i="2"/>
  <c r="AM874" i="2"/>
  <c r="AN874" i="2"/>
  <c r="AV874" i="2"/>
  <c r="C875" i="2"/>
  <c r="D875" i="2"/>
  <c r="E875" i="2"/>
  <c r="F875" i="2"/>
  <c r="G875" i="2"/>
  <c r="H875" i="2"/>
  <c r="J875" i="2"/>
  <c r="K875" i="2"/>
  <c r="L875" i="2"/>
  <c r="M875" i="2"/>
  <c r="AG875" i="2"/>
  <c r="AH875" i="2"/>
  <c r="AI875" i="2"/>
  <c r="AJ875" i="2"/>
  <c r="AK875" i="2"/>
  <c r="AL875" i="2"/>
  <c r="AM875" i="2"/>
  <c r="AN875" i="2"/>
  <c r="AV875" i="2"/>
  <c r="C876" i="2"/>
  <c r="D876" i="2"/>
  <c r="E876" i="2"/>
  <c r="F876" i="2"/>
  <c r="G876" i="2"/>
  <c r="H876" i="2"/>
  <c r="J876" i="2"/>
  <c r="K876" i="2"/>
  <c r="L876" i="2"/>
  <c r="M876" i="2"/>
  <c r="AG876" i="2"/>
  <c r="AH876" i="2"/>
  <c r="AI876" i="2"/>
  <c r="AJ876" i="2"/>
  <c r="AK876" i="2"/>
  <c r="AL876" i="2"/>
  <c r="AM876" i="2"/>
  <c r="AN876" i="2"/>
  <c r="AV876" i="2"/>
  <c r="C877" i="2"/>
  <c r="D877" i="2"/>
  <c r="E877" i="2"/>
  <c r="F877" i="2"/>
  <c r="G877" i="2"/>
  <c r="H877" i="2"/>
  <c r="J877" i="2"/>
  <c r="K877" i="2"/>
  <c r="L877" i="2"/>
  <c r="M877" i="2"/>
  <c r="AG877" i="2"/>
  <c r="AH877" i="2"/>
  <c r="AI877" i="2"/>
  <c r="AJ877" i="2"/>
  <c r="AK877" i="2"/>
  <c r="AL877" i="2"/>
  <c r="AM877" i="2"/>
  <c r="AN877" i="2"/>
  <c r="AV877" i="2"/>
  <c r="C878" i="2"/>
  <c r="D878" i="2"/>
  <c r="E878" i="2"/>
  <c r="F878" i="2"/>
  <c r="G878" i="2"/>
  <c r="H878" i="2"/>
  <c r="J878" i="2"/>
  <c r="K878" i="2"/>
  <c r="L878" i="2"/>
  <c r="M878" i="2"/>
  <c r="AG878" i="2"/>
  <c r="AH878" i="2"/>
  <c r="AI878" i="2"/>
  <c r="AJ878" i="2"/>
  <c r="AK878" i="2"/>
  <c r="AL878" i="2"/>
  <c r="AM878" i="2"/>
  <c r="AN878" i="2"/>
  <c r="AV878" i="2"/>
  <c r="C879" i="2"/>
  <c r="D879" i="2"/>
  <c r="E879" i="2"/>
  <c r="F879" i="2"/>
  <c r="G879" i="2"/>
  <c r="H879" i="2"/>
  <c r="J879" i="2"/>
  <c r="K879" i="2"/>
  <c r="L879" i="2"/>
  <c r="M879" i="2"/>
  <c r="AG879" i="2"/>
  <c r="AH879" i="2"/>
  <c r="AI879" i="2"/>
  <c r="AJ879" i="2"/>
  <c r="AK879" i="2"/>
  <c r="AL879" i="2"/>
  <c r="AM879" i="2"/>
  <c r="AN879" i="2"/>
  <c r="AV879" i="2"/>
  <c r="C880" i="2"/>
  <c r="D880" i="2"/>
  <c r="E880" i="2"/>
  <c r="F880" i="2"/>
  <c r="G880" i="2"/>
  <c r="H880" i="2"/>
  <c r="J880" i="2"/>
  <c r="K880" i="2"/>
  <c r="L880" i="2"/>
  <c r="M880" i="2"/>
  <c r="AG880" i="2"/>
  <c r="AH880" i="2"/>
  <c r="AI880" i="2"/>
  <c r="AJ880" i="2"/>
  <c r="AK880" i="2"/>
  <c r="AL880" i="2"/>
  <c r="AM880" i="2"/>
  <c r="AN880" i="2"/>
  <c r="AV880" i="2"/>
  <c r="C881" i="2"/>
  <c r="D881" i="2"/>
  <c r="E881" i="2"/>
  <c r="F881" i="2"/>
  <c r="G881" i="2"/>
  <c r="H881" i="2"/>
  <c r="J881" i="2"/>
  <c r="K881" i="2"/>
  <c r="L881" i="2"/>
  <c r="M881" i="2"/>
  <c r="AG881" i="2"/>
  <c r="AH881" i="2"/>
  <c r="AI881" i="2"/>
  <c r="AJ881" i="2"/>
  <c r="AK881" i="2"/>
  <c r="AL881" i="2"/>
  <c r="AM881" i="2"/>
  <c r="AN881" i="2"/>
  <c r="AV881" i="2"/>
  <c r="C882" i="2"/>
  <c r="D882" i="2"/>
  <c r="E882" i="2"/>
  <c r="F882" i="2"/>
  <c r="G882" i="2"/>
  <c r="H882" i="2"/>
  <c r="J882" i="2"/>
  <c r="K882" i="2"/>
  <c r="L882" i="2"/>
  <c r="M882" i="2"/>
  <c r="AG882" i="2"/>
  <c r="AH882" i="2"/>
  <c r="AI882" i="2"/>
  <c r="AJ882" i="2"/>
  <c r="AK882" i="2"/>
  <c r="AL882" i="2"/>
  <c r="AM882" i="2"/>
  <c r="AN882" i="2"/>
  <c r="AV882" i="2"/>
  <c r="C883" i="2"/>
  <c r="D883" i="2"/>
  <c r="E883" i="2"/>
  <c r="F883" i="2"/>
  <c r="G883" i="2"/>
  <c r="H883" i="2"/>
  <c r="J883" i="2"/>
  <c r="K883" i="2"/>
  <c r="L883" i="2"/>
  <c r="M883" i="2"/>
  <c r="AG883" i="2"/>
  <c r="AH883" i="2"/>
  <c r="AI883" i="2"/>
  <c r="AJ883" i="2"/>
  <c r="AK883" i="2"/>
  <c r="AL883" i="2"/>
  <c r="AM883" i="2"/>
  <c r="AN883" i="2"/>
  <c r="AV883" i="2"/>
  <c r="C884" i="2"/>
  <c r="D884" i="2"/>
  <c r="E884" i="2"/>
  <c r="F884" i="2"/>
  <c r="G884" i="2"/>
  <c r="H884" i="2"/>
  <c r="J884" i="2"/>
  <c r="K884" i="2"/>
  <c r="L884" i="2"/>
  <c r="M884" i="2"/>
  <c r="AG884" i="2"/>
  <c r="AH884" i="2"/>
  <c r="AI884" i="2"/>
  <c r="AJ884" i="2"/>
  <c r="AK884" i="2"/>
  <c r="AL884" i="2"/>
  <c r="AM884" i="2"/>
  <c r="AN884" i="2"/>
  <c r="AV884" i="2"/>
  <c r="C885" i="2"/>
  <c r="D885" i="2"/>
  <c r="E885" i="2"/>
  <c r="F885" i="2"/>
  <c r="G885" i="2"/>
  <c r="H885" i="2"/>
  <c r="J885" i="2"/>
  <c r="K885" i="2"/>
  <c r="L885" i="2"/>
  <c r="M885" i="2"/>
  <c r="AG885" i="2"/>
  <c r="AH885" i="2"/>
  <c r="AI885" i="2"/>
  <c r="AJ885" i="2"/>
  <c r="AK885" i="2"/>
  <c r="AL885" i="2"/>
  <c r="AM885" i="2"/>
  <c r="AN885" i="2"/>
  <c r="AV885" i="2"/>
  <c r="C886" i="2"/>
  <c r="D886" i="2"/>
  <c r="E886" i="2"/>
  <c r="F886" i="2"/>
  <c r="G886" i="2"/>
  <c r="H886" i="2"/>
  <c r="J886" i="2"/>
  <c r="K886" i="2"/>
  <c r="L886" i="2"/>
  <c r="M886" i="2"/>
  <c r="AG886" i="2"/>
  <c r="AH886" i="2"/>
  <c r="AI886" i="2"/>
  <c r="AJ886" i="2"/>
  <c r="AK886" i="2"/>
  <c r="AL886" i="2"/>
  <c r="AM886" i="2"/>
  <c r="AN886" i="2"/>
  <c r="AV886" i="2"/>
  <c r="C887" i="2"/>
  <c r="D887" i="2"/>
  <c r="E887" i="2"/>
  <c r="F887" i="2"/>
  <c r="G887" i="2"/>
  <c r="H887" i="2"/>
  <c r="J887" i="2"/>
  <c r="K887" i="2"/>
  <c r="L887" i="2"/>
  <c r="M887" i="2"/>
  <c r="AG887" i="2"/>
  <c r="AH887" i="2"/>
  <c r="AI887" i="2"/>
  <c r="AJ887" i="2"/>
  <c r="AK887" i="2"/>
  <c r="AL887" i="2"/>
  <c r="AM887" i="2"/>
  <c r="AN887" i="2"/>
  <c r="AV887" i="2"/>
  <c r="C888" i="2"/>
  <c r="D888" i="2"/>
  <c r="E888" i="2"/>
  <c r="F888" i="2"/>
  <c r="G888" i="2"/>
  <c r="H888" i="2"/>
  <c r="J888" i="2"/>
  <c r="K888" i="2"/>
  <c r="L888" i="2"/>
  <c r="M888" i="2"/>
  <c r="AG888" i="2"/>
  <c r="AH888" i="2"/>
  <c r="AI888" i="2"/>
  <c r="AJ888" i="2"/>
  <c r="AK888" i="2"/>
  <c r="AL888" i="2"/>
  <c r="AM888" i="2"/>
  <c r="AN888" i="2"/>
  <c r="AV888" i="2"/>
  <c r="C889" i="2"/>
  <c r="D889" i="2"/>
  <c r="E889" i="2"/>
  <c r="F889" i="2"/>
  <c r="G889" i="2"/>
  <c r="H889" i="2"/>
  <c r="J889" i="2"/>
  <c r="K889" i="2"/>
  <c r="L889" i="2"/>
  <c r="M889" i="2"/>
  <c r="AG889" i="2"/>
  <c r="AH889" i="2"/>
  <c r="AI889" i="2"/>
  <c r="AJ889" i="2"/>
  <c r="AK889" i="2"/>
  <c r="AL889" i="2"/>
  <c r="AM889" i="2"/>
  <c r="AN889" i="2"/>
  <c r="AV889" i="2"/>
  <c r="C890" i="2"/>
  <c r="D890" i="2"/>
  <c r="E890" i="2"/>
  <c r="F890" i="2"/>
  <c r="G890" i="2"/>
  <c r="H890" i="2"/>
  <c r="J890" i="2"/>
  <c r="K890" i="2"/>
  <c r="L890" i="2"/>
  <c r="M890" i="2"/>
  <c r="AG890" i="2"/>
  <c r="AH890" i="2"/>
  <c r="AI890" i="2"/>
  <c r="AJ890" i="2"/>
  <c r="AK890" i="2"/>
  <c r="AL890" i="2"/>
  <c r="AM890" i="2"/>
  <c r="AN890" i="2"/>
  <c r="AV890" i="2"/>
  <c r="C891" i="2"/>
  <c r="D891" i="2"/>
  <c r="E891" i="2"/>
  <c r="F891" i="2"/>
  <c r="G891" i="2"/>
  <c r="H891" i="2"/>
  <c r="J891" i="2"/>
  <c r="K891" i="2"/>
  <c r="L891" i="2"/>
  <c r="M891" i="2"/>
  <c r="AG891" i="2"/>
  <c r="AH891" i="2"/>
  <c r="AI891" i="2"/>
  <c r="AJ891" i="2"/>
  <c r="AK891" i="2"/>
  <c r="AL891" i="2"/>
  <c r="AM891" i="2"/>
  <c r="AN891" i="2"/>
  <c r="AV891" i="2"/>
  <c r="C892" i="2"/>
  <c r="D892" i="2"/>
  <c r="E892" i="2"/>
  <c r="F892" i="2"/>
  <c r="G892" i="2"/>
  <c r="H892" i="2"/>
  <c r="J892" i="2"/>
  <c r="K892" i="2"/>
  <c r="L892" i="2"/>
  <c r="M892" i="2"/>
  <c r="AG892" i="2"/>
  <c r="AH892" i="2"/>
  <c r="AI892" i="2"/>
  <c r="AJ892" i="2"/>
  <c r="AK892" i="2"/>
  <c r="AL892" i="2"/>
  <c r="AM892" i="2"/>
  <c r="AN892" i="2"/>
  <c r="AV892" i="2"/>
  <c r="C893" i="2"/>
  <c r="D893" i="2"/>
  <c r="E893" i="2"/>
  <c r="F893" i="2"/>
  <c r="G893" i="2"/>
  <c r="H893" i="2"/>
  <c r="J893" i="2"/>
  <c r="K893" i="2"/>
  <c r="L893" i="2"/>
  <c r="M893" i="2"/>
  <c r="AG893" i="2"/>
  <c r="AH893" i="2"/>
  <c r="AI893" i="2"/>
  <c r="AJ893" i="2"/>
  <c r="AK893" i="2"/>
  <c r="AL893" i="2"/>
  <c r="AM893" i="2"/>
  <c r="AN893" i="2"/>
  <c r="AV893" i="2"/>
  <c r="C894" i="2"/>
  <c r="D894" i="2"/>
  <c r="E894" i="2"/>
  <c r="F894" i="2"/>
  <c r="G894" i="2"/>
  <c r="H894" i="2"/>
  <c r="J894" i="2"/>
  <c r="K894" i="2"/>
  <c r="L894" i="2"/>
  <c r="M894" i="2"/>
  <c r="AG894" i="2"/>
  <c r="AH894" i="2"/>
  <c r="AI894" i="2"/>
  <c r="AJ894" i="2"/>
  <c r="AK894" i="2"/>
  <c r="AL894" i="2"/>
  <c r="AM894" i="2"/>
  <c r="AN894" i="2"/>
  <c r="AV894" i="2"/>
  <c r="C895" i="2"/>
  <c r="D895" i="2"/>
  <c r="E895" i="2"/>
  <c r="F895" i="2"/>
  <c r="G895" i="2"/>
  <c r="H895" i="2"/>
  <c r="J895" i="2"/>
  <c r="K895" i="2"/>
  <c r="L895" i="2"/>
  <c r="M895" i="2"/>
  <c r="AG895" i="2"/>
  <c r="AH895" i="2"/>
  <c r="AI895" i="2"/>
  <c r="AJ895" i="2"/>
  <c r="AK895" i="2"/>
  <c r="AL895" i="2"/>
  <c r="AM895" i="2"/>
  <c r="AN895" i="2"/>
  <c r="AV895" i="2"/>
  <c r="C896" i="2"/>
  <c r="D896" i="2"/>
  <c r="E896" i="2"/>
  <c r="F896" i="2"/>
  <c r="G896" i="2"/>
  <c r="H896" i="2"/>
  <c r="J896" i="2"/>
  <c r="K896" i="2"/>
  <c r="L896" i="2"/>
  <c r="M896" i="2"/>
  <c r="AG896" i="2"/>
  <c r="AH896" i="2"/>
  <c r="AI896" i="2"/>
  <c r="AJ896" i="2"/>
  <c r="AK896" i="2"/>
  <c r="AL896" i="2"/>
  <c r="AM896" i="2"/>
  <c r="AN896" i="2"/>
  <c r="AV896" i="2"/>
  <c r="C897" i="2"/>
  <c r="D897" i="2"/>
  <c r="E897" i="2"/>
  <c r="F897" i="2"/>
  <c r="G897" i="2"/>
  <c r="H897" i="2"/>
  <c r="J897" i="2"/>
  <c r="K897" i="2"/>
  <c r="L897" i="2"/>
  <c r="M897" i="2"/>
  <c r="AG897" i="2"/>
  <c r="AH897" i="2"/>
  <c r="AI897" i="2"/>
  <c r="AJ897" i="2"/>
  <c r="AK897" i="2"/>
  <c r="AL897" i="2"/>
  <c r="AM897" i="2"/>
  <c r="AN897" i="2"/>
  <c r="AV897" i="2"/>
  <c r="C898" i="2"/>
  <c r="D898" i="2"/>
  <c r="E898" i="2"/>
  <c r="F898" i="2"/>
  <c r="G898" i="2"/>
  <c r="H898" i="2"/>
  <c r="J898" i="2"/>
  <c r="K898" i="2"/>
  <c r="L898" i="2"/>
  <c r="M898" i="2"/>
  <c r="AG898" i="2"/>
  <c r="AH898" i="2"/>
  <c r="AI898" i="2"/>
  <c r="AJ898" i="2"/>
  <c r="AK898" i="2"/>
  <c r="AL898" i="2"/>
  <c r="AM898" i="2"/>
  <c r="AN898" i="2"/>
  <c r="AV898" i="2"/>
  <c r="C899" i="2"/>
  <c r="D899" i="2"/>
  <c r="E899" i="2"/>
  <c r="F899" i="2"/>
  <c r="G899" i="2"/>
  <c r="H899" i="2"/>
  <c r="J899" i="2"/>
  <c r="K899" i="2"/>
  <c r="L899" i="2"/>
  <c r="M899" i="2"/>
  <c r="AG899" i="2"/>
  <c r="AH899" i="2"/>
  <c r="AI899" i="2"/>
  <c r="AJ899" i="2"/>
  <c r="AK899" i="2"/>
  <c r="AL899" i="2"/>
  <c r="AM899" i="2"/>
  <c r="AN899" i="2"/>
  <c r="AV899" i="2"/>
  <c r="C900" i="2"/>
  <c r="D900" i="2"/>
  <c r="E900" i="2"/>
  <c r="F900" i="2"/>
  <c r="G900" i="2"/>
  <c r="H900" i="2"/>
  <c r="J900" i="2"/>
  <c r="K900" i="2"/>
  <c r="L900" i="2"/>
  <c r="M900" i="2"/>
  <c r="AG900" i="2"/>
  <c r="AH900" i="2"/>
  <c r="AI900" i="2"/>
  <c r="AJ900" i="2"/>
  <c r="AK900" i="2"/>
  <c r="AL900" i="2"/>
  <c r="AM900" i="2"/>
  <c r="AN900" i="2"/>
  <c r="AV900" i="2"/>
  <c r="C901" i="2"/>
  <c r="D901" i="2"/>
  <c r="E901" i="2"/>
  <c r="F901" i="2"/>
  <c r="G901" i="2"/>
  <c r="H901" i="2"/>
  <c r="J901" i="2"/>
  <c r="K901" i="2"/>
  <c r="L901" i="2"/>
  <c r="M901" i="2"/>
  <c r="AG901" i="2"/>
  <c r="AH901" i="2"/>
  <c r="AI901" i="2"/>
  <c r="AJ901" i="2"/>
  <c r="AK901" i="2"/>
  <c r="AL901" i="2"/>
  <c r="AM901" i="2"/>
  <c r="AN901" i="2"/>
  <c r="AV901" i="2"/>
  <c r="C902" i="2"/>
  <c r="D902" i="2"/>
  <c r="E902" i="2"/>
  <c r="F902" i="2"/>
  <c r="G902" i="2"/>
  <c r="H902" i="2"/>
  <c r="J902" i="2"/>
  <c r="K902" i="2"/>
  <c r="L902" i="2"/>
  <c r="M902" i="2"/>
  <c r="AG902" i="2"/>
  <c r="AH902" i="2"/>
  <c r="AI902" i="2"/>
  <c r="AJ902" i="2"/>
  <c r="AK902" i="2"/>
  <c r="AL902" i="2"/>
  <c r="AM902" i="2"/>
  <c r="AN902" i="2"/>
  <c r="AV902" i="2"/>
  <c r="C903" i="2"/>
  <c r="D903" i="2"/>
  <c r="E903" i="2"/>
  <c r="F903" i="2"/>
  <c r="G903" i="2"/>
  <c r="H903" i="2"/>
  <c r="J903" i="2"/>
  <c r="K903" i="2"/>
  <c r="L903" i="2"/>
  <c r="M903" i="2"/>
  <c r="AG903" i="2"/>
  <c r="AH903" i="2"/>
  <c r="AI903" i="2"/>
  <c r="AJ903" i="2"/>
  <c r="AK903" i="2"/>
  <c r="AL903" i="2"/>
  <c r="AM903" i="2"/>
  <c r="AN903" i="2"/>
  <c r="AV903" i="2"/>
  <c r="C904" i="2"/>
  <c r="D904" i="2"/>
  <c r="E904" i="2"/>
  <c r="F904" i="2"/>
  <c r="G904" i="2"/>
  <c r="H904" i="2"/>
  <c r="J904" i="2"/>
  <c r="K904" i="2"/>
  <c r="L904" i="2"/>
  <c r="M904" i="2"/>
  <c r="AG904" i="2"/>
  <c r="AH904" i="2"/>
  <c r="AI904" i="2"/>
  <c r="AJ904" i="2"/>
  <c r="AK904" i="2"/>
  <c r="AL904" i="2"/>
  <c r="AM904" i="2"/>
  <c r="AN904" i="2"/>
  <c r="AV904" i="2"/>
  <c r="C905" i="2"/>
  <c r="D905" i="2"/>
  <c r="E905" i="2"/>
  <c r="F905" i="2"/>
  <c r="G905" i="2"/>
  <c r="H905" i="2"/>
  <c r="J905" i="2"/>
  <c r="K905" i="2"/>
  <c r="L905" i="2"/>
  <c r="M905" i="2"/>
  <c r="AG905" i="2"/>
  <c r="AH905" i="2"/>
  <c r="AI905" i="2"/>
  <c r="AJ905" i="2"/>
  <c r="AK905" i="2"/>
  <c r="AL905" i="2"/>
  <c r="AM905" i="2"/>
  <c r="AN905" i="2"/>
  <c r="AV905" i="2"/>
  <c r="C906" i="2"/>
  <c r="D906" i="2"/>
  <c r="E906" i="2"/>
  <c r="F906" i="2"/>
  <c r="G906" i="2"/>
  <c r="H906" i="2"/>
  <c r="J906" i="2"/>
  <c r="K906" i="2"/>
  <c r="L906" i="2"/>
  <c r="M906" i="2"/>
  <c r="AG906" i="2"/>
  <c r="AH906" i="2"/>
  <c r="AI906" i="2"/>
  <c r="AJ906" i="2"/>
  <c r="AK906" i="2"/>
  <c r="AL906" i="2"/>
  <c r="AM906" i="2"/>
  <c r="AN906" i="2"/>
  <c r="AV906" i="2"/>
  <c r="C907" i="2"/>
  <c r="D907" i="2"/>
  <c r="E907" i="2"/>
  <c r="F907" i="2"/>
  <c r="G907" i="2"/>
  <c r="H907" i="2"/>
  <c r="J907" i="2"/>
  <c r="K907" i="2"/>
  <c r="L907" i="2"/>
  <c r="M907" i="2"/>
  <c r="AG907" i="2"/>
  <c r="AH907" i="2"/>
  <c r="AI907" i="2"/>
  <c r="AJ907" i="2"/>
  <c r="AK907" i="2"/>
  <c r="AL907" i="2"/>
  <c r="AM907" i="2"/>
  <c r="AN907" i="2"/>
  <c r="AV907" i="2"/>
  <c r="C908" i="2"/>
  <c r="D908" i="2"/>
  <c r="E908" i="2"/>
  <c r="F908" i="2"/>
  <c r="G908" i="2"/>
  <c r="H908" i="2"/>
  <c r="J908" i="2"/>
  <c r="K908" i="2"/>
  <c r="L908" i="2"/>
  <c r="M908" i="2"/>
  <c r="AG908" i="2"/>
  <c r="AH908" i="2"/>
  <c r="AI908" i="2"/>
  <c r="AJ908" i="2"/>
  <c r="AK908" i="2"/>
  <c r="AL908" i="2"/>
  <c r="AM908" i="2"/>
  <c r="AN908" i="2"/>
  <c r="AV908" i="2"/>
  <c r="C909" i="2"/>
  <c r="D909" i="2"/>
  <c r="E909" i="2"/>
  <c r="F909" i="2"/>
  <c r="G909" i="2"/>
  <c r="H909" i="2"/>
  <c r="J909" i="2"/>
  <c r="K909" i="2"/>
  <c r="L909" i="2"/>
  <c r="M909" i="2"/>
  <c r="AG909" i="2"/>
  <c r="AH909" i="2"/>
  <c r="AI909" i="2"/>
  <c r="AJ909" i="2"/>
  <c r="AK909" i="2"/>
  <c r="AL909" i="2"/>
  <c r="AM909" i="2"/>
  <c r="AN909" i="2"/>
  <c r="AV909" i="2"/>
  <c r="C910" i="2"/>
  <c r="D910" i="2"/>
  <c r="E910" i="2"/>
  <c r="F910" i="2"/>
  <c r="G910" i="2"/>
  <c r="H910" i="2"/>
  <c r="J910" i="2"/>
  <c r="K910" i="2"/>
  <c r="L910" i="2"/>
  <c r="M910" i="2"/>
  <c r="AG910" i="2"/>
  <c r="AH910" i="2"/>
  <c r="AI910" i="2"/>
  <c r="AJ910" i="2"/>
  <c r="AK910" i="2"/>
  <c r="AL910" i="2"/>
  <c r="AM910" i="2"/>
  <c r="AN910" i="2"/>
  <c r="AV910" i="2"/>
  <c r="C911" i="2"/>
  <c r="D911" i="2"/>
  <c r="E911" i="2"/>
  <c r="F911" i="2"/>
  <c r="G911" i="2"/>
  <c r="H911" i="2"/>
  <c r="J911" i="2"/>
  <c r="K911" i="2"/>
  <c r="L911" i="2"/>
  <c r="M911" i="2"/>
  <c r="AG911" i="2"/>
  <c r="AH911" i="2"/>
  <c r="AI911" i="2"/>
  <c r="AJ911" i="2"/>
  <c r="AK911" i="2"/>
  <c r="AL911" i="2"/>
  <c r="AM911" i="2"/>
  <c r="AN911" i="2"/>
  <c r="AV911" i="2"/>
  <c r="C912" i="2"/>
  <c r="D912" i="2"/>
  <c r="E912" i="2"/>
  <c r="F912" i="2"/>
  <c r="G912" i="2"/>
  <c r="H912" i="2"/>
  <c r="J912" i="2"/>
  <c r="K912" i="2"/>
  <c r="L912" i="2"/>
  <c r="M912" i="2"/>
  <c r="AG912" i="2"/>
  <c r="AH912" i="2"/>
  <c r="AI912" i="2"/>
  <c r="AJ912" i="2"/>
  <c r="AK912" i="2"/>
  <c r="AL912" i="2"/>
  <c r="AM912" i="2"/>
  <c r="AN912" i="2"/>
  <c r="AV912" i="2"/>
  <c r="C913" i="2"/>
  <c r="D913" i="2"/>
  <c r="E913" i="2"/>
  <c r="F913" i="2"/>
  <c r="G913" i="2"/>
  <c r="H913" i="2"/>
  <c r="J913" i="2"/>
  <c r="K913" i="2"/>
  <c r="L913" i="2"/>
  <c r="M913" i="2"/>
  <c r="AG913" i="2"/>
  <c r="AH913" i="2"/>
  <c r="AI913" i="2"/>
  <c r="AJ913" i="2"/>
  <c r="AK913" i="2"/>
  <c r="AL913" i="2"/>
  <c r="AM913" i="2"/>
  <c r="AN913" i="2"/>
  <c r="AV913" i="2"/>
  <c r="C914" i="2"/>
  <c r="D914" i="2"/>
  <c r="E914" i="2"/>
  <c r="F914" i="2"/>
  <c r="G914" i="2"/>
  <c r="H914" i="2"/>
  <c r="J914" i="2"/>
  <c r="K914" i="2"/>
  <c r="L914" i="2"/>
  <c r="M914" i="2"/>
  <c r="AG914" i="2"/>
  <c r="AH914" i="2"/>
  <c r="AI914" i="2"/>
  <c r="AJ914" i="2"/>
  <c r="AK914" i="2"/>
  <c r="AL914" i="2"/>
  <c r="AM914" i="2"/>
  <c r="AN914" i="2"/>
  <c r="AV914" i="2"/>
  <c r="C915" i="2"/>
  <c r="D915" i="2"/>
  <c r="E915" i="2"/>
  <c r="F915" i="2"/>
  <c r="G915" i="2"/>
  <c r="H915" i="2"/>
  <c r="J915" i="2"/>
  <c r="K915" i="2"/>
  <c r="L915" i="2"/>
  <c r="M915" i="2"/>
  <c r="AG915" i="2"/>
  <c r="AH915" i="2"/>
  <c r="AI915" i="2"/>
  <c r="AJ915" i="2"/>
  <c r="AK915" i="2"/>
  <c r="AL915" i="2"/>
  <c r="AM915" i="2"/>
  <c r="AN915" i="2"/>
  <c r="AV915" i="2"/>
  <c r="C916" i="2"/>
  <c r="D916" i="2"/>
  <c r="E916" i="2"/>
  <c r="F916" i="2"/>
  <c r="G916" i="2"/>
  <c r="H916" i="2"/>
  <c r="J916" i="2"/>
  <c r="K916" i="2"/>
  <c r="L916" i="2"/>
  <c r="M916" i="2"/>
  <c r="AG916" i="2"/>
  <c r="AH916" i="2"/>
  <c r="AI916" i="2"/>
  <c r="AJ916" i="2"/>
  <c r="AK916" i="2"/>
  <c r="AL916" i="2"/>
  <c r="AM916" i="2"/>
  <c r="AN916" i="2"/>
  <c r="AV916" i="2"/>
  <c r="C917" i="2"/>
  <c r="D917" i="2"/>
  <c r="E917" i="2"/>
  <c r="F917" i="2"/>
  <c r="G917" i="2"/>
  <c r="H917" i="2"/>
  <c r="J917" i="2"/>
  <c r="K917" i="2"/>
  <c r="L917" i="2"/>
  <c r="M917" i="2"/>
  <c r="AG917" i="2"/>
  <c r="AH917" i="2"/>
  <c r="AI917" i="2"/>
  <c r="AJ917" i="2"/>
  <c r="AK917" i="2"/>
  <c r="AL917" i="2"/>
  <c r="AM917" i="2"/>
  <c r="AN917" i="2"/>
  <c r="AV917" i="2"/>
  <c r="C918" i="2"/>
  <c r="D918" i="2"/>
  <c r="E918" i="2"/>
  <c r="F918" i="2"/>
  <c r="G918" i="2"/>
  <c r="H918" i="2"/>
  <c r="J918" i="2"/>
  <c r="K918" i="2"/>
  <c r="L918" i="2"/>
  <c r="M918" i="2"/>
  <c r="AG918" i="2"/>
  <c r="AH918" i="2"/>
  <c r="AI918" i="2"/>
  <c r="AJ918" i="2"/>
  <c r="AK918" i="2"/>
  <c r="AL918" i="2"/>
  <c r="AM918" i="2"/>
  <c r="AN918" i="2"/>
  <c r="AV918" i="2"/>
  <c r="C919" i="2"/>
  <c r="D919" i="2"/>
  <c r="E919" i="2"/>
  <c r="F919" i="2"/>
  <c r="G919" i="2"/>
  <c r="H919" i="2"/>
  <c r="J919" i="2"/>
  <c r="K919" i="2"/>
  <c r="L919" i="2"/>
  <c r="M919" i="2"/>
  <c r="AG919" i="2"/>
  <c r="AH919" i="2"/>
  <c r="AI919" i="2"/>
  <c r="AJ919" i="2"/>
  <c r="AK919" i="2"/>
  <c r="AL919" i="2"/>
  <c r="AM919" i="2"/>
  <c r="AN919" i="2"/>
  <c r="AV919" i="2"/>
  <c r="C920" i="2"/>
  <c r="D920" i="2"/>
  <c r="E920" i="2"/>
  <c r="F920" i="2"/>
  <c r="G920" i="2"/>
  <c r="H920" i="2"/>
  <c r="J920" i="2"/>
  <c r="K920" i="2"/>
  <c r="L920" i="2"/>
  <c r="M920" i="2"/>
  <c r="AG920" i="2"/>
  <c r="AH920" i="2"/>
  <c r="AI920" i="2"/>
  <c r="AJ920" i="2"/>
  <c r="AK920" i="2"/>
  <c r="AL920" i="2"/>
  <c r="AM920" i="2"/>
  <c r="AN920" i="2"/>
  <c r="AV920" i="2"/>
  <c r="C921" i="2"/>
  <c r="D921" i="2"/>
  <c r="E921" i="2"/>
  <c r="F921" i="2"/>
  <c r="G921" i="2"/>
  <c r="H921" i="2"/>
  <c r="J921" i="2"/>
  <c r="K921" i="2"/>
  <c r="L921" i="2"/>
  <c r="M921" i="2"/>
  <c r="AG921" i="2"/>
  <c r="AH921" i="2"/>
  <c r="AI921" i="2"/>
  <c r="AJ921" i="2"/>
  <c r="AK921" i="2"/>
  <c r="AL921" i="2"/>
  <c r="AM921" i="2"/>
  <c r="AN921" i="2"/>
  <c r="AV921" i="2"/>
  <c r="C922" i="2"/>
  <c r="D922" i="2"/>
  <c r="E922" i="2"/>
  <c r="F922" i="2"/>
  <c r="G922" i="2"/>
  <c r="H922" i="2"/>
  <c r="J922" i="2"/>
  <c r="K922" i="2"/>
  <c r="L922" i="2"/>
  <c r="M922" i="2"/>
  <c r="AG922" i="2"/>
  <c r="AH922" i="2"/>
  <c r="AI922" i="2"/>
  <c r="AJ922" i="2"/>
  <c r="AK922" i="2"/>
  <c r="AL922" i="2"/>
  <c r="AM922" i="2"/>
  <c r="AN922" i="2"/>
  <c r="AV922" i="2"/>
  <c r="C923" i="2"/>
  <c r="D923" i="2"/>
  <c r="E923" i="2"/>
  <c r="F923" i="2"/>
  <c r="G923" i="2"/>
  <c r="H923" i="2"/>
  <c r="J923" i="2"/>
  <c r="K923" i="2"/>
  <c r="L923" i="2"/>
  <c r="M923" i="2"/>
  <c r="AG923" i="2"/>
  <c r="AH923" i="2"/>
  <c r="AI923" i="2"/>
  <c r="AJ923" i="2"/>
  <c r="AK923" i="2"/>
  <c r="AL923" i="2"/>
  <c r="AM923" i="2"/>
  <c r="AN923" i="2"/>
  <c r="AV923" i="2"/>
  <c r="C924" i="2"/>
  <c r="D924" i="2"/>
  <c r="E924" i="2"/>
  <c r="F924" i="2"/>
  <c r="G924" i="2"/>
  <c r="H924" i="2"/>
  <c r="J924" i="2"/>
  <c r="K924" i="2"/>
  <c r="L924" i="2"/>
  <c r="M924" i="2"/>
  <c r="AG924" i="2"/>
  <c r="AH924" i="2"/>
  <c r="AI924" i="2"/>
  <c r="AJ924" i="2"/>
  <c r="AK924" i="2"/>
  <c r="AL924" i="2"/>
  <c r="AM924" i="2"/>
  <c r="AN924" i="2"/>
  <c r="C926" i="2"/>
  <c r="D926" i="2"/>
  <c r="E926" i="2"/>
  <c r="F926" i="2"/>
  <c r="G926" i="2"/>
  <c r="H926" i="2"/>
  <c r="J926" i="2"/>
  <c r="K926" i="2"/>
  <c r="L926" i="2"/>
  <c r="M926" i="2"/>
  <c r="AG926" i="2"/>
  <c r="AH926" i="2"/>
  <c r="AI926" i="2"/>
  <c r="AJ926" i="2"/>
  <c r="AK926" i="2"/>
  <c r="AL926" i="2"/>
  <c r="AM926" i="2"/>
  <c r="AN926" i="2"/>
  <c r="AV926" i="2"/>
  <c r="C927" i="2"/>
  <c r="D927" i="2"/>
  <c r="E927" i="2"/>
  <c r="F927" i="2"/>
  <c r="G927" i="2"/>
  <c r="H927" i="2"/>
  <c r="J927" i="2"/>
  <c r="K927" i="2"/>
  <c r="L927" i="2"/>
  <c r="M927" i="2"/>
  <c r="AG927" i="2"/>
  <c r="AH927" i="2"/>
  <c r="AI927" i="2"/>
  <c r="AJ927" i="2"/>
  <c r="AK927" i="2"/>
  <c r="AL927" i="2"/>
  <c r="AM927" i="2"/>
  <c r="AN927" i="2"/>
  <c r="AV927" i="2"/>
  <c r="C928" i="2"/>
  <c r="D928" i="2"/>
  <c r="E928" i="2"/>
  <c r="F928" i="2"/>
  <c r="G928" i="2"/>
  <c r="H928" i="2"/>
  <c r="J928" i="2"/>
  <c r="K928" i="2"/>
  <c r="L928" i="2"/>
  <c r="M928" i="2"/>
  <c r="AG928" i="2"/>
  <c r="AH928" i="2"/>
  <c r="AI928" i="2"/>
  <c r="AJ928" i="2"/>
  <c r="AK928" i="2"/>
  <c r="AL928" i="2"/>
  <c r="AM928" i="2"/>
  <c r="AN928" i="2"/>
  <c r="AV928" i="2"/>
  <c r="C929" i="2"/>
  <c r="D929" i="2"/>
  <c r="E929" i="2"/>
  <c r="F929" i="2"/>
  <c r="G929" i="2"/>
  <c r="H929" i="2"/>
  <c r="J929" i="2"/>
  <c r="K929" i="2"/>
  <c r="L929" i="2"/>
  <c r="M929" i="2"/>
  <c r="AG929" i="2"/>
  <c r="AH929" i="2"/>
  <c r="AI929" i="2"/>
  <c r="AJ929" i="2"/>
  <c r="AK929" i="2"/>
  <c r="AL929" i="2"/>
  <c r="AM929" i="2"/>
  <c r="AN929" i="2"/>
  <c r="AV929" i="2"/>
  <c r="C930" i="2"/>
  <c r="D930" i="2"/>
  <c r="E930" i="2"/>
  <c r="F930" i="2"/>
  <c r="G930" i="2"/>
  <c r="H930" i="2"/>
  <c r="J930" i="2"/>
  <c r="K930" i="2"/>
  <c r="L930" i="2"/>
  <c r="M930" i="2"/>
  <c r="AG930" i="2"/>
  <c r="AH930" i="2"/>
  <c r="AI930" i="2"/>
  <c r="AJ930" i="2"/>
  <c r="AK930" i="2"/>
  <c r="AL930" i="2"/>
  <c r="AM930" i="2"/>
  <c r="AN930" i="2"/>
  <c r="AV930" i="2"/>
  <c r="C931" i="2"/>
  <c r="D931" i="2"/>
  <c r="E931" i="2"/>
  <c r="F931" i="2"/>
  <c r="G931" i="2"/>
  <c r="H931" i="2"/>
  <c r="J931" i="2"/>
  <c r="K931" i="2"/>
  <c r="L931" i="2"/>
  <c r="M931" i="2"/>
  <c r="AG931" i="2"/>
  <c r="AH931" i="2"/>
  <c r="AI931" i="2"/>
  <c r="AJ931" i="2"/>
  <c r="AK931" i="2"/>
  <c r="AL931" i="2"/>
  <c r="AM931" i="2"/>
  <c r="AN931" i="2"/>
  <c r="AV931" i="2"/>
  <c r="C932" i="2"/>
  <c r="D932" i="2"/>
  <c r="E932" i="2"/>
  <c r="F932" i="2"/>
  <c r="G932" i="2"/>
  <c r="H932" i="2"/>
  <c r="J932" i="2"/>
  <c r="K932" i="2"/>
  <c r="L932" i="2"/>
  <c r="M932" i="2"/>
  <c r="AG932" i="2"/>
  <c r="AH932" i="2"/>
  <c r="AI932" i="2"/>
  <c r="AJ932" i="2"/>
  <c r="AK932" i="2"/>
  <c r="AL932" i="2"/>
  <c r="AM932" i="2"/>
  <c r="AN932" i="2"/>
  <c r="AV932" i="2"/>
  <c r="C933" i="2"/>
  <c r="D933" i="2"/>
  <c r="E933" i="2"/>
  <c r="F933" i="2"/>
  <c r="G933" i="2"/>
  <c r="H933" i="2"/>
  <c r="J933" i="2"/>
  <c r="K933" i="2"/>
  <c r="L933" i="2"/>
  <c r="M933" i="2"/>
  <c r="AG933" i="2"/>
  <c r="AH933" i="2"/>
  <c r="AI933" i="2"/>
  <c r="AJ933" i="2"/>
  <c r="AK933" i="2"/>
  <c r="AL933" i="2"/>
  <c r="AM933" i="2"/>
  <c r="AN933" i="2"/>
  <c r="AV933" i="2"/>
  <c r="C934" i="2"/>
  <c r="D934" i="2"/>
  <c r="E934" i="2"/>
  <c r="F934" i="2"/>
  <c r="G934" i="2"/>
  <c r="H934" i="2"/>
  <c r="J934" i="2"/>
  <c r="K934" i="2"/>
  <c r="L934" i="2"/>
  <c r="M934" i="2"/>
  <c r="AG934" i="2"/>
  <c r="AH934" i="2"/>
  <c r="AI934" i="2"/>
  <c r="AJ934" i="2"/>
  <c r="AK934" i="2"/>
  <c r="AL934" i="2"/>
  <c r="AM934" i="2"/>
  <c r="AN934" i="2"/>
  <c r="AV934" i="2"/>
  <c r="C935" i="2"/>
  <c r="D935" i="2"/>
  <c r="E935" i="2"/>
  <c r="F935" i="2"/>
  <c r="G935" i="2"/>
  <c r="H935" i="2"/>
  <c r="J935" i="2"/>
  <c r="K935" i="2"/>
  <c r="L935" i="2"/>
  <c r="M935" i="2"/>
  <c r="AG935" i="2"/>
  <c r="AH935" i="2"/>
  <c r="AI935" i="2"/>
  <c r="AJ935" i="2"/>
  <c r="AK935" i="2"/>
  <c r="AL935" i="2"/>
  <c r="AM935" i="2"/>
  <c r="AN935" i="2"/>
  <c r="AV935" i="2"/>
  <c r="C936" i="2"/>
  <c r="D936" i="2"/>
  <c r="E936" i="2"/>
  <c r="F936" i="2"/>
  <c r="G936" i="2"/>
  <c r="H936" i="2"/>
  <c r="J936" i="2"/>
  <c r="K936" i="2"/>
  <c r="L936" i="2"/>
  <c r="M936" i="2"/>
  <c r="AG936" i="2"/>
  <c r="AH936" i="2"/>
  <c r="AI936" i="2"/>
  <c r="AJ936" i="2"/>
  <c r="AK936" i="2"/>
  <c r="AL936" i="2"/>
  <c r="AM936" i="2"/>
  <c r="AN936" i="2"/>
  <c r="AV936" i="2"/>
  <c r="C937" i="2"/>
  <c r="D937" i="2"/>
  <c r="E937" i="2"/>
  <c r="F937" i="2"/>
  <c r="G937" i="2"/>
  <c r="H937" i="2"/>
  <c r="J937" i="2"/>
  <c r="K937" i="2"/>
  <c r="L937" i="2"/>
  <c r="M937" i="2"/>
  <c r="AG937" i="2"/>
  <c r="AH937" i="2"/>
  <c r="AI937" i="2"/>
  <c r="AJ937" i="2"/>
  <c r="AK937" i="2"/>
  <c r="AL937" i="2"/>
  <c r="AM937" i="2"/>
  <c r="AN937" i="2"/>
  <c r="AV937" i="2"/>
  <c r="C938" i="2"/>
  <c r="D938" i="2"/>
  <c r="E938" i="2"/>
  <c r="F938" i="2"/>
  <c r="G938" i="2"/>
  <c r="H938" i="2"/>
  <c r="J938" i="2"/>
  <c r="K938" i="2"/>
  <c r="L938" i="2"/>
  <c r="M938" i="2"/>
  <c r="AG938" i="2"/>
  <c r="AH938" i="2"/>
  <c r="AI938" i="2"/>
  <c r="AJ938" i="2"/>
  <c r="AK938" i="2"/>
  <c r="AL938" i="2"/>
  <c r="AM938" i="2"/>
  <c r="AN938" i="2"/>
  <c r="AV938" i="2"/>
  <c r="C939" i="2"/>
  <c r="D939" i="2"/>
  <c r="E939" i="2"/>
  <c r="F939" i="2"/>
  <c r="G939" i="2"/>
  <c r="H939" i="2"/>
  <c r="J939" i="2"/>
  <c r="K939" i="2"/>
  <c r="L939" i="2"/>
  <c r="M939" i="2"/>
  <c r="AG939" i="2"/>
  <c r="AH939" i="2"/>
  <c r="AI939" i="2"/>
  <c r="AJ939" i="2"/>
  <c r="AK939" i="2"/>
  <c r="AL939" i="2"/>
  <c r="AM939" i="2"/>
  <c r="AN939" i="2"/>
  <c r="AV939" i="2"/>
  <c r="C940" i="2"/>
  <c r="D940" i="2"/>
  <c r="E940" i="2"/>
  <c r="F940" i="2"/>
  <c r="G940" i="2"/>
  <c r="H940" i="2"/>
  <c r="J940" i="2"/>
  <c r="K940" i="2"/>
  <c r="L940" i="2"/>
  <c r="M940" i="2"/>
  <c r="AG940" i="2"/>
  <c r="AH940" i="2"/>
  <c r="AI940" i="2"/>
  <c r="AJ940" i="2"/>
  <c r="AK940" i="2"/>
  <c r="AL940" i="2"/>
  <c r="AM940" i="2"/>
  <c r="AN940" i="2"/>
  <c r="AV940" i="2"/>
  <c r="C941" i="2"/>
  <c r="D941" i="2"/>
  <c r="E941" i="2"/>
  <c r="F941" i="2"/>
  <c r="G941" i="2"/>
  <c r="H941" i="2"/>
  <c r="J941" i="2"/>
  <c r="K941" i="2"/>
  <c r="L941" i="2"/>
  <c r="M941" i="2"/>
  <c r="AG941" i="2"/>
  <c r="AH941" i="2"/>
  <c r="AI941" i="2"/>
  <c r="AJ941" i="2"/>
  <c r="AK941" i="2"/>
  <c r="AL941" i="2"/>
  <c r="AM941" i="2"/>
  <c r="AN941" i="2"/>
  <c r="AV941" i="2"/>
  <c r="C942" i="2"/>
  <c r="D942" i="2"/>
  <c r="E942" i="2"/>
  <c r="F942" i="2"/>
  <c r="G942" i="2"/>
  <c r="H942" i="2"/>
  <c r="J942" i="2"/>
  <c r="K942" i="2"/>
  <c r="L942" i="2"/>
  <c r="M942" i="2"/>
  <c r="AG942" i="2"/>
  <c r="AH942" i="2"/>
  <c r="AI942" i="2"/>
  <c r="AJ942" i="2"/>
  <c r="AK942" i="2"/>
  <c r="AL942" i="2"/>
  <c r="AM942" i="2"/>
  <c r="AN942" i="2"/>
  <c r="AV942" i="2"/>
  <c r="C943" i="2"/>
  <c r="D943" i="2"/>
  <c r="E943" i="2"/>
  <c r="F943" i="2"/>
  <c r="G943" i="2"/>
  <c r="H943" i="2"/>
  <c r="J943" i="2"/>
  <c r="K943" i="2"/>
  <c r="L943" i="2"/>
  <c r="M943" i="2"/>
  <c r="AG943" i="2"/>
  <c r="AH943" i="2"/>
  <c r="AI943" i="2"/>
  <c r="AJ943" i="2"/>
  <c r="AK943" i="2"/>
  <c r="AL943" i="2"/>
  <c r="AM943" i="2"/>
  <c r="AN943" i="2"/>
  <c r="AV943" i="2"/>
  <c r="C944" i="2"/>
  <c r="D944" i="2"/>
  <c r="E944" i="2"/>
  <c r="F944" i="2"/>
  <c r="G944" i="2"/>
  <c r="H944" i="2"/>
  <c r="J944" i="2"/>
  <c r="K944" i="2"/>
  <c r="L944" i="2"/>
  <c r="M944" i="2"/>
  <c r="AG944" i="2"/>
  <c r="AH944" i="2"/>
  <c r="AI944" i="2"/>
  <c r="AJ944" i="2"/>
  <c r="AK944" i="2"/>
  <c r="AL944" i="2"/>
  <c r="AM944" i="2"/>
  <c r="AN944" i="2"/>
  <c r="AV944" i="2"/>
  <c r="C945" i="2"/>
  <c r="D945" i="2"/>
  <c r="E945" i="2"/>
  <c r="F945" i="2"/>
  <c r="G945" i="2"/>
  <c r="H945" i="2"/>
  <c r="J945" i="2"/>
  <c r="K945" i="2"/>
  <c r="L945" i="2"/>
  <c r="M945" i="2"/>
  <c r="AG945" i="2"/>
  <c r="AH945" i="2"/>
  <c r="AI945" i="2"/>
  <c r="AJ945" i="2"/>
  <c r="AK945" i="2"/>
  <c r="AL945" i="2"/>
  <c r="AM945" i="2"/>
  <c r="AN945" i="2"/>
  <c r="AV945" i="2"/>
  <c r="C946" i="2"/>
  <c r="D946" i="2"/>
  <c r="E946" i="2"/>
  <c r="F946" i="2"/>
  <c r="G946" i="2"/>
  <c r="H946" i="2"/>
  <c r="J946" i="2"/>
  <c r="K946" i="2"/>
  <c r="L946" i="2"/>
  <c r="M946" i="2"/>
  <c r="AG946" i="2"/>
  <c r="AH946" i="2"/>
  <c r="AI946" i="2"/>
  <c r="AJ946" i="2"/>
  <c r="AK946" i="2"/>
  <c r="AL946" i="2"/>
  <c r="AM946" i="2"/>
  <c r="AN946" i="2"/>
  <c r="AV946" i="2"/>
  <c r="C947" i="2"/>
  <c r="D947" i="2"/>
  <c r="E947" i="2"/>
  <c r="F947" i="2"/>
  <c r="G947" i="2"/>
  <c r="H947" i="2"/>
  <c r="J947" i="2"/>
  <c r="K947" i="2"/>
  <c r="L947" i="2"/>
  <c r="M947" i="2"/>
  <c r="AG947" i="2"/>
  <c r="AH947" i="2"/>
  <c r="AI947" i="2"/>
  <c r="AJ947" i="2"/>
  <c r="AK947" i="2"/>
  <c r="AL947" i="2"/>
  <c r="AM947" i="2"/>
  <c r="AN947" i="2"/>
  <c r="AV947" i="2"/>
  <c r="C948" i="2"/>
  <c r="D948" i="2"/>
  <c r="E948" i="2"/>
  <c r="F948" i="2"/>
  <c r="G948" i="2"/>
  <c r="H948" i="2"/>
  <c r="J948" i="2"/>
  <c r="K948" i="2"/>
  <c r="L948" i="2"/>
  <c r="M948" i="2"/>
  <c r="AG948" i="2"/>
  <c r="AH948" i="2"/>
  <c r="AI948" i="2"/>
  <c r="AJ948" i="2"/>
  <c r="AK948" i="2"/>
  <c r="AL948" i="2"/>
  <c r="AM948" i="2"/>
  <c r="AN948" i="2"/>
  <c r="AV948" i="2"/>
  <c r="C949" i="2"/>
  <c r="D949" i="2"/>
  <c r="E949" i="2"/>
  <c r="F949" i="2"/>
  <c r="G949" i="2"/>
  <c r="H949" i="2"/>
  <c r="J949" i="2"/>
  <c r="K949" i="2"/>
  <c r="L949" i="2"/>
  <c r="M949" i="2"/>
  <c r="AG949" i="2"/>
  <c r="AH949" i="2"/>
  <c r="AI949" i="2"/>
  <c r="AJ949" i="2"/>
  <c r="AK949" i="2"/>
  <c r="AL949" i="2"/>
  <c r="AM949" i="2"/>
  <c r="AN949" i="2"/>
  <c r="AV949" i="2"/>
  <c r="C950" i="2"/>
  <c r="D950" i="2"/>
  <c r="E950" i="2"/>
  <c r="F950" i="2"/>
  <c r="G950" i="2"/>
  <c r="H950" i="2"/>
  <c r="J950" i="2"/>
  <c r="K950" i="2"/>
  <c r="L950" i="2"/>
  <c r="M950" i="2"/>
  <c r="AG950" i="2"/>
  <c r="AH950" i="2"/>
  <c r="AI950" i="2"/>
  <c r="AJ950" i="2"/>
  <c r="AK950" i="2"/>
  <c r="AL950" i="2"/>
  <c r="AM950" i="2"/>
  <c r="AN950" i="2"/>
  <c r="AV950" i="2"/>
  <c r="C951" i="2"/>
  <c r="D951" i="2"/>
  <c r="E951" i="2"/>
  <c r="F951" i="2"/>
  <c r="G951" i="2"/>
  <c r="H951" i="2"/>
  <c r="J951" i="2"/>
  <c r="K951" i="2"/>
  <c r="L951" i="2"/>
  <c r="M951" i="2"/>
  <c r="AG951" i="2"/>
  <c r="AH951" i="2"/>
  <c r="AI951" i="2"/>
  <c r="AJ951" i="2"/>
  <c r="AK951" i="2"/>
  <c r="AL951" i="2"/>
  <c r="AM951" i="2"/>
  <c r="AN951" i="2"/>
  <c r="AV951" i="2"/>
  <c r="C952" i="2"/>
  <c r="D952" i="2"/>
  <c r="E952" i="2"/>
  <c r="F952" i="2"/>
  <c r="G952" i="2"/>
  <c r="H952" i="2"/>
  <c r="J952" i="2"/>
  <c r="K952" i="2"/>
  <c r="L952" i="2"/>
  <c r="M952" i="2"/>
  <c r="AG952" i="2"/>
  <c r="AH952" i="2"/>
  <c r="AI952" i="2"/>
  <c r="AJ952" i="2"/>
  <c r="AK952" i="2"/>
  <c r="AL952" i="2"/>
  <c r="AM952" i="2"/>
  <c r="AN952" i="2"/>
  <c r="AV952" i="2"/>
  <c r="C953" i="2"/>
  <c r="D953" i="2"/>
  <c r="E953" i="2"/>
  <c r="F953" i="2"/>
  <c r="G953" i="2"/>
  <c r="H953" i="2"/>
  <c r="J953" i="2"/>
  <c r="K953" i="2"/>
  <c r="L953" i="2"/>
  <c r="M953" i="2"/>
  <c r="AG953" i="2"/>
  <c r="AH953" i="2"/>
  <c r="AI953" i="2"/>
  <c r="AJ953" i="2"/>
  <c r="AK953" i="2"/>
  <c r="AL953" i="2"/>
  <c r="AM953" i="2"/>
  <c r="AN953" i="2"/>
  <c r="AV953" i="2"/>
  <c r="C954" i="2"/>
  <c r="D954" i="2"/>
  <c r="E954" i="2"/>
  <c r="F954" i="2"/>
  <c r="G954" i="2"/>
  <c r="H954" i="2"/>
  <c r="J954" i="2"/>
  <c r="K954" i="2"/>
  <c r="L954" i="2"/>
  <c r="M954" i="2"/>
  <c r="AG954" i="2"/>
  <c r="AH954" i="2"/>
  <c r="AI954" i="2"/>
  <c r="AJ954" i="2"/>
  <c r="AK954" i="2"/>
  <c r="AL954" i="2"/>
  <c r="AM954" i="2"/>
  <c r="AN954" i="2"/>
  <c r="AV954" i="2"/>
  <c r="C955" i="2"/>
  <c r="D955" i="2"/>
  <c r="E955" i="2"/>
  <c r="F955" i="2"/>
  <c r="G955" i="2"/>
  <c r="H955" i="2"/>
  <c r="J955" i="2"/>
  <c r="K955" i="2"/>
  <c r="L955" i="2"/>
  <c r="M955" i="2"/>
  <c r="AG955" i="2"/>
  <c r="AH955" i="2"/>
  <c r="AI955" i="2"/>
  <c r="AJ955" i="2"/>
  <c r="AK955" i="2"/>
  <c r="AL955" i="2"/>
  <c r="AM955" i="2"/>
  <c r="AN955" i="2"/>
  <c r="AV955" i="2"/>
  <c r="C956" i="2"/>
  <c r="D956" i="2"/>
  <c r="E956" i="2"/>
  <c r="F956" i="2"/>
  <c r="G956" i="2"/>
  <c r="H956" i="2"/>
  <c r="J956" i="2"/>
  <c r="K956" i="2"/>
  <c r="L956" i="2"/>
  <c r="M956" i="2"/>
  <c r="AG956" i="2"/>
  <c r="AH956" i="2"/>
  <c r="AI956" i="2"/>
  <c r="AJ956" i="2"/>
  <c r="AK956" i="2"/>
  <c r="AL956" i="2"/>
  <c r="AM956" i="2"/>
  <c r="AN956" i="2"/>
  <c r="AV956" i="2"/>
  <c r="C957" i="2"/>
  <c r="D957" i="2"/>
  <c r="E957" i="2"/>
  <c r="F957" i="2"/>
  <c r="G957" i="2"/>
  <c r="H957" i="2"/>
  <c r="J957" i="2"/>
  <c r="K957" i="2"/>
  <c r="L957" i="2"/>
  <c r="M957" i="2"/>
  <c r="AG957" i="2"/>
  <c r="AH957" i="2"/>
  <c r="AI957" i="2"/>
  <c r="AJ957" i="2"/>
  <c r="AK957" i="2"/>
  <c r="AL957" i="2"/>
  <c r="AM957" i="2"/>
  <c r="AN957" i="2"/>
  <c r="AV957" i="2"/>
  <c r="C958" i="2"/>
  <c r="D958" i="2"/>
  <c r="E958" i="2"/>
  <c r="F958" i="2"/>
  <c r="G958" i="2"/>
  <c r="H958" i="2"/>
  <c r="J958" i="2"/>
  <c r="K958" i="2"/>
  <c r="L958" i="2"/>
  <c r="M958" i="2"/>
  <c r="AG958" i="2"/>
  <c r="AH958" i="2"/>
  <c r="AI958" i="2"/>
  <c r="AJ958" i="2"/>
  <c r="AK958" i="2"/>
  <c r="AL958" i="2"/>
  <c r="AM958" i="2"/>
  <c r="AN958" i="2"/>
  <c r="AV958" i="2"/>
  <c r="C959" i="2"/>
  <c r="D959" i="2"/>
  <c r="E959" i="2"/>
  <c r="F959" i="2"/>
  <c r="G959" i="2"/>
  <c r="H959" i="2"/>
  <c r="J959" i="2"/>
  <c r="K959" i="2"/>
  <c r="L959" i="2"/>
  <c r="M959" i="2"/>
  <c r="AG959" i="2"/>
  <c r="AH959" i="2"/>
  <c r="AI959" i="2"/>
  <c r="AJ959" i="2"/>
  <c r="AK959" i="2"/>
  <c r="AL959" i="2"/>
  <c r="AM959" i="2"/>
  <c r="AN959" i="2"/>
  <c r="AV959" i="2"/>
  <c r="C960" i="2"/>
  <c r="D960" i="2"/>
  <c r="E960" i="2"/>
  <c r="F960" i="2"/>
  <c r="G960" i="2"/>
  <c r="H960" i="2"/>
  <c r="J960" i="2"/>
  <c r="K960" i="2"/>
  <c r="L960" i="2"/>
  <c r="M960" i="2"/>
  <c r="AG960" i="2"/>
  <c r="AH960" i="2"/>
  <c r="AI960" i="2"/>
  <c r="AJ960" i="2"/>
  <c r="AK960" i="2"/>
  <c r="AL960" i="2"/>
  <c r="AM960" i="2"/>
  <c r="AN960" i="2"/>
  <c r="AV960" i="2"/>
  <c r="C961" i="2"/>
  <c r="D961" i="2"/>
  <c r="E961" i="2"/>
  <c r="F961" i="2"/>
  <c r="G961" i="2"/>
  <c r="H961" i="2"/>
  <c r="J961" i="2"/>
  <c r="K961" i="2"/>
  <c r="L961" i="2"/>
  <c r="M961" i="2"/>
  <c r="AG961" i="2"/>
  <c r="AH961" i="2"/>
  <c r="AI961" i="2"/>
  <c r="AJ961" i="2"/>
  <c r="AK961" i="2"/>
  <c r="AL961" i="2"/>
  <c r="AM961" i="2"/>
  <c r="AN961" i="2"/>
  <c r="AV961" i="2"/>
  <c r="C962" i="2"/>
  <c r="D962" i="2"/>
  <c r="E962" i="2"/>
  <c r="F962" i="2"/>
  <c r="G962" i="2"/>
  <c r="H962" i="2"/>
  <c r="J962" i="2"/>
  <c r="K962" i="2"/>
  <c r="L962" i="2"/>
  <c r="M962" i="2"/>
  <c r="AG962" i="2"/>
  <c r="AH962" i="2"/>
  <c r="AI962" i="2"/>
  <c r="AJ962" i="2"/>
  <c r="AK962" i="2"/>
  <c r="AL962" i="2"/>
  <c r="AM962" i="2"/>
  <c r="AN962" i="2"/>
  <c r="AV962" i="2"/>
  <c r="C963" i="2"/>
  <c r="D963" i="2"/>
  <c r="E963" i="2"/>
  <c r="F963" i="2"/>
  <c r="G963" i="2"/>
  <c r="H963" i="2"/>
  <c r="J963" i="2"/>
  <c r="K963" i="2"/>
  <c r="L963" i="2"/>
  <c r="M963" i="2"/>
  <c r="AG963" i="2"/>
  <c r="AH963" i="2"/>
  <c r="AI963" i="2"/>
  <c r="AJ963" i="2"/>
  <c r="AK963" i="2"/>
  <c r="AL963" i="2"/>
  <c r="AM963" i="2"/>
  <c r="AN963" i="2"/>
  <c r="AV963" i="2"/>
  <c r="C964" i="2"/>
  <c r="D964" i="2"/>
  <c r="E964" i="2"/>
  <c r="F964" i="2"/>
  <c r="G964" i="2"/>
  <c r="H964" i="2"/>
  <c r="J964" i="2"/>
  <c r="K964" i="2"/>
  <c r="L964" i="2"/>
  <c r="M964" i="2"/>
  <c r="AG964" i="2"/>
  <c r="AH964" i="2"/>
  <c r="AI964" i="2"/>
  <c r="AJ964" i="2"/>
  <c r="AK964" i="2"/>
  <c r="AL964" i="2"/>
  <c r="AM964" i="2"/>
  <c r="AN964" i="2"/>
  <c r="AV964" i="2"/>
  <c r="C965" i="2"/>
  <c r="D965" i="2"/>
  <c r="E965" i="2"/>
  <c r="F965" i="2"/>
  <c r="G965" i="2"/>
  <c r="H965" i="2"/>
  <c r="J965" i="2"/>
  <c r="K965" i="2"/>
  <c r="L965" i="2"/>
  <c r="M965" i="2"/>
  <c r="AG965" i="2"/>
  <c r="AH965" i="2"/>
  <c r="AI965" i="2"/>
  <c r="AJ965" i="2"/>
  <c r="AK965" i="2"/>
  <c r="AL965" i="2"/>
  <c r="AM965" i="2"/>
  <c r="AN965" i="2"/>
  <c r="AV965" i="2"/>
  <c r="C966" i="2"/>
  <c r="D966" i="2"/>
  <c r="E966" i="2"/>
  <c r="F966" i="2"/>
  <c r="G966" i="2"/>
  <c r="H966" i="2"/>
  <c r="J966" i="2"/>
  <c r="K966" i="2"/>
  <c r="L966" i="2"/>
  <c r="M966" i="2"/>
  <c r="AG966" i="2"/>
  <c r="AH966" i="2"/>
  <c r="AI966" i="2"/>
  <c r="AJ966" i="2"/>
  <c r="AK966" i="2"/>
  <c r="AL966" i="2"/>
  <c r="AM966" i="2"/>
  <c r="AN966" i="2"/>
  <c r="AV966" i="2"/>
  <c r="C967" i="2"/>
  <c r="D967" i="2"/>
  <c r="E967" i="2"/>
  <c r="F967" i="2"/>
  <c r="G967" i="2"/>
  <c r="H967" i="2"/>
  <c r="J967" i="2"/>
  <c r="K967" i="2"/>
  <c r="L967" i="2"/>
  <c r="M967" i="2"/>
  <c r="AG967" i="2"/>
  <c r="AH967" i="2"/>
  <c r="AI967" i="2"/>
  <c r="AJ967" i="2"/>
  <c r="AK967" i="2"/>
  <c r="AL967" i="2"/>
  <c r="AM967" i="2"/>
  <c r="AN967" i="2"/>
  <c r="AV967" i="2"/>
  <c r="C968" i="2"/>
  <c r="D968" i="2"/>
  <c r="E968" i="2"/>
  <c r="F968" i="2"/>
  <c r="G968" i="2"/>
  <c r="H968" i="2"/>
  <c r="J968" i="2"/>
  <c r="K968" i="2"/>
  <c r="L968" i="2"/>
  <c r="M968" i="2"/>
  <c r="AG968" i="2"/>
  <c r="AH968" i="2"/>
  <c r="AI968" i="2"/>
  <c r="AJ968" i="2"/>
  <c r="AK968" i="2"/>
  <c r="AL968" i="2"/>
  <c r="AM968" i="2"/>
  <c r="AN968" i="2"/>
  <c r="AV968" i="2"/>
  <c r="C969" i="2"/>
  <c r="D969" i="2"/>
  <c r="E969" i="2"/>
  <c r="F969" i="2"/>
  <c r="G969" i="2"/>
  <c r="H969" i="2"/>
  <c r="J969" i="2"/>
  <c r="K969" i="2"/>
  <c r="L969" i="2"/>
  <c r="M969" i="2"/>
  <c r="AG969" i="2"/>
  <c r="AH969" i="2"/>
  <c r="AI969" i="2"/>
  <c r="AJ969" i="2"/>
  <c r="AK969" i="2"/>
  <c r="AL969" i="2"/>
  <c r="AM969" i="2"/>
  <c r="AN969" i="2"/>
  <c r="AV969" i="2"/>
  <c r="C970" i="2"/>
  <c r="D970" i="2"/>
  <c r="E970" i="2"/>
  <c r="F970" i="2"/>
  <c r="G970" i="2"/>
  <c r="H970" i="2"/>
  <c r="J970" i="2"/>
  <c r="K970" i="2"/>
  <c r="L970" i="2"/>
  <c r="M970" i="2"/>
  <c r="AG970" i="2"/>
  <c r="AH970" i="2"/>
  <c r="AI970" i="2"/>
  <c r="AJ970" i="2"/>
  <c r="AK970" i="2"/>
  <c r="AL970" i="2"/>
  <c r="AM970" i="2"/>
  <c r="AN970" i="2"/>
  <c r="AV970" i="2"/>
  <c r="C971" i="2"/>
  <c r="D971" i="2"/>
  <c r="E971" i="2"/>
  <c r="F971" i="2"/>
  <c r="G971" i="2"/>
  <c r="H971" i="2"/>
  <c r="J971" i="2"/>
  <c r="K971" i="2"/>
  <c r="L971" i="2"/>
  <c r="M971" i="2"/>
  <c r="AG971" i="2"/>
  <c r="AH971" i="2"/>
  <c r="AI971" i="2"/>
  <c r="AJ971" i="2"/>
  <c r="AK971" i="2"/>
  <c r="AL971" i="2"/>
  <c r="AM971" i="2"/>
  <c r="AN971" i="2"/>
  <c r="AV971" i="2"/>
  <c r="C972" i="2"/>
  <c r="D972" i="2"/>
  <c r="E972" i="2"/>
  <c r="F972" i="2"/>
  <c r="G972" i="2"/>
  <c r="H972" i="2"/>
  <c r="J972" i="2"/>
  <c r="K972" i="2"/>
  <c r="L972" i="2"/>
  <c r="M972" i="2"/>
  <c r="AG972" i="2"/>
  <c r="AH972" i="2"/>
  <c r="AI972" i="2"/>
  <c r="AJ972" i="2"/>
  <c r="AK972" i="2"/>
  <c r="AL972" i="2"/>
  <c r="AM972" i="2"/>
  <c r="AN972" i="2"/>
  <c r="AV972" i="2"/>
  <c r="C973" i="2"/>
  <c r="D973" i="2"/>
  <c r="E973" i="2"/>
  <c r="F973" i="2"/>
  <c r="G973" i="2"/>
  <c r="H973" i="2"/>
  <c r="J973" i="2"/>
  <c r="K973" i="2"/>
  <c r="L973" i="2"/>
  <c r="M973" i="2"/>
  <c r="AG973" i="2"/>
  <c r="AH973" i="2"/>
  <c r="AI973" i="2"/>
  <c r="AJ973" i="2"/>
  <c r="AK973" i="2"/>
  <c r="AL973" i="2"/>
  <c r="AM973" i="2"/>
  <c r="AN973" i="2"/>
  <c r="AV973" i="2"/>
  <c r="C974" i="2"/>
  <c r="D974" i="2"/>
  <c r="E974" i="2"/>
  <c r="F974" i="2"/>
  <c r="G974" i="2"/>
  <c r="H974" i="2"/>
  <c r="J974" i="2"/>
  <c r="K974" i="2"/>
  <c r="L974" i="2"/>
  <c r="M974" i="2"/>
  <c r="AG974" i="2"/>
  <c r="AH974" i="2"/>
  <c r="AI974" i="2"/>
  <c r="AJ974" i="2"/>
  <c r="AK974" i="2"/>
  <c r="AL974" i="2"/>
  <c r="AM974" i="2"/>
  <c r="AN974" i="2"/>
  <c r="AV974" i="2"/>
  <c r="C975" i="2"/>
  <c r="D975" i="2"/>
  <c r="E975" i="2"/>
  <c r="F975" i="2"/>
  <c r="G975" i="2"/>
  <c r="H975" i="2"/>
  <c r="J975" i="2"/>
  <c r="K975" i="2"/>
  <c r="L975" i="2"/>
  <c r="M975" i="2"/>
  <c r="AG975" i="2"/>
  <c r="AH975" i="2"/>
  <c r="AI975" i="2"/>
  <c r="AJ975" i="2"/>
  <c r="AK975" i="2"/>
  <c r="AL975" i="2"/>
  <c r="AM975" i="2"/>
  <c r="AN975" i="2"/>
  <c r="AV975" i="2"/>
  <c r="C976" i="2"/>
  <c r="D976" i="2"/>
  <c r="E976" i="2"/>
  <c r="F976" i="2"/>
  <c r="G976" i="2"/>
  <c r="H976" i="2"/>
  <c r="J976" i="2"/>
  <c r="K976" i="2"/>
  <c r="L976" i="2"/>
  <c r="M976" i="2"/>
  <c r="AG976" i="2"/>
  <c r="AH976" i="2"/>
  <c r="AI976" i="2"/>
  <c r="AJ976" i="2"/>
  <c r="AK976" i="2"/>
  <c r="AL976" i="2"/>
  <c r="AM976" i="2"/>
  <c r="AN976" i="2"/>
  <c r="AV976" i="2"/>
  <c r="C977" i="2"/>
  <c r="D977" i="2"/>
  <c r="E977" i="2"/>
  <c r="F977" i="2"/>
  <c r="G977" i="2"/>
  <c r="H977" i="2"/>
  <c r="J977" i="2"/>
  <c r="K977" i="2"/>
  <c r="L977" i="2"/>
  <c r="M977" i="2"/>
  <c r="AG977" i="2"/>
  <c r="AH977" i="2"/>
  <c r="AI977" i="2"/>
  <c r="AJ977" i="2"/>
  <c r="AK977" i="2"/>
  <c r="AL977" i="2"/>
  <c r="AM977" i="2"/>
  <c r="AN977" i="2"/>
  <c r="AV977" i="2"/>
  <c r="C978" i="2"/>
  <c r="D978" i="2"/>
  <c r="E978" i="2"/>
  <c r="F978" i="2"/>
  <c r="G978" i="2"/>
  <c r="H978" i="2"/>
  <c r="J978" i="2"/>
  <c r="K978" i="2"/>
  <c r="L978" i="2"/>
  <c r="M978" i="2"/>
  <c r="AG978" i="2"/>
  <c r="AH978" i="2"/>
  <c r="AI978" i="2"/>
  <c r="AJ978" i="2"/>
  <c r="AK978" i="2"/>
  <c r="AL978" i="2"/>
  <c r="AM978" i="2"/>
  <c r="AN978" i="2"/>
  <c r="AV978" i="2"/>
  <c r="C979" i="2"/>
  <c r="D979" i="2"/>
  <c r="E979" i="2"/>
  <c r="F979" i="2"/>
  <c r="G979" i="2"/>
  <c r="H979" i="2"/>
  <c r="J979" i="2"/>
  <c r="K979" i="2"/>
  <c r="L979" i="2"/>
  <c r="M979" i="2"/>
  <c r="AG979" i="2"/>
  <c r="AH979" i="2"/>
  <c r="AI979" i="2"/>
  <c r="AJ979" i="2"/>
  <c r="AK979" i="2"/>
  <c r="AL979" i="2"/>
  <c r="AM979" i="2"/>
  <c r="AN979" i="2"/>
  <c r="AV979" i="2"/>
  <c r="C980" i="2"/>
  <c r="D980" i="2"/>
  <c r="E980" i="2"/>
  <c r="F980" i="2"/>
  <c r="G980" i="2"/>
  <c r="H980" i="2"/>
  <c r="J980" i="2"/>
  <c r="K980" i="2"/>
  <c r="L980" i="2"/>
  <c r="M980" i="2"/>
  <c r="AG980" i="2"/>
  <c r="AH980" i="2"/>
  <c r="AI980" i="2"/>
  <c r="AJ980" i="2"/>
  <c r="AK980" i="2"/>
  <c r="AL980" i="2"/>
  <c r="AM980" i="2"/>
  <c r="AN980" i="2"/>
  <c r="AV980" i="2"/>
  <c r="C981" i="2"/>
  <c r="D981" i="2"/>
  <c r="E981" i="2"/>
  <c r="F981" i="2"/>
  <c r="G981" i="2"/>
  <c r="H981" i="2"/>
  <c r="J981" i="2"/>
  <c r="K981" i="2"/>
  <c r="L981" i="2"/>
  <c r="M981" i="2"/>
  <c r="AG981" i="2"/>
  <c r="AH981" i="2"/>
  <c r="AI981" i="2"/>
  <c r="AJ981" i="2"/>
  <c r="AK981" i="2"/>
  <c r="AL981" i="2"/>
  <c r="AM981" i="2"/>
  <c r="AN981" i="2"/>
  <c r="AV981" i="2"/>
  <c r="C982" i="2"/>
  <c r="D982" i="2"/>
  <c r="E982" i="2"/>
  <c r="F982" i="2"/>
  <c r="G982" i="2"/>
  <c r="H982" i="2"/>
  <c r="J982" i="2"/>
  <c r="K982" i="2"/>
  <c r="L982" i="2"/>
  <c r="M982" i="2"/>
  <c r="AG982" i="2"/>
  <c r="AH982" i="2"/>
  <c r="AI982" i="2"/>
  <c r="AJ982" i="2"/>
  <c r="AK982" i="2"/>
  <c r="AL982" i="2"/>
  <c r="AM982" i="2"/>
  <c r="AN982" i="2"/>
  <c r="AV982" i="2"/>
  <c r="C983" i="2"/>
  <c r="D983" i="2"/>
  <c r="E983" i="2"/>
  <c r="F983" i="2"/>
  <c r="G983" i="2"/>
  <c r="H983" i="2"/>
  <c r="J983" i="2"/>
  <c r="K983" i="2"/>
  <c r="L983" i="2"/>
  <c r="M983" i="2"/>
  <c r="AG983" i="2"/>
  <c r="AH983" i="2"/>
  <c r="AI983" i="2"/>
  <c r="AJ983" i="2"/>
  <c r="AK983" i="2"/>
  <c r="AL983" i="2"/>
  <c r="AM983" i="2"/>
  <c r="AN983" i="2"/>
  <c r="AV983" i="2"/>
  <c r="C984" i="2"/>
  <c r="D984" i="2"/>
  <c r="E984" i="2"/>
  <c r="F984" i="2"/>
  <c r="G984" i="2"/>
  <c r="H984" i="2"/>
  <c r="J984" i="2"/>
  <c r="K984" i="2"/>
  <c r="L984" i="2"/>
  <c r="M984" i="2"/>
  <c r="AG984" i="2"/>
  <c r="AH984" i="2"/>
  <c r="AI984" i="2"/>
  <c r="AJ984" i="2"/>
  <c r="AK984" i="2"/>
  <c r="AL984" i="2"/>
  <c r="AM984" i="2"/>
  <c r="AN984" i="2"/>
  <c r="AV984" i="2"/>
  <c r="C985" i="2"/>
  <c r="D985" i="2"/>
  <c r="E985" i="2"/>
  <c r="F985" i="2"/>
  <c r="G985" i="2"/>
  <c r="H985" i="2"/>
  <c r="J985" i="2"/>
  <c r="K985" i="2"/>
  <c r="L985" i="2"/>
  <c r="M985" i="2"/>
  <c r="AG985" i="2"/>
  <c r="AH985" i="2"/>
  <c r="AI985" i="2"/>
  <c r="AJ985" i="2"/>
  <c r="AK985" i="2"/>
  <c r="AL985" i="2"/>
  <c r="AM985" i="2"/>
  <c r="AN985" i="2"/>
  <c r="AV985" i="2"/>
  <c r="C986" i="2"/>
  <c r="D986" i="2"/>
  <c r="E986" i="2"/>
  <c r="F986" i="2"/>
  <c r="G986" i="2"/>
  <c r="H986" i="2"/>
  <c r="J986" i="2"/>
  <c r="K986" i="2"/>
  <c r="L986" i="2"/>
  <c r="M986" i="2"/>
  <c r="AG986" i="2"/>
  <c r="AH986" i="2"/>
  <c r="AI986" i="2"/>
  <c r="AJ986" i="2"/>
  <c r="AK986" i="2"/>
  <c r="AL986" i="2"/>
  <c r="AM986" i="2"/>
  <c r="AN986" i="2"/>
  <c r="AV986" i="2"/>
  <c r="C987" i="2"/>
  <c r="D987" i="2"/>
  <c r="E987" i="2"/>
  <c r="F987" i="2"/>
  <c r="G987" i="2"/>
  <c r="H987" i="2"/>
  <c r="J987" i="2"/>
  <c r="K987" i="2"/>
  <c r="L987" i="2"/>
  <c r="M987" i="2"/>
  <c r="AG987" i="2"/>
  <c r="AH987" i="2"/>
  <c r="AI987" i="2"/>
  <c r="AJ987" i="2"/>
  <c r="AK987" i="2"/>
  <c r="AL987" i="2"/>
  <c r="AM987" i="2"/>
  <c r="AN987" i="2"/>
  <c r="AV987" i="2"/>
  <c r="C988" i="2"/>
  <c r="D988" i="2"/>
  <c r="E988" i="2"/>
  <c r="F988" i="2"/>
  <c r="G988" i="2"/>
  <c r="H988" i="2"/>
  <c r="J988" i="2"/>
  <c r="K988" i="2"/>
  <c r="L988" i="2"/>
  <c r="M988" i="2"/>
  <c r="AG988" i="2"/>
  <c r="AH988" i="2"/>
  <c r="AI988" i="2"/>
  <c r="AJ988" i="2"/>
  <c r="AK988" i="2"/>
  <c r="AL988" i="2"/>
  <c r="AM988" i="2"/>
  <c r="AN988" i="2"/>
  <c r="AV988" i="2"/>
  <c r="C989" i="2"/>
  <c r="D989" i="2"/>
  <c r="E989" i="2"/>
  <c r="F989" i="2"/>
  <c r="G989" i="2"/>
  <c r="H989" i="2"/>
  <c r="J989" i="2"/>
  <c r="K989" i="2"/>
  <c r="L989" i="2"/>
  <c r="M989" i="2"/>
  <c r="AG989" i="2"/>
  <c r="AH989" i="2"/>
  <c r="AI989" i="2"/>
  <c r="AJ989" i="2"/>
  <c r="AK989" i="2"/>
  <c r="AL989" i="2"/>
  <c r="AM989" i="2"/>
  <c r="AN989" i="2"/>
  <c r="AV989" i="2"/>
  <c r="C990" i="2"/>
  <c r="D990" i="2"/>
  <c r="E990" i="2"/>
  <c r="F990" i="2"/>
  <c r="G990" i="2"/>
  <c r="H990" i="2"/>
  <c r="J990" i="2"/>
  <c r="K990" i="2"/>
  <c r="L990" i="2"/>
  <c r="M990" i="2"/>
  <c r="AG990" i="2"/>
  <c r="AH990" i="2"/>
  <c r="AI990" i="2"/>
  <c r="AJ990" i="2"/>
  <c r="AK990" i="2"/>
  <c r="AL990" i="2"/>
  <c r="AM990" i="2"/>
  <c r="AN990" i="2"/>
  <c r="AV990" i="2"/>
  <c r="C991" i="2"/>
  <c r="D991" i="2"/>
  <c r="E991" i="2"/>
  <c r="F991" i="2"/>
  <c r="G991" i="2"/>
  <c r="H991" i="2"/>
  <c r="J991" i="2"/>
  <c r="K991" i="2"/>
  <c r="L991" i="2"/>
  <c r="M991" i="2"/>
  <c r="AG991" i="2"/>
  <c r="AH991" i="2"/>
  <c r="AI991" i="2"/>
  <c r="AJ991" i="2"/>
  <c r="AK991" i="2"/>
  <c r="AL991" i="2"/>
  <c r="AM991" i="2"/>
  <c r="AN991" i="2"/>
  <c r="AV991" i="2"/>
  <c r="C992" i="2"/>
  <c r="D992" i="2"/>
  <c r="E992" i="2"/>
  <c r="F992" i="2"/>
  <c r="G992" i="2"/>
  <c r="H992" i="2"/>
  <c r="J992" i="2"/>
  <c r="K992" i="2"/>
  <c r="L992" i="2"/>
  <c r="M992" i="2"/>
  <c r="AG992" i="2"/>
  <c r="AH992" i="2"/>
  <c r="AI992" i="2"/>
  <c r="AJ992" i="2"/>
  <c r="AK992" i="2"/>
  <c r="AL992" i="2"/>
  <c r="AM992" i="2"/>
  <c r="AN992" i="2"/>
  <c r="AV992" i="2"/>
  <c r="C993" i="2"/>
  <c r="D993" i="2"/>
  <c r="E993" i="2"/>
  <c r="F993" i="2"/>
  <c r="G993" i="2"/>
  <c r="H993" i="2"/>
  <c r="J993" i="2"/>
  <c r="K993" i="2"/>
  <c r="L993" i="2"/>
  <c r="M993" i="2"/>
  <c r="AG993" i="2"/>
  <c r="AH993" i="2"/>
  <c r="AI993" i="2"/>
  <c r="AJ993" i="2"/>
  <c r="AK993" i="2"/>
  <c r="AL993" i="2"/>
  <c r="AM993" i="2"/>
  <c r="AN993" i="2"/>
  <c r="AV993" i="2"/>
  <c r="C994" i="2"/>
  <c r="D994" i="2"/>
  <c r="E994" i="2"/>
  <c r="F994" i="2"/>
  <c r="G994" i="2"/>
  <c r="H994" i="2"/>
  <c r="J994" i="2"/>
  <c r="K994" i="2"/>
  <c r="L994" i="2"/>
  <c r="M994" i="2"/>
  <c r="AG994" i="2"/>
  <c r="AH994" i="2"/>
  <c r="AI994" i="2"/>
  <c r="AJ994" i="2"/>
  <c r="AK994" i="2"/>
  <c r="AL994" i="2"/>
  <c r="AM994" i="2"/>
  <c r="AN994" i="2"/>
  <c r="AV994" i="2"/>
  <c r="C995" i="2"/>
  <c r="D995" i="2"/>
  <c r="E995" i="2"/>
  <c r="F995" i="2"/>
  <c r="G995" i="2"/>
  <c r="H995" i="2"/>
  <c r="J995" i="2"/>
  <c r="K995" i="2"/>
  <c r="L995" i="2"/>
  <c r="M995" i="2"/>
  <c r="AG995" i="2"/>
  <c r="AH995" i="2"/>
  <c r="AI995" i="2"/>
  <c r="AJ995" i="2"/>
  <c r="AK995" i="2"/>
  <c r="AL995" i="2"/>
  <c r="AM995" i="2"/>
  <c r="AN995" i="2"/>
  <c r="AV995" i="2"/>
  <c r="C996" i="2"/>
  <c r="D996" i="2"/>
  <c r="E996" i="2"/>
  <c r="F996" i="2"/>
  <c r="G996" i="2"/>
  <c r="H996" i="2"/>
  <c r="J996" i="2"/>
  <c r="K996" i="2"/>
  <c r="L996" i="2"/>
  <c r="M996" i="2"/>
  <c r="AG996" i="2"/>
  <c r="AH996" i="2"/>
  <c r="AI996" i="2"/>
  <c r="AJ996" i="2"/>
  <c r="AK996" i="2"/>
  <c r="AL996" i="2"/>
  <c r="AM996" i="2"/>
  <c r="AN996" i="2"/>
  <c r="AV996" i="2"/>
  <c r="C997" i="2"/>
  <c r="D997" i="2"/>
  <c r="E997" i="2"/>
  <c r="F997" i="2"/>
  <c r="G997" i="2"/>
  <c r="H997" i="2"/>
  <c r="J997" i="2"/>
  <c r="K997" i="2"/>
  <c r="L997" i="2"/>
  <c r="M997" i="2"/>
  <c r="AG997" i="2"/>
  <c r="AH997" i="2"/>
  <c r="AI997" i="2"/>
  <c r="AJ997" i="2"/>
  <c r="AK997" i="2"/>
  <c r="AL997" i="2"/>
  <c r="AM997" i="2"/>
  <c r="AN997" i="2"/>
  <c r="AV997" i="2"/>
  <c r="C998" i="2"/>
  <c r="D998" i="2"/>
  <c r="E998" i="2"/>
  <c r="F998" i="2"/>
  <c r="G998" i="2"/>
  <c r="H998" i="2"/>
  <c r="J998" i="2"/>
  <c r="K998" i="2"/>
  <c r="L998" i="2"/>
  <c r="M998" i="2"/>
  <c r="AG998" i="2"/>
  <c r="AH998" i="2"/>
  <c r="AI998" i="2"/>
  <c r="AJ998" i="2"/>
  <c r="AK998" i="2"/>
  <c r="AL998" i="2"/>
  <c r="AM998" i="2"/>
  <c r="AN998" i="2"/>
  <c r="AV998" i="2"/>
  <c r="C999" i="2"/>
  <c r="D999" i="2"/>
  <c r="E999" i="2"/>
  <c r="F999" i="2"/>
  <c r="G999" i="2"/>
  <c r="H999" i="2"/>
  <c r="J999" i="2"/>
  <c r="K999" i="2"/>
  <c r="L999" i="2"/>
  <c r="M999" i="2"/>
  <c r="AG999" i="2"/>
  <c r="AH999" i="2"/>
  <c r="AI999" i="2"/>
  <c r="AJ999" i="2"/>
  <c r="AK999" i="2"/>
  <c r="AL999" i="2"/>
  <c r="AM999" i="2"/>
  <c r="AN999" i="2"/>
  <c r="AV999" i="2"/>
  <c r="C1000" i="2"/>
  <c r="D1000" i="2"/>
  <c r="E1000" i="2"/>
  <c r="F1000" i="2"/>
  <c r="G1000" i="2"/>
  <c r="H1000" i="2"/>
  <c r="J1000" i="2"/>
  <c r="K1000" i="2"/>
  <c r="L1000" i="2"/>
  <c r="M1000" i="2"/>
  <c r="AG1000" i="2"/>
  <c r="AH1000" i="2"/>
  <c r="AI1000" i="2"/>
  <c r="AJ1000" i="2"/>
  <c r="AK1000" i="2"/>
  <c r="AL1000" i="2"/>
  <c r="AM1000" i="2"/>
  <c r="AN1000" i="2"/>
  <c r="AV1000" i="2"/>
  <c r="C1001" i="2"/>
  <c r="D1001" i="2"/>
  <c r="E1001" i="2"/>
  <c r="F1001" i="2"/>
  <c r="G1001" i="2"/>
  <c r="H1001" i="2"/>
  <c r="J1001" i="2"/>
  <c r="K1001" i="2"/>
  <c r="L1001" i="2"/>
  <c r="M1001" i="2"/>
  <c r="AG1001" i="2"/>
  <c r="AH1001" i="2"/>
  <c r="AI1001" i="2"/>
  <c r="AJ1001" i="2"/>
  <c r="AK1001" i="2"/>
  <c r="AL1001" i="2"/>
  <c r="AM1001" i="2"/>
  <c r="AN1001" i="2"/>
  <c r="AV1001" i="2"/>
  <c r="C1002" i="2"/>
  <c r="D1002" i="2"/>
  <c r="E1002" i="2"/>
  <c r="F1002" i="2"/>
  <c r="G1002" i="2"/>
  <c r="H1002" i="2"/>
  <c r="J1002" i="2"/>
  <c r="K1002" i="2"/>
  <c r="L1002" i="2"/>
  <c r="M1002" i="2"/>
  <c r="AG1002" i="2"/>
  <c r="AH1002" i="2"/>
  <c r="AI1002" i="2"/>
  <c r="AJ1002" i="2"/>
  <c r="AK1002" i="2"/>
  <c r="AL1002" i="2"/>
  <c r="AM1002" i="2"/>
  <c r="AN1002" i="2"/>
  <c r="AV1002" i="2"/>
  <c r="C1003" i="2"/>
  <c r="D1003" i="2"/>
  <c r="E1003" i="2"/>
  <c r="F1003" i="2"/>
  <c r="G1003" i="2"/>
  <c r="H1003" i="2"/>
  <c r="J1003" i="2"/>
  <c r="K1003" i="2"/>
  <c r="L1003" i="2"/>
  <c r="M1003" i="2"/>
  <c r="AG1003" i="2"/>
  <c r="AH1003" i="2"/>
  <c r="AI1003" i="2"/>
  <c r="AJ1003" i="2"/>
  <c r="AK1003" i="2"/>
  <c r="AL1003" i="2"/>
  <c r="AM1003" i="2"/>
  <c r="AN1003" i="2"/>
  <c r="AV1003" i="2"/>
  <c r="C1004" i="2"/>
  <c r="D1004" i="2"/>
  <c r="E1004" i="2"/>
  <c r="F1004" i="2"/>
  <c r="G1004" i="2"/>
  <c r="H1004" i="2"/>
  <c r="J1004" i="2"/>
  <c r="K1004" i="2"/>
  <c r="L1004" i="2"/>
  <c r="M1004" i="2"/>
  <c r="AG1004" i="2"/>
  <c r="AH1004" i="2"/>
  <c r="AI1004" i="2"/>
  <c r="AJ1004" i="2"/>
  <c r="AK1004" i="2"/>
  <c r="AL1004" i="2"/>
  <c r="AM1004" i="2"/>
  <c r="AN1004" i="2"/>
  <c r="AV1004" i="2"/>
  <c r="C1005" i="2"/>
  <c r="D1005" i="2"/>
  <c r="E1005" i="2"/>
  <c r="F1005" i="2"/>
  <c r="G1005" i="2"/>
  <c r="H1005" i="2"/>
  <c r="J1005" i="2"/>
  <c r="K1005" i="2"/>
  <c r="L1005" i="2"/>
  <c r="M1005" i="2"/>
  <c r="AG1005" i="2"/>
  <c r="AH1005" i="2"/>
  <c r="AI1005" i="2"/>
  <c r="AJ1005" i="2"/>
  <c r="AK1005" i="2"/>
  <c r="AL1005" i="2"/>
  <c r="AM1005" i="2"/>
  <c r="AN1005" i="2"/>
  <c r="AV1005" i="2"/>
  <c r="C1006" i="2"/>
  <c r="D1006" i="2"/>
  <c r="E1006" i="2"/>
  <c r="F1006" i="2"/>
  <c r="G1006" i="2"/>
  <c r="H1006" i="2"/>
  <c r="J1006" i="2"/>
  <c r="K1006" i="2"/>
  <c r="L1006" i="2"/>
  <c r="M1006" i="2"/>
  <c r="AG1006" i="2"/>
  <c r="AH1006" i="2"/>
  <c r="AI1006" i="2"/>
  <c r="AJ1006" i="2"/>
  <c r="AK1006" i="2"/>
  <c r="AL1006" i="2"/>
  <c r="AM1006" i="2"/>
  <c r="AN1006" i="2"/>
  <c r="AV1006" i="2"/>
  <c r="C1007" i="2"/>
  <c r="D1007" i="2"/>
  <c r="E1007" i="2"/>
  <c r="F1007" i="2"/>
  <c r="G1007" i="2"/>
  <c r="H1007" i="2"/>
  <c r="J1007" i="2"/>
  <c r="K1007" i="2"/>
  <c r="L1007" i="2"/>
  <c r="M1007" i="2"/>
  <c r="AG1007" i="2"/>
  <c r="AH1007" i="2"/>
  <c r="AI1007" i="2"/>
  <c r="AJ1007" i="2"/>
  <c r="AK1007" i="2"/>
  <c r="AL1007" i="2"/>
  <c r="AM1007" i="2"/>
  <c r="AN1007" i="2"/>
  <c r="AV1007" i="2"/>
  <c r="C1008" i="2"/>
  <c r="D1008" i="2"/>
  <c r="E1008" i="2"/>
  <c r="F1008" i="2"/>
  <c r="G1008" i="2"/>
  <c r="H1008" i="2"/>
  <c r="J1008" i="2"/>
  <c r="K1008" i="2"/>
  <c r="L1008" i="2"/>
  <c r="M1008" i="2"/>
  <c r="AG1008" i="2"/>
  <c r="AH1008" i="2"/>
  <c r="AI1008" i="2"/>
  <c r="AJ1008" i="2"/>
  <c r="AK1008" i="2"/>
  <c r="AL1008" i="2"/>
  <c r="AM1008" i="2"/>
  <c r="AN1008" i="2"/>
  <c r="AV1008" i="2"/>
  <c r="C1009" i="2"/>
  <c r="D1009" i="2"/>
  <c r="E1009" i="2"/>
  <c r="F1009" i="2"/>
  <c r="G1009" i="2"/>
  <c r="H1009" i="2"/>
  <c r="J1009" i="2"/>
  <c r="K1009" i="2"/>
  <c r="L1009" i="2"/>
  <c r="M1009" i="2"/>
  <c r="AG1009" i="2"/>
  <c r="AH1009" i="2"/>
  <c r="AI1009" i="2"/>
  <c r="AJ1009" i="2"/>
  <c r="AK1009" i="2"/>
  <c r="AL1009" i="2"/>
  <c r="AM1009" i="2"/>
  <c r="AN1009" i="2"/>
  <c r="AV1009" i="2"/>
  <c r="C1010" i="2"/>
  <c r="D1010" i="2"/>
  <c r="E1010" i="2"/>
  <c r="F1010" i="2"/>
  <c r="G1010" i="2"/>
  <c r="H1010" i="2"/>
  <c r="J1010" i="2"/>
  <c r="K1010" i="2"/>
  <c r="L1010" i="2"/>
  <c r="M1010" i="2"/>
  <c r="AG1010" i="2"/>
  <c r="AH1010" i="2"/>
  <c r="AI1010" i="2"/>
  <c r="AJ1010" i="2"/>
  <c r="AK1010" i="2"/>
  <c r="AL1010" i="2"/>
  <c r="AM1010" i="2"/>
  <c r="AN1010" i="2"/>
  <c r="AV1010" i="2"/>
  <c r="C1011" i="2"/>
  <c r="D1011" i="2"/>
  <c r="E1011" i="2"/>
  <c r="F1011" i="2"/>
  <c r="G1011" i="2"/>
  <c r="H1011" i="2"/>
  <c r="J1011" i="2"/>
  <c r="K1011" i="2"/>
  <c r="L1011" i="2"/>
  <c r="M1011" i="2"/>
  <c r="AG1011" i="2"/>
  <c r="AH1011" i="2"/>
  <c r="AI1011" i="2"/>
  <c r="AJ1011" i="2"/>
  <c r="AK1011" i="2"/>
  <c r="AL1011" i="2"/>
  <c r="AM1011" i="2"/>
  <c r="AN1011" i="2"/>
  <c r="AV1011" i="2"/>
  <c r="C1012" i="2"/>
  <c r="D1012" i="2"/>
  <c r="E1012" i="2"/>
  <c r="F1012" i="2"/>
  <c r="G1012" i="2"/>
  <c r="H1012" i="2"/>
  <c r="J1012" i="2"/>
  <c r="K1012" i="2"/>
  <c r="L1012" i="2"/>
  <c r="M1012" i="2"/>
  <c r="AG1012" i="2"/>
  <c r="AH1012" i="2"/>
  <c r="AI1012" i="2"/>
  <c r="AJ1012" i="2"/>
  <c r="AK1012" i="2"/>
  <c r="AL1012" i="2"/>
  <c r="AM1012" i="2"/>
  <c r="AN1012" i="2"/>
  <c r="AV1012" i="2"/>
  <c r="C1013" i="2"/>
  <c r="D1013" i="2"/>
  <c r="E1013" i="2"/>
  <c r="F1013" i="2"/>
  <c r="G1013" i="2"/>
  <c r="H1013" i="2"/>
  <c r="J1013" i="2"/>
  <c r="K1013" i="2"/>
  <c r="L1013" i="2"/>
  <c r="M1013" i="2"/>
  <c r="AG1013" i="2"/>
  <c r="AH1013" i="2"/>
  <c r="AI1013" i="2"/>
  <c r="AJ1013" i="2"/>
  <c r="AK1013" i="2"/>
  <c r="AL1013" i="2"/>
  <c r="AM1013" i="2"/>
  <c r="AN1013" i="2"/>
  <c r="AV1013" i="2"/>
  <c r="C1014" i="2"/>
  <c r="D1014" i="2"/>
  <c r="E1014" i="2"/>
  <c r="F1014" i="2"/>
  <c r="G1014" i="2"/>
  <c r="H1014" i="2"/>
  <c r="J1014" i="2"/>
  <c r="K1014" i="2"/>
  <c r="L1014" i="2"/>
  <c r="M1014" i="2"/>
  <c r="AG1014" i="2"/>
  <c r="AH1014" i="2"/>
  <c r="AI1014" i="2"/>
  <c r="AJ1014" i="2"/>
  <c r="AK1014" i="2"/>
  <c r="AL1014" i="2"/>
  <c r="AM1014" i="2"/>
  <c r="AN1014" i="2"/>
  <c r="AV1014" i="2"/>
  <c r="C1015" i="2"/>
  <c r="D1015" i="2"/>
  <c r="E1015" i="2"/>
  <c r="F1015" i="2"/>
  <c r="G1015" i="2"/>
  <c r="H1015" i="2"/>
  <c r="J1015" i="2"/>
  <c r="K1015" i="2"/>
  <c r="L1015" i="2"/>
  <c r="M1015" i="2"/>
  <c r="AG1015" i="2"/>
  <c r="AH1015" i="2"/>
  <c r="AI1015" i="2"/>
  <c r="AJ1015" i="2"/>
  <c r="AK1015" i="2"/>
  <c r="AL1015" i="2"/>
  <c r="AM1015" i="2"/>
  <c r="AN1015" i="2"/>
  <c r="AV1015" i="2"/>
  <c r="C1016" i="2"/>
  <c r="D1016" i="2"/>
  <c r="E1016" i="2"/>
  <c r="F1016" i="2"/>
  <c r="G1016" i="2"/>
  <c r="H1016" i="2"/>
  <c r="J1016" i="2"/>
  <c r="K1016" i="2"/>
  <c r="L1016" i="2"/>
  <c r="M1016" i="2"/>
  <c r="AG1016" i="2"/>
  <c r="AH1016" i="2"/>
  <c r="AI1016" i="2"/>
  <c r="AJ1016" i="2"/>
  <c r="AK1016" i="2"/>
  <c r="AL1016" i="2"/>
  <c r="AM1016" i="2"/>
  <c r="AN1016" i="2"/>
  <c r="AV1016" i="2"/>
  <c r="C1017" i="2"/>
  <c r="D1017" i="2"/>
  <c r="E1017" i="2"/>
  <c r="F1017" i="2"/>
  <c r="G1017" i="2"/>
  <c r="H1017" i="2"/>
  <c r="J1017" i="2"/>
  <c r="K1017" i="2"/>
  <c r="L1017" i="2"/>
  <c r="M1017" i="2"/>
  <c r="AG1017" i="2"/>
  <c r="AH1017" i="2"/>
  <c r="AI1017" i="2"/>
  <c r="AJ1017" i="2"/>
  <c r="AK1017" i="2"/>
  <c r="AL1017" i="2"/>
  <c r="AM1017" i="2"/>
  <c r="AN1017" i="2"/>
  <c r="AV1017" i="2"/>
  <c r="C1018" i="2"/>
  <c r="D1018" i="2"/>
  <c r="E1018" i="2"/>
  <c r="F1018" i="2"/>
  <c r="G1018" i="2"/>
  <c r="H1018" i="2"/>
  <c r="J1018" i="2"/>
  <c r="K1018" i="2"/>
  <c r="L1018" i="2"/>
  <c r="M1018" i="2"/>
  <c r="AG1018" i="2"/>
  <c r="AH1018" i="2"/>
  <c r="AI1018" i="2"/>
  <c r="AJ1018" i="2"/>
  <c r="AK1018" i="2"/>
  <c r="AL1018" i="2"/>
  <c r="AM1018" i="2"/>
  <c r="AN1018" i="2"/>
  <c r="AV1018" i="2"/>
  <c r="C1019" i="2"/>
  <c r="D1019" i="2"/>
  <c r="E1019" i="2"/>
  <c r="F1019" i="2"/>
  <c r="G1019" i="2"/>
  <c r="H1019" i="2"/>
  <c r="J1019" i="2"/>
  <c r="K1019" i="2"/>
  <c r="L1019" i="2"/>
  <c r="M1019" i="2"/>
  <c r="AG1019" i="2"/>
  <c r="AH1019" i="2"/>
  <c r="AI1019" i="2"/>
  <c r="AJ1019" i="2"/>
  <c r="AK1019" i="2"/>
  <c r="AL1019" i="2"/>
  <c r="AM1019" i="2"/>
  <c r="AN1019" i="2"/>
  <c r="AV1019" i="2"/>
  <c r="C1020" i="2"/>
  <c r="D1020" i="2"/>
  <c r="E1020" i="2"/>
  <c r="F1020" i="2"/>
  <c r="G1020" i="2"/>
  <c r="H1020" i="2"/>
  <c r="J1020" i="2"/>
  <c r="K1020" i="2"/>
  <c r="L1020" i="2"/>
  <c r="M1020" i="2"/>
  <c r="AG1020" i="2"/>
  <c r="AH1020" i="2"/>
  <c r="AI1020" i="2"/>
  <c r="AJ1020" i="2"/>
  <c r="AK1020" i="2"/>
  <c r="AL1020" i="2"/>
  <c r="AM1020" i="2"/>
  <c r="AN1020" i="2"/>
  <c r="AV1020" i="2"/>
  <c r="C1021" i="2"/>
  <c r="D1021" i="2"/>
  <c r="E1021" i="2"/>
  <c r="F1021" i="2"/>
  <c r="G1021" i="2"/>
  <c r="H1021" i="2"/>
  <c r="J1021" i="2"/>
  <c r="K1021" i="2"/>
  <c r="L1021" i="2"/>
  <c r="M1021" i="2"/>
  <c r="AG1021" i="2"/>
  <c r="AH1021" i="2"/>
  <c r="AI1021" i="2"/>
  <c r="AJ1021" i="2"/>
  <c r="AK1021" i="2"/>
  <c r="AL1021" i="2"/>
  <c r="AM1021" i="2"/>
  <c r="AN1021" i="2"/>
  <c r="AV1021" i="2"/>
  <c r="C1022" i="2"/>
  <c r="D1022" i="2"/>
  <c r="E1022" i="2"/>
  <c r="F1022" i="2"/>
  <c r="G1022" i="2"/>
  <c r="H1022" i="2"/>
  <c r="J1022" i="2"/>
  <c r="K1022" i="2"/>
  <c r="L1022" i="2"/>
  <c r="M1022" i="2"/>
  <c r="AG1022" i="2"/>
  <c r="AH1022" i="2"/>
  <c r="AI1022" i="2"/>
  <c r="AJ1022" i="2"/>
  <c r="AK1022" i="2"/>
  <c r="AL1022" i="2"/>
  <c r="AM1022" i="2"/>
  <c r="AN1022" i="2"/>
  <c r="AV1022" i="2"/>
  <c r="C1023" i="2"/>
  <c r="D1023" i="2"/>
  <c r="E1023" i="2"/>
  <c r="F1023" i="2"/>
  <c r="G1023" i="2"/>
  <c r="H1023" i="2"/>
  <c r="J1023" i="2"/>
  <c r="K1023" i="2"/>
  <c r="L1023" i="2"/>
  <c r="M1023" i="2"/>
  <c r="AG1023" i="2"/>
  <c r="AH1023" i="2"/>
  <c r="AI1023" i="2"/>
  <c r="AJ1023" i="2"/>
  <c r="AK1023" i="2"/>
  <c r="AL1023" i="2"/>
  <c r="AM1023" i="2"/>
  <c r="AN1023" i="2"/>
  <c r="AV1023" i="2"/>
  <c r="C1024" i="2"/>
  <c r="D1024" i="2"/>
  <c r="E1024" i="2"/>
  <c r="F1024" i="2"/>
  <c r="G1024" i="2"/>
  <c r="H1024" i="2"/>
  <c r="J1024" i="2"/>
  <c r="K1024" i="2"/>
  <c r="L1024" i="2"/>
  <c r="M1024" i="2"/>
  <c r="AG1024" i="2"/>
  <c r="AH1024" i="2"/>
  <c r="AI1024" i="2"/>
  <c r="AJ1024" i="2"/>
  <c r="AK1024" i="2"/>
  <c r="AL1024" i="2"/>
  <c r="AM1024" i="2"/>
  <c r="AN1024" i="2"/>
  <c r="AV1024" i="2"/>
  <c r="C1025" i="2"/>
  <c r="D1025" i="2"/>
  <c r="E1025" i="2"/>
  <c r="F1025" i="2"/>
  <c r="G1025" i="2"/>
  <c r="H1025" i="2"/>
  <c r="J1025" i="2"/>
  <c r="K1025" i="2"/>
  <c r="L1025" i="2"/>
  <c r="M1025" i="2"/>
  <c r="AG1025" i="2"/>
  <c r="AH1025" i="2"/>
  <c r="AI1025" i="2"/>
  <c r="AJ1025" i="2"/>
  <c r="AK1025" i="2"/>
  <c r="AL1025" i="2"/>
  <c r="AM1025" i="2"/>
  <c r="AN1025" i="2"/>
  <c r="AV1025" i="2"/>
  <c r="C1026" i="2"/>
  <c r="D1026" i="2"/>
  <c r="E1026" i="2"/>
  <c r="F1026" i="2"/>
  <c r="G1026" i="2"/>
  <c r="H1026" i="2"/>
  <c r="J1026" i="2"/>
  <c r="K1026" i="2"/>
  <c r="L1026" i="2"/>
  <c r="M1026" i="2"/>
  <c r="AG1026" i="2"/>
  <c r="AH1026" i="2"/>
  <c r="AI1026" i="2"/>
  <c r="AJ1026" i="2"/>
  <c r="AK1026" i="2"/>
  <c r="AL1026" i="2"/>
  <c r="AM1026" i="2"/>
  <c r="AN1026" i="2"/>
  <c r="AV1026" i="2"/>
  <c r="C1027" i="2"/>
  <c r="D1027" i="2"/>
  <c r="E1027" i="2"/>
  <c r="F1027" i="2"/>
  <c r="G1027" i="2"/>
  <c r="H1027" i="2"/>
  <c r="J1027" i="2"/>
  <c r="K1027" i="2"/>
  <c r="L1027" i="2"/>
  <c r="M1027" i="2"/>
  <c r="AG1027" i="2"/>
  <c r="AH1027" i="2"/>
  <c r="AI1027" i="2"/>
  <c r="AJ1027" i="2"/>
  <c r="AK1027" i="2"/>
  <c r="AL1027" i="2"/>
  <c r="AM1027" i="2"/>
  <c r="AN1027" i="2"/>
  <c r="AV1027" i="2"/>
  <c r="C1028" i="2"/>
  <c r="D1028" i="2"/>
  <c r="E1028" i="2"/>
  <c r="F1028" i="2"/>
  <c r="G1028" i="2"/>
  <c r="H1028" i="2"/>
  <c r="J1028" i="2"/>
  <c r="K1028" i="2"/>
  <c r="L1028" i="2"/>
  <c r="M1028" i="2"/>
  <c r="AG1028" i="2"/>
  <c r="AH1028" i="2"/>
  <c r="AI1028" i="2"/>
  <c r="AJ1028" i="2"/>
  <c r="AK1028" i="2"/>
  <c r="AL1028" i="2"/>
  <c r="AM1028" i="2"/>
  <c r="AN1028" i="2"/>
  <c r="AV1028" i="2"/>
  <c r="C1029" i="2"/>
  <c r="D1029" i="2"/>
  <c r="E1029" i="2"/>
  <c r="F1029" i="2"/>
  <c r="G1029" i="2"/>
  <c r="H1029" i="2"/>
  <c r="J1029" i="2"/>
  <c r="K1029" i="2"/>
  <c r="L1029" i="2"/>
  <c r="M1029" i="2"/>
  <c r="AG1029" i="2"/>
  <c r="AH1029" i="2"/>
  <c r="AI1029" i="2"/>
  <c r="AJ1029" i="2"/>
  <c r="AK1029" i="2"/>
  <c r="AL1029" i="2"/>
  <c r="AM1029" i="2"/>
  <c r="AN1029" i="2"/>
  <c r="AV1029" i="2"/>
  <c r="C1030" i="2"/>
  <c r="D1030" i="2"/>
  <c r="E1030" i="2"/>
  <c r="F1030" i="2"/>
  <c r="G1030" i="2"/>
  <c r="H1030" i="2"/>
  <c r="J1030" i="2"/>
  <c r="K1030" i="2"/>
  <c r="L1030" i="2"/>
  <c r="M1030" i="2"/>
  <c r="AG1030" i="2"/>
  <c r="AH1030" i="2"/>
  <c r="AI1030" i="2"/>
  <c r="AJ1030" i="2"/>
  <c r="AK1030" i="2"/>
  <c r="AL1030" i="2"/>
  <c r="AM1030" i="2"/>
  <c r="AN1030" i="2"/>
  <c r="AV1030" i="2"/>
  <c r="C1031" i="2"/>
  <c r="D1031" i="2"/>
  <c r="E1031" i="2"/>
  <c r="F1031" i="2"/>
  <c r="G1031" i="2"/>
  <c r="H1031" i="2"/>
  <c r="J1031" i="2"/>
  <c r="K1031" i="2"/>
  <c r="L1031" i="2"/>
  <c r="M1031" i="2"/>
  <c r="AG1031" i="2"/>
  <c r="AH1031" i="2"/>
  <c r="AI1031" i="2"/>
  <c r="AJ1031" i="2"/>
  <c r="AK1031" i="2"/>
  <c r="AL1031" i="2"/>
  <c r="AM1031" i="2"/>
  <c r="AN1031" i="2"/>
  <c r="C1033" i="2"/>
  <c r="D1033" i="2"/>
  <c r="E1033" i="2"/>
  <c r="F1033" i="2"/>
  <c r="G1033" i="2"/>
  <c r="H1033" i="2"/>
  <c r="J1033" i="2"/>
  <c r="K1033" i="2"/>
  <c r="L1033" i="2"/>
  <c r="M1033" i="2"/>
  <c r="AG1033" i="2"/>
  <c r="AH1033" i="2"/>
  <c r="AI1033" i="2"/>
  <c r="AJ1033" i="2"/>
  <c r="AK1033" i="2"/>
  <c r="AL1033" i="2"/>
  <c r="AM1033" i="2"/>
  <c r="AN1033" i="2"/>
  <c r="AV1033" i="2"/>
  <c r="C1034" i="2"/>
  <c r="D1034" i="2"/>
  <c r="E1034" i="2"/>
  <c r="F1034" i="2"/>
  <c r="G1034" i="2"/>
  <c r="H1034" i="2"/>
  <c r="J1034" i="2"/>
  <c r="K1034" i="2"/>
  <c r="L1034" i="2"/>
  <c r="M1034" i="2"/>
  <c r="AG1034" i="2"/>
  <c r="AH1034" i="2"/>
  <c r="AI1034" i="2"/>
  <c r="AJ1034" i="2"/>
  <c r="AK1034" i="2"/>
  <c r="AL1034" i="2"/>
  <c r="AM1034" i="2"/>
  <c r="AN1034" i="2"/>
  <c r="AV1034" i="2"/>
  <c r="C1035" i="2"/>
  <c r="D1035" i="2"/>
  <c r="E1035" i="2"/>
  <c r="F1035" i="2"/>
  <c r="G1035" i="2"/>
  <c r="H1035" i="2"/>
  <c r="J1035" i="2"/>
  <c r="K1035" i="2"/>
  <c r="L1035" i="2"/>
  <c r="M1035" i="2"/>
  <c r="AG1035" i="2"/>
  <c r="AH1035" i="2"/>
  <c r="AI1035" i="2"/>
  <c r="AJ1035" i="2"/>
  <c r="AK1035" i="2"/>
  <c r="AL1035" i="2"/>
  <c r="AM1035" i="2"/>
  <c r="AN1035" i="2"/>
  <c r="AV1035" i="2"/>
  <c r="C1036" i="2"/>
  <c r="D1036" i="2"/>
  <c r="E1036" i="2"/>
  <c r="F1036" i="2"/>
  <c r="G1036" i="2"/>
  <c r="H1036" i="2"/>
  <c r="J1036" i="2"/>
  <c r="K1036" i="2"/>
  <c r="L1036" i="2"/>
  <c r="M1036" i="2"/>
  <c r="AG1036" i="2"/>
  <c r="AH1036" i="2"/>
  <c r="AI1036" i="2"/>
  <c r="AJ1036" i="2"/>
  <c r="AK1036" i="2"/>
  <c r="AL1036" i="2"/>
  <c r="AM1036" i="2"/>
  <c r="AN1036" i="2"/>
  <c r="AV1036" i="2"/>
  <c r="C1037" i="2"/>
  <c r="D1037" i="2"/>
  <c r="E1037" i="2"/>
  <c r="F1037" i="2"/>
  <c r="G1037" i="2"/>
  <c r="H1037" i="2"/>
  <c r="J1037" i="2"/>
  <c r="K1037" i="2"/>
  <c r="L1037" i="2"/>
  <c r="M1037" i="2"/>
  <c r="AG1037" i="2"/>
  <c r="AH1037" i="2"/>
  <c r="AI1037" i="2"/>
  <c r="AJ1037" i="2"/>
  <c r="AK1037" i="2"/>
  <c r="AL1037" i="2"/>
  <c r="AM1037" i="2"/>
  <c r="AN1037" i="2"/>
  <c r="AV1037" i="2"/>
  <c r="C1038" i="2"/>
  <c r="D1038" i="2"/>
  <c r="E1038" i="2"/>
  <c r="F1038" i="2"/>
  <c r="G1038" i="2"/>
  <c r="H1038" i="2"/>
  <c r="J1038" i="2"/>
  <c r="K1038" i="2"/>
  <c r="L1038" i="2"/>
  <c r="M1038" i="2"/>
  <c r="AG1038" i="2"/>
  <c r="AH1038" i="2"/>
  <c r="AI1038" i="2"/>
  <c r="AJ1038" i="2"/>
  <c r="AK1038" i="2"/>
  <c r="AL1038" i="2"/>
  <c r="AM1038" i="2"/>
  <c r="AN1038" i="2"/>
  <c r="AV1038" i="2"/>
  <c r="C1039" i="2"/>
  <c r="D1039" i="2"/>
  <c r="E1039" i="2"/>
  <c r="F1039" i="2"/>
  <c r="G1039" i="2"/>
  <c r="H1039" i="2"/>
  <c r="J1039" i="2"/>
  <c r="K1039" i="2"/>
  <c r="L1039" i="2"/>
  <c r="M1039" i="2"/>
  <c r="AG1039" i="2"/>
  <c r="AH1039" i="2"/>
  <c r="AI1039" i="2"/>
  <c r="AJ1039" i="2"/>
  <c r="AK1039" i="2"/>
  <c r="AL1039" i="2"/>
  <c r="AM1039" i="2"/>
  <c r="AN1039" i="2"/>
  <c r="AV1039" i="2"/>
  <c r="C1040" i="2"/>
  <c r="D1040" i="2"/>
  <c r="E1040" i="2"/>
  <c r="F1040" i="2"/>
  <c r="G1040" i="2"/>
  <c r="H1040" i="2"/>
  <c r="J1040" i="2"/>
  <c r="K1040" i="2"/>
  <c r="L1040" i="2"/>
  <c r="M1040" i="2"/>
  <c r="AG1040" i="2"/>
  <c r="AH1040" i="2"/>
  <c r="AI1040" i="2"/>
  <c r="AJ1040" i="2"/>
  <c r="AK1040" i="2"/>
  <c r="AL1040" i="2"/>
  <c r="AM1040" i="2"/>
  <c r="AN1040" i="2"/>
  <c r="AV1040" i="2"/>
  <c r="C1041" i="2"/>
  <c r="D1041" i="2"/>
  <c r="E1041" i="2"/>
  <c r="F1041" i="2"/>
  <c r="G1041" i="2"/>
  <c r="H1041" i="2"/>
  <c r="J1041" i="2"/>
  <c r="K1041" i="2"/>
  <c r="L1041" i="2"/>
  <c r="M1041" i="2"/>
  <c r="AG1041" i="2"/>
  <c r="AH1041" i="2"/>
  <c r="AI1041" i="2"/>
  <c r="AJ1041" i="2"/>
  <c r="AK1041" i="2"/>
  <c r="AL1041" i="2"/>
  <c r="AM1041" i="2"/>
  <c r="AN1041" i="2"/>
  <c r="AV1041" i="2"/>
  <c r="C1042" i="2"/>
  <c r="D1042" i="2"/>
  <c r="E1042" i="2"/>
  <c r="F1042" i="2"/>
  <c r="G1042" i="2"/>
  <c r="H1042" i="2"/>
  <c r="J1042" i="2"/>
  <c r="K1042" i="2"/>
  <c r="L1042" i="2"/>
  <c r="M1042" i="2"/>
  <c r="AG1042" i="2"/>
  <c r="AH1042" i="2"/>
  <c r="AI1042" i="2"/>
  <c r="AJ1042" i="2"/>
  <c r="AK1042" i="2"/>
  <c r="AL1042" i="2"/>
  <c r="AM1042" i="2"/>
  <c r="AN1042" i="2"/>
  <c r="AV1042" i="2"/>
  <c r="C1043" i="2"/>
  <c r="D1043" i="2"/>
  <c r="E1043" i="2"/>
  <c r="F1043" i="2"/>
  <c r="G1043" i="2"/>
  <c r="H1043" i="2"/>
  <c r="J1043" i="2"/>
  <c r="K1043" i="2"/>
  <c r="L1043" i="2"/>
  <c r="M1043" i="2"/>
  <c r="AG1043" i="2"/>
  <c r="AH1043" i="2"/>
  <c r="AI1043" i="2"/>
  <c r="AJ1043" i="2"/>
  <c r="AK1043" i="2"/>
  <c r="AL1043" i="2"/>
  <c r="AM1043" i="2"/>
  <c r="AN1043" i="2"/>
  <c r="AV1043" i="2"/>
  <c r="C1044" i="2"/>
  <c r="D1044" i="2"/>
  <c r="E1044" i="2"/>
  <c r="F1044" i="2"/>
  <c r="G1044" i="2"/>
  <c r="H1044" i="2"/>
  <c r="J1044" i="2"/>
  <c r="K1044" i="2"/>
  <c r="L1044" i="2"/>
  <c r="M1044" i="2"/>
  <c r="AG1044" i="2"/>
  <c r="AH1044" i="2"/>
  <c r="AI1044" i="2"/>
  <c r="AJ1044" i="2"/>
  <c r="AK1044" i="2"/>
  <c r="AL1044" i="2"/>
  <c r="AM1044" i="2"/>
  <c r="AN1044" i="2"/>
  <c r="AV1044" i="2"/>
  <c r="C1045" i="2"/>
  <c r="D1045" i="2"/>
  <c r="E1045" i="2"/>
  <c r="F1045" i="2"/>
  <c r="G1045" i="2"/>
  <c r="H1045" i="2"/>
  <c r="J1045" i="2"/>
  <c r="K1045" i="2"/>
  <c r="L1045" i="2"/>
  <c r="M1045" i="2"/>
  <c r="AG1045" i="2"/>
  <c r="AH1045" i="2"/>
  <c r="AI1045" i="2"/>
  <c r="AJ1045" i="2"/>
  <c r="AK1045" i="2"/>
  <c r="AL1045" i="2"/>
  <c r="AM1045" i="2"/>
  <c r="AN1045" i="2"/>
  <c r="AV1045" i="2"/>
  <c r="C1046" i="2"/>
  <c r="D1046" i="2"/>
  <c r="E1046" i="2"/>
  <c r="F1046" i="2"/>
  <c r="G1046" i="2"/>
  <c r="H1046" i="2"/>
  <c r="J1046" i="2"/>
  <c r="K1046" i="2"/>
  <c r="L1046" i="2"/>
  <c r="M1046" i="2"/>
  <c r="AG1046" i="2"/>
  <c r="AH1046" i="2"/>
  <c r="AI1046" i="2"/>
  <c r="AJ1046" i="2"/>
  <c r="AK1046" i="2"/>
  <c r="AL1046" i="2"/>
  <c r="AM1046" i="2"/>
  <c r="AN1046" i="2"/>
  <c r="AV1046" i="2"/>
  <c r="C1047" i="2"/>
  <c r="D1047" i="2"/>
  <c r="E1047" i="2"/>
  <c r="F1047" i="2"/>
  <c r="G1047" i="2"/>
  <c r="H1047" i="2"/>
  <c r="J1047" i="2"/>
  <c r="K1047" i="2"/>
  <c r="L1047" i="2"/>
  <c r="M1047" i="2"/>
  <c r="AG1047" i="2"/>
  <c r="AH1047" i="2"/>
  <c r="AI1047" i="2"/>
  <c r="AJ1047" i="2"/>
  <c r="AK1047" i="2"/>
  <c r="AL1047" i="2"/>
  <c r="AM1047" i="2"/>
  <c r="AN1047" i="2"/>
  <c r="AV1047" i="2"/>
  <c r="C1048" i="2"/>
  <c r="D1048" i="2"/>
  <c r="E1048" i="2"/>
  <c r="F1048" i="2"/>
  <c r="G1048" i="2"/>
  <c r="H1048" i="2"/>
  <c r="J1048" i="2"/>
  <c r="K1048" i="2"/>
  <c r="L1048" i="2"/>
  <c r="M1048" i="2"/>
  <c r="AG1048" i="2"/>
  <c r="AH1048" i="2"/>
  <c r="AI1048" i="2"/>
  <c r="AJ1048" i="2"/>
  <c r="AK1048" i="2"/>
  <c r="AL1048" i="2"/>
  <c r="AM1048" i="2"/>
  <c r="AN1048" i="2"/>
  <c r="AV1048" i="2"/>
  <c r="C1049" i="2"/>
  <c r="D1049" i="2"/>
  <c r="E1049" i="2"/>
  <c r="F1049" i="2"/>
  <c r="G1049" i="2"/>
  <c r="H1049" i="2"/>
  <c r="J1049" i="2"/>
  <c r="K1049" i="2"/>
  <c r="L1049" i="2"/>
  <c r="M1049" i="2"/>
  <c r="AG1049" i="2"/>
  <c r="AH1049" i="2"/>
  <c r="AI1049" i="2"/>
  <c r="AJ1049" i="2"/>
  <c r="AK1049" i="2"/>
  <c r="AL1049" i="2"/>
  <c r="AM1049" i="2"/>
  <c r="AN1049" i="2"/>
  <c r="AV1049" i="2"/>
  <c r="C1050" i="2"/>
  <c r="D1050" i="2"/>
  <c r="E1050" i="2"/>
  <c r="F1050" i="2"/>
  <c r="G1050" i="2"/>
  <c r="H1050" i="2"/>
  <c r="J1050" i="2"/>
  <c r="K1050" i="2"/>
  <c r="L1050" i="2"/>
  <c r="M1050" i="2"/>
  <c r="AG1050" i="2"/>
  <c r="AH1050" i="2"/>
  <c r="AI1050" i="2"/>
  <c r="AJ1050" i="2"/>
  <c r="AK1050" i="2"/>
  <c r="AL1050" i="2"/>
  <c r="AM1050" i="2"/>
  <c r="AN1050" i="2"/>
  <c r="AV1050" i="2"/>
  <c r="C1051" i="2"/>
  <c r="D1051" i="2"/>
  <c r="E1051" i="2"/>
  <c r="F1051" i="2"/>
  <c r="G1051" i="2"/>
  <c r="H1051" i="2"/>
  <c r="J1051" i="2"/>
  <c r="K1051" i="2"/>
  <c r="L1051" i="2"/>
  <c r="M1051" i="2"/>
  <c r="AG1051" i="2"/>
  <c r="AH1051" i="2"/>
  <c r="AI1051" i="2"/>
  <c r="AJ1051" i="2"/>
  <c r="AK1051" i="2"/>
  <c r="AL1051" i="2"/>
  <c r="AM1051" i="2"/>
  <c r="AN1051" i="2"/>
  <c r="AV1051" i="2"/>
  <c r="C1052" i="2"/>
  <c r="D1052" i="2"/>
  <c r="E1052" i="2"/>
  <c r="F1052" i="2"/>
  <c r="G1052" i="2"/>
  <c r="H1052" i="2"/>
  <c r="J1052" i="2"/>
  <c r="K1052" i="2"/>
  <c r="L1052" i="2"/>
  <c r="M1052" i="2"/>
  <c r="AG1052" i="2"/>
  <c r="AH1052" i="2"/>
  <c r="AI1052" i="2"/>
  <c r="AJ1052" i="2"/>
  <c r="AK1052" i="2"/>
  <c r="AL1052" i="2"/>
  <c r="AM1052" i="2"/>
  <c r="AN1052" i="2"/>
  <c r="AV1052" i="2"/>
  <c r="C1053" i="2"/>
  <c r="D1053" i="2"/>
  <c r="E1053" i="2"/>
  <c r="F1053" i="2"/>
  <c r="G1053" i="2"/>
  <c r="H1053" i="2"/>
  <c r="J1053" i="2"/>
  <c r="K1053" i="2"/>
  <c r="L1053" i="2"/>
  <c r="M1053" i="2"/>
  <c r="AG1053" i="2"/>
  <c r="AH1053" i="2"/>
  <c r="AI1053" i="2"/>
  <c r="AJ1053" i="2"/>
  <c r="AK1053" i="2"/>
  <c r="AL1053" i="2"/>
  <c r="AM1053" i="2"/>
  <c r="AN1053" i="2"/>
  <c r="AV1053" i="2"/>
  <c r="C1054" i="2"/>
  <c r="D1054" i="2"/>
  <c r="E1054" i="2"/>
  <c r="F1054" i="2"/>
  <c r="G1054" i="2"/>
  <c r="H1054" i="2"/>
  <c r="J1054" i="2"/>
  <c r="K1054" i="2"/>
  <c r="L1054" i="2"/>
  <c r="M1054" i="2"/>
  <c r="AG1054" i="2"/>
  <c r="AH1054" i="2"/>
  <c r="AI1054" i="2"/>
  <c r="AJ1054" i="2"/>
  <c r="AK1054" i="2"/>
  <c r="AL1054" i="2"/>
  <c r="AM1054" i="2"/>
  <c r="AN1054" i="2"/>
  <c r="AV1054" i="2"/>
  <c r="C1055" i="2"/>
  <c r="D1055" i="2"/>
  <c r="E1055" i="2"/>
  <c r="F1055" i="2"/>
  <c r="G1055" i="2"/>
  <c r="H1055" i="2"/>
  <c r="J1055" i="2"/>
  <c r="K1055" i="2"/>
  <c r="L1055" i="2"/>
  <c r="M1055" i="2"/>
  <c r="AG1055" i="2"/>
  <c r="AH1055" i="2"/>
  <c r="AI1055" i="2"/>
  <c r="AJ1055" i="2"/>
  <c r="AK1055" i="2"/>
  <c r="AL1055" i="2"/>
  <c r="AM1055" i="2"/>
  <c r="AN1055" i="2"/>
  <c r="AV1055" i="2"/>
  <c r="C1056" i="2"/>
  <c r="D1056" i="2"/>
  <c r="E1056" i="2"/>
  <c r="F1056" i="2"/>
  <c r="G1056" i="2"/>
  <c r="H1056" i="2"/>
  <c r="J1056" i="2"/>
  <c r="K1056" i="2"/>
  <c r="L1056" i="2"/>
  <c r="M1056" i="2"/>
  <c r="AG1056" i="2"/>
  <c r="AH1056" i="2"/>
  <c r="AI1056" i="2"/>
  <c r="AJ1056" i="2"/>
  <c r="AK1056" i="2"/>
  <c r="AL1056" i="2"/>
  <c r="AM1056" i="2"/>
  <c r="AN1056" i="2"/>
  <c r="AV1056" i="2"/>
  <c r="C1057" i="2"/>
  <c r="D1057" i="2"/>
  <c r="E1057" i="2"/>
  <c r="F1057" i="2"/>
  <c r="G1057" i="2"/>
  <c r="H1057" i="2"/>
  <c r="J1057" i="2"/>
  <c r="K1057" i="2"/>
  <c r="L1057" i="2"/>
  <c r="M1057" i="2"/>
  <c r="AG1057" i="2"/>
  <c r="AH1057" i="2"/>
  <c r="AI1057" i="2"/>
  <c r="AJ1057" i="2"/>
  <c r="AK1057" i="2"/>
  <c r="AL1057" i="2"/>
  <c r="AM1057" i="2"/>
  <c r="AN1057" i="2"/>
  <c r="AV1057" i="2"/>
  <c r="C1058" i="2"/>
  <c r="D1058" i="2"/>
  <c r="E1058" i="2"/>
  <c r="F1058" i="2"/>
  <c r="G1058" i="2"/>
  <c r="H1058" i="2"/>
  <c r="J1058" i="2"/>
  <c r="K1058" i="2"/>
  <c r="L1058" i="2"/>
  <c r="M1058" i="2"/>
  <c r="AG1058" i="2"/>
  <c r="AH1058" i="2"/>
  <c r="AI1058" i="2"/>
  <c r="AJ1058" i="2"/>
  <c r="AK1058" i="2"/>
  <c r="AL1058" i="2"/>
  <c r="AM1058" i="2"/>
  <c r="AN1058" i="2"/>
  <c r="AV1058" i="2"/>
  <c r="C1059" i="2"/>
  <c r="D1059" i="2"/>
  <c r="E1059" i="2"/>
  <c r="F1059" i="2"/>
  <c r="G1059" i="2"/>
  <c r="H1059" i="2"/>
  <c r="J1059" i="2"/>
  <c r="K1059" i="2"/>
  <c r="L1059" i="2"/>
  <c r="M1059" i="2"/>
  <c r="AG1059" i="2"/>
  <c r="AH1059" i="2"/>
  <c r="AI1059" i="2"/>
  <c r="AJ1059" i="2"/>
  <c r="AK1059" i="2"/>
  <c r="AL1059" i="2"/>
  <c r="AM1059" i="2"/>
  <c r="AN1059" i="2"/>
  <c r="AV1059" i="2"/>
  <c r="C1060" i="2"/>
  <c r="D1060" i="2"/>
  <c r="E1060" i="2"/>
  <c r="F1060" i="2"/>
  <c r="G1060" i="2"/>
  <c r="H1060" i="2"/>
  <c r="J1060" i="2"/>
  <c r="K1060" i="2"/>
  <c r="L1060" i="2"/>
  <c r="M1060" i="2"/>
  <c r="AG1060" i="2"/>
  <c r="AH1060" i="2"/>
  <c r="AI1060" i="2"/>
  <c r="AJ1060" i="2"/>
  <c r="AK1060" i="2"/>
  <c r="AL1060" i="2"/>
  <c r="AM1060" i="2"/>
  <c r="AN1060" i="2"/>
  <c r="AV1060" i="2"/>
  <c r="C1061" i="2"/>
  <c r="D1061" i="2"/>
  <c r="E1061" i="2"/>
  <c r="F1061" i="2"/>
  <c r="G1061" i="2"/>
  <c r="H1061" i="2"/>
  <c r="J1061" i="2"/>
  <c r="K1061" i="2"/>
  <c r="L1061" i="2"/>
  <c r="M1061" i="2"/>
  <c r="AG1061" i="2"/>
  <c r="AH1061" i="2"/>
  <c r="AI1061" i="2"/>
  <c r="AJ1061" i="2"/>
  <c r="AK1061" i="2"/>
  <c r="AL1061" i="2"/>
  <c r="AM1061" i="2"/>
  <c r="AN1061" i="2"/>
  <c r="AV1061" i="2"/>
  <c r="C1062" i="2"/>
  <c r="D1062" i="2"/>
  <c r="E1062" i="2"/>
  <c r="F1062" i="2"/>
  <c r="G1062" i="2"/>
  <c r="H1062" i="2"/>
  <c r="J1062" i="2"/>
  <c r="K1062" i="2"/>
  <c r="L1062" i="2"/>
  <c r="M1062" i="2"/>
  <c r="AG1062" i="2"/>
  <c r="AH1062" i="2"/>
  <c r="AI1062" i="2"/>
  <c r="AJ1062" i="2"/>
  <c r="AK1062" i="2"/>
  <c r="AL1062" i="2"/>
  <c r="AM1062" i="2"/>
  <c r="AN1062" i="2"/>
  <c r="AV1062" i="2"/>
  <c r="C1063" i="2"/>
  <c r="D1063" i="2"/>
  <c r="E1063" i="2"/>
  <c r="F1063" i="2"/>
  <c r="G1063" i="2"/>
  <c r="H1063" i="2"/>
  <c r="J1063" i="2"/>
  <c r="K1063" i="2"/>
  <c r="L1063" i="2"/>
  <c r="M1063" i="2"/>
  <c r="AG1063" i="2"/>
  <c r="AH1063" i="2"/>
  <c r="AI1063" i="2"/>
  <c r="AJ1063" i="2"/>
  <c r="AK1063" i="2"/>
  <c r="AL1063" i="2"/>
  <c r="AM1063" i="2"/>
  <c r="AN1063" i="2"/>
  <c r="AV1063" i="2"/>
  <c r="C1064" i="2"/>
  <c r="D1064" i="2"/>
  <c r="E1064" i="2"/>
  <c r="F1064" i="2"/>
  <c r="G1064" i="2"/>
  <c r="H1064" i="2"/>
  <c r="J1064" i="2"/>
  <c r="K1064" i="2"/>
  <c r="L1064" i="2"/>
  <c r="M1064" i="2"/>
  <c r="AG1064" i="2"/>
  <c r="AH1064" i="2"/>
  <c r="AI1064" i="2"/>
  <c r="AJ1064" i="2"/>
  <c r="AK1064" i="2"/>
  <c r="AL1064" i="2"/>
  <c r="AM1064" i="2"/>
  <c r="AN1064" i="2"/>
  <c r="AV1064" i="2"/>
  <c r="C1065" i="2"/>
  <c r="D1065" i="2"/>
  <c r="E1065" i="2"/>
  <c r="F1065" i="2"/>
  <c r="G1065" i="2"/>
  <c r="H1065" i="2"/>
  <c r="J1065" i="2"/>
  <c r="K1065" i="2"/>
  <c r="L1065" i="2"/>
  <c r="M1065" i="2"/>
  <c r="AG1065" i="2"/>
  <c r="AH1065" i="2"/>
  <c r="AI1065" i="2"/>
  <c r="AJ1065" i="2"/>
  <c r="AK1065" i="2"/>
  <c r="AL1065" i="2"/>
  <c r="AM1065" i="2"/>
  <c r="AN1065" i="2"/>
  <c r="AV1065" i="2"/>
  <c r="C1066" i="2"/>
  <c r="D1066" i="2"/>
  <c r="E1066" i="2"/>
  <c r="F1066" i="2"/>
  <c r="G1066" i="2"/>
  <c r="H1066" i="2"/>
  <c r="J1066" i="2"/>
  <c r="K1066" i="2"/>
  <c r="L1066" i="2"/>
  <c r="M1066" i="2"/>
  <c r="AG1066" i="2"/>
  <c r="AH1066" i="2"/>
  <c r="AI1066" i="2"/>
  <c r="AJ1066" i="2"/>
  <c r="AK1066" i="2"/>
  <c r="AL1066" i="2"/>
  <c r="AM1066" i="2"/>
  <c r="AN1066" i="2"/>
  <c r="AV1066" i="2"/>
  <c r="C1067" i="2"/>
  <c r="D1067" i="2"/>
  <c r="E1067" i="2"/>
  <c r="F1067" i="2"/>
  <c r="G1067" i="2"/>
  <c r="H1067" i="2"/>
  <c r="J1067" i="2"/>
  <c r="K1067" i="2"/>
  <c r="L1067" i="2"/>
  <c r="M1067" i="2"/>
  <c r="AG1067" i="2"/>
  <c r="AH1067" i="2"/>
  <c r="AI1067" i="2"/>
  <c r="AJ1067" i="2"/>
  <c r="AK1067" i="2"/>
  <c r="AL1067" i="2"/>
  <c r="AM1067" i="2"/>
  <c r="AN1067" i="2"/>
  <c r="AV1067" i="2"/>
  <c r="C1068" i="2"/>
  <c r="D1068" i="2"/>
  <c r="E1068" i="2"/>
  <c r="F1068" i="2"/>
  <c r="G1068" i="2"/>
  <c r="H1068" i="2"/>
  <c r="J1068" i="2"/>
  <c r="K1068" i="2"/>
  <c r="L1068" i="2"/>
  <c r="M1068" i="2"/>
  <c r="AG1068" i="2"/>
  <c r="AH1068" i="2"/>
  <c r="AI1068" i="2"/>
  <c r="AJ1068" i="2"/>
  <c r="AK1068" i="2"/>
  <c r="AL1068" i="2"/>
  <c r="AM1068" i="2"/>
  <c r="AN1068" i="2"/>
  <c r="AV1068" i="2"/>
  <c r="C1069" i="2"/>
  <c r="D1069" i="2"/>
  <c r="E1069" i="2"/>
  <c r="F1069" i="2"/>
  <c r="G1069" i="2"/>
  <c r="H1069" i="2"/>
  <c r="J1069" i="2"/>
  <c r="K1069" i="2"/>
  <c r="L1069" i="2"/>
  <c r="M1069" i="2"/>
  <c r="AG1069" i="2"/>
  <c r="AH1069" i="2"/>
  <c r="AI1069" i="2"/>
  <c r="AJ1069" i="2"/>
  <c r="AK1069" i="2"/>
  <c r="AL1069" i="2"/>
  <c r="AM1069" i="2"/>
  <c r="AN1069" i="2"/>
  <c r="AV1069" i="2"/>
  <c r="C1070" i="2"/>
  <c r="D1070" i="2"/>
  <c r="E1070" i="2"/>
  <c r="F1070" i="2"/>
  <c r="G1070" i="2"/>
  <c r="H1070" i="2"/>
  <c r="J1070" i="2"/>
  <c r="K1070" i="2"/>
  <c r="L1070" i="2"/>
  <c r="M1070" i="2"/>
  <c r="AG1070" i="2"/>
  <c r="AH1070" i="2"/>
  <c r="AI1070" i="2"/>
  <c r="AJ1070" i="2"/>
  <c r="AK1070" i="2"/>
  <c r="AL1070" i="2"/>
  <c r="AM1070" i="2"/>
  <c r="AN1070" i="2"/>
  <c r="AV1070" i="2"/>
  <c r="C1071" i="2"/>
  <c r="D1071" i="2"/>
  <c r="E1071" i="2"/>
  <c r="F1071" i="2"/>
  <c r="G1071" i="2"/>
  <c r="H1071" i="2"/>
  <c r="J1071" i="2"/>
  <c r="K1071" i="2"/>
  <c r="L1071" i="2"/>
  <c r="M1071" i="2"/>
  <c r="AG1071" i="2"/>
  <c r="AH1071" i="2"/>
  <c r="AI1071" i="2"/>
  <c r="AJ1071" i="2"/>
  <c r="AK1071" i="2"/>
  <c r="AL1071" i="2"/>
  <c r="AM1071" i="2"/>
  <c r="AN1071" i="2"/>
  <c r="AV1071" i="2"/>
  <c r="C1072" i="2"/>
  <c r="D1072" i="2"/>
  <c r="E1072" i="2"/>
  <c r="F1072" i="2"/>
  <c r="G1072" i="2"/>
  <c r="H1072" i="2"/>
  <c r="J1072" i="2"/>
  <c r="K1072" i="2"/>
  <c r="L1072" i="2"/>
  <c r="M1072" i="2"/>
  <c r="AG1072" i="2"/>
  <c r="AH1072" i="2"/>
  <c r="AI1072" i="2"/>
  <c r="AJ1072" i="2"/>
  <c r="AK1072" i="2"/>
  <c r="AL1072" i="2"/>
  <c r="AM1072" i="2"/>
  <c r="AN1072" i="2"/>
  <c r="AV1072" i="2"/>
  <c r="C1073" i="2"/>
  <c r="D1073" i="2"/>
  <c r="E1073" i="2"/>
  <c r="F1073" i="2"/>
  <c r="G1073" i="2"/>
  <c r="H1073" i="2"/>
  <c r="J1073" i="2"/>
  <c r="K1073" i="2"/>
  <c r="L1073" i="2"/>
  <c r="M1073" i="2"/>
  <c r="AG1073" i="2"/>
  <c r="AH1073" i="2"/>
  <c r="AI1073" i="2"/>
  <c r="AJ1073" i="2"/>
  <c r="AK1073" i="2"/>
  <c r="AL1073" i="2"/>
  <c r="AM1073" i="2"/>
  <c r="AN1073" i="2"/>
  <c r="AV1073" i="2"/>
  <c r="C1074" i="2"/>
  <c r="D1074" i="2"/>
  <c r="E1074" i="2"/>
  <c r="F1074" i="2"/>
  <c r="G1074" i="2"/>
  <c r="H1074" i="2"/>
  <c r="J1074" i="2"/>
  <c r="K1074" i="2"/>
  <c r="L1074" i="2"/>
  <c r="M1074" i="2"/>
  <c r="AG1074" i="2"/>
  <c r="AH1074" i="2"/>
  <c r="AI1074" i="2"/>
  <c r="AJ1074" i="2"/>
  <c r="AK1074" i="2"/>
  <c r="AL1074" i="2"/>
  <c r="AM1074" i="2"/>
  <c r="AN1074" i="2"/>
  <c r="AV1074" i="2"/>
  <c r="C1075" i="2"/>
  <c r="D1075" i="2"/>
  <c r="E1075" i="2"/>
  <c r="F1075" i="2"/>
  <c r="G1075" i="2"/>
  <c r="H1075" i="2"/>
  <c r="J1075" i="2"/>
  <c r="K1075" i="2"/>
  <c r="L1075" i="2"/>
  <c r="M1075" i="2"/>
  <c r="AG1075" i="2"/>
  <c r="AH1075" i="2"/>
  <c r="AI1075" i="2"/>
  <c r="AJ1075" i="2"/>
  <c r="AK1075" i="2"/>
  <c r="AL1075" i="2"/>
  <c r="AM1075" i="2"/>
  <c r="AN1075" i="2"/>
  <c r="AV1075" i="2"/>
  <c r="C1076" i="2"/>
  <c r="D1076" i="2"/>
  <c r="E1076" i="2"/>
  <c r="F1076" i="2"/>
  <c r="G1076" i="2"/>
  <c r="H1076" i="2"/>
  <c r="J1076" i="2"/>
  <c r="K1076" i="2"/>
  <c r="L1076" i="2"/>
  <c r="M1076" i="2"/>
  <c r="AG1076" i="2"/>
  <c r="AH1076" i="2"/>
  <c r="AI1076" i="2"/>
  <c r="AJ1076" i="2"/>
  <c r="AK1076" i="2"/>
  <c r="AL1076" i="2"/>
  <c r="AM1076" i="2"/>
  <c r="AN1076" i="2"/>
  <c r="AV1076" i="2"/>
  <c r="C1077" i="2"/>
  <c r="D1077" i="2"/>
  <c r="E1077" i="2"/>
  <c r="F1077" i="2"/>
  <c r="G1077" i="2"/>
  <c r="H1077" i="2"/>
  <c r="J1077" i="2"/>
  <c r="K1077" i="2"/>
  <c r="L1077" i="2"/>
  <c r="M1077" i="2"/>
  <c r="AG1077" i="2"/>
  <c r="AH1077" i="2"/>
  <c r="AI1077" i="2"/>
  <c r="AJ1077" i="2"/>
  <c r="AK1077" i="2"/>
  <c r="AL1077" i="2"/>
  <c r="AM1077" i="2"/>
  <c r="AN1077" i="2"/>
  <c r="AV1077" i="2"/>
  <c r="C1078" i="2"/>
  <c r="D1078" i="2"/>
  <c r="E1078" i="2"/>
  <c r="F1078" i="2"/>
  <c r="G1078" i="2"/>
  <c r="H1078" i="2"/>
  <c r="J1078" i="2"/>
  <c r="K1078" i="2"/>
  <c r="L1078" i="2"/>
  <c r="M1078" i="2"/>
  <c r="AG1078" i="2"/>
  <c r="AH1078" i="2"/>
  <c r="AI1078" i="2"/>
  <c r="AJ1078" i="2"/>
  <c r="AK1078" i="2"/>
  <c r="AL1078" i="2"/>
  <c r="AM1078" i="2"/>
  <c r="AN1078" i="2"/>
  <c r="AV1078" i="2"/>
  <c r="C1079" i="2"/>
  <c r="D1079" i="2"/>
  <c r="E1079" i="2"/>
  <c r="F1079" i="2"/>
  <c r="G1079" i="2"/>
  <c r="H1079" i="2"/>
  <c r="J1079" i="2"/>
  <c r="K1079" i="2"/>
  <c r="L1079" i="2"/>
  <c r="M1079" i="2"/>
  <c r="AG1079" i="2"/>
  <c r="AH1079" i="2"/>
  <c r="AI1079" i="2"/>
  <c r="AJ1079" i="2"/>
  <c r="AK1079" i="2"/>
  <c r="AL1079" i="2"/>
  <c r="AM1079" i="2"/>
  <c r="AN1079" i="2"/>
  <c r="AV1079" i="2"/>
  <c r="C1080" i="2"/>
  <c r="D1080" i="2"/>
  <c r="E1080" i="2"/>
  <c r="F1080" i="2"/>
  <c r="G1080" i="2"/>
  <c r="H1080" i="2"/>
  <c r="J1080" i="2"/>
  <c r="K1080" i="2"/>
  <c r="L1080" i="2"/>
  <c r="M1080" i="2"/>
  <c r="AG1080" i="2"/>
  <c r="AH1080" i="2"/>
  <c r="AI1080" i="2"/>
  <c r="AJ1080" i="2"/>
  <c r="AK1080" i="2"/>
  <c r="AL1080" i="2"/>
  <c r="AM1080" i="2"/>
  <c r="AN1080" i="2"/>
  <c r="AV1080" i="2"/>
  <c r="C1081" i="2"/>
  <c r="D1081" i="2"/>
  <c r="E1081" i="2"/>
  <c r="F1081" i="2"/>
  <c r="G1081" i="2"/>
  <c r="H1081" i="2"/>
  <c r="J1081" i="2"/>
  <c r="K1081" i="2"/>
  <c r="L1081" i="2"/>
  <c r="M1081" i="2"/>
  <c r="AG1081" i="2"/>
  <c r="AH1081" i="2"/>
  <c r="AI1081" i="2"/>
  <c r="AJ1081" i="2"/>
  <c r="AK1081" i="2"/>
  <c r="AL1081" i="2"/>
  <c r="AM1081" i="2"/>
  <c r="AN1081" i="2"/>
  <c r="AV1081" i="2"/>
  <c r="C1082" i="2"/>
  <c r="D1082" i="2"/>
  <c r="E1082" i="2"/>
  <c r="F1082" i="2"/>
  <c r="G1082" i="2"/>
  <c r="H1082" i="2"/>
  <c r="J1082" i="2"/>
  <c r="K1082" i="2"/>
  <c r="L1082" i="2"/>
  <c r="M1082" i="2"/>
  <c r="AG1082" i="2"/>
  <c r="AH1082" i="2"/>
  <c r="AI1082" i="2"/>
  <c r="AJ1082" i="2"/>
  <c r="AK1082" i="2"/>
  <c r="AL1082" i="2"/>
  <c r="AM1082" i="2"/>
  <c r="AN1082" i="2"/>
  <c r="AV1082" i="2"/>
  <c r="C1083" i="2"/>
  <c r="D1083" i="2"/>
  <c r="E1083" i="2"/>
  <c r="F1083" i="2"/>
  <c r="G1083" i="2"/>
  <c r="H1083" i="2"/>
  <c r="J1083" i="2"/>
  <c r="K1083" i="2"/>
  <c r="L1083" i="2"/>
  <c r="M1083" i="2"/>
  <c r="AG1083" i="2"/>
  <c r="AH1083" i="2"/>
  <c r="AI1083" i="2"/>
  <c r="AJ1083" i="2"/>
  <c r="AK1083" i="2"/>
  <c r="AL1083" i="2"/>
  <c r="AM1083" i="2"/>
  <c r="AN1083" i="2"/>
  <c r="AV1083" i="2"/>
  <c r="C1084" i="2"/>
  <c r="D1084" i="2"/>
  <c r="E1084" i="2"/>
  <c r="F1084" i="2"/>
  <c r="G1084" i="2"/>
  <c r="H1084" i="2"/>
  <c r="J1084" i="2"/>
  <c r="K1084" i="2"/>
  <c r="L1084" i="2"/>
  <c r="M1084" i="2"/>
  <c r="AG1084" i="2"/>
  <c r="AH1084" i="2"/>
  <c r="AI1084" i="2"/>
  <c r="AJ1084" i="2"/>
  <c r="AK1084" i="2"/>
  <c r="AL1084" i="2"/>
  <c r="AM1084" i="2"/>
  <c r="AN1084" i="2"/>
  <c r="AV1084" i="2"/>
  <c r="C1085" i="2"/>
  <c r="D1085" i="2"/>
  <c r="E1085" i="2"/>
  <c r="F1085" i="2"/>
  <c r="G1085" i="2"/>
  <c r="H1085" i="2"/>
  <c r="J1085" i="2"/>
  <c r="K1085" i="2"/>
  <c r="L1085" i="2"/>
  <c r="M1085" i="2"/>
  <c r="AG1085" i="2"/>
  <c r="AH1085" i="2"/>
  <c r="AI1085" i="2"/>
  <c r="AJ1085" i="2"/>
  <c r="AK1085" i="2"/>
  <c r="AL1085" i="2"/>
  <c r="AM1085" i="2"/>
  <c r="AN1085" i="2"/>
  <c r="AV1085" i="2"/>
  <c r="C1086" i="2"/>
  <c r="D1086" i="2"/>
  <c r="E1086" i="2"/>
  <c r="F1086" i="2"/>
  <c r="G1086" i="2"/>
  <c r="H1086" i="2"/>
  <c r="J1086" i="2"/>
  <c r="K1086" i="2"/>
  <c r="L1086" i="2"/>
  <c r="M1086" i="2"/>
  <c r="AG1086" i="2"/>
  <c r="AH1086" i="2"/>
  <c r="AI1086" i="2"/>
  <c r="AJ1086" i="2"/>
  <c r="AK1086" i="2"/>
  <c r="AL1086" i="2"/>
  <c r="AM1086" i="2"/>
  <c r="AN1086" i="2"/>
  <c r="AV1086" i="2"/>
  <c r="C1087" i="2"/>
  <c r="D1087" i="2"/>
  <c r="E1087" i="2"/>
  <c r="F1087" i="2"/>
  <c r="G1087" i="2"/>
  <c r="H1087" i="2"/>
  <c r="J1087" i="2"/>
  <c r="K1087" i="2"/>
  <c r="L1087" i="2"/>
  <c r="M1087" i="2"/>
  <c r="AG1087" i="2"/>
  <c r="AH1087" i="2"/>
  <c r="AI1087" i="2"/>
  <c r="AJ1087" i="2"/>
  <c r="AK1087" i="2"/>
  <c r="AL1087" i="2"/>
  <c r="AM1087" i="2"/>
  <c r="AN1087" i="2"/>
  <c r="AV1087" i="2"/>
  <c r="C1088" i="2"/>
  <c r="D1088" i="2"/>
  <c r="E1088" i="2"/>
  <c r="F1088" i="2"/>
  <c r="G1088" i="2"/>
  <c r="H1088" i="2"/>
  <c r="J1088" i="2"/>
  <c r="K1088" i="2"/>
  <c r="L1088" i="2"/>
  <c r="M1088" i="2"/>
  <c r="AG1088" i="2"/>
  <c r="AH1088" i="2"/>
  <c r="AI1088" i="2"/>
  <c r="AJ1088" i="2"/>
  <c r="AK1088" i="2"/>
  <c r="AL1088" i="2"/>
  <c r="AM1088" i="2"/>
  <c r="AN1088" i="2"/>
  <c r="AV1088" i="2"/>
  <c r="C1089" i="2"/>
  <c r="D1089" i="2"/>
  <c r="E1089" i="2"/>
  <c r="F1089" i="2"/>
  <c r="G1089" i="2"/>
  <c r="H1089" i="2"/>
  <c r="J1089" i="2"/>
  <c r="K1089" i="2"/>
  <c r="L1089" i="2"/>
  <c r="M1089" i="2"/>
  <c r="AG1089" i="2"/>
  <c r="AH1089" i="2"/>
  <c r="AI1089" i="2"/>
  <c r="AJ1089" i="2"/>
  <c r="AK1089" i="2"/>
  <c r="AL1089" i="2"/>
  <c r="AM1089" i="2"/>
  <c r="AN1089" i="2"/>
  <c r="AV1089" i="2"/>
  <c r="C1090" i="2"/>
  <c r="D1090" i="2"/>
  <c r="E1090" i="2"/>
  <c r="F1090" i="2"/>
  <c r="G1090" i="2"/>
  <c r="H1090" i="2"/>
  <c r="J1090" i="2"/>
  <c r="K1090" i="2"/>
  <c r="L1090" i="2"/>
  <c r="M1090" i="2"/>
  <c r="AG1090" i="2"/>
  <c r="AH1090" i="2"/>
  <c r="AI1090" i="2"/>
  <c r="AJ1090" i="2"/>
  <c r="AK1090" i="2"/>
  <c r="AL1090" i="2"/>
  <c r="AM1090" i="2"/>
  <c r="AN1090" i="2"/>
  <c r="AV1090" i="2"/>
  <c r="C1091" i="2"/>
  <c r="D1091" i="2"/>
  <c r="E1091" i="2"/>
  <c r="F1091" i="2"/>
  <c r="G1091" i="2"/>
  <c r="H1091" i="2"/>
  <c r="J1091" i="2"/>
  <c r="K1091" i="2"/>
  <c r="L1091" i="2"/>
  <c r="M1091" i="2"/>
  <c r="AG1091" i="2"/>
  <c r="AH1091" i="2"/>
  <c r="AI1091" i="2"/>
  <c r="AJ1091" i="2"/>
  <c r="AK1091" i="2"/>
  <c r="AL1091" i="2"/>
  <c r="AM1091" i="2"/>
  <c r="AN1091" i="2"/>
  <c r="AV1091" i="2"/>
  <c r="C1092" i="2"/>
  <c r="D1092" i="2"/>
  <c r="E1092" i="2"/>
  <c r="F1092" i="2"/>
  <c r="G1092" i="2"/>
  <c r="H1092" i="2"/>
  <c r="J1092" i="2"/>
  <c r="K1092" i="2"/>
  <c r="L1092" i="2"/>
  <c r="M1092" i="2"/>
  <c r="AG1092" i="2"/>
  <c r="AH1092" i="2"/>
  <c r="AI1092" i="2"/>
  <c r="AJ1092" i="2"/>
  <c r="AK1092" i="2"/>
  <c r="AL1092" i="2"/>
  <c r="AM1092" i="2"/>
  <c r="AN1092" i="2"/>
  <c r="AV1092" i="2"/>
  <c r="C1093" i="2"/>
  <c r="D1093" i="2"/>
  <c r="E1093" i="2"/>
  <c r="F1093" i="2"/>
  <c r="G1093" i="2"/>
  <c r="H1093" i="2"/>
  <c r="J1093" i="2"/>
  <c r="K1093" i="2"/>
  <c r="L1093" i="2"/>
  <c r="M1093" i="2"/>
  <c r="AG1093" i="2"/>
  <c r="AH1093" i="2"/>
  <c r="AI1093" i="2"/>
  <c r="AJ1093" i="2"/>
  <c r="AK1093" i="2"/>
  <c r="AL1093" i="2"/>
  <c r="AM1093" i="2"/>
  <c r="AN1093" i="2"/>
  <c r="AV1093" i="2"/>
  <c r="C1094" i="2"/>
  <c r="D1094" i="2"/>
  <c r="E1094" i="2"/>
  <c r="F1094" i="2"/>
  <c r="G1094" i="2"/>
  <c r="H1094" i="2"/>
  <c r="J1094" i="2"/>
  <c r="K1094" i="2"/>
  <c r="L1094" i="2"/>
  <c r="M1094" i="2"/>
  <c r="AG1094" i="2"/>
  <c r="AH1094" i="2"/>
  <c r="AI1094" i="2"/>
  <c r="AJ1094" i="2"/>
  <c r="AK1094" i="2"/>
  <c r="AL1094" i="2"/>
  <c r="AM1094" i="2"/>
  <c r="AN1094" i="2"/>
  <c r="AV1094" i="2"/>
  <c r="C1095" i="2"/>
  <c r="D1095" i="2"/>
  <c r="E1095" i="2"/>
  <c r="F1095" i="2"/>
  <c r="G1095" i="2"/>
  <c r="H1095" i="2"/>
  <c r="J1095" i="2"/>
  <c r="K1095" i="2"/>
  <c r="L1095" i="2"/>
  <c r="M1095" i="2"/>
  <c r="AG1095" i="2"/>
  <c r="AH1095" i="2"/>
  <c r="AI1095" i="2"/>
  <c r="AJ1095" i="2"/>
  <c r="AK1095" i="2"/>
  <c r="AL1095" i="2"/>
  <c r="AM1095" i="2"/>
  <c r="AN1095" i="2"/>
  <c r="AV1095" i="2"/>
  <c r="C1096" i="2"/>
  <c r="D1096" i="2"/>
  <c r="E1096" i="2"/>
  <c r="F1096" i="2"/>
  <c r="G1096" i="2"/>
  <c r="H1096" i="2"/>
  <c r="J1096" i="2"/>
  <c r="K1096" i="2"/>
  <c r="L1096" i="2"/>
  <c r="M1096" i="2"/>
  <c r="AG1096" i="2"/>
  <c r="AH1096" i="2"/>
  <c r="AI1096" i="2"/>
  <c r="AJ1096" i="2"/>
  <c r="AK1096" i="2"/>
  <c r="AL1096" i="2"/>
  <c r="AM1096" i="2"/>
  <c r="AN1096" i="2"/>
  <c r="AV1096" i="2"/>
  <c r="C1097" i="2"/>
  <c r="D1097" i="2"/>
  <c r="E1097" i="2"/>
  <c r="F1097" i="2"/>
  <c r="G1097" i="2"/>
  <c r="H1097" i="2"/>
  <c r="J1097" i="2"/>
  <c r="K1097" i="2"/>
  <c r="L1097" i="2"/>
  <c r="M1097" i="2"/>
  <c r="AG1097" i="2"/>
  <c r="AH1097" i="2"/>
  <c r="AI1097" i="2"/>
  <c r="AJ1097" i="2"/>
  <c r="AK1097" i="2"/>
  <c r="AL1097" i="2"/>
  <c r="AM1097" i="2"/>
  <c r="AN1097" i="2"/>
  <c r="AV1097" i="2"/>
  <c r="C1098" i="2"/>
  <c r="D1098" i="2"/>
  <c r="E1098" i="2"/>
  <c r="F1098" i="2"/>
  <c r="G1098" i="2"/>
  <c r="H1098" i="2"/>
  <c r="J1098" i="2"/>
  <c r="K1098" i="2"/>
  <c r="L1098" i="2"/>
  <c r="M1098" i="2"/>
  <c r="AG1098" i="2"/>
  <c r="AH1098" i="2"/>
  <c r="AI1098" i="2"/>
  <c r="AJ1098" i="2"/>
  <c r="AK1098" i="2"/>
  <c r="AL1098" i="2"/>
  <c r="AM1098" i="2"/>
  <c r="AN1098" i="2"/>
  <c r="AV1098" i="2"/>
  <c r="C1099" i="2"/>
  <c r="D1099" i="2"/>
  <c r="E1099" i="2"/>
  <c r="F1099" i="2"/>
  <c r="G1099" i="2"/>
  <c r="H1099" i="2"/>
  <c r="J1099" i="2"/>
  <c r="K1099" i="2"/>
  <c r="L1099" i="2"/>
  <c r="M1099" i="2"/>
  <c r="AG1099" i="2"/>
  <c r="AH1099" i="2"/>
  <c r="AI1099" i="2"/>
  <c r="AJ1099" i="2"/>
  <c r="AK1099" i="2"/>
  <c r="AL1099" i="2"/>
  <c r="AM1099" i="2"/>
  <c r="AN1099" i="2"/>
  <c r="AV1099" i="2"/>
  <c r="C1100" i="2"/>
  <c r="D1100" i="2"/>
  <c r="E1100" i="2"/>
  <c r="F1100" i="2"/>
  <c r="G1100" i="2"/>
  <c r="H1100" i="2"/>
  <c r="J1100" i="2"/>
  <c r="K1100" i="2"/>
  <c r="L1100" i="2"/>
  <c r="M1100" i="2"/>
  <c r="AG1100" i="2"/>
  <c r="AH1100" i="2"/>
  <c r="AI1100" i="2"/>
  <c r="AJ1100" i="2"/>
  <c r="AK1100" i="2"/>
  <c r="AL1100" i="2"/>
  <c r="AM1100" i="2"/>
  <c r="AN1100" i="2"/>
  <c r="AV1100" i="2"/>
  <c r="C1101" i="2"/>
  <c r="D1101" i="2"/>
  <c r="E1101" i="2"/>
  <c r="F1101" i="2"/>
  <c r="G1101" i="2"/>
  <c r="H1101" i="2"/>
  <c r="J1101" i="2"/>
  <c r="K1101" i="2"/>
  <c r="L1101" i="2"/>
  <c r="M1101" i="2"/>
  <c r="AG1101" i="2"/>
  <c r="AH1101" i="2"/>
  <c r="AI1101" i="2"/>
  <c r="AJ1101" i="2"/>
  <c r="AK1101" i="2"/>
  <c r="AL1101" i="2"/>
  <c r="AM1101" i="2"/>
  <c r="AN1101" i="2"/>
  <c r="AV1101" i="2"/>
  <c r="C1102" i="2"/>
  <c r="D1102" i="2"/>
  <c r="E1102" i="2"/>
  <c r="F1102" i="2"/>
  <c r="G1102" i="2"/>
  <c r="H1102" i="2"/>
  <c r="J1102" i="2"/>
  <c r="K1102" i="2"/>
  <c r="L1102" i="2"/>
  <c r="M1102" i="2"/>
  <c r="AG1102" i="2"/>
  <c r="AH1102" i="2"/>
  <c r="AI1102" i="2"/>
  <c r="AJ1102" i="2"/>
  <c r="AK1102" i="2"/>
  <c r="AL1102" i="2"/>
  <c r="AM1102" i="2"/>
  <c r="AN1102" i="2"/>
  <c r="AV1102" i="2"/>
  <c r="C1103" i="2"/>
  <c r="D1103" i="2"/>
  <c r="E1103" i="2"/>
  <c r="F1103" i="2"/>
  <c r="G1103" i="2"/>
  <c r="H1103" i="2"/>
  <c r="J1103" i="2"/>
  <c r="K1103" i="2"/>
  <c r="L1103" i="2"/>
  <c r="M1103" i="2"/>
  <c r="AG1103" i="2"/>
  <c r="AH1103" i="2"/>
  <c r="AI1103" i="2"/>
  <c r="AJ1103" i="2"/>
  <c r="AK1103" i="2"/>
  <c r="AL1103" i="2"/>
  <c r="AM1103" i="2"/>
  <c r="AN1103" i="2"/>
  <c r="AV1103" i="2"/>
  <c r="C1104" i="2"/>
  <c r="D1104" i="2"/>
  <c r="E1104" i="2"/>
  <c r="F1104" i="2"/>
  <c r="G1104" i="2"/>
  <c r="H1104" i="2"/>
  <c r="J1104" i="2"/>
  <c r="K1104" i="2"/>
  <c r="L1104" i="2"/>
  <c r="M1104" i="2"/>
  <c r="AG1104" i="2"/>
  <c r="AH1104" i="2"/>
  <c r="AI1104" i="2"/>
  <c r="AJ1104" i="2"/>
  <c r="AK1104" i="2"/>
  <c r="AL1104" i="2"/>
  <c r="AM1104" i="2"/>
  <c r="AN1104" i="2"/>
  <c r="AV1104" i="2"/>
  <c r="C1105" i="2"/>
  <c r="D1105" i="2"/>
  <c r="E1105" i="2"/>
  <c r="F1105" i="2"/>
  <c r="G1105" i="2"/>
  <c r="H1105" i="2"/>
  <c r="J1105" i="2"/>
  <c r="K1105" i="2"/>
  <c r="L1105" i="2"/>
  <c r="M1105" i="2"/>
  <c r="AG1105" i="2"/>
  <c r="AH1105" i="2"/>
  <c r="AI1105" i="2"/>
  <c r="AJ1105" i="2"/>
  <c r="AK1105" i="2"/>
  <c r="AL1105" i="2"/>
  <c r="AM1105" i="2"/>
  <c r="AN1105" i="2"/>
  <c r="AV1105" i="2"/>
  <c r="C1106" i="2"/>
  <c r="D1106" i="2"/>
  <c r="E1106" i="2"/>
  <c r="F1106" i="2"/>
  <c r="G1106" i="2"/>
  <c r="H1106" i="2"/>
  <c r="J1106" i="2"/>
  <c r="K1106" i="2"/>
  <c r="L1106" i="2"/>
  <c r="M1106" i="2"/>
  <c r="AG1106" i="2"/>
  <c r="AH1106" i="2"/>
  <c r="AI1106" i="2"/>
  <c r="AJ1106" i="2"/>
  <c r="AK1106" i="2"/>
  <c r="AL1106" i="2"/>
  <c r="AM1106" i="2"/>
  <c r="AN1106" i="2"/>
  <c r="AV1106" i="2"/>
  <c r="C1107" i="2"/>
  <c r="D1107" i="2"/>
  <c r="E1107" i="2"/>
  <c r="F1107" i="2"/>
  <c r="G1107" i="2"/>
  <c r="H1107" i="2"/>
  <c r="J1107" i="2"/>
  <c r="K1107" i="2"/>
  <c r="L1107" i="2"/>
  <c r="M1107" i="2"/>
  <c r="AG1107" i="2"/>
  <c r="AH1107" i="2"/>
  <c r="AI1107" i="2"/>
  <c r="AJ1107" i="2"/>
  <c r="AK1107" i="2"/>
  <c r="AL1107" i="2"/>
  <c r="AM1107" i="2"/>
  <c r="AN1107" i="2"/>
  <c r="AV1107" i="2"/>
  <c r="C1108" i="2"/>
  <c r="D1108" i="2"/>
  <c r="E1108" i="2"/>
  <c r="F1108" i="2"/>
  <c r="G1108" i="2"/>
  <c r="H1108" i="2"/>
  <c r="J1108" i="2"/>
  <c r="K1108" i="2"/>
  <c r="L1108" i="2"/>
  <c r="M1108" i="2"/>
  <c r="AG1108" i="2"/>
  <c r="AH1108" i="2"/>
  <c r="AI1108" i="2"/>
  <c r="AJ1108" i="2"/>
  <c r="AK1108" i="2"/>
  <c r="AL1108" i="2"/>
  <c r="AM1108" i="2"/>
  <c r="AN1108" i="2"/>
  <c r="AV1108" i="2"/>
  <c r="C1109" i="2"/>
  <c r="D1109" i="2"/>
  <c r="E1109" i="2"/>
  <c r="F1109" i="2"/>
  <c r="G1109" i="2"/>
  <c r="H1109" i="2"/>
  <c r="J1109" i="2"/>
  <c r="K1109" i="2"/>
  <c r="L1109" i="2"/>
  <c r="M1109" i="2"/>
  <c r="AG1109" i="2"/>
  <c r="AH1109" i="2"/>
  <c r="AI1109" i="2"/>
  <c r="AJ1109" i="2"/>
  <c r="AK1109" i="2"/>
  <c r="AL1109" i="2"/>
  <c r="AM1109" i="2"/>
  <c r="AN1109" i="2"/>
  <c r="AV1109" i="2"/>
  <c r="C1110" i="2"/>
  <c r="D1110" i="2"/>
  <c r="E1110" i="2"/>
  <c r="F1110" i="2"/>
  <c r="G1110" i="2"/>
  <c r="H1110" i="2"/>
  <c r="J1110" i="2"/>
  <c r="K1110" i="2"/>
  <c r="L1110" i="2"/>
  <c r="M1110" i="2"/>
  <c r="AG1110" i="2"/>
  <c r="AH1110" i="2"/>
  <c r="AI1110" i="2"/>
  <c r="AJ1110" i="2"/>
  <c r="AK1110" i="2"/>
  <c r="AL1110" i="2"/>
  <c r="AM1110" i="2"/>
  <c r="AN1110" i="2"/>
  <c r="AV1110" i="2"/>
  <c r="C1111" i="2"/>
  <c r="D1111" i="2"/>
  <c r="E1111" i="2"/>
  <c r="F1111" i="2"/>
  <c r="G1111" i="2"/>
  <c r="H1111" i="2"/>
  <c r="J1111" i="2"/>
  <c r="K1111" i="2"/>
  <c r="L1111" i="2"/>
  <c r="M1111" i="2"/>
  <c r="AG1111" i="2"/>
  <c r="AH1111" i="2"/>
  <c r="AI1111" i="2"/>
  <c r="AJ1111" i="2"/>
  <c r="AK1111" i="2"/>
  <c r="AL1111" i="2"/>
  <c r="AM1111" i="2"/>
  <c r="AN1111" i="2"/>
  <c r="AV1111" i="2"/>
  <c r="C1112" i="2"/>
  <c r="D1112" i="2"/>
  <c r="E1112" i="2"/>
  <c r="F1112" i="2"/>
  <c r="G1112" i="2"/>
  <c r="H1112" i="2"/>
  <c r="J1112" i="2"/>
  <c r="K1112" i="2"/>
  <c r="L1112" i="2"/>
  <c r="M1112" i="2"/>
  <c r="AG1112" i="2"/>
  <c r="AH1112" i="2"/>
  <c r="AI1112" i="2"/>
  <c r="AJ1112" i="2"/>
  <c r="AK1112" i="2"/>
  <c r="AL1112" i="2"/>
  <c r="AM1112" i="2"/>
  <c r="AN1112" i="2"/>
  <c r="AV1112" i="2"/>
  <c r="C1113" i="2"/>
  <c r="D1113" i="2"/>
  <c r="E1113" i="2"/>
  <c r="F1113" i="2"/>
  <c r="G1113" i="2"/>
  <c r="H1113" i="2"/>
  <c r="J1113" i="2"/>
  <c r="K1113" i="2"/>
  <c r="L1113" i="2"/>
  <c r="M1113" i="2"/>
  <c r="AG1113" i="2"/>
  <c r="AH1113" i="2"/>
  <c r="AI1113" i="2"/>
  <c r="AJ1113" i="2"/>
  <c r="AK1113" i="2"/>
  <c r="AL1113" i="2"/>
  <c r="AM1113" i="2"/>
  <c r="AN1113" i="2"/>
  <c r="AV1113" i="2"/>
  <c r="C1114" i="2"/>
  <c r="D1114" i="2"/>
  <c r="E1114" i="2"/>
  <c r="F1114" i="2"/>
  <c r="G1114" i="2"/>
  <c r="H1114" i="2"/>
  <c r="J1114" i="2"/>
  <c r="K1114" i="2"/>
  <c r="L1114" i="2"/>
  <c r="M1114" i="2"/>
  <c r="AG1114" i="2"/>
  <c r="AH1114" i="2"/>
  <c r="AI1114" i="2"/>
  <c r="AJ1114" i="2"/>
  <c r="AK1114" i="2"/>
  <c r="AL1114" i="2"/>
  <c r="AM1114" i="2"/>
  <c r="AN1114" i="2"/>
  <c r="AV1114" i="2"/>
  <c r="C1115" i="2"/>
  <c r="D1115" i="2"/>
  <c r="E1115" i="2"/>
  <c r="F1115" i="2"/>
  <c r="G1115" i="2"/>
  <c r="H1115" i="2"/>
  <c r="J1115" i="2"/>
  <c r="K1115" i="2"/>
  <c r="L1115" i="2"/>
  <c r="M1115" i="2"/>
  <c r="AG1115" i="2"/>
  <c r="AH1115" i="2"/>
  <c r="AI1115" i="2"/>
  <c r="AJ1115" i="2"/>
  <c r="AK1115" i="2"/>
  <c r="AL1115" i="2"/>
  <c r="AM1115" i="2"/>
  <c r="AN1115" i="2"/>
  <c r="AV1115" i="2"/>
  <c r="C1116" i="2"/>
  <c r="D1116" i="2"/>
  <c r="E1116" i="2"/>
  <c r="F1116" i="2"/>
  <c r="G1116" i="2"/>
  <c r="H1116" i="2"/>
  <c r="J1116" i="2"/>
  <c r="K1116" i="2"/>
  <c r="L1116" i="2"/>
  <c r="M1116" i="2"/>
  <c r="AG1116" i="2"/>
  <c r="AH1116" i="2"/>
  <c r="AI1116" i="2"/>
  <c r="AJ1116" i="2"/>
  <c r="AK1116" i="2"/>
  <c r="AL1116" i="2"/>
  <c r="AM1116" i="2"/>
  <c r="AN1116" i="2"/>
  <c r="AV1116" i="2"/>
  <c r="C1117" i="2"/>
  <c r="D1117" i="2"/>
  <c r="E1117" i="2"/>
  <c r="F1117" i="2"/>
  <c r="G1117" i="2"/>
  <c r="H1117" i="2"/>
  <c r="J1117" i="2"/>
  <c r="K1117" i="2"/>
  <c r="L1117" i="2"/>
  <c r="M1117" i="2"/>
  <c r="AG1117" i="2"/>
  <c r="AH1117" i="2"/>
  <c r="AI1117" i="2"/>
  <c r="AJ1117" i="2"/>
  <c r="AK1117" i="2"/>
  <c r="AL1117" i="2"/>
  <c r="AM1117" i="2"/>
  <c r="AN1117" i="2"/>
  <c r="AV1117" i="2"/>
  <c r="C1118" i="2"/>
  <c r="D1118" i="2"/>
  <c r="E1118" i="2"/>
  <c r="F1118" i="2"/>
  <c r="G1118" i="2"/>
  <c r="H1118" i="2"/>
  <c r="J1118" i="2"/>
  <c r="K1118" i="2"/>
  <c r="L1118" i="2"/>
  <c r="M1118" i="2"/>
  <c r="AG1118" i="2"/>
  <c r="AH1118" i="2"/>
  <c r="AI1118" i="2"/>
  <c r="AJ1118" i="2"/>
  <c r="AK1118" i="2"/>
  <c r="AL1118" i="2"/>
  <c r="AM1118" i="2"/>
  <c r="AN1118" i="2"/>
  <c r="AV1118" i="2"/>
  <c r="C1119" i="2"/>
  <c r="D1119" i="2"/>
  <c r="E1119" i="2"/>
  <c r="F1119" i="2"/>
  <c r="G1119" i="2"/>
  <c r="H1119" i="2"/>
  <c r="J1119" i="2"/>
  <c r="K1119" i="2"/>
  <c r="L1119" i="2"/>
  <c r="M1119" i="2"/>
  <c r="AG1119" i="2"/>
  <c r="AH1119" i="2"/>
  <c r="AI1119" i="2"/>
  <c r="AJ1119" i="2"/>
  <c r="AK1119" i="2"/>
  <c r="AL1119" i="2"/>
  <c r="AM1119" i="2"/>
  <c r="AN1119" i="2"/>
  <c r="AV1119" i="2"/>
  <c r="C1120" i="2"/>
  <c r="D1120" i="2"/>
  <c r="E1120" i="2"/>
  <c r="F1120" i="2"/>
  <c r="G1120" i="2"/>
  <c r="H1120" i="2"/>
  <c r="J1120" i="2"/>
  <c r="K1120" i="2"/>
  <c r="L1120" i="2"/>
  <c r="M1120" i="2"/>
  <c r="AG1120" i="2"/>
  <c r="AH1120" i="2"/>
  <c r="AI1120" i="2"/>
  <c r="AJ1120" i="2"/>
  <c r="AK1120" i="2"/>
  <c r="AL1120" i="2"/>
  <c r="AM1120" i="2"/>
  <c r="AN1120" i="2"/>
  <c r="AV1120" i="2"/>
  <c r="C1121" i="2"/>
  <c r="D1121" i="2"/>
  <c r="E1121" i="2"/>
  <c r="F1121" i="2"/>
  <c r="G1121" i="2"/>
  <c r="H1121" i="2"/>
  <c r="J1121" i="2"/>
  <c r="K1121" i="2"/>
  <c r="L1121" i="2"/>
  <c r="M1121" i="2"/>
  <c r="AG1121" i="2"/>
  <c r="AH1121" i="2"/>
  <c r="AI1121" i="2"/>
  <c r="AJ1121" i="2"/>
  <c r="AK1121" i="2"/>
  <c r="AL1121" i="2"/>
  <c r="AM1121" i="2"/>
  <c r="AN1121" i="2"/>
  <c r="AV1121" i="2"/>
  <c r="C1122" i="2"/>
  <c r="D1122" i="2"/>
  <c r="E1122" i="2"/>
  <c r="F1122" i="2"/>
  <c r="G1122" i="2"/>
  <c r="H1122" i="2"/>
  <c r="J1122" i="2"/>
  <c r="K1122" i="2"/>
  <c r="L1122" i="2"/>
  <c r="M1122" i="2"/>
  <c r="AG1122" i="2"/>
  <c r="AH1122" i="2"/>
  <c r="AI1122" i="2"/>
  <c r="AJ1122" i="2"/>
  <c r="AK1122" i="2"/>
  <c r="AL1122" i="2"/>
  <c r="AM1122" i="2"/>
  <c r="AN1122" i="2"/>
  <c r="AV1122" i="2"/>
  <c r="C1123" i="2"/>
  <c r="D1123" i="2"/>
  <c r="E1123" i="2"/>
  <c r="F1123" i="2"/>
  <c r="G1123" i="2"/>
  <c r="H1123" i="2"/>
  <c r="J1123" i="2"/>
  <c r="K1123" i="2"/>
  <c r="L1123" i="2"/>
  <c r="M1123" i="2"/>
  <c r="AG1123" i="2"/>
  <c r="AH1123" i="2"/>
  <c r="AI1123" i="2"/>
  <c r="AJ1123" i="2"/>
  <c r="AK1123" i="2"/>
  <c r="AL1123" i="2"/>
  <c r="AM1123" i="2"/>
  <c r="AN1123" i="2"/>
  <c r="AV1123" i="2"/>
  <c r="C1124" i="2"/>
  <c r="D1124" i="2"/>
  <c r="E1124" i="2"/>
  <c r="F1124" i="2"/>
  <c r="G1124" i="2"/>
  <c r="H1124" i="2"/>
  <c r="J1124" i="2"/>
  <c r="K1124" i="2"/>
  <c r="L1124" i="2"/>
  <c r="M1124" i="2"/>
  <c r="AG1124" i="2"/>
  <c r="AH1124" i="2"/>
  <c r="AI1124" i="2"/>
  <c r="AJ1124" i="2"/>
  <c r="AK1124" i="2"/>
  <c r="AL1124" i="2"/>
  <c r="AM1124" i="2"/>
  <c r="AN1124" i="2"/>
  <c r="AV1124" i="2"/>
  <c r="C1125" i="2"/>
  <c r="D1125" i="2"/>
  <c r="E1125" i="2"/>
  <c r="F1125" i="2"/>
  <c r="G1125" i="2"/>
  <c r="H1125" i="2"/>
  <c r="J1125" i="2"/>
  <c r="K1125" i="2"/>
  <c r="L1125" i="2"/>
  <c r="M1125" i="2"/>
  <c r="AG1125" i="2"/>
  <c r="AH1125" i="2"/>
  <c r="AI1125" i="2"/>
  <c r="AJ1125" i="2"/>
  <c r="AK1125" i="2"/>
  <c r="AL1125" i="2"/>
  <c r="AM1125" i="2"/>
  <c r="AN1125" i="2"/>
  <c r="AV1125" i="2"/>
  <c r="C1126" i="2"/>
  <c r="D1126" i="2"/>
  <c r="E1126" i="2"/>
  <c r="F1126" i="2"/>
  <c r="G1126" i="2"/>
  <c r="H1126" i="2"/>
  <c r="J1126" i="2"/>
  <c r="K1126" i="2"/>
  <c r="L1126" i="2"/>
  <c r="M1126" i="2"/>
  <c r="AG1126" i="2"/>
  <c r="AH1126" i="2"/>
  <c r="AI1126" i="2"/>
  <c r="AJ1126" i="2"/>
  <c r="AK1126" i="2"/>
  <c r="AL1126" i="2"/>
  <c r="AM1126" i="2"/>
  <c r="AN1126" i="2"/>
  <c r="AV1126" i="2"/>
  <c r="C1127" i="2"/>
  <c r="D1127" i="2"/>
  <c r="E1127" i="2"/>
  <c r="F1127" i="2"/>
  <c r="G1127" i="2"/>
  <c r="H1127" i="2"/>
  <c r="J1127" i="2"/>
  <c r="K1127" i="2"/>
  <c r="L1127" i="2"/>
  <c r="M1127" i="2"/>
  <c r="AG1127" i="2"/>
  <c r="AH1127" i="2"/>
  <c r="AI1127" i="2"/>
  <c r="AJ1127" i="2"/>
  <c r="AK1127" i="2"/>
  <c r="AL1127" i="2"/>
  <c r="AM1127" i="2"/>
  <c r="AN1127" i="2"/>
  <c r="AV1127" i="2"/>
  <c r="C1128" i="2"/>
  <c r="D1128" i="2"/>
  <c r="E1128" i="2"/>
  <c r="F1128" i="2"/>
  <c r="G1128" i="2"/>
  <c r="H1128" i="2"/>
  <c r="J1128" i="2"/>
  <c r="K1128" i="2"/>
  <c r="L1128" i="2"/>
  <c r="M1128" i="2"/>
  <c r="AG1128" i="2"/>
  <c r="AH1128" i="2"/>
  <c r="AI1128" i="2"/>
  <c r="AJ1128" i="2"/>
  <c r="AK1128" i="2"/>
  <c r="AL1128" i="2"/>
  <c r="AM1128" i="2"/>
  <c r="AN1128" i="2"/>
  <c r="AV1128" i="2"/>
  <c r="C1129" i="2"/>
  <c r="D1129" i="2"/>
  <c r="E1129" i="2"/>
  <c r="F1129" i="2"/>
  <c r="G1129" i="2"/>
  <c r="H1129" i="2"/>
  <c r="J1129" i="2"/>
  <c r="K1129" i="2"/>
  <c r="L1129" i="2"/>
  <c r="M1129" i="2"/>
  <c r="AG1129" i="2"/>
  <c r="AH1129" i="2"/>
  <c r="AI1129" i="2"/>
  <c r="AJ1129" i="2"/>
  <c r="AK1129" i="2"/>
  <c r="AL1129" i="2"/>
  <c r="AM1129" i="2"/>
  <c r="AN1129" i="2"/>
  <c r="AV1129" i="2"/>
  <c r="C1130" i="2"/>
  <c r="D1130" i="2"/>
  <c r="E1130" i="2"/>
  <c r="F1130" i="2"/>
  <c r="G1130" i="2"/>
  <c r="H1130" i="2"/>
  <c r="J1130" i="2"/>
  <c r="K1130" i="2"/>
  <c r="L1130" i="2"/>
  <c r="M1130" i="2"/>
  <c r="AG1130" i="2"/>
  <c r="AH1130" i="2"/>
  <c r="AI1130" i="2"/>
  <c r="AJ1130" i="2"/>
  <c r="AK1130" i="2"/>
  <c r="AL1130" i="2"/>
  <c r="AM1130" i="2"/>
  <c r="AN1130" i="2"/>
  <c r="AV1130" i="2"/>
  <c r="C1131" i="2"/>
  <c r="D1131" i="2"/>
  <c r="E1131" i="2"/>
  <c r="F1131" i="2"/>
  <c r="G1131" i="2"/>
  <c r="H1131" i="2"/>
  <c r="J1131" i="2"/>
  <c r="K1131" i="2"/>
  <c r="L1131" i="2"/>
  <c r="M1131" i="2"/>
  <c r="AG1131" i="2"/>
  <c r="AH1131" i="2"/>
  <c r="AI1131" i="2"/>
  <c r="AJ1131" i="2"/>
  <c r="AK1131" i="2"/>
  <c r="AL1131" i="2"/>
  <c r="AM1131" i="2"/>
  <c r="AN1131" i="2"/>
  <c r="AV1131" i="2"/>
  <c r="C1132" i="2"/>
  <c r="D1132" i="2"/>
  <c r="E1132" i="2"/>
  <c r="F1132" i="2"/>
  <c r="G1132" i="2"/>
  <c r="H1132" i="2"/>
  <c r="J1132" i="2"/>
  <c r="K1132" i="2"/>
  <c r="L1132" i="2"/>
  <c r="M1132" i="2"/>
  <c r="AG1132" i="2"/>
  <c r="AH1132" i="2"/>
  <c r="AI1132" i="2"/>
  <c r="AJ1132" i="2"/>
  <c r="AK1132" i="2"/>
  <c r="AL1132" i="2"/>
  <c r="AM1132" i="2"/>
  <c r="AN1132" i="2"/>
  <c r="AV1132" i="2"/>
  <c r="C1133" i="2"/>
  <c r="D1133" i="2"/>
  <c r="E1133" i="2"/>
  <c r="F1133" i="2"/>
  <c r="G1133" i="2"/>
  <c r="H1133" i="2"/>
  <c r="J1133" i="2"/>
  <c r="K1133" i="2"/>
  <c r="L1133" i="2"/>
  <c r="M1133" i="2"/>
  <c r="AG1133" i="2"/>
  <c r="AH1133" i="2"/>
  <c r="AI1133" i="2"/>
  <c r="AJ1133" i="2"/>
  <c r="AK1133" i="2"/>
  <c r="AL1133" i="2"/>
  <c r="AM1133" i="2"/>
  <c r="AN1133" i="2"/>
  <c r="AV1133" i="2"/>
  <c r="C1134" i="2"/>
  <c r="D1134" i="2"/>
  <c r="E1134" i="2"/>
  <c r="F1134" i="2"/>
  <c r="G1134" i="2"/>
  <c r="H1134" i="2"/>
  <c r="J1134" i="2"/>
  <c r="K1134" i="2"/>
  <c r="L1134" i="2"/>
  <c r="M1134" i="2"/>
  <c r="AG1134" i="2"/>
  <c r="AH1134" i="2"/>
  <c r="AI1134" i="2"/>
  <c r="AJ1134" i="2"/>
  <c r="AK1134" i="2"/>
  <c r="AL1134" i="2"/>
  <c r="AM1134" i="2"/>
  <c r="AN1134" i="2"/>
  <c r="AV1134" i="2"/>
  <c r="C1135" i="2"/>
  <c r="D1135" i="2"/>
  <c r="E1135" i="2"/>
  <c r="F1135" i="2"/>
  <c r="G1135" i="2"/>
  <c r="H1135" i="2"/>
  <c r="J1135" i="2"/>
  <c r="K1135" i="2"/>
  <c r="L1135" i="2"/>
  <c r="M1135" i="2"/>
  <c r="AG1135" i="2"/>
  <c r="AH1135" i="2"/>
  <c r="AI1135" i="2"/>
  <c r="AJ1135" i="2"/>
  <c r="AK1135" i="2"/>
  <c r="AL1135" i="2"/>
  <c r="AM1135" i="2"/>
  <c r="AN1135" i="2"/>
  <c r="AV1135" i="2"/>
  <c r="C1136" i="2"/>
  <c r="D1136" i="2"/>
  <c r="E1136" i="2"/>
  <c r="F1136" i="2"/>
  <c r="G1136" i="2"/>
  <c r="H1136" i="2"/>
  <c r="J1136" i="2"/>
  <c r="K1136" i="2"/>
  <c r="L1136" i="2"/>
  <c r="M1136" i="2"/>
  <c r="AG1136" i="2"/>
  <c r="AH1136" i="2"/>
  <c r="AI1136" i="2"/>
  <c r="AJ1136" i="2"/>
  <c r="AK1136" i="2"/>
  <c r="AL1136" i="2"/>
  <c r="AM1136" i="2"/>
  <c r="AN1136" i="2"/>
  <c r="AV1136" i="2"/>
  <c r="C1137" i="2"/>
  <c r="D1137" i="2"/>
  <c r="E1137" i="2"/>
  <c r="F1137" i="2"/>
  <c r="G1137" i="2"/>
  <c r="H1137" i="2"/>
  <c r="J1137" i="2"/>
  <c r="K1137" i="2"/>
  <c r="L1137" i="2"/>
  <c r="M1137" i="2"/>
  <c r="AG1137" i="2"/>
  <c r="AH1137" i="2"/>
  <c r="AI1137" i="2"/>
  <c r="AJ1137" i="2"/>
  <c r="AK1137" i="2"/>
  <c r="AL1137" i="2"/>
  <c r="AM1137" i="2"/>
  <c r="AN1137" i="2"/>
  <c r="AV1137" i="2"/>
  <c r="C1138" i="2"/>
  <c r="D1138" i="2"/>
  <c r="E1138" i="2"/>
  <c r="F1138" i="2"/>
  <c r="G1138" i="2"/>
  <c r="H1138" i="2"/>
  <c r="J1138" i="2"/>
  <c r="K1138" i="2"/>
  <c r="L1138" i="2"/>
  <c r="M1138" i="2"/>
  <c r="AG1138" i="2"/>
  <c r="AH1138" i="2"/>
  <c r="AI1138" i="2"/>
  <c r="AJ1138" i="2"/>
  <c r="AK1138" i="2"/>
  <c r="AL1138" i="2"/>
  <c r="AM1138" i="2"/>
  <c r="AN1138" i="2"/>
  <c r="AV1138" i="2"/>
  <c r="C1139" i="2"/>
  <c r="D1139" i="2"/>
  <c r="E1139" i="2"/>
  <c r="F1139" i="2"/>
  <c r="G1139" i="2"/>
  <c r="H1139" i="2"/>
  <c r="J1139" i="2"/>
  <c r="K1139" i="2"/>
  <c r="L1139" i="2"/>
  <c r="M1139" i="2"/>
  <c r="AG1139" i="2"/>
  <c r="AH1139" i="2"/>
  <c r="AI1139" i="2"/>
  <c r="AJ1139" i="2"/>
  <c r="AK1139" i="2"/>
  <c r="AL1139" i="2"/>
  <c r="AM1139" i="2"/>
  <c r="AN1139" i="2"/>
  <c r="AV1139" i="2"/>
  <c r="C1140" i="2"/>
  <c r="D1140" i="2"/>
  <c r="E1140" i="2"/>
  <c r="F1140" i="2"/>
  <c r="G1140" i="2"/>
  <c r="H1140" i="2"/>
  <c r="J1140" i="2"/>
  <c r="K1140" i="2"/>
  <c r="L1140" i="2"/>
  <c r="M1140" i="2"/>
  <c r="AG1140" i="2"/>
  <c r="AH1140" i="2"/>
  <c r="AI1140" i="2"/>
  <c r="AJ1140" i="2"/>
  <c r="AK1140" i="2"/>
  <c r="AL1140" i="2"/>
  <c r="AM1140" i="2"/>
  <c r="AN1140" i="2"/>
  <c r="AV1140" i="2"/>
  <c r="C1141" i="2"/>
  <c r="D1141" i="2"/>
  <c r="E1141" i="2"/>
  <c r="F1141" i="2"/>
  <c r="G1141" i="2"/>
  <c r="H1141" i="2"/>
  <c r="J1141" i="2"/>
  <c r="K1141" i="2"/>
  <c r="L1141" i="2"/>
  <c r="M1141" i="2"/>
  <c r="AG1141" i="2"/>
  <c r="AH1141" i="2"/>
  <c r="AI1141" i="2"/>
  <c r="AJ1141" i="2"/>
  <c r="AK1141" i="2"/>
  <c r="AL1141" i="2"/>
  <c r="AM1141" i="2"/>
  <c r="AN1141" i="2"/>
  <c r="AV1141" i="2"/>
  <c r="C1142" i="2"/>
  <c r="D1142" i="2"/>
  <c r="E1142" i="2"/>
  <c r="F1142" i="2"/>
  <c r="G1142" i="2"/>
  <c r="H1142" i="2"/>
  <c r="J1142" i="2"/>
  <c r="K1142" i="2"/>
  <c r="L1142" i="2"/>
  <c r="M1142" i="2"/>
  <c r="AG1142" i="2"/>
  <c r="AH1142" i="2"/>
  <c r="AI1142" i="2"/>
  <c r="AJ1142" i="2"/>
  <c r="AK1142" i="2"/>
  <c r="AL1142" i="2"/>
  <c r="AM1142" i="2"/>
  <c r="AN1142" i="2"/>
  <c r="AV1142" i="2"/>
  <c r="C1143" i="2"/>
  <c r="D1143" i="2"/>
  <c r="E1143" i="2"/>
  <c r="F1143" i="2"/>
  <c r="G1143" i="2"/>
  <c r="H1143" i="2"/>
  <c r="J1143" i="2"/>
  <c r="K1143" i="2"/>
  <c r="L1143" i="2"/>
  <c r="M1143" i="2"/>
  <c r="AG1143" i="2"/>
  <c r="AH1143" i="2"/>
  <c r="AI1143" i="2"/>
  <c r="AJ1143" i="2"/>
  <c r="AK1143" i="2"/>
  <c r="AL1143" i="2"/>
  <c r="AM1143" i="2"/>
  <c r="AN1143" i="2"/>
  <c r="AV1143" i="2"/>
  <c r="C1144" i="2"/>
  <c r="D1144" i="2"/>
  <c r="E1144" i="2"/>
  <c r="F1144" i="2"/>
  <c r="G1144" i="2"/>
  <c r="H1144" i="2"/>
  <c r="J1144" i="2"/>
  <c r="K1144" i="2"/>
  <c r="L1144" i="2"/>
  <c r="M1144" i="2"/>
  <c r="AG1144" i="2"/>
  <c r="AH1144" i="2"/>
  <c r="AI1144" i="2"/>
  <c r="AJ1144" i="2"/>
  <c r="AK1144" i="2"/>
  <c r="AL1144" i="2"/>
  <c r="AM1144" i="2"/>
  <c r="AN1144" i="2"/>
  <c r="AV1144" i="2"/>
  <c r="C1145" i="2"/>
  <c r="D1145" i="2"/>
  <c r="E1145" i="2"/>
  <c r="F1145" i="2"/>
  <c r="G1145" i="2"/>
  <c r="H1145" i="2"/>
  <c r="J1145" i="2"/>
  <c r="K1145" i="2"/>
  <c r="L1145" i="2"/>
  <c r="M1145" i="2"/>
  <c r="AG1145" i="2"/>
  <c r="AH1145" i="2"/>
  <c r="AI1145" i="2"/>
  <c r="AJ1145" i="2"/>
  <c r="AK1145" i="2"/>
  <c r="AL1145" i="2"/>
  <c r="AM1145" i="2"/>
  <c r="AN1145" i="2"/>
  <c r="AV1145" i="2"/>
  <c r="C1146" i="2"/>
  <c r="D1146" i="2"/>
  <c r="E1146" i="2"/>
  <c r="F1146" i="2"/>
  <c r="G1146" i="2"/>
  <c r="H1146" i="2"/>
  <c r="J1146" i="2"/>
  <c r="K1146" i="2"/>
  <c r="L1146" i="2"/>
  <c r="M1146" i="2"/>
  <c r="AG1146" i="2"/>
  <c r="AH1146" i="2"/>
  <c r="AI1146" i="2"/>
  <c r="AJ1146" i="2"/>
  <c r="AK1146" i="2"/>
  <c r="AL1146" i="2"/>
  <c r="AM1146" i="2"/>
  <c r="AN1146" i="2"/>
  <c r="AV1146" i="2"/>
  <c r="C1147" i="2"/>
  <c r="D1147" i="2"/>
  <c r="E1147" i="2"/>
  <c r="F1147" i="2"/>
  <c r="G1147" i="2"/>
  <c r="H1147" i="2"/>
  <c r="J1147" i="2"/>
  <c r="K1147" i="2"/>
  <c r="L1147" i="2"/>
  <c r="M1147" i="2"/>
  <c r="AG1147" i="2"/>
  <c r="AH1147" i="2"/>
  <c r="AI1147" i="2"/>
  <c r="AJ1147" i="2"/>
  <c r="AK1147" i="2"/>
  <c r="AL1147" i="2"/>
  <c r="AM1147" i="2"/>
  <c r="AN1147" i="2"/>
  <c r="AV1147" i="2"/>
  <c r="C1148" i="2"/>
  <c r="D1148" i="2"/>
  <c r="E1148" i="2"/>
  <c r="F1148" i="2"/>
  <c r="G1148" i="2"/>
  <c r="H1148" i="2"/>
  <c r="J1148" i="2"/>
  <c r="K1148" i="2"/>
  <c r="L1148" i="2"/>
  <c r="M1148" i="2"/>
  <c r="AG1148" i="2"/>
  <c r="AH1148" i="2"/>
  <c r="AI1148" i="2"/>
  <c r="AJ1148" i="2"/>
  <c r="AK1148" i="2"/>
  <c r="AL1148" i="2"/>
  <c r="AM1148" i="2"/>
  <c r="AN1148" i="2"/>
  <c r="AV1148" i="2"/>
  <c r="C1149" i="2"/>
  <c r="D1149" i="2"/>
  <c r="E1149" i="2"/>
  <c r="F1149" i="2"/>
  <c r="G1149" i="2"/>
  <c r="H1149" i="2"/>
  <c r="J1149" i="2"/>
  <c r="K1149" i="2"/>
  <c r="L1149" i="2"/>
  <c r="M1149" i="2"/>
  <c r="AG1149" i="2"/>
  <c r="AH1149" i="2"/>
  <c r="AI1149" i="2"/>
  <c r="AJ1149" i="2"/>
  <c r="AK1149" i="2"/>
  <c r="AL1149" i="2"/>
  <c r="AM1149" i="2"/>
  <c r="AN1149" i="2"/>
  <c r="AV1149" i="2"/>
  <c r="C1150" i="2"/>
  <c r="D1150" i="2"/>
  <c r="E1150" i="2"/>
  <c r="F1150" i="2"/>
  <c r="G1150" i="2"/>
  <c r="H1150" i="2"/>
  <c r="J1150" i="2"/>
  <c r="K1150" i="2"/>
  <c r="L1150" i="2"/>
  <c r="M1150" i="2"/>
  <c r="AG1150" i="2"/>
  <c r="AH1150" i="2"/>
  <c r="AI1150" i="2"/>
  <c r="AJ1150" i="2"/>
  <c r="AK1150" i="2"/>
  <c r="AL1150" i="2"/>
  <c r="AM1150" i="2"/>
  <c r="AN1150" i="2"/>
  <c r="AV1150" i="2"/>
  <c r="C1151" i="2"/>
  <c r="D1151" i="2"/>
  <c r="E1151" i="2"/>
  <c r="F1151" i="2"/>
  <c r="G1151" i="2"/>
  <c r="H1151" i="2"/>
  <c r="J1151" i="2"/>
  <c r="K1151" i="2"/>
  <c r="L1151" i="2"/>
  <c r="M1151" i="2"/>
  <c r="AG1151" i="2"/>
  <c r="AH1151" i="2"/>
  <c r="AI1151" i="2"/>
  <c r="AJ1151" i="2"/>
  <c r="AK1151" i="2"/>
  <c r="AL1151" i="2"/>
  <c r="AM1151" i="2"/>
  <c r="AN1151" i="2"/>
  <c r="AV1151" i="2"/>
  <c r="C1152" i="2"/>
  <c r="D1152" i="2"/>
  <c r="E1152" i="2"/>
  <c r="F1152" i="2"/>
  <c r="G1152" i="2"/>
  <c r="H1152" i="2"/>
  <c r="J1152" i="2"/>
  <c r="K1152" i="2"/>
  <c r="L1152" i="2"/>
  <c r="M1152" i="2"/>
  <c r="AG1152" i="2"/>
  <c r="AH1152" i="2"/>
  <c r="AI1152" i="2"/>
  <c r="AJ1152" i="2"/>
  <c r="AK1152" i="2"/>
  <c r="AL1152" i="2"/>
  <c r="AM1152" i="2"/>
  <c r="AN1152" i="2"/>
  <c r="AV1152" i="2"/>
  <c r="C1153" i="2"/>
  <c r="D1153" i="2"/>
  <c r="E1153" i="2"/>
  <c r="F1153" i="2"/>
  <c r="G1153" i="2"/>
  <c r="H1153" i="2"/>
  <c r="J1153" i="2"/>
  <c r="K1153" i="2"/>
  <c r="L1153" i="2"/>
  <c r="M1153" i="2"/>
  <c r="AG1153" i="2"/>
  <c r="AH1153" i="2"/>
  <c r="AI1153" i="2"/>
  <c r="AJ1153" i="2"/>
  <c r="AK1153" i="2"/>
  <c r="AL1153" i="2"/>
  <c r="AM1153" i="2"/>
  <c r="AN1153" i="2"/>
  <c r="C1155" i="2"/>
  <c r="D1155" i="2"/>
  <c r="E1155" i="2"/>
  <c r="F1155" i="2"/>
  <c r="G1155" i="2"/>
  <c r="H1155" i="2"/>
  <c r="J1155" i="2"/>
  <c r="K1155" i="2"/>
  <c r="L1155" i="2"/>
  <c r="M1155" i="2"/>
  <c r="AG1155" i="2"/>
  <c r="AH1155" i="2"/>
  <c r="AI1155" i="2"/>
  <c r="AJ1155" i="2"/>
  <c r="AK1155" i="2"/>
  <c r="AL1155" i="2"/>
  <c r="AM1155" i="2"/>
  <c r="AN1155" i="2"/>
  <c r="AV1155" i="2"/>
  <c r="C1156" i="2"/>
  <c r="D1156" i="2"/>
  <c r="E1156" i="2"/>
  <c r="F1156" i="2"/>
  <c r="G1156" i="2"/>
  <c r="H1156" i="2"/>
  <c r="J1156" i="2"/>
  <c r="K1156" i="2"/>
  <c r="L1156" i="2"/>
  <c r="M1156" i="2"/>
  <c r="AG1156" i="2"/>
  <c r="AH1156" i="2"/>
  <c r="AI1156" i="2"/>
  <c r="AJ1156" i="2"/>
  <c r="AK1156" i="2"/>
  <c r="AL1156" i="2"/>
  <c r="AM1156" i="2"/>
  <c r="AN1156" i="2"/>
  <c r="AV1156" i="2"/>
  <c r="C1157" i="2"/>
  <c r="D1157" i="2"/>
  <c r="E1157" i="2"/>
  <c r="F1157" i="2"/>
  <c r="G1157" i="2"/>
  <c r="H1157" i="2"/>
  <c r="J1157" i="2"/>
  <c r="K1157" i="2"/>
  <c r="L1157" i="2"/>
  <c r="M1157" i="2"/>
  <c r="AG1157" i="2"/>
  <c r="AH1157" i="2"/>
  <c r="AI1157" i="2"/>
  <c r="AJ1157" i="2"/>
  <c r="AK1157" i="2"/>
  <c r="AL1157" i="2"/>
  <c r="AM1157" i="2"/>
  <c r="AN1157" i="2"/>
  <c r="AV1157" i="2"/>
  <c r="C1158" i="2"/>
  <c r="D1158" i="2"/>
  <c r="E1158" i="2"/>
  <c r="F1158" i="2"/>
  <c r="G1158" i="2"/>
  <c r="H1158" i="2"/>
  <c r="J1158" i="2"/>
  <c r="K1158" i="2"/>
  <c r="L1158" i="2"/>
  <c r="M1158" i="2"/>
  <c r="AG1158" i="2"/>
  <c r="AH1158" i="2"/>
  <c r="AI1158" i="2"/>
  <c r="AJ1158" i="2"/>
  <c r="AK1158" i="2"/>
  <c r="AL1158" i="2"/>
  <c r="AM1158" i="2"/>
  <c r="AN1158" i="2"/>
  <c r="AV1158" i="2"/>
  <c r="C1159" i="2"/>
  <c r="D1159" i="2"/>
  <c r="E1159" i="2"/>
  <c r="F1159" i="2"/>
  <c r="G1159" i="2"/>
  <c r="H1159" i="2"/>
  <c r="J1159" i="2"/>
  <c r="K1159" i="2"/>
  <c r="L1159" i="2"/>
  <c r="M1159" i="2"/>
  <c r="AG1159" i="2"/>
  <c r="AH1159" i="2"/>
  <c r="AI1159" i="2"/>
  <c r="AJ1159" i="2"/>
  <c r="AK1159" i="2"/>
  <c r="AL1159" i="2"/>
  <c r="AM1159" i="2"/>
  <c r="AN1159" i="2"/>
  <c r="AV1159" i="2"/>
  <c r="C1160" i="2"/>
  <c r="D1160" i="2"/>
  <c r="E1160" i="2"/>
  <c r="F1160" i="2"/>
  <c r="G1160" i="2"/>
  <c r="H1160" i="2"/>
  <c r="J1160" i="2"/>
  <c r="K1160" i="2"/>
  <c r="L1160" i="2"/>
  <c r="M1160" i="2"/>
  <c r="AG1160" i="2"/>
  <c r="AH1160" i="2"/>
  <c r="AI1160" i="2"/>
  <c r="AJ1160" i="2"/>
  <c r="AK1160" i="2"/>
  <c r="AL1160" i="2"/>
  <c r="AM1160" i="2"/>
  <c r="AN1160" i="2"/>
  <c r="AV1160" i="2"/>
  <c r="C1161" i="2"/>
  <c r="D1161" i="2"/>
  <c r="E1161" i="2"/>
  <c r="F1161" i="2"/>
  <c r="G1161" i="2"/>
  <c r="H1161" i="2"/>
  <c r="J1161" i="2"/>
  <c r="K1161" i="2"/>
  <c r="L1161" i="2"/>
  <c r="M1161" i="2"/>
  <c r="AG1161" i="2"/>
  <c r="AH1161" i="2"/>
  <c r="AI1161" i="2"/>
  <c r="AJ1161" i="2"/>
  <c r="AK1161" i="2"/>
  <c r="AL1161" i="2"/>
  <c r="AM1161" i="2"/>
  <c r="AN1161" i="2"/>
  <c r="AV1161" i="2"/>
  <c r="C1162" i="2"/>
  <c r="D1162" i="2"/>
  <c r="E1162" i="2"/>
  <c r="F1162" i="2"/>
  <c r="G1162" i="2"/>
  <c r="H1162" i="2"/>
  <c r="J1162" i="2"/>
  <c r="K1162" i="2"/>
  <c r="L1162" i="2"/>
  <c r="M1162" i="2"/>
  <c r="AG1162" i="2"/>
  <c r="AH1162" i="2"/>
  <c r="AI1162" i="2"/>
  <c r="AJ1162" i="2"/>
  <c r="AK1162" i="2"/>
  <c r="AL1162" i="2"/>
  <c r="AM1162" i="2"/>
  <c r="AN1162" i="2"/>
  <c r="AV1162" i="2"/>
  <c r="C1163" i="2"/>
  <c r="D1163" i="2"/>
  <c r="E1163" i="2"/>
  <c r="F1163" i="2"/>
  <c r="G1163" i="2"/>
  <c r="H1163" i="2"/>
  <c r="J1163" i="2"/>
  <c r="K1163" i="2"/>
  <c r="L1163" i="2"/>
  <c r="M1163" i="2"/>
  <c r="AG1163" i="2"/>
  <c r="AH1163" i="2"/>
  <c r="AI1163" i="2"/>
  <c r="AJ1163" i="2"/>
  <c r="AK1163" i="2"/>
  <c r="AL1163" i="2"/>
  <c r="AM1163" i="2"/>
  <c r="AN1163" i="2"/>
  <c r="AV1163" i="2"/>
  <c r="C1164" i="2"/>
  <c r="D1164" i="2"/>
  <c r="E1164" i="2"/>
  <c r="F1164" i="2"/>
  <c r="G1164" i="2"/>
  <c r="H1164" i="2"/>
  <c r="J1164" i="2"/>
  <c r="K1164" i="2"/>
  <c r="L1164" i="2"/>
  <c r="M1164" i="2"/>
  <c r="AG1164" i="2"/>
  <c r="AH1164" i="2"/>
  <c r="AI1164" i="2"/>
  <c r="AJ1164" i="2"/>
  <c r="AK1164" i="2"/>
  <c r="AL1164" i="2"/>
  <c r="AM1164" i="2"/>
  <c r="AN1164" i="2"/>
  <c r="AV1164" i="2"/>
  <c r="C1165" i="2"/>
  <c r="D1165" i="2"/>
  <c r="E1165" i="2"/>
  <c r="F1165" i="2"/>
  <c r="G1165" i="2"/>
  <c r="H1165" i="2"/>
  <c r="J1165" i="2"/>
  <c r="K1165" i="2"/>
  <c r="L1165" i="2"/>
  <c r="M1165" i="2"/>
  <c r="AG1165" i="2"/>
  <c r="AH1165" i="2"/>
  <c r="AI1165" i="2"/>
  <c r="AJ1165" i="2"/>
  <c r="AK1165" i="2"/>
  <c r="AL1165" i="2"/>
  <c r="AM1165" i="2"/>
  <c r="AN1165" i="2"/>
  <c r="AV1165" i="2"/>
  <c r="C1166" i="2"/>
  <c r="D1166" i="2"/>
  <c r="E1166" i="2"/>
  <c r="F1166" i="2"/>
  <c r="G1166" i="2"/>
  <c r="H1166" i="2"/>
  <c r="J1166" i="2"/>
  <c r="K1166" i="2"/>
  <c r="L1166" i="2"/>
  <c r="M1166" i="2"/>
  <c r="AG1166" i="2"/>
  <c r="AH1166" i="2"/>
  <c r="AI1166" i="2"/>
  <c r="AJ1166" i="2"/>
  <c r="AK1166" i="2"/>
  <c r="AL1166" i="2"/>
  <c r="AM1166" i="2"/>
  <c r="AN1166" i="2"/>
  <c r="AV1166" i="2"/>
  <c r="C1167" i="2"/>
  <c r="D1167" i="2"/>
  <c r="E1167" i="2"/>
  <c r="F1167" i="2"/>
  <c r="G1167" i="2"/>
  <c r="H1167" i="2"/>
  <c r="J1167" i="2"/>
  <c r="K1167" i="2"/>
  <c r="L1167" i="2"/>
  <c r="M1167" i="2"/>
  <c r="AG1167" i="2"/>
  <c r="AH1167" i="2"/>
  <c r="AI1167" i="2"/>
  <c r="AJ1167" i="2"/>
  <c r="AK1167" i="2"/>
  <c r="AL1167" i="2"/>
  <c r="AM1167" i="2"/>
  <c r="AN1167" i="2"/>
  <c r="AV1167" i="2"/>
  <c r="C1168" i="2"/>
  <c r="D1168" i="2"/>
  <c r="E1168" i="2"/>
  <c r="F1168" i="2"/>
  <c r="G1168" i="2"/>
  <c r="H1168" i="2"/>
  <c r="J1168" i="2"/>
  <c r="K1168" i="2"/>
  <c r="L1168" i="2"/>
  <c r="M1168" i="2"/>
  <c r="AG1168" i="2"/>
  <c r="AH1168" i="2"/>
  <c r="AI1168" i="2"/>
  <c r="AJ1168" i="2"/>
  <c r="AK1168" i="2"/>
  <c r="AL1168" i="2"/>
  <c r="AM1168" i="2"/>
  <c r="AN1168" i="2"/>
  <c r="AV1168" i="2"/>
  <c r="C1169" i="2"/>
  <c r="D1169" i="2"/>
  <c r="E1169" i="2"/>
  <c r="F1169" i="2"/>
  <c r="G1169" i="2"/>
  <c r="H1169" i="2"/>
  <c r="J1169" i="2"/>
  <c r="K1169" i="2"/>
  <c r="L1169" i="2"/>
  <c r="M1169" i="2"/>
  <c r="AG1169" i="2"/>
  <c r="AH1169" i="2"/>
  <c r="AI1169" i="2"/>
  <c r="AJ1169" i="2"/>
  <c r="AK1169" i="2"/>
  <c r="AL1169" i="2"/>
  <c r="AM1169" i="2"/>
  <c r="AN1169" i="2"/>
  <c r="AV1169" i="2"/>
  <c r="C1170" i="2"/>
  <c r="D1170" i="2"/>
  <c r="E1170" i="2"/>
  <c r="F1170" i="2"/>
  <c r="G1170" i="2"/>
  <c r="H1170" i="2"/>
  <c r="J1170" i="2"/>
  <c r="K1170" i="2"/>
  <c r="L1170" i="2"/>
  <c r="M1170" i="2"/>
  <c r="AG1170" i="2"/>
  <c r="AH1170" i="2"/>
  <c r="AI1170" i="2"/>
  <c r="AJ1170" i="2"/>
  <c r="AK1170" i="2"/>
  <c r="AL1170" i="2"/>
  <c r="AM1170" i="2"/>
  <c r="AN1170" i="2"/>
  <c r="AV1170" i="2"/>
  <c r="C1171" i="2"/>
  <c r="D1171" i="2"/>
  <c r="E1171" i="2"/>
  <c r="F1171" i="2"/>
  <c r="G1171" i="2"/>
  <c r="H1171" i="2"/>
  <c r="J1171" i="2"/>
  <c r="K1171" i="2"/>
  <c r="L1171" i="2"/>
  <c r="M1171" i="2"/>
  <c r="AG1171" i="2"/>
  <c r="AH1171" i="2"/>
  <c r="AI1171" i="2"/>
  <c r="AJ1171" i="2"/>
  <c r="AK1171" i="2"/>
  <c r="AL1171" i="2"/>
  <c r="AM1171" i="2"/>
  <c r="AN1171" i="2"/>
  <c r="AV1171" i="2"/>
  <c r="C1172" i="2"/>
  <c r="D1172" i="2"/>
  <c r="E1172" i="2"/>
  <c r="F1172" i="2"/>
  <c r="G1172" i="2"/>
  <c r="H1172" i="2"/>
  <c r="J1172" i="2"/>
  <c r="K1172" i="2"/>
  <c r="L1172" i="2"/>
  <c r="M1172" i="2"/>
  <c r="AG1172" i="2"/>
  <c r="AH1172" i="2"/>
  <c r="AI1172" i="2"/>
  <c r="AJ1172" i="2"/>
  <c r="AK1172" i="2"/>
  <c r="AL1172" i="2"/>
  <c r="AM1172" i="2"/>
  <c r="AN1172" i="2"/>
  <c r="AV1172" i="2"/>
  <c r="C1173" i="2"/>
  <c r="D1173" i="2"/>
  <c r="E1173" i="2"/>
  <c r="F1173" i="2"/>
  <c r="G1173" i="2"/>
  <c r="H1173" i="2"/>
  <c r="J1173" i="2"/>
  <c r="K1173" i="2"/>
  <c r="L1173" i="2"/>
  <c r="M1173" i="2"/>
  <c r="AG1173" i="2"/>
  <c r="AH1173" i="2"/>
  <c r="AI1173" i="2"/>
  <c r="AJ1173" i="2"/>
  <c r="AK1173" i="2"/>
  <c r="AL1173" i="2"/>
  <c r="AM1173" i="2"/>
  <c r="AN1173" i="2"/>
  <c r="AV1173" i="2"/>
  <c r="C1174" i="2"/>
  <c r="D1174" i="2"/>
  <c r="E1174" i="2"/>
  <c r="F1174" i="2"/>
  <c r="G1174" i="2"/>
  <c r="H1174" i="2"/>
  <c r="J1174" i="2"/>
  <c r="K1174" i="2"/>
  <c r="L1174" i="2"/>
  <c r="M1174" i="2"/>
  <c r="AG1174" i="2"/>
  <c r="AH1174" i="2"/>
  <c r="AI1174" i="2"/>
  <c r="AJ1174" i="2"/>
  <c r="AK1174" i="2"/>
  <c r="AL1174" i="2"/>
  <c r="AM1174" i="2"/>
  <c r="AN1174" i="2"/>
  <c r="AV1174" i="2"/>
  <c r="C1175" i="2"/>
  <c r="D1175" i="2"/>
  <c r="E1175" i="2"/>
  <c r="F1175" i="2"/>
  <c r="G1175" i="2"/>
  <c r="H1175" i="2"/>
  <c r="J1175" i="2"/>
  <c r="K1175" i="2"/>
  <c r="L1175" i="2"/>
  <c r="M1175" i="2"/>
  <c r="AG1175" i="2"/>
  <c r="AH1175" i="2"/>
  <c r="AI1175" i="2"/>
  <c r="AJ1175" i="2"/>
  <c r="AK1175" i="2"/>
  <c r="AL1175" i="2"/>
  <c r="AM1175" i="2"/>
  <c r="AN1175" i="2"/>
  <c r="AV1175" i="2"/>
  <c r="C1176" i="2"/>
  <c r="D1176" i="2"/>
  <c r="E1176" i="2"/>
  <c r="F1176" i="2"/>
  <c r="G1176" i="2"/>
  <c r="H1176" i="2"/>
  <c r="J1176" i="2"/>
  <c r="K1176" i="2"/>
  <c r="L1176" i="2"/>
  <c r="M1176" i="2"/>
  <c r="AG1176" i="2"/>
  <c r="AH1176" i="2"/>
  <c r="AI1176" i="2"/>
  <c r="AJ1176" i="2"/>
  <c r="AK1176" i="2"/>
  <c r="AL1176" i="2"/>
  <c r="AM1176" i="2"/>
  <c r="AN1176" i="2"/>
  <c r="AV1176" i="2"/>
  <c r="C1177" i="2"/>
  <c r="D1177" i="2"/>
  <c r="E1177" i="2"/>
  <c r="F1177" i="2"/>
  <c r="G1177" i="2"/>
  <c r="H1177" i="2"/>
  <c r="J1177" i="2"/>
  <c r="K1177" i="2"/>
  <c r="L1177" i="2"/>
  <c r="M1177" i="2"/>
  <c r="AG1177" i="2"/>
  <c r="AH1177" i="2"/>
  <c r="AI1177" i="2"/>
  <c r="AJ1177" i="2"/>
  <c r="AK1177" i="2"/>
  <c r="AL1177" i="2"/>
  <c r="AM1177" i="2"/>
  <c r="AN1177" i="2"/>
  <c r="AV1177" i="2"/>
  <c r="C1178" i="2"/>
  <c r="D1178" i="2"/>
  <c r="E1178" i="2"/>
  <c r="F1178" i="2"/>
  <c r="G1178" i="2"/>
  <c r="H1178" i="2"/>
  <c r="J1178" i="2"/>
  <c r="K1178" i="2"/>
  <c r="L1178" i="2"/>
  <c r="M1178" i="2"/>
  <c r="AG1178" i="2"/>
  <c r="AH1178" i="2"/>
  <c r="AI1178" i="2"/>
  <c r="AJ1178" i="2"/>
  <c r="AK1178" i="2"/>
  <c r="AL1178" i="2"/>
  <c r="AM1178" i="2"/>
  <c r="AN1178" i="2"/>
  <c r="AV1178" i="2"/>
  <c r="C1179" i="2"/>
  <c r="D1179" i="2"/>
  <c r="E1179" i="2"/>
  <c r="F1179" i="2"/>
  <c r="G1179" i="2"/>
  <c r="H1179" i="2"/>
  <c r="J1179" i="2"/>
  <c r="K1179" i="2"/>
  <c r="L1179" i="2"/>
  <c r="M1179" i="2"/>
  <c r="AG1179" i="2"/>
  <c r="AH1179" i="2"/>
  <c r="AI1179" i="2"/>
  <c r="AJ1179" i="2"/>
  <c r="AK1179" i="2"/>
  <c r="AL1179" i="2"/>
  <c r="AM1179" i="2"/>
  <c r="AN1179" i="2"/>
  <c r="AV1179" i="2"/>
  <c r="C1180" i="2"/>
  <c r="D1180" i="2"/>
  <c r="E1180" i="2"/>
  <c r="F1180" i="2"/>
  <c r="G1180" i="2"/>
  <c r="H1180" i="2"/>
  <c r="J1180" i="2"/>
  <c r="K1180" i="2"/>
  <c r="L1180" i="2"/>
  <c r="M1180" i="2"/>
  <c r="AG1180" i="2"/>
  <c r="AH1180" i="2"/>
  <c r="AI1180" i="2"/>
  <c r="AJ1180" i="2"/>
  <c r="AK1180" i="2"/>
  <c r="AL1180" i="2"/>
  <c r="AM1180" i="2"/>
  <c r="AN1180" i="2"/>
  <c r="AV1180" i="2"/>
  <c r="C1181" i="2"/>
  <c r="D1181" i="2"/>
  <c r="E1181" i="2"/>
  <c r="F1181" i="2"/>
  <c r="G1181" i="2"/>
  <c r="H1181" i="2"/>
  <c r="J1181" i="2"/>
  <c r="K1181" i="2"/>
  <c r="L1181" i="2"/>
  <c r="M1181" i="2"/>
  <c r="AG1181" i="2"/>
  <c r="AH1181" i="2"/>
  <c r="AI1181" i="2"/>
  <c r="AJ1181" i="2"/>
  <c r="AK1181" i="2"/>
  <c r="AL1181" i="2"/>
  <c r="AM1181" i="2"/>
  <c r="AN1181" i="2"/>
  <c r="AV1181" i="2"/>
  <c r="C1182" i="2"/>
  <c r="D1182" i="2"/>
  <c r="E1182" i="2"/>
  <c r="F1182" i="2"/>
  <c r="G1182" i="2"/>
  <c r="H1182" i="2"/>
  <c r="J1182" i="2"/>
  <c r="K1182" i="2"/>
  <c r="L1182" i="2"/>
  <c r="M1182" i="2"/>
  <c r="AG1182" i="2"/>
  <c r="AH1182" i="2"/>
  <c r="AI1182" i="2"/>
  <c r="AJ1182" i="2"/>
  <c r="AK1182" i="2"/>
  <c r="AL1182" i="2"/>
  <c r="AM1182" i="2"/>
  <c r="AN1182" i="2"/>
  <c r="AV1182" i="2"/>
  <c r="C1183" i="2"/>
  <c r="D1183" i="2"/>
  <c r="E1183" i="2"/>
  <c r="F1183" i="2"/>
  <c r="G1183" i="2"/>
  <c r="H1183" i="2"/>
  <c r="J1183" i="2"/>
  <c r="K1183" i="2"/>
  <c r="L1183" i="2"/>
  <c r="M1183" i="2"/>
  <c r="AG1183" i="2"/>
  <c r="AH1183" i="2"/>
  <c r="AI1183" i="2"/>
  <c r="AJ1183" i="2"/>
  <c r="AK1183" i="2"/>
  <c r="AL1183" i="2"/>
  <c r="AM1183" i="2"/>
  <c r="AN1183" i="2"/>
  <c r="AV1183" i="2"/>
  <c r="C1184" i="2"/>
  <c r="D1184" i="2"/>
  <c r="E1184" i="2"/>
  <c r="F1184" i="2"/>
  <c r="G1184" i="2"/>
  <c r="H1184" i="2"/>
  <c r="J1184" i="2"/>
  <c r="K1184" i="2"/>
  <c r="L1184" i="2"/>
  <c r="M1184" i="2"/>
  <c r="AG1184" i="2"/>
  <c r="AH1184" i="2"/>
  <c r="AI1184" i="2"/>
  <c r="AJ1184" i="2"/>
  <c r="AK1184" i="2"/>
  <c r="AL1184" i="2"/>
  <c r="AM1184" i="2"/>
  <c r="AN1184" i="2"/>
  <c r="AV1184" i="2"/>
  <c r="C1185" i="2"/>
  <c r="D1185" i="2"/>
  <c r="E1185" i="2"/>
  <c r="F1185" i="2"/>
  <c r="G1185" i="2"/>
  <c r="H1185" i="2"/>
  <c r="J1185" i="2"/>
  <c r="K1185" i="2"/>
  <c r="L1185" i="2"/>
  <c r="M1185" i="2"/>
  <c r="AG1185" i="2"/>
  <c r="AH1185" i="2"/>
  <c r="AI1185" i="2"/>
  <c r="AJ1185" i="2"/>
  <c r="AK1185" i="2"/>
  <c r="AL1185" i="2"/>
  <c r="AM1185" i="2"/>
  <c r="AN1185" i="2"/>
  <c r="AV1185" i="2"/>
  <c r="C1186" i="2"/>
  <c r="D1186" i="2"/>
  <c r="E1186" i="2"/>
  <c r="F1186" i="2"/>
  <c r="G1186" i="2"/>
  <c r="H1186" i="2"/>
  <c r="J1186" i="2"/>
  <c r="K1186" i="2"/>
  <c r="L1186" i="2"/>
  <c r="M1186" i="2"/>
  <c r="AG1186" i="2"/>
  <c r="AH1186" i="2"/>
  <c r="AI1186" i="2"/>
  <c r="AJ1186" i="2"/>
  <c r="AK1186" i="2"/>
  <c r="AL1186" i="2"/>
  <c r="AM1186" i="2"/>
  <c r="AN1186" i="2"/>
  <c r="AV1186" i="2"/>
  <c r="C1187" i="2"/>
  <c r="D1187" i="2"/>
  <c r="E1187" i="2"/>
  <c r="F1187" i="2"/>
  <c r="G1187" i="2"/>
  <c r="H1187" i="2"/>
  <c r="J1187" i="2"/>
  <c r="K1187" i="2"/>
  <c r="L1187" i="2"/>
  <c r="M1187" i="2"/>
  <c r="AG1187" i="2"/>
  <c r="AH1187" i="2"/>
  <c r="AI1187" i="2"/>
  <c r="AJ1187" i="2"/>
  <c r="AK1187" i="2"/>
  <c r="AL1187" i="2"/>
  <c r="AM1187" i="2"/>
  <c r="AN1187" i="2"/>
  <c r="AV1187" i="2"/>
  <c r="C1188" i="2"/>
  <c r="D1188" i="2"/>
  <c r="E1188" i="2"/>
  <c r="F1188" i="2"/>
  <c r="G1188" i="2"/>
  <c r="H1188" i="2"/>
  <c r="J1188" i="2"/>
  <c r="K1188" i="2"/>
  <c r="L1188" i="2"/>
  <c r="M1188" i="2"/>
  <c r="AG1188" i="2"/>
  <c r="AH1188" i="2"/>
  <c r="AI1188" i="2"/>
  <c r="AJ1188" i="2"/>
  <c r="AK1188" i="2"/>
  <c r="AL1188" i="2"/>
  <c r="AM1188" i="2"/>
  <c r="AN1188" i="2"/>
  <c r="AV1188" i="2"/>
  <c r="C1189" i="2"/>
  <c r="D1189" i="2"/>
  <c r="E1189" i="2"/>
  <c r="F1189" i="2"/>
  <c r="G1189" i="2"/>
  <c r="H1189" i="2"/>
  <c r="J1189" i="2"/>
  <c r="K1189" i="2"/>
  <c r="L1189" i="2"/>
  <c r="M1189" i="2"/>
  <c r="AG1189" i="2"/>
  <c r="AH1189" i="2"/>
  <c r="AI1189" i="2"/>
  <c r="AJ1189" i="2"/>
  <c r="AK1189" i="2"/>
  <c r="AL1189" i="2"/>
  <c r="AM1189" i="2"/>
  <c r="AN1189" i="2"/>
  <c r="AV1189" i="2"/>
  <c r="C1190" i="2"/>
  <c r="D1190" i="2"/>
  <c r="E1190" i="2"/>
  <c r="F1190" i="2"/>
  <c r="G1190" i="2"/>
  <c r="H1190" i="2"/>
  <c r="J1190" i="2"/>
  <c r="K1190" i="2"/>
  <c r="L1190" i="2"/>
  <c r="M1190" i="2"/>
  <c r="AG1190" i="2"/>
  <c r="AH1190" i="2"/>
  <c r="AI1190" i="2"/>
  <c r="AJ1190" i="2"/>
  <c r="AK1190" i="2"/>
  <c r="AL1190" i="2"/>
  <c r="AM1190" i="2"/>
  <c r="AN1190" i="2"/>
  <c r="AV1190" i="2"/>
  <c r="C1191" i="2"/>
  <c r="D1191" i="2"/>
  <c r="E1191" i="2"/>
  <c r="F1191" i="2"/>
  <c r="G1191" i="2"/>
  <c r="H1191" i="2"/>
  <c r="J1191" i="2"/>
  <c r="K1191" i="2"/>
  <c r="L1191" i="2"/>
  <c r="M1191" i="2"/>
  <c r="AG1191" i="2"/>
  <c r="AH1191" i="2"/>
  <c r="AI1191" i="2"/>
  <c r="AJ1191" i="2"/>
  <c r="AK1191" i="2"/>
  <c r="AL1191" i="2"/>
  <c r="AM1191" i="2"/>
  <c r="AN1191" i="2"/>
  <c r="AV1191" i="2"/>
  <c r="C1192" i="2"/>
  <c r="D1192" i="2"/>
  <c r="E1192" i="2"/>
  <c r="F1192" i="2"/>
  <c r="G1192" i="2"/>
  <c r="H1192" i="2"/>
  <c r="J1192" i="2"/>
  <c r="K1192" i="2"/>
  <c r="L1192" i="2"/>
  <c r="M1192" i="2"/>
  <c r="AG1192" i="2"/>
  <c r="AH1192" i="2"/>
  <c r="AI1192" i="2"/>
  <c r="AJ1192" i="2"/>
  <c r="AK1192" i="2"/>
  <c r="AL1192" i="2"/>
  <c r="AM1192" i="2"/>
  <c r="AN1192" i="2"/>
  <c r="AV1192" i="2"/>
  <c r="C1193" i="2"/>
  <c r="D1193" i="2"/>
  <c r="E1193" i="2"/>
  <c r="F1193" i="2"/>
  <c r="G1193" i="2"/>
  <c r="H1193" i="2"/>
  <c r="J1193" i="2"/>
  <c r="K1193" i="2"/>
  <c r="L1193" i="2"/>
  <c r="M1193" i="2"/>
  <c r="AG1193" i="2"/>
  <c r="AH1193" i="2"/>
  <c r="AI1193" i="2"/>
  <c r="AJ1193" i="2"/>
  <c r="AK1193" i="2"/>
  <c r="AL1193" i="2"/>
  <c r="AM1193" i="2"/>
  <c r="AN1193" i="2"/>
  <c r="AV1193" i="2"/>
  <c r="C1194" i="2"/>
  <c r="D1194" i="2"/>
  <c r="E1194" i="2"/>
  <c r="F1194" i="2"/>
  <c r="G1194" i="2"/>
  <c r="H1194" i="2"/>
  <c r="J1194" i="2"/>
  <c r="K1194" i="2"/>
  <c r="L1194" i="2"/>
  <c r="M1194" i="2"/>
  <c r="AG1194" i="2"/>
  <c r="AH1194" i="2"/>
  <c r="AI1194" i="2"/>
  <c r="AJ1194" i="2"/>
  <c r="AK1194" i="2"/>
  <c r="AL1194" i="2"/>
  <c r="AM1194" i="2"/>
  <c r="AN1194" i="2"/>
  <c r="AV1194" i="2"/>
  <c r="C1195" i="2"/>
  <c r="D1195" i="2"/>
  <c r="E1195" i="2"/>
  <c r="F1195" i="2"/>
  <c r="G1195" i="2"/>
  <c r="H1195" i="2"/>
  <c r="J1195" i="2"/>
  <c r="K1195" i="2"/>
  <c r="L1195" i="2"/>
  <c r="M1195" i="2"/>
  <c r="AG1195" i="2"/>
  <c r="AH1195" i="2"/>
  <c r="AI1195" i="2"/>
  <c r="AJ1195" i="2"/>
  <c r="AK1195" i="2"/>
  <c r="AL1195" i="2"/>
  <c r="AM1195" i="2"/>
  <c r="AN1195" i="2"/>
  <c r="AV1195" i="2"/>
  <c r="C1196" i="2"/>
  <c r="D1196" i="2"/>
  <c r="E1196" i="2"/>
  <c r="F1196" i="2"/>
  <c r="G1196" i="2"/>
  <c r="H1196" i="2"/>
  <c r="J1196" i="2"/>
  <c r="K1196" i="2"/>
  <c r="L1196" i="2"/>
  <c r="M1196" i="2"/>
  <c r="AG1196" i="2"/>
  <c r="AH1196" i="2"/>
  <c r="AI1196" i="2"/>
  <c r="AJ1196" i="2"/>
  <c r="AK1196" i="2"/>
  <c r="AL1196" i="2"/>
  <c r="AM1196" i="2"/>
  <c r="AN1196" i="2"/>
  <c r="AV1196" i="2"/>
  <c r="C1197" i="2"/>
  <c r="D1197" i="2"/>
  <c r="E1197" i="2"/>
  <c r="F1197" i="2"/>
  <c r="G1197" i="2"/>
  <c r="H1197" i="2"/>
  <c r="J1197" i="2"/>
  <c r="K1197" i="2"/>
  <c r="L1197" i="2"/>
  <c r="M1197" i="2"/>
  <c r="AG1197" i="2"/>
  <c r="AH1197" i="2"/>
  <c r="AI1197" i="2"/>
  <c r="AJ1197" i="2"/>
  <c r="AK1197" i="2"/>
  <c r="AL1197" i="2"/>
  <c r="AM1197" i="2"/>
  <c r="AN1197" i="2"/>
  <c r="AV1197" i="2"/>
  <c r="C1198" i="2"/>
  <c r="D1198" i="2"/>
  <c r="E1198" i="2"/>
  <c r="F1198" i="2"/>
  <c r="G1198" i="2"/>
  <c r="H1198" i="2"/>
  <c r="J1198" i="2"/>
  <c r="K1198" i="2"/>
  <c r="L1198" i="2"/>
  <c r="M1198" i="2"/>
  <c r="AG1198" i="2"/>
  <c r="AH1198" i="2"/>
  <c r="AI1198" i="2"/>
  <c r="AJ1198" i="2"/>
  <c r="AK1198" i="2"/>
  <c r="AL1198" i="2"/>
  <c r="AM1198" i="2"/>
  <c r="AN1198" i="2"/>
  <c r="AV1198" i="2"/>
  <c r="C1199" i="2"/>
  <c r="D1199" i="2"/>
  <c r="E1199" i="2"/>
  <c r="F1199" i="2"/>
  <c r="G1199" i="2"/>
  <c r="H1199" i="2"/>
  <c r="J1199" i="2"/>
  <c r="K1199" i="2"/>
  <c r="L1199" i="2"/>
  <c r="M1199" i="2"/>
  <c r="AG1199" i="2"/>
  <c r="AH1199" i="2"/>
  <c r="AI1199" i="2"/>
  <c r="AJ1199" i="2"/>
  <c r="AK1199" i="2"/>
  <c r="AL1199" i="2"/>
  <c r="AM1199" i="2"/>
  <c r="AN1199" i="2"/>
  <c r="AV1199" i="2"/>
  <c r="C1200" i="2"/>
  <c r="D1200" i="2"/>
  <c r="E1200" i="2"/>
  <c r="F1200" i="2"/>
  <c r="G1200" i="2"/>
  <c r="H1200" i="2"/>
  <c r="J1200" i="2"/>
  <c r="K1200" i="2"/>
  <c r="L1200" i="2"/>
  <c r="M1200" i="2"/>
  <c r="AG1200" i="2"/>
  <c r="AH1200" i="2"/>
  <c r="AI1200" i="2"/>
  <c r="AJ1200" i="2"/>
  <c r="AK1200" i="2"/>
  <c r="AL1200" i="2"/>
  <c r="AM1200" i="2"/>
  <c r="AN1200" i="2"/>
  <c r="AV1200" i="2"/>
  <c r="C1201" i="2"/>
  <c r="D1201" i="2"/>
  <c r="E1201" i="2"/>
  <c r="F1201" i="2"/>
  <c r="G1201" i="2"/>
  <c r="H1201" i="2"/>
  <c r="J1201" i="2"/>
  <c r="K1201" i="2"/>
  <c r="L1201" i="2"/>
  <c r="M1201" i="2"/>
  <c r="AG1201" i="2"/>
  <c r="AH1201" i="2"/>
  <c r="AI1201" i="2"/>
  <c r="AJ1201" i="2"/>
  <c r="AK1201" i="2"/>
  <c r="AL1201" i="2"/>
  <c r="AM1201" i="2"/>
  <c r="AN1201" i="2"/>
  <c r="AV1201" i="2"/>
  <c r="C1202" i="2"/>
  <c r="D1202" i="2"/>
  <c r="E1202" i="2"/>
  <c r="F1202" i="2"/>
  <c r="G1202" i="2"/>
  <c r="H1202" i="2"/>
  <c r="J1202" i="2"/>
  <c r="K1202" i="2"/>
  <c r="L1202" i="2"/>
  <c r="M1202" i="2"/>
  <c r="AG1202" i="2"/>
  <c r="AH1202" i="2"/>
  <c r="AI1202" i="2"/>
  <c r="AJ1202" i="2"/>
  <c r="AK1202" i="2"/>
  <c r="AL1202" i="2"/>
  <c r="AM1202" i="2"/>
  <c r="AN1202" i="2"/>
  <c r="AV1202" i="2"/>
  <c r="C1203" i="2"/>
  <c r="D1203" i="2"/>
  <c r="E1203" i="2"/>
  <c r="F1203" i="2"/>
  <c r="G1203" i="2"/>
  <c r="H1203" i="2"/>
  <c r="J1203" i="2"/>
  <c r="K1203" i="2"/>
  <c r="L1203" i="2"/>
  <c r="M1203" i="2"/>
  <c r="AG1203" i="2"/>
  <c r="AH1203" i="2"/>
  <c r="AI1203" i="2"/>
  <c r="AJ1203" i="2"/>
  <c r="AK1203" i="2"/>
  <c r="AL1203" i="2"/>
  <c r="AM1203" i="2"/>
  <c r="AN1203" i="2"/>
  <c r="AV1203" i="2"/>
  <c r="C1204" i="2"/>
  <c r="D1204" i="2"/>
  <c r="E1204" i="2"/>
  <c r="F1204" i="2"/>
  <c r="G1204" i="2"/>
  <c r="H1204" i="2"/>
  <c r="J1204" i="2"/>
  <c r="K1204" i="2"/>
  <c r="L1204" i="2"/>
  <c r="M1204" i="2"/>
  <c r="AG1204" i="2"/>
  <c r="AH1204" i="2"/>
  <c r="AI1204" i="2"/>
  <c r="AJ1204" i="2"/>
  <c r="AK1204" i="2"/>
  <c r="AL1204" i="2"/>
  <c r="AM1204" i="2"/>
  <c r="AN1204" i="2"/>
  <c r="AV1204" i="2"/>
  <c r="C1205" i="2"/>
  <c r="D1205" i="2"/>
  <c r="E1205" i="2"/>
  <c r="F1205" i="2"/>
  <c r="G1205" i="2"/>
  <c r="H1205" i="2"/>
  <c r="J1205" i="2"/>
  <c r="K1205" i="2"/>
  <c r="L1205" i="2"/>
  <c r="M1205" i="2"/>
  <c r="AG1205" i="2"/>
  <c r="AH1205" i="2"/>
  <c r="AI1205" i="2"/>
  <c r="AJ1205" i="2"/>
  <c r="AK1205" i="2"/>
  <c r="AL1205" i="2"/>
  <c r="AM1205" i="2"/>
  <c r="AN1205" i="2"/>
  <c r="AV1205" i="2"/>
  <c r="C1206" i="2"/>
  <c r="D1206" i="2"/>
  <c r="E1206" i="2"/>
  <c r="F1206" i="2"/>
  <c r="G1206" i="2"/>
  <c r="H1206" i="2"/>
  <c r="J1206" i="2"/>
  <c r="K1206" i="2"/>
  <c r="L1206" i="2"/>
  <c r="M1206" i="2"/>
  <c r="AG1206" i="2"/>
  <c r="AH1206" i="2"/>
  <c r="AI1206" i="2"/>
  <c r="AJ1206" i="2"/>
  <c r="AK1206" i="2"/>
  <c r="AL1206" i="2"/>
  <c r="AM1206" i="2"/>
  <c r="AN1206" i="2"/>
  <c r="AV1206" i="2"/>
  <c r="C1207" i="2"/>
  <c r="D1207" i="2"/>
  <c r="E1207" i="2"/>
  <c r="F1207" i="2"/>
  <c r="G1207" i="2"/>
  <c r="H1207" i="2"/>
  <c r="J1207" i="2"/>
  <c r="K1207" i="2"/>
  <c r="L1207" i="2"/>
  <c r="M1207" i="2"/>
  <c r="AG1207" i="2"/>
  <c r="AH1207" i="2"/>
  <c r="AI1207" i="2"/>
  <c r="AJ1207" i="2"/>
  <c r="AK1207" i="2"/>
  <c r="AL1207" i="2"/>
  <c r="AM1207" i="2"/>
  <c r="AN1207" i="2"/>
  <c r="AV1207" i="2"/>
  <c r="C1208" i="2"/>
  <c r="D1208" i="2"/>
  <c r="E1208" i="2"/>
  <c r="F1208" i="2"/>
  <c r="G1208" i="2"/>
  <c r="H1208" i="2"/>
  <c r="J1208" i="2"/>
  <c r="K1208" i="2"/>
  <c r="L1208" i="2"/>
  <c r="M1208" i="2"/>
  <c r="AG1208" i="2"/>
  <c r="AH1208" i="2"/>
  <c r="AI1208" i="2"/>
  <c r="AJ1208" i="2"/>
  <c r="AK1208" i="2"/>
  <c r="AL1208" i="2"/>
  <c r="AM1208" i="2"/>
  <c r="AN1208" i="2"/>
  <c r="AV1208" i="2"/>
  <c r="C1209" i="2"/>
  <c r="D1209" i="2"/>
  <c r="E1209" i="2"/>
  <c r="F1209" i="2"/>
  <c r="G1209" i="2"/>
  <c r="H1209" i="2"/>
  <c r="J1209" i="2"/>
  <c r="K1209" i="2"/>
  <c r="L1209" i="2"/>
  <c r="M1209" i="2"/>
  <c r="AG1209" i="2"/>
  <c r="AH1209" i="2"/>
  <c r="AI1209" i="2"/>
  <c r="AJ1209" i="2"/>
  <c r="AK1209" i="2"/>
  <c r="AL1209" i="2"/>
  <c r="AM1209" i="2"/>
  <c r="AN1209" i="2"/>
  <c r="AV1209" i="2"/>
  <c r="C1210" i="2"/>
  <c r="D1210" i="2"/>
  <c r="E1210" i="2"/>
  <c r="F1210" i="2"/>
  <c r="G1210" i="2"/>
  <c r="H1210" i="2"/>
  <c r="J1210" i="2"/>
  <c r="K1210" i="2"/>
  <c r="L1210" i="2"/>
  <c r="M1210" i="2"/>
  <c r="AG1210" i="2"/>
  <c r="AH1210" i="2"/>
  <c r="AI1210" i="2"/>
  <c r="AJ1210" i="2"/>
  <c r="AK1210" i="2"/>
  <c r="AL1210" i="2"/>
  <c r="AM1210" i="2"/>
  <c r="AN1210" i="2"/>
  <c r="AV1210" i="2"/>
  <c r="C1211" i="2"/>
  <c r="D1211" i="2"/>
  <c r="E1211" i="2"/>
  <c r="F1211" i="2"/>
  <c r="G1211" i="2"/>
  <c r="H1211" i="2"/>
  <c r="J1211" i="2"/>
  <c r="K1211" i="2"/>
  <c r="L1211" i="2"/>
  <c r="M1211" i="2"/>
  <c r="AG1211" i="2"/>
  <c r="AH1211" i="2"/>
  <c r="AI1211" i="2"/>
  <c r="AJ1211" i="2"/>
  <c r="AK1211" i="2"/>
  <c r="AL1211" i="2"/>
  <c r="AM1211" i="2"/>
  <c r="AN1211" i="2"/>
  <c r="AV1211" i="2"/>
  <c r="C1212" i="2"/>
  <c r="D1212" i="2"/>
  <c r="E1212" i="2"/>
  <c r="F1212" i="2"/>
  <c r="G1212" i="2"/>
  <c r="H1212" i="2"/>
  <c r="J1212" i="2"/>
  <c r="K1212" i="2"/>
  <c r="L1212" i="2"/>
  <c r="M1212" i="2"/>
  <c r="AG1212" i="2"/>
  <c r="AH1212" i="2"/>
  <c r="AI1212" i="2"/>
  <c r="AJ1212" i="2"/>
  <c r="AK1212" i="2"/>
  <c r="AL1212" i="2"/>
  <c r="AM1212" i="2"/>
  <c r="AN1212" i="2"/>
  <c r="AV1212" i="2"/>
  <c r="C1213" i="2"/>
  <c r="D1213" i="2"/>
  <c r="E1213" i="2"/>
  <c r="F1213" i="2"/>
  <c r="G1213" i="2"/>
  <c r="H1213" i="2"/>
  <c r="J1213" i="2"/>
  <c r="K1213" i="2"/>
  <c r="L1213" i="2"/>
  <c r="M1213" i="2"/>
  <c r="AG1213" i="2"/>
  <c r="AH1213" i="2"/>
  <c r="AI1213" i="2"/>
  <c r="AJ1213" i="2"/>
  <c r="AK1213" i="2"/>
  <c r="AL1213" i="2"/>
  <c r="AM1213" i="2"/>
  <c r="AN1213" i="2"/>
  <c r="AV1213" i="2"/>
  <c r="C1214" i="2"/>
  <c r="D1214" i="2"/>
  <c r="E1214" i="2"/>
  <c r="F1214" i="2"/>
  <c r="G1214" i="2"/>
  <c r="H1214" i="2"/>
  <c r="J1214" i="2"/>
  <c r="K1214" i="2"/>
  <c r="L1214" i="2"/>
  <c r="M1214" i="2"/>
  <c r="AG1214" i="2"/>
  <c r="AH1214" i="2"/>
  <c r="AI1214" i="2"/>
  <c r="AJ1214" i="2"/>
  <c r="AK1214" i="2"/>
  <c r="AL1214" i="2"/>
  <c r="AM1214" i="2"/>
  <c r="AN1214" i="2"/>
  <c r="AV1214" i="2"/>
  <c r="C1215" i="2"/>
  <c r="D1215" i="2"/>
  <c r="E1215" i="2"/>
  <c r="F1215" i="2"/>
  <c r="G1215" i="2"/>
  <c r="H1215" i="2"/>
  <c r="J1215" i="2"/>
  <c r="K1215" i="2"/>
  <c r="L1215" i="2"/>
  <c r="M1215" i="2"/>
  <c r="AG1215" i="2"/>
  <c r="AH1215" i="2"/>
  <c r="AI1215" i="2"/>
  <c r="AJ1215" i="2"/>
  <c r="AK1215" i="2"/>
  <c r="AL1215" i="2"/>
  <c r="AM1215" i="2"/>
  <c r="AN1215" i="2"/>
  <c r="AV1215" i="2"/>
  <c r="C1216" i="2"/>
  <c r="D1216" i="2"/>
  <c r="E1216" i="2"/>
  <c r="F1216" i="2"/>
  <c r="G1216" i="2"/>
  <c r="H1216" i="2"/>
  <c r="J1216" i="2"/>
  <c r="K1216" i="2"/>
  <c r="L1216" i="2"/>
  <c r="M1216" i="2"/>
  <c r="AG1216" i="2"/>
  <c r="AH1216" i="2"/>
  <c r="AI1216" i="2"/>
  <c r="AJ1216" i="2"/>
  <c r="AK1216" i="2"/>
  <c r="AL1216" i="2"/>
  <c r="AM1216" i="2"/>
  <c r="AN1216" i="2"/>
  <c r="AV1216" i="2"/>
  <c r="C1217" i="2"/>
  <c r="D1217" i="2"/>
  <c r="E1217" i="2"/>
  <c r="F1217" i="2"/>
  <c r="G1217" i="2"/>
  <c r="H1217" i="2"/>
  <c r="J1217" i="2"/>
  <c r="K1217" i="2"/>
  <c r="L1217" i="2"/>
  <c r="M1217" i="2"/>
  <c r="AG1217" i="2"/>
  <c r="AH1217" i="2"/>
  <c r="AI1217" i="2"/>
  <c r="AJ1217" i="2"/>
  <c r="AK1217" i="2"/>
  <c r="AL1217" i="2"/>
  <c r="AM1217" i="2"/>
  <c r="AN1217" i="2"/>
  <c r="AV1217" i="2"/>
  <c r="C1218" i="2"/>
  <c r="D1218" i="2"/>
  <c r="E1218" i="2"/>
  <c r="F1218" i="2"/>
  <c r="G1218" i="2"/>
  <c r="H1218" i="2"/>
  <c r="J1218" i="2"/>
  <c r="K1218" i="2"/>
  <c r="L1218" i="2"/>
  <c r="M1218" i="2"/>
  <c r="AG1218" i="2"/>
  <c r="AH1218" i="2"/>
  <c r="AI1218" i="2"/>
  <c r="AJ1218" i="2"/>
  <c r="AK1218" i="2"/>
  <c r="AL1218" i="2"/>
  <c r="AM1218" i="2"/>
  <c r="AN1218" i="2"/>
  <c r="AV1218" i="2"/>
  <c r="C1219" i="2"/>
  <c r="D1219" i="2"/>
  <c r="E1219" i="2"/>
  <c r="F1219" i="2"/>
  <c r="G1219" i="2"/>
  <c r="H1219" i="2"/>
  <c r="J1219" i="2"/>
  <c r="K1219" i="2"/>
  <c r="L1219" i="2"/>
  <c r="M1219" i="2"/>
  <c r="AG1219" i="2"/>
  <c r="AH1219" i="2"/>
  <c r="AI1219" i="2"/>
  <c r="AJ1219" i="2"/>
  <c r="AK1219" i="2"/>
  <c r="AL1219" i="2"/>
  <c r="AM1219" i="2"/>
  <c r="AN1219" i="2"/>
  <c r="C1221" i="2"/>
  <c r="D1221" i="2"/>
  <c r="E1221" i="2"/>
  <c r="F1221" i="2"/>
  <c r="G1221" i="2"/>
  <c r="H1221" i="2"/>
  <c r="J1221" i="2"/>
  <c r="K1221" i="2"/>
  <c r="L1221" i="2"/>
  <c r="M1221" i="2"/>
  <c r="AG1221" i="2"/>
  <c r="AH1221" i="2"/>
  <c r="AI1221" i="2"/>
  <c r="AJ1221" i="2"/>
  <c r="AK1221" i="2"/>
  <c r="AL1221" i="2"/>
  <c r="AM1221" i="2"/>
  <c r="AN1221" i="2"/>
  <c r="AV1221" i="2"/>
  <c r="C1222" i="2"/>
  <c r="D1222" i="2"/>
  <c r="E1222" i="2"/>
  <c r="F1222" i="2"/>
  <c r="G1222" i="2"/>
  <c r="H1222" i="2"/>
  <c r="J1222" i="2"/>
  <c r="K1222" i="2"/>
  <c r="L1222" i="2"/>
  <c r="M1222" i="2"/>
  <c r="AG1222" i="2"/>
  <c r="AH1222" i="2"/>
  <c r="AI1222" i="2"/>
  <c r="AJ1222" i="2"/>
  <c r="AK1222" i="2"/>
  <c r="AL1222" i="2"/>
  <c r="AM1222" i="2"/>
  <c r="AN1222" i="2"/>
  <c r="AV1222" i="2"/>
  <c r="C1223" i="2"/>
  <c r="D1223" i="2"/>
  <c r="E1223" i="2"/>
  <c r="F1223" i="2"/>
  <c r="G1223" i="2"/>
  <c r="H1223" i="2"/>
  <c r="J1223" i="2"/>
  <c r="K1223" i="2"/>
  <c r="L1223" i="2"/>
  <c r="M1223" i="2"/>
  <c r="AG1223" i="2"/>
  <c r="AH1223" i="2"/>
  <c r="AI1223" i="2"/>
  <c r="AJ1223" i="2"/>
  <c r="AK1223" i="2"/>
  <c r="AL1223" i="2"/>
  <c r="AM1223" i="2"/>
  <c r="AN1223" i="2"/>
  <c r="AV1223" i="2"/>
  <c r="C1224" i="2"/>
  <c r="D1224" i="2"/>
  <c r="E1224" i="2"/>
  <c r="F1224" i="2"/>
  <c r="G1224" i="2"/>
  <c r="H1224" i="2"/>
  <c r="J1224" i="2"/>
  <c r="K1224" i="2"/>
  <c r="L1224" i="2"/>
  <c r="M1224" i="2"/>
  <c r="AG1224" i="2"/>
  <c r="AH1224" i="2"/>
  <c r="AI1224" i="2"/>
  <c r="AJ1224" i="2"/>
  <c r="AK1224" i="2"/>
  <c r="AL1224" i="2"/>
  <c r="AM1224" i="2"/>
  <c r="AN1224" i="2"/>
  <c r="AV1224" i="2"/>
  <c r="C1225" i="2"/>
  <c r="D1225" i="2"/>
  <c r="E1225" i="2"/>
  <c r="F1225" i="2"/>
  <c r="G1225" i="2"/>
  <c r="H1225" i="2"/>
  <c r="J1225" i="2"/>
  <c r="K1225" i="2"/>
  <c r="L1225" i="2"/>
  <c r="M1225" i="2"/>
  <c r="AG1225" i="2"/>
  <c r="AH1225" i="2"/>
  <c r="AI1225" i="2"/>
  <c r="AJ1225" i="2"/>
  <c r="AK1225" i="2"/>
  <c r="AL1225" i="2"/>
  <c r="AM1225" i="2"/>
  <c r="AN1225" i="2"/>
  <c r="AV1225" i="2"/>
  <c r="C1226" i="2"/>
  <c r="D1226" i="2"/>
  <c r="E1226" i="2"/>
  <c r="F1226" i="2"/>
  <c r="G1226" i="2"/>
  <c r="H1226" i="2"/>
  <c r="J1226" i="2"/>
  <c r="K1226" i="2"/>
  <c r="L1226" i="2"/>
  <c r="M1226" i="2"/>
  <c r="AG1226" i="2"/>
  <c r="AH1226" i="2"/>
  <c r="AI1226" i="2"/>
  <c r="AJ1226" i="2"/>
  <c r="AK1226" i="2"/>
  <c r="AL1226" i="2"/>
  <c r="AM1226" i="2"/>
  <c r="AN1226" i="2"/>
  <c r="AV1226" i="2"/>
  <c r="C1227" i="2"/>
  <c r="D1227" i="2"/>
  <c r="E1227" i="2"/>
  <c r="F1227" i="2"/>
  <c r="G1227" i="2"/>
  <c r="H1227" i="2"/>
  <c r="J1227" i="2"/>
  <c r="K1227" i="2"/>
  <c r="L1227" i="2"/>
  <c r="M1227" i="2"/>
  <c r="AG1227" i="2"/>
  <c r="AH1227" i="2"/>
  <c r="AI1227" i="2"/>
  <c r="AJ1227" i="2"/>
  <c r="AK1227" i="2"/>
  <c r="AL1227" i="2"/>
  <c r="AM1227" i="2"/>
  <c r="AN1227" i="2"/>
  <c r="AV1227" i="2"/>
  <c r="C1228" i="2"/>
  <c r="D1228" i="2"/>
  <c r="E1228" i="2"/>
  <c r="F1228" i="2"/>
  <c r="G1228" i="2"/>
  <c r="H1228" i="2"/>
  <c r="J1228" i="2"/>
  <c r="K1228" i="2"/>
  <c r="L1228" i="2"/>
  <c r="M1228" i="2"/>
  <c r="AG1228" i="2"/>
  <c r="AH1228" i="2"/>
  <c r="AI1228" i="2"/>
  <c r="AJ1228" i="2"/>
  <c r="AK1228" i="2"/>
  <c r="AL1228" i="2"/>
  <c r="AM1228" i="2"/>
  <c r="AN1228" i="2"/>
  <c r="AV1228" i="2"/>
  <c r="C1229" i="2"/>
  <c r="D1229" i="2"/>
  <c r="E1229" i="2"/>
  <c r="F1229" i="2"/>
  <c r="G1229" i="2"/>
  <c r="H1229" i="2"/>
  <c r="J1229" i="2"/>
  <c r="K1229" i="2"/>
  <c r="L1229" i="2"/>
  <c r="M1229" i="2"/>
  <c r="AG1229" i="2"/>
  <c r="AH1229" i="2"/>
  <c r="AI1229" i="2"/>
  <c r="AJ1229" i="2"/>
  <c r="AK1229" i="2"/>
  <c r="AL1229" i="2"/>
  <c r="AM1229" i="2"/>
  <c r="AN1229" i="2"/>
  <c r="AV1229" i="2"/>
  <c r="C1230" i="2"/>
  <c r="D1230" i="2"/>
  <c r="E1230" i="2"/>
  <c r="F1230" i="2"/>
  <c r="G1230" i="2"/>
  <c r="H1230" i="2"/>
  <c r="J1230" i="2"/>
  <c r="K1230" i="2"/>
  <c r="L1230" i="2"/>
  <c r="M1230" i="2"/>
  <c r="AG1230" i="2"/>
  <c r="AH1230" i="2"/>
  <c r="AI1230" i="2"/>
  <c r="AJ1230" i="2"/>
  <c r="AK1230" i="2"/>
  <c r="AL1230" i="2"/>
  <c r="AM1230" i="2"/>
  <c r="AN1230" i="2"/>
  <c r="AV1230" i="2"/>
  <c r="C1231" i="2"/>
  <c r="D1231" i="2"/>
  <c r="E1231" i="2"/>
  <c r="F1231" i="2"/>
  <c r="G1231" i="2"/>
  <c r="H1231" i="2"/>
  <c r="J1231" i="2"/>
  <c r="K1231" i="2"/>
  <c r="L1231" i="2"/>
  <c r="M1231" i="2"/>
  <c r="AG1231" i="2"/>
  <c r="AH1231" i="2"/>
  <c r="AI1231" i="2"/>
  <c r="AJ1231" i="2"/>
  <c r="AK1231" i="2"/>
  <c r="AL1231" i="2"/>
  <c r="AM1231" i="2"/>
  <c r="AN1231" i="2"/>
  <c r="AV1231" i="2"/>
  <c r="C1232" i="2"/>
  <c r="D1232" i="2"/>
  <c r="E1232" i="2"/>
  <c r="F1232" i="2"/>
  <c r="G1232" i="2"/>
  <c r="H1232" i="2"/>
  <c r="J1232" i="2"/>
  <c r="K1232" i="2"/>
  <c r="L1232" i="2"/>
  <c r="M1232" i="2"/>
  <c r="AG1232" i="2"/>
  <c r="AH1232" i="2"/>
  <c r="AI1232" i="2"/>
  <c r="AJ1232" i="2"/>
  <c r="AK1232" i="2"/>
  <c r="AL1232" i="2"/>
  <c r="AM1232" i="2"/>
  <c r="AN1232" i="2"/>
  <c r="AV1232" i="2"/>
  <c r="C1233" i="2"/>
  <c r="D1233" i="2"/>
  <c r="E1233" i="2"/>
  <c r="F1233" i="2"/>
  <c r="G1233" i="2"/>
  <c r="H1233" i="2"/>
  <c r="J1233" i="2"/>
  <c r="K1233" i="2"/>
  <c r="L1233" i="2"/>
  <c r="M1233" i="2"/>
  <c r="AG1233" i="2"/>
  <c r="AH1233" i="2"/>
  <c r="AI1233" i="2"/>
  <c r="AJ1233" i="2"/>
  <c r="AK1233" i="2"/>
  <c r="AL1233" i="2"/>
  <c r="AM1233" i="2"/>
  <c r="AN1233" i="2"/>
  <c r="AV1233" i="2"/>
  <c r="C1234" i="2"/>
  <c r="D1234" i="2"/>
  <c r="E1234" i="2"/>
  <c r="F1234" i="2"/>
  <c r="G1234" i="2"/>
  <c r="H1234" i="2"/>
  <c r="J1234" i="2"/>
  <c r="K1234" i="2"/>
  <c r="L1234" i="2"/>
  <c r="M1234" i="2"/>
  <c r="AG1234" i="2"/>
  <c r="AH1234" i="2"/>
  <c r="AI1234" i="2"/>
  <c r="AJ1234" i="2"/>
  <c r="AK1234" i="2"/>
  <c r="AL1234" i="2"/>
  <c r="AM1234" i="2"/>
  <c r="AN1234" i="2"/>
  <c r="AV1234" i="2"/>
  <c r="C1235" i="2"/>
  <c r="D1235" i="2"/>
  <c r="E1235" i="2"/>
  <c r="F1235" i="2"/>
  <c r="G1235" i="2"/>
  <c r="H1235" i="2"/>
  <c r="J1235" i="2"/>
  <c r="K1235" i="2"/>
  <c r="L1235" i="2"/>
  <c r="M1235" i="2"/>
  <c r="AG1235" i="2"/>
  <c r="AH1235" i="2"/>
  <c r="AI1235" i="2"/>
  <c r="AJ1235" i="2"/>
  <c r="AK1235" i="2"/>
  <c r="AL1235" i="2"/>
  <c r="AM1235" i="2"/>
  <c r="AN1235" i="2"/>
  <c r="AV1235" i="2"/>
  <c r="C1236" i="2"/>
  <c r="D1236" i="2"/>
  <c r="E1236" i="2"/>
  <c r="F1236" i="2"/>
  <c r="G1236" i="2"/>
  <c r="H1236" i="2"/>
  <c r="J1236" i="2"/>
  <c r="K1236" i="2"/>
  <c r="L1236" i="2"/>
  <c r="M1236" i="2"/>
  <c r="AG1236" i="2"/>
  <c r="AH1236" i="2"/>
  <c r="AI1236" i="2"/>
  <c r="AJ1236" i="2"/>
  <c r="AK1236" i="2"/>
  <c r="AL1236" i="2"/>
  <c r="AM1236" i="2"/>
  <c r="AN1236" i="2"/>
  <c r="AV1236" i="2"/>
  <c r="C1237" i="2"/>
  <c r="D1237" i="2"/>
  <c r="E1237" i="2"/>
  <c r="F1237" i="2"/>
  <c r="G1237" i="2"/>
  <c r="H1237" i="2"/>
  <c r="J1237" i="2"/>
  <c r="K1237" i="2"/>
  <c r="L1237" i="2"/>
  <c r="M1237" i="2"/>
  <c r="AG1237" i="2"/>
  <c r="AH1237" i="2"/>
  <c r="AI1237" i="2"/>
  <c r="AJ1237" i="2"/>
  <c r="AK1237" i="2"/>
  <c r="AL1237" i="2"/>
  <c r="AM1237" i="2"/>
  <c r="AN1237" i="2"/>
  <c r="AV1237" i="2"/>
  <c r="C1238" i="2"/>
  <c r="D1238" i="2"/>
  <c r="E1238" i="2"/>
  <c r="F1238" i="2"/>
  <c r="G1238" i="2"/>
  <c r="H1238" i="2"/>
  <c r="J1238" i="2"/>
  <c r="K1238" i="2"/>
  <c r="L1238" i="2"/>
  <c r="M1238" i="2"/>
  <c r="AG1238" i="2"/>
  <c r="AH1238" i="2"/>
  <c r="AI1238" i="2"/>
  <c r="AJ1238" i="2"/>
  <c r="AK1238" i="2"/>
  <c r="AL1238" i="2"/>
  <c r="AM1238" i="2"/>
  <c r="AN1238" i="2"/>
  <c r="AV1238" i="2"/>
  <c r="C1239" i="2"/>
  <c r="D1239" i="2"/>
  <c r="E1239" i="2"/>
  <c r="F1239" i="2"/>
  <c r="G1239" i="2"/>
  <c r="H1239" i="2"/>
  <c r="J1239" i="2"/>
  <c r="K1239" i="2"/>
  <c r="L1239" i="2"/>
  <c r="M1239" i="2"/>
  <c r="AG1239" i="2"/>
  <c r="AH1239" i="2"/>
  <c r="AI1239" i="2"/>
  <c r="AJ1239" i="2"/>
  <c r="AK1239" i="2"/>
  <c r="AL1239" i="2"/>
  <c r="AM1239" i="2"/>
  <c r="AN1239" i="2"/>
  <c r="AV1239" i="2"/>
  <c r="C1240" i="2"/>
  <c r="D1240" i="2"/>
  <c r="E1240" i="2"/>
  <c r="F1240" i="2"/>
  <c r="G1240" i="2"/>
  <c r="H1240" i="2"/>
  <c r="J1240" i="2"/>
  <c r="K1240" i="2"/>
  <c r="L1240" i="2"/>
  <c r="M1240" i="2"/>
  <c r="AG1240" i="2"/>
  <c r="AH1240" i="2"/>
  <c r="AI1240" i="2"/>
  <c r="AJ1240" i="2"/>
  <c r="AK1240" i="2"/>
  <c r="AL1240" i="2"/>
  <c r="AM1240" i="2"/>
  <c r="AN1240" i="2"/>
  <c r="AV1240" i="2"/>
  <c r="C1241" i="2"/>
  <c r="D1241" i="2"/>
  <c r="E1241" i="2"/>
  <c r="F1241" i="2"/>
  <c r="G1241" i="2"/>
  <c r="H1241" i="2"/>
  <c r="J1241" i="2"/>
  <c r="K1241" i="2"/>
  <c r="L1241" i="2"/>
  <c r="M1241" i="2"/>
  <c r="AG1241" i="2"/>
  <c r="AH1241" i="2"/>
  <c r="AI1241" i="2"/>
  <c r="AJ1241" i="2"/>
  <c r="AK1241" i="2"/>
  <c r="AL1241" i="2"/>
  <c r="AM1241" i="2"/>
  <c r="AN1241" i="2"/>
  <c r="AV1241" i="2"/>
  <c r="C1242" i="2"/>
  <c r="D1242" i="2"/>
  <c r="E1242" i="2"/>
  <c r="F1242" i="2"/>
  <c r="G1242" i="2"/>
  <c r="H1242" i="2"/>
  <c r="J1242" i="2"/>
  <c r="K1242" i="2"/>
  <c r="L1242" i="2"/>
  <c r="M1242" i="2"/>
  <c r="AG1242" i="2"/>
  <c r="AH1242" i="2"/>
  <c r="AI1242" i="2"/>
  <c r="AJ1242" i="2"/>
  <c r="AK1242" i="2"/>
  <c r="AL1242" i="2"/>
  <c r="AM1242" i="2"/>
  <c r="AN1242" i="2"/>
  <c r="AV1242" i="2"/>
  <c r="C1243" i="2"/>
  <c r="D1243" i="2"/>
  <c r="E1243" i="2"/>
  <c r="F1243" i="2"/>
  <c r="G1243" i="2"/>
  <c r="H1243" i="2"/>
  <c r="J1243" i="2"/>
  <c r="K1243" i="2"/>
  <c r="L1243" i="2"/>
  <c r="M1243" i="2"/>
  <c r="AG1243" i="2"/>
  <c r="AH1243" i="2"/>
  <c r="AI1243" i="2"/>
  <c r="AJ1243" i="2"/>
  <c r="AK1243" i="2"/>
  <c r="AL1243" i="2"/>
  <c r="AM1243" i="2"/>
  <c r="AN1243" i="2"/>
  <c r="AV1243" i="2"/>
  <c r="C1244" i="2"/>
  <c r="D1244" i="2"/>
  <c r="E1244" i="2"/>
  <c r="F1244" i="2"/>
  <c r="G1244" i="2"/>
  <c r="H1244" i="2"/>
  <c r="J1244" i="2"/>
  <c r="K1244" i="2"/>
  <c r="L1244" i="2"/>
  <c r="M1244" i="2"/>
  <c r="AG1244" i="2"/>
  <c r="AH1244" i="2"/>
  <c r="AI1244" i="2"/>
  <c r="AJ1244" i="2"/>
  <c r="AK1244" i="2"/>
  <c r="AL1244" i="2"/>
  <c r="AM1244" i="2"/>
  <c r="AN1244" i="2"/>
  <c r="AV1244" i="2"/>
  <c r="C1245" i="2"/>
  <c r="D1245" i="2"/>
  <c r="E1245" i="2"/>
  <c r="F1245" i="2"/>
  <c r="G1245" i="2"/>
  <c r="H1245" i="2"/>
  <c r="J1245" i="2"/>
  <c r="K1245" i="2"/>
  <c r="L1245" i="2"/>
  <c r="M1245" i="2"/>
  <c r="AG1245" i="2"/>
  <c r="AH1245" i="2"/>
  <c r="AI1245" i="2"/>
  <c r="AJ1245" i="2"/>
  <c r="AK1245" i="2"/>
  <c r="AL1245" i="2"/>
  <c r="AM1245" i="2"/>
  <c r="AN1245" i="2"/>
  <c r="C1247" i="2"/>
  <c r="D1247" i="2"/>
  <c r="E1247" i="2"/>
  <c r="F1247" i="2"/>
  <c r="G1247" i="2"/>
  <c r="H1247" i="2"/>
  <c r="J1247" i="2"/>
  <c r="K1247" i="2"/>
  <c r="L1247" i="2"/>
  <c r="M1247" i="2"/>
  <c r="AG1247" i="2"/>
  <c r="AH1247" i="2"/>
  <c r="AI1247" i="2"/>
  <c r="AJ1247" i="2"/>
  <c r="AK1247" i="2"/>
  <c r="AL1247" i="2"/>
  <c r="AM1247" i="2"/>
  <c r="AN1247" i="2"/>
  <c r="AV1247" i="2"/>
  <c r="C1248" i="2"/>
  <c r="D1248" i="2"/>
  <c r="E1248" i="2"/>
  <c r="F1248" i="2"/>
  <c r="G1248" i="2"/>
  <c r="H1248" i="2"/>
  <c r="J1248" i="2"/>
  <c r="K1248" i="2"/>
  <c r="L1248" i="2"/>
  <c r="M1248" i="2"/>
  <c r="AG1248" i="2"/>
  <c r="AH1248" i="2"/>
  <c r="AI1248" i="2"/>
  <c r="AJ1248" i="2"/>
  <c r="AK1248" i="2"/>
  <c r="AL1248" i="2"/>
  <c r="AM1248" i="2"/>
  <c r="AN1248" i="2"/>
  <c r="AV1248" i="2"/>
  <c r="C1249" i="2"/>
  <c r="D1249" i="2"/>
  <c r="E1249" i="2"/>
  <c r="F1249" i="2"/>
  <c r="G1249" i="2"/>
  <c r="H1249" i="2"/>
  <c r="J1249" i="2"/>
  <c r="K1249" i="2"/>
  <c r="L1249" i="2"/>
  <c r="M1249" i="2"/>
  <c r="AG1249" i="2"/>
  <c r="AH1249" i="2"/>
  <c r="AI1249" i="2"/>
  <c r="AJ1249" i="2"/>
  <c r="AK1249" i="2"/>
  <c r="AL1249" i="2"/>
  <c r="AM1249" i="2"/>
  <c r="AN1249" i="2"/>
  <c r="AV1249" i="2"/>
  <c r="C1250" i="2"/>
  <c r="D1250" i="2"/>
  <c r="E1250" i="2"/>
  <c r="F1250" i="2"/>
  <c r="G1250" i="2"/>
  <c r="H1250" i="2"/>
  <c r="J1250" i="2"/>
  <c r="K1250" i="2"/>
  <c r="L1250" i="2"/>
  <c r="M1250" i="2"/>
  <c r="AG1250" i="2"/>
  <c r="AH1250" i="2"/>
  <c r="AI1250" i="2"/>
  <c r="AJ1250" i="2"/>
  <c r="AK1250" i="2"/>
  <c r="AL1250" i="2"/>
  <c r="AM1250" i="2"/>
  <c r="AN1250" i="2"/>
  <c r="AV1250" i="2"/>
  <c r="C1251" i="2"/>
  <c r="D1251" i="2"/>
  <c r="E1251" i="2"/>
  <c r="F1251" i="2"/>
  <c r="G1251" i="2"/>
  <c r="H1251" i="2"/>
  <c r="J1251" i="2"/>
  <c r="K1251" i="2"/>
  <c r="L1251" i="2"/>
  <c r="M1251" i="2"/>
  <c r="AG1251" i="2"/>
  <c r="AH1251" i="2"/>
  <c r="AI1251" i="2"/>
  <c r="AJ1251" i="2"/>
  <c r="AK1251" i="2"/>
  <c r="AL1251" i="2"/>
  <c r="AM1251" i="2"/>
  <c r="AN1251" i="2"/>
  <c r="AV1251" i="2"/>
  <c r="C1252" i="2"/>
  <c r="D1252" i="2"/>
  <c r="E1252" i="2"/>
  <c r="F1252" i="2"/>
  <c r="G1252" i="2"/>
  <c r="H1252" i="2"/>
  <c r="J1252" i="2"/>
  <c r="K1252" i="2"/>
  <c r="L1252" i="2"/>
  <c r="M1252" i="2"/>
  <c r="AG1252" i="2"/>
  <c r="AH1252" i="2"/>
  <c r="AI1252" i="2"/>
  <c r="AJ1252" i="2"/>
  <c r="AK1252" i="2"/>
  <c r="AL1252" i="2"/>
  <c r="AM1252" i="2"/>
  <c r="AN1252" i="2"/>
  <c r="AV1252" i="2"/>
  <c r="C1253" i="2"/>
  <c r="D1253" i="2"/>
  <c r="E1253" i="2"/>
  <c r="F1253" i="2"/>
  <c r="G1253" i="2"/>
  <c r="H1253" i="2"/>
  <c r="J1253" i="2"/>
  <c r="K1253" i="2"/>
  <c r="L1253" i="2"/>
  <c r="M1253" i="2"/>
  <c r="AG1253" i="2"/>
  <c r="AH1253" i="2"/>
  <c r="AI1253" i="2"/>
  <c r="AJ1253" i="2"/>
  <c r="AK1253" i="2"/>
  <c r="AL1253" i="2"/>
  <c r="AM1253" i="2"/>
  <c r="AN1253" i="2"/>
  <c r="AV1253" i="2"/>
  <c r="C1254" i="2"/>
  <c r="D1254" i="2"/>
  <c r="E1254" i="2"/>
  <c r="F1254" i="2"/>
  <c r="G1254" i="2"/>
  <c r="H1254" i="2"/>
  <c r="J1254" i="2"/>
  <c r="K1254" i="2"/>
  <c r="L1254" i="2"/>
  <c r="M1254" i="2"/>
  <c r="AG1254" i="2"/>
  <c r="AH1254" i="2"/>
  <c r="AI1254" i="2"/>
  <c r="AJ1254" i="2"/>
  <c r="AK1254" i="2"/>
  <c r="AL1254" i="2"/>
  <c r="AM1254" i="2"/>
  <c r="AN1254" i="2"/>
  <c r="AV1254" i="2"/>
  <c r="C1255" i="2"/>
  <c r="D1255" i="2"/>
  <c r="E1255" i="2"/>
  <c r="F1255" i="2"/>
  <c r="G1255" i="2"/>
  <c r="H1255" i="2"/>
  <c r="J1255" i="2"/>
  <c r="K1255" i="2"/>
  <c r="L1255" i="2"/>
  <c r="M1255" i="2"/>
  <c r="AG1255" i="2"/>
  <c r="AH1255" i="2"/>
  <c r="AI1255" i="2"/>
  <c r="AJ1255" i="2"/>
  <c r="AK1255" i="2"/>
  <c r="AL1255" i="2"/>
  <c r="AM1255" i="2"/>
  <c r="AN1255" i="2"/>
  <c r="AV1255" i="2"/>
  <c r="C1256" i="2"/>
  <c r="D1256" i="2"/>
  <c r="E1256" i="2"/>
  <c r="F1256" i="2"/>
  <c r="G1256" i="2"/>
  <c r="H1256" i="2"/>
  <c r="J1256" i="2"/>
  <c r="K1256" i="2"/>
  <c r="L1256" i="2"/>
  <c r="M1256" i="2"/>
  <c r="AG1256" i="2"/>
  <c r="AH1256" i="2"/>
  <c r="AI1256" i="2"/>
  <c r="AJ1256" i="2"/>
  <c r="AK1256" i="2"/>
  <c r="AL1256" i="2"/>
  <c r="AM1256" i="2"/>
  <c r="AN1256" i="2"/>
  <c r="AV1256" i="2"/>
  <c r="C1257" i="2"/>
  <c r="D1257" i="2"/>
  <c r="E1257" i="2"/>
  <c r="F1257" i="2"/>
  <c r="G1257" i="2"/>
  <c r="H1257" i="2"/>
  <c r="J1257" i="2"/>
  <c r="K1257" i="2"/>
  <c r="L1257" i="2"/>
  <c r="M1257" i="2"/>
  <c r="AG1257" i="2"/>
  <c r="AH1257" i="2"/>
  <c r="AI1257" i="2"/>
  <c r="AJ1257" i="2"/>
  <c r="AK1257" i="2"/>
  <c r="AL1257" i="2"/>
  <c r="AM1257" i="2"/>
  <c r="AN1257" i="2"/>
  <c r="AV1257" i="2"/>
  <c r="C1258" i="2"/>
  <c r="D1258" i="2"/>
  <c r="E1258" i="2"/>
  <c r="F1258" i="2"/>
  <c r="G1258" i="2"/>
  <c r="H1258" i="2"/>
  <c r="J1258" i="2"/>
  <c r="K1258" i="2"/>
  <c r="L1258" i="2"/>
  <c r="M1258" i="2"/>
  <c r="AG1258" i="2"/>
  <c r="AH1258" i="2"/>
  <c r="AI1258" i="2"/>
  <c r="AJ1258" i="2"/>
  <c r="AK1258" i="2"/>
  <c r="AL1258" i="2"/>
  <c r="AM1258" i="2"/>
  <c r="AN1258" i="2"/>
  <c r="AV1258" i="2"/>
  <c r="C1259" i="2"/>
  <c r="D1259" i="2"/>
  <c r="E1259" i="2"/>
  <c r="F1259" i="2"/>
  <c r="G1259" i="2"/>
  <c r="H1259" i="2"/>
  <c r="J1259" i="2"/>
  <c r="K1259" i="2"/>
  <c r="L1259" i="2"/>
  <c r="M1259" i="2"/>
  <c r="AG1259" i="2"/>
  <c r="AH1259" i="2"/>
  <c r="AI1259" i="2"/>
  <c r="AJ1259" i="2"/>
  <c r="AK1259" i="2"/>
  <c r="AL1259" i="2"/>
  <c r="AM1259" i="2"/>
  <c r="AN1259" i="2"/>
  <c r="AV1259" i="2"/>
  <c r="C1260" i="2"/>
  <c r="D1260" i="2"/>
  <c r="E1260" i="2"/>
  <c r="F1260" i="2"/>
  <c r="G1260" i="2"/>
  <c r="H1260" i="2"/>
  <c r="J1260" i="2"/>
  <c r="K1260" i="2"/>
  <c r="L1260" i="2"/>
  <c r="M1260" i="2"/>
  <c r="AG1260" i="2"/>
  <c r="AH1260" i="2"/>
  <c r="AI1260" i="2"/>
  <c r="AJ1260" i="2"/>
  <c r="AK1260" i="2"/>
  <c r="AL1260" i="2"/>
  <c r="AM1260" i="2"/>
  <c r="AN1260" i="2"/>
  <c r="AV1260" i="2"/>
  <c r="C1261" i="2"/>
  <c r="D1261" i="2"/>
  <c r="E1261" i="2"/>
  <c r="F1261" i="2"/>
  <c r="G1261" i="2"/>
  <c r="H1261" i="2"/>
  <c r="J1261" i="2"/>
  <c r="K1261" i="2"/>
  <c r="L1261" i="2"/>
  <c r="M1261" i="2"/>
  <c r="AG1261" i="2"/>
  <c r="AH1261" i="2"/>
  <c r="AI1261" i="2"/>
  <c r="AJ1261" i="2"/>
  <c r="AK1261" i="2"/>
  <c r="AL1261" i="2"/>
  <c r="AM1261" i="2"/>
  <c r="AN1261" i="2"/>
  <c r="AV1261" i="2"/>
  <c r="C1262" i="2"/>
  <c r="D1262" i="2"/>
  <c r="E1262" i="2"/>
  <c r="F1262" i="2"/>
  <c r="G1262" i="2"/>
  <c r="H1262" i="2"/>
  <c r="J1262" i="2"/>
  <c r="K1262" i="2"/>
  <c r="L1262" i="2"/>
  <c r="M1262" i="2"/>
  <c r="AG1262" i="2"/>
  <c r="AH1262" i="2"/>
  <c r="AI1262" i="2"/>
  <c r="AJ1262" i="2"/>
  <c r="AK1262" i="2"/>
  <c r="AL1262" i="2"/>
  <c r="AM1262" i="2"/>
  <c r="AN1262" i="2"/>
  <c r="AV1262" i="2"/>
  <c r="C1263" i="2"/>
  <c r="D1263" i="2"/>
  <c r="E1263" i="2"/>
  <c r="F1263" i="2"/>
  <c r="G1263" i="2"/>
  <c r="H1263" i="2"/>
  <c r="J1263" i="2"/>
  <c r="K1263" i="2"/>
  <c r="L1263" i="2"/>
  <c r="M1263" i="2"/>
  <c r="AG1263" i="2"/>
  <c r="AH1263" i="2"/>
  <c r="AI1263" i="2"/>
  <c r="AJ1263" i="2"/>
  <c r="AK1263" i="2"/>
  <c r="AL1263" i="2"/>
  <c r="AM1263" i="2"/>
  <c r="AN1263" i="2"/>
  <c r="AV1263" i="2"/>
  <c r="C1264" i="2"/>
  <c r="D1264" i="2"/>
  <c r="E1264" i="2"/>
  <c r="F1264" i="2"/>
  <c r="G1264" i="2"/>
  <c r="H1264" i="2"/>
  <c r="J1264" i="2"/>
  <c r="K1264" i="2"/>
  <c r="L1264" i="2"/>
  <c r="M1264" i="2"/>
  <c r="AG1264" i="2"/>
  <c r="AH1264" i="2"/>
  <c r="AI1264" i="2"/>
  <c r="AJ1264" i="2"/>
  <c r="AK1264" i="2"/>
  <c r="AL1264" i="2"/>
  <c r="AM1264" i="2"/>
  <c r="AN1264" i="2"/>
  <c r="AV1264" i="2"/>
  <c r="C1265" i="2"/>
  <c r="D1265" i="2"/>
  <c r="E1265" i="2"/>
  <c r="F1265" i="2"/>
  <c r="G1265" i="2"/>
  <c r="H1265" i="2"/>
  <c r="J1265" i="2"/>
  <c r="K1265" i="2"/>
  <c r="L1265" i="2"/>
  <c r="M1265" i="2"/>
  <c r="AG1265" i="2"/>
  <c r="AH1265" i="2"/>
  <c r="AI1265" i="2"/>
  <c r="AJ1265" i="2"/>
  <c r="AK1265" i="2"/>
  <c r="AL1265" i="2"/>
  <c r="AM1265" i="2"/>
  <c r="AN1265" i="2"/>
  <c r="AV1265" i="2"/>
  <c r="C1266" i="2"/>
  <c r="D1266" i="2"/>
  <c r="E1266" i="2"/>
  <c r="F1266" i="2"/>
  <c r="G1266" i="2"/>
  <c r="H1266" i="2"/>
  <c r="J1266" i="2"/>
  <c r="K1266" i="2"/>
  <c r="L1266" i="2"/>
  <c r="M1266" i="2"/>
  <c r="AG1266" i="2"/>
  <c r="AH1266" i="2"/>
  <c r="AI1266" i="2"/>
  <c r="AJ1266" i="2"/>
  <c r="AK1266" i="2"/>
  <c r="AL1266" i="2"/>
  <c r="AM1266" i="2"/>
  <c r="AN1266" i="2"/>
  <c r="AV1266" i="2"/>
  <c r="C1267" i="2"/>
  <c r="D1267" i="2"/>
  <c r="E1267" i="2"/>
  <c r="F1267" i="2"/>
  <c r="G1267" i="2"/>
  <c r="H1267" i="2"/>
  <c r="J1267" i="2"/>
  <c r="K1267" i="2"/>
  <c r="L1267" i="2"/>
  <c r="M1267" i="2"/>
  <c r="AG1267" i="2"/>
  <c r="AH1267" i="2"/>
  <c r="AI1267" i="2"/>
  <c r="AJ1267" i="2"/>
  <c r="AK1267" i="2"/>
  <c r="AL1267" i="2"/>
  <c r="AM1267" i="2"/>
  <c r="AN1267" i="2"/>
  <c r="AV1267" i="2"/>
  <c r="C1268" i="2"/>
  <c r="D1268" i="2"/>
  <c r="E1268" i="2"/>
  <c r="F1268" i="2"/>
  <c r="G1268" i="2"/>
  <c r="H1268" i="2"/>
  <c r="J1268" i="2"/>
  <c r="K1268" i="2"/>
  <c r="L1268" i="2"/>
  <c r="M1268" i="2"/>
  <c r="AG1268" i="2"/>
  <c r="AH1268" i="2"/>
  <c r="AI1268" i="2"/>
  <c r="AJ1268" i="2"/>
  <c r="AK1268" i="2"/>
  <c r="AL1268" i="2"/>
  <c r="AM1268" i="2"/>
  <c r="AN1268" i="2"/>
  <c r="AV1268" i="2"/>
  <c r="C1269" i="2"/>
  <c r="D1269" i="2"/>
  <c r="E1269" i="2"/>
  <c r="F1269" i="2"/>
  <c r="G1269" i="2"/>
  <c r="H1269" i="2"/>
  <c r="J1269" i="2"/>
  <c r="K1269" i="2"/>
  <c r="L1269" i="2"/>
  <c r="M1269" i="2"/>
  <c r="AG1269" i="2"/>
  <c r="AH1269" i="2"/>
  <c r="AI1269" i="2"/>
  <c r="AJ1269" i="2"/>
  <c r="AK1269" i="2"/>
  <c r="AL1269" i="2"/>
  <c r="AM1269" i="2"/>
  <c r="AN1269" i="2"/>
  <c r="AV1269" i="2"/>
  <c r="C1270" i="2"/>
  <c r="D1270" i="2"/>
  <c r="E1270" i="2"/>
  <c r="F1270" i="2"/>
  <c r="G1270" i="2"/>
  <c r="H1270" i="2"/>
  <c r="J1270" i="2"/>
  <c r="K1270" i="2"/>
  <c r="L1270" i="2"/>
  <c r="M1270" i="2"/>
  <c r="AG1270" i="2"/>
  <c r="AH1270" i="2"/>
  <c r="AI1270" i="2"/>
  <c r="AJ1270" i="2"/>
  <c r="AK1270" i="2"/>
  <c r="AL1270" i="2"/>
  <c r="AM1270" i="2"/>
  <c r="AN1270" i="2"/>
  <c r="AV1270" i="2"/>
  <c r="C1271" i="2"/>
  <c r="D1271" i="2"/>
  <c r="E1271" i="2"/>
  <c r="F1271" i="2"/>
  <c r="G1271" i="2"/>
  <c r="H1271" i="2"/>
  <c r="J1271" i="2"/>
  <c r="K1271" i="2"/>
  <c r="L1271" i="2"/>
  <c r="M1271" i="2"/>
  <c r="AG1271" i="2"/>
  <c r="AH1271" i="2"/>
  <c r="AI1271" i="2"/>
  <c r="AJ1271" i="2"/>
  <c r="AK1271" i="2"/>
  <c r="AL1271" i="2"/>
  <c r="AM1271" i="2"/>
  <c r="AN1271" i="2"/>
  <c r="AV1271" i="2"/>
  <c r="C1272" i="2"/>
  <c r="D1272" i="2"/>
  <c r="E1272" i="2"/>
  <c r="F1272" i="2"/>
  <c r="G1272" i="2"/>
  <c r="H1272" i="2"/>
  <c r="J1272" i="2"/>
  <c r="K1272" i="2"/>
  <c r="L1272" i="2"/>
  <c r="M1272" i="2"/>
  <c r="AG1272" i="2"/>
  <c r="AH1272" i="2"/>
  <c r="AI1272" i="2"/>
  <c r="AJ1272" i="2"/>
  <c r="AK1272" i="2"/>
  <c r="AL1272" i="2"/>
  <c r="AM1272" i="2"/>
  <c r="AN1272" i="2"/>
  <c r="AV1272" i="2"/>
  <c r="C1273" i="2"/>
  <c r="D1273" i="2"/>
  <c r="E1273" i="2"/>
  <c r="F1273" i="2"/>
  <c r="G1273" i="2"/>
  <c r="H1273" i="2"/>
  <c r="J1273" i="2"/>
  <c r="K1273" i="2"/>
  <c r="L1273" i="2"/>
  <c r="M1273" i="2"/>
  <c r="AG1273" i="2"/>
  <c r="AH1273" i="2"/>
  <c r="AI1273" i="2"/>
  <c r="AJ1273" i="2"/>
  <c r="AK1273" i="2"/>
  <c r="AL1273" i="2"/>
  <c r="AM1273" i="2"/>
  <c r="AN1273" i="2"/>
  <c r="AV1273" i="2"/>
  <c r="C1274" i="2"/>
  <c r="D1274" i="2"/>
  <c r="E1274" i="2"/>
  <c r="F1274" i="2"/>
  <c r="G1274" i="2"/>
  <c r="H1274" i="2"/>
  <c r="J1274" i="2"/>
  <c r="K1274" i="2"/>
  <c r="L1274" i="2"/>
  <c r="M1274" i="2"/>
  <c r="AG1274" i="2"/>
  <c r="AH1274" i="2"/>
  <c r="AI1274" i="2"/>
  <c r="AJ1274" i="2"/>
  <c r="AK1274" i="2"/>
  <c r="AL1274" i="2"/>
  <c r="AM1274" i="2"/>
  <c r="AN1274" i="2"/>
  <c r="AV1274" i="2"/>
  <c r="C1275" i="2"/>
  <c r="D1275" i="2"/>
  <c r="E1275" i="2"/>
  <c r="F1275" i="2"/>
  <c r="G1275" i="2"/>
  <c r="H1275" i="2"/>
  <c r="J1275" i="2"/>
  <c r="K1275" i="2"/>
  <c r="L1275" i="2"/>
  <c r="M1275" i="2"/>
  <c r="AG1275" i="2"/>
  <c r="AH1275" i="2"/>
  <c r="AI1275" i="2"/>
  <c r="AJ1275" i="2"/>
  <c r="AK1275" i="2"/>
  <c r="AL1275" i="2"/>
  <c r="AM1275" i="2"/>
  <c r="AN1275" i="2"/>
  <c r="AV1275" i="2"/>
  <c r="C1276" i="2"/>
  <c r="D1276" i="2"/>
  <c r="E1276" i="2"/>
  <c r="F1276" i="2"/>
  <c r="G1276" i="2"/>
  <c r="H1276" i="2"/>
  <c r="J1276" i="2"/>
  <c r="K1276" i="2"/>
  <c r="L1276" i="2"/>
  <c r="M1276" i="2"/>
  <c r="AG1276" i="2"/>
  <c r="AH1276" i="2"/>
  <c r="AI1276" i="2"/>
  <c r="AJ1276" i="2"/>
  <c r="AK1276" i="2"/>
  <c r="AL1276" i="2"/>
  <c r="AM1276" i="2"/>
  <c r="AN1276" i="2"/>
  <c r="AV1276" i="2"/>
  <c r="C1277" i="2"/>
  <c r="D1277" i="2"/>
  <c r="E1277" i="2"/>
  <c r="F1277" i="2"/>
  <c r="G1277" i="2"/>
  <c r="H1277" i="2"/>
  <c r="J1277" i="2"/>
  <c r="K1277" i="2"/>
  <c r="L1277" i="2"/>
  <c r="M1277" i="2"/>
  <c r="AG1277" i="2"/>
  <c r="AH1277" i="2"/>
  <c r="AI1277" i="2"/>
  <c r="AJ1277" i="2"/>
  <c r="AK1277" i="2"/>
  <c r="AL1277" i="2"/>
  <c r="AM1277" i="2"/>
  <c r="AN1277" i="2"/>
  <c r="AV1277" i="2"/>
  <c r="C1278" i="2"/>
  <c r="D1278" i="2"/>
  <c r="E1278" i="2"/>
  <c r="F1278" i="2"/>
  <c r="G1278" i="2"/>
  <c r="H1278" i="2"/>
  <c r="J1278" i="2"/>
  <c r="K1278" i="2"/>
  <c r="L1278" i="2"/>
  <c r="M1278" i="2"/>
  <c r="AG1278" i="2"/>
  <c r="AH1278" i="2"/>
  <c r="AI1278" i="2"/>
  <c r="AJ1278" i="2"/>
  <c r="AK1278" i="2"/>
  <c r="AL1278" i="2"/>
  <c r="AM1278" i="2"/>
  <c r="AN1278" i="2"/>
  <c r="AV1278" i="2"/>
  <c r="C1279" i="2"/>
  <c r="D1279" i="2"/>
  <c r="E1279" i="2"/>
  <c r="F1279" i="2"/>
  <c r="G1279" i="2"/>
  <c r="H1279" i="2"/>
  <c r="J1279" i="2"/>
  <c r="K1279" i="2"/>
  <c r="L1279" i="2"/>
  <c r="M1279" i="2"/>
  <c r="AG1279" i="2"/>
  <c r="AH1279" i="2"/>
  <c r="AI1279" i="2"/>
  <c r="AJ1279" i="2"/>
  <c r="AK1279" i="2"/>
  <c r="AL1279" i="2"/>
  <c r="AM1279" i="2"/>
  <c r="AN1279" i="2"/>
  <c r="AV1279" i="2"/>
  <c r="C1280" i="2"/>
  <c r="D1280" i="2"/>
  <c r="E1280" i="2"/>
  <c r="F1280" i="2"/>
  <c r="G1280" i="2"/>
  <c r="H1280" i="2"/>
  <c r="J1280" i="2"/>
  <c r="K1280" i="2"/>
  <c r="L1280" i="2"/>
  <c r="M1280" i="2"/>
  <c r="AG1280" i="2"/>
  <c r="AH1280" i="2"/>
  <c r="AI1280" i="2"/>
  <c r="AJ1280" i="2"/>
  <c r="AK1280" i="2"/>
  <c r="AL1280" i="2"/>
  <c r="AM1280" i="2"/>
  <c r="AN1280" i="2"/>
  <c r="AV1280" i="2"/>
  <c r="C1281" i="2"/>
  <c r="D1281" i="2"/>
  <c r="E1281" i="2"/>
  <c r="F1281" i="2"/>
  <c r="G1281" i="2"/>
  <c r="H1281" i="2"/>
  <c r="J1281" i="2"/>
  <c r="K1281" i="2"/>
  <c r="L1281" i="2"/>
  <c r="M1281" i="2"/>
  <c r="AG1281" i="2"/>
  <c r="AH1281" i="2"/>
  <c r="AI1281" i="2"/>
  <c r="AJ1281" i="2"/>
  <c r="AK1281" i="2"/>
  <c r="AL1281" i="2"/>
  <c r="AM1281" i="2"/>
  <c r="AN1281" i="2"/>
  <c r="AV1281" i="2"/>
  <c r="C1282" i="2"/>
  <c r="D1282" i="2"/>
  <c r="E1282" i="2"/>
  <c r="F1282" i="2"/>
  <c r="G1282" i="2"/>
  <c r="H1282" i="2"/>
  <c r="J1282" i="2"/>
  <c r="K1282" i="2"/>
  <c r="L1282" i="2"/>
  <c r="M1282" i="2"/>
  <c r="AG1282" i="2"/>
  <c r="AH1282" i="2"/>
  <c r="AI1282" i="2"/>
  <c r="AJ1282" i="2"/>
  <c r="AK1282" i="2"/>
  <c r="AL1282" i="2"/>
  <c r="AM1282" i="2"/>
  <c r="AN1282" i="2"/>
  <c r="AV1282" i="2"/>
  <c r="C1283" i="2"/>
  <c r="D1283" i="2"/>
  <c r="E1283" i="2"/>
  <c r="F1283" i="2"/>
  <c r="G1283" i="2"/>
  <c r="H1283" i="2"/>
  <c r="J1283" i="2"/>
  <c r="K1283" i="2"/>
  <c r="L1283" i="2"/>
  <c r="M1283" i="2"/>
  <c r="AG1283" i="2"/>
  <c r="AH1283" i="2"/>
  <c r="AI1283" i="2"/>
  <c r="AJ1283" i="2"/>
  <c r="AK1283" i="2"/>
  <c r="AL1283" i="2"/>
  <c r="AM1283" i="2"/>
  <c r="AN1283" i="2"/>
  <c r="AV1283" i="2"/>
  <c r="C1284" i="2"/>
  <c r="D1284" i="2"/>
  <c r="E1284" i="2"/>
  <c r="F1284" i="2"/>
  <c r="G1284" i="2"/>
  <c r="H1284" i="2"/>
  <c r="J1284" i="2"/>
  <c r="K1284" i="2"/>
  <c r="L1284" i="2"/>
  <c r="M1284" i="2"/>
  <c r="AG1284" i="2"/>
  <c r="AH1284" i="2"/>
  <c r="AI1284" i="2"/>
  <c r="AJ1284" i="2"/>
  <c r="AK1284" i="2"/>
  <c r="AL1284" i="2"/>
  <c r="AM1284" i="2"/>
  <c r="AN1284" i="2"/>
  <c r="AV1284" i="2"/>
  <c r="C1285" i="2"/>
  <c r="D1285" i="2"/>
  <c r="E1285" i="2"/>
  <c r="F1285" i="2"/>
  <c r="G1285" i="2"/>
  <c r="H1285" i="2"/>
  <c r="J1285" i="2"/>
  <c r="K1285" i="2"/>
  <c r="L1285" i="2"/>
  <c r="M1285" i="2"/>
  <c r="AG1285" i="2"/>
  <c r="AH1285" i="2"/>
  <c r="AI1285" i="2"/>
  <c r="AJ1285" i="2"/>
  <c r="AK1285" i="2"/>
  <c r="AL1285" i="2"/>
  <c r="AM1285" i="2"/>
  <c r="AN1285" i="2"/>
  <c r="AV1285" i="2"/>
  <c r="C1286" i="2"/>
  <c r="D1286" i="2"/>
  <c r="E1286" i="2"/>
  <c r="F1286" i="2"/>
  <c r="G1286" i="2"/>
  <c r="H1286" i="2"/>
  <c r="J1286" i="2"/>
  <c r="K1286" i="2"/>
  <c r="L1286" i="2"/>
  <c r="M1286" i="2"/>
  <c r="AG1286" i="2"/>
  <c r="AH1286" i="2"/>
  <c r="AI1286" i="2"/>
  <c r="AJ1286" i="2"/>
  <c r="AK1286" i="2"/>
  <c r="AL1286" i="2"/>
  <c r="AM1286" i="2"/>
  <c r="AN1286" i="2"/>
  <c r="AV1286" i="2"/>
  <c r="C1287" i="2"/>
  <c r="D1287" i="2"/>
  <c r="E1287" i="2"/>
  <c r="F1287" i="2"/>
  <c r="G1287" i="2"/>
  <c r="H1287" i="2"/>
  <c r="J1287" i="2"/>
  <c r="K1287" i="2"/>
  <c r="L1287" i="2"/>
  <c r="M1287" i="2"/>
  <c r="AG1287" i="2"/>
  <c r="AH1287" i="2"/>
  <c r="AI1287" i="2"/>
  <c r="AJ1287" i="2"/>
  <c r="AK1287" i="2"/>
  <c r="AL1287" i="2"/>
  <c r="AM1287" i="2"/>
  <c r="AN1287" i="2"/>
  <c r="AV1287" i="2"/>
  <c r="C1288" i="2"/>
  <c r="D1288" i="2"/>
  <c r="E1288" i="2"/>
  <c r="F1288" i="2"/>
  <c r="G1288" i="2"/>
  <c r="H1288" i="2"/>
  <c r="J1288" i="2"/>
  <c r="K1288" i="2"/>
  <c r="L1288" i="2"/>
  <c r="M1288" i="2"/>
  <c r="AG1288" i="2"/>
  <c r="AH1288" i="2"/>
  <c r="AI1288" i="2"/>
  <c r="AJ1288" i="2"/>
  <c r="AK1288" i="2"/>
  <c r="AL1288" i="2"/>
  <c r="AM1288" i="2"/>
  <c r="AN1288" i="2"/>
  <c r="AV1288" i="2"/>
  <c r="C1289" i="2"/>
  <c r="D1289" i="2"/>
  <c r="E1289" i="2"/>
  <c r="F1289" i="2"/>
  <c r="G1289" i="2"/>
  <c r="H1289" i="2"/>
  <c r="J1289" i="2"/>
  <c r="K1289" i="2"/>
  <c r="L1289" i="2"/>
  <c r="M1289" i="2"/>
  <c r="AG1289" i="2"/>
  <c r="AH1289" i="2"/>
  <c r="AI1289" i="2"/>
  <c r="AJ1289" i="2"/>
  <c r="AK1289" i="2"/>
  <c r="AL1289" i="2"/>
  <c r="AM1289" i="2"/>
  <c r="AN1289" i="2"/>
  <c r="AV1289" i="2"/>
  <c r="C1290" i="2"/>
  <c r="D1290" i="2"/>
  <c r="E1290" i="2"/>
  <c r="F1290" i="2"/>
  <c r="G1290" i="2"/>
  <c r="H1290" i="2"/>
  <c r="J1290" i="2"/>
  <c r="K1290" i="2"/>
  <c r="L1290" i="2"/>
  <c r="M1290" i="2"/>
  <c r="AG1290" i="2"/>
  <c r="AH1290" i="2"/>
  <c r="AI1290" i="2"/>
  <c r="AJ1290" i="2"/>
  <c r="AK1290" i="2"/>
  <c r="AL1290" i="2"/>
  <c r="AM1290" i="2"/>
  <c r="AN1290" i="2"/>
  <c r="AV1290" i="2"/>
  <c r="C1291" i="2"/>
  <c r="D1291" i="2"/>
  <c r="E1291" i="2"/>
  <c r="F1291" i="2"/>
  <c r="G1291" i="2"/>
  <c r="H1291" i="2"/>
  <c r="J1291" i="2"/>
  <c r="K1291" i="2"/>
  <c r="L1291" i="2"/>
  <c r="M1291" i="2"/>
  <c r="AG1291" i="2"/>
  <c r="AH1291" i="2"/>
  <c r="AI1291" i="2"/>
  <c r="AJ1291" i="2"/>
  <c r="AK1291" i="2"/>
  <c r="AL1291" i="2"/>
  <c r="AM1291" i="2"/>
  <c r="AN1291" i="2"/>
  <c r="AV1291" i="2"/>
  <c r="C1292" i="2"/>
  <c r="D1292" i="2"/>
  <c r="E1292" i="2"/>
  <c r="F1292" i="2"/>
  <c r="G1292" i="2"/>
  <c r="H1292" i="2"/>
  <c r="J1292" i="2"/>
  <c r="K1292" i="2"/>
  <c r="L1292" i="2"/>
  <c r="M1292" i="2"/>
  <c r="AG1292" i="2"/>
  <c r="AH1292" i="2"/>
  <c r="AI1292" i="2"/>
  <c r="AJ1292" i="2"/>
  <c r="AK1292" i="2"/>
  <c r="AL1292" i="2"/>
  <c r="AM1292" i="2"/>
  <c r="AN1292" i="2"/>
  <c r="AV1292" i="2"/>
  <c r="C1293" i="2"/>
  <c r="D1293" i="2"/>
  <c r="E1293" i="2"/>
  <c r="F1293" i="2"/>
  <c r="G1293" i="2"/>
  <c r="H1293" i="2"/>
  <c r="J1293" i="2"/>
  <c r="K1293" i="2"/>
  <c r="L1293" i="2"/>
  <c r="M1293" i="2"/>
  <c r="AG1293" i="2"/>
  <c r="AH1293" i="2"/>
  <c r="AI1293" i="2"/>
  <c r="AJ1293" i="2"/>
  <c r="AK1293" i="2"/>
  <c r="AL1293" i="2"/>
  <c r="AM1293" i="2"/>
  <c r="AN1293" i="2"/>
  <c r="AV1293" i="2"/>
  <c r="C1294" i="2"/>
  <c r="D1294" i="2"/>
  <c r="E1294" i="2"/>
  <c r="F1294" i="2"/>
  <c r="G1294" i="2"/>
  <c r="H1294" i="2"/>
  <c r="J1294" i="2"/>
  <c r="K1294" i="2"/>
  <c r="L1294" i="2"/>
  <c r="M1294" i="2"/>
  <c r="AG1294" i="2"/>
  <c r="AH1294" i="2"/>
  <c r="AI1294" i="2"/>
  <c r="AJ1294" i="2"/>
  <c r="AK1294" i="2"/>
  <c r="AL1294" i="2"/>
  <c r="AM1294" i="2"/>
  <c r="AN1294" i="2"/>
  <c r="AV1294" i="2"/>
  <c r="C1295" i="2"/>
  <c r="D1295" i="2"/>
  <c r="E1295" i="2"/>
  <c r="F1295" i="2"/>
  <c r="G1295" i="2"/>
  <c r="H1295" i="2"/>
  <c r="J1295" i="2"/>
  <c r="K1295" i="2"/>
  <c r="L1295" i="2"/>
  <c r="M1295" i="2"/>
  <c r="AG1295" i="2"/>
  <c r="AH1295" i="2"/>
  <c r="AI1295" i="2"/>
  <c r="AJ1295" i="2"/>
  <c r="AK1295" i="2"/>
  <c r="AL1295" i="2"/>
  <c r="AM1295" i="2"/>
  <c r="AN1295" i="2"/>
  <c r="AV1295" i="2"/>
  <c r="C1296" i="2"/>
  <c r="D1296" i="2"/>
  <c r="E1296" i="2"/>
  <c r="F1296" i="2"/>
  <c r="G1296" i="2"/>
  <c r="H1296" i="2"/>
  <c r="J1296" i="2"/>
  <c r="K1296" i="2"/>
  <c r="L1296" i="2"/>
  <c r="M1296" i="2"/>
  <c r="AG1296" i="2"/>
  <c r="AH1296" i="2"/>
  <c r="AI1296" i="2"/>
  <c r="AJ1296" i="2"/>
  <c r="AK1296" i="2"/>
  <c r="AL1296" i="2"/>
  <c r="AM1296" i="2"/>
  <c r="AN1296" i="2"/>
  <c r="AV1296" i="2"/>
  <c r="C1297" i="2"/>
  <c r="D1297" i="2"/>
  <c r="E1297" i="2"/>
  <c r="F1297" i="2"/>
  <c r="G1297" i="2"/>
  <c r="H1297" i="2"/>
  <c r="J1297" i="2"/>
  <c r="K1297" i="2"/>
  <c r="L1297" i="2"/>
  <c r="M1297" i="2"/>
  <c r="AG1297" i="2"/>
  <c r="AH1297" i="2"/>
  <c r="AI1297" i="2"/>
  <c r="AJ1297" i="2"/>
  <c r="AK1297" i="2"/>
  <c r="AL1297" i="2"/>
  <c r="AM1297" i="2"/>
  <c r="AN1297" i="2"/>
  <c r="AV1297" i="2"/>
  <c r="C1298" i="2"/>
  <c r="D1298" i="2"/>
  <c r="E1298" i="2"/>
  <c r="F1298" i="2"/>
  <c r="G1298" i="2"/>
  <c r="H1298" i="2"/>
  <c r="J1298" i="2"/>
  <c r="K1298" i="2"/>
  <c r="L1298" i="2"/>
  <c r="M1298" i="2"/>
  <c r="AG1298" i="2"/>
  <c r="AH1298" i="2"/>
  <c r="AI1298" i="2"/>
  <c r="AJ1298" i="2"/>
  <c r="AK1298" i="2"/>
  <c r="AL1298" i="2"/>
  <c r="AM1298" i="2"/>
  <c r="AN1298" i="2"/>
  <c r="AV1298" i="2"/>
  <c r="C1299" i="2"/>
  <c r="D1299" i="2"/>
  <c r="E1299" i="2"/>
  <c r="F1299" i="2"/>
  <c r="G1299" i="2"/>
  <c r="H1299" i="2"/>
  <c r="J1299" i="2"/>
  <c r="K1299" i="2"/>
  <c r="L1299" i="2"/>
  <c r="M1299" i="2"/>
  <c r="AG1299" i="2"/>
  <c r="AH1299" i="2"/>
  <c r="AI1299" i="2"/>
  <c r="AJ1299" i="2"/>
  <c r="AK1299" i="2"/>
  <c r="AL1299" i="2"/>
  <c r="AM1299" i="2"/>
  <c r="AN1299" i="2"/>
  <c r="AV1299" i="2"/>
  <c r="C1300" i="2"/>
  <c r="D1300" i="2"/>
  <c r="E1300" i="2"/>
  <c r="F1300" i="2"/>
  <c r="G1300" i="2"/>
  <c r="H1300" i="2"/>
  <c r="J1300" i="2"/>
  <c r="K1300" i="2"/>
  <c r="L1300" i="2"/>
  <c r="M1300" i="2"/>
  <c r="AG1300" i="2"/>
  <c r="AH1300" i="2"/>
  <c r="AI1300" i="2"/>
  <c r="AJ1300" i="2"/>
  <c r="AK1300" i="2"/>
  <c r="AL1300" i="2"/>
  <c r="AM1300" i="2"/>
  <c r="AN1300" i="2"/>
  <c r="AV1300" i="2"/>
  <c r="C1301" i="2"/>
  <c r="D1301" i="2"/>
  <c r="E1301" i="2"/>
  <c r="F1301" i="2"/>
  <c r="G1301" i="2"/>
  <c r="H1301" i="2"/>
  <c r="J1301" i="2"/>
  <c r="K1301" i="2"/>
  <c r="L1301" i="2"/>
  <c r="M1301" i="2"/>
  <c r="AG1301" i="2"/>
  <c r="AH1301" i="2"/>
  <c r="AI1301" i="2"/>
  <c r="AJ1301" i="2"/>
  <c r="AK1301" i="2"/>
  <c r="AL1301" i="2"/>
  <c r="AM1301" i="2"/>
  <c r="AN1301" i="2"/>
  <c r="AV1301" i="2"/>
  <c r="C1302" i="2"/>
  <c r="D1302" i="2"/>
  <c r="E1302" i="2"/>
  <c r="F1302" i="2"/>
  <c r="G1302" i="2"/>
  <c r="H1302" i="2"/>
  <c r="J1302" i="2"/>
  <c r="K1302" i="2"/>
  <c r="L1302" i="2"/>
  <c r="M1302" i="2"/>
  <c r="AG1302" i="2"/>
  <c r="AH1302" i="2"/>
  <c r="AI1302" i="2"/>
  <c r="AJ1302" i="2"/>
  <c r="AK1302" i="2"/>
  <c r="AL1302" i="2"/>
  <c r="AM1302" i="2"/>
  <c r="AN1302" i="2"/>
  <c r="AV1302" i="2"/>
  <c r="C1303" i="2"/>
  <c r="D1303" i="2"/>
  <c r="E1303" i="2"/>
  <c r="F1303" i="2"/>
  <c r="G1303" i="2"/>
  <c r="H1303" i="2"/>
  <c r="J1303" i="2"/>
  <c r="K1303" i="2"/>
  <c r="L1303" i="2"/>
  <c r="M1303" i="2"/>
  <c r="AG1303" i="2"/>
  <c r="AH1303" i="2"/>
  <c r="AI1303" i="2"/>
  <c r="AJ1303" i="2"/>
  <c r="AK1303" i="2"/>
  <c r="AL1303" i="2"/>
  <c r="AM1303" i="2"/>
  <c r="AN1303" i="2"/>
  <c r="AV1303" i="2"/>
  <c r="C1304" i="2"/>
  <c r="D1304" i="2"/>
  <c r="E1304" i="2"/>
  <c r="F1304" i="2"/>
  <c r="G1304" i="2"/>
  <c r="H1304" i="2"/>
  <c r="J1304" i="2"/>
  <c r="K1304" i="2"/>
  <c r="L1304" i="2"/>
  <c r="M1304" i="2"/>
  <c r="AG1304" i="2"/>
  <c r="AH1304" i="2"/>
  <c r="AI1304" i="2"/>
  <c r="AJ1304" i="2"/>
  <c r="AK1304" i="2"/>
  <c r="AL1304" i="2"/>
  <c r="AM1304" i="2"/>
  <c r="AN1304" i="2"/>
  <c r="AV1304" i="2"/>
  <c r="C1305" i="2"/>
  <c r="D1305" i="2"/>
  <c r="E1305" i="2"/>
  <c r="F1305" i="2"/>
  <c r="G1305" i="2"/>
  <c r="H1305" i="2"/>
  <c r="J1305" i="2"/>
  <c r="K1305" i="2"/>
  <c r="L1305" i="2"/>
  <c r="M1305" i="2"/>
  <c r="AG1305" i="2"/>
  <c r="AH1305" i="2"/>
  <c r="AI1305" i="2"/>
  <c r="AJ1305" i="2"/>
  <c r="AK1305" i="2"/>
  <c r="AL1305" i="2"/>
  <c r="AM1305" i="2"/>
  <c r="AN1305" i="2"/>
  <c r="AV1305" i="2"/>
  <c r="C1306" i="2"/>
  <c r="D1306" i="2"/>
  <c r="E1306" i="2"/>
  <c r="F1306" i="2"/>
  <c r="G1306" i="2"/>
  <c r="H1306" i="2"/>
  <c r="J1306" i="2"/>
  <c r="K1306" i="2"/>
  <c r="L1306" i="2"/>
  <c r="M1306" i="2"/>
  <c r="AG1306" i="2"/>
  <c r="AH1306" i="2"/>
  <c r="AI1306" i="2"/>
  <c r="AJ1306" i="2"/>
  <c r="AK1306" i="2"/>
  <c r="AL1306" i="2"/>
  <c r="AM1306" i="2"/>
  <c r="AN1306" i="2"/>
  <c r="AV1306" i="2"/>
  <c r="C1307" i="2"/>
  <c r="D1307" i="2"/>
  <c r="E1307" i="2"/>
  <c r="F1307" i="2"/>
  <c r="G1307" i="2"/>
  <c r="H1307" i="2"/>
  <c r="J1307" i="2"/>
  <c r="K1307" i="2"/>
  <c r="L1307" i="2"/>
  <c r="M1307" i="2"/>
  <c r="AG1307" i="2"/>
  <c r="AH1307" i="2"/>
  <c r="AI1307" i="2"/>
  <c r="AJ1307" i="2"/>
  <c r="AK1307" i="2"/>
  <c r="AL1307" i="2"/>
  <c r="AM1307" i="2"/>
  <c r="AN1307" i="2"/>
  <c r="AV1307" i="2"/>
  <c r="C1308" i="2"/>
  <c r="D1308" i="2"/>
  <c r="E1308" i="2"/>
  <c r="F1308" i="2"/>
  <c r="G1308" i="2"/>
  <c r="H1308" i="2"/>
  <c r="J1308" i="2"/>
  <c r="K1308" i="2"/>
  <c r="L1308" i="2"/>
  <c r="M1308" i="2"/>
  <c r="AG1308" i="2"/>
  <c r="AH1308" i="2"/>
  <c r="AI1308" i="2"/>
  <c r="AJ1308" i="2"/>
  <c r="AK1308" i="2"/>
  <c r="AL1308" i="2"/>
  <c r="AM1308" i="2"/>
  <c r="AN1308" i="2"/>
  <c r="AV1308" i="2"/>
  <c r="C1309" i="2"/>
  <c r="D1309" i="2"/>
  <c r="E1309" i="2"/>
  <c r="F1309" i="2"/>
  <c r="G1309" i="2"/>
  <c r="H1309" i="2"/>
  <c r="J1309" i="2"/>
  <c r="K1309" i="2"/>
  <c r="L1309" i="2"/>
  <c r="M1309" i="2"/>
  <c r="AG1309" i="2"/>
  <c r="AH1309" i="2"/>
  <c r="AI1309" i="2"/>
  <c r="AJ1309" i="2"/>
  <c r="AK1309" i="2"/>
  <c r="AL1309" i="2"/>
  <c r="AM1309" i="2"/>
  <c r="AN1309" i="2"/>
  <c r="AV1309" i="2"/>
  <c r="C1310" i="2"/>
  <c r="D1310" i="2"/>
  <c r="E1310" i="2"/>
  <c r="F1310" i="2"/>
  <c r="G1310" i="2"/>
  <c r="H1310" i="2"/>
  <c r="J1310" i="2"/>
  <c r="K1310" i="2"/>
  <c r="L1310" i="2"/>
  <c r="M1310" i="2"/>
  <c r="AG1310" i="2"/>
  <c r="AH1310" i="2"/>
  <c r="AI1310" i="2"/>
  <c r="AJ1310" i="2"/>
  <c r="AK1310" i="2"/>
  <c r="AL1310" i="2"/>
  <c r="AM1310" i="2"/>
  <c r="AN1310" i="2"/>
  <c r="AV1310" i="2"/>
  <c r="C1311" i="2"/>
  <c r="D1311" i="2"/>
  <c r="E1311" i="2"/>
  <c r="F1311" i="2"/>
  <c r="G1311" i="2"/>
  <c r="H1311" i="2"/>
  <c r="J1311" i="2"/>
  <c r="K1311" i="2"/>
  <c r="L1311" i="2"/>
  <c r="M1311" i="2"/>
  <c r="AG1311" i="2"/>
  <c r="AH1311" i="2"/>
  <c r="AI1311" i="2"/>
  <c r="AJ1311" i="2"/>
  <c r="AK1311" i="2"/>
  <c r="AL1311" i="2"/>
  <c r="AM1311" i="2"/>
  <c r="AN1311" i="2"/>
  <c r="AV1311" i="2"/>
  <c r="C1312" i="2"/>
  <c r="D1312" i="2"/>
  <c r="E1312" i="2"/>
  <c r="F1312" i="2"/>
  <c r="G1312" i="2"/>
  <c r="H1312" i="2"/>
  <c r="J1312" i="2"/>
  <c r="K1312" i="2"/>
  <c r="L1312" i="2"/>
  <c r="M1312" i="2"/>
  <c r="AG1312" i="2"/>
  <c r="AH1312" i="2"/>
  <c r="AI1312" i="2"/>
  <c r="AJ1312" i="2"/>
  <c r="AK1312" i="2"/>
  <c r="AL1312" i="2"/>
  <c r="AM1312" i="2"/>
  <c r="AN1312" i="2"/>
  <c r="AV1312" i="2"/>
  <c r="C1313" i="2"/>
  <c r="D1313" i="2"/>
  <c r="E1313" i="2"/>
  <c r="F1313" i="2"/>
  <c r="G1313" i="2"/>
  <c r="H1313" i="2"/>
  <c r="J1313" i="2"/>
  <c r="K1313" i="2"/>
  <c r="L1313" i="2"/>
  <c r="M1313" i="2"/>
  <c r="AG1313" i="2"/>
  <c r="AH1313" i="2"/>
  <c r="AI1313" i="2"/>
  <c r="AJ1313" i="2"/>
  <c r="AK1313" i="2"/>
  <c r="AL1313" i="2"/>
  <c r="AM1313" i="2"/>
  <c r="AN1313" i="2"/>
  <c r="AV1313" i="2"/>
  <c r="C1314" i="2"/>
  <c r="D1314" i="2"/>
  <c r="E1314" i="2"/>
  <c r="F1314" i="2"/>
  <c r="G1314" i="2"/>
  <c r="H1314" i="2"/>
  <c r="J1314" i="2"/>
  <c r="K1314" i="2"/>
  <c r="L1314" i="2"/>
  <c r="M1314" i="2"/>
  <c r="AG1314" i="2"/>
  <c r="AH1314" i="2"/>
  <c r="AI1314" i="2"/>
  <c r="AJ1314" i="2"/>
  <c r="AK1314" i="2"/>
  <c r="AL1314" i="2"/>
  <c r="AM1314" i="2"/>
  <c r="AN1314" i="2"/>
  <c r="AV1314" i="2"/>
  <c r="C1315" i="2"/>
  <c r="D1315" i="2"/>
  <c r="E1315" i="2"/>
  <c r="F1315" i="2"/>
  <c r="G1315" i="2"/>
  <c r="H1315" i="2"/>
  <c r="J1315" i="2"/>
  <c r="K1315" i="2"/>
  <c r="L1315" i="2"/>
  <c r="M1315" i="2"/>
  <c r="AG1315" i="2"/>
  <c r="AH1315" i="2"/>
  <c r="AI1315" i="2"/>
  <c r="AJ1315" i="2"/>
  <c r="AK1315" i="2"/>
  <c r="AL1315" i="2"/>
  <c r="AM1315" i="2"/>
  <c r="AN1315" i="2"/>
  <c r="AV1315" i="2"/>
  <c r="C1316" i="2"/>
  <c r="D1316" i="2"/>
  <c r="E1316" i="2"/>
  <c r="F1316" i="2"/>
  <c r="G1316" i="2"/>
  <c r="H1316" i="2"/>
  <c r="J1316" i="2"/>
  <c r="K1316" i="2"/>
  <c r="L1316" i="2"/>
  <c r="M1316" i="2"/>
  <c r="AG1316" i="2"/>
  <c r="AH1316" i="2"/>
  <c r="AI1316" i="2"/>
  <c r="AJ1316" i="2"/>
  <c r="AK1316" i="2"/>
  <c r="AL1316" i="2"/>
  <c r="AM1316" i="2"/>
  <c r="AN1316" i="2"/>
  <c r="AV1316" i="2"/>
  <c r="C1317" i="2"/>
  <c r="D1317" i="2"/>
  <c r="E1317" i="2"/>
  <c r="F1317" i="2"/>
  <c r="G1317" i="2"/>
  <c r="H1317" i="2"/>
  <c r="J1317" i="2"/>
  <c r="K1317" i="2"/>
  <c r="L1317" i="2"/>
  <c r="M1317" i="2"/>
  <c r="AG1317" i="2"/>
  <c r="AH1317" i="2"/>
  <c r="AI1317" i="2"/>
  <c r="AJ1317" i="2"/>
  <c r="AK1317" i="2"/>
  <c r="AL1317" i="2"/>
  <c r="AM1317" i="2"/>
  <c r="AN1317" i="2"/>
  <c r="AV1317" i="2"/>
  <c r="C1318" i="2"/>
  <c r="D1318" i="2"/>
  <c r="E1318" i="2"/>
  <c r="F1318" i="2"/>
  <c r="G1318" i="2"/>
  <c r="H1318" i="2"/>
  <c r="J1318" i="2"/>
  <c r="K1318" i="2"/>
  <c r="L1318" i="2"/>
  <c r="M1318" i="2"/>
  <c r="AG1318" i="2"/>
  <c r="AH1318" i="2"/>
  <c r="AI1318" i="2"/>
  <c r="AJ1318" i="2"/>
  <c r="AK1318" i="2"/>
  <c r="AL1318" i="2"/>
  <c r="AM1318" i="2"/>
  <c r="AN1318" i="2"/>
  <c r="AV1318" i="2"/>
  <c r="C1319" i="2"/>
  <c r="D1319" i="2"/>
  <c r="E1319" i="2"/>
  <c r="F1319" i="2"/>
  <c r="G1319" i="2"/>
  <c r="H1319" i="2"/>
  <c r="J1319" i="2"/>
  <c r="K1319" i="2"/>
  <c r="L1319" i="2"/>
  <c r="M1319" i="2"/>
  <c r="AG1319" i="2"/>
  <c r="AH1319" i="2"/>
  <c r="AI1319" i="2"/>
  <c r="AJ1319" i="2"/>
  <c r="AK1319" i="2"/>
  <c r="AL1319" i="2"/>
  <c r="AM1319" i="2"/>
  <c r="AN1319" i="2"/>
  <c r="AV1319" i="2"/>
  <c r="C1320" i="2"/>
  <c r="D1320" i="2"/>
  <c r="E1320" i="2"/>
  <c r="F1320" i="2"/>
  <c r="G1320" i="2"/>
  <c r="H1320" i="2"/>
  <c r="J1320" i="2"/>
  <c r="K1320" i="2"/>
  <c r="L1320" i="2"/>
  <c r="M1320" i="2"/>
  <c r="AG1320" i="2"/>
  <c r="AH1320" i="2"/>
  <c r="AI1320" i="2"/>
  <c r="AJ1320" i="2"/>
  <c r="AK1320" i="2"/>
  <c r="AL1320" i="2"/>
  <c r="AM1320" i="2"/>
  <c r="AN1320" i="2"/>
  <c r="AV1320" i="2"/>
  <c r="C1321" i="2"/>
  <c r="D1321" i="2"/>
  <c r="E1321" i="2"/>
  <c r="F1321" i="2"/>
  <c r="G1321" i="2"/>
  <c r="H1321" i="2"/>
  <c r="J1321" i="2"/>
  <c r="K1321" i="2"/>
  <c r="L1321" i="2"/>
  <c r="M1321" i="2"/>
  <c r="AG1321" i="2"/>
  <c r="AH1321" i="2"/>
  <c r="AI1321" i="2"/>
  <c r="AJ1321" i="2"/>
  <c r="AK1321" i="2"/>
  <c r="AL1321" i="2"/>
  <c r="AM1321" i="2"/>
  <c r="AN1321" i="2"/>
  <c r="AV1321" i="2"/>
  <c r="C1322" i="2"/>
  <c r="D1322" i="2"/>
  <c r="E1322" i="2"/>
  <c r="F1322" i="2"/>
  <c r="G1322" i="2"/>
  <c r="H1322" i="2"/>
  <c r="J1322" i="2"/>
  <c r="K1322" i="2"/>
  <c r="L1322" i="2"/>
  <c r="M1322" i="2"/>
  <c r="AG1322" i="2"/>
  <c r="AH1322" i="2"/>
  <c r="AI1322" i="2"/>
  <c r="AJ1322" i="2"/>
  <c r="AK1322" i="2"/>
  <c r="AL1322" i="2"/>
  <c r="AM1322" i="2"/>
  <c r="AN1322" i="2"/>
  <c r="AV1322" i="2"/>
  <c r="C1323" i="2"/>
  <c r="D1323" i="2"/>
  <c r="E1323" i="2"/>
  <c r="F1323" i="2"/>
  <c r="G1323" i="2"/>
  <c r="H1323" i="2"/>
  <c r="J1323" i="2"/>
  <c r="K1323" i="2"/>
  <c r="L1323" i="2"/>
  <c r="M1323" i="2"/>
  <c r="AG1323" i="2"/>
  <c r="AH1323" i="2"/>
  <c r="AI1323" i="2"/>
  <c r="AJ1323" i="2"/>
  <c r="AK1323" i="2"/>
  <c r="AL1323" i="2"/>
  <c r="AM1323" i="2"/>
  <c r="AN1323" i="2"/>
  <c r="AV1323" i="2"/>
  <c r="C1324" i="2"/>
  <c r="D1324" i="2"/>
  <c r="E1324" i="2"/>
  <c r="F1324" i="2"/>
  <c r="G1324" i="2"/>
  <c r="H1324" i="2"/>
  <c r="J1324" i="2"/>
  <c r="K1324" i="2"/>
  <c r="L1324" i="2"/>
  <c r="M1324" i="2"/>
  <c r="AG1324" i="2"/>
  <c r="AH1324" i="2"/>
  <c r="AI1324" i="2"/>
  <c r="AJ1324" i="2"/>
  <c r="AK1324" i="2"/>
  <c r="AL1324" i="2"/>
  <c r="AM1324" i="2"/>
  <c r="AN1324" i="2"/>
  <c r="AV1324" i="2"/>
  <c r="C1325" i="2"/>
  <c r="D1325" i="2"/>
  <c r="E1325" i="2"/>
  <c r="F1325" i="2"/>
  <c r="G1325" i="2"/>
  <c r="H1325" i="2"/>
  <c r="J1325" i="2"/>
  <c r="K1325" i="2"/>
  <c r="L1325" i="2"/>
  <c r="M1325" i="2"/>
  <c r="AG1325" i="2"/>
  <c r="AH1325" i="2"/>
  <c r="AI1325" i="2"/>
  <c r="AJ1325" i="2"/>
  <c r="AK1325" i="2"/>
  <c r="AL1325" i="2"/>
  <c r="AM1325" i="2"/>
  <c r="AN1325" i="2"/>
  <c r="AV1325" i="2"/>
  <c r="C1326" i="2"/>
  <c r="D1326" i="2"/>
  <c r="E1326" i="2"/>
  <c r="F1326" i="2"/>
  <c r="G1326" i="2"/>
  <c r="H1326" i="2"/>
  <c r="J1326" i="2"/>
  <c r="K1326" i="2"/>
  <c r="L1326" i="2"/>
  <c r="M1326" i="2"/>
  <c r="AG1326" i="2"/>
  <c r="AH1326" i="2"/>
  <c r="AI1326" i="2"/>
  <c r="AJ1326" i="2"/>
  <c r="AK1326" i="2"/>
  <c r="AL1326" i="2"/>
  <c r="AM1326" i="2"/>
  <c r="AN1326" i="2"/>
  <c r="AV1326" i="2"/>
  <c r="C1327" i="2"/>
  <c r="D1327" i="2"/>
  <c r="E1327" i="2"/>
  <c r="F1327" i="2"/>
  <c r="G1327" i="2"/>
  <c r="H1327" i="2"/>
  <c r="J1327" i="2"/>
  <c r="K1327" i="2"/>
  <c r="L1327" i="2"/>
  <c r="M1327" i="2"/>
  <c r="AG1327" i="2"/>
  <c r="AH1327" i="2"/>
  <c r="AI1327" i="2"/>
  <c r="AJ1327" i="2"/>
  <c r="AK1327" i="2"/>
  <c r="AL1327" i="2"/>
  <c r="AM1327" i="2"/>
  <c r="AN1327" i="2"/>
  <c r="AV1327" i="2"/>
  <c r="C1328" i="2"/>
  <c r="D1328" i="2"/>
  <c r="E1328" i="2"/>
  <c r="F1328" i="2"/>
  <c r="G1328" i="2"/>
  <c r="H1328" i="2"/>
  <c r="J1328" i="2"/>
  <c r="K1328" i="2"/>
  <c r="L1328" i="2"/>
  <c r="M1328" i="2"/>
  <c r="AG1328" i="2"/>
  <c r="AH1328" i="2"/>
  <c r="AI1328" i="2"/>
  <c r="AJ1328" i="2"/>
  <c r="AK1328" i="2"/>
  <c r="AL1328" i="2"/>
  <c r="AM1328" i="2"/>
  <c r="AN1328" i="2"/>
  <c r="AV1328" i="2"/>
  <c r="C1329" i="2"/>
  <c r="D1329" i="2"/>
  <c r="E1329" i="2"/>
  <c r="F1329" i="2"/>
  <c r="G1329" i="2"/>
  <c r="H1329" i="2"/>
  <c r="J1329" i="2"/>
  <c r="K1329" i="2"/>
  <c r="L1329" i="2"/>
  <c r="M1329" i="2"/>
  <c r="AG1329" i="2"/>
  <c r="AH1329" i="2"/>
  <c r="AI1329" i="2"/>
  <c r="AJ1329" i="2"/>
  <c r="AK1329" i="2"/>
  <c r="AL1329" i="2"/>
  <c r="AM1329" i="2"/>
  <c r="AN1329" i="2"/>
  <c r="AV1329" i="2"/>
  <c r="C1330" i="2"/>
  <c r="D1330" i="2"/>
  <c r="E1330" i="2"/>
  <c r="F1330" i="2"/>
  <c r="G1330" i="2"/>
  <c r="H1330" i="2"/>
  <c r="J1330" i="2"/>
  <c r="K1330" i="2"/>
  <c r="L1330" i="2"/>
  <c r="M1330" i="2"/>
  <c r="AG1330" i="2"/>
  <c r="AH1330" i="2"/>
  <c r="AI1330" i="2"/>
  <c r="AJ1330" i="2"/>
  <c r="AK1330" i="2"/>
  <c r="AL1330" i="2"/>
  <c r="AM1330" i="2"/>
  <c r="AN1330" i="2"/>
  <c r="AV1330" i="2"/>
  <c r="C1331" i="2"/>
  <c r="D1331" i="2"/>
  <c r="E1331" i="2"/>
  <c r="F1331" i="2"/>
  <c r="G1331" i="2"/>
  <c r="H1331" i="2"/>
  <c r="J1331" i="2"/>
  <c r="K1331" i="2"/>
  <c r="L1331" i="2"/>
  <c r="M1331" i="2"/>
  <c r="AG1331" i="2"/>
  <c r="AH1331" i="2"/>
  <c r="AI1331" i="2"/>
  <c r="AJ1331" i="2"/>
  <c r="AK1331" i="2"/>
  <c r="AL1331" i="2"/>
  <c r="AM1331" i="2"/>
  <c r="AN1331" i="2"/>
  <c r="AV1331" i="2"/>
  <c r="C1332" i="2"/>
  <c r="D1332" i="2"/>
  <c r="E1332" i="2"/>
  <c r="F1332" i="2"/>
  <c r="G1332" i="2"/>
  <c r="H1332" i="2"/>
  <c r="J1332" i="2"/>
  <c r="K1332" i="2"/>
  <c r="L1332" i="2"/>
  <c r="M1332" i="2"/>
  <c r="AG1332" i="2"/>
  <c r="AH1332" i="2"/>
  <c r="AI1332" i="2"/>
  <c r="AJ1332" i="2"/>
  <c r="AK1332" i="2"/>
  <c r="AL1332" i="2"/>
  <c r="AM1332" i="2"/>
  <c r="AN1332" i="2"/>
  <c r="AV1332" i="2"/>
  <c r="C1333" i="2"/>
  <c r="D1333" i="2"/>
  <c r="E1333" i="2"/>
  <c r="F1333" i="2"/>
  <c r="G1333" i="2"/>
  <c r="H1333" i="2"/>
  <c r="J1333" i="2"/>
  <c r="K1333" i="2"/>
  <c r="L1333" i="2"/>
  <c r="M1333" i="2"/>
  <c r="AG1333" i="2"/>
  <c r="AH1333" i="2"/>
  <c r="AI1333" i="2"/>
  <c r="AJ1333" i="2"/>
  <c r="AK1333" i="2"/>
  <c r="AL1333" i="2"/>
  <c r="AM1333" i="2"/>
  <c r="AN1333" i="2"/>
  <c r="AV1333" i="2"/>
  <c r="C1334" i="2"/>
  <c r="D1334" i="2"/>
  <c r="E1334" i="2"/>
  <c r="F1334" i="2"/>
  <c r="G1334" i="2"/>
  <c r="H1334" i="2"/>
  <c r="J1334" i="2"/>
  <c r="K1334" i="2"/>
  <c r="L1334" i="2"/>
  <c r="M1334" i="2"/>
  <c r="AG1334" i="2"/>
  <c r="AH1334" i="2"/>
  <c r="AI1334" i="2"/>
  <c r="AJ1334" i="2"/>
  <c r="AK1334" i="2"/>
  <c r="AL1334" i="2"/>
  <c r="AM1334" i="2"/>
  <c r="AN1334" i="2"/>
  <c r="AV1334" i="2"/>
  <c r="C1335" i="2"/>
  <c r="D1335" i="2"/>
  <c r="E1335" i="2"/>
  <c r="F1335" i="2"/>
  <c r="G1335" i="2"/>
  <c r="H1335" i="2"/>
  <c r="J1335" i="2"/>
  <c r="K1335" i="2"/>
  <c r="L1335" i="2"/>
  <c r="M1335" i="2"/>
  <c r="AG1335" i="2"/>
  <c r="AH1335" i="2"/>
  <c r="AI1335" i="2"/>
  <c r="AJ1335" i="2"/>
  <c r="AK1335" i="2"/>
  <c r="AL1335" i="2"/>
  <c r="AM1335" i="2"/>
  <c r="AN1335" i="2"/>
  <c r="AV1335" i="2"/>
  <c r="C1336" i="2"/>
  <c r="D1336" i="2"/>
  <c r="E1336" i="2"/>
  <c r="F1336" i="2"/>
  <c r="G1336" i="2"/>
  <c r="H1336" i="2"/>
  <c r="J1336" i="2"/>
  <c r="K1336" i="2"/>
  <c r="L1336" i="2"/>
  <c r="M1336" i="2"/>
  <c r="AG1336" i="2"/>
  <c r="AH1336" i="2"/>
  <c r="AI1336" i="2"/>
  <c r="AJ1336" i="2"/>
  <c r="AK1336" i="2"/>
  <c r="AL1336" i="2"/>
  <c r="AM1336" i="2"/>
  <c r="AN1336" i="2"/>
  <c r="AV1336" i="2"/>
  <c r="C1337" i="2"/>
  <c r="D1337" i="2"/>
  <c r="E1337" i="2"/>
  <c r="F1337" i="2"/>
  <c r="G1337" i="2"/>
  <c r="H1337" i="2"/>
  <c r="J1337" i="2"/>
  <c r="K1337" i="2"/>
  <c r="L1337" i="2"/>
  <c r="M1337" i="2"/>
  <c r="AG1337" i="2"/>
  <c r="AH1337" i="2"/>
  <c r="AI1337" i="2"/>
  <c r="AJ1337" i="2"/>
  <c r="AK1337" i="2"/>
  <c r="AL1337" i="2"/>
  <c r="AM1337" i="2"/>
  <c r="AN1337" i="2"/>
  <c r="AV1337" i="2"/>
  <c r="C1338" i="2"/>
  <c r="D1338" i="2"/>
  <c r="E1338" i="2"/>
  <c r="F1338" i="2"/>
  <c r="G1338" i="2"/>
  <c r="H1338" i="2"/>
  <c r="J1338" i="2"/>
  <c r="K1338" i="2"/>
  <c r="L1338" i="2"/>
  <c r="M1338" i="2"/>
  <c r="AG1338" i="2"/>
  <c r="AH1338" i="2"/>
  <c r="AI1338" i="2"/>
  <c r="AJ1338" i="2"/>
  <c r="AK1338" i="2"/>
  <c r="AL1338" i="2"/>
  <c r="AM1338" i="2"/>
  <c r="AN1338" i="2"/>
  <c r="AV1338" i="2"/>
  <c r="C1339" i="2"/>
  <c r="D1339" i="2"/>
  <c r="E1339" i="2"/>
  <c r="F1339" i="2"/>
  <c r="G1339" i="2"/>
  <c r="H1339" i="2"/>
  <c r="J1339" i="2"/>
  <c r="K1339" i="2"/>
  <c r="L1339" i="2"/>
  <c r="M1339" i="2"/>
  <c r="AG1339" i="2"/>
  <c r="AH1339" i="2"/>
  <c r="AI1339" i="2"/>
  <c r="AJ1339" i="2"/>
  <c r="AK1339" i="2"/>
  <c r="AL1339" i="2"/>
  <c r="AM1339" i="2"/>
  <c r="AN1339" i="2"/>
  <c r="AV1339" i="2"/>
  <c r="C1340" i="2"/>
  <c r="D1340" i="2"/>
  <c r="E1340" i="2"/>
  <c r="F1340" i="2"/>
  <c r="G1340" i="2"/>
  <c r="H1340" i="2"/>
  <c r="J1340" i="2"/>
  <c r="K1340" i="2"/>
  <c r="L1340" i="2"/>
  <c r="M1340" i="2"/>
  <c r="AG1340" i="2"/>
  <c r="AH1340" i="2"/>
  <c r="AI1340" i="2"/>
  <c r="AJ1340" i="2"/>
  <c r="AK1340" i="2"/>
  <c r="AL1340" i="2"/>
  <c r="AM1340" i="2"/>
  <c r="AN1340" i="2"/>
  <c r="AV1340" i="2"/>
  <c r="C1341" i="2"/>
  <c r="D1341" i="2"/>
  <c r="E1341" i="2"/>
  <c r="F1341" i="2"/>
  <c r="G1341" i="2"/>
  <c r="H1341" i="2"/>
  <c r="J1341" i="2"/>
  <c r="K1341" i="2"/>
  <c r="L1341" i="2"/>
  <c r="M1341" i="2"/>
  <c r="AG1341" i="2"/>
  <c r="AH1341" i="2"/>
  <c r="AI1341" i="2"/>
  <c r="AJ1341" i="2"/>
  <c r="AK1341" i="2"/>
  <c r="AL1341" i="2"/>
  <c r="AM1341" i="2"/>
  <c r="AN1341" i="2"/>
  <c r="AV1341" i="2"/>
  <c r="C1342" i="2"/>
  <c r="D1342" i="2"/>
  <c r="E1342" i="2"/>
  <c r="F1342" i="2"/>
  <c r="G1342" i="2"/>
  <c r="H1342" i="2"/>
  <c r="J1342" i="2"/>
  <c r="K1342" i="2"/>
  <c r="L1342" i="2"/>
  <c r="M1342" i="2"/>
  <c r="AG1342" i="2"/>
  <c r="AH1342" i="2"/>
  <c r="AI1342" i="2"/>
  <c r="AJ1342" i="2"/>
  <c r="AK1342" i="2"/>
  <c r="AL1342" i="2"/>
  <c r="AM1342" i="2"/>
  <c r="AN1342" i="2"/>
  <c r="AV1342" i="2"/>
  <c r="C1343" i="2"/>
  <c r="D1343" i="2"/>
  <c r="E1343" i="2"/>
  <c r="F1343" i="2"/>
  <c r="G1343" i="2"/>
  <c r="H1343" i="2"/>
  <c r="J1343" i="2"/>
  <c r="K1343" i="2"/>
  <c r="L1343" i="2"/>
  <c r="M1343" i="2"/>
  <c r="AG1343" i="2"/>
  <c r="AH1343" i="2"/>
  <c r="AI1343" i="2"/>
  <c r="AJ1343" i="2"/>
  <c r="AK1343" i="2"/>
  <c r="AL1343" i="2"/>
  <c r="AM1343" i="2"/>
  <c r="AN1343" i="2"/>
  <c r="AV1343" i="2"/>
  <c r="C1344" i="2"/>
  <c r="D1344" i="2"/>
  <c r="E1344" i="2"/>
  <c r="F1344" i="2"/>
  <c r="G1344" i="2"/>
  <c r="H1344" i="2"/>
  <c r="J1344" i="2"/>
  <c r="K1344" i="2"/>
  <c r="L1344" i="2"/>
  <c r="M1344" i="2"/>
  <c r="AG1344" i="2"/>
  <c r="AH1344" i="2"/>
  <c r="AI1344" i="2"/>
  <c r="AJ1344" i="2"/>
  <c r="AK1344" i="2"/>
  <c r="AL1344" i="2"/>
  <c r="AM1344" i="2"/>
  <c r="AN1344" i="2"/>
  <c r="AV1344" i="2"/>
  <c r="C1345" i="2"/>
  <c r="D1345" i="2"/>
  <c r="E1345" i="2"/>
  <c r="F1345" i="2"/>
  <c r="G1345" i="2"/>
  <c r="H1345" i="2"/>
  <c r="J1345" i="2"/>
  <c r="K1345" i="2"/>
  <c r="L1345" i="2"/>
  <c r="M1345" i="2"/>
  <c r="AG1345" i="2"/>
  <c r="AH1345" i="2"/>
  <c r="AI1345" i="2"/>
  <c r="AJ1345" i="2"/>
  <c r="AK1345" i="2"/>
  <c r="AL1345" i="2"/>
  <c r="AM1345" i="2"/>
  <c r="AN1345" i="2"/>
  <c r="AV1345" i="2"/>
  <c r="C1346" i="2"/>
  <c r="D1346" i="2"/>
  <c r="E1346" i="2"/>
  <c r="F1346" i="2"/>
  <c r="G1346" i="2"/>
  <c r="H1346" i="2"/>
  <c r="J1346" i="2"/>
  <c r="K1346" i="2"/>
  <c r="L1346" i="2"/>
  <c r="M1346" i="2"/>
  <c r="AG1346" i="2"/>
  <c r="AH1346" i="2"/>
  <c r="AI1346" i="2"/>
  <c r="AJ1346" i="2"/>
  <c r="AK1346" i="2"/>
  <c r="AL1346" i="2"/>
  <c r="AM1346" i="2"/>
  <c r="AN1346" i="2"/>
  <c r="AV1346" i="2"/>
  <c r="C1347" i="2"/>
  <c r="D1347" i="2"/>
  <c r="E1347" i="2"/>
  <c r="F1347" i="2"/>
  <c r="G1347" i="2"/>
  <c r="H1347" i="2"/>
  <c r="J1347" i="2"/>
  <c r="K1347" i="2"/>
  <c r="L1347" i="2"/>
  <c r="M1347" i="2"/>
  <c r="AG1347" i="2"/>
  <c r="AH1347" i="2"/>
  <c r="AI1347" i="2"/>
  <c r="AJ1347" i="2"/>
  <c r="AK1347" i="2"/>
  <c r="AL1347" i="2"/>
  <c r="AM1347" i="2"/>
  <c r="AN1347" i="2"/>
  <c r="AV1347" i="2"/>
  <c r="C1348" i="2"/>
  <c r="D1348" i="2"/>
  <c r="E1348" i="2"/>
  <c r="F1348" i="2"/>
  <c r="G1348" i="2"/>
  <c r="H1348" i="2"/>
  <c r="J1348" i="2"/>
  <c r="K1348" i="2"/>
  <c r="L1348" i="2"/>
  <c r="M1348" i="2"/>
  <c r="AG1348" i="2"/>
  <c r="AH1348" i="2"/>
  <c r="AI1348" i="2"/>
  <c r="AJ1348" i="2"/>
  <c r="AK1348" i="2"/>
  <c r="AL1348" i="2"/>
  <c r="AM1348" i="2"/>
  <c r="AN1348" i="2"/>
  <c r="AV1348" i="2"/>
  <c r="C1349" i="2"/>
  <c r="D1349" i="2"/>
  <c r="E1349" i="2"/>
  <c r="F1349" i="2"/>
  <c r="G1349" i="2"/>
  <c r="H1349" i="2"/>
  <c r="J1349" i="2"/>
  <c r="K1349" i="2"/>
  <c r="L1349" i="2"/>
  <c r="M1349" i="2"/>
  <c r="AG1349" i="2"/>
  <c r="AH1349" i="2"/>
  <c r="AI1349" i="2"/>
  <c r="AJ1349" i="2"/>
  <c r="AK1349" i="2"/>
  <c r="AL1349" i="2"/>
  <c r="AM1349" i="2"/>
  <c r="AN1349" i="2"/>
  <c r="AV1349" i="2"/>
  <c r="C1350" i="2"/>
  <c r="D1350" i="2"/>
  <c r="E1350" i="2"/>
  <c r="F1350" i="2"/>
  <c r="G1350" i="2"/>
  <c r="H1350" i="2"/>
  <c r="J1350" i="2"/>
  <c r="K1350" i="2"/>
  <c r="L1350" i="2"/>
  <c r="M1350" i="2"/>
  <c r="AG1350" i="2"/>
  <c r="AH1350" i="2"/>
  <c r="AI1350" i="2"/>
  <c r="AJ1350" i="2"/>
  <c r="AK1350" i="2"/>
  <c r="AL1350" i="2"/>
  <c r="AM1350" i="2"/>
  <c r="AN1350" i="2"/>
  <c r="AV1350" i="2"/>
  <c r="C1351" i="2"/>
  <c r="D1351" i="2"/>
  <c r="E1351" i="2"/>
  <c r="F1351" i="2"/>
  <c r="G1351" i="2"/>
  <c r="H1351" i="2"/>
  <c r="J1351" i="2"/>
  <c r="K1351" i="2"/>
  <c r="L1351" i="2"/>
  <c r="M1351" i="2"/>
  <c r="AG1351" i="2"/>
  <c r="AH1351" i="2"/>
  <c r="AI1351" i="2"/>
  <c r="AJ1351" i="2"/>
  <c r="AK1351" i="2"/>
  <c r="AL1351" i="2"/>
  <c r="AM1351" i="2"/>
  <c r="AN1351" i="2"/>
  <c r="AV1351" i="2"/>
  <c r="C1352" i="2"/>
  <c r="D1352" i="2"/>
  <c r="E1352" i="2"/>
  <c r="F1352" i="2"/>
  <c r="G1352" i="2"/>
  <c r="H1352" i="2"/>
  <c r="J1352" i="2"/>
  <c r="K1352" i="2"/>
  <c r="L1352" i="2"/>
  <c r="M1352" i="2"/>
  <c r="AG1352" i="2"/>
  <c r="AH1352" i="2"/>
  <c r="AI1352" i="2"/>
  <c r="AJ1352" i="2"/>
  <c r="AK1352" i="2"/>
  <c r="AL1352" i="2"/>
  <c r="AM1352" i="2"/>
  <c r="AN1352" i="2"/>
  <c r="AV1352" i="2"/>
  <c r="C1353" i="2"/>
  <c r="D1353" i="2"/>
  <c r="E1353" i="2"/>
  <c r="F1353" i="2"/>
  <c r="G1353" i="2"/>
  <c r="H1353" i="2"/>
  <c r="J1353" i="2"/>
  <c r="K1353" i="2"/>
  <c r="L1353" i="2"/>
  <c r="M1353" i="2"/>
  <c r="AG1353" i="2"/>
  <c r="AH1353" i="2"/>
  <c r="AI1353" i="2"/>
  <c r="AJ1353" i="2"/>
  <c r="AK1353" i="2"/>
  <c r="AL1353" i="2"/>
  <c r="AM1353" i="2"/>
  <c r="AN1353" i="2"/>
  <c r="AV1353" i="2"/>
  <c r="C1354" i="2"/>
  <c r="D1354" i="2"/>
  <c r="E1354" i="2"/>
  <c r="F1354" i="2"/>
  <c r="G1354" i="2"/>
  <c r="H1354" i="2"/>
  <c r="J1354" i="2"/>
  <c r="K1354" i="2"/>
  <c r="L1354" i="2"/>
  <c r="M1354" i="2"/>
  <c r="AG1354" i="2"/>
  <c r="AH1354" i="2"/>
  <c r="AI1354" i="2"/>
  <c r="AJ1354" i="2"/>
  <c r="AK1354" i="2"/>
  <c r="AL1354" i="2"/>
  <c r="AM1354" i="2"/>
  <c r="AN1354" i="2"/>
  <c r="AV1354" i="2"/>
  <c r="C1355" i="2"/>
  <c r="D1355" i="2"/>
  <c r="E1355" i="2"/>
  <c r="F1355" i="2"/>
  <c r="G1355" i="2"/>
  <c r="H1355" i="2"/>
  <c r="J1355" i="2"/>
  <c r="K1355" i="2"/>
  <c r="L1355" i="2"/>
  <c r="M1355" i="2"/>
  <c r="AG1355" i="2"/>
  <c r="AH1355" i="2"/>
  <c r="AI1355" i="2"/>
  <c r="AJ1355" i="2"/>
  <c r="AK1355" i="2"/>
  <c r="AL1355" i="2"/>
  <c r="AM1355" i="2"/>
  <c r="AN1355" i="2"/>
  <c r="AV1355" i="2"/>
  <c r="C1356" i="2"/>
  <c r="D1356" i="2"/>
  <c r="E1356" i="2"/>
  <c r="F1356" i="2"/>
  <c r="G1356" i="2"/>
  <c r="H1356" i="2"/>
  <c r="J1356" i="2"/>
  <c r="K1356" i="2"/>
  <c r="L1356" i="2"/>
  <c r="M1356" i="2"/>
  <c r="AG1356" i="2"/>
  <c r="AH1356" i="2"/>
  <c r="AI1356" i="2"/>
  <c r="AJ1356" i="2"/>
  <c r="AK1356" i="2"/>
  <c r="AL1356" i="2"/>
  <c r="AM1356" i="2"/>
  <c r="AN1356" i="2"/>
  <c r="AV1356" i="2"/>
  <c r="C1357" i="2"/>
  <c r="D1357" i="2"/>
  <c r="E1357" i="2"/>
  <c r="F1357" i="2"/>
  <c r="G1357" i="2"/>
  <c r="H1357" i="2"/>
  <c r="J1357" i="2"/>
  <c r="K1357" i="2"/>
  <c r="L1357" i="2"/>
  <c r="M1357" i="2"/>
  <c r="AG1357" i="2"/>
  <c r="AH1357" i="2"/>
  <c r="AI1357" i="2"/>
  <c r="AJ1357" i="2"/>
  <c r="AK1357" i="2"/>
  <c r="AL1357" i="2"/>
  <c r="AM1357" i="2"/>
  <c r="AN1357" i="2"/>
  <c r="AV1357" i="2"/>
  <c r="C1358" i="2"/>
  <c r="D1358" i="2"/>
  <c r="E1358" i="2"/>
  <c r="F1358" i="2"/>
  <c r="G1358" i="2"/>
  <c r="H1358" i="2"/>
  <c r="J1358" i="2"/>
  <c r="K1358" i="2"/>
  <c r="L1358" i="2"/>
  <c r="M1358" i="2"/>
  <c r="AG1358" i="2"/>
  <c r="AH1358" i="2"/>
  <c r="AI1358" i="2"/>
  <c r="AJ1358" i="2"/>
  <c r="AK1358" i="2"/>
  <c r="AL1358" i="2"/>
  <c r="AM1358" i="2"/>
  <c r="AN1358" i="2"/>
  <c r="AV1358" i="2"/>
  <c r="C1359" i="2"/>
  <c r="D1359" i="2"/>
  <c r="E1359" i="2"/>
  <c r="F1359" i="2"/>
  <c r="G1359" i="2"/>
  <c r="H1359" i="2"/>
  <c r="J1359" i="2"/>
  <c r="K1359" i="2"/>
  <c r="L1359" i="2"/>
  <c r="M1359" i="2"/>
  <c r="AG1359" i="2"/>
  <c r="AH1359" i="2"/>
  <c r="AI1359" i="2"/>
  <c r="AJ1359" i="2"/>
  <c r="AK1359" i="2"/>
  <c r="AL1359" i="2"/>
  <c r="AM1359" i="2"/>
  <c r="AN1359" i="2"/>
  <c r="AV1359" i="2"/>
  <c r="C1360" i="2"/>
  <c r="D1360" i="2"/>
  <c r="E1360" i="2"/>
  <c r="F1360" i="2"/>
  <c r="G1360" i="2"/>
  <c r="H1360" i="2"/>
  <c r="J1360" i="2"/>
  <c r="K1360" i="2"/>
  <c r="L1360" i="2"/>
  <c r="M1360" i="2"/>
  <c r="AG1360" i="2"/>
  <c r="AH1360" i="2"/>
  <c r="AI1360" i="2"/>
  <c r="AJ1360" i="2"/>
  <c r="AK1360" i="2"/>
  <c r="AL1360" i="2"/>
  <c r="AM1360" i="2"/>
  <c r="AN1360" i="2"/>
  <c r="AV1360" i="2"/>
  <c r="C1361" i="2"/>
  <c r="D1361" i="2"/>
  <c r="E1361" i="2"/>
  <c r="F1361" i="2"/>
  <c r="G1361" i="2"/>
  <c r="H1361" i="2"/>
  <c r="J1361" i="2"/>
  <c r="K1361" i="2"/>
  <c r="L1361" i="2"/>
  <c r="M1361" i="2"/>
  <c r="AG1361" i="2"/>
  <c r="AH1361" i="2"/>
  <c r="AI1361" i="2"/>
  <c r="AJ1361" i="2"/>
  <c r="AK1361" i="2"/>
  <c r="AL1361" i="2"/>
  <c r="AM1361" i="2"/>
  <c r="AN1361" i="2"/>
  <c r="AV1361" i="2"/>
  <c r="C1362" i="2"/>
  <c r="D1362" i="2"/>
  <c r="E1362" i="2"/>
  <c r="F1362" i="2"/>
  <c r="G1362" i="2"/>
  <c r="H1362" i="2"/>
  <c r="J1362" i="2"/>
  <c r="K1362" i="2"/>
  <c r="L1362" i="2"/>
  <c r="M1362" i="2"/>
  <c r="AG1362" i="2"/>
  <c r="AH1362" i="2"/>
  <c r="AI1362" i="2"/>
  <c r="AJ1362" i="2"/>
  <c r="AK1362" i="2"/>
  <c r="AL1362" i="2"/>
  <c r="AM1362" i="2"/>
  <c r="AN1362" i="2"/>
  <c r="C1364" i="2"/>
  <c r="D1364" i="2"/>
  <c r="E1364" i="2"/>
  <c r="F1364" i="2"/>
  <c r="G1364" i="2"/>
  <c r="H1364" i="2"/>
  <c r="J1364" i="2"/>
  <c r="K1364" i="2"/>
  <c r="L1364" i="2"/>
  <c r="M1364" i="2"/>
  <c r="AG1364" i="2"/>
  <c r="AH1364" i="2"/>
  <c r="AI1364" i="2"/>
  <c r="AJ1364" i="2"/>
  <c r="AK1364" i="2"/>
  <c r="AL1364" i="2"/>
  <c r="AM1364" i="2"/>
  <c r="AN1364" i="2"/>
  <c r="AV1364" i="2"/>
  <c r="C1365" i="2"/>
  <c r="D1365" i="2"/>
  <c r="E1365" i="2"/>
  <c r="F1365" i="2"/>
  <c r="G1365" i="2"/>
  <c r="H1365" i="2"/>
  <c r="J1365" i="2"/>
  <c r="K1365" i="2"/>
  <c r="L1365" i="2"/>
  <c r="M1365" i="2"/>
  <c r="AG1365" i="2"/>
  <c r="AH1365" i="2"/>
  <c r="AI1365" i="2"/>
  <c r="AJ1365" i="2"/>
  <c r="AK1365" i="2"/>
  <c r="AL1365" i="2"/>
  <c r="AM1365" i="2"/>
  <c r="AN1365" i="2"/>
  <c r="AV1365" i="2"/>
  <c r="C1366" i="2"/>
  <c r="D1366" i="2"/>
  <c r="E1366" i="2"/>
  <c r="F1366" i="2"/>
  <c r="G1366" i="2"/>
  <c r="H1366" i="2"/>
  <c r="J1366" i="2"/>
  <c r="K1366" i="2"/>
  <c r="L1366" i="2"/>
  <c r="M1366" i="2"/>
  <c r="AG1366" i="2"/>
  <c r="AH1366" i="2"/>
  <c r="AI1366" i="2"/>
  <c r="AJ1366" i="2"/>
  <c r="AK1366" i="2"/>
  <c r="AL1366" i="2"/>
  <c r="AM1366" i="2"/>
  <c r="AN1366" i="2"/>
  <c r="AV1366" i="2"/>
  <c r="C1367" i="2"/>
  <c r="D1367" i="2"/>
  <c r="E1367" i="2"/>
  <c r="F1367" i="2"/>
  <c r="G1367" i="2"/>
  <c r="H1367" i="2"/>
  <c r="J1367" i="2"/>
  <c r="K1367" i="2"/>
  <c r="L1367" i="2"/>
  <c r="M1367" i="2"/>
  <c r="AG1367" i="2"/>
  <c r="AH1367" i="2"/>
  <c r="AI1367" i="2"/>
  <c r="AJ1367" i="2"/>
  <c r="AK1367" i="2"/>
  <c r="AL1367" i="2"/>
  <c r="AM1367" i="2"/>
  <c r="AN1367" i="2"/>
  <c r="AV1367" i="2"/>
  <c r="C1368" i="2"/>
  <c r="D1368" i="2"/>
  <c r="E1368" i="2"/>
  <c r="F1368" i="2"/>
  <c r="G1368" i="2"/>
  <c r="H1368" i="2"/>
  <c r="J1368" i="2"/>
  <c r="K1368" i="2"/>
  <c r="L1368" i="2"/>
  <c r="M1368" i="2"/>
  <c r="AG1368" i="2"/>
  <c r="AH1368" i="2"/>
  <c r="AI1368" i="2"/>
  <c r="AJ1368" i="2"/>
  <c r="AK1368" i="2"/>
  <c r="AL1368" i="2"/>
  <c r="AM1368" i="2"/>
  <c r="AN1368" i="2"/>
  <c r="AV1368" i="2"/>
  <c r="C1369" i="2"/>
  <c r="D1369" i="2"/>
  <c r="E1369" i="2"/>
  <c r="F1369" i="2"/>
  <c r="G1369" i="2"/>
  <c r="H1369" i="2"/>
  <c r="J1369" i="2"/>
  <c r="K1369" i="2"/>
  <c r="L1369" i="2"/>
  <c r="M1369" i="2"/>
  <c r="AG1369" i="2"/>
  <c r="AH1369" i="2"/>
  <c r="AI1369" i="2"/>
  <c r="AJ1369" i="2"/>
  <c r="AK1369" i="2"/>
  <c r="AL1369" i="2"/>
  <c r="AM1369" i="2"/>
  <c r="AN1369" i="2"/>
  <c r="AV1369" i="2"/>
  <c r="C1370" i="2"/>
  <c r="D1370" i="2"/>
  <c r="E1370" i="2"/>
  <c r="F1370" i="2"/>
  <c r="G1370" i="2"/>
  <c r="H1370" i="2"/>
  <c r="J1370" i="2"/>
  <c r="K1370" i="2"/>
  <c r="L1370" i="2"/>
  <c r="M1370" i="2"/>
  <c r="AG1370" i="2"/>
  <c r="AH1370" i="2"/>
  <c r="AI1370" i="2"/>
  <c r="AJ1370" i="2"/>
  <c r="AK1370" i="2"/>
  <c r="AL1370" i="2"/>
  <c r="AM1370" i="2"/>
  <c r="AN1370" i="2"/>
  <c r="AV1370" i="2"/>
  <c r="C1371" i="2"/>
  <c r="D1371" i="2"/>
  <c r="E1371" i="2"/>
  <c r="F1371" i="2"/>
  <c r="G1371" i="2"/>
  <c r="H1371" i="2"/>
  <c r="J1371" i="2"/>
  <c r="K1371" i="2"/>
  <c r="L1371" i="2"/>
  <c r="M1371" i="2"/>
  <c r="AG1371" i="2"/>
  <c r="AH1371" i="2"/>
  <c r="AI1371" i="2"/>
  <c r="AJ1371" i="2"/>
  <c r="AK1371" i="2"/>
  <c r="AL1371" i="2"/>
  <c r="AM1371" i="2"/>
  <c r="AN1371" i="2"/>
  <c r="AV1371" i="2"/>
  <c r="C1372" i="2"/>
  <c r="D1372" i="2"/>
  <c r="E1372" i="2"/>
  <c r="F1372" i="2"/>
  <c r="G1372" i="2"/>
  <c r="H1372" i="2"/>
  <c r="J1372" i="2"/>
  <c r="K1372" i="2"/>
  <c r="L1372" i="2"/>
  <c r="M1372" i="2"/>
  <c r="AG1372" i="2"/>
  <c r="AH1372" i="2"/>
  <c r="AI1372" i="2"/>
  <c r="AJ1372" i="2"/>
  <c r="AK1372" i="2"/>
  <c r="AL1372" i="2"/>
  <c r="AM1372" i="2"/>
  <c r="AN1372" i="2"/>
  <c r="AV1372" i="2"/>
  <c r="C1373" i="2"/>
  <c r="D1373" i="2"/>
  <c r="E1373" i="2"/>
  <c r="F1373" i="2"/>
  <c r="G1373" i="2"/>
  <c r="H1373" i="2"/>
  <c r="J1373" i="2"/>
  <c r="K1373" i="2"/>
  <c r="L1373" i="2"/>
  <c r="M1373" i="2"/>
  <c r="AG1373" i="2"/>
  <c r="AH1373" i="2"/>
  <c r="AI1373" i="2"/>
  <c r="AJ1373" i="2"/>
  <c r="AK1373" i="2"/>
  <c r="AL1373" i="2"/>
  <c r="AM1373" i="2"/>
  <c r="AN1373" i="2"/>
  <c r="AV1373" i="2"/>
  <c r="C1374" i="2"/>
  <c r="D1374" i="2"/>
  <c r="E1374" i="2"/>
  <c r="F1374" i="2"/>
  <c r="G1374" i="2"/>
  <c r="H1374" i="2"/>
  <c r="J1374" i="2"/>
  <c r="K1374" i="2"/>
  <c r="L1374" i="2"/>
  <c r="M1374" i="2"/>
  <c r="AG1374" i="2"/>
  <c r="AH1374" i="2"/>
  <c r="AI1374" i="2"/>
  <c r="AJ1374" i="2"/>
  <c r="AK1374" i="2"/>
  <c r="AL1374" i="2"/>
  <c r="AM1374" i="2"/>
  <c r="AN1374" i="2"/>
  <c r="AV1374" i="2"/>
  <c r="C1375" i="2"/>
  <c r="D1375" i="2"/>
  <c r="E1375" i="2"/>
  <c r="F1375" i="2"/>
  <c r="G1375" i="2"/>
  <c r="H1375" i="2"/>
  <c r="J1375" i="2"/>
  <c r="K1375" i="2"/>
  <c r="L1375" i="2"/>
  <c r="M1375" i="2"/>
  <c r="AG1375" i="2"/>
  <c r="AH1375" i="2"/>
  <c r="AI1375" i="2"/>
  <c r="AJ1375" i="2"/>
  <c r="AK1375" i="2"/>
  <c r="AL1375" i="2"/>
  <c r="AM1375" i="2"/>
  <c r="AN1375" i="2"/>
  <c r="AV1375" i="2"/>
  <c r="C1376" i="2"/>
  <c r="D1376" i="2"/>
  <c r="E1376" i="2"/>
  <c r="F1376" i="2"/>
  <c r="G1376" i="2"/>
  <c r="H1376" i="2"/>
  <c r="J1376" i="2"/>
  <c r="K1376" i="2"/>
  <c r="L1376" i="2"/>
  <c r="M1376" i="2"/>
  <c r="AG1376" i="2"/>
  <c r="AH1376" i="2"/>
  <c r="AI1376" i="2"/>
  <c r="AJ1376" i="2"/>
  <c r="AK1376" i="2"/>
  <c r="AL1376" i="2"/>
  <c r="AM1376" i="2"/>
  <c r="AN1376" i="2"/>
  <c r="AV1376" i="2"/>
  <c r="C1377" i="2"/>
  <c r="D1377" i="2"/>
  <c r="E1377" i="2"/>
  <c r="F1377" i="2"/>
  <c r="G1377" i="2"/>
  <c r="H1377" i="2"/>
  <c r="J1377" i="2"/>
  <c r="K1377" i="2"/>
  <c r="L1377" i="2"/>
  <c r="M1377" i="2"/>
  <c r="AG1377" i="2"/>
  <c r="AH1377" i="2"/>
  <c r="AI1377" i="2"/>
  <c r="AJ1377" i="2"/>
  <c r="AK1377" i="2"/>
  <c r="AL1377" i="2"/>
  <c r="AM1377" i="2"/>
  <c r="AN1377" i="2"/>
  <c r="AV1377" i="2"/>
  <c r="C1378" i="2"/>
  <c r="D1378" i="2"/>
  <c r="E1378" i="2"/>
  <c r="F1378" i="2"/>
  <c r="G1378" i="2"/>
  <c r="H1378" i="2"/>
  <c r="J1378" i="2"/>
  <c r="K1378" i="2"/>
  <c r="L1378" i="2"/>
  <c r="M1378" i="2"/>
  <c r="AG1378" i="2"/>
  <c r="AH1378" i="2"/>
  <c r="AI1378" i="2"/>
  <c r="AJ1378" i="2"/>
  <c r="AK1378" i="2"/>
  <c r="AL1378" i="2"/>
  <c r="AM1378" i="2"/>
  <c r="AN1378" i="2"/>
  <c r="AV1378" i="2"/>
  <c r="C1379" i="2"/>
  <c r="D1379" i="2"/>
  <c r="E1379" i="2"/>
  <c r="F1379" i="2"/>
  <c r="G1379" i="2"/>
  <c r="H1379" i="2"/>
  <c r="J1379" i="2"/>
  <c r="K1379" i="2"/>
  <c r="L1379" i="2"/>
  <c r="M1379" i="2"/>
  <c r="AG1379" i="2"/>
  <c r="AH1379" i="2"/>
  <c r="AI1379" i="2"/>
  <c r="AJ1379" i="2"/>
  <c r="AK1379" i="2"/>
  <c r="AL1379" i="2"/>
  <c r="AM1379" i="2"/>
  <c r="AN1379" i="2"/>
  <c r="AV1379" i="2"/>
  <c r="C1380" i="2"/>
  <c r="D1380" i="2"/>
  <c r="E1380" i="2"/>
  <c r="F1380" i="2"/>
  <c r="G1380" i="2"/>
  <c r="H1380" i="2"/>
  <c r="J1380" i="2"/>
  <c r="K1380" i="2"/>
  <c r="L1380" i="2"/>
  <c r="M1380" i="2"/>
  <c r="AG1380" i="2"/>
  <c r="AH1380" i="2"/>
  <c r="AI1380" i="2"/>
  <c r="AJ1380" i="2"/>
  <c r="AK1380" i="2"/>
  <c r="AL1380" i="2"/>
  <c r="AM1380" i="2"/>
  <c r="AN1380" i="2"/>
  <c r="AV1380" i="2"/>
  <c r="C1381" i="2"/>
  <c r="D1381" i="2"/>
  <c r="E1381" i="2"/>
  <c r="F1381" i="2"/>
  <c r="G1381" i="2"/>
  <c r="H1381" i="2"/>
  <c r="J1381" i="2"/>
  <c r="K1381" i="2"/>
  <c r="L1381" i="2"/>
  <c r="M1381" i="2"/>
  <c r="AG1381" i="2"/>
  <c r="AH1381" i="2"/>
  <c r="AI1381" i="2"/>
  <c r="AJ1381" i="2"/>
  <c r="AK1381" i="2"/>
  <c r="AL1381" i="2"/>
  <c r="AM1381" i="2"/>
  <c r="AN1381" i="2"/>
  <c r="C1383" i="2"/>
  <c r="D1383" i="2"/>
  <c r="E1383" i="2"/>
  <c r="F1383" i="2"/>
  <c r="G1383" i="2"/>
  <c r="H1383" i="2"/>
  <c r="J1383" i="2"/>
  <c r="K1383" i="2"/>
  <c r="L1383" i="2"/>
  <c r="M1383" i="2"/>
  <c r="AG1383" i="2"/>
  <c r="AH1383" i="2"/>
  <c r="AI1383" i="2"/>
  <c r="AJ1383" i="2"/>
  <c r="AK1383" i="2"/>
  <c r="AL1383" i="2"/>
  <c r="AM1383" i="2"/>
  <c r="AN1383" i="2"/>
  <c r="C1384" i="2"/>
  <c r="D1384" i="2"/>
  <c r="E1384" i="2"/>
  <c r="F1384" i="2"/>
  <c r="G1384" i="2"/>
  <c r="H1384" i="2"/>
  <c r="J1384" i="2"/>
  <c r="K1384" i="2"/>
  <c r="L1384" i="2"/>
  <c r="M1384" i="2"/>
  <c r="AG1384" i="2"/>
  <c r="AH1384" i="2"/>
  <c r="AI1384" i="2"/>
  <c r="AJ1384" i="2"/>
  <c r="AK1384" i="2"/>
  <c r="AL1384" i="2"/>
  <c r="AM1384" i="2"/>
  <c r="AN1384" i="2"/>
  <c r="C1385" i="2"/>
  <c r="D1385" i="2"/>
  <c r="E1385" i="2"/>
  <c r="F1385" i="2"/>
  <c r="G1385" i="2"/>
  <c r="H1385" i="2"/>
  <c r="J1385" i="2"/>
  <c r="K1385" i="2"/>
  <c r="L1385" i="2"/>
  <c r="M1385" i="2"/>
  <c r="AG1385" i="2"/>
  <c r="AH1385" i="2"/>
  <c r="AI1385" i="2"/>
  <c r="AJ1385" i="2"/>
  <c r="AK1385" i="2"/>
  <c r="AL1385" i="2"/>
  <c r="AM1385" i="2"/>
  <c r="AN1385" i="2"/>
  <c r="C1386" i="2"/>
  <c r="D1386" i="2"/>
  <c r="E1386" i="2"/>
  <c r="F1386" i="2"/>
  <c r="G1386" i="2"/>
  <c r="H1386" i="2"/>
  <c r="J1386" i="2"/>
  <c r="K1386" i="2"/>
  <c r="L1386" i="2"/>
  <c r="M1386" i="2"/>
  <c r="AG1386" i="2"/>
  <c r="AH1386" i="2"/>
  <c r="AI1386" i="2"/>
  <c r="AJ1386" i="2"/>
  <c r="AK1386" i="2"/>
  <c r="AL1386" i="2"/>
  <c r="AM1386" i="2"/>
  <c r="AN1386" i="2"/>
  <c r="C1387" i="2"/>
  <c r="D1387" i="2"/>
  <c r="E1387" i="2"/>
  <c r="F1387" i="2"/>
  <c r="G1387" i="2"/>
  <c r="H1387" i="2"/>
  <c r="J1387" i="2"/>
  <c r="K1387" i="2"/>
  <c r="L1387" i="2"/>
  <c r="M1387" i="2"/>
  <c r="AG1387" i="2"/>
  <c r="AH1387" i="2"/>
  <c r="AI1387" i="2"/>
  <c r="AJ1387" i="2"/>
  <c r="AK1387" i="2"/>
  <c r="AL1387" i="2"/>
  <c r="AM1387" i="2"/>
  <c r="AN1387" i="2"/>
  <c r="C1388" i="2"/>
  <c r="D1388" i="2"/>
  <c r="E1388" i="2"/>
  <c r="F1388" i="2"/>
  <c r="G1388" i="2"/>
  <c r="H1388" i="2"/>
  <c r="J1388" i="2"/>
  <c r="K1388" i="2"/>
  <c r="L1388" i="2"/>
  <c r="M1388" i="2"/>
  <c r="AG1388" i="2"/>
  <c r="AH1388" i="2"/>
  <c r="AI1388" i="2"/>
  <c r="AJ1388" i="2"/>
  <c r="AK1388" i="2"/>
  <c r="AL1388" i="2"/>
  <c r="AM1388" i="2"/>
  <c r="AN1388" i="2"/>
  <c r="C1389" i="2"/>
  <c r="D1389" i="2"/>
  <c r="E1389" i="2"/>
  <c r="F1389" i="2"/>
  <c r="G1389" i="2"/>
  <c r="H1389" i="2"/>
  <c r="J1389" i="2"/>
  <c r="K1389" i="2"/>
  <c r="L1389" i="2"/>
  <c r="M1389" i="2"/>
  <c r="AG1389" i="2"/>
  <c r="AH1389" i="2"/>
  <c r="AI1389" i="2"/>
  <c r="AJ1389" i="2"/>
  <c r="AK1389" i="2"/>
  <c r="AL1389" i="2"/>
  <c r="AM1389" i="2"/>
  <c r="AN1389" i="2"/>
  <c r="C1390" i="2"/>
  <c r="D1390" i="2"/>
  <c r="E1390" i="2"/>
  <c r="F1390" i="2"/>
  <c r="G1390" i="2"/>
  <c r="H1390" i="2"/>
  <c r="J1390" i="2"/>
  <c r="K1390" i="2"/>
  <c r="L1390" i="2"/>
  <c r="M1390" i="2"/>
  <c r="AG1390" i="2"/>
  <c r="AH1390" i="2"/>
  <c r="AI1390" i="2"/>
  <c r="AJ1390" i="2"/>
  <c r="AK1390" i="2"/>
  <c r="AL1390" i="2"/>
  <c r="AM1390" i="2"/>
  <c r="AN1390" i="2"/>
  <c r="C1391" i="2"/>
  <c r="D1391" i="2"/>
  <c r="E1391" i="2"/>
  <c r="F1391" i="2"/>
  <c r="G1391" i="2"/>
  <c r="H1391" i="2"/>
  <c r="J1391" i="2"/>
  <c r="K1391" i="2"/>
  <c r="L1391" i="2"/>
  <c r="M1391" i="2"/>
  <c r="AG1391" i="2"/>
  <c r="AH1391" i="2"/>
  <c r="AI1391" i="2"/>
  <c r="AJ1391" i="2"/>
  <c r="AK1391" i="2"/>
  <c r="AL1391" i="2"/>
  <c r="AM1391" i="2"/>
  <c r="AN1391" i="2"/>
  <c r="C1392" i="2"/>
  <c r="D1392" i="2"/>
  <c r="E1392" i="2"/>
  <c r="F1392" i="2"/>
  <c r="G1392" i="2"/>
  <c r="H1392" i="2"/>
  <c r="J1392" i="2"/>
  <c r="K1392" i="2"/>
  <c r="L1392" i="2"/>
  <c r="M1392" i="2"/>
  <c r="AG1392" i="2"/>
  <c r="AH1392" i="2"/>
  <c r="AI1392" i="2"/>
  <c r="AJ1392" i="2"/>
  <c r="AK1392" i="2"/>
  <c r="AL1392" i="2"/>
  <c r="AM1392" i="2"/>
  <c r="AN1392" i="2"/>
  <c r="C1393" i="2"/>
  <c r="D1393" i="2"/>
  <c r="E1393" i="2"/>
  <c r="F1393" i="2"/>
  <c r="G1393" i="2"/>
  <c r="H1393" i="2"/>
  <c r="J1393" i="2"/>
  <c r="K1393" i="2"/>
  <c r="L1393" i="2"/>
  <c r="M1393" i="2"/>
  <c r="AG1393" i="2"/>
  <c r="AH1393" i="2"/>
  <c r="AI1393" i="2"/>
  <c r="AJ1393" i="2"/>
  <c r="AK1393" i="2"/>
  <c r="AL1393" i="2"/>
  <c r="AM1393" i="2"/>
  <c r="AN1393" i="2"/>
  <c r="C1395" i="2"/>
  <c r="D1395" i="2"/>
  <c r="E1395" i="2"/>
  <c r="F1395" i="2"/>
  <c r="G1395" i="2"/>
  <c r="H1395" i="2"/>
  <c r="J1395" i="2"/>
  <c r="K1395" i="2"/>
  <c r="L1395" i="2"/>
  <c r="M1395" i="2"/>
  <c r="AG1395" i="2"/>
  <c r="AH1395" i="2"/>
  <c r="AI1395" i="2"/>
  <c r="AJ1395" i="2"/>
  <c r="AK1395" i="2"/>
  <c r="AL1395" i="2"/>
  <c r="AM1395" i="2"/>
  <c r="AN1395" i="2"/>
  <c r="AV1395" i="2"/>
  <c r="C1396" i="2"/>
  <c r="D1396" i="2"/>
  <c r="E1396" i="2"/>
  <c r="F1396" i="2"/>
  <c r="G1396" i="2"/>
  <c r="H1396" i="2"/>
  <c r="J1396" i="2"/>
  <c r="K1396" i="2"/>
  <c r="L1396" i="2"/>
  <c r="M1396" i="2"/>
  <c r="AG1396" i="2"/>
  <c r="AH1396" i="2"/>
  <c r="AI1396" i="2"/>
  <c r="AJ1396" i="2"/>
  <c r="AK1396" i="2"/>
  <c r="AL1396" i="2"/>
  <c r="AM1396" i="2"/>
  <c r="AN1396" i="2"/>
  <c r="AV1396" i="2"/>
  <c r="C1397" i="2"/>
  <c r="D1397" i="2"/>
  <c r="E1397" i="2"/>
  <c r="F1397" i="2"/>
  <c r="G1397" i="2"/>
  <c r="H1397" i="2"/>
  <c r="J1397" i="2"/>
  <c r="K1397" i="2"/>
  <c r="L1397" i="2"/>
  <c r="M1397" i="2"/>
  <c r="AG1397" i="2"/>
  <c r="AH1397" i="2"/>
  <c r="AI1397" i="2"/>
  <c r="AJ1397" i="2"/>
  <c r="AK1397" i="2"/>
  <c r="AL1397" i="2"/>
  <c r="AM1397" i="2"/>
  <c r="AN1397" i="2"/>
  <c r="AV1397" i="2"/>
  <c r="C1398" i="2"/>
  <c r="D1398" i="2"/>
  <c r="E1398" i="2"/>
  <c r="F1398" i="2"/>
  <c r="G1398" i="2"/>
  <c r="H1398" i="2"/>
  <c r="J1398" i="2"/>
  <c r="K1398" i="2"/>
  <c r="L1398" i="2"/>
  <c r="M1398" i="2"/>
  <c r="AG1398" i="2"/>
  <c r="AH1398" i="2"/>
  <c r="AI1398" i="2"/>
  <c r="AJ1398" i="2"/>
  <c r="AK1398" i="2"/>
  <c r="AL1398" i="2"/>
  <c r="AM1398" i="2"/>
  <c r="AN1398" i="2"/>
  <c r="AV1398" i="2"/>
  <c r="C1399" i="2"/>
  <c r="D1399" i="2"/>
  <c r="E1399" i="2"/>
  <c r="F1399" i="2"/>
  <c r="G1399" i="2"/>
  <c r="H1399" i="2"/>
  <c r="J1399" i="2"/>
  <c r="K1399" i="2"/>
  <c r="L1399" i="2"/>
  <c r="M1399" i="2"/>
  <c r="AG1399" i="2"/>
  <c r="AH1399" i="2"/>
  <c r="AI1399" i="2"/>
  <c r="AJ1399" i="2"/>
  <c r="AK1399" i="2"/>
  <c r="AL1399" i="2"/>
  <c r="AM1399" i="2"/>
  <c r="AN1399" i="2"/>
  <c r="AV1399" i="2"/>
  <c r="C1400" i="2"/>
  <c r="D1400" i="2"/>
  <c r="E1400" i="2"/>
  <c r="F1400" i="2"/>
  <c r="G1400" i="2"/>
  <c r="H1400" i="2"/>
  <c r="J1400" i="2"/>
  <c r="K1400" i="2"/>
  <c r="L1400" i="2"/>
  <c r="M1400" i="2"/>
  <c r="AG1400" i="2"/>
  <c r="AH1400" i="2"/>
  <c r="AI1400" i="2"/>
  <c r="AJ1400" i="2"/>
  <c r="AK1400" i="2"/>
  <c r="AL1400" i="2"/>
  <c r="AM1400" i="2"/>
  <c r="AN1400" i="2"/>
  <c r="AV1400" i="2"/>
  <c r="C1401" i="2"/>
  <c r="D1401" i="2"/>
  <c r="E1401" i="2"/>
  <c r="F1401" i="2"/>
  <c r="G1401" i="2"/>
  <c r="H1401" i="2"/>
  <c r="J1401" i="2"/>
  <c r="K1401" i="2"/>
  <c r="L1401" i="2"/>
  <c r="M1401" i="2"/>
  <c r="AG1401" i="2"/>
  <c r="AH1401" i="2"/>
  <c r="AI1401" i="2"/>
  <c r="AJ1401" i="2"/>
  <c r="AK1401" i="2"/>
  <c r="AL1401" i="2"/>
  <c r="AM1401" i="2"/>
  <c r="AN1401" i="2"/>
  <c r="AV1401" i="2"/>
  <c r="C1402" i="2"/>
  <c r="D1402" i="2"/>
  <c r="E1402" i="2"/>
  <c r="F1402" i="2"/>
  <c r="G1402" i="2"/>
  <c r="H1402" i="2"/>
  <c r="J1402" i="2"/>
  <c r="K1402" i="2"/>
  <c r="L1402" i="2"/>
  <c r="M1402" i="2"/>
  <c r="AG1402" i="2"/>
  <c r="AH1402" i="2"/>
  <c r="AI1402" i="2"/>
  <c r="AJ1402" i="2"/>
  <c r="AK1402" i="2"/>
  <c r="AL1402" i="2"/>
  <c r="AM1402" i="2"/>
  <c r="AN1402" i="2"/>
  <c r="AV1402" i="2"/>
  <c r="C1403" i="2"/>
  <c r="D1403" i="2"/>
  <c r="E1403" i="2"/>
  <c r="F1403" i="2"/>
  <c r="G1403" i="2"/>
  <c r="H1403" i="2"/>
  <c r="J1403" i="2"/>
  <c r="K1403" i="2"/>
  <c r="L1403" i="2"/>
  <c r="M1403" i="2"/>
  <c r="AG1403" i="2"/>
  <c r="AH1403" i="2"/>
  <c r="AI1403" i="2"/>
  <c r="AJ1403" i="2"/>
  <c r="AK1403" i="2"/>
  <c r="AL1403" i="2"/>
  <c r="AM1403" i="2"/>
  <c r="AN1403" i="2"/>
  <c r="AV1403" i="2"/>
  <c r="C1404" i="2"/>
  <c r="D1404" i="2"/>
  <c r="E1404" i="2"/>
  <c r="F1404" i="2"/>
  <c r="G1404" i="2"/>
  <c r="H1404" i="2"/>
  <c r="J1404" i="2"/>
  <c r="K1404" i="2"/>
  <c r="L1404" i="2"/>
  <c r="M1404" i="2"/>
  <c r="AG1404" i="2"/>
  <c r="AH1404" i="2"/>
  <c r="AI1404" i="2"/>
  <c r="AJ1404" i="2"/>
  <c r="AK1404" i="2"/>
  <c r="AL1404" i="2"/>
  <c r="AM1404" i="2"/>
  <c r="AN1404" i="2"/>
  <c r="AV1404" i="2"/>
  <c r="C1405" i="2"/>
  <c r="D1405" i="2"/>
  <c r="E1405" i="2"/>
  <c r="F1405" i="2"/>
  <c r="G1405" i="2"/>
  <c r="H1405" i="2"/>
  <c r="J1405" i="2"/>
  <c r="K1405" i="2"/>
  <c r="L1405" i="2"/>
  <c r="M1405" i="2"/>
  <c r="AG1405" i="2"/>
  <c r="AH1405" i="2"/>
  <c r="AI1405" i="2"/>
  <c r="AJ1405" i="2"/>
  <c r="AK1405" i="2"/>
  <c r="AL1405" i="2"/>
  <c r="AM1405" i="2"/>
  <c r="AN1405" i="2"/>
  <c r="AV1405" i="2"/>
  <c r="C1406" i="2"/>
  <c r="D1406" i="2"/>
  <c r="E1406" i="2"/>
  <c r="F1406" i="2"/>
  <c r="G1406" i="2"/>
  <c r="H1406" i="2"/>
  <c r="J1406" i="2"/>
  <c r="K1406" i="2"/>
  <c r="L1406" i="2"/>
  <c r="M1406" i="2"/>
  <c r="AG1406" i="2"/>
  <c r="AH1406" i="2"/>
  <c r="AI1406" i="2"/>
  <c r="AJ1406" i="2"/>
  <c r="AK1406" i="2"/>
  <c r="AL1406" i="2"/>
  <c r="AM1406" i="2"/>
  <c r="AN1406" i="2"/>
  <c r="AV1406" i="2"/>
  <c r="C1407" i="2"/>
  <c r="D1407" i="2"/>
  <c r="E1407" i="2"/>
  <c r="F1407" i="2"/>
  <c r="G1407" i="2"/>
  <c r="H1407" i="2"/>
  <c r="J1407" i="2"/>
  <c r="K1407" i="2"/>
  <c r="L1407" i="2"/>
  <c r="M1407" i="2"/>
  <c r="AG1407" i="2"/>
  <c r="AH1407" i="2"/>
  <c r="AI1407" i="2"/>
  <c r="AJ1407" i="2"/>
  <c r="AK1407" i="2"/>
  <c r="AL1407" i="2"/>
  <c r="AM1407" i="2"/>
  <c r="AN1407" i="2"/>
  <c r="AV1407" i="2"/>
  <c r="C1408" i="2"/>
  <c r="D1408" i="2"/>
  <c r="E1408" i="2"/>
  <c r="F1408" i="2"/>
  <c r="G1408" i="2"/>
  <c r="H1408" i="2"/>
  <c r="J1408" i="2"/>
  <c r="K1408" i="2"/>
  <c r="L1408" i="2"/>
  <c r="M1408" i="2"/>
  <c r="AG1408" i="2"/>
  <c r="AH1408" i="2"/>
  <c r="AI1408" i="2"/>
  <c r="AJ1408" i="2"/>
  <c r="AK1408" i="2"/>
  <c r="AL1408" i="2"/>
  <c r="AM1408" i="2"/>
  <c r="AN1408" i="2"/>
  <c r="AV1408" i="2"/>
  <c r="C1409" i="2"/>
  <c r="D1409" i="2"/>
  <c r="E1409" i="2"/>
  <c r="F1409" i="2"/>
  <c r="G1409" i="2"/>
  <c r="H1409" i="2"/>
  <c r="J1409" i="2"/>
  <c r="K1409" i="2"/>
  <c r="L1409" i="2"/>
  <c r="M1409" i="2"/>
  <c r="AG1409" i="2"/>
  <c r="AH1409" i="2"/>
  <c r="AI1409" i="2"/>
  <c r="AJ1409" i="2"/>
  <c r="AK1409" i="2"/>
  <c r="AL1409" i="2"/>
  <c r="AM1409" i="2"/>
  <c r="AN1409" i="2"/>
  <c r="AV1409" i="2"/>
  <c r="C1410" i="2"/>
  <c r="D1410" i="2"/>
  <c r="E1410" i="2"/>
  <c r="F1410" i="2"/>
  <c r="G1410" i="2"/>
  <c r="H1410" i="2"/>
  <c r="J1410" i="2"/>
  <c r="K1410" i="2"/>
  <c r="L1410" i="2"/>
  <c r="M1410" i="2"/>
  <c r="AG1410" i="2"/>
  <c r="AH1410" i="2"/>
  <c r="AI1410" i="2"/>
  <c r="AJ1410" i="2"/>
  <c r="AK1410" i="2"/>
  <c r="AL1410" i="2"/>
  <c r="AM1410" i="2"/>
  <c r="AN1410" i="2"/>
  <c r="AV1410" i="2"/>
  <c r="C1411" i="2"/>
  <c r="D1411" i="2"/>
  <c r="E1411" i="2"/>
  <c r="F1411" i="2"/>
  <c r="G1411" i="2"/>
  <c r="H1411" i="2"/>
  <c r="J1411" i="2"/>
  <c r="K1411" i="2"/>
  <c r="L1411" i="2"/>
  <c r="M1411" i="2"/>
  <c r="AG1411" i="2"/>
  <c r="AH1411" i="2"/>
  <c r="AI1411" i="2"/>
  <c r="AJ1411" i="2"/>
  <c r="AK1411" i="2"/>
  <c r="AL1411" i="2"/>
  <c r="AM1411" i="2"/>
  <c r="AN1411" i="2"/>
  <c r="AV1411" i="2"/>
  <c r="C1412" i="2"/>
  <c r="D1412" i="2"/>
  <c r="E1412" i="2"/>
  <c r="F1412" i="2"/>
  <c r="G1412" i="2"/>
  <c r="H1412" i="2"/>
  <c r="J1412" i="2"/>
  <c r="K1412" i="2"/>
  <c r="L1412" i="2"/>
  <c r="M1412" i="2"/>
  <c r="AG1412" i="2"/>
  <c r="AH1412" i="2"/>
  <c r="AI1412" i="2"/>
  <c r="AJ1412" i="2"/>
  <c r="AK1412" i="2"/>
  <c r="AL1412" i="2"/>
  <c r="AM1412" i="2"/>
  <c r="AN1412" i="2"/>
  <c r="AV1412" i="2"/>
  <c r="C1413" i="2"/>
  <c r="D1413" i="2"/>
  <c r="E1413" i="2"/>
  <c r="F1413" i="2"/>
  <c r="G1413" i="2"/>
  <c r="H1413" i="2"/>
  <c r="J1413" i="2"/>
  <c r="K1413" i="2"/>
  <c r="L1413" i="2"/>
  <c r="M1413" i="2"/>
  <c r="AG1413" i="2"/>
  <c r="AH1413" i="2"/>
  <c r="AI1413" i="2"/>
  <c r="AJ1413" i="2"/>
  <c r="AK1413" i="2"/>
  <c r="AL1413" i="2"/>
  <c r="AM1413" i="2"/>
  <c r="AN1413" i="2"/>
  <c r="AV1413" i="2"/>
  <c r="C1414" i="2"/>
  <c r="D1414" i="2"/>
  <c r="E1414" i="2"/>
  <c r="F1414" i="2"/>
  <c r="G1414" i="2"/>
  <c r="H1414" i="2"/>
  <c r="J1414" i="2"/>
  <c r="K1414" i="2"/>
  <c r="L1414" i="2"/>
  <c r="M1414" i="2"/>
  <c r="AG1414" i="2"/>
  <c r="AH1414" i="2"/>
  <c r="AI1414" i="2"/>
  <c r="AJ1414" i="2"/>
  <c r="AK1414" i="2"/>
  <c r="AL1414" i="2"/>
  <c r="AM1414" i="2"/>
  <c r="AN1414" i="2"/>
  <c r="AV1414" i="2"/>
  <c r="C1415" i="2"/>
  <c r="D1415" i="2"/>
  <c r="E1415" i="2"/>
  <c r="F1415" i="2"/>
  <c r="G1415" i="2"/>
  <c r="H1415" i="2"/>
  <c r="J1415" i="2"/>
  <c r="K1415" i="2"/>
  <c r="L1415" i="2"/>
  <c r="M1415" i="2"/>
  <c r="AG1415" i="2"/>
  <c r="AH1415" i="2"/>
  <c r="AI1415" i="2"/>
  <c r="AJ1415" i="2"/>
  <c r="AK1415" i="2"/>
  <c r="AL1415" i="2"/>
  <c r="AM1415" i="2"/>
  <c r="AN1415" i="2"/>
  <c r="AV1415" i="2"/>
  <c r="C1416" i="2"/>
  <c r="D1416" i="2"/>
  <c r="E1416" i="2"/>
  <c r="F1416" i="2"/>
  <c r="G1416" i="2"/>
  <c r="H1416" i="2"/>
  <c r="J1416" i="2"/>
  <c r="K1416" i="2"/>
  <c r="L1416" i="2"/>
  <c r="M1416" i="2"/>
  <c r="AG1416" i="2"/>
  <c r="AH1416" i="2"/>
  <c r="AI1416" i="2"/>
  <c r="AJ1416" i="2"/>
  <c r="AK1416" i="2"/>
  <c r="AL1416" i="2"/>
  <c r="AM1416" i="2"/>
  <c r="AN1416" i="2"/>
  <c r="AV1416" i="2"/>
  <c r="C1417" i="2"/>
  <c r="D1417" i="2"/>
  <c r="E1417" i="2"/>
  <c r="F1417" i="2"/>
  <c r="G1417" i="2"/>
  <c r="H1417" i="2"/>
  <c r="J1417" i="2"/>
  <c r="K1417" i="2"/>
  <c r="L1417" i="2"/>
  <c r="M1417" i="2"/>
  <c r="AG1417" i="2"/>
  <c r="AH1417" i="2"/>
  <c r="AI1417" i="2"/>
  <c r="AJ1417" i="2"/>
  <c r="AK1417" i="2"/>
  <c r="AL1417" i="2"/>
  <c r="AM1417" i="2"/>
  <c r="AN1417" i="2"/>
  <c r="AV1417" i="2"/>
  <c r="C1418" i="2"/>
  <c r="D1418" i="2"/>
  <c r="E1418" i="2"/>
  <c r="F1418" i="2"/>
  <c r="G1418" i="2"/>
  <c r="H1418" i="2"/>
  <c r="J1418" i="2"/>
  <c r="K1418" i="2"/>
  <c r="L1418" i="2"/>
  <c r="M1418" i="2"/>
  <c r="AG1418" i="2"/>
  <c r="AH1418" i="2"/>
  <c r="AI1418" i="2"/>
  <c r="AJ1418" i="2"/>
  <c r="AK1418" i="2"/>
  <c r="AL1418" i="2"/>
  <c r="AM1418" i="2"/>
  <c r="AN1418" i="2"/>
  <c r="AV1418" i="2"/>
  <c r="C1419" i="2"/>
  <c r="D1419" i="2"/>
  <c r="E1419" i="2"/>
  <c r="F1419" i="2"/>
  <c r="G1419" i="2"/>
  <c r="H1419" i="2"/>
  <c r="J1419" i="2"/>
  <c r="K1419" i="2"/>
  <c r="L1419" i="2"/>
  <c r="M1419" i="2"/>
  <c r="AG1419" i="2"/>
  <c r="AH1419" i="2"/>
  <c r="AI1419" i="2"/>
  <c r="AJ1419" i="2"/>
  <c r="AK1419" i="2"/>
  <c r="AL1419" i="2"/>
  <c r="AM1419" i="2"/>
  <c r="AN1419" i="2"/>
  <c r="AV1419" i="2"/>
  <c r="C1420" i="2"/>
  <c r="D1420" i="2"/>
  <c r="E1420" i="2"/>
  <c r="F1420" i="2"/>
  <c r="G1420" i="2"/>
  <c r="H1420" i="2"/>
  <c r="J1420" i="2"/>
  <c r="K1420" i="2"/>
  <c r="L1420" i="2"/>
  <c r="M1420" i="2"/>
  <c r="AG1420" i="2"/>
  <c r="AH1420" i="2"/>
  <c r="AI1420" i="2"/>
  <c r="AJ1420" i="2"/>
  <c r="AK1420" i="2"/>
  <c r="AL1420" i="2"/>
  <c r="AM1420" i="2"/>
  <c r="AN1420" i="2"/>
  <c r="AV1420" i="2"/>
  <c r="C1421" i="2"/>
  <c r="D1421" i="2"/>
  <c r="E1421" i="2"/>
  <c r="F1421" i="2"/>
  <c r="G1421" i="2"/>
  <c r="H1421" i="2"/>
  <c r="J1421" i="2"/>
  <c r="K1421" i="2"/>
  <c r="L1421" i="2"/>
  <c r="M1421" i="2"/>
  <c r="AG1421" i="2"/>
  <c r="AH1421" i="2"/>
  <c r="AI1421" i="2"/>
  <c r="AJ1421" i="2"/>
  <c r="AK1421" i="2"/>
  <c r="AL1421" i="2"/>
  <c r="AM1421" i="2"/>
  <c r="AN1421" i="2"/>
  <c r="AV1421" i="2"/>
  <c r="C1422" i="2"/>
  <c r="D1422" i="2"/>
  <c r="E1422" i="2"/>
  <c r="F1422" i="2"/>
  <c r="G1422" i="2"/>
  <c r="H1422" i="2"/>
  <c r="J1422" i="2"/>
  <c r="K1422" i="2"/>
  <c r="L1422" i="2"/>
  <c r="M1422" i="2"/>
  <c r="AG1422" i="2"/>
  <c r="AH1422" i="2"/>
  <c r="AI1422" i="2"/>
  <c r="AJ1422" i="2"/>
  <c r="AK1422" i="2"/>
  <c r="AL1422" i="2"/>
  <c r="AM1422" i="2"/>
  <c r="AN1422" i="2"/>
  <c r="AV1422" i="2"/>
  <c r="C1423" i="2"/>
  <c r="D1423" i="2"/>
  <c r="E1423" i="2"/>
  <c r="F1423" i="2"/>
  <c r="G1423" i="2"/>
  <c r="H1423" i="2"/>
  <c r="J1423" i="2"/>
  <c r="K1423" i="2"/>
  <c r="L1423" i="2"/>
  <c r="M1423" i="2"/>
  <c r="AG1423" i="2"/>
  <c r="AH1423" i="2"/>
  <c r="AI1423" i="2"/>
  <c r="AJ1423" i="2"/>
  <c r="AK1423" i="2"/>
  <c r="AL1423" i="2"/>
  <c r="AM1423" i="2"/>
  <c r="AN1423" i="2"/>
  <c r="AV1423" i="2"/>
  <c r="C1424" i="2"/>
  <c r="D1424" i="2"/>
  <c r="E1424" i="2"/>
  <c r="F1424" i="2"/>
  <c r="G1424" i="2"/>
  <c r="H1424" i="2"/>
  <c r="J1424" i="2"/>
  <c r="K1424" i="2"/>
  <c r="L1424" i="2"/>
  <c r="M1424" i="2"/>
  <c r="AG1424" i="2"/>
  <c r="AH1424" i="2"/>
  <c r="AI1424" i="2"/>
  <c r="AJ1424" i="2"/>
  <c r="AK1424" i="2"/>
  <c r="AL1424" i="2"/>
  <c r="AM1424" i="2"/>
  <c r="AN1424" i="2"/>
  <c r="AV1424" i="2"/>
  <c r="C1425" i="2"/>
  <c r="D1425" i="2"/>
  <c r="E1425" i="2"/>
  <c r="F1425" i="2"/>
  <c r="G1425" i="2"/>
  <c r="H1425" i="2"/>
  <c r="J1425" i="2"/>
  <c r="K1425" i="2"/>
  <c r="L1425" i="2"/>
  <c r="M1425" i="2"/>
  <c r="AG1425" i="2"/>
  <c r="AH1425" i="2"/>
  <c r="AI1425" i="2"/>
  <c r="AJ1425" i="2"/>
  <c r="AK1425" i="2"/>
  <c r="AL1425" i="2"/>
  <c r="AM1425" i="2"/>
  <c r="AN1425" i="2"/>
  <c r="AV1425" i="2"/>
  <c r="C1426" i="2"/>
  <c r="D1426" i="2"/>
  <c r="E1426" i="2"/>
  <c r="F1426" i="2"/>
  <c r="G1426" i="2"/>
  <c r="H1426" i="2"/>
  <c r="J1426" i="2"/>
  <c r="K1426" i="2"/>
  <c r="L1426" i="2"/>
  <c r="M1426" i="2"/>
  <c r="AG1426" i="2"/>
  <c r="AH1426" i="2"/>
  <c r="AI1426" i="2"/>
  <c r="AJ1426" i="2"/>
  <c r="AK1426" i="2"/>
  <c r="AL1426" i="2"/>
  <c r="AM1426" i="2"/>
  <c r="AN1426" i="2"/>
  <c r="AV1426" i="2"/>
  <c r="C1427" i="2"/>
  <c r="D1427" i="2"/>
  <c r="E1427" i="2"/>
  <c r="F1427" i="2"/>
  <c r="G1427" i="2"/>
  <c r="H1427" i="2"/>
  <c r="J1427" i="2"/>
  <c r="K1427" i="2"/>
  <c r="L1427" i="2"/>
  <c r="M1427" i="2"/>
  <c r="AG1427" i="2"/>
  <c r="AH1427" i="2"/>
  <c r="AI1427" i="2"/>
  <c r="AJ1427" i="2"/>
  <c r="AK1427" i="2"/>
  <c r="AL1427" i="2"/>
  <c r="AM1427" i="2"/>
  <c r="AN1427" i="2"/>
  <c r="AV1427" i="2"/>
  <c r="C1428" i="2"/>
  <c r="D1428" i="2"/>
  <c r="E1428" i="2"/>
  <c r="F1428" i="2"/>
  <c r="G1428" i="2"/>
  <c r="H1428" i="2"/>
  <c r="J1428" i="2"/>
  <c r="K1428" i="2"/>
  <c r="L1428" i="2"/>
  <c r="M1428" i="2"/>
  <c r="AG1428" i="2"/>
  <c r="AH1428" i="2"/>
  <c r="AI1428" i="2"/>
  <c r="AJ1428" i="2"/>
  <c r="AK1428" i="2"/>
  <c r="AL1428" i="2"/>
  <c r="AM1428" i="2"/>
  <c r="AN1428" i="2"/>
  <c r="AV1428" i="2"/>
  <c r="C1429" i="2"/>
  <c r="D1429" i="2"/>
  <c r="E1429" i="2"/>
  <c r="F1429" i="2"/>
  <c r="G1429" i="2"/>
  <c r="H1429" i="2"/>
  <c r="J1429" i="2"/>
  <c r="K1429" i="2"/>
  <c r="L1429" i="2"/>
  <c r="M1429" i="2"/>
  <c r="AG1429" i="2"/>
  <c r="AH1429" i="2"/>
  <c r="AI1429" i="2"/>
  <c r="AJ1429" i="2"/>
  <c r="AK1429" i="2"/>
  <c r="AL1429" i="2"/>
  <c r="AM1429" i="2"/>
  <c r="AN1429" i="2"/>
  <c r="AV1429" i="2"/>
  <c r="C1430" i="2"/>
  <c r="D1430" i="2"/>
  <c r="E1430" i="2"/>
  <c r="F1430" i="2"/>
  <c r="G1430" i="2"/>
  <c r="H1430" i="2"/>
  <c r="J1430" i="2"/>
  <c r="K1430" i="2"/>
  <c r="L1430" i="2"/>
  <c r="M1430" i="2"/>
  <c r="AG1430" i="2"/>
  <c r="AH1430" i="2"/>
  <c r="AI1430" i="2"/>
  <c r="AJ1430" i="2"/>
  <c r="AK1430" i="2"/>
  <c r="AL1430" i="2"/>
  <c r="AM1430" i="2"/>
  <c r="AN1430" i="2"/>
  <c r="AV1430" i="2"/>
  <c r="C1431" i="2"/>
  <c r="D1431" i="2"/>
  <c r="E1431" i="2"/>
  <c r="F1431" i="2"/>
  <c r="G1431" i="2"/>
  <c r="H1431" i="2"/>
  <c r="J1431" i="2"/>
  <c r="K1431" i="2"/>
  <c r="L1431" i="2"/>
  <c r="M1431" i="2"/>
  <c r="AG1431" i="2"/>
  <c r="AH1431" i="2"/>
  <c r="AI1431" i="2"/>
  <c r="AJ1431" i="2"/>
  <c r="AK1431" i="2"/>
  <c r="AL1431" i="2"/>
  <c r="AM1431" i="2"/>
  <c r="AN1431" i="2"/>
  <c r="AV1431" i="2"/>
  <c r="C1432" i="2"/>
  <c r="D1432" i="2"/>
  <c r="E1432" i="2"/>
  <c r="F1432" i="2"/>
  <c r="G1432" i="2"/>
  <c r="H1432" i="2"/>
  <c r="J1432" i="2"/>
  <c r="K1432" i="2"/>
  <c r="L1432" i="2"/>
  <c r="M1432" i="2"/>
  <c r="AG1432" i="2"/>
  <c r="AH1432" i="2"/>
  <c r="AI1432" i="2"/>
  <c r="AJ1432" i="2"/>
  <c r="AK1432" i="2"/>
  <c r="AL1432" i="2"/>
  <c r="AM1432" i="2"/>
  <c r="AN1432" i="2"/>
  <c r="AV1432" i="2"/>
  <c r="C1433" i="2"/>
  <c r="D1433" i="2"/>
  <c r="E1433" i="2"/>
  <c r="F1433" i="2"/>
  <c r="G1433" i="2"/>
  <c r="H1433" i="2"/>
  <c r="J1433" i="2"/>
  <c r="K1433" i="2"/>
  <c r="L1433" i="2"/>
  <c r="M1433" i="2"/>
  <c r="AG1433" i="2"/>
  <c r="AH1433" i="2"/>
  <c r="AI1433" i="2"/>
  <c r="AJ1433" i="2"/>
  <c r="AK1433" i="2"/>
  <c r="AL1433" i="2"/>
  <c r="AM1433" i="2"/>
  <c r="AN1433" i="2"/>
  <c r="AV1433" i="2"/>
  <c r="C1434" i="2"/>
  <c r="D1434" i="2"/>
  <c r="E1434" i="2"/>
  <c r="F1434" i="2"/>
  <c r="G1434" i="2"/>
  <c r="H1434" i="2"/>
  <c r="J1434" i="2"/>
  <c r="K1434" i="2"/>
  <c r="L1434" i="2"/>
  <c r="M1434" i="2"/>
  <c r="AG1434" i="2"/>
  <c r="AH1434" i="2"/>
  <c r="AI1434" i="2"/>
  <c r="AJ1434" i="2"/>
  <c r="AK1434" i="2"/>
  <c r="AL1434" i="2"/>
  <c r="AM1434" i="2"/>
  <c r="AN1434" i="2"/>
  <c r="AV1434" i="2"/>
  <c r="C1435" i="2"/>
  <c r="D1435" i="2"/>
  <c r="E1435" i="2"/>
  <c r="F1435" i="2"/>
  <c r="G1435" i="2"/>
  <c r="H1435" i="2"/>
  <c r="J1435" i="2"/>
  <c r="K1435" i="2"/>
  <c r="L1435" i="2"/>
  <c r="M1435" i="2"/>
  <c r="AG1435" i="2"/>
  <c r="AH1435" i="2"/>
  <c r="AI1435" i="2"/>
  <c r="AJ1435" i="2"/>
  <c r="AK1435" i="2"/>
  <c r="AL1435" i="2"/>
  <c r="AM1435" i="2"/>
  <c r="AN1435" i="2"/>
  <c r="AV1435" i="2"/>
  <c r="C1436" i="2"/>
  <c r="D1436" i="2"/>
  <c r="E1436" i="2"/>
  <c r="F1436" i="2"/>
  <c r="G1436" i="2"/>
  <c r="H1436" i="2"/>
  <c r="J1436" i="2"/>
  <c r="K1436" i="2"/>
  <c r="L1436" i="2"/>
  <c r="M1436" i="2"/>
  <c r="AG1436" i="2"/>
  <c r="AH1436" i="2"/>
  <c r="AI1436" i="2"/>
  <c r="AJ1436" i="2"/>
  <c r="AK1436" i="2"/>
  <c r="AL1436" i="2"/>
  <c r="AM1436" i="2"/>
  <c r="AN1436" i="2"/>
  <c r="AV1436" i="2"/>
  <c r="C1437" i="2"/>
  <c r="D1437" i="2"/>
  <c r="E1437" i="2"/>
  <c r="F1437" i="2"/>
  <c r="G1437" i="2"/>
  <c r="H1437" i="2"/>
  <c r="J1437" i="2"/>
  <c r="K1437" i="2"/>
  <c r="L1437" i="2"/>
  <c r="M1437" i="2"/>
  <c r="AG1437" i="2"/>
  <c r="AH1437" i="2"/>
  <c r="AI1437" i="2"/>
  <c r="AJ1437" i="2"/>
  <c r="AK1437" i="2"/>
  <c r="AL1437" i="2"/>
  <c r="AM1437" i="2"/>
  <c r="AN1437" i="2"/>
  <c r="AV1437" i="2"/>
  <c r="C1438" i="2"/>
  <c r="D1438" i="2"/>
  <c r="E1438" i="2"/>
  <c r="F1438" i="2"/>
  <c r="G1438" i="2"/>
  <c r="H1438" i="2"/>
  <c r="J1438" i="2"/>
  <c r="K1438" i="2"/>
  <c r="L1438" i="2"/>
  <c r="M1438" i="2"/>
  <c r="AG1438" i="2"/>
  <c r="AH1438" i="2"/>
  <c r="AI1438" i="2"/>
  <c r="AJ1438" i="2"/>
  <c r="AK1438" i="2"/>
  <c r="AL1438" i="2"/>
  <c r="AM1438" i="2"/>
  <c r="AN1438" i="2"/>
  <c r="AV1438" i="2"/>
  <c r="C1439" i="2"/>
  <c r="D1439" i="2"/>
  <c r="E1439" i="2"/>
  <c r="F1439" i="2"/>
  <c r="G1439" i="2"/>
  <c r="H1439" i="2"/>
  <c r="J1439" i="2"/>
  <c r="K1439" i="2"/>
  <c r="L1439" i="2"/>
  <c r="M1439" i="2"/>
  <c r="AG1439" i="2"/>
  <c r="AH1439" i="2"/>
  <c r="AI1439" i="2"/>
  <c r="AJ1439" i="2"/>
  <c r="AK1439" i="2"/>
  <c r="AL1439" i="2"/>
  <c r="AM1439" i="2"/>
  <c r="AN1439" i="2"/>
  <c r="AV1439" i="2"/>
  <c r="C1440" i="2"/>
  <c r="D1440" i="2"/>
  <c r="E1440" i="2"/>
  <c r="F1440" i="2"/>
  <c r="G1440" i="2"/>
  <c r="H1440" i="2"/>
  <c r="J1440" i="2"/>
  <c r="K1440" i="2"/>
  <c r="L1440" i="2"/>
  <c r="M1440" i="2"/>
  <c r="AG1440" i="2"/>
  <c r="AH1440" i="2"/>
  <c r="AI1440" i="2"/>
  <c r="AJ1440" i="2"/>
  <c r="AK1440" i="2"/>
  <c r="AL1440" i="2"/>
  <c r="AM1440" i="2"/>
  <c r="AN1440" i="2"/>
  <c r="AV1440" i="2"/>
  <c r="C1441" i="2"/>
  <c r="D1441" i="2"/>
  <c r="E1441" i="2"/>
  <c r="F1441" i="2"/>
  <c r="G1441" i="2"/>
  <c r="H1441" i="2"/>
  <c r="J1441" i="2"/>
  <c r="K1441" i="2"/>
  <c r="L1441" i="2"/>
  <c r="M1441" i="2"/>
  <c r="AG1441" i="2"/>
  <c r="AH1441" i="2"/>
  <c r="AI1441" i="2"/>
  <c r="AJ1441" i="2"/>
  <c r="AK1441" i="2"/>
  <c r="AL1441" i="2"/>
  <c r="AM1441" i="2"/>
  <c r="AN1441" i="2"/>
  <c r="AV1441" i="2"/>
  <c r="C1442" i="2"/>
  <c r="D1442" i="2"/>
  <c r="E1442" i="2"/>
  <c r="F1442" i="2"/>
  <c r="G1442" i="2"/>
  <c r="H1442" i="2"/>
  <c r="J1442" i="2"/>
  <c r="K1442" i="2"/>
  <c r="L1442" i="2"/>
  <c r="M1442" i="2"/>
  <c r="AG1442" i="2"/>
  <c r="AH1442" i="2"/>
  <c r="AI1442" i="2"/>
  <c r="AJ1442" i="2"/>
  <c r="AK1442" i="2"/>
  <c r="AL1442" i="2"/>
  <c r="AM1442" i="2"/>
  <c r="AN1442" i="2"/>
  <c r="AV1442" i="2"/>
  <c r="C1443" i="2"/>
  <c r="D1443" i="2"/>
  <c r="E1443" i="2"/>
  <c r="F1443" i="2"/>
  <c r="G1443" i="2"/>
  <c r="H1443" i="2"/>
  <c r="J1443" i="2"/>
  <c r="K1443" i="2"/>
  <c r="L1443" i="2"/>
  <c r="M1443" i="2"/>
  <c r="AG1443" i="2"/>
  <c r="AH1443" i="2"/>
  <c r="AI1443" i="2"/>
  <c r="AJ1443" i="2"/>
  <c r="AK1443" i="2"/>
  <c r="AL1443" i="2"/>
  <c r="AM1443" i="2"/>
  <c r="AN1443" i="2"/>
  <c r="AV1443" i="2"/>
  <c r="C1444" i="2"/>
  <c r="D1444" i="2"/>
  <c r="E1444" i="2"/>
  <c r="F1444" i="2"/>
  <c r="G1444" i="2"/>
  <c r="H1444" i="2"/>
  <c r="J1444" i="2"/>
  <c r="K1444" i="2"/>
  <c r="L1444" i="2"/>
  <c r="M1444" i="2"/>
  <c r="AG1444" i="2"/>
  <c r="AH1444" i="2"/>
  <c r="AI1444" i="2"/>
  <c r="AJ1444" i="2"/>
  <c r="AK1444" i="2"/>
  <c r="AL1444" i="2"/>
  <c r="AM1444" i="2"/>
  <c r="AN1444" i="2"/>
  <c r="AV1444" i="2"/>
  <c r="C1445" i="2"/>
  <c r="D1445" i="2"/>
  <c r="E1445" i="2"/>
  <c r="F1445" i="2"/>
  <c r="G1445" i="2"/>
  <c r="H1445" i="2"/>
  <c r="J1445" i="2"/>
  <c r="K1445" i="2"/>
  <c r="L1445" i="2"/>
  <c r="M1445" i="2"/>
  <c r="AG1445" i="2"/>
  <c r="AH1445" i="2"/>
  <c r="AI1445" i="2"/>
  <c r="AJ1445" i="2"/>
  <c r="AK1445" i="2"/>
  <c r="AL1445" i="2"/>
  <c r="AM1445" i="2"/>
  <c r="AN1445" i="2"/>
  <c r="AV1445" i="2"/>
  <c r="C1446" i="2"/>
  <c r="D1446" i="2"/>
  <c r="E1446" i="2"/>
  <c r="F1446" i="2"/>
  <c r="G1446" i="2"/>
  <c r="H1446" i="2"/>
  <c r="J1446" i="2"/>
  <c r="K1446" i="2"/>
  <c r="L1446" i="2"/>
  <c r="M1446" i="2"/>
  <c r="AG1446" i="2"/>
  <c r="AH1446" i="2"/>
  <c r="AI1446" i="2"/>
  <c r="AJ1446" i="2"/>
  <c r="AK1446" i="2"/>
  <c r="AL1446" i="2"/>
  <c r="AM1446" i="2"/>
  <c r="AN1446" i="2"/>
  <c r="AV1446" i="2"/>
  <c r="C1447" i="2"/>
  <c r="D1447" i="2"/>
  <c r="E1447" i="2"/>
  <c r="F1447" i="2"/>
  <c r="G1447" i="2"/>
  <c r="H1447" i="2"/>
  <c r="J1447" i="2"/>
  <c r="K1447" i="2"/>
  <c r="L1447" i="2"/>
  <c r="M1447" i="2"/>
  <c r="AG1447" i="2"/>
  <c r="AH1447" i="2"/>
  <c r="AI1447" i="2"/>
  <c r="AJ1447" i="2"/>
  <c r="AK1447" i="2"/>
  <c r="AL1447" i="2"/>
  <c r="AM1447" i="2"/>
  <c r="AN1447" i="2"/>
  <c r="AV1447" i="2"/>
  <c r="C1448" i="2"/>
  <c r="D1448" i="2"/>
  <c r="E1448" i="2"/>
  <c r="F1448" i="2"/>
  <c r="G1448" i="2"/>
  <c r="H1448" i="2"/>
  <c r="J1448" i="2"/>
  <c r="K1448" i="2"/>
  <c r="L1448" i="2"/>
  <c r="M1448" i="2"/>
  <c r="AG1448" i="2"/>
  <c r="AH1448" i="2"/>
  <c r="AI1448" i="2"/>
  <c r="AJ1448" i="2"/>
  <c r="AK1448" i="2"/>
  <c r="AL1448" i="2"/>
  <c r="AM1448" i="2"/>
  <c r="AN1448" i="2"/>
  <c r="AV1448" i="2"/>
  <c r="C1449" i="2"/>
  <c r="D1449" i="2"/>
  <c r="E1449" i="2"/>
  <c r="F1449" i="2"/>
  <c r="G1449" i="2"/>
  <c r="H1449" i="2"/>
  <c r="J1449" i="2"/>
  <c r="K1449" i="2"/>
  <c r="L1449" i="2"/>
  <c r="M1449" i="2"/>
  <c r="AG1449" i="2"/>
  <c r="AH1449" i="2"/>
  <c r="AI1449" i="2"/>
  <c r="AJ1449" i="2"/>
  <c r="AK1449" i="2"/>
  <c r="AL1449" i="2"/>
  <c r="AM1449" i="2"/>
  <c r="AN1449" i="2"/>
  <c r="AV1449" i="2"/>
  <c r="C1450" i="2"/>
  <c r="D1450" i="2"/>
  <c r="E1450" i="2"/>
  <c r="F1450" i="2"/>
  <c r="G1450" i="2"/>
  <c r="H1450" i="2"/>
  <c r="J1450" i="2"/>
  <c r="K1450" i="2"/>
  <c r="L1450" i="2"/>
  <c r="M1450" i="2"/>
  <c r="AG1450" i="2"/>
  <c r="AH1450" i="2"/>
  <c r="AI1450" i="2"/>
  <c r="AJ1450" i="2"/>
  <c r="AK1450" i="2"/>
  <c r="AL1450" i="2"/>
  <c r="AM1450" i="2"/>
  <c r="AN1450" i="2"/>
  <c r="AV1450" i="2"/>
  <c r="C1451" i="2"/>
  <c r="D1451" i="2"/>
  <c r="E1451" i="2"/>
  <c r="F1451" i="2"/>
  <c r="G1451" i="2"/>
  <c r="H1451" i="2"/>
  <c r="J1451" i="2"/>
  <c r="K1451" i="2"/>
  <c r="L1451" i="2"/>
  <c r="M1451" i="2"/>
  <c r="AG1451" i="2"/>
  <c r="AH1451" i="2"/>
  <c r="AI1451" i="2"/>
  <c r="AJ1451" i="2"/>
  <c r="AK1451" i="2"/>
  <c r="AL1451" i="2"/>
  <c r="AM1451" i="2"/>
  <c r="AN1451" i="2"/>
  <c r="AV1451" i="2"/>
  <c r="C1452" i="2"/>
  <c r="D1452" i="2"/>
  <c r="E1452" i="2"/>
  <c r="F1452" i="2"/>
  <c r="G1452" i="2"/>
  <c r="H1452" i="2"/>
  <c r="J1452" i="2"/>
  <c r="K1452" i="2"/>
  <c r="L1452" i="2"/>
  <c r="M1452" i="2"/>
  <c r="AG1452" i="2"/>
  <c r="AH1452" i="2"/>
  <c r="AI1452" i="2"/>
  <c r="AJ1452" i="2"/>
  <c r="AK1452" i="2"/>
  <c r="AL1452" i="2"/>
  <c r="AM1452" i="2"/>
  <c r="AN1452" i="2"/>
  <c r="AV1452" i="2"/>
  <c r="C1453" i="2"/>
  <c r="D1453" i="2"/>
  <c r="E1453" i="2"/>
  <c r="F1453" i="2"/>
  <c r="G1453" i="2"/>
  <c r="H1453" i="2"/>
  <c r="J1453" i="2"/>
  <c r="K1453" i="2"/>
  <c r="L1453" i="2"/>
  <c r="M1453" i="2"/>
  <c r="AG1453" i="2"/>
  <c r="AH1453" i="2"/>
  <c r="AI1453" i="2"/>
  <c r="AJ1453" i="2"/>
  <c r="AK1453" i="2"/>
  <c r="AL1453" i="2"/>
  <c r="AM1453" i="2"/>
  <c r="AN1453" i="2"/>
  <c r="AV1453" i="2"/>
  <c r="C1454" i="2"/>
  <c r="D1454" i="2"/>
  <c r="E1454" i="2"/>
  <c r="F1454" i="2"/>
  <c r="G1454" i="2"/>
  <c r="H1454" i="2"/>
  <c r="J1454" i="2"/>
  <c r="K1454" i="2"/>
  <c r="L1454" i="2"/>
  <c r="M1454" i="2"/>
  <c r="AG1454" i="2"/>
  <c r="AH1454" i="2"/>
  <c r="AI1454" i="2"/>
  <c r="AJ1454" i="2"/>
  <c r="AK1454" i="2"/>
  <c r="AL1454" i="2"/>
  <c r="AM1454" i="2"/>
  <c r="AN1454" i="2"/>
  <c r="AV1454" i="2"/>
  <c r="C1455" i="2"/>
  <c r="D1455" i="2"/>
  <c r="E1455" i="2"/>
  <c r="F1455" i="2"/>
  <c r="G1455" i="2"/>
  <c r="H1455" i="2"/>
  <c r="J1455" i="2"/>
  <c r="K1455" i="2"/>
  <c r="L1455" i="2"/>
  <c r="M1455" i="2"/>
  <c r="AG1455" i="2"/>
  <c r="AH1455" i="2"/>
  <c r="AI1455" i="2"/>
  <c r="AJ1455" i="2"/>
  <c r="AK1455" i="2"/>
  <c r="AL1455" i="2"/>
  <c r="AM1455" i="2"/>
  <c r="AN1455" i="2"/>
  <c r="AV1455" i="2"/>
  <c r="C1456" i="2"/>
  <c r="D1456" i="2"/>
  <c r="E1456" i="2"/>
  <c r="F1456" i="2"/>
  <c r="G1456" i="2"/>
  <c r="H1456" i="2"/>
  <c r="J1456" i="2"/>
  <c r="K1456" i="2"/>
  <c r="L1456" i="2"/>
  <c r="M1456" i="2"/>
  <c r="AG1456" i="2"/>
  <c r="AH1456" i="2"/>
  <c r="AI1456" i="2"/>
  <c r="AJ1456" i="2"/>
  <c r="AK1456" i="2"/>
  <c r="AL1456" i="2"/>
  <c r="AM1456" i="2"/>
  <c r="AN1456" i="2"/>
  <c r="AV1456" i="2"/>
  <c r="C1457" i="2"/>
  <c r="D1457" i="2"/>
  <c r="E1457" i="2"/>
  <c r="F1457" i="2"/>
  <c r="G1457" i="2"/>
  <c r="H1457" i="2"/>
  <c r="J1457" i="2"/>
  <c r="K1457" i="2"/>
  <c r="L1457" i="2"/>
  <c r="M1457" i="2"/>
  <c r="AG1457" i="2"/>
  <c r="AH1457" i="2"/>
  <c r="AI1457" i="2"/>
  <c r="AJ1457" i="2"/>
  <c r="AK1457" i="2"/>
  <c r="AL1457" i="2"/>
  <c r="AM1457" i="2"/>
  <c r="AN1457" i="2"/>
  <c r="BG1457" i="2"/>
  <c r="BH1457" i="2"/>
  <c r="BI1457" i="2"/>
  <c r="BJ1457" i="2"/>
  <c r="BK1457" i="2"/>
  <c r="BL1457" i="2"/>
  <c r="C1459" i="2"/>
  <c r="D1459" i="2"/>
  <c r="E1459" i="2"/>
  <c r="F1459" i="2"/>
  <c r="G1459" i="2"/>
  <c r="H1459" i="2"/>
  <c r="J1459" i="2"/>
  <c r="K1459" i="2"/>
  <c r="L1459" i="2"/>
  <c r="M1459" i="2"/>
  <c r="AG1459" i="2"/>
  <c r="AH1459" i="2"/>
  <c r="AI1459" i="2"/>
  <c r="AJ1459" i="2"/>
  <c r="AK1459" i="2"/>
  <c r="AL1459" i="2"/>
  <c r="AM1459" i="2"/>
  <c r="AN1459" i="2"/>
  <c r="AV1459" i="2"/>
  <c r="C1460" i="2"/>
  <c r="D1460" i="2"/>
  <c r="E1460" i="2"/>
  <c r="F1460" i="2"/>
  <c r="G1460" i="2"/>
  <c r="H1460" i="2"/>
  <c r="J1460" i="2"/>
  <c r="K1460" i="2"/>
  <c r="L1460" i="2"/>
  <c r="M1460" i="2"/>
  <c r="AG1460" i="2"/>
  <c r="AH1460" i="2"/>
  <c r="AI1460" i="2"/>
  <c r="AJ1460" i="2"/>
  <c r="AK1460" i="2"/>
  <c r="AL1460" i="2"/>
  <c r="AM1460" i="2"/>
  <c r="AN1460" i="2"/>
  <c r="AV1460" i="2"/>
  <c r="C1461" i="2"/>
  <c r="D1461" i="2"/>
  <c r="E1461" i="2"/>
  <c r="F1461" i="2"/>
  <c r="G1461" i="2"/>
  <c r="H1461" i="2"/>
  <c r="J1461" i="2"/>
  <c r="K1461" i="2"/>
  <c r="L1461" i="2"/>
  <c r="M1461" i="2"/>
  <c r="AG1461" i="2"/>
  <c r="AH1461" i="2"/>
  <c r="AI1461" i="2"/>
  <c r="AJ1461" i="2"/>
  <c r="AK1461" i="2"/>
  <c r="AL1461" i="2"/>
  <c r="AM1461" i="2"/>
  <c r="AN1461" i="2"/>
  <c r="AV1461" i="2"/>
  <c r="C1462" i="2"/>
  <c r="D1462" i="2"/>
  <c r="E1462" i="2"/>
  <c r="F1462" i="2"/>
  <c r="G1462" i="2"/>
  <c r="H1462" i="2"/>
  <c r="J1462" i="2"/>
  <c r="K1462" i="2"/>
  <c r="L1462" i="2"/>
  <c r="M1462" i="2"/>
  <c r="AG1462" i="2"/>
  <c r="AH1462" i="2"/>
  <c r="AI1462" i="2"/>
  <c r="AJ1462" i="2"/>
  <c r="AK1462" i="2"/>
  <c r="AL1462" i="2"/>
  <c r="AM1462" i="2"/>
  <c r="AN1462" i="2"/>
  <c r="AV1462" i="2"/>
  <c r="C1463" i="2"/>
  <c r="D1463" i="2"/>
  <c r="E1463" i="2"/>
  <c r="F1463" i="2"/>
  <c r="G1463" i="2"/>
  <c r="H1463" i="2"/>
  <c r="J1463" i="2"/>
  <c r="K1463" i="2"/>
  <c r="L1463" i="2"/>
  <c r="M1463" i="2"/>
  <c r="AG1463" i="2"/>
  <c r="AH1463" i="2"/>
  <c r="AI1463" i="2"/>
  <c r="AJ1463" i="2"/>
  <c r="AK1463" i="2"/>
  <c r="AL1463" i="2"/>
  <c r="AM1463" i="2"/>
  <c r="AN1463" i="2"/>
  <c r="AV1463" i="2"/>
  <c r="C1464" i="2"/>
  <c r="D1464" i="2"/>
  <c r="E1464" i="2"/>
  <c r="F1464" i="2"/>
  <c r="G1464" i="2"/>
  <c r="H1464" i="2"/>
  <c r="J1464" i="2"/>
  <c r="K1464" i="2"/>
  <c r="L1464" i="2"/>
  <c r="M1464" i="2"/>
  <c r="AG1464" i="2"/>
  <c r="AH1464" i="2"/>
  <c r="AI1464" i="2"/>
  <c r="AJ1464" i="2"/>
  <c r="AK1464" i="2"/>
  <c r="AL1464" i="2"/>
  <c r="AM1464" i="2"/>
  <c r="AN1464" i="2"/>
  <c r="AV1464" i="2"/>
  <c r="C1465" i="2"/>
  <c r="D1465" i="2"/>
  <c r="E1465" i="2"/>
  <c r="F1465" i="2"/>
  <c r="G1465" i="2"/>
  <c r="H1465" i="2"/>
  <c r="J1465" i="2"/>
  <c r="K1465" i="2"/>
  <c r="L1465" i="2"/>
  <c r="M1465" i="2"/>
  <c r="AG1465" i="2"/>
  <c r="AH1465" i="2"/>
  <c r="AI1465" i="2"/>
  <c r="AJ1465" i="2"/>
  <c r="AK1465" i="2"/>
  <c r="AL1465" i="2"/>
  <c r="AM1465" i="2"/>
  <c r="AN1465" i="2"/>
  <c r="AV1465" i="2"/>
  <c r="C1466" i="2"/>
  <c r="D1466" i="2"/>
  <c r="E1466" i="2"/>
  <c r="F1466" i="2"/>
  <c r="G1466" i="2"/>
  <c r="H1466" i="2"/>
  <c r="J1466" i="2"/>
  <c r="K1466" i="2"/>
  <c r="L1466" i="2"/>
  <c r="M1466" i="2"/>
  <c r="AG1466" i="2"/>
  <c r="AH1466" i="2"/>
  <c r="AI1466" i="2"/>
  <c r="AJ1466" i="2"/>
  <c r="AK1466" i="2"/>
  <c r="AL1466" i="2"/>
  <c r="AM1466" i="2"/>
  <c r="AN1466" i="2"/>
  <c r="AV1466" i="2"/>
  <c r="C1467" i="2"/>
  <c r="D1467" i="2"/>
  <c r="E1467" i="2"/>
  <c r="F1467" i="2"/>
  <c r="G1467" i="2"/>
  <c r="H1467" i="2"/>
  <c r="J1467" i="2"/>
  <c r="K1467" i="2"/>
  <c r="L1467" i="2"/>
  <c r="M1467" i="2"/>
  <c r="AG1467" i="2"/>
  <c r="AH1467" i="2"/>
  <c r="AI1467" i="2"/>
  <c r="AJ1467" i="2"/>
  <c r="AK1467" i="2"/>
  <c r="AL1467" i="2"/>
  <c r="AM1467" i="2"/>
  <c r="AN1467" i="2"/>
  <c r="AV1467" i="2"/>
  <c r="C1468" i="2"/>
  <c r="D1468" i="2"/>
  <c r="E1468" i="2"/>
  <c r="F1468" i="2"/>
  <c r="G1468" i="2"/>
  <c r="H1468" i="2"/>
  <c r="J1468" i="2"/>
  <c r="K1468" i="2"/>
  <c r="L1468" i="2"/>
  <c r="M1468" i="2"/>
  <c r="AG1468" i="2"/>
  <c r="AH1468" i="2"/>
  <c r="AI1468" i="2"/>
  <c r="AJ1468" i="2"/>
  <c r="AK1468" i="2"/>
  <c r="AL1468" i="2"/>
  <c r="AM1468" i="2"/>
  <c r="AN1468" i="2"/>
  <c r="AV1468" i="2"/>
  <c r="C1469" i="2"/>
  <c r="D1469" i="2"/>
  <c r="E1469" i="2"/>
  <c r="F1469" i="2"/>
  <c r="G1469" i="2"/>
  <c r="H1469" i="2"/>
  <c r="J1469" i="2"/>
  <c r="K1469" i="2"/>
  <c r="L1469" i="2"/>
  <c r="M1469" i="2"/>
  <c r="AG1469" i="2"/>
  <c r="AH1469" i="2"/>
  <c r="AI1469" i="2"/>
  <c r="AJ1469" i="2"/>
  <c r="AK1469" i="2"/>
  <c r="AL1469" i="2"/>
  <c r="AM1469" i="2"/>
  <c r="AN1469" i="2"/>
  <c r="AV1469" i="2"/>
  <c r="C1470" i="2"/>
  <c r="D1470" i="2"/>
  <c r="E1470" i="2"/>
  <c r="F1470" i="2"/>
  <c r="G1470" i="2"/>
  <c r="H1470" i="2"/>
  <c r="J1470" i="2"/>
  <c r="K1470" i="2"/>
  <c r="L1470" i="2"/>
  <c r="M1470" i="2"/>
  <c r="AG1470" i="2"/>
  <c r="AH1470" i="2"/>
  <c r="AI1470" i="2"/>
  <c r="AJ1470" i="2"/>
  <c r="AK1470" i="2"/>
  <c r="AL1470" i="2"/>
  <c r="AM1470" i="2"/>
  <c r="AN1470" i="2"/>
  <c r="AV1470" i="2"/>
  <c r="C1471" i="2"/>
  <c r="D1471" i="2"/>
  <c r="E1471" i="2"/>
  <c r="F1471" i="2"/>
  <c r="G1471" i="2"/>
  <c r="H1471" i="2"/>
  <c r="J1471" i="2"/>
  <c r="K1471" i="2"/>
  <c r="L1471" i="2"/>
  <c r="M1471" i="2"/>
  <c r="AG1471" i="2"/>
  <c r="AH1471" i="2"/>
  <c r="AI1471" i="2"/>
  <c r="AJ1471" i="2"/>
  <c r="AK1471" i="2"/>
  <c r="AL1471" i="2"/>
  <c r="AM1471" i="2"/>
  <c r="AN1471" i="2"/>
  <c r="AV1471" i="2"/>
  <c r="C1472" i="2"/>
  <c r="D1472" i="2"/>
  <c r="E1472" i="2"/>
  <c r="F1472" i="2"/>
  <c r="G1472" i="2"/>
  <c r="H1472" i="2"/>
  <c r="J1472" i="2"/>
  <c r="K1472" i="2"/>
  <c r="L1472" i="2"/>
  <c r="M1472" i="2"/>
  <c r="AG1472" i="2"/>
  <c r="AH1472" i="2"/>
  <c r="AI1472" i="2"/>
  <c r="AJ1472" i="2"/>
  <c r="AK1472" i="2"/>
  <c r="AL1472" i="2"/>
  <c r="AM1472" i="2"/>
  <c r="AN1472" i="2"/>
  <c r="AV1472" i="2"/>
  <c r="C1473" i="2"/>
  <c r="D1473" i="2"/>
  <c r="E1473" i="2"/>
  <c r="F1473" i="2"/>
  <c r="G1473" i="2"/>
  <c r="H1473" i="2"/>
  <c r="J1473" i="2"/>
  <c r="K1473" i="2"/>
  <c r="L1473" i="2"/>
  <c r="M1473" i="2"/>
  <c r="AG1473" i="2"/>
  <c r="AH1473" i="2"/>
  <c r="AI1473" i="2"/>
  <c r="AJ1473" i="2"/>
  <c r="AK1473" i="2"/>
  <c r="AL1473" i="2"/>
  <c r="AM1473" i="2"/>
  <c r="AN1473" i="2"/>
  <c r="AV1473" i="2"/>
  <c r="C1474" i="2"/>
  <c r="D1474" i="2"/>
  <c r="E1474" i="2"/>
  <c r="F1474" i="2"/>
  <c r="G1474" i="2"/>
  <c r="H1474" i="2"/>
  <c r="J1474" i="2"/>
  <c r="K1474" i="2"/>
  <c r="L1474" i="2"/>
  <c r="M1474" i="2"/>
  <c r="AG1474" i="2"/>
  <c r="AH1474" i="2"/>
  <c r="AI1474" i="2"/>
  <c r="AJ1474" i="2"/>
  <c r="AK1474" i="2"/>
  <c r="AL1474" i="2"/>
  <c r="AM1474" i="2"/>
  <c r="AN1474" i="2"/>
  <c r="AV1474" i="2"/>
  <c r="C1475" i="2"/>
  <c r="D1475" i="2"/>
  <c r="E1475" i="2"/>
  <c r="F1475" i="2"/>
  <c r="G1475" i="2"/>
  <c r="H1475" i="2"/>
  <c r="J1475" i="2"/>
  <c r="K1475" i="2"/>
  <c r="L1475" i="2"/>
  <c r="M1475" i="2"/>
  <c r="AG1475" i="2"/>
  <c r="AH1475" i="2"/>
  <c r="AI1475" i="2"/>
  <c r="AJ1475" i="2"/>
  <c r="AK1475" i="2"/>
  <c r="AL1475" i="2"/>
  <c r="AM1475" i="2"/>
  <c r="AN1475" i="2"/>
  <c r="AV1475" i="2"/>
  <c r="C1476" i="2"/>
  <c r="D1476" i="2"/>
  <c r="E1476" i="2"/>
  <c r="F1476" i="2"/>
  <c r="G1476" i="2"/>
  <c r="H1476" i="2"/>
  <c r="J1476" i="2"/>
  <c r="K1476" i="2"/>
  <c r="L1476" i="2"/>
  <c r="M1476" i="2"/>
  <c r="AG1476" i="2"/>
  <c r="AH1476" i="2"/>
  <c r="AI1476" i="2"/>
  <c r="AJ1476" i="2"/>
  <c r="AK1476" i="2"/>
  <c r="AL1476" i="2"/>
  <c r="AM1476" i="2"/>
  <c r="AN1476" i="2"/>
  <c r="AV1476" i="2"/>
  <c r="C1477" i="2"/>
  <c r="D1477" i="2"/>
  <c r="E1477" i="2"/>
  <c r="F1477" i="2"/>
  <c r="G1477" i="2"/>
  <c r="H1477" i="2"/>
  <c r="J1477" i="2"/>
  <c r="K1477" i="2"/>
  <c r="L1477" i="2"/>
  <c r="M1477" i="2"/>
  <c r="AG1477" i="2"/>
  <c r="AH1477" i="2"/>
  <c r="AI1477" i="2"/>
  <c r="AJ1477" i="2"/>
  <c r="AK1477" i="2"/>
  <c r="AL1477" i="2"/>
  <c r="AM1477" i="2"/>
  <c r="AN1477" i="2"/>
  <c r="AV1477" i="2"/>
  <c r="C1478" i="2"/>
  <c r="D1478" i="2"/>
  <c r="E1478" i="2"/>
  <c r="F1478" i="2"/>
  <c r="G1478" i="2"/>
  <c r="H1478" i="2"/>
  <c r="J1478" i="2"/>
  <c r="K1478" i="2"/>
  <c r="L1478" i="2"/>
  <c r="M1478" i="2"/>
  <c r="AG1478" i="2"/>
  <c r="AH1478" i="2"/>
  <c r="AI1478" i="2"/>
  <c r="AJ1478" i="2"/>
  <c r="AK1478" i="2"/>
  <c r="AL1478" i="2"/>
  <c r="AM1478" i="2"/>
  <c r="AN1478" i="2"/>
  <c r="AV1478" i="2"/>
  <c r="C1479" i="2"/>
  <c r="D1479" i="2"/>
  <c r="E1479" i="2"/>
  <c r="F1479" i="2"/>
  <c r="G1479" i="2"/>
  <c r="H1479" i="2"/>
  <c r="J1479" i="2"/>
  <c r="K1479" i="2"/>
  <c r="L1479" i="2"/>
  <c r="M1479" i="2"/>
  <c r="AG1479" i="2"/>
  <c r="AH1479" i="2"/>
  <c r="AI1479" i="2"/>
  <c r="AJ1479" i="2"/>
  <c r="AK1479" i="2"/>
  <c r="AL1479" i="2"/>
  <c r="AM1479" i="2"/>
  <c r="AN1479" i="2"/>
  <c r="AV1479" i="2"/>
  <c r="C1480" i="2"/>
  <c r="D1480" i="2"/>
  <c r="E1480" i="2"/>
  <c r="F1480" i="2"/>
  <c r="G1480" i="2"/>
  <c r="H1480" i="2"/>
  <c r="J1480" i="2"/>
  <c r="K1480" i="2"/>
  <c r="L1480" i="2"/>
  <c r="M1480" i="2"/>
  <c r="AG1480" i="2"/>
  <c r="AH1480" i="2"/>
  <c r="AI1480" i="2"/>
  <c r="AJ1480" i="2"/>
  <c r="AK1480" i="2"/>
  <c r="AL1480" i="2"/>
  <c r="AM1480" i="2"/>
  <c r="AN1480" i="2"/>
  <c r="AV1480" i="2"/>
  <c r="C1481" i="2"/>
  <c r="D1481" i="2"/>
  <c r="E1481" i="2"/>
  <c r="F1481" i="2"/>
  <c r="G1481" i="2"/>
  <c r="H1481" i="2"/>
  <c r="J1481" i="2"/>
  <c r="K1481" i="2"/>
  <c r="L1481" i="2"/>
  <c r="M1481" i="2"/>
  <c r="AG1481" i="2"/>
  <c r="AH1481" i="2"/>
  <c r="AI1481" i="2"/>
  <c r="AJ1481" i="2"/>
  <c r="AK1481" i="2"/>
  <c r="AL1481" i="2"/>
  <c r="AM1481" i="2"/>
  <c r="AN1481" i="2"/>
  <c r="AV1481" i="2"/>
  <c r="C1482" i="2"/>
  <c r="D1482" i="2"/>
  <c r="E1482" i="2"/>
  <c r="F1482" i="2"/>
  <c r="G1482" i="2"/>
  <c r="H1482" i="2"/>
  <c r="J1482" i="2"/>
  <c r="K1482" i="2"/>
  <c r="L1482" i="2"/>
  <c r="M1482" i="2"/>
  <c r="AG1482" i="2"/>
  <c r="AH1482" i="2"/>
  <c r="AI1482" i="2"/>
  <c r="AJ1482" i="2"/>
  <c r="AK1482" i="2"/>
  <c r="AL1482" i="2"/>
  <c r="AM1482" i="2"/>
  <c r="AN1482" i="2"/>
  <c r="AV1482" i="2"/>
  <c r="C1483" i="2"/>
  <c r="D1483" i="2"/>
  <c r="E1483" i="2"/>
  <c r="F1483" i="2"/>
  <c r="G1483" i="2"/>
  <c r="H1483" i="2"/>
  <c r="J1483" i="2"/>
  <c r="K1483" i="2"/>
  <c r="L1483" i="2"/>
  <c r="M1483" i="2"/>
  <c r="AG1483" i="2"/>
  <c r="AH1483" i="2"/>
  <c r="AI1483" i="2"/>
  <c r="AJ1483" i="2"/>
  <c r="AK1483" i="2"/>
  <c r="AL1483" i="2"/>
  <c r="AM1483" i="2"/>
  <c r="AN1483" i="2"/>
  <c r="AV1483" i="2"/>
  <c r="C1484" i="2"/>
  <c r="D1484" i="2"/>
  <c r="E1484" i="2"/>
  <c r="F1484" i="2"/>
  <c r="G1484" i="2"/>
  <c r="H1484" i="2"/>
  <c r="J1484" i="2"/>
  <c r="K1484" i="2"/>
  <c r="L1484" i="2"/>
  <c r="M1484" i="2"/>
  <c r="AG1484" i="2"/>
  <c r="AH1484" i="2"/>
  <c r="AI1484" i="2"/>
  <c r="AJ1484" i="2"/>
  <c r="AK1484" i="2"/>
  <c r="AL1484" i="2"/>
  <c r="AM1484" i="2"/>
  <c r="AN1484" i="2"/>
  <c r="AV1484" i="2"/>
  <c r="C1485" i="2"/>
  <c r="D1485" i="2"/>
  <c r="E1485" i="2"/>
  <c r="F1485" i="2"/>
  <c r="G1485" i="2"/>
  <c r="H1485" i="2"/>
  <c r="J1485" i="2"/>
  <c r="K1485" i="2"/>
  <c r="L1485" i="2"/>
  <c r="M1485" i="2"/>
  <c r="AG1485" i="2"/>
  <c r="AH1485" i="2"/>
  <c r="AI1485" i="2"/>
  <c r="AJ1485" i="2"/>
  <c r="AK1485" i="2"/>
  <c r="AL1485" i="2"/>
  <c r="AM1485" i="2"/>
  <c r="AN1485" i="2"/>
  <c r="AV1485" i="2"/>
  <c r="C1486" i="2"/>
  <c r="D1486" i="2"/>
  <c r="E1486" i="2"/>
  <c r="F1486" i="2"/>
  <c r="G1486" i="2"/>
  <c r="H1486" i="2"/>
  <c r="J1486" i="2"/>
  <c r="K1486" i="2"/>
  <c r="L1486" i="2"/>
  <c r="M1486" i="2"/>
  <c r="AG1486" i="2"/>
  <c r="AH1486" i="2"/>
  <c r="AI1486" i="2"/>
  <c r="AJ1486" i="2"/>
  <c r="AK1486" i="2"/>
  <c r="AL1486" i="2"/>
  <c r="AM1486" i="2"/>
  <c r="AN1486" i="2"/>
  <c r="AV1486" i="2"/>
  <c r="C1487" i="2"/>
  <c r="D1487" i="2"/>
  <c r="E1487" i="2"/>
  <c r="F1487" i="2"/>
  <c r="G1487" i="2"/>
  <c r="H1487" i="2"/>
  <c r="J1487" i="2"/>
  <c r="K1487" i="2"/>
  <c r="L1487" i="2"/>
  <c r="M1487" i="2"/>
  <c r="AG1487" i="2"/>
  <c r="AH1487" i="2"/>
  <c r="AI1487" i="2"/>
  <c r="AJ1487" i="2"/>
  <c r="AK1487" i="2"/>
  <c r="AL1487" i="2"/>
  <c r="AM1487" i="2"/>
  <c r="AN1487" i="2"/>
  <c r="AV1487" i="2"/>
  <c r="C1488" i="2"/>
  <c r="D1488" i="2"/>
  <c r="E1488" i="2"/>
  <c r="F1488" i="2"/>
  <c r="G1488" i="2"/>
  <c r="H1488" i="2"/>
  <c r="J1488" i="2"/>
  <c r="K1488" i="2"/>
  <c r="L1488" i="2"/>
  <c r="M1488" i="2"/>
  <c r="AG1488" i="2"/>
  <c r="AH1488" i="2"/>
  <c r="AI1488" i="2"/>
  <c r="AJ1488" i="2"/>
  <c r="AK1488" i="2"/>
  <c r="AL1488" i="2"/>
  <c r="AM1488" i="2"/>
  <c r="AN1488" i="2"/>
  <c r="AV1488" i="2"/>
  <c r="C1489" i="2"/>
  <c r="D1489" i="2"/>
  <c r="E1489" i="2"/>
  <c r="F1489" i="2"/>
  <c r="G1489" i="2"/>
  <c r="H1489" i="2"/>
  <c r="J1489" i="2"/>
  <c r="K1489" i="2"/>
  <c r="L1489" i="2"/>
  <c r="M1489" i="2"/>
  <c r="AG1489" i="2"/>
  <c r="AH1489" i="2"/>
  <c r="AI1489" i="2"/>
  <c r="AJ1489" i="2"/>
  <c r="AK1489" i="2"/>
  <c r="AL1489" i="2"/>
  <c r="AM1489" i="2"/>
  <c r="AN1489" i="2"/>
  <c r="AV1489" i="2"/>
  <c r="C1490" i="2"/>
  <c r="D1490" i="2"/>
  <c r="E1490" i="2"/>
  <c r="F1490" i="2"/>
  <c r="G1490" i="2"/>
  <c r="H1490" i="2"/>
  <c r="J1490" i="2"/>
  <c r="K1490" i="2"/>
  <c r="L1490" i="2"/>
  <c r="M1490" i="2"/>
  <c r="AG1490" i="2"/>
  <c r="AH1490" i="2"/>
  <c r="AI1490" i="2"/>
  <c r="AJ1490" i="2"/>
  <c r="AK1490" i="2"/>
  <c r="AL1490" i="2"/>
  <c r="AM1490" i="2"/>
  <c r="AN1490" i="2"/>
  <c r="AV1490" i="2"/>
  <c r="C1491" i="2"/>
  <c r="D1491" i="2"/>
  <c r="E1491" i="2"/>
  <c r="F1491" i="2"/>
  <c r="G1491" i="2"/>
  <c r="H1491" i="2"/>
  <c r="J1491" i="2"/>
  <c r="K1491" i="2"/>
  <c r="L1491" i="2"/>
  <c r="M1491" i="2"/>
  <c r="AG1491" i="2"/>
  <c r="AH1491" i="2"/>
  <c r="AI1491" i="2"/>
  <c r="AJ1491" i="2"/>
  <c r="AK1491" i="2"/>
  <c r="AL1491" i="2"/>
  <c r="AM1491" i="2"/>
  <c r="AN1491" i="2"/>
  <c r="AV1491" i="2"/>
  <c r="C1492" i="2"/>
  <c r="D1492" i="2"/>
  <c r="E1492" i="2"/>
  <c r="F1492" i="2"/>
  <c r="G1492" i="2"/>
  <c r="H1492" i="2"/>
  <c r="J1492" i="2"/>
  <c r="K1492" i="2"/>
  <c r="L1492" i="2"/>
  <c r="M1492" i="2"/>
  <c r="AG1492" i="2"/>
  <c r="AH1492" i="2"/>
  <c r="AI1492" i="2"/>
  <c r="AJ1492" i="2"/>
  <c r="AK1492" i="2"/>
  <c r="AL1492" i="2"/>
  <c r="AM1492" i="2"/>
  <c r="AN1492" i="2"/>
  <c r="AV1492" i="2"/>
  <c r="C1493" i="2"/>
  <c r="D1493" i="2"/>
  <c r="E1493" i="2"/>
  <c r="F1493" i="2"/>
  <c r="G1493" i="2"/>
  <c r="H1493" i="2"/>
  <c r="J1493" i="2"/>
  <c r="K1493" i="2"/>
  <c r="L1493" i="2"/>
  <c r="M1493" i="2"/>
  <c r="AG1493" i="2"/>
  <c r="AH1493" i="2"/>
  <c r="AI1493" i="2"/>
  <c r="AJ1493" i="2"/>
  <c r="AK1493" i="2"/>
  <c r="AL1493" i="2"/>
  <c r="AM1493" i="2"/>
  <c r="AN1493" i="2"/>
  <c r="AV1493" i="2"/>
  <c r="C1494" i="2"/>
  <c r="D1494" i="2"/>
  <c r="E1494" i="2"/>
  <c r="F1494" i="2"/>
  <c r="G1494" i="2"/>
  <c r="H1494" i="2"/>
  <c r="J1494" i="2"/>
  <c r="K1494" i="2"/>
  <c r="L1494" i="2"/>
  <c r="M1494" i="2"/>
  <c r="AG1494" i="2"/>
  <c r="AH1494" i="2"/>
  <c r="AI1494" i="2"/>
  <c r="AJ1494" i="2"/>
  <c r="AK1494" i="2"/>
  <c r="AL1494" i="2"/>
  <c r="AM1494" i="2"/>
  <c r="AN1494" i="2"/>
  <c r="AV1494" i="2"/>
  <c r="C1495" i="2"/>
  <c r="D1495" i="2"/>
  <c r="E1495" i="2"/>
  <c r="F1495" i="2"/>
  <c r="G1495" i="2"/>
  <c r="H1495" i="2"/>
  <c r="J1495" i="2"/>
  <c r="K1495" i="2"/>
  <c r="L1495" i="2"/>
  <c r="M1495" i="2"/>
  <c r="AG1495" i="2"/>
  <c r="AH1495" i="2"/>
  <c r="AI1495" i="2"/>
  <c r="AJ1495" i="2"/>
  <c r="AK1495" i="2"/>
  <c r="AL1495" i="2"/>
  <c r="AM1495" i="2"/>
  <c r="AN1495" i="2"/>
  <c r="AV1495" i="2"/>
  <c r="C1496" i="2"/>
  <c r="D1496" i="2"/>
  <c r="E1496" i="2"/>
  <c r="F1496" i="2"/>
  <c r="G1496" i="2"/>
  <c r="H1496" i="2"/>
  <c r="J1496" i="2"/>
  <c r="K1496" i="2"/>
  <c r="L1496" i="2"/>
  <c r="M1496" i="2"/>
  <c r="AG1496" i="2"/>
  <c r="AH1496" i="2"/>
  <c r="AI1496" i="2"/>
  <c r="AJ1496" i="2"/>
  <c r="AK1496" i="2"/>
  <c r="AL1496" i="2"/>
  <c r="AM1496" i="2"/>
  <c r="AN1496" i="2"/>
  <c r="AV1496" i="2"/>
  <c r="C1497" i="2"/>
  <c r="D1497" i="2"/>
  <c r="E1497" i="2"/>
  <c r="F1497" i="2"/>
  <c r="G1497" i="2"/>
  <c r="H1497" i="2"/>
  <c r="J1497" i="2"/>
  <c r="K1497" i="2"/>
  <c r="L1497" i="2"/>
  <c r="M1497" i="2"/>
  <c r="AG1497" i="2"/>
  <c r="AH1497" i="2"/>
  <c r="AI1497" i="2"/>
  <c r="AJ1497" i="2"/>
  <c r="AK1497" i="2"/>
  <c r="AL1497" i="2"/>
  <c r="AM1497" i="2"/>
  <c r="AN1497" i="2"/>
  <c r="AV1497" i="2"/>
  <c r="C1498" i="2"/>
  <c r="D1498" i="2"/>
  <c r="E1498" i="2"/>
  <c r="F1498" i="2"/>
  <c r="G1498" i="2"/>
  <c r="H1498" i="2"/>
  <c r="J1498" i="2"/>
  <c r="K1498" i="2"/>
  <c r="L1498" i="2"/>
  <c r="M1498" i="2"/>
  <c r="AG1498" i="2"/>
  <c r="AH1498" i="2"/>
  <c r="AI1498" i="2"/>
  <c r="AJ1498" i="2"/>
  <c r="AK1498" i="2"/>
  <c r="AL1498" i="2"/>
  <c r="AM1498" i="2"/>
  <c r="AN1498" i="2"/>
  <c r="AV1498" i="2"/>
  <c r="C1499" i="2"/>
  <c r="D1499" i="2"/>
  <c r="E1499" i="2"/>
  <c r="F1499" i="2"/>
  <c r="G1499" i="2"/>
  <c r="H1499" i="2"/>
  <c r="J1499" i="2"/>
  <c r="K1499" i="2"/>
  <c r="L1499" i="2"/>
  <c r="M1499" i="2"/>
  <c r="AG1499" i="2"/>
  <c r="AH1499" i="2"/>
  <c r="AI1499" i="2"/>
  <c r="AJ1499" i="2"/>
  <c r="AK1499" i="2"/>
  <c r="AL1499" i="2"/>
  <c r="AM1499" i="2"/>
  <c r="AN1499" i="2"/>
  <c r="AV1499" i="2"/>
  <c r="C1500" i="2"/>
  <c r="D1500" i="2"/>
  <c r="E1500" i="2"/>
  <c r="F1500" i="2"/>
  <c r="G1500" i="2"/>
  <c r="H1500" i="2"/>
  <c r="J1500" i="2"/>
  <c r="K1500" i="2"/>
  <c r="L1500" i="2"/>
  <c r="M1500" i="2"/>
  <c r="AG1500" i="2"/>
  <c r="AH1500" i="2"/>
  <c r="AI1500" i="2"/>
  <c r="AJ1500" i="2"/>
  <c r="AK1500" i="2"/>
  <c r="AL1500" i="2"/>
  <c r="AM1500" i="2"/>
  <c r="AN1500" i="2"/>
  <c r="AV1500" i="2"/>
  <c r="C1501" i="2"/>
  <c r="D1501" i="2"/>
  <c r="E1501" i="2"/>
  <c r="F1501" i="2"/>
  <c r="G1501" i="2"/>
  <c r="H1501" i="2"/>
  <c r="J1501" i="2"/>
  <c r="K1501" i="2"/>
  <c r="L1501" i="2"/>
  <c r="M1501" i="2"/>
  <c r="AG1501" i="2"/>
  <c r="AH1501" i="2"/>
  <c r="AI1501" i="2"/>
  <c r="AJ1501" i="2"/>
  <c r="AK1501" i="2"/>
  <c r="AL1501" i="2"/>
  <c r="AM1501" i="2"/>
  <c r="AN1501" i="2"/>
  <c r="AV1501" i="2"/>
  <c r="C1502" i="2"/>
  <c r="D1502" i="2"/>
  <c r="E1502" i="2"/>
  <c r="F1502" i="2"/>
  <c r="G1502" i="2"/>
  <c r="H1502" i="2"/>
  <c r="J1502" i="2"/>
  <c r="K1502" i="2"/>
  <c r="L1502" i="2"/>
  <c r="M1502" i="2"/>
  <c r="AG1502" i="2"/>
  <c r="AH1502" i="2"/>
  <c r="AI1502" i="2"/>
  <c r="AJ1502" i="2"/>
  <c r="AK1502" i="2"/>
  <c r="AL1502" i="2"/>
  <c r="AM1502" i="2"/>
  <c r="AN1502" i="2"/>
  <c r="AV1502" i="2"/>
  <c r="C1503" i="2"/>
  <c r="D1503" i="2"/>
  <c r="E1503" i="2"/>
  <c r="F1503" i="2"/>
  <c r="G1503" i="2"/>
  <c r="H1503" i="2"/>
  <c r="J1503" i="2"/>
  <c r="K1503" i="2"/>
  <c r="L1503" i="2"/>
  <c r="M1503" i="2"/>
  <c r="AG1503" i="2"/>
  <c r="AH1503" i="2"/>
  <c r="AI1503" i="2"/>
  <c r="AJ1503" i="2"/>
  <c r="AK1503" i="2"/>
  <c r="AL1503" i="2"/>
  <c r="AM1503" i="2"/>
  <c r="AN1503" i="2"/>
  <c r="AV1503" i="2"/>
  <c r="C1504" i="2"/>
  <c r="D1504" i="2"/>
  <c r="E1504" i="2"/>
  <c r="F1504" i="2"/>
  <c r="G1504" i="2"/>
  <c r="H1504" i="2"/>
  <c r="J1504" i="2"/>
  <c r="K1504" i="2"/>
  <c r="L1504" i="2"/>
  <c r="M1504" i="2"/>
  <c r="AG1504" i="2"/>
  <c r="AH1504" i="2"/>
  <c r="AI1504" i="2"/>
  <c r="AJ1504" i="2"/>
  <c r="AK1504" i="2"/>
  <c r="AL1504" i="2"/>
  <c r="AM1504" i="2"/>
  <c r="AN1504" i="2"/>
  <c r="AV1504" i="2"/>
  <c r="C1505" i="2"/>
  <c r="D1505" i="2"/>
  <c r="E1505" i="2"/>
  <c r="F1505" i="2"/>
  <c r="G1505" i="2"/>
  <c r="H1505" i="2"/>
  <c r="J1505" i="2"/>
  <c r="K1505" i="2"/>
  <c r="L1505" i="2"/>
  <c r="M1505" i="2"/>
  <c r="AG1505" i="2"/>
  <c r="AH1505" i="2"/>
  <c r="AI1505" i="2"/>
  <c r="AJ1505" i="2"/>
  <c r="AK1505" i="2"/>
  <c r="AL1505" i="2"/>
  <c r="AM1505" i="2"/>
  <c r="AN1505" i="2"/>
  <c r="AV1505" i="2"/>
  <c r="C1506" i="2"/>
  <c r="D1506" i="2"/>
  <c r="E1506" i="2"/>
  <c r="F1506" i="2"/>
  <c r="G1506" i="2"/>
  <c r="H1506" i="2"/>
  <c r="J1506" i="2"/>
  <c r="K1506" i="2"/>
  <c r="L1506" i="2"/>
  <c r="M1506" i="2"/>
  <c r="AG1506" i="2"/>
  <c r="AH1506" i="2"/>
  <c r="AI1506" i="2"/>
  <c r="AJ1506" i="2"/>
  <c r="AK1506" i="2"/>
  <c r="AL1506" i="2"/>
  <c r="AM1506" i="2"/>
  <c r="AN1506" i="2"/>
  <c r="AV1506" i="2"/>
  <c r="C1507" i="2"/>
  <c r="D1507" i="2"/>
  <c r="E1507" i="2"/>
  <c r="F1507" i="2"/>
  <c r="G1507" i="2"/>
  <c r="H1507" i="2"/>
  <c r="J1507" i="2"/>
  <c r="K1507" i="2"/>
  <c r="L1507" i="2"/>
  <c r="M1507" i="2"/>
  <c r="AG1507" i="2"/>
  <c r="AH1507" i="2"/>
  <c r="AI1507" i="2"/>
  <c r="AJ1507" i="2"/>
  <c r="AK1507" i="2"/>
  <c r="AL1507" i="2"/>
  <c r="AM1507" i="2"/>
  <c r="AN1507" i="2"/>
  <c r="AV1507" i="2"/>
  <c r="C1508" i="2"/>
  <c r="D1508" i="2"/>
  <c r="E1508" i="2"/>
  <c r="F1508" i="2"/>
  <c r="G1508" i="2"/>
  <c r="H1508" i="2"/>
  <c r="J1508" i="2"/>
  <c r="K1508" i="2"/>
  <c r="L1508" i="2"/>
  <c r="M1508" i="2"/>
  <c r="AG1508" i="2"/>
  <c r="AH1508" i="2"/>
  <c r="AI1508" i="2"/>
  <c r="AJ1508" i="2"/>
  <c r="AK1508" i="2"/>
  <c r="AL1508" i="2"/>
  <c r="AM1508" i="2"/>
  <c r="AN1508" i="2"/>
  <c r="AV1508" i="2"/>
  <c r="C1509" i="2"/>
  <c r="D1509" i="2"/>
  <c r="E1509" i="2"/>
  <c r="F1509" i="2"/>
  <c r="G1509" i="2"/>
  <c r="H1509" i="2"/>
  <c r="J1509" i="2"/>
  <c r="K1509" i="2"/>
  <c r="L1509" i="2"/>
  <c r="M1509" i="2"/>
  <c r="AG1509" i="2"/>
  <c r="AH1509" i="2"/>
  <c r="AI1509" i="2"/>
  <c r="AJ1509" i="2"/>
  <c r="AK1509" i="2"/>
  <c r="AL1509" i="2"/>
  <c r="AM1509" i="2"/>
  <c r="AN1509" i="2"/>
  <c r="AV1509" i="2"/>
  <c r="C1510" i="2"/>
  <c r="D1510" i="2"/>
  <c r="E1510" i="2"/>
  <c r="F1510" i="2"/>
  <c r="G1510" i="2"/>
  <c r="H1510" i="2"/>
  <c r="J1510" i="2"/>
  <c r="K1510" i="2"/>
  <c r="L1510" i="2"/>
  <c r="M1510" i="2"/>
  <c r="AG1510" i="2"/>
  <c r="AH1510" i="2"/>
  <c r="AI1510" i="2"/>
  <c r="AJ1510" i="2"/>
  <c r="AK1510" i="2"/>
  <c r="AL1510" i="2"/>
  <c r="AM1510" i="2"/>
  <c r="AN1510" i="2"/>
  <c r="AV1510" i="2"/>
  <c r="C1511" i="2"/>
  <c r="D1511" i="2"/>
  <c r="E1511" i="2"/>
  <c r="F1511" i="2"/>
  <c r="G1511" i="2"/>
  <c r="H1511" i="2"/>
  <c r="J1511" i="2"/>
  <c r="K1511" i="2"/>
  <c r="L1511" i="2"/>
  <c r="M1511" i="2"/>
  <c r="AG1511" i="2"/>
  <c r="AH1511" i="2"/>
  <c r="AI1511" i="2"/>
  <c r="AJ1511" i="2"/>
  <c r="AK1511" i="2"/>
  <c r="AL1511" i="2"/>
  <c r="AM1511" i="2"/>
  <c r="AN1511" i="2"/>
  <c r="AV1511" i="2"/>
  <c r="C1512" i="2"/>
  <c r="D1512" i="2"/>
  <c r="E1512" i="2"/>
  <c r="F1512" i="2"/>
  <c r="G1512" i="2"/>
  <c r="H1512" i="2"/>
  <c r="J1512" i="2"/>
  <c r="K1512" i="2"/>
  <c r="L1512" i="2"/>
  <c r="M1512" i="2"/>
  <c r="AG1512" i="2"/>
  <c r="AH1512" i="2"/>
  <c r="AI1512" i="2"/>
  <c r="AJ1512" i="2"/>
  <c r="AK1512" i="2"/>
  <c r="AL1512" i="2"/>
  <c r="AM1512" i="2"/>
  <c r="AN1512" i="2"/>
  <c r="AV1512" i="2"/>
  <c r="C1513" i="2"/>
  <c r="D1513" i="2"/>
  <c r="E1513" i="2"/>
  <c r="F1513" i="2"/>
  <c r="G1513" i="2"/>
  <c r="H1513" i="2"/>
  <c r="J1513" i="2"/>
  <c r="K1513" i="2"/>
  <c r="L1513" i="2"/>
  <c r="M1513" i="2"/>
  <c r="AG1513" i="2"/>
  <c r="AH1513" i="2"/>
  <c r="AI1513" i="2"/>
  <c r="AJ1513" i="2"/>
  <c r="AK1513" i="2"/>
  <c r="AL1513" i="2"/>
  <c r="AM1513" i="2"/>
  <c r="AN1513" i="2"/>
  <c r="AV1513" i="2"/>
  <c r="C1514" i="2"/>
  <c r="D1514" i="2"/>
  <c r="E1514" i="2"/>
  <c r="F1514" i="2"/>
  <c r="G1514" i="2"/>
  <c r="H1514" i="2"/>
  <c r="J1514" i="2"/>
  <c r="K1514" i="2"/>
  <c r="L1514" i="2"/>
  <c r="M1514" i="2"/>
  <c r="AG1514" i="2"/>
  <c r="AH1514" i="2"/>
  <c r="AI1514" i="2"/>
  <c r="AJ1514" i="2"/>
  <c r="AK1514" i="2"/>
  <c r="AL1514" i="2"/>
  <c r="AM1514" i="2"/>
  <c r="AN1514" i="2"/>
  <c r="AV1514" i="2"/>
  <c r="C1515" i="2"/>
  <c r="D1515" i="2"/>
  <c r="E1515" i="2"/>
  <c r="F1515" i="2"/>
  <c r="G1515" i="2"/>
  <c r="H1515" i="2"/>
  <c r="J1515" i="2"/>
  <c r="K1515" i="2"/>
  <c r="L1515" i="2"/>
  <c r="M1515" i="2"/>
  <c r="AG1515" i="2"/>
  <c r="AH1515" i="2"/>
  <c r="AI1515" i="2"/>
  <c r="AJ1515" i="2"/>
  <c r="AK1515" i="2"/>
  <c r="AL1515" i="2"/>
  <c r="AM1515" i="2"/>
  <c r="AN1515" i="2"/>
  <c r="AV1515" i="2"/>
  <c r="C1516" i="2"/>
  <c r="D1516" i="2"/>
  <c r="E1516" i="2"/>
  <c r="F1516" i="2"/>
  <c r="G1516" i="2"/>
  <c r="H1516" i="2"/>
  <c r="J1516" i="2"/>
  <c r="K1516" i="2"/>
  <c r="L1516" i="2"/>
  <c r="M1516" i="2"/>
  <c r="AG1516" i="2"/>
  <c r="AH1516" i="2"/>
  <c r="AI1516" i="2"/>
  <c r="AJ1516" i="2"/>
  <c r="AK1516" i="2"/>
  <c r="AL1516" i="2"/>
  <c r="AM1516" i="2"/>
  <c r="AN1516" i="2"/>
  <c r="AV1516" i="2"/>
  <c r="C1517" i="2"/>
  <c r="D1517" i="2"/>
  <c r="E1517" i="2"/>
  <c r="F1517" i="2"/>
  <c r="G1517" i="2"/>
  <c r="H1517" i="2"/>
  <c r="J1517" i="2"/>
  <c r="K1517" i="2"/>
  <c r="L1517" i="2"/>
  <c r="M1517" i="2"/>
  <c r="AG1517" i="2"/>
  <c r="AH1517" i="2"/>
  <c r="AI1517" i="2"/>
  <c r="AJ1517" i="2"/>
  <c r="AK1517" i="2"/>
  <c r="AL1517" i="2"/>
  <c r="AM1517" i="2"/>
  <c r="AN1517" i="2"/>
  <c r="AV1517" i="2"/>
  <c r="C1518" i="2"/>
  <c r="D1518" i="2"/>
  <c r="E1518" i="2"/>
  <c r="F1518" i="2"/>
  <c r="G1518" i="2"/>
  <c r="H1518" i="2"/>
  <c r="J1518" i="2"/>
  <c r="K1518" i="2"/>
  <c r="L1518" i="2"/>
  <c r="M1518" i="2"/>
  <c r="AG1518" i="2"/>
  <c r="AH1518" i="2"/>
  <c r="AI1518" i="2"/>
  <c r="AJ1518" i="2"/>
  <c r="AK1518" i="2"/>
  <c r="AL1518" i="2"/>
  <c r="AM1518" i="2"/>
  <c r="AN1518" i="2"/>
  <c r="AV1518" i="2"/>
  <c r="C1519" i="2"/>
  <c r="D1519" i="2"/>
  <c r="E1519" i="2"/>
  <c r="F1519" i="2"/>
  <c r="G1519" i="2"/>
  <c r="H1519" i="2"/>
  <c r="J1519" i="2"/>
  <c r="K1519" i="2"/>
  <c r="L1519" i="2"/>
  <c r="M1519" i="2"/>
  <c r="AG1519" i="2"/>
  <c r="AH1519" i="2"/>
  <c r="AI1519" i="2"/>
  <c r="AJ1519" i="2"/>
  <c r="AK1519" i="2"/>
  <c r="AL1519" i="2"/>
  <c r="AM1519" i="2"/>
  <c r="AN1519" i="2"/>
  <c r="AV1519" i="2"/>
  <c r="C1520" i="2"/>
  <c r="D1520" i="2"/>
  <c r="E1520" i="2"/>
  <c r="F1520" i="2"/>
  <c r="G1520" i="2"/>
  <c r="H1520" i="2"/>
  <c r="J1520" i="2"/>
  <c r="K1520" i="2"/>
  <c r="L1520" i="2"/>
  <c r="M1520" i="2"/>
  <c r="AG1520" i="2"/>
  <c r="AH1520" i="2"/>
  <c r="AI1520" i="2"/>
  <c r="AJ1520" i="2"/>
  <c r="AK1520" i="2"/>
  <c r="AL1520" i="2"/>
  <c r="AM1520" i="2"/>
  <c r="AN1520" i="2"/>
  <c r="AV1520" i="2"/>
  <c r="C1521" i="2"/>
  <c r="D1521" i="2"/>
  <c r="E1521" i="2"/>
  <c r="F1521" i="2"/>
  <c r="G1521" i="2"/>
  <c r="H1521" i="2"/>
  <c r="J1521" i="2"/>
  <c r="K1521" i="2"/>
  <c r="L1521" i="2"/>
  <c r="M1521" i="2"/>
  <c r="AG1521" i="2"/>
  <c r="AH1521" i="2"/>
  <c r="AI1521" i="2"/>
  <c r="AJ1521" i="2"/>
  <c r="AK1521" i="2"/>
  <c r="AL1521" i="2"/>
  <c r="AM1521" i="2"/>
  <c r="AN1521" i="2"/>
  <c r="AV1521" i="2"/>
  <c r="C1522" i="2"/>
  <c r="D1522" i="2"/>
  <c r="E1522" i="2"/>
  <c r="F1522" i="2"/>
  <c r="G1522" i="2"/>
  <c r="H1522" i="2"/>
  <c r="J1522" i="2"/>
  <c r="K1522" i="2"/>
  <c r="L1522" i="2"/>
  <c r="M1522" i="2"/>
  <c r="AG1522" i="2"/>
  <c r="AH1522" i="2"/>
  <c r="AI1522" i="2"/>
  <c r="AJ1522" i="2"/>
  <c r="AK1522" i="2"/>
  <c r="AL1522" i="2"/>
  <c r="AM1522" i="2"/>
  <c r="AN1522" i="2"/>
  <c r="AV1522" i="2"/>
  <c r="C1523" i="2"/>
  <c r="D1523" i="2"/>
  <c r="E1523" i="2"/>
  <c r="F1523" i="2"/>
  <c r="G1523" i="2"/>
  <c r="H1523" i="2"/>
  <c r="J1523" i="2"/>
  <c r="K1523" i="2"/>
  <c r="L1523" i="2"/>
  <c r="M1523" i="2"/>
  <c r="AG1523" i="2"/>
  <c r="AH1523" i="2"/>
  <c r="AI1523" i="2"/>
  <c r="AJ1523" i="2"/>
  <c r="AK1523" i="2"/>
  <c r="AL1523" i="2"/>
  <c r="AM1523" i="2"/>
  <c r="AN1523" i="2"/>
  <c r="AV1523" i="2"/>
  <c r="C1524" i="2"/>
  <c r="D1524" i="2"/>
  <c r="E1524" i="2"/>
  <c r="F1524" i="2"/>
  <c r="G1524" i="2"/>
  <c r="H1524" i="2"/>
  <c r="J1524" i="2"/>
  <c r="K1524" i="2"/>
  <c r="L1524" i="2"/>
  <c r="M1524" i="2"/>
  <c r="AG1524" i="2"/>
  <c r="AH1524" i="2"/>
  <c r="AI1524" i="2"/>
  <c r="AJ1524" i="2"/>
  <c r="AK1524" i="2"/>
  <c r="AL1524" i="2"/>
  <c r="AM1524" i="2"/>
  <c r="AN1524" i="2"/>
  <c r="AV1524" i="2"/>
  <c r="C1525" i="2"/>
  <c r="D1525" i="2"/>
  <c r="E1525" i="2"/>
  <c r="F1525" i="2"/>
  <c r="G1525" i="2"/>
  <c r="H1525" i="2"/>
  <c r="J1525" i="2"/>
  <c r="K1525" i="2"/>
  <c r="L1525" i="2"/>
  <c r="M1525" i="2"/>
  <c r="AG1525" i="2"/>
  <c r="AH1525" i="2"/>
  <c r="AI1525" i="2"/>
  <c r="AJ1525" i="2"/>
  <c r="AK1525" i="2"/>
  <c r="AL1525" i="2"/>
  <c r="AM1525" i="2"/>
  <c r="AN1525" i="2"/>
  <c r="AV1525" i="2"/>
  <c r="C1526" i="2"/>
  <c r="D1526" i="2"/>
  <c r="E1526" i="2"/>
  <c r="F1526" i="2"/>
  <c r="G1526" i="2"/>
  <c r="H1526" i="2"/>
  <c r="J1526" i="2"/>
  <c r="K1526" i="2"/>
  <c r="L1526" i="2"/>
  <c r="M1526" i="2"/>
  <c r="AG1526" i="2"/>
  <c r="AH1526" i="2"/>
  <c r="AI1526" i="2"/>
  <c r="AJ1526" i="2"/>
  <c r="AK1526" i="2"/>
  <c r="AL1526" i="2"/>
  <c r="AM1526" i="2"/>
  <c r="AN1526" i="2"/>
  <c r="AV1526" i="2"/>
  <c r="C1527" i="2"/>
  <c r="D1527" i="2"/>
  <c r="E1527" i="2"/>
  <c r="F1527" i="2"/>
  <c r="G1527" i="2"/>
  <c r="H1527" i="2"/>
  <c r="J1527" i="2"/>
  <c r="K1527" i="2"/>
  <c r="L1527" i="2"/>
  <c r="M1527" i="2"/>
  <c r="AG1527" i="2"/>
  <c r="AH1527" i="2"/>
  <c r="AI1527" i="2"/>
  <c r="AJ1527" i="2"/>
  <c r="AK1527" i="2"/>
  <c r="AL1527" i="2"/>
  <c r="AM1527" i="2"/>
  <c r="AN1527" i="2"/>
  <c r="AV1527" i="2"/>
  <c r="C1528" i="2"/>
  <c r="D1528" i="2"/>
  <c r="E1528" i="2"/>
  <c r="F1528" i="2"/>
  <c r="G1528" i="2"/>
  <c r="H1528" i="2"/>
  <c r="J1528" i="2"/>
  <c r="K1528" i="2"/>
  <c r="L1528" i="2"/>
  <c r="M1528" i="2"/>
  <c r="AG1528" i="2"/>
  <c r="AH1528" i="2"/>
  <c r="AI1528" i="2"/>
  <c r="AJ1528" i="2"/>
  <c r="AK1528" i="2"/>
  <c r="AL1528" i="2"/>
  <c r="AM1528" i="2"/>
  <c r="AN1528" i="2"/>
  <c r="AV1528" i="2"/>
  <c r="C1529" i="2"/>
  <c r="D1529" i="2"/>
  <c r="E1529" i="2"/>
  <c r="F1529" i="2"/>
  <c r="G1529" i="2"/>
  <c r="H1529" i="2"/>
  <c r="J1529" i="2"/>
  <c r="K1529" i="2"/>
  <c r="L1529" i="2"/>
  <c r="M1529" i="2"/>
  <c r="AG1529" i="2"/>
  <c r="AH1529" i="2"/>
  <c r="AI1529" i="2"/>
  <c r="AJ1529" i="2"/>
  <c r="AK1529" i="2"/>
  <c r="AL1529" i="2"/>
  <c r="AM1529" i="2"/>
  <c r="AN1529" i="2"/>
  <c r="AV1529" i="2"/>
  <c r="C1530" i="2"/>
  <c r="D1530" i="2"/>
  <c r="E1530" i="2"/>
  <c r="F1530" i="2"/>
  <c r="G1530" i="2"/>
  <c r="H1530" i="2"/>
  <c r="J1530" i="2"/>
  <c r="K1530" i="2"/>
  <c r="L1530" i="2"/>
  <c r="M1530" i="2"/>
  <c r="AG1530" i="2"/>
  <c r="AH1530" i="2"/>
  <c r="AI1530" i="2"/>
  <c r="AJ1530" i="2"/>
  <c r="AK1530" i="2"/>
  <c r="AL1530" i="2"/>
  <c r="AM1530" i="2"/>
  <c r="AN1530" i="2"/>
  <c r="AV1530" i="2"/>
  <c r="C1531" i="2"/>
  <c r="D1531" i="2"/>
  <c r="E1531" i="2"/>
  <c r="F1531" i="2"/>
  <c r="G1531" i="2"/>
  <c r="H1531" i="2"/>
  <c r="J1531" i="2"/>
  <c r="K1531" i="2"/>
  <c r="L1531" i="2"/>
  <c r="M1531" i="2"/>
  <c r="AG1531" i="2"/>
  <c r="AH1531" i="2"/>
  <c r="AI1531" i="2"/>
  <c r="AJ1531" i="2"/>
  <c r="AK1531" i="2"/>
  <c r="AL1531" i="2"/>
  <c r="AM1531" i="2"/>
  <c r="AN1531" i="2"/>
  <c r="AV1531" i="2"/>
  <c r="C1532" i="2"/>
  <c r="D1532" i="2"/>
  <c r="E1532" i="2"/>
  <c r="F1532" i="2"/>
  <c r="G1532" i="2"/>
  <c r="H1532" i="2"/>
  <c r="J1532" i="2"/>
  <c r="K1532" i="2"/>
  <c r="L1532" i="2"/>
  <c r="M1532" i="2"/>
  <c r="AG1532" i="2"/>
  <c r="AH1532" i="2"/>
  <c r="AI1532" i="2"/>
  <c r="AJ1532" i="2"/>
  <c r="AK1532" i="2"/>
  <c r="AL1532" i="2"/>
  <c r="AM1532" i="2"/>
  <c r="AN1532" i="2"/>
  <c r="AV1532" i="2"/>
  <c r="C1533" i="2"/>
  <c r="D1533" i="2"/>
  <c r="E1533" i="2"/>
  <c r="F1533" i="2"/>
  <c r="G1533" i="2"/>
  <c r="H1533" i="2"/>
  <c r="J1533" i="2"/>
  <c r="K1533" i="2"/>
  <c r="L1533" i="2"/>
  <c r="M1533" i="2"/>
  <c r="AG1533" i="2"/>
  <c r="AH1533" i="2"/>
  <c r="AI1533" i="2"/>
  <c r="AJ1533" i="2"/>
  <c r="AK1533" i="2"/>
  <c r="AL1533" i="2"/>
  <c r="AM1533" i="2"/>
  <c r="AN1533" i="2"/>
  <c r="AV1533" i="2"/>
  <c r="C1534" i="2"/>
  <c r="D1534" i="2"/>
  <c r="E1534" i="2"/>
  <c r="F1534" i="2"/>
  <c r="G1534" i="2"/>
  <c r="H1534" i="2"/>
  <c r="J1534" i="2"/>
  <c r="K1534" i="2"/>
  <c r="L1534" i="2"/>
  <c r="M1534" i="2"/>
  <c r="AG1534" i="2"/>
  <c r="AH1534" i="2"/>
  <c r="AI1534" i="2"/>
  <c r="AJ1534" i="2"/>
  <c r="AK1534" i="2"/>
  <c r="AL1534" i="2"/>
  <c r="AM1534" i="2"/>
  <c r="AN1534" i="2"/>
  <c r="AV1534" i="2"/>
  <c r="C1535" i="2"/>
  <c r="D1535" i="2"/>
  <c r="E1535" i="2"/>
  <c r="F1535" i="2"/>
  <c r="G1535" i="2"/>
  <c r="H1535" i="2"/>
  <c r="J1535" i="2"/>
  <c r="K1535" i="2"/>
  <c r="L1535" i="2"/>
  <c r="M1535" i="2"/>
  <c r="AG1535" i="2"/>
  <c r="AH1535" i="2"/>
  <c r="AI1535" i="2"/>
  <c r="AJ1535" i="2"/>
  <c r="AK1535" i="2"/>
  <c r="AL1535" i="2"/>
  <c r="AM1535" i="2"/>
  <c r="AN1535" i="2"/>
  <c r="AV1535" i="2"/>
  <c r="C1536" i="2"/>
  <c r="D1536" i="2"/>
  <c r="E1536" i="2"/>
  <c r="F1536" i="2"/>
  <c r="G1536" i="2"/>
  <c r="H1536" i="2"/>
  <c r="J1536" i="2"/>
  <c r="K1536" i="2"/>
  <c r="L1536" i="2"/>
  <c r="M1536" i="2"/>
  <c r="AG1536" i="2"/>
  <c r="AH1536" i="2"/>
  <c r="AI1536" i="2"/>
  <c r="AJ1536" i="2"/>
  <c r="AK1536" i="2"/>
  <c r="AL1536" i="2"/>
  <c r="AM1536" i="2"/>
  <c r="AN1536" i="2"/>
  <c r="AV1536" i="2"/>
  <c r="C1537" i="2"/>
  <c r="D1537" i="2"/>
  <c r="E1537" i="2"/>
  <c r="F1537" i="2"/>
  <c r="G1537" i="2"/>
  <c r="H1537" i="2"/>
  <c r="J1537" i="2"/>
  <c r="K1537" i="2"/>
  <c r="L1537" i="2"/>
  <c r="M1537" i="2"/>
  <c r="AG1537" i="2"/>
  <c r="AH1537" i="2"/>
  <c r="AI1537" i="2"/>
  <c r="AJ1537" i="2"/>
  <c r="AK1537" i="2"/>
  <c r="AL1537" i="2"/>
  <c r="AM1537" i="2"/>
  <c r="AN1537" i="2"/>
  <c r="AV1537" i="2"/>
  <c r="C1538" i="2"/>
  <c r="D1538" i="2"/>
  <c r="E1538" i="2"/>
  <c r="F1538" i="2"/>
  <c r="G1538" i="2"/>
  <c r="H1538" i="2"/>
  <c r="J1538" i="2"/>
  <c r="K1538" i="2"/>
  <c r="L1538" i="2"/>
  <c r="M1538" i="2"/>
  <c r="AG1538" i="2"/>
  <c r="AH1538" i="2"/>
  <c r="AI1538" i="2"/>
  <c r="AJ1538" i="2"/>
  <c r="AK1538" i="2"/>
  <c r="AL1538" i="2"/>
  <c r="AM1538" i="2"/>
  <c r="AN1538" i="2"/>
  <c r="AV1538" i="2"/>
  <c r="C1539" i="2"/>
  <c r="D1539" i="2"/>
  <c r="E1539" i="2"/>
  <c r="F1539" i="2"/>
  <c r="G1539" i="2"/>
  <c r="H1539" i="2"/>
  <c r="J1539" i="2"/>
  <c r="K1539" i="2"/>
  <c r="L1539" i="2"/>
  <c r="M1539" i="2"/>
  <c r="AG1539" i="2"/>
  <c r="AH1539" i="2"/>
  <c r="AI1539" i="2"/>
  <c r="AJ1539" i="2"/>
  <c r="AK1539" i="2"/>
  <c r="AL1539" i="2"/>
  <c r="AM1539" i="2"/>
  <c r="AN1539" i="2"/>
  <c r="AV1539" i="2"/>
  <c r="C1540" i="2"/>
  <c r="D1540" i="2"/>
  <c r="E1540" i="2"/>
  <c r="F1540" i="2"/>
  <c r="G1540" i="2"/>
  <c r="H1540" i="2"/>
  <c r="J1540" i="2"/>
  <c r="K1540" i="2"/>
  <c r="L1540" i="2"/>
  <c r="M1540" i="2"/>
  <c r="AG1540" i="2"/>
  <c r="AH1540" i="2"/>
  <c r="AI1540" i="2"/>
  <c r="AJ1540" i="2"/>
  <c r="AK1540" i="2"/>
  <c r="AL1540" i="2"/>
  <c r="AM1540" i="2"/>
  <c r="AN1540" i="2"/>
  <c r="AV1540" i="2"/>
  <c r="C1541" i="2"/>
  <c r="D1541" i="2"/>
  <c r="E1541" i="2"/>
  <c r="F1541" i="2"/>
  <c r="G1541" i="2"/>
  <c r="H1541" i="2"/>
  <c r="J1541" i="2"/>
  <c r="K1541" i="2"/>
  <c r="L1541" i="2"/>
  <c r="M1541" i="2"/>
  <c r="AG1541" i="2"/>
  <c r="AH1541" i="2"/>
  <c r="AI1541" i="2"/>
  <c r="AJ1541" i="2"/>
  <c r="AK1541" i="2"/>
  <c r="AL1541" i="2"/>
  <c r="AM1541" i="2"/>
  <c r="AN1541" i="2"/>
  <c r="AV1541" i="2"/>
  <c r="C1542" i="2"/>
  <c r="D1542" i="2"/>
  <c r="E1542" i="2"/>
  <c r="F1542" i="2"/>
  <c r="G1542" i="2"/>
  <c r="H1542" i="2"/>
  <c r="J1542" i="2"/>
  <c r="K1542" i="2"/>
  <c r="L1542" i="2"/>
  <c r="M1542" i="2"/>
  <c r="AG1542" i="2"/>
  <c r="AH1542" i="2"/>
  <c r="AI1542" i="2"/>
  <c r="AJ1542" i="2"/>
  <c r="AK1542" i="2"/>
  <c r="AL1542" i="2"/>
  <c r="AM1542" i="2"/>
  <c r="AN1542" i="2"/>
  <c r="AV1542" i="2"/>
  <c r="C1543" i="2"/>
  <c r="D1543" i="2"/>
  <c r="E1543" i="2"/>
  <c r="F1543" i="2"/>
  <c r="G1543" i="2"/>
  <c r="H1543" i="2"/>
  <c r="J1543" i="2"/>
  <c r="K1543" i="2"/>
  <c r="L1543" i="2"/>
  <c r="M1543" i="2"/>
  <c r="AG1543" i="2"/>
  <c r="AH1543" i="2"/>
  <c r="AI1543" i="2"/>
  <c r="AJ1543" i="2"/>
  <c r="AK1543" i="2"/>
  <c r="AL1543" i="2"/>
  <c r="AM1543" i="2"/>
  <c r="AN1543" i="2"/>
  <c r="AV1543" i="2"/>
  <c r="C1544" i="2"/>
  <c r="D1544" i="2"/>
  <c r="E1544" i="2"/>
  <c r="F1544" i="2"/>
  <c r="G1544" i="2"/>
  <c r="H1544" i="2"/>
  <c r="J1544" i="2"/>
  <c r="K1544" i="2"/>
  <c r="L1544" i="2"/>
  <c r="M1544" i="2"/>
  <c r="AG1544" i="2"/>
  <c r="AH1544" i="2"/>
  <c r="AI1544" i="2"/>
  <c r="AJ1544" i="2"/>
  <c r="AK1544" i="2"/>
  <c r="AL1544" i="2"/>
  <c r="AM1544" i="2"/>
  <c r="AN1544" i="2"/>
  <c r="AV1544" i="2"/>
  <c r="C1545" i="2"/>
  <c r="D1545" i="2"/>
  <c r="E1545" i="2"/>
  <c r="F1545" i="2"/>
  <c r="G1545" i="2"/>
  <c r="H1545" i="2"/>
  <c r="J1545" i="2"/>
  <c r="K1545" i="2"/>
  <c r="L1545" i="2"/>
  <c r="M1545" i="2"/>
  <c r="AG1545" i="2"/>
  <c r="AH1545" i="2"/>
  <c r="AI1545" i="2"/>
  <c r="AJ1545" i="2"/>
  <c r="AK1545" i="2"/>
  <c r="AL1545" i="2"/>
  <c r="AM1545" i="2"/>
  <c r="AN1545" i="2"/>
  <c r="AV1545" i="2"/>
  <c r="C1546" i="2"/>
  <c r="D1546" i="2"/>
  <c r="E1546" i="2"/>
  <c r="F1546" i="2"/>
  <c r="G1546" i="2"/>
  <c r="H1546" i="2"/>
  <c r="J1546" i="2"/>
  <c r="K1546" i="2"/>
  <c r="L1546" i="2"/>
  <c r="M1546" i="2"/>
  <c r="AG1546" i="2"/>
  <c r="AH1546" i="2"/>
  <c r="AI1546" i="2"/>
  <c r="AJ1546" i="2"/>
  <c r="AK1546" i="2"/>
  <c r="AL1546" i="2"/>
  <c r="AM1546" i="2"/>
  <c r="AN1546" i="2"/>
  <c r="AV1546" i="2"/>
  <c r="C1547" i="2"/>
  <c r="D1547" i="2"/>
  <c r="E1547" i="2"/>
  <c r="F1547" i="2"/>
  <c r="G1547" i="2"/>
  <c r="H1547" i="2"/>
  <c r="J1547" i="2"/>
  <c r="K1547" i="2"/>
  <c r="L1547" i="2"/>
  <c r="M1547" i="2"/>
  <c r="AG1547" i="2"/>
  <c r="AH1547" i="2"/>
  <c r="AI1547" i="2"/>
  <c r="AJ1547" i="2"/>
  <c r="AK1547" i="2"/>
  <c r="AL1547" i="2"/>
  <c r="AM1547" i="2"/>
  <c r="AN1547" i="2"/>
  <c r="AV1547" i="2"/>
  <c r="C1548" i="2"/>
  <c r="D1548" i="2"/>
  <c r="E1548" i="2"/>
  <c r="F1548" i="2"/>
  <c r="G1548" i="2"/>
  <c r="H1548" i="2"/>
  <c r="J1548" i="2"/>
  <c r="K1548" i="2"/>
  <c r="L1548" i="2"/>
  <c r="M1548" i="2"/>
  <c r="AG1548" i="2"/>
  <c r="AH1548" i="2"/>
  <c r="AI1548" i="2"/>
  <c r="AJ1548" i="2"/>
  <c r="AK1548" i="2"/>
  <c r="AL1548" i="2"/>
  <c r="AM1548" i="2"/>
  <c r="AN1548" i="2"/>
  <c r="AV1548" i="2"/>
  <c r="C1549" i="2"/>
  <c r="D1549" i="2"/>
  <c r="E1549" i="2"/>
  <c r="F1549" i="2"/>
  <c r="G1549" i="2"/>
  <c r="H1549" i="2"/>
  <c r="J1549" i="2"/>
  <c r="K1549" i="2"/>
  <c r="L1549" i="2"/>
  <c r="M1549" i="2"/>
  <c r="AG1549" i="2"/>
  <c r="AH1549" i="2"/>
  <c r="AI1549" i="2"/>
  <c r="AJ1549" i="2"/>
  <c r="AK1549" i="2"/>
  <c r="AL1549" i="2"/>
  <c r="AM1549" i="2"/>
  <c r="AN1549" i="2"/>
  <c r="AV1549" i="2"/>
  <c r="C1550" i="2"/>
  <c r="D1550" i="2"/>
  <c r="E1550" i="2"/>
  <c r="F1550" i="2"/>
  <c r="G1550" i="2"/>
  <c r="H1550" i="2"/>
  <c r="J1550" i="2"/>
  <c r="K1550" i="2"/>
  <c r="L1550" i="2"/>
  <c r="M1550" i="2"/>
  <c r="AG1550" i="2"/>
  <c r="AH1550" i="2"/>
  <c r="AI1550" i="2"/>
  <c r="AJ1550" i="2"/>
  <c r="AK1550" i="2"/>
  <c r="AL1550" i="2"/>
  <c r="AM1550" i="2"/>
  <c r="AN1550" i="2"/>
  <c r="AV1550" i="2"/>
  <c r="C1551" i="2"/>
  <c r="D1551" i="2"/>
  <c r="E1551" i="2"/>
  <c r="F1551" i="2"/>
  <c r="G1551" i="2"/>
  <c r="H1551" i="2"/>
  <c r="J1551" i="2"/>
  <c r="K1551" i="2"/>
  <c r="L1551" i="2"/>
  <c r="M1551" i="2"/>
  <c r="AG1551" i="2"/>
  <c r="AH1551" i="2"/>
  <c r="AI1551" i="2"/>
  <c r="AJ1551" i="2"/>
  <c r="AK1551" i="2"/>
  <c r="AL1551" i="2"/>
  <c r="AM1551" i="2"/>
  <c r="AN1551" i="2"/>
  <c r="AV1551" i="2"/>
  <c r="C1552" i="2"/>
  <c r="D1552" i="2"/>
  <c r="E1552" i="2"/>
  <c r="F1552" i="2"/>
  <c r="G1552" i="2"/>
  <c r="H1552" i="2"/>
  <c r="J1552" i="2"/>
  <c r="K1552" i="2"/>
  <c r="L1552" i="2"/>
  <c r="M1552" i="2"/>
  <c r="AG1552" i="2"/>
  <c r="AH1552" i="2"/>
  <c r="AI1552" i="2"/>
  <c r="AJ1552" i="2"/>
  <c r="AK1552" i="2"/>
  <c r="AL1552" i="2"/>
  <c r="AM1552" i="2"/>
  <c r="AN1552" i="2"/>
  <c r="AV1552" i="2"/>
  <c r="C1553" i="2"/>
  <c r="D1553" i="2"/>
  <c r="E1553" i="2"/>
  <c r="F1553" i="2"/>
  <c r="G1553" i="2"/>
  <c r="H1553" i="2"/>
  <c r="J1553" i="2"/>
  <c r="K1553" i="2"/>
  <c r="L1553" i="2"/>
  <c r="M1553" i="2"/>
  <c r="AG1553" i="2"/>
  <c r="AH1553" i="2"/>
  <c r="AI1553" i="2"/>
  <c r="AJ1553" i="2"/>
  <c r="AK1553" i="2"/>
  <c r="AL1553" i="2"/>
  <c r="AM1553" i="2"/>
  <c r="AN1553" i="2"/>
  <c r="AV1553" i="2"/>
  <c r="C1554" i="2"/>
  <c r="D1554" i="2"/>
  <c r="E1554" i="2"/>
  <c r="F1554" i="2"/>
  <c r="G1554" i="2"/>
  <c r="H1554" i="2"/>
  <c r="J1554" i="2"/>
  <c r="K1554" i="2"/>
  <c r="L1554" i="2"/>
  <c r="M1554" i="2"/>
  <c r="AG1554" i="2"/>
  <c r="AH1554" i="2"/>
  <c r="AI1554" i="2"/>
  <c r="AJ1554" i="2"/>
  <c r="AK1554" i="2"/>
  <c r="AL1554" i="2"/>
  <c r="AM1554" i="2"/>
  <c r="AN1554" i="2"/>
  <c r="AV1554" i="2"/>
  <c r="C1555" i="2"/>
  <c r="D1555" i="2"/>
  <c r="E1555" i="2"/>
  <c r="F1555" i="2"/>
  <c r="G1555" i="2"/>
  <c r="H1555" i="2"/>
  <c r="J1555" i="2"/>
  <c r="K1555" i="2"/>
  <c r="L1555" i="2"/>
  <c r="M1555" i="2"/>
  <c r="AG1555" i="2"/>
  <c r="AH1555" i="2"/>
  <c r="AI1555" i="2"/>
  <c r="AJ1555" i="2"/>
  <c r="AK1555" i="2"/>
  <c r="AL1555" i="2"/>
  <c r="AM1555" i="2"/>
  <c r="AN1555" i="2"/>
  <c r="AV1555" i="2"/>
  <c r="C1556" i="2"/>
  <c r="D1556" i="2"/>
  <c r="E1556" i="2"/>
  <c r="F1556" i="2"/>
  <c r="G1556" i="2"/>
  <c r="H1556" i="2"/>
  <c r="J1556" i="2"/>
  <c r="K1556" i="2"/>
  <c r="L1556" i="2"/>
  <c r="M1556" i="2"/>
  <c r="AG1556" i="2"/>
  <c r="AH1556" i="2"/>
  <c r="AI1556" i="2"/>
  <c r="AJ1556" i="2"/>
  <c r="AK1556" i="2"/>
  <c r="AL1556" i="2"/>
  <c r="AM1556" i="2"/>
  <c r="AN1556" i="2"/>
  <c r="AV1556" i="2"/>
  <c r="C1557" i="2"/>
  <c r="D1557" i="2"/>
  <c r="E1557" i="2"/>
  <c r="F1557" i="2"/>
  <c r="G1557" i="2"/>
  <c r="H1557" i="2"/>
  <c r="J1557" i="2"/>
  <c r="K1557" i="2"/>
  <c r="L1557" i="2"/>
  <c r="M1557" i="2"/>
  <c r="AG1557" i="2"/>
  <c r="AH1557" i="2"/>
  <c r="AI1557" i="2"/>
  <c r="AJ1557" i="2"/>
  <c r="AK1557" i="2"/>
  <c r="AL1557" i="2"/>
  <c r="AM1557" i="2"/>
  <c r="AN1557" i="2"/>
  <c r="AV1557" i="2"/>
  <c r="C1558" i="2"/>
  <c r="D1558" i="2"/>
  <c r="E1558" i="2"/>
  <c r="F1558" i="2"/>
  <c r="G1558" i="2"/>
  <c r="H1558" i="2"/>
  <c r="J1558" i="2"/>
  <c r="K1558" i="2"/>
  <c r="L1558" i="2"/>
  <c r="M1558" i="2"/>
  <c r="AG1558" i="2"/>
  <c r="AH1558" i="2"/>
  <c r="AI1558" i="2"/>
  <c r="AJ1558" i="2"/>
  <c r="AK1558" i="2"/>
  <c r="AL1558" i="2"/>
  <c r="AM1558" i="2"/>
  <c r="AN1558" i="2"/>
  <c r="AV1558" i="2"/>
  <c r="C1559" i="2"/>
  <c r="D1559" i="2"/>
  <c r="E1559" i="2"/>
  <c r="F1559" i="2"/>
  <c r="G1559" i="2"/>
  <c r="H1559" i="2"/>
  <c r="J1559" i="2"/>
  <c r="K1559" i="2"/>
  <c r="L1559" i="2"/>
  <c r="M1559" i="2"/>
  <c r="AG1559" i="2"/>
  <c r="AH1559" i="2"/>
  <c r="AI1559" i="2"/>
  <c r="AJ1559" i="2"/>
  <c r="AK1559" i="2"/>
  <c r="AL1559" i="2"/>
  <c r="AM1559" i="2"/>
  <c r="AN1559" i="2"/>
  <c r="C1561" i="2"/>
  <c r="D1561" i="2"/>
  <c r="E1561" i="2"/>
  <c r="F1561" i="2"/>
  <c r="G1561" i="2"/>
  <c r="H1561" i="2"/>
  <c r="J1561" i="2"/>
  <c r="K1561" i="2"/>
  <c r="L1561" i="2"/>
  <c r="M1561" i="2"/>
  <c r="AG1561" i="2"/>
  <c r="AH1561" i="2"/>
  <c r="AI1561" i="2"/>
  <c r="AJ1561" i="2"/>
  <c r="AK1561" i="2"/>
  <c r="AL1561" i="2"/>
  <c r="AM1561" i="2"/>
  <c r="AN1561" i="2"/>
  <c r="AV1561" i="2"/>
  <c r="C1562" i="2"/>
  <c r="D1562" i="2"/>
  <c r="E1562" i="2"/>
  <c r="F1562" i="2"/>
  <c r="G1562" i="2"/>
  <c r="H1562" i="2"/>
  <c r="J1562" i="2"/>
  <c r="K1562" i="2"/>
  <c r="L1562" i="2"/>
  <c r="M1562" i="2"/>
  <c r="AG1562" i="2"/>
  <c r="AH1562" i="2"/>
  <c r="AI1562" i="2"/>
  <c r="AJ1562" i="2"/>
  <c r="AK1562" i="2"/>
  <c r="AL1562" i="2"/>
  <c r="AM1562" i="2"/>
  <c r="AN1562" i="2"/>
  <c r="AV1562" i="2"/>
  <c r="C1563" i="2"/>
  <c r="D1563" i="2"/>
  <c r="E1563" i="2"/>
  <c r="F1563" i="2"/>
  <c r="G1563" i="2"/>
  <c r="H1563" i="2"/>
  <c r="J1563" i="2"/>
  <c r="K1563" i="2"/>
  <c r="L1563" i="2"/>
  <c r="M1563" i="2"/>
  <c r="AG1563" i="2"/>
  <c r="AH1563" i="2"/>
  <c r="AI1563" i="2"/>
  <c r="AJ1563" i="2"/>
  <c r="AK1563" i="2"/>
  <c r="AL1563" i="2"/>
  <c r="AM1563" i="2"/>
  <c r="AN1563" i="2"/>
  <c r="AV1563" i="2"/>
  <c r="C1564" i="2"/>
  <c r="D1564" i="2"/>
  <c r="E1564" i="2"/>
  <c r="F1564" i="2"/>
  <c r="G1564" i="2"/>
  <c r="H1564" i="2"/>
  <c r="J1564" i="2"/>
  <c r="K1564" i="2"/>
  <c r="L1564" i="2"/>
  <c r="M1564" i="2"/>
  <c r="AG1564" i="2"/>
  <c r="AH1564" i="2"/>
  <c r="AI1564" i="2"/>
  <c r="AJ1564" i="2"/>
  <c r="AK1564" i="2"/>
  <c r="AL1564" i="2"/>
  <c r="AM1564" i="2"/>
  <c r="AN1564" i="2"/>
  <c r="AV1564" i="2"/>
  <c r="C1565" i="2"/>
  <c r="D1565" i="2"/>
  <c r="E1565" i="2"/>
  <c r="F1565" i="2"/>
  <c r="G1565" i="2"/>
  <c r="H1565" i="2"/>
  <c r="J1565" i="2"/>
  <c r="K1565" i="2"/>
  <c r="L1565" i="2"/>
  <c r="M1565" i="2"/>
  <c r="AG1565" i="2"/>
  <c r="AH1565" i="2"/>
  <c r="AI1565" i="2"/>
  <c r="AJ1565" i="2"/>
  <c r="AK1565" i="2"/>
  <c r="AL1565" i="2"/>
  <c r="AM1565" i="2"/>
  <c r="AN1565" i="2"/>
  <c r="AV1565" i="2"/>
  <c r="C1566" i="2"/>
  <c r="D1566" i="2"/>
  <c r="E1566" i="2"/>
  <c r="F1566" i="2"/>
  <c r="G1566" i="2"/>
  <c r="H1566" i="2"/>
  <c r="J1566" i="2"/>
  <c r="K1566" i="2"/>
  <c r="L1566" i="2"/>
  <c r="M1566" i="2"/>
  <c r="AG1566" i="2"/>
  <c r="AH1566" i="2"/>
  <c r="AI1566" i="2"/>
  <c r="AJ1566" i="2"/>
  <c r="AK1566" i="2"/>
  <c r="AL1566" i="2"/>
  <c r="AM1566" i="2"/>
  <c r="AN1566" i="2"/>
  <c r="AV1566" i="2"/>
  <c r="C1567" i="2"/>
  <c r="D1567" i="2"/>
  <c r="E1567" i="2"/>
  <c r="F1567" i="2"/>
  <c r="G1567" i="2"/>
  <c r="H1567" i="2"/>
  <c r="J1567" i="2"/>
  <c r="K1567" i="2"/>
  <c r="L1567" i="2"/>
  <c r="M1567" i="2"/>
  <c r="AG1567" i="2"/>
  <c r="AH1567" i="2"/>
  <c r="AI1567" i="2"/>
  <c r="AJ1567" i="2"/>
  <c r="AK1567" i="2"/>
  <c r="AL1567" i="2"/>
  <c r="AM1567" i="2"/>
  <c r="AN1567" i="2"/>
  <c r="AV1567" i="2"/>
  <c r="C1568" i="2"/>
  <c r="D1568" i="2"/>
  <c r="E1568" i="2"/>
  <c r="F1568" i="2"/>
  <c r="G1568" i="2"/>
  <c r="H1568" i="2"/>
  <c r="J1568" i="2"/>
  <c r="K1568" i="2"/>
  <c r="L1568" i="2"/>
  <c r="M1568" i="2"/>
  <c r="AG1568" i="2"/>
  <c r="AH1568" i="2"/>
  <c r="AI1568" i="2"/>
  <c r="AJ1568" i="2"/>
  <c r="AK1568" i="2"/>
  <c r="AL1568" i="2"/>
  <c r="AM1568" i="2"/>
  <c r="AN1568" i="2"/>
  <c r="AV1568" i="2"/>
  <c r="C1569" i="2"/>
  <c r="D1569" i="2"/>
  <c r="E1569" i="2"/>
  <c r="F1569" i="2"/>
  <c r="G1569" i="2"/>
  <c r="H1569" i="2"/>
  <c r="J1569" i="2"/>
  <c r="K1569" i="2"/>
  <c r="L1569" i="2"/>
  <c r="M1569" i="2"/>
  <c r="AG1569" i="2"/>
  <c r="AH1569" i="2"/>
  <c r="AI1569" i="2"/>
  <c r="AJ1569" i="2"/>
  <c r="AK1569" i="2"/>
  <c r="AL1569" i="2"/>
  <c r="AM1569" i="2"/>
  <c r="AN1569" i="2"/>
  <c r="AV1569" i="2"/>
  <c r="C1570" i="2"/>
  <c r="D1570" i="2"/>
  <c r="E1570" i="2"/>
  <c r="F1570" i="2"/>
  <c r="G1570" i="2"/>
  <c r="H1570" i="2"/>
  <c r="J1570" i="2"/>
  <c r="K1570" i="2"/>
  <c r="L1570" i="2"/>
  <c r="M1570" i="2"/>
  <c r="AG1570" i="2"/>
  <c r="AH1570" i="2"/>
  <c r="AI1570" i="2"/>
  <c r="AJ1570" i="2"/>
  <c r="AK1570" i="2"/>
  <c r="AL1570" i="2"/>
  <c r="AM1570" i="2"/>
  <c r="AN1570" i="2"/>
  <c r="AV1570" i="2"/>
  <c r="C1571" i="2"/>
  <c r="D1571" i="2"/>
  <c r="E1571" i="2"/>
  <c r="F1571" i="2"/>
  <c r="G1571" i="2"/>
  <c r="H1571" i="2"/>
  <c r="J1571" i="2"/>
  <c r="K1571" i="2"/>
  <c r="L1571" i="2"/>
  <c r="M1571" i="2"/>
  <c r="AG1571" i="2"/>
  <c r="AH1571" i="2"/>
  <c r="AI1571" i="2"/>
  <c r="AJ1571" i="2"/>
  <c r="AK1571" i="2"/>
  <c r="AL1571" i="2"/>
  <c r="AM1571" i="2"/>
  <c r="AN1571" i="2"/>
  <c r="AV1571" i="2"/>
  <c r="C1572" i="2"/>
  <c r="D1572" i="2"/>
  <c r="E1572" i="2"/>
  <c r="F1572" i="2"/>
  <c r="G1572" i="2"/>
  <c r="H1572" i="2"/>
  <c r="J1572" i="2"/>
  <c r="K1572" i="2"/>
  <c r="L1572" i="2"/>
  <c r="M1572" i="2"/>
  <c r="AG1572" i="2"/>
  <c r="AH1572" i="2"/>
  <c r="AI1572" i="2"/>
  <c r="AJ1572" i="2"/>
  <c r="AK1572" i="2"/>
  <c r="AL1572" i="2"/>
  <c r="AM1572" i="2"/>
  <c r="AN1572" i="2"/>
  <c r="AV1572" i="2"/>
  <c r="C1573" i="2"/>
  <c r="D1573" i="2"/>
  <c r="E1573" i="2"/>
  <c r="F1573" i="2"/>
  <c r="G1573" i="2"/>
  <c r="H1573" i="2"/>
  <c r="J1573" i="2"/>
  <c r="K1573" i="2"/>
  <c r="L1573" i="2"/>
  <c r="M1573" i="2"/>
  <c r="AG1573" i="2"/>
  <c r="AH1573" i="2"/>
  <c r="AI1573" i="2"/>
  <c r="AJ1573" i="2"/>
  <c r="AK1573" i="2"/>
  <c r="AL1573" i="2"/>
  <c r="AM1573" i="2"/>
  <c r="AN1573" i="2"/>
  <c r="AV1573" i="2"/>
  <c r="C1574" i="2"/>
  <c r="D1574" i="2"/>
  <c r="E1574" i="2"/>
  <c r="F1574" i="2"/>
  <c r="G1574" i="2"/>
  <c r="H1574" i="2"/>
  <c r="J1574" i="2"/>
  <c r="K1574" i="2"/>
  <c r="L1574" i="2"/>
  <c r="M1574" i="2"/>
  <c r="AG1574" i="2"/>
  <c r="AH1574" i="2"/>
  <c r="AI1574" i="2"/>
  <c r="AJ1574" i="2"/>
  <c r="AK1574" i="2"/>
  <c r="AL1574" i="2"/>
  <c r="AM1574" i="2"/>
  <c r="AN1574" i="2"/>
  <c r="AV1574" i="2"/>
  <c r="C1575" i="2"/>
  <c r="D1575" i="2"/>
  <c r="E1575" i="2"/>
  <c r="F1575" i="2"/>
  <c r="G1575" i="2"/>
  <c r="H1575" i="2"/>
  <c r="J1575" i="2"/>
  <c r="K1575" i="2"/>
  <c r="L1575" i="2"/>
  <c r="M1575" i="2"/>
  <c r="AG1575" i="2"/>
  <c r="AH1575" i="2"/>
  <c r="AI1575" i="2"/>
  <c r="AJ1575" i="2"/>
  <c r="AK1575" i="2"/>
  <c r="AL1575" i="2"/>
  <c r="AM1575" i="2"/>
  <c r="AN1575" i="2"/>
  <c r="AV1575" i="2"/>
  <c r="C1576" i="2"/>
  <c r="D1576" i="2"/>
  <c r="E1576" i="2"/>
  <c r="F1576" i="2"/>
  <c r="G1576" i="2"/>
  <c r="H1576" i="2"/>
  <c r="J1576" i="2"/>
  <c r="K1576" i="2"/>
  <c r="L1576" i="2"/>
  <c r="M1576" i="2"/>
  <c r="AG1576" i="2"/>
  <c r="AH1576" i="2"/>
  <c r="AI1576" i="2"/>
  <c r="AJ1576" i="2"/>
  <c r="AK1576" i="2"/>
  <c r="AL1576" i="2"/>
  <c r="AM1576" i="2"/>
  <c r="AN1576" i="2"/>
  <c r="AV1576" i="2"/>
  <c r="C1577" i="2"/>
  <c r="D1577" i="2"/>
  <c r="E1577" i="2"/>
  <c r="F1577" i="2"/>
  <c r="G1577" i="2"/>
  <c r="H1577" i="2"/>
  <c r="J1577" i="2"/>
  <c r="K1577" i="2"/>
  <c r="L1577" i="2"/>
  <c r="M1577" i="2"/>
  <c r="AG1577" i="2"/>
  <c r="AH1577" i="2"/>
  <c r="AI1577" i="2"/>
  <c r="AJ1577" i="2"/>
  <c r="AK1577" i="2"/>
  <c r="AL1577" i="2"/>
  <c r="AM1577" i="2"/>
  <c r="AN1577" i="2"/>
  <c r="AV1577" i="2"/>
  <c r="C1578" i="2"/>
  <c r="D1578" i="2"/>
  <c r="E1578" i="2"/>
  <c r="F1578" i="2"/>
  <c r="G1578" i="2"/>
  <c r="H1578" i="2"/>
  <c r="J1578" i="2"/>
  <c r="K1578" i="2"/>
  <c r="L1578" i="2"/>
  <c r="M1578" i="2"/>
  <c r="AG1578" i="2"/>
  <c r="AH1578" i="2"/>
  <c r="AI1578" i="2"/>
  <c r="AJ1578" i="2"/>
  <c r="AK1578" i="2"/>
  <c r="AL1578" i="2"/>
  <c r="AM1578" i="2"/>
  <c r="AN1578" i="2"/>
  <c r="AV1578" i="2"/>
  <c r="C1579" i="2"/>
  <c r="D1579" i="2"/>
  <c r="E1579" i="2"/>
  <c r="F1579" i="2"/>
  <c r="G1579" i="2"/>
  <c r="H1579" i="2"/>
  <c r="J1579" i="2"/>
  <c r="K1579" i="2"/>
  <c r="L1579" i="2"/>
  <c r="M1579" i="2"/>
  <c r="AG1579" i="2"/>
  <c r="AH1579" i="2"/>
  <c r="AI1579" i="2"/>
  <c r="AJ1579" i="2"/>
  <c r="AK1579" i="2"/>
  <c r="AL1579" i="2"/>
  <c r="AM1579" i="2"/>
  <c r="AN1579" i="2"/>
  <c r="AV1579" i="2"/>
  <c r="C1580" i="2"/>
  <c r="D1580" i="2"/>
  <c r="E1580" i="2"/>
  <c r="F1580" i="2"/>
  <c r="G1580" i="2"/>
  <c r="H1580" i="2"/>
  <c r="J1580" i="2"/>
  <c r="K1580" i="2"/>
  <c r="L1580" i="2"/>
  <c r="M1580" i="2"/>
  <c r="AG1580" i="2"/>
  <c r="AH1580" i="2"/>
  <c r="AI1580" i="2"/>
  <c r="AJ1580" i="2"/>
  <c r="AK1580" i="2"/>
  <c r="AL1580" i="2"/>
  <c r="AM1580" i="2"/>
  <c r="AN1580" i="2"/>
  <c r="AV1580" i="2"/>
  <c r="C1581" i="2"/>
  <c r="D1581" i="2"/>
  <c r="E1581" i="2"/>
  <c r="F1581" i="2"/>
  <c r="G1581" i="2"/>
  <c r="H1581" i="2"/>
  <c r="J1581" i="2"/>
  <c r="K1581" i="2"/>
  <c r="L1581" i="2"/>
  <c r="M1581" i="2"/>
  <c r="AG1581" i="2"/>
  <c r="AH1581" i="2"/>
  <c r="AI1581" i="2"/>
  <c r="AJ1581" i="2"/>
  <c r="AK1581" i="2"/>
  <c r="AL1581" i="2"/>
  <c r="AM1581" i="2"/>
  <c r="AN1581" i="2"/>
  <c r="AV1581" i="2"/>
  <c r="C1582" i="2"/>
  <c r="D1582" i="2"/>
  <c r="E1582" i="2"/>
  <c r="F1582" i="2"/>
  <c r="G1582" i="2"/>
  <c r="H1582" i="2"/>
  <c r="J1582" i="2"/>
  <c r="K1582" i="2"/>
  <c r="L1582" i="2"/>
  <c r="M1582" i="2"/>
  <c r="AG1582" i="2"/>
  <c r="AH1582" i="2"/>
  <c r="AI1582" i="2"/>
  <c r="AJ1582" i="2"/>
  <c r="AK1582" i="2"/>
  <c r="AL1582" i="2"/>
  <c r="AM1582" i="2"/>
  <c r="AN1582" i="2"/>
  <c r="AV1582" i="2"/>
  <c r="C1583" i="2"/>
  <c r="D1583" i="2"/>
  <c r="E1583" i="2"/>
  <c r="F1583" i="2"/>
  <c r="G1583" i="2"/>
  <c r="H1583" i="2"/>
  <c r="J1583" i="2"/>
  <c r="K1583" i="2"/>
  <c r="L1583" i="2"/>
  <c r="M1583" i="2"/>
  <c r="AG1583" i="2"/>
  <c r="AH1583" i="2"/>
  <c r="AI1583" i="2"/>
  <c r="AJ1583" i="2"/>
  <c r="AK1583" i="2"/>
  <c r="AL1583" i="2"/>
  <c r="AM1583" i="2"/>
  <c r="AN1583" i="2"/>
  <c r="AV1583" i="2"/>
  <c r="C1584" i="2"/>
  <c r="D1584" i="2"/>
  <c r="E1584" i="2"/>
  <c r="F1584" i="2"/>
  <c r="G1584" i="2"/>
  <c r="H1584" i="2"/>
  <c r="J1584" i="2"/>
  <c r="K1584" i="2"/>
  <c r="L1584" i="2"/>
  <c r="M1584" i="2"/>
  <c r="AG1584" i="2"/>
  <c r="AH1584" i="2"/>
  <c r="AI1584" i="2"/>
  <c r="AJ1584" i="2"/>
  <c r="AK1584" i="2"/>
  <c r="AL1584" i="2"/>
  <c r="AM1584" i="2"/>
  <c r="AN1584" i="2"/>
  <c r="AV1584" i="2"/>
  <c r="C1585" i="2"/>
  <c r="D1585" i="2"/>
  <c r="E1585" i="2"/>
  <c r="F1585" i="2"/>
  <c r="G1585" i="2"/>
  <c r="H1585" i="2"/>
  <c r="J1585" i="2"/>
  <c r="K1585" i="2"/>
  <c r="L1585" i="2"/>
  <c r="M1585" i="2"/>
  <c r="AG1585" i="2"/>
  <c r="AH1585" i="2"/>
  <c r="AI1585" i="2"/>
  <c r="AJ1585" i="2"/>
  <c r="AK1585" i="2"/>
  <c r="AL1585" i="2"/>
  <c r="AM1585" i="2"/>
  <c r="AN1585" i="2"/>
  <c r="AV1585" i="2"/>
  <c r="C1586" i="2"/>
  <c r="D1586" i="2"/>
  <c r="E1586" i="2"/>
  <c r="F1586" i="2"/>
  <c r="G1586" i="2"/>
  <c r="H1586" i="2"/>
  <c r="J1586" i="2"/>
  <c r="K1586" i="2"/>
  <c r="L1586" i="2"/>
  <c r="M1586" i="2"/>
  <c r="AG1586" i="2"/>
  <c r="AH1586" i="2"/>
  <c r="AI1586" i="2"/>
  <c r="AJ1586" i="2"/>
  <c r="AK1586" i="2"/>
  <c r="AL1586" i="2"/>
  <c r="AM1586" i="2"/>
  <c r="AN1586" i="2"/>
  <c r="AV1586" i="2"/>
  <c r="C1587" i="2"/>
  <c r="D1587" i="2"/>
  <c r="E1587" i="2"/>
  <c r="F1587" i="2"/>
  <c r="G1587" i="2"/>
  <c r="H1587" i="2"/>
  <c r="J1587" i="2"/>
  <c r="K1587" i="2"/>
  <c r="L1587" i="2"/>
  <c r="M1587" i="2"/>
  <c r="AG1587" i="2"/>
  <c r="AH1587" i="2"/>
  <c r="AI1587" i="2"/>
  <c r="AJ1587" i="2"/>
  <c r="AK1587" i="2"/>
  <c r="AL1587" i="2"/>
  <c r="AM1587" i="2"/>
  <c r="AN1587" i="2"/>
  <c r="AV1587" i="2"/>
  <c r="C1588" i="2"/>
  <c r="D1588" i="2"/>
  <c r="E1588" i="2"/>
  <c r="F1588" i="2"/>
  <c r="G1588" i="2"/>
  <c r="H1588" i="2"/>
  <c r="J1588" i="2"/>
  <c r="K1588" i="2"/>
  <c r="L1588" i="2"/>
  <c r="M1588" i="2"/>
  <c r="AG1588" i="2"/>
  <c r="AH1588" i="2"/>
  <c r="AI1588" i="2"/>
  <c r="AJ1588" i="2"/>
  <c r="AK1588" i="2"/>
  <c r="AL1588" i="2"/>
  <c r="AM1588" i="2"/>
  <c r="AN1588" i="2"/>
  <c r="AV1588" i="2"/>
  <c r="C1589" i="2"/>
  <c r="D1589" i="2"/>
  <c r="E1589" i="2"/>
  <c r="F1589" i="2"/>
  <c r="G1589" i="2"/>
  <c r="H1589" i="2"/>
  <c r="J1589" i="2"/>
  <c r="K1589" i="2"/>
  <c r="L1589" i="2"/>
  <c r="M1589" i="2"/>
  <c r="AG1589" i="2"/>
  <c r="AH1589" i="2"/>
  <c r="AI1589" i="2"/>
  <c r="AJ1589" i="2"/>
  <c r="AK1589" i="2"/>
  <c r="AL1589" i="2"/>
  <c r="AM1589" i="2"/>
  <c r="AN1589" i="2"/>
  <c r="AV1589" i="2"/>
  <c r="C1590" i="2"/>
  <c r="D1590" i="2"/>
  <c r="E1590" i="2"/>
  <c r="F1590" i="2"/>
  <c r="G1590" i="2"/>
  <c r="H1590" i="2"/>
  <c r="J1590" i="2"/>
  <c r="K1590" i="2"/>
  <c r="L1590" i="2"/>
  <c r="M1590" i="2"/>
  <c r="AG1590" i="2"/>
  <c r="AH1590" i="2"/>
  <c r="AI1590" i="2"/>
  <c r="AJ1590" i="2"/>
  <c r="AK1590" i="2"/>
  <c r="AL1590" i="2"/>
  <c r="AM1590" i="2"/>
  <c r="AN1590" i="2"/>
  <c r="AV1590" i="2"/>
  <c r="C1591" i="2"/>
  <c r="D1591" i="2"/>
  <c r="E1591" i="2"/>
  <c r="F1591" i="2"/>
  <c r="G1591" i="2"/>
  <c r="H1591" i="2"/>
  <c r="J1591" i="2"/>
  <c r="K1591" i="2"/>
  <c r="L1591" i="2"/>
  <c r="M1591" i="2"/>
  <c r="AG1591" i="2"/>
  <c r="AH1591" i="2"/>
  <c r="AI1591" i="2"/>
  <c r="AJ1591" i="2"/>
  <c r="AK1591" i="2"/>
  <c r="AL1591" i="2"/>
  <c r="AM1591" i="2"/>
  <c r="AN1591" i="2"/>
  <c r="AV1591" i="2"/>
  <c r="C1592" i="2"/>
  <c r="D1592" i="2"/>
  <c r="E1592" i="2"/>
  <c r="F1592" i="2"/>
  <c r="G1592" i="2"/>
  <c r="H1592" i="2"/>
  <c r="J1592" i="2"/>
  <c r="K1592" i="2"/>
  <c r="L1592" i="2"/>
  <c r="M1592" i="2"/>
  <c r="AG1592" i="2"/>
  <c r="AH1592" i="2"/>
  <c r="AI1592" i="2"/>
  <c r="AJ1592" i="2"/>
  <c r="AK1592" i="2"/>
  <c r="AL1592" i="2"/>
  <c r="AM1592" i="2"/>
  <c r="AN1592" i="2"/>
  <c r="AV1592" i="2"/>
  <c r="C1593" i="2"/>
  <c r="D1593" i="2"/>
  <c r="E1593" i="2"/>
  <c r="F1593" i="2"/>
  <c r="G1593" i="2"/>
  <c r="H1593" i="2"/>
  <c r="J1593" i="2"/>
  <c r="K1593" i="2"/>
  <c r="L1593" i="2"/>
  <c r="M1593" i="2"/>
  <c r="AG1593" i="2"/>
  <c r="AH1593" i="2"/>
  <c r="AI1593" i="2"/>
  <c r="AJ1593" i="2"/>
  <c r="AK1593" i="2"/>
  <c r="AL1593" i="2"/>
  <c r="AM1593" i="2"/>
  <c r="AN1593" i="2"/>
  <c r="AV1593" i="2"/>
  <c r="C1594" i="2"/>
  <c r="D1594" i="2"/>
  <c r="E1594" i="2"/>
  <c r="F1594" i="2"/>
  <c r="G1594" i="2"/>
  <c r="H1594" i="2"/>
  <c r="J1594" i="2"/>
  <c r="K1594" i="2"/>
  <c r="L1594" i="2"/>
  <c r="M1594" i="2"/>
  <c r="AG1594" i="2"/>
  <c r="AH1594" i="2"/>
  <c r="AI1594" i="2"/>
  <c r="AJ1594" i="2"/>
  <c r="AK1594" i="2"/>
  <c r="AL1594" i="2"/>
  <c r="AM1594" i="2"/>
  <c r="AN1594" i="2"/>
  <c r="AV1594" i="2"/>
  <c r="C1595" i="2"/>
  <c r="D1595" i="2"/>
  <c r="E1595" i="2"/>
  <c r="F1595" i="2"/>
  <c r="G1595" i="2"/>
  <c r="H1595" i="2"/>
  <c r="J1595" i="2"/>
  <c r="K1595" i="2"/>
  <c r="L1595" i="2"/>
  <c r="M1595" i="2"/>
  <c r="AG1595" i="2"/>
  <c r="AH1595" i="2"/>
  <c r="AI1595" i="2"/>
  <c r="AJ1595" i="2"/>
  <c r="AK1595" i="2"/>
  <c r="AL1595" i="2"/>
  <c r="AM1595" i="2"/>
  <c r="AN1595" i="2"/>
  <c r="AV1595" i="2"/>
  <c r="C1596" i="2"/>
  <c r="D1596" i="2"/>
  <c r="E1596" i="2"/>
  <c r="F1596" i="2"/>
  <c r="G1596" i="2"/>
  <c r="H1596" i="2"/>
  <c r="J1596" i="2"/>
  <c r="K1596" i="2"/>
  <c r="L1596" i="2"/>
  <c r="M1596" i="2"/>
  <c r="AG1596" i="2"/>
  <c r="AH1596" i="2"/>
  <c r="AI1596" i="2"/>
  <c r="AJ1596" i="2"/>
  <c r="AK1596" i="2"/>
  <c r="AL1596" i="2"/>
  <c r="AM1596" i="2"/>
  <c r="AN1596" i="2"/>
  <c r="AV1596" i="2"/>
  <c r="C1597" i="2"/>
  <c r="D1597" i="2"/>
  <c r="E1597" i="2"/>
  <c r="F1597" i="2"/>
  <c r="G1597" i="2"/>
  <c r="H1597" i="2"/>
  <c r="J1597" i="2"/>
  <c r="K1597" i="2"/>
  <c r="L1597" i="2"/>
  <c r="M1597" i="2"/>
  <c r="AG1597" i="2"/>
  <c r="AH1597" i="2"/>
  <c r="AI1597" i="2"/>
  <c r="AJ1597" i="2"/>
  <c r="AK1597" i="2"/>
  <c r="AL1597" i="2"/>
  <c r="AM1597" i="2"/>
  <c r="AN1597" i="2"/>
  <c r="AV1597" i="2"/>
  <c r="C1598" i="2"/>
  <c r="D1598" i="2"/>
  <c r="E1598" i="2"/>
  <c r="F1598" i="2"/>
  <c r="G1598" i="2"/>
  <c r="H1598" i="2"/>
  <c r="J1598" i="2"/>
  <c r="K1598" i="2"/>
  <c r="L1598" i="2"/>
  <c r="M1598" i="2"/>
  <c r="AG1598" i="2"/>
  <c r="AH1598" i="2"/>
  <c r="AI1598" i="2"/>
  <c r="AJ1598" i="2"/>
  <c r="AK1598" i="2"/>
  <c r="AL1598" i="2"/>
  <c r="AM1598" i="2"/>
  <c r="AN1598" i="2"/>
  <c r="AV1598" i="2"/>
  <c r="C1599" i="2"/>
  <c r="D1599" i="2"/>
  <c r="E1599" i="2"/>
  <c r="F1599" i="2"/>
  <c r="G1599" i="2"/>
  <c r="H1599" i="2"/>
  <c r="J1599" i="2"/>
  <c r="K1599" i="2"/>
  <c r="L1599" i="2"/>
  <c r="M1599" i="2"/>
  <c r="AG1599" i="2"/>
  <c r="AH1599" i="2"/>
  <c r="AI1599" i="2"/>
  <c r="AJ1599" i="2"/>
  <c r="AK1599" i="2"/>
  <c r="AL1599" i="2"/>
  <c r="AM1599" i="2"/>
  <c r="AN1599" i="2"/>
  <c r="AV1599" i="2"/>
  <c r="C1600" i="2"/>
  <c r="D1600" i="2"/>
  <c r="E1600" i="2"/>
  <c r="F1600" i="2"/>
  <c r="G1600" i="2"/>
  <c r="H1600" i="2"/>
  <c r="J1600" i="2"/>
  <c r="K1600" i="2"/>
  <c r="L1600" i="2"/>
  <c r="M1600" i="2"/>
  <c r="AG1600" i="2"/>
  <c r="AH1600" i="2"/>
  <c r="AI1600" i="2"/>
  <c r="AJ1600" i="2"/>
  <c r="AK1600" i="2"/>
  <c r="AL1600" i="2"/>
  <c r="AM1600" i="2"/>
  <c r="AN1600" i="2"/>
  <c r="AV1600" i="2"/>
  <c r="C1601" i="2"/>
  <c r="D1601" i="2"/>
  <c r="E1601" i="2"/>
  <c r="F1601" i="2"/>
  <c r="G1601" i="2"/>
  <c r="H1601" i="2"/>
  <c r="J1601" i="2"/>
  <c r="K1601" i="2"/>
  <c r="L1601" i="2"/>
  <c r="M1601" i="2"/>
  <c r="AG1601" i="2"/>
  <c r="AH1601" i="2"/>
  <c r="AI1601" i="2"/>
  <c r="AJ1601" i="2"/>
  <c r="AK1601" i="2"/>
  <c r="AL1601" i="2"/>
  <c r="AM1601" i="2"/>
  <c r="AN1601" i="2"/>
  <c r="AV1601" i="2"/>
  <c r="C1602" i="2"/>
  <c r="D1602" i="2"/>
  <c r="E1602" i="2"/>
  <c r="F1602" i="2"/>
  <c r="G1602" i="2"/>
  <c r="H1602" i="2"/>
  <c r="J1602" i="2"/>
  <c r="K1602" i="2"/>
  <c r="L1602" i="2"/>
  <c r="M1602" i="2"/>
  <c r="AG1602" i="2"/>
  <c r="AH1602" i="2"/>
  <c r="AI1602" i="2"/>
  <c r="AJ1602" i="2"/>
  <c r="AK1602" i="2"/>
  <c r="AL1602" i="2"/>
  <c r="AM1602" i="2"/>
  <c r="AN1602" i="2"/>
  <c r="AV1602" i="2"/>
  <c r="C1603" i="2"/>
  <c r="D1603" i="2"/>
  <c r="E1603" i="2"/>
  <c r="F1603" i="2"/>
  <c r="G1603" i="2"/>
  <c r="H1603" i="2"/>
  <c r="J1603" i="2"/>
  <c r="K1603" i="2"/>
  <c r="L1603" i="2"/>
  <c r="M1603" i="2"/>
  <c r="AG1603" i="2"/>
  <c r="AH1603" i="2"/>
  <c r="AI1603" i="2"/>
  <c r="AJ1603" i="2"/>
  <c r="AK1603" i="2"/>
  <c r="AL1603" i="2"/>
  <c r="AM1603" i="2"/>
  <c r="AN1603" i="2"/>
  <c r="AV1603" i="2"/>
  <c r="C1604" i="2"/>
  <c r="D1604" i="2"/>
  <c r="E1604" i="2"/>
  <c r="F1604" i="2"/>
  <c r="G1604" i="2"/>
  <c r="H1604" i="2"/>
  <c r="J1604" i="2"/>
  <c r="K1604" i="2"/>
  <c r="L1604" i="2"/>
  <c r="M1604" i="2"/>
  <c r="AG1604" i="2"/>
  <c r="AH1604" i="2"/>
  <c r="AI1604" i="2"/>
  <c r="AJ1604" i="2"/>
  <c r="AK1604" i="2"/>
  <c r="AL1604" i="2"/>
  <c r="AM1604" i="2"/>
  <c r="AN1604" i="2"/>
  <c r="AV1604" i="2"/>
  <c r="C1605" i="2"/>
  <c r="D1605" i="2"/>
  <c r="E1605" i="2"/>
  <c r="F1605" i="2"/>
  <c r="G1605" i="2"/>
  <c r="H1605" i="2"/>
  <c r="J1605" i="2"/>
  <c r="K1605" i="2"/>
  <c r="L1605" i="2"/>
  <c r="M1605" i="2"/>
  <c r="AG1605" i="2"/>
  <c r="AH1605" i="2"/>
  <c r="AI1605" i="2"/>
  <c r="AJ1605" i="2"/>
  <c r="AK1605" i="2"/>
  <c r="AL1605" i="2"/>
  <c r="AM1605" i="2"/>
  <c r="AN1605" i="2"/>
  <c r="AV1605" i="2"/>
  <c r="C1606" i="2"/>
  <c r="D1606" i="2"/>
  <c r="E1606" i="2"/>
  <c r="F1606" i="2"/>
  <c r="G1606" i="2"/>
  <c r="H1606" i="2"/>
  <c r="J1606" i="2"/>
  <c r="K1606" i="2"/>
  <c r="L1606" i="2"/>
  <c r="M1606" i="2"/>
  <c r="AG1606" i="2"/>
  <c r="AH1606" i="2"/>
  <c r="AI1606" i="2"/>
  <c r="AJ1606" i="2"/>
  <c r="AK1606" i="2"/>
  <c r="AL1606" i="2"/>
  <c r="AM1606" i="2"/>
  <c r="AN1606" i="2"/>
  <c r="AV1606" i="2"/>
  <c r="C1607" i="2"/>
  <c r="D1607" i="2"/>
  <c r="E1607" i="2"/>
  <c r="F1607" i="2"/>
  <c r="G1607" i="2"/>
  <c r="H1607" i="2"/>
  <c r="J1607" i="2"/>
  <c r="K1607" i="2"/>
  <c r="L1607" i="2"/>
  <c r="M1607" i="2"/>
  <c r="AG1607" i="2"/>
  <c r="AH1607" i="2"/>
  <c r="AI1607" i="2"/>
  <c r="AJ1607" i="2"/>
  <c r="AK1607" i="2"/>
  <c r="AL1607" i="2"/>
  <c r="AM1607" i="2"/>
  <c r="AN1607" i="2"/>
  <c r="AV1607" i="2"/>
  <c r="C1608" i="2"/>
  <c r="D1608" i="2"/>
  <c r="E1608" i="2"/>
  <c r="F1608" i="2"/>
  <c r="G1608" i="2"/>
  <c r="H1608" i="2"/>
  <c r="J1608" i="2"/>
  <c r="K1608" i="2"/>
  <c r="L1608" i="2"/>
  <c r="M1608" i="2"/>
  <c r="AG1608" i="2"/>
  <c r="AH1608" i="2"/>
  <c r="AI1608" i="2"/>
  <c r="AJ1608" i="2"/>
  <c r="AK1608" i="2"/>
  <c r="AL1608" i="2"/>
  <c r="AM1608" i="2"/>
  <c r="AN1608" i="2"/>
  <c r="AV1608" i="2"/>
  <c r="C1609" i="2"/>
  <c r="D1609" i="2"/>
  <c r="E1609" i="2"/>
  <c r="F1609" i="2"/>
  <c r="G1609" i="2"/>
  <c r="H1609" i="2"/>
  <c r="J1609" i="2"/>
  <c r="K1609" i="2"/>
  <c r="L1609" i="2"/>
  <c r="M1609" i="2"/>
  <c r="AG1609" i="2"/>
  <c r="AH1609" i="2"/>
  <c r="AI1609" i="2"/>
  <c r="AJ1609" i="2"/>
  <c r="AK1609" i="2"/>
  <c r="AL1609" i="2"/>
  <c r="AM1609" i="2"/>
  <c r="AN1609" i="2"/>
  <c r="AV1609" i="2"/>
  <c r="C1610" i="2"/>
  <c r="D1610" i="2"/>
  <c r="E1610" i="2"/>
  <c r="F1610" i="2"/>
  <c r="G1610" i="2"/>
  <c r="H1610" i="2"/>
  <c r="J1610" i="2"/>
  <c r="K1610" i="2"/>
  <c r="L1610" i="2"/>
  <c r="M1610" i="2"/>
  <c r="AG1610" i="2"/>
  <c r="AH1610" i="2"/>
  <c r="AI1610" i="2"/>
  <c r="AJ1610" i="2"/>
  <c r="AK1610" i="2"/>
  <c r="AL1610" i="2"/>
  <c r="AM1610" i="2"/>
  <c r="AN1610" i="2"/>
  <c r="AV1610" i="2"/>
  <c r="C1611" i="2"/>
  <c r="D1611" i="2"/>
  <c r="E1611" i="2"/>
  <c r="F1611" i="2"/>
  <c r="G1611" i="2"/>
  <c r="H1611" i="2"/>
  <c r="J1611" i="2"/>
  <c r="K1611" i="2"/>
  <c r="L1611" i="2"/>
  <c r="M1611" i="2"/>
  <c r="AG1611" i="2"/>
  <c r="AH1611" i="2"/>
  <c r="AI1611" i="2"/>
  <c r="AJ1611" i="2"/>
  <c r="AK1611" i="2"/>
  <c r="AL1611" i="2"/>
  <c r="AM1611" i="2"/>
  <c r="AN1611" i="2"/>
  <c r="AV1611" i="2"/>
  <c r="C1612" i="2"/>
  <c r="D1612" i="2"/>
  <c r="E1612" i="2"/>
  <c r="F1612" i="2"/>
  <c r="G1612" i="2"/>
  <c r="H1612" i="2"/>
  <c r="J1612" i="2"/>
  <c r="K1612" i="2"/>
  <c r="L1612" i="2"/>
  <c r="M1612" i="2"/>
  <c r="AG1612" i="2"/>
  <c r="AH1612" i="2"/>
  <c r="AI1612" i="2"/>
  <c r="AJ1612" i="2"/>
  <c r="AK1612" i="2"/>
  <c r="AL1612" i="2"/>
  <c r="AM1612" i="2"/>
  <c r="AN1612" i="2"/>
  <c r="AV1612" i="2"/>
  <c r="C1613" i="2"/>
  <c r="D1613" i="2"/>
  <c r="E1613" i="2"/>
  <c r="F1613" i="2"/>
  <c r="G1613" i="2"/>
  <c r="H1613" i="2"/>
  <c r="J1613" i="2"/>
  <c r="K1613" i="2"/>
  <c r="L1613" i="2"/>
  <c r="M1613" i="2"/>
  <c r="AG1613" i="2"/>
  <c r="AH1613" i="2"/>
  <c r="AI1613" i="2"/>
  <c r="AJ1613" i="2"/>
  <c r="AK1613" i="2"/>
  <c r="AL1613" i="2"/>
  <c r="AM1613" i="2"/>
  <c r="AN1613" i="2"/>
  <c r="AV1613" i="2"/>
  <c r="C1614" i="2"/>
  <c r="D1614" i="2"/>
  <c r="E1614" i="2"/>
  <c r="F1614" i="2"/>
  <c r="G1614" i="2"/>
  <c r="H1614" i="2"/>
  <c r="J1614" i="2"/>
  <c r="K1614" i="2"/>
  <c r="L1614" i="2"/>
  <c r="M1614" i="2"/>
  <c r="AG1614" i="2"/>
  <c r="AH1614" i="2"/>
  <c r="AI1614" i="2"/>
  <c r="AJ1614" i="2"/>
  <c r="AK1614" i="2"/>
  <c r="AL1614" i="2"/>
  <c r="AM1614" i="2"/>
  <c r="AN1614" i="2"/>
  <c r="C1616" i="2"/>
  <c r="D1616" i="2"/>
  <c r="E1616" i="2"/>
  <c r="F1616" i="2"/>
  <c r="G1616" i="2"/>
  <c r="H1616" i="2"/>
  <c r="J1616" i="2"/>
  <c r="K1616" i="2"/>
  <c r="L1616" i="2"/>
  <c r="M1616" i="2"/>
  <c r="AG1616" i="2"/>
  <c r="AH1616" i="2"/>
  <c r="AI1616" i="2"/>
  <c r="AJ1616" i="2"/>
  <c r="AK1616" i="2"/>
  <c r="AL1616" i="2"/>
  <c r="AM1616" i="2"/>
  <c r="AN1616" i="2"/>
  <c r="AV1616" i="2"/>
  <c r="C1617" i="2"/>
  <c r="D1617" i="2"/>
  <c r="E1617" i="2"/>
  <c r="F1617" i="2"/>
  <c r="G1617" i="2"/>
  <c r="H1617" i="2"/>
  <c r="J1617" i="2"/>
  <c r="K1617" i="2"/>
  <c r="L1617" i="2"/>
  <c r="M1617" i="2"/>
  <c r="AG1617" i="2"/>
  <c r="AH1617" i="2"/>
  <c r="AI1617" i="2"/>
  <c r="AJ1617" i="2"/>
  <c r="AK1617" i="2"/>
  <c r="AL1617" i="2"/>
  <c r="AM1617" i="2"/>
  <c r="AN1617" i="2"/>
  <c r="AV1617" i="2"/>
  <c r="C1618" i="2"/>
  <c r="D1618" i="2"/>
  <c r="E1618" i="2"/>
  <c r="F1618" i="2"/>
  <c r="G1618" i="2"/>
  <c r="H1618" i="2"/>
  <c r="J1618" i="2"/>
  <c r="K1618" i="2"/>
  <c r="L1618" i="2"/>
  <c r="M1618" i="2"/>
  <c r="AG1618" i="2"/>
  <c r="AH1618" i="2"/>
  <c r="AI1618" i="2"/>
  <c r="AJ1618" i="2"/>
  <c r="AK1618" i="2"/>
  <c r="AL1618" i="2"/>
  <c r="AM1618" i="2"/>
  <c r="AN1618" i="2"/>
  <c r="AV1618" i="2"/>
  <c r="C1619" i="2"/>
  <c r="D1619" i="2"/>
  <c r="E1619" i="2"/>
  <c r="F1619" i="2"/>
  <c r="G1619" i="2"/>
  <c r="H1619" i="2"/>
  <c r="J1619" i="2"/>
  <c r="K1619" i="2"/>
  <c r="L1619" i="2"/>
  <c r="M1619" i="2"/>
  <c r="AG1619" i="2"/>
  <c r="AH1619" i="2"/>
  <c r="AI1619" i="2"/>
  <c r="AJ1619" i="2"/>
  <c r="AK1619" i="2"/>
  <c r="AL1619" i="2"/>
  <c r="AM1619" i="2"/>
  <c r="AN1619" i="2"/>
  <c r="AV1619" i="2"/>
  <c r="C1620" i="2"/>
  <c r="D1620" i="2"/>
  <c r="E1620" i="2"/>
  <c r="F1620" i="2"/>
  <c r="G1620" i="2"/>
  <c r="H1620" i="2"/>
  <c r="J1620" i="2"/>
  <c r="K1620" i="2"/>
  <c r="L1620" i="2"/>
  <c r="M1620" i="2"/>
  <c r="AG1620" i="2"/>
  <c r="AH1620" i="2"/>
  <c r="AI1620" i="2"/>
  <c r="AJ1620" i="2"/>
  <c r="AK1620" i="2"/>
  <c r="AL1620" i="2"/>
  <c r="AM1620" i="2"/>
  <c r="AN1620" i="2"/>
  <c r="AV1620" i="2"/>
  <c r="C1621" i="2"/>
  <c r="D1621" i="2"/>
  <c r="E1621" i="2"/>
  <c r="F1621" i="2"/>
  <c r="G1621" i="2"/>
  <c r="H1621" i="2"/>
  <c r="J1621" i="2"/>
  <c r="K1621" i="2"/>
  <c r="L1621" i="2"/>
  <c r="M1621" i="2"/>
  <c r="AG1621" i="2"/>
  <c r="AH1621" i="2"/>
  <c r="AI1621" i="2"/>
  <c r="AJ1621" i="2"/>
  <c r="AK1621" i="2"/>
  <c r="AL1621" i="2"/>
  <c r="AM1621" i="2"/>
  <c r="AN1621" i="2"/>
  <c r="AV1621" i="2"/>
  <c r="C1622" i="2"/>
  <c r="D1622" i="2"/>
  <c r="E1622" i="2"/>
  <c r="F1622" i="2"/>
  <c r="G1622" i="2"/>
  <c r="H1622" i="2"/>
  <c r="J1622" i="2"/>
  <c r="K1622" i="2"/>
  <c r="L1622" i="2"/>
  <c r="M1622" i="2"/>
  <c r="AG1622" i="2"/>
  <c r="AH1622" i="2"/>
  <c r="AI1622" i="2"/>
  <c r="AJ1622" i="2"/>
  <c r="AK1622" i="2"/>
  <c r="AL1622" i="2"/>
  <c r="AM1622" i="2"/>
  <c r="AN1622" i="2"/>
  <c r="AV1622" i="2"/>
  <c r="C1623" i="2"/>
  <c r="D1623" i="2"/>
  <c r="E1623" i="2"/>
  <c r="F1623" i="2"/>
  <c r="G1623" i="2"/>
  <c r="H1623" i="2"/>
  <c r="J1623" i="2"/>
  <c r="K1623" i="2"/>
  <c r="L1623" i="2"/>
  <c r="M1623" i="2"/>
  <c r="AG1623" i="2"/>
  <c r="AH1623" i="2"/>
  <c r="AI1623" i="2"/>
  <c r="AJ1623" i="2"/>
  <c r="AK1623" i="2"/>
  <c r="AL1623" i="2"/>
  <c r="AM1623" i="2"/>
  <c r="AN1623" i="2"/>
  <c r="AV1623" i="2"/>
  <c r="C1624" i="2"/>
  <c r="D1624" i="2"/>
  <c r="E1624" i="2"/>
  <c r="F1624" i="2"/>
  <c r="G1624" i="2"/>
  <c r="H1624" i="2"/>
  <c r="J1624" i="2"/>
  <c r="K1624" i="2"/>
  <c r="L1624" i="2"/>
  <c r="M1624" i="2"/>
  <c r="AG1624" i="2"/>
  <c r="AH1624" i="2"/>
  <c r="AI1624" i="2"/>
  <c r="AJ1624" i="2"/>
  <c r="AK1624" i="2"/>
  <c r="AL1624" i="2"/>
  <c r="AM1624" i="2"/>
  <c r="AN1624" i="2"/>
  <c r="AV1624" i="2"/>
  <c r="C1625" i="2"/>
  <c r="D1625" i="2"/>
  <c r="E1625" i="2"/>
  <c r="F1625" i="2"/>
  <c r="G1625" i="2"/>
  <c r="H1625" i="2"/>
  <c r="J1625" i="2"/>
  <c r="K1625" i="2"/>
  <c r="L1625" i="2"/>
  <c r="M1625" i="2"/>
  <c r="AG1625" i="2"/>
  <c r="AH1625" i="2"/>
  <c r="AI1625" i="2"/>
  <c r="AJ1625" i="2"/>
  <c r="AK1625" i="2"/>
  <c r="AL1625" i="2"/>
  <c r="AM1625" i="2"/>
  <c r="AN1625" i="2"/>
  <c r="AV1625" i="2"/>
  <c r="C1626" i="2"/>
  <c r="D1626" i="2"/>
  <c r="E1626" i="2"/>
  <c r="F1626" i="2"/>
  <c r="G1626" i="2"/>
  <c r="H1626" i="2"/>
  <c r="J1626" i="2"/>
  <c r="K1626" i="2"/>
  <c r="L1626" i="2"/>
  <c r="M1626" i="2"/>
  <c r="AG1626" i="2"/>
  <c r="AH1626" i="2"/>
  <c r="AI1626" i="2"/>
  <c r="AJ1626" i="2"/>
  <c r="AK1626" i="2"/>
  <c r="AL1626" i="2"/>
  <c r="AM1626" i="2"/>
  <c r="AN1626" i="2"/>
  <c r="AV1626" i="2"/>
  <c r="C1627" i="2"/>
  <c r="D1627" i="2"/>
  <c r="E1627" i="2"/>
  <c r="F1627" i="2"/>
  <c r="G1627" i="2"/>
  <c r="H1627" i="2"/>
  <c r="J1627" i="2"/>
  <c r="K1627" i="2"/>
  <c r="L1627" i="2"/>
  <c r="M1627" i="2"/>
  <c r="AG1627" i="2"/>
  <c r="AH1627" i="2"/>
  <c r="AI1627" i="2"/>
  <c r="AJ1627" i="2"/>
  <c r="AK1627" i="2"/>
  <c r="AL1627" i="2"/>
  <c r="AM1627" i="2"/>
  <c r="AN1627" i="2"/>
  <c r="AV1627" i="2"/>
  <c r="C1628" i="2"/>
  <c r="D1628" i="2"/>
  <c r="E1628" i="2"/>
  <c r="F1628" i="2"/>
  <c r="G1628" i="2"/>
  <c r="H1628" i="2"/>
  <c r="J1628" i="2"/>
  <c r="K1628" i="2"/>
  <c r="L1628" i="2"/>
  <c r="M1628" i="2"/>
  <c r="AG1628" i="2"/>
  <c r="AH1628" i="2"/>
  <c r="AI1628" i="2"/>
  <c r="AJ1628" i="2"/>
  <c r="AK1628" i="2"/>
  <c r="AL1628" i="2"/>
  <c r="AM1628" i="2"/>
  <c r="AN1628" i="2"/>
  <c r="AV1628" i="2"/>
  <c r="C1629" i="2"/>
  <c r="D1629" i="2"/>
  <c r="E1629" i="2"/>
  <c r="F1629" i="2"/>
  <c r="G1629" i="2"/>
  <c r="H1629" i="2"/>
  <c r="J1629" i="2"/>
  <c r="K1629" i="2"/>
  <c r="L1629" i="2"/>
  <c r="M1629" i="2"/>
  <c r="AG1629" i="2"/>
  <c r="AH1629" i="2"/>
  <c r="AI1629" i="2"/>
  <c r="AJ1629" i="2"/>
  <c r="AK1629" i="2"/>
  <c r="AL1629" i="2"/>
  <c r="AM1629" i="2"/>
  <c r="AN1629" i="2"/>
  <c r="AV1629" i="2"/>
  <c r="C1630" i="2"/>
  <c r="D1630" i="2"/>
  <c r="E1630" i="2"/>
  <c r="F1630" i="2"/>
  <c r="G1630" i="2"/>
  <c r="H1630" i="2"/>
  <c r="J1630" i="2"/>
  <c r="K1630" i="2"/>
  <c r="L1630" i="2"/>
  <c r="M1630" i="2"/>
  <c r="AG1630" i="2"/>
  <c r="AH1630" i="2"/>
  <c r="AI1630" i="2"/>
  <c r="AJ1630" i="2"/>
  <c r="AK1630" i="2"/>
  <c r="AL1630" i="2"/>
  <c r="AM1630" i="2"/>
  <c r="AN1630" i="2"/>
  <c r="AV1630" i="2"/>
  <c r="C1631" i="2"/>
  <c r="D1631" i="2"/>
  <c r="E1631" i="2"/>
  <c r="F1631" i="2"/>
  <c r="G1631" i="2"/>
  <c r="H1631" i="2"/>
  <c r="J1631" i="2"/>
  <c r="K1631" i="2"/>
  <c r="L1631" i="2"/>
  <c r="M1631" i="2"/>
  <c r="AG1631" i="2"/>
  <c r="AH1631" i="2"/>
  <c r="AI1631" i="2"/>
  <c r="AJ1631" i="2"/>
  <c r="AK1631" i="2"/>
  <c r="AL1631" i="2"/>
  <c r="AM1631" i="2"/>
  <c r="AN1631" i="2"/>
  <c r="AV1631" i="2"/>
  <c r="C1632" i="2"/>
  <c r="D1632" i="2"/>
  <c r="E1632" i="2"/>
  <c r="F1632" i="2"/>
  <c r="G1632" i="2"/>
  <c r="H1632" i="2"/>
  <c r="J1632" i="2"/>
  <c r="K1632" i="2"/>
  <c r="L1632" i="2"/>
  <c r="M1632" i="2"/>
  <c r="AG1632" i="2"/>
  <c r="AH1632" i="2"/>
  <c r="AI1632" i="2"/>
  <c r="AJ1632" i="2"/>
  <c r="AK1632" i="2"/>
  <c r="AL1632" i="2"/>
  <c r="AM1632" i="2"/>
  <c r="AN1632" i="2"/>
  <c r="AV1632" i="2"/>
  <c r="C1633" i="2"/>
  <c r="D1633" i="2"/>
  <c r="E1633" i="2"/>
  <c r="F1633" i="2"/>
  <c r="G1633" i="2"/>
  <c r="H1633" i="2"/>
  <c r="J1633" i="2"/>
  <c r="K1633" i="2"/>
  <c r="L1633" i="2"/>
  <c r="M1633" i="2"/>
  <c r="AG1633" i="2"/>
  <c r="AH1633" i="2"/>
  <c r="AI1633" i="2"/>
  <c r="AJ1633" i="2"/>
  <c r="AK1633" i="2"/>
  <c r="AL1633" i="2"/>
  <c r="AM1633" i="2"/>
  <c r="AN1633" i="2"/>
  <c r="AV1633" i="2"/>
  <c r="C1634" i="2"/>
  <c r="D1634" i="2"/>
  <c r="E1634" i="2"/>
  <c r="F1634" i="2"/>
  <c r="G1634" i="2"/>
  <c r="H1634" i="2"/>
  <c r="J1634" i="2"/>
  <c r="K1634" i="2"/>
  <c r="L1634" i="2"/>
  <c r="M1634" i="2"/>
  <c r="AG1634" i="2"/>
  <c r="AH1634" i="2"/>
  <c r="AI1634" i="2"/>
  <c r="AJ1634" i="2"/>
  <c r="AK1634" i="2"/>
  <c r="AL1634" i="2"/>
  <c r="AM1634" i="2"/>
  <c r="AN1634" i="2"/>
  <c r="AV1634" i="2"/>
  <c r="C1635" i="2"/>
  <c r="D1635" i="2"/>
  <c r="E1635" i="2"/>
  <c r="F1635" i="2"/>
  <c r="G1635" i="2"/>
  <c r="H1635" i="2"/>
  <c r="J1635" i="2"/>
  <c r="K1635" i="2"/>
  <c r="L1635" i="2"/>
  <c r="M1635" i="2"/>
  <c r="AG1635" i="2"/>
  <c r="AH1635" i="2"/>
  <c r="AI1635" i="2"/>
  <c r="AJ1635" i="2"/>
  <c r="AK1635" i="2"/>
  <c r="AL1635" i="2"/>
  <c r="AM1635" i="2"/>
  <c r="AN1635" i="2"/>
  <c r="AV1635" i="2"/>
  <c r="C1636" i="2"/>
  <c r="D1636" i="2"/>
  <c r="E1636" i="2"/>
  <c r="F1636" i="2"/>
  <c r="G1636" i="2"/>
  <c r="H1636" i="2"/>
  <c r="J1636" i="2"/>
  <c r="K1636" i="2"/>
  <c r="L1636" i="2"/>
  <c r="M1636" i="2"/>
  <c r="AG1636" i="2"/>
  <c r="AH1636" i="2"/>
  <c r="AI1636" i="2"/>
  <c r="AJ1636" i="2"/>
  <c r="AK1636" i="2"/>
  <c r="AL1636" i="2"/>
  <c r="AM1636" i="2"/>
  <c r="AN1636" i="2"/>
  <c r="AV1636" i="2"/>
  <c r="C1637" i="2"/>
  <c r="D1637" i="2"/>
  <c r="E1637" i="2"/>
  <c r="F1637" i="2"/>
  <c r="G1637" i="2"/>
  <c r="H1637" i="2"/>
  <c r="J1637" i="2"/>
  <c r="K1637" i="2"/>
  <c r="L1637" i="2"/>
  <c r="M1637" i="2"/>
  <c r="AG1637" i="2"/>
  <c r="AH1637" i="2"/>
  <c r="AI1637" i="2"/>
  <c r="AJ1637" i="2"/>
  <c r="AK1637" i="2"/>
  <c r="AL1637" i="2"/>
  <c r="AM1637" i="2"/>
  <c r="AN1637" i="2"/>
  <c r="AV1637" i="2"/>
  <c r="C1638" i="2"/>
  <c r="D1638" i="2"/>
  <c r="E1638" i="2"/>
  <c r="F1638" i="2"/>
  <c r="G1638" i="2"/>
  <c r="H1638" i="2"/>
  <c r="J1638" i="2"/>
  <c r="K1638" i="2"/>
  <c r="L1638" i="2"/>
  <c r="M1638" i="2"/>
  <c r="AG1638" i="2"/>
  <c r="AH1638" i="2"/>
  <c r="AI1638" i="2"/>
  <c r="AJ1638" i="2"/>
  <c r="AK1638" i="2"/>
  <c r="AL1638" i="2"/>
  <c r="AM1638" i="2"/>
  <c r="AN1638" i="2"/>
  <c r="AV1638" i="2"/>
  <c r="C1639" i="2"/>
  <c r="D1639" i="2"/>
  <c r="E1639" i="2"/>
  <c r="F1639" i="2"/>
  <c r="G1639" i="2"/>
  <c r="H1639" i="2"/>
  <c r="J1639" i="2"/>
  <c r="K1639" i="2"/>
  <c r="L1639" i="2"/>
  <c r="M1639" i="2"/>
  <c r="AG1639" i="2"/>
  <c r="AH1639" i="2"/>
  <c r="AI1639" i="2"/>
  <c r="AJ1639" i="2"/>
  <c r="AK1639" i="2"/>
  <c r="AL1639" i="2"/>
  <c r="AM1639" i="2"/>
  <c r="AN1639" i="2"/>
  <c r="AV1639" i="2"/>
  <c r="C1640" i="2"/>
  <c r="D1640" i="2"/>
  <c r="E1640" i="2"/>
  <c r="F1640" i="2"/>
  <c r="G1640" i="2"/>
  <c r="H1640" i="2"/>
  <c r="J1640" i="2"/>
  <c r="K1640" i="2"/>
  <c r="L1640" i="2"/>
  <c r="M1640" i="2"/>
  <c r="AG1640" i="2"/>
  <c r="AH1640" i="2"/>
  <c r="AI1640" i="2"/>
  <c r="AJ1640" i="2"/>
  <c r="AK1640" i="2"/>
  <c r="AL1640" i="2"/>
  <c r="AM1640" i="2"/>
  <c r="AN1640" i="2"/>
  <c r="AV1640" i="2"/>
  <c r="C1641" i="2"/>
  <c r="D1641" i="2"/>
  <c r="E1641" i="2"/>
  <c r="F1641" i="2"/>
  <c r="G1641" i="2"/>
  <c r="H1641" i="2"/>
  <c r="J1641" i="2"/>
  <c r="K1641" i="2"/>
  <c r="L1641" i="2"/>
  <c r="M1641" i="2"/>
  <c r="AG1641" i="2"/>
  <c r="AH1641" i="2"/>
  <c r="AI1641" i="2"/>
  <c r="AJ1641" i="2"/>
  <c r="AK1641" i="2"/>
  <c r="AL1641" i="2"/>
  <c r="AM1641" i="2"/>
  <c r="AN1641" i="2"/>
  <c r="AV1641" i="2"/>
  <c r="C1642" i="2"/>
  <c r="D1642" i="2"/>
  <c r="E1642" i="2"/>
  <c r="F1642" i="2"/>
  <c r="G1642" i="2"/>
  <c r="H1642" i="2"/>
  <c r="J1642" i="2"/>
  <c r="K1642" i="2"/>
  <c r="L1642" i="2"/>
  <c r="M1642" i="2"/>
  <c r="AG1642" i="2"/>
  <c r="AH1642" i="2"/>
  <c r="AI1642" i="2"/>
  <c r="AJ1642" i="2"/>
  <c r="AK1642" i="2"/>
  <c r="AL1642" i="2"/>
  <c r="AM1642" i="2"/>
  <c r="AN1642" i="2"/>
  <c r="AV1642" i="2"/>
  <c r="C1643" i="2"/>
  <c r="D1643" i="2"/>
  <c r="E1643" i="2"/>
  <c r="F1643" i="2"/>
  <c r="G1643" i="2"/>
  <c r="H1643" i="2"/>
  <c r="J1643" i="2"/>
  <c r="K1643" i="2"/>
  <c r="L1643" i="2"/>
  <c r="M1643" i="2"/>
  <c r="AG1643" i="2"/>
  <c r="AH1643" i="2"/>
  <c r="AI1643" i="2"/>
  <c r="AJ1643" i="2"/>
  <c r="AK1643" i="2"/>
  <c r="AL1643" i="2"/>
  <c r="AM1643" i="2"/>
  <c r="AN1643" i="2"/>
  <c r="AV1643" i="2"/>
  <c r="C1644" i="2"/>
  <c r="D1644" i="2"/>
  <c r="E1644" i="2"/>
  <c r="F1644" i="2"/>
  <c r="G1644" i="2"/>
  <c r="H1644" i="2"/>
  <c r="J1644" i="2"/>
  <c r="K1644" i="2"/>
  <c r="L1644" i="2"/>
  <c r="M1644" i="2"/>
  <c r="AG1644" i="2"/>
  <c r="AH1644" i="2"/>
  <c r="AI1644" i="2"/>
  <c r="AJ1644" i="2"/>
  <c r="AK1644" i="2"/>
  <c r="AL1644" i="2"/>
  <c r="AM1644" i="2"/>
  <c r="AN1644" i="2"/>
  <c r="AV1644" i="2"/>
  <c r="C1645" i="2"/>
  <c r="D1645" i="2"/>
  <c r="E1645" i="2"/>
  <c r="F1645" i="2"/>
  <c r="G1645" i="2"/>
  <c r="H1645" i="2"/>
  <c r="J1645" i="2"/>
  <c r="K1645" i="2"/>
  <c r="L1645" i="2"/>
  <c r="M1645" i="2"/>
  <c r="AG1645" i="2"/>
  <c r="AH1645" i="2"/>
  <c r="AI1645" i="2"/>
  <c r="AJ1645" i="2"/>
  <c r="AK1645" i="2"/>
  <c r="AL1645" i="2"/>
  <c r="AM1645" i="2"/>
  <c r="AN1645" i="2"/>
  <c r="AV1645" i="2"/>
  <c r="C1646" i="2"/>
  <c r="D1646" i="2"/>
  <c r="E1646" i="2"/>
  <c r="F1646" i="2"/>
  <c r="G1646" i="2"/>
  <c r="H1646" i="2"/>
  <c r="J1646" i="2"/>
  <c r="K1646" i="2"/>
  <c r="L1646" i="2"/>
  <c r="M1646" i="2"/>
  <c r="AG1646" i="2"/>
  <c r="AH1646" i="2"/>
  <c r="AI1646" i="2"/>
  <c r="AJ1646" i="2"/>
  <c r="AK1646" i="2"/>
  <c r="AL1646" i="2"/>
  <c r="AM1646" i="2"/>
  <c r="AN1646" i="2"/>
  <c r="AV1646" i="2"/>
  <c r="C1647" i="2"/>
  <c r="D1647" i="2"/>
  <c r="E1647" i="2"/>
  <c r="F1647" i="2"/>
  <c r="G1647" i="2"/>
  <c r="H1647" i="2"/>
  <c r="J1647" i="2"/>
  <c r="K1647" i="2"/>
  <c r="L1647" i="2"/>
  <c r="M1647" i="2"/>
  <c r="AG1647" i="2"/>
  <c r="AH1647" i="2"/>
  <c r="AI1647" i="2"/>
  <c r="AJ1647" i="2"/>
  <c r="AK1647" i="2"/>
  <c r="AL1647" i="2"/>
  <c r="AM1647" i="2"/>
  <c r="AN1647" i="2"/>
  <c r="AV1647" i="2"/>
  <c r="C1648" i="2"/>
  <c r="D1648" i="2"/>
  <c r="E1648" i="2"/>
  <c r="F1648" i="2"/>
  <c r="G1648" i="2"/>
  <c r="H1648" i="2"/>
  <c r="J1648" i="2"/>
  <c r="K1648" i="2"/>
  <c r="L1648" i="2"/>
  <c r="M1648" i="2"/>
  <c r="AG1648" i="2"/>
  <c r="AH1648" i="2"/>
  <c r="AI1648" i="2"/>
  <c r="AJ1648" i="2"/>
  <c r="AK1648" i="2"/>
  <c r="AL1648" i="2"/>
  <c r="AM1648" i="2"/>
  <c r="AN1648" i="2"/>
  <c r="AV1648" i="2"/>
  <c r="C1649" i="2"/>
  <c r="D1649" i="2"/>
  <c r="E1649" i="2"/>
  <c r="F1649" i="2"/>
  <c r="G1649" i="2"/>
  <c r="H1649" i="2"/>
  <c r="J1649" i="2"/>
  <c r="K1649" i="2"/>
  <c r="L1649" i="2"/>
  <c r="M1649" i="2"/>
  <c r="AG1649" i="2"/>
  <c r="AH1649" i="2"/>
  <c r="AI1649" i="2"/>
  <c r="AJ1649" i="2"/>
  <c r="AK1649" i="2"/>
  <c r="AL1649" i="2"/>
  <c r="AM1649" i="2"/>
  <c r="AN1649" i="2"/>
  <c r="AV1649" i="2"/>
  <c r="C1650" i="2"/>
  <c r="D1650" i="2"/>
  <c r="E1650" i="2"/>
  <c r="F1650" i="2"/>
  <c r="G1650" i="2"/>
  <c r="H1650" i="2"/>
  <c r="J1650" i="2"/>
  <c r="K1650" i="2"/>
  <c r="L1650" i="2"/>
  <c r="M1650" i="2"/>
  <c r="AG1650" i="2"/>
  <c r="AH1650" i="2"/>
  <c r="AI1650" i="2"/>
  <c r="AJ1650" i="2"/>
  <c r="AK1650" i="2"/>
  <c r="AL1650" i="2"/>
  <c r="AM1650" i="2"/>
  <c r="AN1650" i="2"/>
  <c r="AV1650" i="2"/>
  <c r="C1651" i="2"/>
  <c r="D1651" i="2"/>
  <c r="E1651" i="2"/>
  <c r="F1651" i="2"/>
  <c r="G1651" i="2"/>
  <c r="H1651" i="2"/>
  <c r="J1651" i="2"/>
  <c r="K1651" i="2"/>
  <c r="L1651" i="2"/>
  <c r="M1651" i="2"/>
  <c r="AG1651" i="2"/>
  <c r="AH1651" i="2"/>
  <c r="AI1651" i="2"/>
  <c r="AJ1651" i="2"/>
  <c r="AK1651" i="2"/>
  <c r="AL1651" i="2"/>
  <c r="AM1651" i="2"/>
  <c r="AN1651" i="2"/>
  <c r="AV1651" i="2"/>
  <c r="C1652" i="2"/>
  <c r="D1652" i="2"/>
  <c r="E1652" i="2"/>
  <c r="F1652" i="2"/>
  <c r="G1652" i="2"/>
  <c r="H1652" i="2"/>
  <c r="J1652" i="2"/>
  <c r="K1652" i="2"/>
  <c r="L1652" i="2"/>
  <c r="M1652" i="2"/>
  <c r="AG1652" i="2"/>
  <c r="AH1652" i="2"/>
  <c r="AI1652" i="2"/>
  <c r="AJ1652" i="2"/>
  <c r="AK1652" i="2"/>
  <c r="AL1652" i="2"/>
  <c r="AM1652" i="2"/>
  <c r="AN1652" i="2"/>
  <c r="AV1652" i="2"/>
  <c r="C1653" i="2"/>
  <c r="D1653" i="2"/>
  <c r="E1653" i="2"/>
  <c r="F1653" i="2"/>
  <c r="G1653" i="2"/>
  <c r="H1653" i="2"/>
  <c r="J1653" i="2"/>
  <c r="K1653" i="2"/>
  <c r="L1653" i="2"/>
  <c r="M1653" i="2"/>
  <c r="AG1653" i="2"/>
  <c r="AH1653" i="2"/>
  <c r="AI1653" i="2"/>
  <c r="AJ1653" i="2"/>
  <c r="AK1653" i="2"/>
  <c r="AL1653" i="2"/>
  <c r="AM1653" i="2"/>
  <c r="AN1653" i="2"/>
  <c r="AV1653" i="2"/>
  <c r="C1654" i="2"/>
  <c r="D1654" i="2"/>
  <c r="E1654" i="2"/>
  <c r="F1654" i="2"/>
  <c r="G1654" i="2"/>
  <c r="H1654" i="2"/>
  <c r="J1654" i="2"/>
  <c r="K1654" i="2"/>
  <c r="L1654" i="2"/>
  <c r="M1654" i="2"/>
  <c r="AG1654" i="2"/>
  <c r="AH1654" i="2"/>
  <c r="AI1654" i="2"/>
  <c r="AJ1654" i="2"/>
  <c r="AK1654" i="2"/>
  <c r="AL1654" i="2"/>
  <c r="AM1654" i="2"/>
  <c r="AN1654" i="2"/>
  <c r="AV1654" i="2"/>
  <c r="C1655" i="2"/>
  <c r="D1655" i="2"/>
  <c r="E1655" i="2"/>
  <c r="F1655" i="2"/>
  <c r="G1655" i="2"/>
  <c r="H1655" i="2"/>
  <c r="J1655" i="2"/>
  <c r="K1655" i="2"/>
  <c r="L1655" i="2"/>
  <c r="M1655" i="2"/>
  <c r="AG1655" i="2"/>
  <c r="AH1655" i="2"/>
  <c r="AI1655" i="2"/>
  <c r="AJ1655" i="2"/>
  <c r="AK1655" i="2"/>
  <c r="AL1655" i="2"/>
  <c r="AM1655" i="2"/>
  <c r="AN1655" i="2"/>
  <c r="AV1655" i="2"/>
  <c r="C1656" i="2"/>
  <c r="D1656" i="2"/>
  <c r="E1656" i="2"/>
  <c r="F1656" i="2"/>
  <c r="G1656" i="2"/>
  <c r="H1656" i="2"/>
  <c r="J1656" i="2"/>
  <c r="K1656" i="2"/>
  <c r="L1656" i="2"/>
  <c r="M1656" i="2"/>
  <c r="AG1656" i="2"/>
  <c r="AH1656" i="2"/>
  <c r="AI1656" i="2"/>
  <c r="AJ1656" i="2"/>
  <c r="AK1656" i="2"/>
  <c r="AL1656" i="2"/>
  <c r="AM1656" i="2"/>
  <c r="AN1656" i="2"/>
  <c r="AV1656" i="2"/>
  <c r="C1657" i="2"/>
  <c r="D1657" i="2"/>
  <c r="E1657" i="2"/>
  <c r="F1657" i="2"/>
  <c r="G1657" i="2"/>
  <c r="H1657" i="2"/>
  <c r="J1657" i="2"/>
  <c r="K1657" i="2"/>
  <c r="L1657" i="2"/>
  <c r="M1657" i="2"/>
  <c r="AG1657" i="2"/>
  <c r="AH1657" i="2"/>
  <c r="AI1657" i="2"/>
  <c r="AJ1657" i="2"/>
  <c r="AK1657" i="2"/>
  <c r="AL1657" i="2"/>
  <c r="AM1657" i="2"/>
  <c r="AN1657" i="2"/>
  <c r="AV1657" i="2"/>
  <c r="C1658" i="2"/>
  <c r="D1658" i="2"/>
  <c r="E1658" i="2"/>
  <c r="F1658" i="2"/>
  <c r="G1658" i="2"/>
  <c r="H1658" i="2"/>
  <c r="J1658" i="2"/>
  <c r="K1658" i="2"/>
  <c r="L1658" i="2"/>
  <c r="M1658" i="2"/>
  <c r="AG1658" i="2"/>
  <c r="AH1658" i="2"/>
  <c r="AI1658" i="2"/>
  <c r="AJ1658" i="2"/>
  <c r="AK1658" i="2"/>
  <c r="AL1658" i="2"/>
  <c r="AM1658" i="2"/>
  <c r="AN1658" i="2"/>
  <c r="AV1658" i="2"/>
  <c r="C1659" i="2"/>
  <c r="D1659" i="2"/>
  <c r="E1659" i="2"/>
  <c r="F1659" i="2"/>
  <c r="G1659" i="2"/>
  <c r="H1659" i="2"/>
  <c r="J1659" i="2"/>
  <c r="K1659" i="2"/>
  <c r="L1659" i="2"/>
  <c r="M1659" i="2"/>
  <c r="AG1659" i="2"/>
  <c r="AH1659" i="2"/>
  <c r="AI1659" i="2"/>
  <c r="AJ1659" i="2"/>
  <c r="AK1659" i="2"/>
  <c r="AL1659" i="2"/>
  <c r="AM1659" i="2"/>
  <c r="AN1659" i="2"/>
  <c r="AV1659" i="2"/>
  <c r="C1660" i="2"/>
  <c r="D1660" i="2"/>
  <c r="E1660" i="2"/>
  <c r="F1660" i="2"/>
  <c r="G1660" i="2"/>
  <c r="H1660" i="2"/>
  <c r="J1660" i="2"/>
  <c r="K1660" i="2"/>
  <c r="L1660" i="2"/>
  <c r="M1660" i="2"/>
  <c r="AG1660" i="2"/>
  <c r="AH1660" i="2"/>
  <c r="AI1660" i="2"/>
  <c r="AJ1660" i="2"/>
  <c r="AK1660" i="2"/>
  <c r="AL1660" i="2"/>
  <c r="AM1660" i="2"/>
  <c r="AN1660" i="2"/>
  <c r="AV1660" i="2"/>
  <c r="C1661" i="2"/>
  <c r="D1661" i="2"/>
  <c r="E1661" i="2"/>
  <c r="F1661" i="2"/>
  <c r="G1661" i="2"/>
  <c r="H1661" i="2"/>
  <c r="J1661" i="2"/>
  <c r="K1661" i="2"/>
  <c r="L1661" i="2"/>
  <c r="M1661" i="2"/>
  <c r="AG1661" i="2"/>
  <c r="AH1661" i="2"/>
  <c r="AI1661" i="2"/>
  <c r="AJ1661" i="2"/>
  <c r="AK1661" i="2"/>
  <c r="AL1661" i="2"/>
  <c r="AM1661" i="2"/>
  <c r="AN1661" i="2"/>
  <c r="AV1661" i="2"/>
  <c r="C1662" i="2"/>
  <c r="D1662" i="2"/>
  <c r="E1662" i="2"/>
  <c r="F1662" i="2"/>
  <c r="G1662" i="2"/>
  <c r="H1662" i="2"/>
  <c r="J1662" i="2"/>
  <c r="K1662" i="2"/>
  <c r="L1662" i="2"/>
  <c r="M1662" i="2"/>
  <c r="AG1662" i="2"/>
  <c r="AH1662" i="2"/>
  <c r="AI1662" i="2"/>
  <c r="AJ1662" i="2"/>
  <c r="AK1662" i="2"/>
  <c r="AL1662" i="2"/>
  <c r="AM1662" i="2"/>
  <c r="AN1662" i="2"/>
  <c r="AV1662" i="2"/>
  <c r="C1663" i="2"/>
  <c r="D1663" i="2"/>
  <c r="E1663" i="2"/>
  <c r="F1663" i="2"/>
  <c r="G1663" i="2"/>
  <c r="H1663" i="2"/>
  <c r="J1663" i="2"/>
  <c r="K1663" i="2"/>
  <c r="L1663" i="2"/>
  <c r="M1663" i="2"/>
  <c r="AG1663" i="2"/>
  <c r="AH1663" i="2"/>
  <c r="AI1663" i="2"/>
  <c r="AJ1663" i="2"/>
  <c r="AK1663" i="2"/>
  <c r="AL1663" i="2"/>
  <c r="AM1663" i="2"/>
  <c r="AN1663" i="2"/>
  <c r="AV1663" i="2"/>
  <c r="C1664" i="2"/>
  <c r="D1664" i="2"/>
  <c r="E1664" i="2"/>
  <c r="F1664" i="2"/>
  <c r="G1664" i="2"/>
  <c r="H1664" i="2"/>
  <c r="J1664" i="2"/>
  <c r="K1664" i="2"/>
  <c r="L1664" i="2"/>
  <c r="M1664" i="2"/>
  <c r="AG1664" i="2"/>
  <c r="AH1664" i="2"/>
  <c r="AI1664" i="2"/>
  <c r="AJ1664" i="2"/>
  <c r="AK1664" i="2"/>
  <c r="AL1664" i="2"/>
  <c r="AM1664" i="2"/>
  <c r="AN1664" i="2"/>
  <c r="AV1664" i="2"/>
  <c r="C1665" i="2"/>
  <c r="D1665" i="2"/>
  <c r="E1665" i="2"/>
  <c r="F1665" i="2"/>
  <c r="G1665" i="2"/>
  <c r="H1665" i="2"/>
  <c r="J1665" i="2"/>
  <c r="K1665" i="2"/>
  <c r="L1665" i="2"/>
  <c r="M1665" i="2"/>
  <c r="AG1665" i="2"/>
  <c r="AH1665" i="2"/>
  <c r="AI1665" i="2"/>
  <c r="AJ1665" i="2"/>
  <c r="AK1665" i="2"/>
  <c r="AL1665" i="2"/>
  <c r="AM1665" i="2"/>
  <c r="AN1665" i="2"/>
  <c r="AV1665" i="2"/>
  <c r="C1666" i="2"/>
  <c r="D1666" i="2"/>
  <c r="E1666" i="2"/>
  <c r="F1666" i="2"/>
  <c r="G1666" i="2"/>
  <c r="H1666" i="2"/>
  <c r="J1666" i="2"/>
  <c r="K1666" i="2"/>
  <c r="L1666" i="2"/>
  <c r="M1666" i="2"/>
  <c r="AG1666" i="2"/>
  <c r="AH1666" i="2"/>
  <c r="AI1666" i="2"/>
  <c r="AJ1666" i="2"/>
  <c r="AK1666" i="2"/>
  <c r="AL1666" i="2"/>
  <c r="AM1666" i="2"/>
  <c r="AN1666" i="2"/>
  <c r="AV1666" i="2"/>
  <c r="C1667" i="2"/>
  <c r="D1667" i="2"/>
  <c r="E1667" i="2"/>
  <c r="F1667" i="2"/>
  <c r="G1667" i="2"/>
  <c r="H1667" i="2"/>
  <c r="J1667" i="2"/>
  <c r="K1667" i="2"/>
  <c r="L1667" i="2"/>
  <c r="M1667" i="2"/>
  <c r="AG1667" i="2"/>
  <c r="AH1667" i="2"/>
  <c r="AI1667" i="2"/>
  <c r="AJ1667" i="2"/>
  <c r="AK1667" i="2"/>
  <c r="AL1667" i="2"/>
  <c r="AM1667" i="2"/>
  <c r="AN1667" i="2"/>
  <c r="AV1667" i="2"/>
  <c r="C1668" i="2"/>
  <c r="D1668" i="2"/>
  <c r="E1668" i="2"/>
  <c r="F1668" i="2"/>
  <c r="G1668" i="2"/>
  <c r="H1668" i="2"/>
  <c r="J1668" i="2"/>
  <c r="K1668" i="2"/>
  <c r="L1668" i="2"/>
  <c r="M1668" i="2"/>
  <c r="AG1668" i="2"/>
  <c r="AH1668" i="2"/>
  <c r="AI1668" i="2"/>
  <c r="AJ1668" i="2"/>
  <c r="AK1668" i="2"/>
  <c r="AL1668" i="2"/>
  <c r="AM1668" i="2"/>
  <c r="AN1668" i="2"/>
  <c r="AV1668" i="2"/>
  <c r="C1669" i="2"/>
  <c r="D1669" i="2"/>
  <c r="E1669" i="2"/>
  <c r="F1669" i="2"/>
  <c r="G1669" i="2"/>
  <c r="H1669" i="2"/>
  <c r="J1669" i="2"/>
  <c r="K1669" i="2"/>
  <c r="L1669" i="2"/>
  <c r="M1669" i="2"/>
  <c r="AG1669" i="2"/>
  <c r="AH1669" i="2"/>
  <c r="AI1669" i="2"/>
  <c r="AJ1669" i="2"/>
  <c r="AK1669" i="2"/>
  <c r="AL1669" i="2"/>
  <c r="AM1669" i="2"/>
  <c r="AN1669" i="2"/>
  <c r="AV1669" i="2"/>
  <c r="C1670" i="2"/>
  <c r="D1670" i="2"/>
  <c r="E1670" i="2"/>
  <c r="F1670" i="2"/>
  <c r="G1670" i="2"/>
  <c r="H1670" i="2"/>
  <c r="J1670" i="2"/>
  <c r="K1670" i="2"/>
  <c r="L1670" i="2"/>
  <c r="M1670" i="2"/>
  <c r="AG1670" i="2"/>
  <c r="AH1670" i="2"/>
  <c r="AI1670" i="2"/>
  <c r="AJ1670" i="2"/>
  <c r="AK1670" i="2"/>
  <c r="AL1670" i="2"/>
  <c r="AM1670" i="2"/>
  <c r="AN1670" i="2"/>
  <c r="AV1670" i="2"/>
  <c r="C1671" i="2"/>
  <c r="D1671" i="2"/>
  <c r="E1671" i="2"/>
  <c r="F1671" i="2"/>
  <c r="G1671" i="2"/>
  <c r="H1671" i="2"/>
  <c r="J1671" i="2"/>
  <c r="K1671" i="2"/>
  <c r="L1671" i="2"/>
  <c r="M1671" i="2"/>
  <c r="AG1671" i="2"/>
  <c r="AH1671" i="2"/>
  <c r="AI1671" i="2"/>
  <c r="AJ1671" i="2"/>
  <c r="AK1671" i="2"/>
  <c r="AL1671" i="2"/>
  <c r="AM1671" i="2"/>
  <c r="AN1671" i="2"/>
  <c r="AV1671" i="2"/>
  <c r="C1672" i="2"/>
  <c r="D1672" i="2"/>
  <c r="E1672" i="2"/>
  <c r="F1672" i="2"/>
  <c r="G1672" i="2"/>
  <c r="H1672" i="2"/>
  <c r="J1672" i="2"/>
  <c r="K1672" i="2"/>
  <c r="L1672" i="2"/>
  <c r="M1672" i="2"/>
  <c r="AG1672" i="2"/>
  <c r="AH1672" i="2"/>
  <c r="AI1672" i="2"/>
  <c r="AJ1672" i="2"/>
  <c r="AK1672" i="2"/>
  <c r="AL1672" i="2"/>
  <c r="AM1672" i="2"/>
  <c r="AN1672" i="2"/>
  <c r="AV1672" i="2"/>
  <c r="C1673" i="2"/>
  <c r="D1673" i="2"/>
  <c r="E1673" i="2"/>
  <c r="F1673" i="2"/>
  <c r="G1673" i="2"/>
  <c r="H1673" i="2"/>
  <c r="J1673" i="2"/>
  <c r="K1673" i="2"/>
  <c r="L1673" i="2"/>
  <c r="M1673" i="2"/>
  <c r="AG1673" i="2"/>
  <c r="AH1673" i="2"/>
  <c r="AI1673" i="2"/>
  <c r="AJ1673" i="2"/>
  <c r="AK1673" i="2"/>
  <c r="AL1673" i="2"/>
  <c r="AM1673" i="2"/>
  <c r="AN1673" i="2"/>
  <c r="AV1673" i="2"/>
  <c r="C1674" i="2"/>
  <c r="D1674" i="2"/>
  <c r="E1674" i="2"/>
  <c r="F1674" i="2"/>
  <c r="G1674" i="2"/>
  <c r="H1674" i="2"/>
  <c r="J1674" i="2"/>
  <c r="K1674" i="2"/>
  <c r="L1674" i="2"/>
  <c r="M1674" i="2"/>
  <c r="AG1674" i="2"/>
  <c r="AH1674" i="2"/>
  <c r="AI1674" i="2"/>
  <c r="AJ1674" i="2"/>
  <c r="AK1674" i="2"/>
  <c r="AL1674" i="2"/>
  <c r="AM1674" i="2"/>
  <c r="AN1674" i="2"/>
  <c r="AV1674" i="2"/>
  <c r="C1675" i="2"/>
  <c r="D1675" i="2"/>
  <c r="E1675" i="2"/>
  <c r="F1675" i="2"/>
  <c r="G1675" i="2"/>
  <c r="H1675" i="2"/>
  <c r="J1675" i="2"/>
  <c r="K1675" i="2"/>
  <c r="L1675" i="2"/>
  <c r="M1675" i="2"/>
  <c r="AG1675" i="2"/>
  <c r="AH1675" i="2"/>
  <c r="AI1675" i="2"/>
  <c r="AJ1675" i="2"/>
  <c r="AK1675" i="2"/>
  <c r="AL1675" i="2"/>
  <c r="AM1675" i="2"/>
  <c r="AN1675" i="2"/>
  <c r="AV1675" i="2"/>
  <c r="C1676" i="2"/>
  <c r="D1676" i="2"/>
  <c r="E1676" i="2"/>
  <c r="F1676" i="2"/>
  <c r="G1676" i="2"/>
  <c r="H1676" i="2"/>
  <c r="J1676" i="2"/>
  <c r="K1676" i="2"/>
  <c r="L1676" i="2"/>
  <c r="M1676" i="2"/>
  <c r="AG1676" i="2"/>
  <c r="AH1676" i="2"/>
  <c r="AI1676" i="2"/>
  <c r="AJ1676" i="2"/>
  <c r="AK1676" i="2"/>
  <c r="AL1676" i="2"/>
  <c r="AM1676" i="2"/>
  <c r="AN1676" i="2"/>
  <c r="AV1676" i="2"/>
  <c r="C1677" i="2"/>
  <c r="D1677" i="2"/>
  <c r="E1677" i="2"/>
  <c r="F1677" i="2"/>
  <c r="G1677" i="2"/>
  <c r="H1677" i="2"/>
  <c r="J1677" i="2"/>
  <c r="K1677" i="2"/>
  <c r="L1677" i="2"/>
  <c r="M1677" i="2"/>
  <c r="AG1677" i="2"/>
  <c r="AH1677" i="2"/>
  <c r="AI1677" i="2"/>
  <c r="AJ1677" i="2"/>
  <c r="AK1677" i="2"/>
  <c r="AL1677" i="2"/>
  <c r="AM1677" i="2"/>
  <c r="AN1677" i="2"/>
  <c r="AV1677" i="2"/>
  <c r="C1678" i="2"/>
  <c r="D1678" i="2"/>
  <c r="E1678" i="2"/>
  <c r="F1678" i="2"/>
  <c r="G1678" i="2"/>
  <c r="H1678" i="2"/>
  <c r="J1678" i="2"/>
  <c r="K1678" i="2"/>
  <c r="L1678" i="2"/>
  <c r="M1678" i="2"/>
  <c r="AG1678" i="2"/>
  <c r="AH1678" i="2"/>
  <c r="AI1678" i="2"/>
  <c r="AJ1678" i="2"/>
  <c r="AK1678" i="2"/>
  <c r="AL1678" i="2"/>
  <c r="AM1678" i="2"/>
  <c r="AN1678" i="2"/>
  <c r="AV1678" i="2"/>
  <c r="C1679" i="2"/>
  <c r="D1679" i="2"/>
  <c r="E1679" i="2"/>
  <c r="F1679" i="2"/>
  <c r="G1679" i="2"/>
  <c r="H1679" i="2"/>
  <c r="J1679" i="2"/>
  <c r="K1679" i="2"/>
  <c r="L1679" i="2"/>
  <c r="M1679" i="2"/>
  <c r="AG1679" i="2"/>
  <c r="AH1679" i="2"/>
  <c r="AI1679" i="2"/>
  <c r="AJ1679" i="2"/>
  <c r="AK1679" i="2"/>
  <c r="AL1679" i="2"/>
  <c r="AM1679" i="2"/>
  <c r="AN1679" i="2"/>
  <c r="AV1679" i="2"/>
  <c r="C1680" i="2"/>
  <c r="D1680" i="2"/>
  <c r="E1680" i="2"/>
  <c r="F1680" i="2"/>
  <c r="G1680" i="2"/>
  <c r="H1680" i="2"/>
  <c r="J1680" i="2"/>
  <c r="K1680" i="2"/>
  <c r="L1680" i="2"/>
  <c r="M1680" i="2"/>
  <c r="AG1680" i="2"/>
  <c r="AH1680" i="2"/>
  <c r="AI1680" i="2"/>
  <c r="AJ1680" i="2"/>
  <c r="AK1680" i="2"/>
  <c r="AL1680" i="2"/>
  <c r="AM1680" i="2"/>
  <c r="AN1680" i="2"/>
  <c r="AV1680" i="2"/>
  <c r="C1681" i="2"/>
  <c r="D1681" i="2"/>
  <c r="E1681" i="2"/>
  <c r="F1681" i="2"/>
  <c r="G1681" i="2"/>
  <c r="H1681" i="2"/>
  <c r="J1681" i="2"/>
  <c r="K1681" i="2"/>
  <c r="L1681" i="2"/>
  <c r="M1681" i="2"/>
  <c r="AG1681" i="2"/>
  <c r="AH1681" i="2"/>
  <c r="AI1681" i="2"/>
  <c r="AJ1681" i="2"/>
  <c r="AK1681" i="2"/>
  <c r="AL1681" i="2"/>
  <c r="AM1681" i="2"/>
  <c r="AN1681" i="2"/>
  <c r="AV1681" i="2"/>
  <c r="C1682" i="2"/>
  <c r="D1682" i="2"/>
  <c r="E1682" i="2"/>
  <c r="F1682" i="2"/>
  <c r="G1682" i="2"/>
  <c r="H1682" i="2"/>
  <c r="J1682" i="2"/>
  <c r="K1682" i="2"/>
  <c r="L1682" i="2"/>
  <c r="M1682" i="2"/>
  <c r="AG1682" i="2"/>
  <c r="AH1682" i="2"/>
  <c r="AI1682" i="2"/>
  <c r="AJ1682" i="2"/>
  <c r="AK1682" i="2"/>
  <c r="AL1682" i="2"/>
  <c r="AM1682" i="2"/>
  <c r="AN1682" i="2"/>
  <c r="AV1682" i="2"/>
  <c r="C1683" i="2"/>
  <c r="D1683" i="2"/>
  <c r="E1683" i="2"/>
  <c r="F1683" i="2"/>
  <c r="G1683" i="2"/>
  <c r="H1683" i="2"/>
  <c r="J1683" i="2"/>
  <c r="K1683" i="2"/>
  <c r="L1683" i="2"/>
  <c r="M1683" i="2"/>
  <c r="AG1683" i="2"/>
  <c r="AH1683" i="2"/>
  <c r="AI1683" i="2"/>
  <c r="AJ1683" i="2"/>
  <c r="AK1683" i="2"/>
  <c r="AL1683" i="2"/>
  <c r="AM1683" i="2"/>
  <c r="AN1683" i="2"/>
  <c r="AV1683" i="2"/>
  <c r="C1684" i="2"/>
  <c r="D1684" i="2"/>
  <c r="E1684" i="2"/>
  <c r="F1684" i="2"/>
  <c r="G1684" i="2"/>
  <c r="H1684" i="2"/>
  <c r="J1684" i="2"/>
  <c r="K1684" i="2"/>
  <c r="L1684" i="2"/>
  <c r="M1684" i="2"/>
  <c r="AG1684" i="2"/>
  <c r="AH1684" i="2"/>
  <c r="AI1684" i="2"/>
  <c r="AJ1684" i="2"/>
  <c r="AK1684" i="2"/>
  <c r="AL1684" i="2"/>
  <c r="AM1684" i="2"/>
  <c r="AN1684" i="2"/>
  <c r="AV1684" i="2"/>
  <c r="C1685" i="2"/>
  <c r="D1685" i="2"/>
  <c r="E1685" i="2"/>
  <c r="F1685" i="2"/>
  <c r="G1685" i="2"/>
  <c r="H1685" i="2"/>
  <c r="J1685" i="2"/>
  <c r="K1685" i="2"/>
  <c r="L1685" i="2"/>
  <c r="M1685" i="2"/>
  <c r="AG1685" i="2"/>
  <c r="AH1685" i="2"/>
  <c r="AI1685" i="2"/>
  <c r="AJ1685" i="2"/>
  <c r="AK1685" i="2"/>
  <c r="AL1685" i="2"/>
  <c r="AM1685" i="2"/>
  <c r="AN1685" i="2"/>
  <c r="AV1685" i="2"/>
  <c r="C1686" i="2"/>
  <c r="D1686" i="2"/>
  <c r="E1686" i="2"/>
  <c r="F1686" i="2"/>
  <c r="G1686" i="2"/>
  <c r="H1686" i="2"/>
  <c r="J1686" i="2"/>
  <c r="K1686" i="2"/>
  <c r="L1686" i="2"/>
  <c r="M1686" i="2"/>
  <c r="AG1686" i="2"/>
  <c r="AH1686" i="2"/>
  <c r="AI1686" i="2"/>
  <c r="AJ1686" i="2"/>
  <c r="AK1686" i="2"/>
  <c r="AL1686" i="2"/>
  <c r="AM1686" i="2"/>
  <c r="AN1686" i="2"/>
  <c r="AV1686" i="2"/>
  <c r="C1687" i="2"/>
  <c r="D1687" i="2"/>
  <c r="E1687" i="2"/>
  <c r="F1687" i="2"/>
  <c r="G1687" i="2"/>
  <c r="H1687" i="2"/>
  <c r="J1687" i="2"/>
  <c r="K1687" i="2"/>
  <c r="L1687" i="2"/>
  <c r="M1687" i="2"/>
  <c r="AG1687" i="2"/>
  <c r="AH1687" i="2"/>
  <c r="AI1687" i="2"/>
  <c r="AJ1687" i="2"/>
  <c r="AK1687" i="2"/>
  <c r="AL1687" i="2"/>
  <c r="AM1687" i="2"/>
  <c r="AN1687" i="2"/>
  <c r="AV1687" i="2"/>
  <c r="C1688" i="2"/>
  <c r="D1688" i="2"/>
  <c r="E1688" i="2"/>
  <c r="F1688" i="2"/>
  <c r="G1688" i="2"/>
  <c r="H1688" i="2"/>
  <c r="J1688" i="2"/>
  <c r="K1688" i="2"/>
  <c r="L1688" i="2"/>
  <c r="M1688" i="2"/>
  <c r="AG1688" i="2"/>
  <c r="AH1688" i="2"/>
  <c r="AI1688" i="2"/>
  <c r="AJ1688" i="2"/>
  <c r="AK1688" i="2"/>
  <c r="AL1688" i="2"/>
  <c r="AM1688" i="2"/>
  <c r="AN1688" i="2"/>
  <c r="AV1688" i="2"/>
  <c r="C1689" i="2"/>
  <c r="D1689" i="2"/>
  <c r="E1689" i="2"/>
  <c r="F1689" i="2"/>
  <c r="G1689" i="2"/>
  <c r="H1689" i="2"/>
  <c r="J1689" i="2"/>
  <c r="K1689" i="2"/>
  <c r="L1689" i="2"/>
  <c r="M1689" i="2"/>
  <c r="AG1689" i="2"/>
  <c r="AH1689" i="2"/>
  <c r="AI1689" i="2"/>
  <c r="AJ1689" i="2"/>
  <c r="AK1689" i="2"/>
  <c r="AL1689" i="2"/>
  <c r="AM1689" i="2"/>
  <c r="AN1689" i="2"/>
  <c r="AV1689" i="2"/>
  <c r="C1690" i="2"/>
  <c r="D1690" i="2"/>
  <c r="E1690" i="2"/>
  <c r="F1690" i="2"/>
  <c r="G1690" i="2"/>
  <c r="H1690" i="2"/>
  <c r="J1690" i="2"/>
  <c r="K1690" i="2"/>
  <c r="L1690" i="2"/>
  <c r="M1690" i="2"/>
  <c r="AG1690" i="2"/>
  <c r="AH1690" i="2"/>
  <c r="AI1690" i="2"/>
  <c r="AJ1690" i="2"/>
  <c r="AK1690" i="2"/>
  <c r="AL1690" i="2"/>
  <c r="AM1690" i="2"/>
  <c r="AN1690" i="2"/>
  <c r="AV1690" i="2"/>
  <c r="C1691" i="2"/>
  <c r="D1691" i="2"/>
  <c r="E1691" i="2"/>
  <c r="F1691" i="2"/>
  <c r="G1691" i="2"/>
  <c r="H1691" i="2"/>
  <c r="J1691" i="2"/>
  <c r="K1691" i="2"/>
  <c r="L1691" i="2"/>
  <c r="M1691" i="2"/>
  <c r="AG1691" i="2"/>
  <c r="AH1691" i="2"/>
  <c r="AI1691" i="2"/>
  <c r="AJ1691" i="2"/>
  <c r="AK1691" i="2"/>
  <c r="AL1691" i="2"/>
  <c r="AM1691" i="2"/>
  <c r="AN1691" i="2"/>
  <c r="AV1691" i="2"/>
  <c r="C1692" i="2"/>
  <c r="D1692" i="2"/>
  <c r="E1692" i="2"/>
  <c r="F1692" i="2"/>
  <c r="G1692" i="2"/>
  <c r="H1692" i="2"/>
  <c r="J1692" i="2"/>
  <c r="K1692" i="2"/>
  <c r="L1692" i="2"/>
  <c r="M1692" i="2"/>
  <c r="AG1692" i="2"/>
  <c r="AH1692" i="2"/>
  <c r="AI1692" i="2"/>
  <c r="AJ1692" i="2"/>
  <c r="AK1692" i="2"/>
  <c r="AL1692" i="2"/>
  <c r="AM1692" i="2"/>
  <c r="AN1692" i="2"/>
  <c r="AV1692" i="2"/>
  <c r="C1693" i="2"/>
  <c r="D1693" i="2"/>
  <c r="E1693" i="2"/>
  <c r="F1693" i="2"/>
  <c r="G1693" i="2"/>
  <c r="H1693" i="2"/>
  <c r="J1693" i="2"/>
  <c r="K1693" i="2"/>
  <c r="L1693" i="2"/>
  <c r="M1693" i="2"/>
  <c r="AG1693" i="2"/>
  <c r="AH1693" i="2"/>
  <c r="AI1693" i="2"/>
  <c r="AJ1693" i="2"/>
  <c r="AK1693" i="2"/>
  <c r="AL1693" i="2"/>
  <c r="AM1693" i="2"/>
  <c r="AN1693" i="2"/>
  <c r="AV1693" i="2"/>
  <c r="C1694" i="2"/>
  <c r="D1694" i="2"/>
  <c r="E1694" i="2"/>
  <c r="F1694" i="2"/>
  <c r="G1694" i="2"/>
  <c r="H1694" i="2"/>
  <c r="J1694" i="2"/>
  <c r="K1694" i="2"/>
  <c r="L1694" i="2"/>
  <c r="M1694" i="2"/>
  <c r="AG1694" i="2"/>
  <c r="AH1694" i="2"/>
  <c r="AI1694" i="2"/>
  <c r="AJ1694" i="2"/>
  <c r="AK1694" i="2"/>
  <c r="AL1694" i="2"/>
  <c r="AM1694" i="2"/>
  <c r="AN1694" i="2"/>
  <c r="AV1694" i="2"/>
  <c r="C1695" i="2"/>
  <c r="D1695" i="2"/>
  <c r="E1695" i="2"/>
  <c r="F1695" i="2"/>
  <c r="G1695" i="2"/>
  <c r="H1695" i="2"/>
  <c r="J1695" i="2"/>
  <c r="K1695" i="2"/>
  <c r="L1695" i="2"/>
  <c r="M1695" i="2"/>
  <c r="AG1695" i="2"/>
  <c r="AH1695" i="2"/>
  <c r="AI1695" i="2"/>
  <c r="AJ1695" i="2"/>
  <c r="AK1695" i="2"/>
  <c r="AL1695" i="2"/>
  <c r="AM1695" i="2"/>
  <c r="AN1695" i="2"/>
  <c r="AV1695" i="2"/>
  <c r="C1696" i="2"/>
  <c r="D1696" i="2"/>
  <c r="E1696" i="2"/>
  <c r="F1696" i="2"/>
  <c r="G1696" i="2"/>
  <c r="H1696" i="2"/>
  <c r="J1696" i="2"/>
  <c r="K1696" i="2"/>
  <c r="L1696" i="2"/>
  <c r="M1696" i="2"/>
  <c r="AG1696" i="2"/>
  <c r="AH1696" i="2"/>
  <c r="AI1696" i="2"/>
  <c r="AJ1696" i="2"/>
  <c r="AK1696" i="2"/>
  <c r="AL1696" i="2"/>
  <c r="AM1696" i="2"/>
  <c r="AN1696" i="2"/>
  <c r="AV1696" i="2"/>
  <c r="C1697" i="2"/>
  <c r="D1697" i="2"/>
  <c r="E1697" i="2"/>
  <c r="F1697" i="2"/>
  <c r="G1697" i="2"/>
  <c r="H1697" i="2"/>
  <c r="J1697" i="2"/>
  <c r="K1697" i="2"/>
  <c r="L1697" i="2"/>
  <c r="M1697" i="2"/>
  <c r="AG1697" i="2"/>
  <c r="AH1697" i="2"/>
  <c r="AI1697" i="2"/>
  <c r="AJ1697" i="2"/>
  <c r="AK1697" i="2"/>
  <c r="AL1697" i="2"/>
  <c r="AM1697" i="2"/>
  <c r="AN1697" i="2"/>
  <c r="AV1697" i="2"/>
  <c r="C1698" i="2"/>
  <c r="D1698" i="2"/>
  <c r="E1698" i="2"/>
  <c r="F1698" i="2"/>
  <c r="G1698" i="2"/>
  <c r="H1698" i="2"/>
  <c r="J1698" i="2"/>
  <c r="K1698" i="2"/>
  <c r="L1698" i="2"/>
  <c r="M1698" i="2"/>
  <c r="AG1698" i="2"/>
  <c r="AH1698" i="2"/>
  <c r="AI1698" i="2"/>
  <c r="AJ1698" i="2"/>
  <c r="AK1698" i="2"/>
  <c r="AL1698" i="2"/>
  <c r="AM1698" i="2"/>
  <c r="AN1698" i="2"/>
  <c r="AV1698" i="2"/>
  <c r="C1699" i="2"/>
  <c r="D1699" i="2"/>
  <c r="E1699" i="2"/>
  <c r="F1699" i="2"/>
  <c r="G1699" i="2"/>
  <c r="H1699" i="2"/>
  <c r="J1699" i="2"/>
  <c r="K1699" i="2"/>
  <c r="L1699" i="2"/>
  <c r="M1699" i="2"/>
  <c r="AG1699" i="2"/>
  <c r="AH1699" i="2"/>
  <c r="AI1699" i="2"/>
  <c r="AJ1699" i="2"/>
  <c r="AK1699" i="2"/>
  <c r="AL1699" i="2"/>
  <c r="AM1699" i="2"/>
  <c r="AN1699" i="2"/>
  <c r="AV1699" i="2"/>
  <c r="C1700" i="2"/>
  <c r="D1700" i="2"/>
  <c r="E1700" i="2"/>
  <c r="F1700" i="2"/>
  <c r="G1700" i="2"/>
  <c r="H1700" i="2"/>
  <c r="J1700" i="2"/>
  <c r="K1700" i="2"/>
  <c r="L1700" i="2"/>
  <c r="M1700" i="2"/>
  <c r="AG1700" i="2"/>
  <c r="AH1700" i="2"/>
  <c r="AI1700" i="2"/>
  <c r="AJ1700" i="2"/>
  <c r="AK1700" i="2"/>
  <c r="AL1700" i="2"/>
  <c r="AM1700" i="2"/>
  <c r="AN1700" i="2"/>
  <c r="AV1700" i="2"/>
  <c r="C1701" i="2"/>
  <c r="D1701" i="2"/>
  <c r="E1701" i="2"/>
  <c r="F1701" i="2"/>
  <c r="G1701" i="2"/>
  <c r="H1701" i="2"/>
  <c r="J1701" i="2"/>
  <c r="K1701" i="2"/>
  <c r="L1701" i="2"/>
  <c r="M1701" i="2"/>
  <c r="AG1701" i="2"/>
  <c r="AH1701" i="2"/>
  <c r="AI1701" i="2"/>
  <c r="AJ1701" i="2"/>
  <c r="AK1701" i="2"/>
  <c r="AL1701" i="2"/>
  <c r="AM1701" i="2"/>
  <c r="AN1701" i="2"/>
  <c r="AV1701" i="2"/>
  <c r="C1702" i="2"/>
  <c r="D1702" i="2"/>
  <c r="E1702" i="2"/>
  <c r="F1702" i="2"/>
  <c r="G1702" i="2"/>
  <c r="H1702" i="2"/>
  <c r="J1702" i="2"/>
  <c r="K1702" i="2"/>
  <c r="L1702" i="2"/>
  <c r="M1702" i="2"/>
  <c r="AG1702" i="2"/>
  <c r="AH1702" i="2"/>
  <c r="AI1702" i="2"/>
  <c r="AJ1702" i="2"/>
  <c r="AK1702" i="2"/>
  <c r="AL1702" i="2"/>
  <c r="AM1702" i="2"/>
  <c r="AN1702" i="2"/>
  <c r="AV1702" i="2"/>
  <c r="C1703" i="2"/>
  <c r="D1703" i="2"/>
  <c r="E1703" i="2"/>
  <c r="F1703" i="2"/>
  <c r="G1703" i="2"/>
  <c r="H1703" i="2"/>
  <c r="J1703" i="2"/>
  <c r="K1703" i="2"/>
  <c r="L1703" i="2"/>
  <c r="M1703" i="2"/>
  <c r="AG1703" i="2"/>
  <c r="AH1703" i="2"/>
  <c r="AI1703" i="2"/>
  <c r="AJ1703" i="2"/>
  <c r="AK1703" i="2"/>
  <c r="AL1703" i="2"/>
  <c r="AM1703" i="2"/>
  <c r="AN1703" i="2"/>
  <c r="AV1703" i="2"/>
  <c r="C1704" i="2"/>
  <c r="D1704" i="2"/>
  <c r="E1704" i="2"/>
  <c r="F1704" i="2"/>
  <c r="G1704" i="2"/>
  <c r="H1704" i="2"/>
  <c r="J1704" i="2"/>
  <c r="K1704" i="2"/>
  <c r="L1704" i="2"/>
  <c r="M1704" i="2"/>
  <c r="AG1704" i="2"/>
  <c r="AH1704" i="2"/>
  <c r="AI1704" i="2"/>
  <c r="AJ1704" i="2"/>
  <c r="AK1704" i="2"/>
  <c r="AL1704" i="2"/>
  <c r="AM1704" i="2"/>
  <c r="AN1704" i="2"/>
  <c r="C1706" i="2"/>
  <c r="D1706" i="2"/>
  <c r="E1706" i="2"/>
  <c r="F1706" i="2"/>
  <c r="G1706" i="2"/>
  <c r="H1706" i="2"/>
  <c r="J1706" i="2"/>
  <c r="K1706" i="2"/>
  <c r="L1706" i="2"/>
  <c r="M1706" i="2"/>
  <c r="AG1706" i="2"/>
  <c r="AH1706" i="2"/>
  <c r="AI1706" i="2"/>
  <c r="AJ1706" i="2"/>
  <c r="AK1706" i="2"/>
  <c r="AL1706" i="2"/>
  <c r="AM1706" i="2"/>
  <c r="AN1706" i="2"/>
  <c r="AV1706" i="2"/>
  <c r="C1707" i="2"/>
  <c r="D1707" i="2"/>
  <c r="E1707" i="2"/>
  <c r="F1707" i="2"/>
  <c r="G1707" i="2"/>
  <c r="H1707" i="2"/>
  <c r="J1707" i="2"/>
  <c r="K1707" i="2"/>
  <c r="L1707" i="2"/>
  <c r="M1707" i="2"/>
  <c r="AG1707" i="2"/>
  <c r="AH1707" i="2"/>
  <c r="AI1707" i="2"/>
  <c r="AJ1707" i="2"/>
  <c r="AK1707" i="2"/>
  <c r="AL1707" i="2"/>
  <c r="AM1707" i="2"/>
  <c r="AN1707" i="2"/>
  <c r="AV1707" i="2"/>
  <c r="C1708" i="2"/>
  <c r="D1708" i="2"/>
  <c r="E1708" i="2"/>
  <c r="F1708" i="2"/>
  <c r="G1708" i="2"/>
  <c r="H1708" i="2"/>
  <c r="J1708" i="2"/>
  <c r="K1708" i="2"/>
  <c r="L1708" i="2"/>
  <c r="M1708" i="2"/>
  <c r="AG1708" i="2"/>
  <c r="AH1708" i="2"/>
  <c r="AI1708" i="2"/>
  <c r="AJ1708" i="2"/>
  <c r="AK1708" i="2"/>
  <c r="AL1708" i="2"/>
  <c r="AM1708" i="2"/>
  <c r="AN1708" i="2"/>
  <c r="AV1708" i="2"/>
  <c r="C1709" i="2"/>
  <c r="D1709" i="2"/>
  <c r="E1709" i="2"/>
  <c r="F1709" i="2"/>
  <c r="G1709" i="2"/>
  <c r="H1709" i="2"/>
  <c r="J1709" i="2"/>
  <c r="K1709" i="2"/>
  <c r="L1709" i="2"/>
  <c r="M1709" i="2"/>
  <c r="AG1709" i="2"/>
  <c r="AH1709" i="2"/>
  <c r="AI1709" i="2"/>
  <c r="AJ1709" i="2"/>
  <c r="AK1709" i="2"/>
  <c r="AL1709" i="2"/>
  <c r="AM1709" i="2"/>
  <c r="AN1709" i="2"/>
  <c r="AV1709" i="2"/>
  <c r="C1710" i="2"/>
  <c r="D1710" i="2"/>
  <c r="E1710" i="2"/>
  <c r="F1710" i="2"/>
  <c r="G1710" i="2"/>
  <c r="H1710" i="2"/>
  <c r="J1710" i="2"/>
  <c r="K1710" i="2"/>
  <c r="L1710" i="2"/>
  <c r="M1710" i="2"/>
  <c r="AG1710" i="2"/>
  <c r="AH1710" i="2"/>
  <c r="AI1710" i="2"/>
  <c r="AJ1710" i="2"/>
  <c r="AK1710" i="2"/>
  <c r="AL1710" i="2"/>
  <c r="AM1710" i="2"/>
  <c r="AN1710" i="2"/>
  <c r="AV1710" i="2"/>
  <c r="C1711" i="2"/>
  <c r="D1711" i="2"/>
  <c r="E1711" i="2"/>
  <c r="F1711" i="2"/>
  <c r="G1711" i="2"/>
  <c r="H1711" i="2"/>
  <c r="J1711" i="2"/>
  <c r="K1711" i="2"/>
  <c r="L1711" i="2"/>
  <c r="M1711" i="2"/>
  <c r="AG1711" i="2"/>
  <c r="AH1711" i="2"/>
  <c r="AI1711" i="2"/>
  <c r="AJ1711" i="2"/>
  <c r="AK1711" i="2"/>
  <c r="AL1711" i="2"/>
  <c r="AM1711" i="2"/>
  <c r="AN1711" i="2"/>
  <c r="AV1711" i="2"/>
  <c r="C1712" i="2"/>
  <c r="D1712" i="2"/>
  <c r="E1712" i="2"/>
  <c r="F1712" i="2"/>
  <c r="G1712" i="2"/>
  <c r="H1712" i="2"/>
  <c r="J1712" i="2"/>
  <c r="K1712" i="2"/>
  <c r="L1712" i="2"/>
  <c r="M1712" i="2"/>
  <c r="AG1712" i="2"/>
  <c r="AH1712" i="2"/>
  <c r="AI1712" i="2"/>
  <c r="AJ1712" i="2"/>
  <c r="AK1712" i="2"/>
  <c r="AL1712" i="2"/>
  <c r="AM1712" i="2"/>
  <c r="AN1712" i="2"/>
  <c r="AV1712" i="2"/>
  <c r="C1713" i="2"/>
  <c r="D1713" i="2"/>
  <c r="E1713" i="2"/>
  <c r="F1713" i="2"/>
  <c r="G1713" i="2"/>
  <c r="H1713" i="2"/>
  <c r="J1713" i="2"/>
  <c r="K1713" i="2"/>
  <c r="L1713" i="2"/>
  <c r="M1713" i="2"/>
  <c r="AG1713" i="2"/>
  <c r="AH1713" i="2"/>
  <c r="AI1713" i="2"/>
  <c r="AJ1713" i="2"/>
  <c r="AK1713" i="2"/>
  <c r="AL1713" i="2"/>
  <c r="AM1713" i="2"/>
  <c r="AN1713" i="2"/>
  <c r="AV1713" i="2"/>
  <c r="C1714" i="2"/>
  <c r="D1714" i="2"/>
  <c r="E1714" i="2"/>
  <c r="F1714" i="2"/>
  <c r="G1714" i="2"/>
  <c r="H1714" i="2"/>
  <c r="J1714" i="2"/>
  <c r="K1714" i="2"/>
  <c r="L1714" i="2"/>
  <c r="M1714" i="2"/>
  <c r="AG1714" i="2"/>
  <c r="AH1714" i="2"/>
  <c r="AI1714" i="2"/>
  <c r="AJ1714" i="2"/>
  <c r="AK1714" i="2"/>
  <c r="AL1714" i="2"/>
  <c r="AM1714" i="2"/>
  <c r="AN1714" i="2"/>
  <c r="AV1714" i="2"/>
  <c r="C1715" i="2"/>
  <c r="D1715" i="2"/>
  <c r="E1715" i="2"/>
  <c r="F1715" i="2"/>
  <c r="G1715" i="2"/>
  <c r="H1715" i="2"/>
  <c r="J1715" i="2"/>
  <c r="K1715" i="2"/>
  <c r="L1715" i="2"/>
  <c r="M1715" i="2"/>
  <c r="AG1715" i="2"/>
  <c r="AH1715" i="2"/>
  <c r="AI1715" i="2"/>
  <c r="AJ1715" i="2"/>
  <c r="AK1715" i="2"/>
  <c r="AL1715" i="2"/>
  <c r="AM1715" i="2"/>
  <c r="AN1715" i="2"/>
  <c r="AV1715" i="2"/>
  <c r="C1716" i="2"/>
  <c r="D1716" i="2"/>
  <c r="E1716" i="2"/>
  <c r="F1716" i="2"/>
  <c r="G1716" i="2"/>
  <c r="H1716" i="2"/>
  <c r="J1716" i="2"/>
  <c r="K1716" i="2"/>
  <c r="L1716" i="2"/>
  <c r="M1716" i="2"/>
  <c r="AG1716" i="2"/>
  <c r="AH1716" i="2"/>
  <c r="AI1716" i="2"/>
  <c r="AJ1716" i="2"/>
  <c r="AK1716" i="2"/>
  <c r="AL1716" i="2"/>
  <c r="AM1716" i="2"/>
  <c r="AN1716" i="2"/>
  <c r="AV1716" i="2"/>
  <c r="C1717" i="2"/>
  <c r="D1717" i="2"/>
  <c r="E1717" i="2"/>
  <c r="F1717" i="2"/>
  <c r="G1717" i="2"/>
  <c r="H1717" i="2"/>
  <c r="J1717" i="2"/>
  <c r="K1717" i="2"/>
  <c r="L1717" i="2"/>
  <c r="M1717" i="2"/>
  <c r="AG1717" i="2"/>
  <c r="AH1717" i="2"/>
  <c r="AI1717" i="2"/>
  <c r="AJ1717" i="2"/>
  <c r="AK1717" i="2"/>
  <c r="AL1717" i="2"/>
  <c r="AM1717" i="2"/>
  <c r="AN1717" i="2"/>
  <c r="AV1717" i="2"/>
  <c r="C1718" i="2"/>
  <c r="D1718" i="2"/>
  <c r="E1718" i="2"/>
  <c r="F1718" i="2"/>
  <c r="G1718" i="2"/>
  <c r="H1718" i="2"/>
  <c r="J1718" i="2"/>
  <c r="K1718" i="2"/>
  <c r="L1718" i="2"/>
  <c r="M1718" i="2"/>
  <c r="AG1718" i="2"/>
  <c r="AH1718" i="2"/>
  <c r="AI1718" i="2"/>
  <c r="AJ1718" i="2"/>
  <c r="AK1718" i="2"/>
  <c r="AL1718" i="2"/>
  <c r="AM1718" i="2"/>
  <c r="AN1718" i="2"/>
  <c r="AV1718" i="2"/>
  <c r="C1719" i="2"/>
  <c r="D1719" i="2"/>
  <c r="E1719" i="2"/>
  <c r="F1719" i="2"/>
  <c r="G1719" i="2"/>
  <c r="H1719" i="2"/>
  <c r="J1719" i="2"/>
  <c r="K1719" i="2"/>
  <c r="L1719" i="2"/>
  <c r="M1719" i="2"/>
  <c r="AG1719" i="2"/>
  <c r="AH1719" i="2"/>
  <c r="AI1719" i="2"/>
  <c r="AJ1719" i="2"/>
  <c r="AK1719" i="2"/>
  <c r="AL1719" i="2"/>
  <c r="AM1719" i="2"/>
  <c r="AN1719" i="2"/>
  <c r="AV1719" i="2"/>
  <c r="C1720" i="2"/>
  <c r="D1720" i="2"/>
  <c r="E1720" i="2"/>
  <c r="F1720" i="2"/>
  <c r="G1720" i="2"/>
  <c r="H1720" i="2"/>
  <c r="J1720" i="2"/>
  <c r="K1720" i="2"/>
  <c r="L1720" i="2"/>
  <c r="M1720" i="2"/>
  <c r="AG1720" i="2"/>
  <c r="AH1720" i="2"/>
  <c r="AI1720" i="2"/>
  <c r="AJ1720" i="2"/>
  <c r="AK1720" i="2"/>
  <c r="AL1720" i="2"/>
  <c r="AM1720" i="2"/>
  <c r="AN1720" i="2"/>
  <c r="AV1720" i="2"/>
  <c r="C1721" i="2"/>
  <c r="D1721" i="2"/>
  <c r="E1721" i="2"/>
  <c r="F1721" i="2"/>
  <c r="G1721" i="2"/>
  <c r="H1721" i="2"/>
  <c r="J1721" i="2"/>
  <c r="K1721" i="2"/>
  <c r="L1721" i="2"/>
  <c r="M1721" i="2"/>
  <c r="AG1721" i="2"/>
  <c r="AH1721" i="2"/>
  <c r="AI1721" i="2"/>
  <c r="AJ1721" i="2"/>
  <c r="AK1721" i="2"/>
  <c r="AL1721" i="2"/>
  <c r="AM1721" i="2"/>
  <c r="AN1721" i="2"/>
  <c r="AV1721" i="2"/>
  <c r="C1722" i="2"/>
  <c r="D1722" i="2"/>
  <c r="E1722" i="2"/>
  <c r="F1722" i="2"/>
  <c r="G1722" i="2"/>
  <c r="H1722" i="2"/>
  <c r="J1722" i="2"/>
  <c r="K1722" i="2"/>
  <c r="L1722" i="2"/>
  <c r="M1722" i="2"/>
  <c r="AG1722" i="2"/>
  <c r="AH1722" i="2"/>
  <c r="AI1722" i="2"/>
  <c r="AJ1722" i="2"/>
  <c r="AK1722" i="2"/>
  <c r="AL1722" i="2"/>
  <c r="AM1722" i="2"/>
  <c r="AN1722" i="2"/>
  <c r="AV1722" i="2"/>
  <c r="C1723" i="2"/>
  <c r="D1723" i="2"/>
  <c r="E1723" i="2"/>
  <c r="F1723" i="2"/>
  <c r="G1723" i="2"/>
  <c r="H1723" i="2"/>
  <c r="J1723" i="2"/>
  <c r="K1723" i="2"/>
  <c r="L1723" i="2"/>
  <c r="M1723" i="2"/>
  <c r="AG1723" i="2"/>
  <c r="AH1723" i="2"/>
  <c r="AI1723" i="2"/>
  <c r="AJ1723" i="2"/>
  <c r="AK1723" i="2"/>
  <c r="AL1723" i="2"/>
  <c r="AM1723" i="2"/>
  <c r="AN1723" i="2"/>
  <c r="AV1723" i="2"/>
  <c r="C1724" i="2"/>
  <c r="D1724" i="2"/>
  <c r="E1724" i="2"/>
  <c r="F1724" i="2"/>
  <c r="G1724" i="2"/>
  <c r="H1724" i="2"/>
  <c r="J1724" i="2"/>
  <c r="K1724" i="2"/>
  <c r="L1724" i="2"/>
  <c r="M1724" i="2"/>
  <c r="AG1724" i="2"/>
  <c r="AH1724" i="2"/>
  <c r="AI1724" i="2"/>
  <c r="AJ1724" i="2"/>
  <c r="AK1724" i="2"/>
  <c r="AL1724" i="2"/>
  <c r="AM1724" i="2"/>
  <c r="AN1724" i="2"/>
  <c r="AV1724" i="2"/>
  <c r="C1725" i="2"/>
  <c r="D1725" i="2"/>
  <c r="E1725" i="2"/>
  <c r="F1725" i="2"/>
  <c r="G1725" i="2"/>
  <c r="H1725" i="2"/>
  <c r="J1725" i="2"/>
  <c r="K1725" i="2"/>
  <c r="L1725" i="2"/>
  <c r="M1725" i="2"/>
  <c r="AG1725" i="2"/>
  <c r="AH1725" i="2"/>
  <c r="AI1725" i="2"/>
  <c r="AJ1725" i="2"/>
  <c r="AK1725" i="2"/>
  <c r="AL1725" i="2"/>
  <c r="AM1725" i="2"/>
  <c r="AN1725" i="2"/>
  <c r="AV1725" i="2"/>
  <c r="C1726" i="2"/>
  <c r="D1726" i="2"/>
  <c r="E1726" i="2"/>
  <c r="F1726" i="2"/>
  <c r="G1726" i="2"/>
  <c r="H1726" i="2"/>
  <c r="J1726" i="2"/>
  <c r="K1726" i="2"/>
  <c r="L1726" i="2"/>
  <c r="M1726" i="2"/>
  <c r="AG1726" i="2"/>
  <c r="AH1726" i="2"/>
  <c r="AI1726" i="2"/>
  <c r="AJ1726" i="2"/>
  <c r="AK1726" i="2"/>
  <c r="AL1726" i="2"/>
  <c r="AM1726" i="2"/>
  <c r="AN1726" i="2"/>
  <c r="AV1726" i="2"/>
  <c r="C1727" i="2"/>
  <c r="D1727" i="2"/>
  <c r="E1727" i="2"/>
  <c r="F1727" i="2"/>
  <c r="G1727" i="2"/>
  <c r="H1727" i="2"/>
  <c r="J1727" i="2"/>
  <c r="K1727" i="2"/>
  <c r="L1727" i="2"/>
  <c r="M1727" i="2"/>
  <c r="AG1727" i="2"/>
  <c r="AH1727" i="2"/>
  <c r="AI1727" i="2"/>
  <c r="AJ1727" i="2"/>
  <c r="AK1727" i="2"/>
  <c r="AL1727" i="2"/>
  <c r="AM1727" i="2"/>
  <c r="AN1727" i="2"/>
  <c r="AV1727" i="2"/>
  <c r="C1728" i="2"/>
  <c r="D1728" i="2"/>
  <c r="E1728" i="2"/>
  <c r="F1728" i="2"/>
  <c r="G1728" i="2"/>
  <c r="H1728" i="2"/>
  <c r="J1728" i="2"/>
  <c r="K1728" i="2"/>
  <c r="L1728" i="2"/>
  <c r="M1728" i="2"/>
  <c r="AG1728" i="2"/>
  <c r="AH1728" i="2"/>
  <c r="AI1728" i="2"/>
  <c r="AJ1728" i="2"/>
  <c r="AK1728" i="2"/>
  <c r="AL1728" i="2"/>
  <c r="AM1728" i="2"/>
  <c r="AN1728" i="2"/>
  <c r="AV1728" i="2"/>
  <c r="C1729" i="2"/>
  <c r="D1729" i="2"/>
  <c r="E1729" i="2"/>
  <c r="F1729" i="2"/>
  <c r="G1729" i="2"/>
  <c r="H1729" i="2"/>
  <c r="J1729" i="2"/>
  <c r="K1729" i="2"/>
  <c r="L1729" i="2"/>
  <c r="M1729" i="2"/>
  <c r="AG1729" i="2"/>
  <c r="AH1729" i="2"/>
  <c r="AI1729" i="2"/>
  <c r="AJ1729" i="2"/>
  <c r="AK1729" i="2"/>
  <c r="AL1729" i="2"/>
  <c r="AM1729" i="2"/>
  <c r="AN1729" i="2"/>
  <c r="AV1729" i="2"/>
  <c r="C1730" i="2"/>
  <c r="D1730" i="2"/>
  <c r="E1730" i="2"/>
  <c r="F1730" i="2"/>
  <c r="G1730" i="2"/>
  <c r="H1730" i="2"/>
  <c r="J1730" i="2"/>
  <c r="K1730" i="2"/>
  <c r="L1730" i="2"/>
  <c r="M1730" i="2"/>
  <c r="AG1730" i="2"/>
  <c r="AH1730" i="2"/>
  <c r="AI1730" i="2"/>
  <c r="AJ1730" i="2"/>
  <c r="AK1730" i="2"/>
  <c r="AL1730" i="2"/>
  <c r="AM1730" i="2"/>
  <c r="AN1730" i="2"/>
  <c r="AV1730" i="2"/>
  <c r="C1731" i="2"/>
  <c r="D1731" i="2"/>
  <c r="E1731" i="2"/>
  <c r="F1731" i="2"/>
  <c r="G1731" i="2"/>
  <c r="H1731" i="2"/>
  <c r="J1731" i="2"/>
  <c r="K1731" i="2"/>
  <c r="L1731" i="2"/>
  <c r="M1731" i="2"/>
  <c r="AG1731" i="2"/>
  <c r="AH1731" i="2"/>
  <c r="AI1731" i="2"/>
  <c r="AJ1731" i="2"/>
  <c r="AK1731" i="2"/>
  <c r="AL1731" i="2"/>
  <c r="AM1731" i="2"/>
  <c r="AN1731" i="2"/>
  <c r="AV1731" i="2"/>
  <c r="C1732" i="2"/>
  <c r="D1732" i="2"/>
  <c r="E1732" i="2"/>
  <c r="F1732" i="2"/>
  <c r="G1732" i="2"/>
  <c r="H1732" i="2"/>
  <c r="J1732" i="2"/>
  <c r="K1732" i="2"/>
  <c r="L1732" i="2"/>
  <c r="M1732" i="2"/>
  <c r="AG1732" i="2"/>
  <c r="AH1732" i="2"/>
  <c r="AI1732" i="2"/>
  <c r="AJ1732" i="2"/>
  <c r="AK1732" i="2"/>
  <c r="AL1732" i="2"/>
  <c r="AM1732" i="2"/>
  <c r="AN1732" i="2"/>
  <c r="AV1732" i="2"/>
  <c r="C1733" i="2"/>
  <c r="D1733" i="2"/>
  <c r="E1733" i="2"/>
  <c r="F1733" i="2"/>
  <c r="G1733" i="2"/>
  <c r="H1733" i="2"/>
  <c r="J1733" i="2"/>
  <c r="K1733" i="2"/>
  <c r="L1733" i="2"/>
  <c r="M1733" i="2"/>
  <c r="AG1733" i="2"/>
  <c r="AH1733" i="2"/>
  <c r="AI1733" i="2"/>
  <c r="AJ1733" i="2"/>
  <c r="AK1733" i="2"/>
  <c r="AL1733" i="2"/>
  <c r="AM1733" i="2"/>
  <c r="AN1733" i="2"/>
  <c r="AV1733" i="2"/>
  <c r="C1734" i="2"/>
  <c r="D1734" i="2"/>
  <c r="E1734" i="2"/>
  <c r="F1734" i="2"/>
  <c r="G1734" i="2"/>
  <c r="H1734" i="2"/>
  <c r="J1734" i="2"/>
  <c r="K1734" i="2"/>
  <c r="L1734" i="2"/>
  <c r="M1734" i="2"/>
  <c r="AG1734" i="2"/>
  <c r="AH1734" i="2"/>
  <c r="AI1734" i="2"/>
  <c r="AJ1734" i="2"/>
  <c r="AK1734" i="2"/>
  <c r="AL1734" i="2"/>
  <c r="AM1734" i="2"/>
  <c r="AN1734" i="2"/>
  <c r="AV1734" i="2"/>
  <c r="C1735" i="2"/>
  <c r="D1735" i="2"/>
  <c r="E1735" i="2"/>
  <c r="F1735" i="2"/>
  <c r="G1735" i="2"/>
  <c r="H1735" i="2"/>
  <c r="J1735" i="2"/>
  <c r="K1735" i="2"/>
  <c r="L1735" i="2"/>
  <c r="M1735" i="2"/>
  <c r="AG1735" i="2"/>
  <c r="AH1735" i="2"/>
  <c r="AI1735" i="2"/>
  <c r="AJ1735" i="2"/>
  <c r="AK1735" i="2"/>
  <c r="AL1735" i="2"/>
  <c r="AM1735" i="2"/>
  <c r="AN1735" i="2"/>
  <c r="AV1735" i="2"/>
  <c r="C1736" i="2"/>
  <c r="D1736" i="2"/>
  <c r="E1736" i="2"/>
  <c r="F1736" i="2"/>
  <c r="G1736" i="2"/>
  <c r="H1736" i="2"/>
  <c r="J1736" i="2"/>
  <c r="K1736" i="2"/>
  <c r="L1736" i="2"/>
  <c r="M1736" i="2"/>
  <c r="AG1736" i="2"/>
  <c r="AH1736" i="2"/>
  <c r="AI1736" i="2"/>
  <c r="AJ1736" i="2"/>
  <c r="AK1736" i="2"/>
  <c r="AL1736" i="2"/>
  <c r="AM1736" i="2"/>
  <c r="AN1736" i="2"/>
  <c r="AV1736" i="2"/>
  <c r="C1737" i="2"/>
  <c r="D1737" i="2"/>
  <c r="E1737" i="2"/>
  <c r="F1737" i="2"/>
  <c r="G1737" i="2"/>
  <c r="H1737" i="2"/>
  <c r="J1737" i="2"/>
  <c r="K1737" i="2"/>
  <c r="L1737" i="2"/>
  <c r="M1737" i="2"/>
  <c r="AG1737" i="2"/>
  <c r="AH1737" i="2"/>
  <c r="AI1737" i="2"/>
  <c r="AJ1737" i="2"/>
  <c r="AK1737" i="2"/>
  <c r="AL1737" i="2"/>
  <c r="AM1737" i="2"/>
  <c r="AN1737" i="2"/>
  <c r="AV1737" i="2"/>
  <c r="C1738" i="2"/>
  <c r="D1738" i="2"/>
  <c r="E1738" i="2"/>
  <c r="F1738" i="2"/>
  <c r="G1738" i="2"/>
  <c r="H1738" i="2"/>
  <c r="J1738" i="2"/>
  <c r="K1738" i="2"/>
  <c r="L1738" i="2"/>
  <c r="M1738" i="2"/>
  <c r="AG1738" i="2"/>
  <c r="AH1738" i="2"/>
  <c r="AI1738" i="2"/>
  <c r="AJ1738" i="2"/>
  <c r="AK1738" i="2"/>
  <c r="AL1738" i="2"/>
  <c r="AM1738" i="2"/>
  <c r="AN1738" i="2"/>
  <c r="AV1738" i="2"/>
  <c r="C1739" i="2"/>
  <c r="D1739" i="2"/>
  <c r="E1739" i="2"/>
  <c r="F1739" i="2"/>
  <c r="G1739" i="2"/>
  <c r="H1739" i="2"/>
  <c r="J1739" i="2"/>
  <c r="K1739" i="2"/>
  <c r="L1739" i="2"/>
  <c r="M1739" i="2"/>
  <c r="AG1739" i="2"/>
  <c r="AH1739" i="2"/>
  <c r="AI1739" i="2"/>
  <c r="AJ1739" i="2"/>
  <c r="AK1739" i="2"/>
  <c r="AL1739" i="2"/>
  <c r="AM1739" i="2"/>
  <c r="AN1739" i="2"/>
  <c r="AV1739" i="2"/>
  <c r="C1740" i="2"/>
  <c r="D1740" i="2"/>
  <c r="E1740" i="2"/>
  <c r="F1740" i="2"/>
  <c r="G1740" i="2"/>
  <c r="H1740" i="2"/>
  <c r="J1740" i="2"/>
  <c r="K1740" i="2"/>
  <c r="L1740" i="2"/>
  <c r="M1740" i="2"/>
  <c r="AG1740" i="2"/>
  <c r="AH1740" i="2"/>
  <c r="AI1740" i="2"/>
  <c r="AJ1740" i="2"/>
  <c r="AK1740" i="2"/>
  <c r="AL1740" i="2"/>
  <c r="AM1740" i="2"/>
  <c r="AN1740" i="2"/>
  <c r="AV1740" i="2"/>
  <c r="C1741" i="2"/>
  <c r="D1741" i="2"/>
  <c r="E1741" i="2"/>
  <c r="F1741" i="2"/>
  <c r="G1741" i="2"/>
  <c r="H1741" i="2"/>
  <c r="J1741" i="2"/>
  <c r="K1741" i="2"/>
  <c r="L1741" i="2"/>
  <c r="M1741" i="2"/>
  <c r="AG1741" i="2"/>
  <c r="AH1741" i="2"/>
  <c r="AI1741" i="2"/>
  <c r="AJ1741" i="2"/>
  <c r="AK1741" i="2"/>
  <c r="AL1741" i="2"/>
  <c r="AM1741" i="2"/>
  <c r="AN1741" i="2"/>
  <c r="AV1741" i="2"/>
  <c r="C1742" i="2"/>
  <c r="D1742" i="2"/>
  <c r="E1742" i="2"/>
  <c r="F1742" i="2"/>
  <c r="G1742" i="2"/>
  <c r="H1742" i="2"/>
  <c r="J1742" i="2"/>
  <c r="K1742" i="2"/>
  <c r="L1742" i="2"/>
  <c r="M1742" i="2"/>
  <c r="AG1742" i="2"/>
  <c r="AH1742" i="2"/>
  <c r="AI1742" i="2"/>
  <c r="AJ1742" i="2"/>
  <c r="AK1742" i="2"/>
  <c r="AL1742" i="2"/>
  <c r="AM1742" i="2"/>
  <c r="AN1742" i="2"/>
  <c r="AV1742" i="2"/>
  <c r="C1743" i="2"/>
  <c r="D1743" i="2"/>
  <c r="E1743" i="2"/>
  <c r="F1743" i="2"/>
  <c r="G1743" i="2"/>
  <c r="H1743" i="2"/>
  <c r="J1743" i="2"/>
  <c r="K1743" i="2"/>
  <c r="L1743" i="2"/>
  <c r="M1743" i="2"/>
  <c r="AG1743" i="2"/>
  <c r="AH1743" i="2"/>
  <c r="AI1743" i="2"/>
  <c r="AJ1743" i="2"/>
  <c r="AK1743" i="2"/>
  <c r="AL1743" i="2"/>
  <c r="AM1743" i="2"/>
  <c r="AN1743" i="2"/>
  <c r="AV1743" i="2"/>
  <c r="C1744" i="2"/>
  <c r="D1744" i="2"/>
  <c r="E1744" i="2"/>
  <c r="F1744" i="2"/>
  <c r="G1744" i="2"/>
  <c r="H1744" i="2"/>
  <c r="J1744" i="2"/>
  <c r="K1744" i="2"/>
  <c r="L1744" i="2"/>
  <c r="M1744" i="2"/>
  <c r="AG1744" i="2"/>
  <c r="AH1744" i="2"/>
  <c r="AI1744" i="2"/>
  <c r="AJ1744" i="2"/>
  <c r="AK1744" i="2"/>
  <c r="AL1744" i="2"/>
  <c r="AM1744" i="2"/>
  <c r="AN1744" i="2"/>
  <c r="AV1744" i="2"/>
  <c r="C1745" i="2"/>
  <c r="D1745" i="2"/>
  <c r="E1745" i="2"/>
  <c r="F1745" i="2"/>
  <c r="G1745" i="2"/>
  <c r="H1745" i="2"/>
  <c r="J1745" i="2"/>
  <c r="K1745" i="2"/>
  <c r="L1745" i="2"/>
  <c r="M1745" i="2"/>
  <c r="AG1745" i="2"/>
  <c r="AH1745" i="2"/>
  <c r="AI1745" i="2"/>
  <c r="AJ1745" i="2"/>
  <c r="AK1745" i="2"/>
  <c r="AL1745" i="2"/>
  <c r="AM1745" i="2"/>
  <c r="AN1745" i="2"/>
  <c r="AV1745" i="2"/>
  <c r="C1746" i="2"/>
  <c r="D1746" i="2"/>
  <c r="E1746" i="2"/>
  <c r="F1746" i="2"/>
  <c r="G1746" i="2"/>
  <c r="H1746" i="2"/>
  <c r="J1746" i="2"/>
  <c r="K1746" i="2"/>
  <c r="L1746" i="2"/>
  <c r="M1746" i="2"/>
  <c r="AG1746" i="2"/>
  <c r="AH1746" i="2"/>
  <c r="AI1746" i="2"/>
  <c r="AJ1746" i="2"/>
  <c r="AK1746" i="2"/>
  <c r="AL1746" i="2"/>
  <c r="AM1746" i="2"/>
  <c r="AN1746" i="2"/>
  <c r="AV1746" i="2"/>
  <c r="C1747" i="2"/>
  <c r="D1747" i="2"/>
  <c r="E1747" i="2"/>
  <c r="F1747" i="2"/>
  <c r="G1747" i="2"/>
  <c r="H1747" i="2"/>
  <c r="J1747" i="2"/>
  <c r="K1747" i="2"/>
  <c r="L1747" i="2"/>
  <c r="M1747" i="2"/>
  <c r="AG1747" i="2"/>
  <c r="AH1747" i="2"/>
  <c r="AI1747" i="2"/>
  <c r="AJ1747" i="2"/>
  <c r="AK1747" i="2"/>
  <c r="AL1747" i="2"/>
  <c r="AM1747" i="2"/>
  <c r="AN1747" i="2"/>
  <c r="AV1747" i="2"/>
  <c r="C1748" i="2"/>
  <c r="D1748" i="2"/>
  <c r="E1748" i="2"/>
  <c r="F1748" i="2"/>
  <c r="G1748" i="2"/>
  <c r="H1748" i="2"/>
  <c r="J1748" i="2"/>
  <c r="K1748" i="2"/>
  <c r="L1748" i="2"/>
  <c r="M1748" i="2"/>
  <c r="AG1748" i="2"/>
  <c r="AH1748" i="2"/>
  <c r="AI1748" i="2"/>
  <c r="AJ1748" i="2"/>
  <c r="AK1748" i="2"/>
  <c r="AL1748" i="2"/>
  <c r="AM1748" i="2"/>
  <c r="AN1748" i="2"/>
  <c r="AV1748" i="2"/>
  <c r="C1749" i="2"/>
  <c r="D1749" i="2"/>
  <c r="E1749" i="2"/>
  <c r="F1749" i="2"/>
  <c r="G1749" i="2"/>
  <c r="H1749" i="2"/>
  <c r="J1749" i="2"/>
  <c r="K1749" i="2"/>
  <c r="L1749" i="2"/>
  <c r="M1749" i="2"/>
  <c r="AG1749" i="2"/>
  <c r="AH1749" i="2"/>
  <c r="AI1749" i="2"/>
  <c r="AJ1749" i="2"/>
  <c r="AK1749" i="2"/>
  <c r="AL1749" i="2"/>
  <c r="AM1749" i="2"/>
  <c r="AN1749" i="2"/>
  <c r="AV1749" i="2"/>
  <c r="C1750" i="2"/>
  <c r="D1750" i="2"/>
  <c r="E1750" i="2"/>
  <c r="F1750" i="2"/>
  <c r="G1750" i="2"/>
  <c r="H1750" i="2"/>
  <c r="J1750" i="2"/>
  <c r="K1750" i="2"/>
  <c r="L1750" i="2"/>
  <c r="M1750" i="2"/>
  <c r="AG1750" i="2"/>
  <c r="AH1750" i="2"/>
  <c r="AI1750" i="2"/>
  <c r="AJ1750" i="2"/>
  <c r="AK1750" i="2"/>
  <c r="AL1750" i="2"/>
  <c r="AM1750" i="2"/>
  <c r="AN1750" i="2"/>
  <c r="AV1750" i="2"/>
  <c r="C1751" i="2"/>
  <c r="D1751" i="2"/>
  <c r="E1751" i="2"/>
  <c r="F1751" i="2"/>
  <c r="G1751" i="2"/>
  <c r="H1751" i="2"/>
  <c r="J1751" i="2"/>
  <c r="K1751" i="2"/>
  <c r="L1751" i="2"/>
  <c r="M1751" i="2"/>
  <c r="AG1751" i="2"/>
  <c r="AH1751" i="2"/>
  <c r="AI1751" i="2"/>
  <c r="AJ1751" i="2"/>
  <c r="AK1751" i="2"/>
  <c r="AL1751" i="2"/>
  <c r="AM1751" i="2"/>
  <c r="AN1751" i="2"/>
  <c r="AV1751" i="2"/>
  <c r="C1752" i="2"/>
  <c r="D1752" i="2"/>
  <c r="E1752" i="2"/>
  <c r="F1752" i="2"/>
  <c r="G1752" i="2"/>
  <c r="H1752" i="2"/>
  <c r="J1752" i="2"/>
  <c r="K1752" i="2"/>
  <c r="L1752" i="2"/>
  <c r="M1752" i="2"/>
  <c r="AG1752" i="2"/>
  <c r="AH1752" i="2"/>
  <c r="AI1752" i="2"/>
  <c r="AJ1752" i="2"/>
  <c r="AK1752" i="2"/>
  <c r="AL1752" i="2"/>
  <c r="AM1752" i="2"/>
  <c r="AN1752" i="2"/>
  <c r="AV1752" i="2"/>
  <c r="C1753" i="2"/>
  <c r="D1753" i="2"/>
  <c r="E1753" i="2"/>
  <c r="F1753" i="2"/>
  <c r="G1753" i="2"/>
  <c r="H1753" i="2"/>
  <c r="J1753" i="2"/>
  <c r="K1753" i="2"/>
  <c r="L1753" i="2"/>
  <c r="M1753" i="2"/>
  <c r="AG1753" i="2"/>
  <c r="AH1753" i="2"/>
  <c r="AI1753" i="2"/>
  <c r="AJ1753" i="2"/>
  <c r="AK1753" i="2"/>
  <c r="AL1753" i="2"/>
  <c r="AM1753" i="2"/>
  <c r="AN1753" i="2"/>
  <c r="AV1753" i="2"/>
  <c r="C1754" i="2"/>
  <c r="D1754" i="2"/>
  <c r="E1754" i="2"/>
  <c r="F1754" i="2"/>
  <c r="G1754" i="2"/>
  <c r="H1754" i="2"/>
  <c r="J1754" i="2"/>
  <c r="K1754" i="2"/>
  <c r="L1754" i="2"/>
  <c r="M1754" i="2"/>
  <c r="AG1754" i="2"/>
  <c r="AH1754" i="2"/>
  <c r="AI1754" i="2"/>
  <c r="AJ1754" i="2"/>
  <c r="AK1754" i="2"/>
  <c r="AL1754" i="2"/>
  <c r="AM1754" i="2"/>
  <c r="AN1754" i="2"/>
  <c r="AV1754" i="2"/>
  <c r="C1755" i="2"/>
  <c r="D1755" i="2"/>
  <c r="E1755" i="2"/>
  <c r="F1755" i="2"/>
  <c r="G1755" i="2"/>
  <c r="H1755" i="2"/>
  <c r="J1755" i="2"/>
  <c r="K1755" i="2"/>
  <c r="L1755" i="2"/>
  <c r="M1755" i="2"/>
  <c r="AG1755" i="2"/>
  <c r="AH1755" i="2"/>
  <c r="AI1755" i="2"/>
  <c r="AJ1755" i="2"/>
  <c r="AK1755" i="2"/>
  <c r="AL1755" i="2"/>
  <c r="AM1755" i="2"/>
  <c r="AN1755" i="2"/>
  <c r="AV1755" i="2"/>
  <c r="C1756" i="2"/>
  <c r="D1756" i="2"/>
  <c r="E1756" i="2"/>
  <c r="F1756" i="2"/>
  <c r="G1756" i="2"/>
  <c r="H1756" i="2"/>
  <c r="J1756" i="2"/>
  <c r="K1756" i="2"/>
  <c r="L1756" i="2"/>
  <c r="M1756" i="2"/>
  <c r="AG1756" i="2"/>
  <c r="AH1756" i="2"/>
  <c r="AI1756" i="2"/>
  <c r="AJ1756" i="2"/>
  <c r="AK1756" i="2"/>
  <c r="AL1756" i="2"/>
  <c r="AM1756" i="2"/>
  <c r="AN1756" i="2"/>
  <c r="AV1756" i="2"/>
  <c r="C1757" i="2"/>
  <c r="D1757" i="2"/>
  <c r="E1757" i="2"/>
  <c r="F1757" i="2"/>
  <c r="G1757" i="2"/>
  <c r="H1757" i="2"/>
  <c r="J1757" i="2"/>
  <c r="K1757" i="2"/>
  <c r="L1757" i="2"/>
  <c r="M1757" i="2"/>
  <c r="AG1757" i="2"/>
  <c r="AH1757" i="2"/>
  <c r="AI1757" i="2"/>
  <c r="AJ1757" i="2"/>
  <c r="AK1757" i="2"/>
  <c r="AL1757" i="2"/>
  <c r="AM1757" i="2"/>
  <c r="AN1757" i="2"/>
  <c r="AV1757" i="2"/>
  <c r="C1758" i="2"/>
  <c r="D1758" i="2"/>
  <c r="E1758" i="2"/>
  <c r="F1758" i="2"/>
  <c r="G1758" i="2"/>
  <c r="H1758" i="2"/>
  <c r="J1758" i="2"/>
  <c r="K1758" i="2"/>
  <c r="L1758" i="2"/>
  <c r="M1758" i="2"/>
  <c r="AG1758" i="2"/>
  <c r="AH1758" i="2"/>
  <c r="AI1758" i="2"/>
  <c r="AJ1758" i="2"/>
  <c r="AK1758" i="2"/>
  <c r="AL1758" i="2"/>
  <c r="AM1758" i="2"/>
  <c r="AN1758" i="2"/>
  <c r="AV1758" i="2"/>
  <c r="C1759" i="2"/>
  <c r="D1759" i="2"/>
  <c r="E1759" i="2"/>
  <c r="F1759" i="2"/>
  <c r="G1759" i="2"/>
  <c r="H1759" i="2"/>
  <c r="J1759" i="2"/>
  <c r="K1759" i="2"/>
  <c r="L1759" i="2"/>
  <c r="M1759" i="2"/>
  <c r="AG1759" i="2"/>
  <c r="AH1759" i="2"/>
  <c r="AI1759" i="2"/>
  <c r="AJ1759" i="2"/>
  <c r="AK1759" i="2"/>
  <c r="AL1759" i="2"/>
  <c r="AM1759" i="2"/>
  <c r="AN1759" i="2"/>
  <c r="AV1759" i="2"/>
  <c r="C1760" i="2"/>
  <c r="D1760" i="2"/>
  <c r="E1760" i="2"/>
  <c r="F1760" i="2"/>
  <c r="G1760" i="2"/>
  <c r="H1760" i="2"/>
  <c r="J1760" i="2"/>
  <c r="K1760" i="2"/>
  <c r="L1760" i="2"/>
  <c r="M1760" i="2"/>
  <c r="AG1760" i="2"/>
  <c r="AH1760" i="2"/>
  <c r="AI1760" i="2"/>
  <c r="AJ1760" i="2"/>
  <c r="AK1760" i="2"/>
  <c r="AL1760" i="2"/>
  <c r="AM1760" i="2"/>
  <c r="AN1760" i="2"/>
  <c r="AV1760" i="2"/>
  <c r="C1761" i="2"/>
  <c r="D1761" i="2"/>
  <c r="E1761" i="2"/>
  <c r="F1761" i="2"/>
  <c r="G1761" i="2"/>
  <c r="H1761" i="2"/>
  <c r="J1761" i="2"/>
  <c r="K1761" i="2"/>
  <c r="L1761" i="2"/>
  <c r="M1761" i="2"/>
  <c r="AG1761" i="2"/>
  <c r="AH1761" i="2"/>
  <c r="AI1761" i="2"/>
  <c r="AJ1761" i="2"/>
  <c r="AK1761" i="2"/>
  <c r="AL1761" i="2"/>
  <c r="AM1761" i="2"/>
  <c r="AN1761" i="2"/>
  <c r="AV1761" i="2"/>
  <c r="C1762" i="2"/>
  <c r="D1762" i="2"/>
  <c r="E1762" i="2"/>
  <c r="F1762" i="2"/>
  <c r="G1762" i="2"/>
  <c r="H1762" i="2"/>
  <c r="J1762" i="2"/>
  <c r="K1762" i="2"/>
  <c r="L1762" i="2"/>
  <c r="M1762" i="2"/>
  <c r="AG1762" i="2"/>
  <c r="AH1762" i="2"/>
  <c r="AI1762" i="2"/>
  <c r="AJ1762" i="2"/>
  <c r="AK1762" i="2"/>
  <c r="AL1762" i="2"/>
  <c r="AM1762" i="2"/>
  <c r="AN1762" i="2"/>
  <c r="AV1762" i="2"/>
  <c r="C1763" i="2"/>
  <c r="D1763" i="2"/>
  <c r="E1763" i="2"/>
  <c r="F1763" i="2"/>
  <c r="G1763" i="2"/>
  <c r="H1763" i="2"/>
  <c r="J1763" i="2"/>
  <c r="K1763" i="2"/>
  <c r="L1763" i="2"/>
  <c r="M1763" i="2"/>
  <c r="AG1763" i="2"/>
  <c r="AH1763" i="2"/>
  <c r="AI1763" i="2"/>
  <c r="AJ1763" i="2"/>
  <c r="AK1763" i="2"/>
  <c r="AL1763" i="2"/>
  <c r="AM1763" i="2"/>
  <c r="AN1763" i="2"/>
  <c r="AV1763" i="2"/>
  <c r="C1764" i="2"/>
  <c r="D1764" i="2"/>
  <c r="E1764" i="2"/>
  <c r="F1764" i="2"/>
  <c r="G1764" i="2"/>
  <c r="H1764" i="2"/>
  <c r="J1764" i="2"/>
  <c r="K1764" i="2"/>
  <c r="L1764" i="2"/>
  <c r="M1764" i="2"/>
  <c r="AG1764" i="2"/>
  <c r="AH1764" i="2"/>
  <c r="AI1764" i="2"/>
  <c r="AJ1764" i="2"/>
  <c r="AK1764" i="2"/>
  <c r="AL1764" i="2"/>
  <c r="AM1764" i="2"/>
  <c r="AN1764" i="2"/>
  <c r="AV1764" i="2"/>
  <c r="C1765" i="2"/>
  <c r="D1765" i="2"/>
  <c r="E1765" i="2"/>
  <c r="F1765" i="2"/>
  <c r="G1765" i="2"/>
  <c r="H1765" i="2"/>
  <c r="J1765" i="2"/>
  <c r="K1765" i="2"/>
  <c r="L1765" i="2"/>
  <c r="M1765" i="2"/>
  <c r="AG1765" i="2"/>
  <c r="AH1765" i="2"/>
  <c r="AI1765" i="2"/>
  <c r="AJ1765" i="2"/>
  <c r="AK1765" i="2"/>
  <c r="AL1765" i="2"/>
  <c r="AM1765" i="2"/>
  <c r="AN1765" i="2"/>
  <c r="AV1765" i="2"/>
  <c r="C1766" i="2"/>
  <c r="D1766" i="2"/>
  <c r="E1766" i="2"/>
  <c r="F1766" i="2"/>
  <c r="G1766" i="2"/>
  <c r="H1766" i="2"/>
  <c r="J1766" i="2"/>
  <c r="K1766" i="2"/>
  <c r="L1766" i="2"/>
  <c r="M1766" i="2"/>
  <c r="AG1766" i="2"/>
  <c r="AH1766" i="2"/>
  <c r="AI1766" i="2"/>
  <c r="AJ1766" i="2"/>
  <c r="AK1766" i="2"/>
  <c r="AL1766" i="2"/>
  <c r="AM1766" i="2"/>
  <c r="AN1766" i="2"/>
  <c r="AV1766" i="2"/>
  <c r="C1767" i="2"/>
  <c r="D1767" i="2"/>
  <c r="E1767" i="2"/>
  <c r="F1767" i="2"/>
  <c r="G1767" i="2"/>
  <c r="H1767" i="2"/>
  <c r="J1767" i="2"/>
  <c r="K1767" i="2"/>
  <c r="L1767" i="2"/>
  <c r="M1767" i="2"/>
  <c r="AG1767" i="2"/>
  <c r="AH1767" i="2"/>
  <c r="AI1767" i="2"/>
  <c r="AJ1767" i="2"/>
  <c r="AK1767" i="2"/>
  <c r="AL1767" i="2"/>
  <c r="AM1767" i="2"/>
  <c r="AN1767" i="2"/>
  <c r="AV1767" i="2"/>
  <c r="C1768" i="2"/>
  <c r="D1768" i="2"/>
  <c r="E1768" i="2"/>
  <c r="F1768" i="2"/>
  <c r="G1768" i="2"/>
  <c r="H1768" i="2"/>
  <c r="J1768" i="2"/>
  <c r="K1768" i="2"/>
  <c r="L1768" i="2"/>
  <c r="M1768" i="2"/>
  <c r="AG1768" i="2"/>
  <c r="AH1768" i="2"/>
  <c r="AI1768" i="2"/>
  <c r="AJ1768" i="2"/>
  <c r="AK1768" i="2"/>
  <c r="AL1768" i="2"/>
  <c r="AM1768" i="2"/>
  <c r="AN1768" i="2"/>
  <c r="AV1768" i="2"/>
  <c r="C1769" i="2"/>
  <c r="D1769" i="2"/>
  <c r="E1769" i="2"/>
  <c r="F1769" i="2"/>
  <c r="G1769" i="2"/>
  <c r="H1769" i="2"/>
  <c r="J1769" i="2"/>
  <c r="K1769" i="2"/>
  <c r="L1769" i="2"/>
  <c r="M1769" i="2"/>
  <c r="AG1769" i="2"/>
  <c r="AH1769" i="2"/>
  <c r="AI1769" i="2"/>
  <c r="AJ1769" i="2"/>
  <c r="AK1769" i="2"/>
  <c r="AL1769" i="2"/>
  <c r="AM1769" i="2"/>
  <c r="AN1769" i="2"/>
  <c r="AV1769" i="2"/>
  <c r="C1770" i="2"/>
  <c r="D1770" i="2"/>
  <c r="E1770" i="2"/>
  <c r="F1770" i="2"/>
  <c r="G1770" i="2"/>
  <c r="H1770" i="2"/>
  <c r="J1770" i="2"/>
  <c r="K1770" i="2"/>
  <c r="L1770" i="2"/>
  <c r="M1770" i="2"/>
  <c r="AG1770" i="2"/>
  <c r="AH1770" i="2"/>
  <c r="AI1770" i="2"/>
  <c r="AJ1770" i="2"/>
  <c r="AK1770" i="2"/>
  <c r="AL1770" i="2"/>
  <c r="AM1770" i="2"/>
  <c r="AN1770" i="2"/>
  <c r="AV1770" i="2"/>
  <c r="C1771" i="2"/>
  <c r="D1771" i="2"/>
  <c r="E1771" i="2"/>
  <c r="F1771" i="2"/>
  <c r="G1771" i="2"/>
  <c r="H1771" i="2"/>
  <c r="J1771" i="2"/>
  <c r="K1771" i="2"/>
  <c r="L1771" i="2"/>
  <c r="M1771" i="2"/>
  <c r="AG1771" i="2"/>
  <c r="AH1771" i="2"/>
  <c r="AI1771" i="2"/>
  <c r="AJ1771" i="2"/>
  <c r="AK1771" i="2"/>
  <c r="AL1771" i="2"/>
  <c r="AM1771" i="2"/>
  <c r="AN1771" i="2"/>
  <c r="AV1771" i="2"/>
  <c r="C1772" i="2"/>
  <c r="D1772" i="2"/>
  <c r="E1772" i="2"/>
  <c r="F1772" i="2"/>
  <c r="G1772" i="2"/>
  <c r="H1772" i="2"/>
  <c r="J1772" i="2"/>
  <c r="K1772" i="2"/>
  <c r="L1772" i="2"/>
  <c r="M1772" i="2"/>
  <c r="AG1772" i="2"/>
  <c r="AH1772" i="2"/>
  <c r="AI1772" i="2"/>
  <c r="AJ1772" i="2"/>
  <c r="AK1772" i="2"/>
  <c r="AL1772" i="2"/>
  <c r="AM1772" i="2"/>
  <c r="AN1772" i="2"/>
  <c r="AV1772" i="2"/>
  <c r="C1773" i="2"/>
  <c r="D1773" i="2"/>
  <c r="E1773" i="2"/>
  <c r="F1773" i="2"/>
  <c r="G1773" i="2"/>
  <c r="H1773" i="2"/>
  <c r="J1773" i="2"/>
  <c r="K1773" i="2"/>
  <c r="L1773" i="2"/>
  <c r="M1773" i="2"/>
  <c r="AG1773" i="2"/>
  <c r="AH1773" i="2"/>
  <c r="AI1773" i="2"/>
  <c r="AJ1773" i="2"/>
  <c r="AK1773" i="2"/>
  <c r="AL1773" i="2"/>
  <c r="AM1773" i="2"/>
  <c r="AN1773" i="2"/>
  <c r="AV1773" i="2"/>
  <c r="C1774" i="2"/>
  <c r="D1774" i="2"/>
  <c r="E1774" i="2"/>
  <c r="F1774" i="2"/>
  <c r="G1774" i="2"/>
  <c r="H1774" i="2"/>
  <c r="J1774" i="2"/>
  <c r="K1774" i="2"/>
  <c r="L1774" i="2"/>
  <c r="M1774" i="2"/>
  <c r="AG1774" i="2"/>
  <c r="AH1774" i="2"/>
  <c r="AI1774" i="2"/>
  <c r="AJ1774" i="2"/>
  <c r="AK1774" i="2"/>
  <c r="AL1774" i="2"/>
  <c r="AM1774" i="2"/>
  <c r="AN1774" i="2"/>
  <c r="AV1774" i="2"/>
  <c r="C1775" i="2"/>
  <c r="D1775" i="2"/>
  <c r="E1775" i="2"/>
  <c r="F1775" i="2"/>
  <c r="G1775" i="2"/>
  <c r="H1775" i="2"/>
  <c r="J1775" i="2"/>
  <c r="K1775" i="2"/>
  <c r="L1775" i="2"/>
  <c r="M1775" i="2"/>
  <c r="AG1775" i="2"/>
  <c r="AH1775" i="2"/>
  <c r="AI1775" i="2"/>
  <c r="AJ1775" i="2"/>
  <c r="AK1775" i="2"/>
  <c r="AL1775" i="2"/>
  <c r="AM1775" i="2"/>
  <c r="AN1775" i="2"/>
  <c r="AV1775" i="2"/>
  <c r="C1776" i="2"/>
  <c r="D1776" i="2"/>
  <c r="E1776" i="2"/>
  <c r="F1776" i="2"/>
  <c r="G1776" i="2"/>
  <c r="H1776" i="2"/>
  <c r="J1776" i="2"/>
  <c r="K1776" i="2"/>
  <c r="L1776" i="2"/>
  <c r="M1776" i="2"/>
  <c r="AG1776" i="2"/>
  <c r="AH1776" i="2"/>
  <c r="AI1776" i="2"/>
  <c r="AJ1776" i="2"/>
  <c r="AK1776" i="2"/>
  <c r="AL1776" i="2"/>
  <c r="AM1776" i="2"/>
  <c r="AN1776" i="2"/>
  <c r="AV1776" i="2"/>
  <c r="C1777" i="2"/>
  <c r="D1777" i="2"/>
  <c r="E1777" i="2"/>
  <c r="F1777" i="2"/>
  <c r="G1777" i="2"/>
  <c r="H1777" i="2"/>
  <c r="J1777" i="2"/>
  <c r="K1777" i="2"/>
  <c r="L1777" i="2"/>
  <c r="M1777" i="2"/>
  <c r="AG1777" i="2"/>
  <c r="AH1777" i="2"/>
  <c r="AI1777" i="2"/>
  <c r="AJ1777" i="2"/>
  <c r="AK1777" i="2"/>
  <c r="AL1777" i="2"/>
  <c r="AM1777" i="2"/>
  <c r="AN1777" i="2"/>
  <c r="AV1777" i="2"/>
  <c r="C1778" i="2"/>
  <c r="D1778" i="2"/>
  <c r="E1778" i="2"/>
  <c r="F1778" i="2"/>
  <c r="G1778" i="2"/>
  <c r="H1778" i="2"/>
  <c r="J1778" i="2"/>
  <c r="K1778" i="2"/>
  <c r="L1778" i="2"/>
  <c r="M1778" i="2"/>
  <c r="AG1778" i="2"/>
  <c r="AH1778" i="2"/>
  <c r="AI1778" i="2"/>
  <c r="AJ1778" i="2"/>
  <c r="AK1778" i="2"/>
  <c r="AL1778" i="2"/>
  <c r="AM1778" i="2"/>
  <c r="AN1778" i="2"/>
  <c r="AV1778" i="2"/>
  <c r="C1779" i="2"/>
  <c r="D1779" i="2"/>
  <c r="E1779" i="2"/>
  <c r="F1779" i="2"/>
  <c r="G1779" i="2"/>
  <c r="H1779" i="2"/>
  <c r="J1779" i="2"/>
  <c r="K1779" i="2"/>
  <c r="L1779" i="2"/>
  <c r="M1779" i="2"/>
  <c r="AG1779" i="2"/>
  <c r="AH1779" i="2"/>
  <c r="AI1779" i="2"/>
  <c r="AJ1779" i="2"/>
  <c r="AK1779" i="2"/>
  <c r="AL1779" i="2"/>
  <c r="AM1779" i="2"/>
  <c r="AN1779" i="2"/>
  <c r="AV1779" i="2"/>
  <c r="C1780" i="2"/>
  <c r="D1780" i="2"/>
  <c r="E1780" i="2"/>
  <c r="F1780" i="2"/>
  <c r="G1780" i="2"/>
  <c r="H1780" i="2"/>
  <c r="J1780" i="2"/>
  <c r="K1780" i="2"/>
  <c r="L1780" i="2"/>
  <c r="M1780" i="2"/>
  <c r="AG1780" i="2"/>
  <c r="AH1780" i="2"/>
  <c r="AI1780" i="2"/>
  <c r="AJ1780" i="2"/>
  <c r="AK1780" i="2"/>
  <c r="AL1780" i="2"/>
  <c r="AM1780" i="2"/>
  <c r="AN1780" i="2"/>
  <c r="AV1780" i="2"/>
  <c r="C1781" i="2"/>
  <c r="D1781" i="2"/>
  <c r="E1781" i="2"/>
  <c r="F1781" i="2"/>
  <c r="G1781" i="2"/>
  <c r="H1781" i="2"/>
  <c r="J1781" i="2"/>
  <c r="K1781" i="2"/>
  <c r="L1781" i="2"/>
  <c r="M1781" i="2"/>
  <c r="AG1781" i="2"/>
  <c r="AH1781" i="2"/>
  <c r="AI1781" i="2"/>
  <c r="AJ1781" i="2"/>
  <c r="AK1781" i="2"/>
  <c r="AL1781" i="2"/>
  <c r="AM1781" i="2"/>
  <c r="AN1781" i="2"/>
  <c r="AV1781" i="2"/>
  <c r="C1782" i="2"/>
  <c r="D1782" i="2"/>
  <c r="E1782" i="2"/>
  <c r="F1782" i="2"/>
  <c r="G1782" i="2"/>
  <c r="H1782" i="2"/>
  <c r="J1782" i="2"/>
  <c r="K1782" i="2"/>
  <c r="L1782" i="2"/>
  <c r="M1782" i="2"/>
  <c r="AG1782" i="2"/>
  <c r="AH1782" i="2"/>
  <c r="AI1782" i="2"/>
  <c r="AJ1782" i="2"/>
  <c r="AK1782" i="2"/>
  <c r="AL1782" i="2"/>
  <c r="AM1782" i="2"/>
  <c r="AN1782" i="2"/>
  <c r="AV1782" i="2"/>
  <c r="C1783" i="2"/>
  <c r="D1783" i="2"/>
  <c r="E1783" i="2"/>
  <c r="F1783" i="2"/>
  <c r="G1783" i="2"/>
  <c r="H1783" i="2"/>
  <c r="J1783" i="2"/>
  <c r="K1783" i="2"/>
  <c r="L1783" i="2"/>
  <c r="M1783" i="2"/>
  <c r="AG1783" i="2"/>
  <c r="AH1783" i="2"/>
  <c r="AI1783" i="2"/>
  <c r="AJ1783" i="2"/>
  <c r="AK1783" i="2"/>
  <c r="AL1783" i="2"/>
  <c r="AM1783" i="2"/>
  <c r="AN1783" i="2"/>
  <c r="C1785" i="2"/>
  <c r="D1785" i="2"/>
  <c r="E1785" i="2"/>
  <c r="F1785" i="2"/>
  <c r="G1785" i="2"/>
  <c r="H1785" i="2"/>
  <c r="J1785" i="2"/>
  <c r="K1785" i="2"/>
  <c r="L1785" i="2"/>
  <c r="M1785" i="2"/>
  <c r="AG1785" i="2"/>
  <c r="AH1785" i="2"/>
  <c r="AI1785" i="2"/>
  <c r="AJ1785" i="2"/>
  <c r="AK1785" i="2"/>
  <c r="AL1785" i="2"/>
  <c r="AM1785" i="2"/>
  <c r="AN1785" i="2"/>
  <c r="AV1785" i="2"/>
  <c r="C1786" i="2"/>
  <c r="D1786" i="2"/>
  <c r="E1786" i="2"/>
  <c r="F1786" i="2"/>
  <c r="G1786" i="2"/>
  <c r="H1786" i="2"/>
  <c r="J1786" i="2"/>
  <c r="K1786" i="2"/>
  <c r="L1786" i="2"/>
  <c r="M1786" i="2"/>
  <c r="AG1786" i="2"/>
  <c r="AH1786" i="2"/>
  <c r="AI1786" i="2"/>
  <c r="AJ1786" i="2"/>
  <c r="AK1786" i="2"/>
  <c r="AL1786" i="2"/>
  <c r="AM1786" i="2"/>
  <c r="AN1786" i="2"/>
  <c r="AV1786" i="2"/>
  <c r="C1787" i="2"/>
  <c r="D1787" i="2"/>
  <c r="E1787" i="2"/>
  <c r="F1787" i="2"/>
  <c r="G1787" i="2"/>
  <c r="H1787" i="2"/>
  <c r="J1787" i="2"/>
  <c r="K1787" i="2"/>
  <c r="L1787" i="2"/>
  <c r="M1787" i="2"/>
  <c r="AG1787" i="2"/>
  <c r="AH1787" i="2"/>
  <c r="AI1787" i="2"/>
  <c r="AJ1787" i="2"/>
  <c r="AK1787" i="2"/>
  <c r="AL1787" i="2"/>
  <c r="AM1787" i="2"/>
  <c r="AN1787" i="2"/>
  <c r="AV1787" i="2"/>
  <c r="C1788" i="2"/>
  <c r="D1788" i="2"/>
  <c r="E1788" i="2"/>
  <c r="F1788" i="2"/>
  <c r="G1788" i="2"/>
  <c r="H1788" i="2"/>
  <c r="J1788" i="2"/>
  <c r="K1788" i="2"/>
  <c r="L1788" i="2"/>
  <c r="M1788" i="2"/>
  <c r="AG1788" i="2"/>
  <c r="AH1788" i="2"/>
  <c r="AI1788" i="2"/>
  <c r="AJ1788" i="2"/>
  <c r="AK1788" i="2"/>
  <c r="AL1788" i="2"/>
  <c r="AM1788" i="2"/>
  <c r="AN1788" i="2"/>
  <c r="AV1788" i="2"/>
  <c r="C1789" i="2"/>
  <c r="D1789" i="2"/>
  <c r="E1789" i="2"/>
  <c r="F1789" i="2"/>
  <c r="G1789" i="2"/>
  <c r="H1789" i="2"/>
  <c r="J1789" i="2"/>
  <c r="K1789" i="2"/>
  <c r="L1789" i="2"/>
  <c r="M1789" i="2"/>
  <c r="AG1789" i="2"/>
  <c r="AH1789" i="2"/>
  <c r="AI1789" i="2"/>
  <c r="AJ1789" i="2"/>
  <c r="AK1789" i="2"/>
  <c r="AL1789" i="2"/>
  <c r="AM1789" i="2"/>
  <c r="AN1789" i="2"/>
  <c r="AV1789" i="2"/>
  <c r="C1790" i="2"/>
  <c r="D1790" i="2"/>
  <c r="E1790" i="2"/>
  <c r="F1790" i="2"/>
  <c r="G1790" i="2"/>
  <c r="H1790" i="2"/>
  <c r="J1790" i="2"/>
  <c r="K1790" i="2"/>
  <c r="L1790" i="2"/>
  <c r="M1790" i="2"/>
  <c r="AG1790" i="2"/>
  <c r="AH1790" i="2"/>
  <c r="AI1790" i="2"/>
  <c r="AJ1790" i="2"/>
  <c r="AK1790" i="2"/>
  <c r="AL1790" i="2"/>
  <c r="AM1790" i="2"/>
  <c r="AN1790" i="2"/>
  <c r="AV1790" i="2"/>
  <c r="C1791" i="2"/>
  <c r="D1791" i="2"/>
  <c r="E1791" i="2"/>
  <c r="F1791" i="2"/>
  <c r="G1791" i="2"/>
  <c r="H1791" i="2"/>
  <c r="J1791" i="2"/>
  <c r="K1791" i="2"/>
  <c r="L1791" i="2"/>
  <c r="M1791" i="2"/>
  <c r="AG1791" i="2"/>
  <c r="AH1791" i="2"/>
  <c r="AI1791" i="2"/>
  <c r="AJ1791" i="2"/>
  <c r="AK1791" i="2"/>
  <c r="AL1791" i="2"/>
  <c r="AM1791" i="2"/>
  <c r="AN1791" i="2"/>
  <c r="AV1791" i="2"/>
  <c r="C1792" i="2"/>
  <c r="D1792" i="2"/>
  <c r="E1792" i="2"/>
  <c r="F1792" i="2"/>
  <c r="G1792" i="2"/>
  <c r="H1792" i="2"/>
  <c r="J1792" i="2"/>
  <c r="K1792" i="2"/>
  <c r="L1792" i="2"/>
  <c r="M1792" i="2"/>
  <c r="AG1792" i="2"/>
  <c r="AH1792" i="2"/>
  <c r="AI1792" i="2"/>
  <c r="AJ1792" i="2"/>
  <c r="AK1792" i="2"/>
  <c r="AL1792" i="2"/>
  <c r="AM1792" i="2"/>
  <c r="AN1792" i="2"/>
  <c r="AV1792" i="2"/>
  <c r="C1793" i="2"/>
  <c r="D1793" i="2"/>
  <c r="E1793" i="2"/>
  <c r="F1793" i="2"/>
  <c r="G1793" i="2"/>
  <c r="H1793" i="2"/>
  <c r="J1793" i="2"/>
  <c r="K1793" i="2"/>
  <c r="L1793" i="2"/>
  <c r="M1793" i="2"/>
  <c r="AG1793" i="2"/>
  <c r="AH1793" i="2"/>
  <c r="AI1793" i="2"/>
  <c r="AJ1793" i="2"/>
  <c r="AK1793" i="2"/>
  <c r="AL1793" i="2"/>
  <c r="AM1793" i="2"/>
  <c r="AN1793" i="2"/>
  <c r="AV1793" i="2"/>
  <c r="C1794" i="2"/>
  <c r="D1794" i="2"/>
  <c r="E1794" i="2"/>
  <c r="F1794" i="2"/>
  <c r="G1794" i="2"/>
  <c r="H1794" i="2"/>
  <c r="J1794" i="2"/>
  <c r="K1794" i="2"/>
  <c r="L1794" i="2"/>
  <c r="M1794" i="2"/>
  <c r="AG1794" i="2"/>
  <c r="AH1794" i="2"/>
  <c r="AI1794" i="2"/>
  <c r="AJ1794" i="2"/>
  <c r="AK1794" i="2"/>
  <c r="AL1794" i="2"/>
  <c r="AM1794" i="2"/>
  <c r="AN1794" i="2"/>
  <c r="AV1794" i="2"/>
  <c r="C1795" i="2"/>
  <c r="D1795" i="2"/>
  <c r="E1795" i="2"/>
  <c r="F1795" i="2"/>
  <c r="G1795" i="2"/>
  <c r="H1795" i="2"/>
  <c r="J1795" i="2"/>
  <c r="K1795" i="2"/>
  <c r="L1795" i="2"/>
  <c r="M1795" i="2"/>
  <c r="AG1795" i="2"/>
  <c r="AH1795" i="2"/>
  <c r="AI1795" i="2"/>
  <c r="AJ1795" i="2"/>
  <c r="AK1795" i="2"/>
  <c r="AL1795" i="2"/>
  <c r="AM1795" i="2"/>
  <c r="AN1795" i="2"/>
  <c r="AV1795" i="2"/>
  <c r="C1796" i="2"/>
  <c r="D1796" i="2"/>
  <c r="E1796" i="2"/>
  <c r="F1796" i="2"/>
  <c r="G1796" i="2"/>
  <c r="H1796" i="2"/>
  <c r="J1796" i="2"/>
  <c r="K1796" i="2"/>
  <c r="L1796" i="2"/>
  <c r="M1796" i="2"/>
  <c r="AG1796" i="2"/>
  <c r="AH1796" i="2"/>
  <c r="AI1796" i="2"/>
  <c r="AJ1796" i="2"/>
  <c r="AK1796" i="2"/>
  <c r="AL1796" i="2"/>
  <c r="AM1796" i="2"/>
  <c r="AN1796" i="2"/>
  <c r="AV1796" i="2"/>
  <c r="C1797" i="2"/>
  <c r="D1797" i="2"/>
  <c r="E1797" i="2"/>
  <c r="F1797" i="2"/>
  <c r="G1797" i="2"/>
  <c r="H1797" i="2"/>
  <c r="J1797" i="2"/>
  <c r="K1797" i="2"/>
  <c r="L1797" i="2"/>
  <c r="M1797" i="2"/>
  <c r="AG1797" i="2"/>
  <c r="AH1797" i="2"/>
  <c r="AI1797" i="2"/>
  <c r="AJ1797" i="2"/>
  <c r="AK1797" i="2"/>
  <c r="AL1797" i="2"/>
  <c r="AM1797" i="2"/>
  <c r="AN1797" i="2"/>
  <c r="AV1797" i="2"/>
  <c r="C1798" i="2"/>
  <c r="D1798" i="2"/>
  <c r="E1798" i="2"/>
  <c r="F1798" i="2"/>
  <c r="G1798" i="2"/>
  <c r="H1798" i="2"/>
  <c r="J1798" i="2"/>
  <c r="K1798" i="2"/>
  <c r="L1798" i="2"/>
  <c r="M1798" i="2"/>
  <c r="AG1798" i="2"/>
  <c r="AH1798" i="2"/>
  <c r="AI1798" i="2"/>
  <c r="AJ1798" i="2"/>
  <c r="AK1798" i="2"/>
  <c r="AL1798" i="2"/>
  <c r="AM1798" i="2"/>
  <c r="AN1798" i="2"/>
  <c r="AV1798" i="2"/>
  <c r="C1799" i="2"/>
  <c r="D1799" i="2"/>
  <c r="E1799" i="2"/>
  <c r="F1799" i="2"/>
  <c r="G1799" i="2"/>
  <c r="H1799" i="2"/>
  <c r="J1799" i="2"/>
  <c r="K1799" i="2"/>
  <c r="L1799" i="2"/>
  <c r="M1799" i="2"/>
  <c r="AG1799" i="2"/>
  <c r="AH1799" i="2"/>
  <c r="AI1799" i="2"/>
  <c r="AJ1799" i="2"/>
  <c r="AK1799" i="2"/>
  <c r="AL1799" i="2"/>
  <c r="AM1799" i="2"/>
  <c r="AN1799" i="2"/>
  <c r="AV1799" i="2"/>
  <c r="C1800" i="2"/>
  <c r="D1800" i="2"/>
  <c r="E1800" i="2"/>
  <c r="F1800" i="2"/>
  <c r="G1800" i="2"/>
  <c r="H1800" i="2"/>
  <c r="J1800" i="2"/>
  <c r="K1800" i="2"/>
  <c r="L1800" i="2"/>
  <c r="M1800" i="2"/>
  <c r="AG1800" i="2"/>
  <c r="AH1800" i="2"/>
  <c r="AI1800" i="2"/>
  <c r="AJ1800" i="2"/>
  <c r="AK1800" i="2"/>
  <c r="AL1800" i="2"/>
  <c r="AM1800" i="2"/>
  <c r="AN1800" i="2"/>
  <c r="AV1800" i="2"/>
  <c r="C1801" i="2"/>
  <c r="D1801" i="2"/>
  <c r="E1801" i="2"/>
  <c r="F1801" i="2"/>
  <c r="G1801" i="2"/>
  <c r="H1801" i="2"/>
  <c r="J1801" i="2"/>
  <c r="K1801" i="2"/>
  <c r="L1801" i="2"/>
  <c r="M1801" i="2"/>
  <c r="AG1801" i="2"/>
  <c r="AH1801" i="2"/>
  <c r="AI1801" i="2"/>
  <c r="AJ1801" i="2"/>
  <c r="AK1801" i="2"/>
  <c r="AL1801" i="2"/>
  <c r="AM1801" i="2"/>
  <c r="AN1801" i="2"/>
  <c r="AV1801" i="2"/>
  <c r="C1802" i="2"/>
  <c r="D1802" i="2"/>
  <c r="E1802" i="2"/>
  <c r="F1802" i="2"/>
  <c r="G1802" i="2"/>
  <c r="H1802" i="2"/>
  <c r="J1802" i="2"/>
  <c r="K1802" i="2"/>
  <c r="L1802" i="2"/>
  <c r="M1802" i="2"/>
  <c r="AG1802" i="2"/>
  <c r="AH1802" i="2"/>
  <c r="AI1802" i="2"/>
  <c r="AJ1802" i="2"/>
  <c r="AK1802" i="2"/>
  <c r="AL1802" i="2"/>
  <c r="AM1802" i="2"/>
  <c r="AN1802" i="2"/>
  <c r="AV1802" i="2"/>
  <c r="C1803" i="2"/>
  <c r="D1803" i="2"/>
  <c r="E1803" i="2"/>
  <c r="F1803" i="2"/>
  <c r="G1803" i="2"/>
  <c r="H1803" i="2"/>
  <c r="J1803" i="2"/>
  <c r="K1803" i="2"/>
  <c r="L1803" i="2"/>
  <c r="M1803" i="2"/>
  <c r="AG1803" i="2"/>
  <c r="AH1803" i="2"/>
  <c r="AI1803" i="2"/>
  <c r="AJ1803" i="2"/>
  <c r="AK1803" i="2"/>
  <c r="AL1803" i="2"/>
  <c r="AM1803" i="2"/>
  <c r="AN1803" i="2"/>
  <c r="AV1803" i="2"/>
  <c r="C1804" i="2"/>
  <c r="D1804" i="2"/>
  <c r="E1804" i="2"/>
  <c r="F1804" i="2"/>
  <c r="G1804" i="2"/>
  <c r="H1804" i="2"/>
  <c r="J1804" i="2"/>
  <c r="K1804" i="2"/>
  <c r="L1804" i="2"/>
  <c r="M1804" i="2"/>
  <c r="AG1804" i="2"/>
  <c r="AH1804" i="2"/>
  <c r="AI1804" i="2"/>
  <c r="AJ1804" i="2"/>
  <c r="AK1804" i="2"/>
  <c r="AL1804" i="2"/>
  <c r="AM1804" i="2"/>
  <c r="AN1804" i="2"/>
  <c r="AV1804" i="2"/>
  <c r="C1805" i="2"/>
  <c r="D1805" i="2"/>
  <c r="E1805" i="2"/>
  <c r="F1805" i="2"/>
  <c r="G1805" i="2"/>
  <c r="H1805" i="2"/>
  <c r="J1805" i="2"/>
  <c r="K1805" i="2"/>
  <c r="L1805" i="2"/>
  <c r="M1805" i="2"/>
  <c r="AG1805" i="2"/>
  <c r="AH1805" i="2"/>
  <c r="AI1805" i="2"/>
  <c r="AJ1805" i="2"/>
  <c r="AK1805" i="2"/>
  <c r="AL1805" i="2"/>
  <c r="AM1805" i="2"/>
  <c r="AN1805" i="2"/>
  <c r="AV1805" i="2"/>
  <c r="C1806" i="2"/>
  <c r="D1806" i="2"/>
  <c r="E1806" i="2"/>
  <c r="F1806" i="2"/>
  <c r="G1806" i="2"/>
  <c r="H1806" i="2"/>
  <c r="J1806" i="2"/>
  <c r="K1806" i="2"/>
  <c r="L1806" i="2"/>
  <c r="M1806" i="2"/>
  <c r="AG1806" i="2"/>
  <c r="AH1806" i="2"/>
  <c r="AI1806" i="2"/>
  <c r="AJ1806" i="2"/>
  <c r="AK1806" i="2"/>
  <c r="AL1806" i="2"/>
  <c r="AM1806" i="2"/>
  <c r="AN1806" i="2"/>
  <c r="AV1806" i="2"/>
  <c r="C1807" i="2"/>
  <c r="D1807" i="2"/>
  <c r="E1807" i="2"/>
  <c r="F1807" i="2"/>
  <c r="G1807" i="2"/>
  <c r="H1807" i="2"/>
  <c r="J1807" i="2"/>
  <c r="K1807" i="2"/>
  <c r="L1807" i="2"/>
  <c r="M1807" i="2"/>
  <c r="AG1807" i="2"/>
  <c r="AH1807" i="2"/>
  <c r="AI1807" i="2"/>
  <c r="AJ1807" i="2"/>
  <c r="AK1807" i="2"/>
  <c r="AL1807" i="2"/>
  <c r="AM1807" i="2"/>
  <c r="AN1807" i="2"/>
  <c r="AV1807" i="2"/>
  <c r="C1808" i="2"/>
  <c r="D1808" i="2"/>
  <c r="E1808" i="2"/>
  <c r="F1808" i="2"/>
  <c r="G1808" i="2"/>
  <c r="H1808" i="2"/>
  <c r="J1808" i="2"/>
  <c r="K1808" i="2"/>
  <c r="L1808" i="2"/>
  <c r="M1808" i="2"/>
  <c r="AG1808" i="2"/>
  <c r="AH1808" i="2"/>
  <c r="AI1808" i="2"/>
  <c r="AJ1808" i="2"/>
  <c r="AK1808" i="2"/>
  <c r="AL1808" i="2"/>
  <c r="AM1808" i="2"/>
  <c r="AN1808" i="2"/>
  <c r="AV1808" i="2"/>
  <c r="C1809" i="2"/>
  <c r="D1809" i="2"/>
  <c r="E1809" i="2"/>
  <c r="F1809" i="2"/>
  <c r="G1809" i="2"/>
  <c r="H1809" i="2"/>
  <c r="J1809" i="2"/>
  <c r="K1809" i="2"/>
  <c r="L1809" i="2"/>
  <c r="M1809" i="2"/>
  <c r="AG1809" i="2"/>
  <c r="AH1809" i="2"/>
  <c r="AI1809" i="2"/>
  <c r="AJ1809" i="2"/>
  <c r="AK1809" i="2"/>
  <c r="AL1809" i="2"/>
  <c r="AM1809" i="2"/>
  <c r="AN1809" i="2"/>
  <c r="AV1809" i="2"/>
  <c r="C1810" i="2"/>
  <c r="D1810" i="2"/>
  <c r="E1810" i="2"/>
  <c r="F1810" i="2"/>
  <c r="G1810" i="2"/>
  <c r="H1810" i="2"/>
  <c r="J1810" i="2"/>
  <c r="K1810" i="2"/>
  <c r="L1810" i="2"/>
  <c r="M1810" i="2"/>
  <c r="AG1810" i="2"/>
  <c r="AH1810" i="2"/>
  <c r="AI1810" i="2"/>
  <c r="AJ1810" i="2"/>
  <c r="AK1810" i="2"/>
  <c r="AL1810" i="2"/>
  <c r="AM1810" i="2"/>
  <c r="AN1810" i="2"/>
  <c r="AV1810" i="2"/>
  <c r="C1811" i="2"/>
  <c r="D1811" i="2"/>
  <c r="E1811" i="2"/>
  <c r="F1811" i="2"/>
  <c r="G1811" i="2"/>
  <c r="H1811" i="2"/>
  <c r="J1811" i="2"/>
  <c r="K1811" i="2"/>
  <c r="L1811" i="2"/>
  <c r="M1811" i="2"/>
  <c r="AG1811" i="2"/>
  <c r="AH1811" i="2"/>
  <c r="AI1811" i="2"/>
  <c r="AJ1811" i="2"/>
  <c r="AK1811" i="2"/>
  <c r="AL1811" i="2"/>
  <c r="AM1811" i="2"/>
  <c r="AN1811" i="2"/>
  <c r="AV1811" i="2"/>
  <c r="C1812" i="2"/>
  <c r="D1812" i="2"/>
  <c r="E1812" i="2"/>
  <c r="F1812" i="2"/>
  <c r="G1812" i="2"/>
  <c r="H1812" i="2"/>
  <c r="J1812" i="2"/>
  <c r="K1812" i="2"/>
  <c r="L1812" i="2"/>
  <c r="M1812" i="2"/>
  <c r="AG1812" i="2"/>
  <c r="AH1812" i="2"/>
  <c r="AI1812" i="2"/>
  <c r="AJ1812" i="2"/>
  <c r="AK1812" i="2"/>
  <c r="AL1812" i="2"/>
  <c r="AM1812" i="2"/>
  <c r="AN1812" i="2"/>
  <c r="AV1812" i="2"/>
  <c r="C1813" i="2"/>
  <c r="D1813" i="2"/>
  <c r="E1813" i="2"/>
  <c r="F1813" i="2"/>
  <c r="G1813" i="2"/>
  <c r="H1813" i="2"/>
  <c r="J1813" i="2"/>
  <c r="K1813" i="2"/>
  <c r="L1813" i="2"/>
  <c r="M1813" i="2"/>
  <c r="AG1813" i="2"/>
  <c r="AH1813" i="2"/>
  <c r="AI1813" i="2"/>
  <c r="AJ1813" i="2"/>
  <c r="AK1813" i="2"/>
  <c r="AL1813" i="2"/>
  <c r="AM1813" i="2"/>
  <c r="AN1813" i="2"/>
  <c r="AV1813" i="2"/>
  <c r="C1814" i="2"/>
  <c r="D1814" i="2"/>
  <c r="E1814" i="2"/>
  <c r="F1814" i="2"/>
  <c r="G1814" i="2"/>
  <c r="H1814" i="2"/>
  <c r="J1814" i="2"/>
  <c r="K1814" i="2"/>
  <c r="L1814" i="2"/>
  <c r="M1814" i="2"/>
  <c r="AG1814" i="2"/>
  <c r="AH1814" i="2"/>
  <c r="AI1814" i="2"/>
  <c r="AJ1814" i="2"/>
  <c r="AK1814" i="2"/>
  <c r="AL1814" i="2"/>
  <c r="AM1814" i="2"/>
  <c r="AN1814" i="2"/>
  <c r="AV1814" i="2"/>
  <c r="C1815" i="2"/>
  <c r="D1815" i="2"/>
  <c r="E1815" i="2"/>
  <c r="F1815" i="2"/>
  <c r="G1815" i="2"/>
  <c r="H1815" i="2"/>
  <c r="J1815" i="2"/>
  <c r="K1815" i="2"/>
  <c r="L1815" i="2"/>
  <c r="M1815" i="2"/>
  <c r="AG1815" i="2"/>
  <c r="AH1815" i="2"/>
  <c r="AI1815" i="2"/>
  <c r="AJ1815" i="2"/>
  <c r="AK1815" i="2"/>
  <c r="AL1815" i="2"/>
  <c r="AM1815" i="2"/>
  <c r="AN1815" i="2"/>
  <c r="AV1815" i="2"/>
  <c r="C1816" i="2"/>
  <c r="D1816" i="2"/>
  <c r="E1816" i="2"/>
  <c r="F1816" i="2"/>
  <c r="G1816" i="2"/>
  <c r="H1816" i="2"/>
  <c r="J1816" i="2"/>
  <c r="K1816" i="2"/>
  <c r="L1816" i="2"/>
  <c r="M1816" i="2"/>
  <c r="AG1816" i="2"/>
  <c r="AH1816" i="2"/>
  <c r="AI1816" i="2"/>
  <c r="AJ1816" i="2"/>
  <c r="AK1816" i="2"/>
  <c r="AL1816" i="2"/>
  <c r="AM1816" i="2"/>
  <c r="AN1816" i="2"/>
  <c r="AV1816" i="2"/>
  <c r="C1817" i="2"/>
  <c r="D1817" i="2"/>
  <c r="E1817" i="2"/>
  <c r="F1817" i="2"/>
  <c r="G1817" i="2"/>
  <c r="H1817" i="2"/>
  <c r="J1817" i="2"/>
  <c r="K1817" i="2"/>
  <c r="L1817" i="2"/>
  <c r="M1817" i="2"/>
  <c r="AG1817" i="2"/>
  <c r="AH1817" i="2"/>
  <c r="AI1817" i="2"/>
  <c r="AJ1817" i="2"/>
  <c r="AK1817" i="2"/>
  <c r="AL1817" i="2"/>
  <c r="AM1817" i="2"/>
  <c r="AN1817" i="2"/>
  <c r="AV1817" i="2"/>
  <c r="C1818" i="2"/>
  <c r="D1818" i="2"/>
  <c r="E1818" i="2"/>
  <c r="F1818" i="2"/>
  <c r="G1818" i="2"/>
  <c r="H1818" i="2"/>
  <c r="J1818" i="2"/>
  <c r="K1818" i="2"/>
  <c r="L1818" i="2"/>
  <c r="M1818" i="2"/>
  <c r="AG1818" i="2"/>
  <c r="AH1818" i="2"/>
  <c r="AI1818" i="2"/>
  <c r="AJ1818" i="2"/>
  <c r="AK1818" i="2"/>
  <c r="AL1818" i="2"/>
  <c r="AM1818" i="2"/>
  <c r="AN1818" i="2"/>
  <c r="AV1818" i="2"/>
  <c r="C1819" i="2"/>
  <c r="D1819" i="2"/>
  <c r="E1819" i="2"/>
  <c r="F1819" i="2"/>
  <c r="G1819" i="2"/>
  <c r="H1819" i="2"/>
  <c r="J1819" i="2"/>
  <c r="K1819" i="2"/>
  <c r="L1819" i="2"/>
  <c r="M1819" i="2"/>
  <c r="AG1819" i="2"/>
  <c r="AH1819" i="2"/>
  <c r="AI1819" i="2"/>
  <c r="AJ1819" i="2"/>
  <c r="AK1819" i="2"/>
  <c r="AL1819" i="2"/>
  <c r="AM1819" i="2"/>
  <c r="AN1819" i="2"/>
  <c r="AV1819" i="2"/>
  <c r="C1820" i="2"/>
  <c r="D1820" i="2"/>
  <c r="E1820" i="2"/>
  <c r="F1820" i="2"/>
  <c r="G1820" i="2"/>
  <c r="H1820" i="2"/>
  <c r="J1820" i="2"/>
  <c r="K1820" i="2"/>
  <c r="L1820" i="2"/>
  <c r="M1820" i="2"/>
  <c r="AG1820" i="2"/>
  <c r="AH1820" i="2"/>
  <c r="AI1820" i="2"/>
  <c r="AJ1820" i="2"/>
  <c r="AK1820" i="2"/>
  <c r="AL1820" i="2"/>
  <c r="AM1820" i="2"/>
  <c r="AN1820" i="2"/>
  <c r="AV1820" i="2"/>
  <c r="C1821" i="2"/>
  <c r="D1821" i="2"/>
  <c r="E1821" i="2"/>
  <c r="F1821" i="2"/>
  <c r="G1821" i="2"/>
  <c r="H1821" i="2"/>
  <c r="J1821" i="2"/>
  <c r="K1821" i="2"/>
  <c r="L1821" i="2"/>
  <c r="M1821" i="2"/>
  <c r="AG1821" i="2"/>
  <c r="AH1821" i="2"/>
  <c r="AI1821" i="2"/>
  <c r="AJ1821" i="2"/>
  <c r="AK1821" i="2"/>
  <c r="AL1821" i="2"/>
  <c r="AM1821" i="2"/>
  <c r="AN1821" i="2"/>
  <c r="C1823" i="2"/>
  <c r="D1823" i="2"/>
  <c r="E1823" i="2"/>
  <c r="F1823" i="2"/>
  <c r="G1823" i="2"/>
  <c r="H1823" i="2"/>
  <c r="J1823" i="2"/>
  <c r="K1823" i="2"/>
  <c r="L1823" i="2"/>
  <c r="M1823" i="2"/>
  <c r="AG1823" i="2"/>
  <c r="AH1823" i="2"/>
  <c r="AI1823" i="2"/>
  <c r="AJ1823" i="2"/>
  <c r="AK1823" i="2"/>
  <c r="AL1823" i="2"/>
  <c r="AM1823" i="2"/>
  <c r="AN1823" i="2"/>
  <c r="AV1823" i="2"/>
  <c r="C1824" i="2"/>
  <c r="D1824" i="2"/>
  <c r="E1824" i="2"/>
  <c r="F1824" i="2"/>
  <c r="G1824" i="2"/>
  <c r="H1824" i="2"/>
  <c r="J1824" i="2"/>
  <c r="K1824" i="2"/>
  <c r="L1824" i="2"/>
  <c r="M1824" i="2"/>
  <c r="AG1824" i="2"/>
  <c r="AH1824" i="2"/>
  <c r="AI1824" i="2"/>
  <c r="AJ1824" i="2"/>
  <c r="AK1824" i="2"/>
  <c r="AL1824" i="2"/>
  <c r="AM1824" i="2"/>
  <c r="AN1824" i="2"/>
  <c r="AV1824" i="2"/>
  <c r="C1825" i="2"/>
  <c r="D1825" i="2"/>
  <c r="E1825" i="2"/>
  <c r="F1825" i="2"/>
  <c r="G1825" i="2"/>
  <c r="H1825" i="2"/>
  <c r="J1825" i="2"/>
  <c r="K1825" i="2"/>
  <c r="L1825" i="2"/>
  <c r="M1825" i="2"/>
  <c r="AG1825" i="2"/>
  <c r="AH1825" i="2"/>
  <c r="AI1825" i="2"/>
  <c r="AJ1825" i="2"/>
  <c r="AK1825" i="2"/>
  <c r="AL1825" i="2"/>
  <c r="AM1825" i="2"/>
  <c r="AN1825" i="2"/>
  <c r="AV1825" i="2"/>
  <c r="C1826" i="2"/>
  <c r="D1826" i="2"/>
  <c r="E1826" i="2"/>
  <c r="F1826" i="2"/>
  <c r="G1826" i="2"/>
  <c r="H1826" i="2"/>
  <c r="J1826" i="2"/>
  <c r="K1826" i="2"/>
  <c r="L1826" i="2"/>
  <c r="M1826" i="2"/>
  <c r="AG1826" i="2"/>
  <c r="AH1826" i="2"/>
  <c r="AI1826" i="2"/>
  <c r="AJ1826" i="2"/>
  <c r="AK1826" i="2"/>
  <c r="AL1826" i="2"/>
  <c r="AM1826" i="2"/>
  <c r="AN1826" i="2"/>
  <c r="AV1826" i="2"/>
  <c r="C1827" i="2"/>
  <c r="D1827" i="2"/>
  <c r="E1827" i="2"/>
  <c r="F1827" i="2"/>
  <c r="G1827" i="2"/>
  <c r="H1827" i="2"/>
  <c r="J1827" i="2"/>
  <c r="K1827" i="2"/>
  <c r="L1827" i="2"/>
  <c r="M1827" i="2"/>
  <c r="AG1827" i="2"/>
  <c r="AH1827" i="2"/>
  <c r="AI1827" i="2"/>
  <c r="AJ1827" i="2"/>
  <c r="AK1827" i="2"/>
  <c r="AL1827" i="2"/>
  <c r="AM1827" i="2"/>
  <c r="AN1827" i="2"/>
  <c r="AV1827" i="2"/>
  <c r="C1828" i="2"/>
  <c r="D1828" i="2"/>
  <c r="E1828" i="2"/>
  <c r="F1828" i="2"/>
  <c r="G1828" i="2"/>
  <c r="H1828" i="2"/>
  <c r="J1828" i="2"/>
  <c r="K1828" i="2"/>
  <c r="L1828" i="2"/>
  <c r="M1828" i="2"/>
  <c r="AG1828" i="2"/>
  <c r="AH1828" i="2"/>
  <c r="AI1828" i="2"/>
  <c r="AJ1828" i="2"/>
  <c r="AK1828" i="2"/>
  <c r="AL1828" i="2"/>
  <c r="AM1828" i="2"/>
  <c r="AN1828" i="2"/>
  <c r="AV1828" i="2"/>
  <c r="C1829" i="2"/>
  <c r="D1829" i="2"/>
  <c r="E1829" i="2"/>
  <c r="F1829" i="2"/>
  <c r="G1829" i="2"/>
  <c r="H1829" i="2"/>
  <c r="J1829" i="2"/>
  <c r="K1829" i="2"/>
  <c r="L1829" i="2"/>
  <c r="M1829" i="2"/>
  <c r="AG1829" i="2"/>
  <c r="AH1829" i="2"/>
  <c r="AI1829" i="2"/>
  <c r="AJ1829" i="2"/>
  <c r="AK1829" i="2"/>
  <c r="AL1829" i="2"/>
  <c r="AM1829" i="2"/>
  <c r="AN1829" i="2"/>
  <c r="AV1829" i="2"/>
  <c r="C1830" i="2"/>
  <c r="D1830" i="2"/>
  <c r="E1830" i="2"/>
  <c r="F1830" i="2"/>
  <c r="G1830" i="2"/>
  <c r="H1830" i="2"/>
  <c r="J1830" i="2"/>
  <c r="K1830" i="2"/>
  <c r="L1830" i="2"/>
  <c r="M1830" i="2"/>
  <c r="AG1830" i="2"/>
  <c r="AH1830" i="2"/>
  <c r="AI1830" i="2"/>
  <c r="AJ1830" i="2"/>
  <c r="AK1830" i="2"/>
  <c r="AL1830" i="2"/>
  <c r="AM1830" i="2"/>
  <c r="AN1830" i="2"/>
  <c r="AV1830" i="2"/>
  <c r="C1831" i="2"/>
  <c r="D1831" i="2"/>
  <c r="E1831" i="2"/>
  <c r="F1831" i="2"/>
  <c r="G1831" i="2"/>
  <c r="H1831" i="2"/>
  <c r="J1831" i="2"/>
  <c r="K1831" i="2"/>
  <c r="L1831" i="2"/>
  <c r="M1831" i="2"/>
  <c r="AG1831" i="2"/>
  <c r="AH1831" i="2"/>
  <c r="AI1831" i="2"/>
  <c r="AJ1831" i="2"/>
  <c r="AK1831" i="2"/>
  <c r="AL1831" i="2"/>
  <c r="AM1831" i="2"/>
  <c r="AN1831" i="2"/>
  <c r="AV1831" i="2"/>
  <c r="C1832" i="2"/>
  <c r="D1832" i="2"/>
  <c r="E1832" i="2"/>
  <c r="F1832" i="2"/>
  <c r="G1832" i="2"/>
  <c r="H1832" i="2"/>
  <c r="J1832" i="2"/>
  <c r="K1832" i="2"/>
  <c r="L1832" i="2"/>
  <c r="M1832" i="2"/>
  <c r="AG1832" i="2"/>
  <c r="AH1832" i="2"/>
  <c r="AI1832" i="2"/>
  <c r="AJ1832" i="2"/>
  <c r="AK1832" i="2"/>
  <c r="AL1832" i="2"/>
  <c r="AM1832" i="2"/>
  <c r="AN1832" i="2"/>
  <c r="AV1832" i="2"/>
  <c r="C1833" i="2"/>
  <c r="D1833" i="2"/>
  <c r="E1833" i="2"/>
  <c r="F1833" i="2"/>
  <c r="G1833" i="2"/>
  <c r="H1833" i="2"/>
  <c r="J1833" i="2"/>
  <c r="K1833" i="2"/>
  <c r="L1833" i="2"/>
  <c r="M1833" i="2"/>
  <c r="AG1833" i="2"/>
  <c r="AH1833" i="2"/>
  <c r="AI1833" i="2"/>
  <c r="AJ1833" i="2"/>
  <c r="AK1833" i="2"/>
  <c r="AL1833" i="2"/>
  <c r="AM1833" i="2"/>
  <c r="AN1833" i="2"/>
  <c r="AV1833" i="2"/>
  <c r="C1834" i="2"/>
  <c r="D1834" i="2"/>
  <c r="E1834" i="2"/>
  <c r="F1834" i="2"/>
  <c r="G1834" i="2"/>
  <c r="H1834" i="2"/>
  <c r="J1834" i="2"/>
  <c r="K1834" i="2"/>
  <c r="L1834" i="2"/>
  <c r="M1834" i="2"/>
  <c r="AG1834" i="2"/>
  <c r="AH1834" i="2"/>
  <c r="AI1834" i="2"/>
  <c r="AJ1834" i="2"/>
  <c r="AK1834" i="2"/>
  <c r="AL1834" i="2"/>
  <c r="AM1834" i="2"/>
  <c r="AN1834" i="2"/>
  <c r="AV1834" i="2"/>
  <c r="C1835" i="2"/>
  <c r="D1835" i="2"/>
  <c r="E1835" i="2"/>
  <c r="F1835" i="2"/>
  <c r="G1835" i="2"/>
  <c r="H1835" i="2"/>
  <c r="J1835" i="2"/>
  <c r="K1835" i="2"/>
  <c r="L1835" i="2"/>
  <c r="M1835" i="2"/>
  <c r="AG1835" i="2"/>
  <c r="AH1835" i="2"/>
  <c r="AI1835" i="2"/>
  <c r="AJ1835" i="2"/>
  <c r="AK1835" i="2"/>
  <c r="AL1835" i="2"/>
  <c r="AM1835" i="2"/>
  <c r="AN1835" i="2"/>
  <c r="AV1835" i="2"/>
  <c r="C1836" i="2"/>
  <c r="D1836" i="2"/>
  <c r="E1836" i="2"/>
  <c r="F1836" i="2"/>
  <c r="G1836" i="2"/>
  <c r="H1836" i="2"/>
  <c r="J1836" i="2"/>
  <c r="K1836" i="2"/>
  <c r="L1836" i="2"/>
  <c r="M1836" i="2"/>
  <c r="AG1836" i="2"/>
  <c r="AH1836" i="2"/>
  <c r="AI1836" i="2"/>
  <c r="AJ1836" i="2"/>
  <c r="AK1836" i="2"/>
  <c r="AL1836" i="2"/>
  <c r="AM1836" i="2"/>
  <c r="AN1836" i="2"/>
  <c r="AV1836" i="2"/>
  <c r="C1837" i="2"/>
  <c r="D1837" i="2"/>
  <c r="E1837" i="2"/>
  <c r="F1837" i="2"/>
  <c r="G1837" i="2"/>
  <c r="H1837" i="2"/>
  <c r="J1837" i="2"/>
  <c r="K1837" i="2"/>
  <c r="L1837" i="2"/>
  <c r="M1837" i="2"/>
  <c r="AG1837" i="2"/>
  <c r="AH1837" i="2"/>
  <c r="AI1837" i="2"/>
  <c r="AJ1837" i="2"/>
  <c r="AK1837" i="2"/>
  <c r="AL1837" i="2"/>
  <c r="AM1837" i="2"/>
  <c r="AN1837" i="2"/>
  <c r="AV1837" i="2"/>
  <c r="C1838" i="2"/>
  <c r="D1838" i="2"/>
  <c r="E1838" i="2"/>
  <c r="F1838" i="2"/>
  <c r="G1838" i="2"/>
  <c r="H1838" i="2"/>
  <c r="J1838" i="2"/>
  <c r="K1838" i="2"/>
  <c r="L1838" i="2"/>
  <c r="M1838" i="2"/>
  <c r="AG1838" i="2"/>
  <c r="AH1838" i="2"/>
  <c r="AI1838" i="2"/>
  <c r="AJ1838" i="2"/>
  <c r="AK1838" i="2"/>
  <c r="AL1838" i="2"/>
  <c r="AM1838" i="2"/>
  <c r="AN1838" i="2"/>
  <c r="AV1838" i="2"/>
  <c r="C1839" i="2"/>
  <c r="D1839" i="2"/>
  <c r="E1839" i="2"/>
  <c r="F1839" i="2"/>
  <c r="G1839" i="2"/>
  <c r="H1839" i="2"/>
  <c r="J1839" i="2"/>
  <c r="K1839" i="2"/>
  <c r="L1839" i="2"/>
  <c r="M1839" i="2"/>
  <c r="AG1839" i="2"/>
  <c r="AH1839" i="2"/>
  <c r="AI1839" i="2"/>
  <c r="AJ1839" i="2"/>
  <c r="AK1839" i="2"/>
  <c r="AL1839" i="2"/>
  <c r="AM1839" i="2"/>
  <c r="AN1839" i="2"/>
  <c r="AV1839" i="2"/>
  <c r="C1840" i="2"/>
  <c r="D1840" i="2"/>
  <c r="E1840" i="2"/>
  <c r="F1840" i="2"/>
  <c r="G1840" i="2"/>
  <c r="H1840" i="2"/>
  <c r="J1840" i="2"/>
  <c r="K1840" i="2"/>
  <c r="L1840" i="2"/>
  <c r="M1840" i="2"/>
  <c r="AG1840" i="2"/>
  <c r="AH1840" i="2"/>
  <c r="AI1840" i="2"/>
  <c r="AJ1840" i="2"/>
  <c r="AK1840" i="2"/>
  <c r="AL1840" i="2"/>
  <c r="AM1840" i="2"/>
  <c r="AN1840" i="2"/>
  <c r="AV1840" i="2"/>
  <c r="C1841" i="2"/>
  <c r="D1841" i="2"/>
  <c r="E1841" i="2"/>
  <c r="F1841" i="2"/>
  <c r="G1841" i="2"/>
  <c r="H1841" i="2"/>
  <c r="J1841" i="2"/>
  <c r="K1841" i="2"/>
  <c r="L1841" i="2"/>
  <c r="M1841" i="2"/>
  <c r="AG1841" i="2"/>
  <c r="AH1841" i="2"/>
  <c r="AI1841" i="2"/>
  <c r="AJ1841" i="2"/>
  <c r="AK1841" i="2"/>
  <c r="AL1841" i="2"/>
  <c r="AM1841" i="2"/>
  <c r="AN1841" i="2"/>
  <c r="AV1841" i="2"/>
  <c r="C1842" i="2"/>
  <c r="D1842" i="2"/>
  <c r="E1842" i="2"/>
  <c r="F1842" i="2"/>
  <c r="G1842" i="2"/>
  <c r="H1842" i="2"/>
  <c r="J1842" i="2"/>
  <c r="K1842" i="2"/>
  <c r="L1842" i="2"/>
  <c r="M1842" i="2"/>
  <c r="AG1842" i="2"/>
  <c r="AH1842" i="2"/>
  <c r="AI1842" i="2"/>
  <c r="AJ1842" i="2"/>
  <c r="AK1842" i="2"/>
  <c r="AL1842" i="2"/>
  <c r="AM1842" i="2"/>
  <c r="AN1842" i="2"/>
  <c r="AV1842" i="2"/>
  <c r="C1843" i="2"/>
  <c r="D1843" i="2"/>
  <c r="E1843" i="2"/>
  <c r="F1843" i="2"/>
  <c r="G1843" i="2"/>
  <c r="H1843" i="2"/>
  <c r="J1843" i="2"/>
  <c r="K1843" i="2"/>
  <c r="L1843" i="2"/>
  <c r="M1843" i="2"/>
  <c r="AG1843" i="2"/>
  <c r="AH1843" i="2"/>
  <c r="AI1843" i="2"/>
  <c r="AJ1843" i="2"/>
  <c r="AK1843" i="2"/>
  <c r="AL1843" i="2"/>
  <c r="AM1843" i="2"/>
  <c r="AN1843" i="2"/>
  <c r="AV1843" i="2"/>
  <c r="C1844" i="2"/>
  <c r="D1844" i="2"/>
  <c r="E1844" i="2"/>
  <c r="F1844" i="2"/>
  <c r="G1844" i="2"/>
  <c r="H1844" i="2"/>
  <c r="J1844" i="2"/>
  <c r="K1844" i="2"/>
  <c r="L1844" i="2"/>
  <c r="M1844" i="2"/>
  <c r="AG1844" i="2"/>
  <c r="AH1844" i="2"/>
  <c r="AI1844" i="2"/>
  <c r="AJ1844" i="2"/>
  <c r="AK1844" i="2"/>
  <c r="AL1844" i="2"/>
  <c r="AM1844" i="2"/>
  <c r="AN1844" i="2"/>
  <c r="AV1844" i="2"/>
  <c r="C1845" i="2"/>
  <c r="D1845" i="2"/>
  <c r="E1845" i="2"/>
  <c r="F1845" i="2"/>
  <c r="G1845" i="2"/>
  <c r="H1845" i="2"/>
  <c r="J1845" i="2"/>
  <c r="K1845" i="2"/>
  <c r="L1845" i="2"/>
  <c r="M1845" i="2"/>
  <c r="AG1845" i="2"/>
  <c r="AH1845" i="2"/>
  <c r="AI1845" i="2"/>
  <c r="AJ1845" i="2"/>
  <c r="AK1845" i="2"/>
  <c r="AL1845" i="2"/>
  <c r="AM1845" i="2"/>
  <c r="AN1845" i="2"/>
  <c r="AV1845" i="2"/>
  <c r="C1846" i="2"/>
  <c r="D1846" i="2"/>
  <c r="E1846" i="2"/>
  <c r="F1846" i="2"/>
  <c r="G1846" i="2"/>
  <c r="H1846" i="2"/>
  <c r="J1846" i="2"/>
  <c r="K1846" i="2"/>
  <c r="L1846" i="2"/>
  <c r="M1846" i="2"/>
  <c r="AG1846" i="2"/>
  <c r="AH1846" i="2"/>
  <c r="AI1846" i="2"/>
  <c r="AJ1846" i="2"/>
  <c r="AK1846" i="2"/>
  <c r="AL1846" i="2"/>
  <c r="AM1846" i="2"/>
  <c r="AN1846" i="2"/>
  <c r="AV1846" i="2"/>
  <c r="C1847" i="2"/>
  <c r="D1847" i="2"/>
  <c r="E1847" i="2"/>
  <c r="F1847" i="2"/>
  <c r="G1847" i="2"/>
  <c r="H1847" i="2"/>
  <c r="J1847" i="2"/>
  <c r="K1847" i="2"/>
  <c r="L1847" i="2"/>
  <c r="M1847" i="2"/>
  <c r="AG1847" i="2"/>
  <c r="AH1847" i="2"/>
  <c r="AI1847" i="2"/>
  <c r="AJ1847" i="2"/>
  <c r="AK1847" i="2"/>
  <c r="AL1847" i="2"/>
  <c r="AM1847" i="2"/>
  <c r="AN1847" i="2"/>
  <c r="AV1847" i="2"/>
  <c r="C1848" i="2"/>
  <c r="D1848" i="2"/>
  <c r="E1848" i="2"/>
  <c r="F1848" i="2"/>
  <c r="G1848" i="2"/>
  <c r="H1848" i="2"/>
  <c r="J1848" i="2"/>
  <c r="K1848" i="2"/>
  <c r="L1848" i="2"/>
  <c r="M1848" i="2"/>
  <c r="AG1848" i="2"/>
  <c r="AH1848" i="2"/>
  <c r="AI1848" i="2"/>
  <c r="AJ1848" i="2"/>
  <c r="AK1848" i="2"/>
  <c r="AL1848" i="2"/>
  <c r="AM1848" i="2"/>
  <c r="AN1848" i="2"/>
  <c r="AV1848" i="2"/>
  <c r="C1849" i="2"/>
  <c r="D1849" i="2"/>
  <c r="E1849" i="2"/>
  <c r="F1849" i="2"/>
  <c r="G1849" i="2"/>
  <c r="H1849" i="2"/>
  <c r="J1849" i="2"/>
  <c r="K1849" i="2"/>
  <c r="L1849" i="2"/>
  <c r="M1849" i="2"/>
  <c r="AG1849" i="2"/>
  <c r="AH1849" i="2"/>
  <c r="AI1849" i="2"/>
  <c r="AJ1849" i="2"/>
  <c r="AK1849" i="2"/>
  <c r="AL1849" i="2"/>
  <c r="AM1849" i="2"/>
  <c r="AN1849" i="2"/>
  <c r="AV1849" i="2"/>
  <c r="C1850" i="2"/>
  <c r="D1850" i="2"/>
  <c r="E1850" i="2"/>
  <c r="F1850" i="2"/>
  <c r="G1850" i="2"/>
  <c r="H1850" i="2"/>
  <c r="J1850" i="2"/>
  <c r="K1850" i="2"/>
  <c r="L1850" i="2"/>
  <c r="M1850" i="2"/>
  <c r="AG1850" i="2"/>
  <c r="AH1850" i="2"/>
  <c r="AI1850" i="2"/>
  <c r="AJ1850" i="2"/>
  <c r="AK1850" i="2"/>
  <c r="AL1850" i="2"/>
  <c r="AM1850" i="2"/>
  <c r="AN1850" i="2"/>
  <c r="AV1850" i="2"/>
  <c r="C1851" i="2"/>
  <c r="D1851" i="2"/>
  <c r="E1851" i="2"/>
  <c r="F1851" i="2"/>
  <c r="G1851" i="2"/>
  <c r="H1851" i="2"/>
  <c r="J1851" i="2"/>
  <c r="K1851" i="2"/>
  <c r="L1851" i="2"/>
  <c r="M1851" i="2"/>
  <c r="AG1851" i="2"/>
  <c r="AH1851" i="2"/>
  <c r="AI1851" i="2"/>
  <c r="AJ1851" i="2"/>
  <c r="AK1851" i="2"/>
  <c r="AL1851" i="2"/>
  <c r="AM1851" i="2"/>
  <c r="AN1851" i="2"/>
  <c r="AV1851" i="2"/>
  <c r="C1852" i="2"/>
  <c r="D1852" i="2"/>
  <c r="E1852" i="2"/>
  <c r="F1852" i="2"/>
  <c r="G1852" i="2"/>
  <c r="H1852" i="2"/>
  <c r="J1852" i="2"/>
  <c r="K1852" i="2"/>
  <c r="L1852" i="2"/>
  <c r="M1852" i="2"/>
  <c r="AG1852" i="2"/>
  <c r="AH1852" i="2"/>
  <c r="AI1852" i="2"/>
  <c r="AJ1852" i="2"/>
  <c r="AK1852" i="2"/>
  <c r="AL1852" i="2"/>
  <c r="AM1852" i="2"/>
  <c r="AN1852" i="2"/>
  <c r="AV1852" i="2"/>
  <c r="C1853" i="2"/>
  <c r="D1853" i="2"/>
  <c r="E1853" i="2"/>
  <c r="F1853" i="2"/>
  <c r="G1853" i="2"/>
  <c r="H1853" i="2"/>
  <c r="J1853" i="2"/>
  <c r="K1853" i="2"/>
  <c r="L1853" i="2"/>
  <c r="M1853" i="2"/>
  <c r="AG1853" i="2"/>
  <c r="AH1853" i="2"/>
  <c r="AI1853" i="2"/>
  <c r="AJ1853" i="2"/>
  <c r="AK1853" i="2"/>
  <c r="AL1853" i="2"/>
  <c r="AM1853" i="2"/>
  <c r="AN1853" i="2"/>
  <c r="AV1853" i="2"/>
  <c r="C1854" i="2"/>
  <c r="D1854" i="2"/>
  <c r="E1854" i="2"/>
  <c r="F1854" i="2"/>
  <c r="G1854" i="2"/>
  <c r="H1854" i="2"/>
  <c r="J1854" i="2"/>
  <c r="K1854" i="2"/>
  <c r="L1854" i="2"/>
  <c r="M1854" i="2"/>
  <c r="AG1854" i="2"/>
  <c r="AH1854" i="2"/>
  <c r="AI1854" i="2"/>
  <c r="AJ1854" i="2"/>
  <c r="AK1854" i="2"/>
  <c r="AL1854" i="2"/>
  <c r="AM1854" i="2"/>
  <c r="AN1854" i="2"/>
  <c r="AV1854" i="2"/>
  <c r="C1855" i="2"/>
  <c r="D1855" i="2"/>
  <c r="E1855" i="2"/>
  <c r="F1855" i="2"/>
  <c r="G1855" i="2"/>
  <c r="H1855" i="2"/>
  <c r="J1855" i="2"/>
  <c r="K1855" i="2"/>
  <c r="L1855" i="2"/>
  <c r="M1855" i="2"/>
  <c r="AG1855" i="2"/>
  <c r="AH1855" i="2"/>
  <c r="AI1855" i="2"/>
  <c r="AJ1855" i="2"/>
  <c r="AK1855" i="2"/>
  <c r="AL1855" i="2"/>
  <c r="AM1855" i="2"/>
  <c r="AN1855" i="2"/>
  <c r="AV1855" i="2"/>
  <c r="C1856" i="2"/>
  <c r="D1856" i="2"/>
  <c r="E1856" i="2"/>
  <c r="F1856" i="2"/>
  <c r="G1856" i="2"/>
  <c r="H1856" i="2"/>
  <c r="J1856" i="2"/>
  <c r="K1856" i="2"/>
  <c r="L1856" i="2"/>
  <c r="M1856" i="2"/>
  <c r="AG1856" i="2"/>
  <c r="AH1856" i="2"/>
  <c r="AI1856" i="2"/>
  <c r="AJ1856" i="2"/>
  <c r="AK1856" i="2"/>
  <c r="AL1856" i="2"/>
  <c r="AM1856" i="2"/>
  <c r="AN1856" i="2"/>
  <c r="AV1856" i="2"/>
  <c r="C1857" i="2"/>
  <c r="D1857" i="2"/>
  <c r="E1857" i="2"/>
  <c r="F1857" i="2"/>
  <c r="G1857" i="2"/>
  <c r="H1857" i="2"/>
  <c r="J1857" i="2"/>
  <c r="K1857" i="2"/>
  <c r="L1857" i="2"/>
  <c r="M1857" i="2"/>
  <c r="AG1857" i="2"/>
  <c r="AH1857" i="2"/>
  <c r="AI1857" i="2"/>
  <c r="AJ1857" i="2"/>
  <c r="AK1857" i="2"/>
  <c r="AL1857" i="2"/>
  <c r="AM1857" i="2"/>
  <c r="AN1857" i="2"/>
  <c r="AV1857" i="2"/>
  <c r="C1858" i="2"/>
  <c r="D1858" i="2"/>
  <c r="E1858" i="2"/>
  <c r="F1858" i="2"/>
  <c r="G1858" i="2"/>
  <c r="H1858" i="2"/>
  <c r="J1858" i="2"/>
  <c r="K1858" i="2"/>
  <c r="L1858" i="2"/>
  <c r="M1858" i="2"/>
  <c r="AG1858" i="2"/>
  <c r="AH1858" i="2"/>
  <c r="AI1858" i="2"/>
  <c r="AJ1858" i="2"/>
  <c r="AK1858" i="2"/>
  <c r="AL1858" i="2"/>
  <c r="AM1858" i="2"/>
  <c r="AN1858" i="2"/>
  <c r="AV1858" i="2"/>
  <c r="C1859" i="2"/>
  <c r="D1859" i="2"/>
  <c r="E1859" i="2"/>
  <c r="F1859" i="2"/>
  <c r="G1859" i="2"/>
  <c r="H1859" i="2"/>
  <c r="J1859" i="2"/>
  <c r="K1859" i="2"/>
  <c r="L1859" i="2"/>
  <c r="M1859" i="2"/>
  <c r="AG1859" i="2"/>
  <c r="AH1859" i="2"/>
  <c r="AI1859" i="2"/>
  <c r="AJ1859" i="2"/>
  <c r="AK1859" i="2"/>
  <c r="AL1859" i="2"/>
  <c r="AM1859" i="2"/>
  <c r="AN1859" i="2"/>
  <c r="AV1859" i="2"/>
  <c r="C1860" i="2"/>
  <c r="D1860" i="2"/>
  <c r="E1860" i="2"/>
  <c r="F1860" i="2"/>
  <c r="G1860" i="2"/>
  <c r="H1860" i="2"/>
  <c r="J1860" i="2"/>
  <c r="K1860" i="2"/>
  <c r="L1860" i="2"/>
  <c r="M1860" i="2"/>
  <c r="AG1860" i="2"/>
  <c r="AH1860" i="2"/>
  <c r="AI1860" i="2"/>
  <c r="AJ1860" i="2"/>
  <c r="AK1860" i="2"/>
  <c r="AL1860" i="2"/>
  <c r="AM1860" i="2"/>
  <c r="AN1860" i="2"/>
  <c r="AV1860" i="2"/>
  <c r="C1861" i="2"/>
  <c r="D1861" i="2"/>
  <c r="E1861" i="2"/>
  <c r="F1861" i="2"/>
  <c r="G1861" i="2"/>
  <c r="H1861" i="2"/>
  <c r="J1861" i="2"/>
  <c r="K1861" i="2"/>
  <c r="L1861" i="2"/>
  <c r="M1861" i="2"/>
  <c r="AG1861" i="2"/>
  <c r="AH1861" i="2"/>
  <c r="AI1861" i="2"/>
  <c r="AJ1861" i="2"/>
  <c r="AK1861" i="2"/>
  <c r="AL1861" i="2"/>
  <c r="AM1861" i="2"/>
  <c r="AN1861" i="2"/>
  <c r="AV1861" i="2"/>
  <c r="C1862" i="2"/>
  <c r="D1862" i="2"/>
  <c r="E1862" i="2"/>
  <c r="F1862" i="2"/>
  <c r="G1862" i="2"/>
  <c r="H1862" i="2"/>
  <c r="J1862" i="2"/>
  <c r="K1862" i="2"/>
  <c r="L1862" i="2"/>
  <c r="M1862" i="2"/>
  <c r="AG1862" i="2"/>
  <c r="AH1862" i="2"/>
  <c r="AI1862" i="2"/>
  <c r="AJ1862" i="2"/>
  <c r="AK1862" i="2"/>
  <c r="AL1862" i="2"/>
  <c r="AM1862" i="2"/>
  <c r="AN1862" i="2"/>
  <c r="AV1862" i="2"/>
  <c r="C1863" i="2"/>
  <c r="D1863" i="2"/>
  <c r="E1863" i="2"/>
  <c r="F1863" i="2"/>
  <c r="G1863" i="2"/>
  <c r="H1863" i="2"/>
  <c r="J1863" i="2"/>
  <c r="K1863" i="2"/>
  <c r="L1863" i="2"/>
  <c r="M1863" i="2"/>
  <c r="AG1863" i="2"/>
  <c r="AH1863" i="2"/>
  <c r="AI1863" i="2"/>
  <c r="AJ1863" i="2"/>
  <c r="AK1863" i="2"/>
  <c r="AL1863" i="2"/>
  <c r="AM1863" i="2"/>
  <c r="AN1863" i="2"/>
  <c r="AV1863" i="2"/>
  <c r="C1864" i="2"/>
  <c r="D1864" i="2"/>
  <c r="E1864" i="2"/>
  <c r="F1864" i="2"/>
  <c r="G1864" i="2"/>
  <c r="H1864" i="2"/>
  <c r="J1864" i="2"/>
  <c r="K1864" i="2"/>
  <c r="L1864" i="2"/>
  <c r="M1864" i="2"/>
  <c r="AG1864" i="2"/>
  <c r="AH1864" i="2"/>
  <c r="AI1864" i="2"/>
  <c r="AJ1864" i="2"/>
  <c r="AK1864" i="2"/>
  <c r="AL1864" i="2"/>
  <c r="AM1864" i="2"/>
  <c r="AN1864" i="2"/>
  <c r="AV1864" i="2"/>
  <c r="C1865" i="2"/>
  <c r="D1865" i="2"/>
  <c r="E1865" i="2"/>
  <c r="F1865" i="2"/>
  <c r="G1865" i="2"/>
  <c r="H1865" i="2"/>
  <c r="J1865" i="2"/>
  <c r="K1865" i="2"/>
  <c r="L1865" i="2"/>
  <c r="M1865" i="2"/>
  <c r="AG1865" i="2"/>
  <c r="AH1865" i="2"/>
  <c r="AI1865" i="2"/>
  <c r="AJ1865" i="2"/>
  <c r="AK1865" i="2"/>
  <c r="AL1865" i="2"/>
  <c r="AM1865" i="2"/>
  <c r="AN1865" i="2"/>
  <c r="AV1865" i="2"/>
  <c r="C1866" i="2"/>
  <c r="D1866" i="2"/>
  <c r="E1866" i="2"/>
  <c r="F1866" i="2"/>
  <c r="G1866" i="2"/>
  <c r="H1866" i="2"/>
  <c r="J1866" i="2"/>
  <c r="K1866" i="2"/>
  <c r="L1866" i="2"/>
  <c r="M1866" i="2"/>
  <c r="AG1866" i="2"/>
  <c r="AH1866" i="2"/>
  <c r="AI1866" i="2"/>
  <c r="AJ1866" i="2"/>
  <c r="AK1866" i="2"/>
  <c r="AL1866" i="2"/>
  <c r="AM1866" i="2"/>
  <c r="AN1866" i="2"/>
  <c r="AV1866" i="2"/>
  <c r="C1867" i="2"/>
  <c r="D1867" i="2"/>
  <c r="E1867" i="2"/>
  <c r="F1867" i="2"/>
  <c r="G1867" i="2"/>
  <c r="H1867" i="2"/>
  <c r="J1867" i="2"/>
  <c r="K1867" i="2"/>
  <c r="L1867" i="2"/>
  <c r="M1867" i="2"/>
  <c r="AG1867" i="2"/>
  <c r="AH1867" i="2"/>
  <c r="AI1867" i="2"/>
  <c r="AJ1867" i="2"/>
  <c r="AK1867" i="2"/>
  <c r="AL1867" i="2"/>
  <c r="AM1867" i="2"/>
  <c r="AN1867" i="2"/>
  <c r="AV1867" i="2"/>
  <c r="C1868" i="2"/>
  <c r="D1868" i="2"/>
  <c r="E1868" i="2"/>
  <c r="F1868" i="2"/>
  <c r="G1868" i="2"/>
  <c r="H1868" i="2"/>
  <c r="J1868" i="2"/>
  <c r="K1868" i="2"/>
  <c r="L1868" i="2"/>
  <c r="M1868" i="2"/>
  <c r="AG1868" i="2"/>
  <c r="AH1868" i="2"/>
  <c r="AI1868" i="2"/>
  <c r="AJ1868" i="2"/>
  <c r="AK1868" i="2"/>
  <c r="AL1868" i="2"/>
  <c r="AM1868" i="2"/>
  <c r="AN1868" i="2"/>
  <c r="AV1868" i="2"/>
  <c r="C1869" i="2"/>
  <c r="D1869" i="2"/>
  <c r="E1869" i="2"/>
  <c r="F1869" i="2"/>
  <c r="G1869" i="2"/>
  <c r="H1869" i="2"/>
  <c r="J1869" i="2"/>
  <c r="K1869" i="2"/>
  <c r="L1869" i="2"/>
  <c r="M1869" i="2"/>
  <c r="AG1869" i="2"/>
  <c r="AH1869" i="2"/>
  <c r="AI1869" i="2"/>
  <c r="AJ1869" i="2"/>
  <c r="AK1869" i="2"/>
  <c r="AL1869" i="2"/>
  <c r="AM1869" i="2"/>
  <c r="AN1869" i="2"/>
  <c r="AV1869" i="2"/>
  <c r="C1870" i="2"/>
  <c r="D1870" i="2"/>
  <c r="E1870" i="2"/>
  <c r="F1870" i="2"/>
  <c r="G1870" i="2"/>
  <c r="H1870" i="2"/>
  <c r="J1870" i="2"/>
  <c r="K1870" i="2"/>
  <c r="L1870" i="2"/>
  <c r="M1870" i="2"/>
  <c r="AG1870" i="2"/>
  <c r="AH1870" i="2"/>
  <c r="AI1870" i="2"/>
  <c r="AJ1870" i="2"/>
  <c r="AK1870" i="2"/>
  <c r="AL1870" i="2"/>
  <c r="AM1870" i="2"/>
  <c r="AN1870" i="2"/>
  <c r="AV1870" i="2"/>
  <c r="C1871" i="2"/>
  <c r="D1871" i="2"/>
  <c r="E1871" i="2"/>
  <c r="F1871" i="2"/>
  <c r="G1871" i="2"/>
  <c r="H1871" i="2"/>
  <c r="J1871" i="2"/>
  <c r="K1871" i="2"/>
  <c r="L1871" i="2"/>
  <c r="M1871" i="2"/>
  <c r="AG1871" i="2"/>
  <c r="AH1871" i="2"/>
  <c r="AI1871" i="2"/>
  <c r="AJ1871" i="2"/>
  <c r="AK1871" i="2"/>
  <c r="AL1871" i="2"/>
  <c r="AM1871" i="2"/>
  <c r="AN1871" i="2"/>
  <c r="AV1871" i="2"/>
  <c r="C1872" i="2"/>
  <c r="D1872" i="2"/>
  <c r="E1872" i="2"/>
  <c r="F1872" i="2"/>
  <c r="G1872" i="2"/>
  <c r="H1872" i="2"/>
  <c r="J1872" i="2"/>
  <c r="K1872" i="2"/>
  <c r="L1872" i="2"/>
  <c r="M1872" i="2"/>
  <c r="AG1872" i="2"/>
  <c r="AH1872" i="2"/>
  <c r="AI1872" i="2"/>
  <c r="AJ1872" i="2"/>
  <c r="AK1872" i="2"/>
  <c r="AL1872" i="2"/>
  <c r="AM1872" i="2"/>
  <c r="AN1872" i="2"/>
  <c r="AV1872" i="2"/>
  <c r="C1873" i="2"/>
  <c r="D1873" i="2"/>
  <c r="E1873" i="2"/>
  <c r="F1873" i="2"/>
  <c r="G1873" i="2"/>
  <c r="H1873" i="2"/>
  <c r="J1873" i="2"/>
  <c r="K1873" i="2"/>
  <c r="L1873" i="2"/>
  <c r="M1873" i="2"/>
  <c r="AG1873" i="2"/>
  <c r="AH1873" i="2"/>
  <c r="AI1873" i="2"/>
  <c r="AJ1873" i="2"/>
  <c r="AK1873" i="2"/>
  <c r="AL1873" i="2"/>
  <c r="AM1873" i="2"/>
  <c r="AN1873" i="2"/>
  <c r="AV1873" i="2"/>
  <c r="C1874" i="2"/>
  <c r="D1874" i="2"/>
  <c r="E1874" i="2"/>
  <c r="F1874" i="2"/>
  <c r="G1874" i="2"/>
  <c r="H1874" i="2"/>
  <c r="J1874" i="2"/>
  <c r="K1874" i="2"/>
  <c r="L1874" i="2"/>
  <c r="M1874" i="2"/>
  <c r="AG1874" i="2"/>
  <c r="AH1874" i="2"/>
  <c r="AI1874" i="2"/>
  <c r="AJ1874" i="2"/>
  <c r="AK1874" i="2"/>
  <c r="AL1874" i="2"/>
  <c r="AM1874" i="2"/>
  <c r="AN1874" i="2"/>
  <c r="AV1874" i="2"/>
  <c r="C1875" i="2"/>
  <c r="D1875" i="2"/>
  <c r="E1875" i="2"/>
  <c r="F1875" i="2"/>
  <c r="G1875" i="2"/>
  <c r="H1875" i="2"/>
  <c r="J1875" i="2"/>
  <c r="K1875" i="2"/>
  <c r="L1875" i="2"/>
  <c r="M1875" i="2"/>
  <c r="AG1875" i="2"/>
  <c r="AH1875" i="2"/>
  <c r="AI1875" i="2"/>
  <c r="AJ1875" i="2"/>
  <c r="AK1875" i="2"/>
  <c r="AL1875" i="2"/>
  <c r="AM1875" i="2"/>
  <c r="AN1875" i="2"/>
  <c r="AV1875" i="2"/>
  <c r="C1876" i="2"/>
  <c r="D1876" i="2"/>
  <c r="E1876" i="2"/>
  <c r="F1876" i="2"/>
  <c r="G1876" i="2"/>
  <c r="H1876" i="2"/>
  <c r="J1876" i="2"/>
  <c r="K1876" i="2"/>
  <c r="L1876" i="2"/>
  <c r="M1876" i="2"/>
  <c r="AG1876" i="2"/>
  <c r="AH1876" i="2"/>
  <c r="AI1876" i="2"/>
  <c r="AJ1876" i="2"/>
  <c r="AK1876" i="2"/>
  <c r="AL1876" i="2"/>
  <c r="AM1876" i="2"/>
  <c r="AN1876" i="2"/>
  <c r="AV1876" i="2"/>
  <c r="C1877" i="2"/>
  <c r="D1877" i="2"/>
  <c r="E1877" i="2"/>
  <c r="F1877" i="2"/>
  <c r="G1877" i="2"/>
  <c r="H1877" i="2"/>
  <c r="J1877" i="2"/>
  <c r="K1877" i="2"/>
  <c r="L1877" i="2"/>
  <c r="M1877" i="2"/>
  <c r="AG1877" i="2"/>
  <c r="AH1877" i="2"/>
  <c r="AI1877" i="2"/>
  <c r="AJ1877" i="2"/>
  <c r="AK1877" i="2"/>
  <c r="AL1877" i="2"/>
  <c r="AM1877" i="2"/>
  <c r="AN1877" i="2"/>
  <c r="AV1877" i="2"/>
  <c r="C1878" i="2"/>
  <c r="D1878" i="2"/>
  <c r="E1878" i="2"/>
  <c r="F1878" i="2"/>
  <c r="G1878" i="2"/>
  <c r="H1878" i="2"/>
  <c r="J1878" i="2"/>
  <c r="K1878" i="2"/>
  <c r="L1878" i="2"/>
  <c r="M1878" i="2"/>
  <c r="AG1878" i="2"/>
  <c r="AH1878" i="2"/>
  <c r="AI1878" i="2"/>
  <c r="AJ1878" i="2"/>
  <c r="AK1878" i="2"/>
  <c r="AL1878" i="2"/>
  <c r="AM1878" i="2"/>
  <c r="AN1878" i="2"/>
  <c r="AV1878" i="2"/>
  <c r="C1879" i="2"/>
  <c r="D1879" i="2"/>
  <c r="E1879" i="2"/>
  <c r="F1879" i="2"/>
  <c r="G1879" i="2"/>
  <c r="H1879" i="2"/>
  <c r="J1879" i="2"/>
  <c r="K1879" i="2"/>
  <c r="L1879" i="2"/>
  <c r="M1879" i="2"/>
  <c r="AG1879" i="2"/>
  <c r="AH1879" i="2"/>
  <c r="AI1879" i="2"/>
  <c r="AJ1879" i="2"/>
  <c r="AK1879" i="2"/>
  <c r="AL1879" i="2"/>
  <c r="AM1879" i="2"/>
  <c r="AN1879" i="2"/>
  <c r="AV1879" i="2"/>
  <c r="C1880" i="2"/>
  <c r="D1880" i="2"/>
  <c r="E1880" i="2"/>
  <c r="F1880" i="2"/>
  <c r="G1880" i="2"/>
  <c r="H1880" i="2"/>
  <c r="J1880" i="2"/>
  <c r="K1880" i="2"/>
  <c r="L1880" i="2"/>
  <c r="M1880" i="2"/>
  <c r="AG1880" i="2"/>
  <c r="AH1880" i="2"/>
  <c r="AI1880" i="2"/>
  <c r="AJ1880" i="2"/>
  <c r="AK1880" i="2"/>
  <c r="AL1880" i="2"/>
  <c r="AM1880" i="2"/>
  <c r="AN1880" i="2"/>
  <c r="AV1880" i="2"/>
  <c r="C1881" i="2"/>
  <c r="D1881" i="2"/>
  <c r="E1881" i="2"/>
  <c r="F1881" i="2"/>
  <c r="G1881" i="2"/>
  <c r="H1881" i="2"/>
  <c r="J1881" i="2"/>
  <c r="K1881" i="2"/>
  <c r="L1881" i="2"/>
  <c r="M1881" i="2"/>
  <c r="AG1881" i="2"/>
  <c r="AH1881" i="2"/>
  <c r="AI1881" i="2"/>
  <c r="AJ1881" i="2"/>
  <c r="AK1881" i="2"/>
  <c r="AL1881" i="2"/>
  <c r="AM1881" i="2"/>
  <c r="AN1881" i="2"/>
  <c r="AV1881" i="2"/>
  <c r="C1882" i="2"/>
  <c r="D1882" i="2"/>
  <c r="E1882" i="2"/>
  <c r="F1882" i="2"/>
  <c r="G1882" i="2"/>
  <c r="H1882" i="2"/>
  <c r="J1882" i="2"/>
  <c r="K1882" i="2"/>
  <c r="L1882" i="2"/>
  <c r="M1882" i="2"/>
  <c r="AG1882" i="2"/>
  <c r="AH1882" i="2"/>
  <c r="AI1882" i="2"/>
  <c r="AJ1882" i="2"/>
  <c r="AK1882" i="2"/>
  <c r="AL1882" i="2"/>
  <c r="AM1882" i="2"/>
  <c r="AN1882" i="2"/>
  <c r="AV1882" i="2"/>
  <c r="C1883" i="2"/>
  <c r="D1883" i="2"/>
  <c r="E1883" i="2"/>
  <c r="F1883" i="2"/>
  <c r="G1883" i="2"/>
  <c r="H1883" i="2"/>
  <c r="J1883" i="2"/>
  <c r="K1883" i="2"/>
  <c r="L1883" i="2"/>
  <c r="M1883" i="2"/>
  <c r="AG1883" i="2"/>
  <c r="AH1883" i="2"/>
  <c r="AI1883" i="2"/>
  <c r="AJ1883" i="2"/>
  <c r="AK1883" i="2"/>
  <c r="AL1883" i="2"/>
  <c r="AM1883" i="2"/>
  <c r="AN1883" i="2"/>
  <c r="AV1883" i="2"/>
  <c r="C1884" i="2"/>
  <c r="D1884" i="2"/>
  <c r="E1884" i="2"/>
  <c r="F1884" i="2"/>
  <c r="G1884" i="2"/>
  <c r="H1884" i="2"/>
  <c r="J1884" i="2"/>
  <c r="K1884" i="2"/>
  <c r="L1884" i="2"/>
  <c r="M1884" i="2"/>
  <c r="AG1884" i="2"/>
  <c r="AH1884" i="2"/>
  <c r="AI1884" i="2"/>
  <c r="AJ1884" i="2"/>
  <c r="AK1884" i="2"/>
  <c r="AL1884" i="2"/>
  <c r="AM1884" i="2"/>
  <c r="AN1884" i="2"/>
  <c r="AV1884" i="2"/>
  <c r="C1885" i="2"/>
  <c r="D1885" i="2"/>
  <c r="E1885" i="2"/>
  <c r="F1885" i="2"/>
  <c r="G1885" i="2"/>
  <c r="H1885" i="2"/>
  <c r="J1885" i="2"/>
  <c r="K1885" i="2"/>
  <c r="L1885" i="2"/>
  <c r="M1885" i="2"/>
  <c r="AG1885" i="2"/>
  <c r="AH1885" i="2"/>
  <c r="AI1885" i="2"/>
  <c r="AJ1885" i="2"/>
  <c r="AK1885" i="2"/>
  <c r="AL1885" i="2"/>
  <c r="AM1885" i="2"/>
  <c r="AN1885" i="2"/>
  <c r="AV1885" i="2"/>
  <c r="C1886" i="2"/>
  <c r="D1886" i="2"/>
  <c r="E1886" i="2"/>
  <c r="F1886" i="2"/>
  <c r="G1886" i="2"/>
  <c r="H1886" i="2"/>
  <c r="J1886" i="2"/>
  <c r="K1886" i="2"/>
  <c r="L1886" i="2"/>
  <c r="M1886" i="2"/>
  <c r="AG1886" i="2"/>
  <c r="AH1886" i="2"/>
  <c r="AI1886" i="2"/>
  <c r="AJ1886" i="2"/>
  <c r="AK1886" i="2"/>
  <c r="AL1886" i="2"/>
  <c r="AM1886" i="2"/>
  <c r="AN1886" i="2"/>
  <c r="AV1886" i="2"/>
  <c r="C1887" i="2"/>
  <c r="D1887" i="2"/>
  <c r="E1887" i="2"/>
  <c r="F1887" i="2"/>
  <c r="G1887" i="2"/>
  <c r="H1887" i="2"/>
  <c r="J1887" i="2"/>
  <c r="K1887" i="2"/>
  <c r="L1887" i="2"/>
  <c r="M1887" i="2"/>
  <c r="AG1887" i="2"/>
  <c r="AH1887" i="2"/>
  <c r="AI1887" i="2"/>
  <c r="AJ1887" i="2"/>
  <c r="AK1887" i="2"/>
  <c r="AL1887" i="2"/>
  <c r="AM1887" i="2"/>
  <c r="AN1887" i="2"/>
  <c r="AV1887" i="2"/>
  <c r="C1888" i="2"/>
  <c r="D1888" i="2"/>
  <c r="E1888" i="2"/>
  <c r="F1888" i="2"/>
  <c r="G1888" i="2"/>
  <c r="H1888" i="2"/>
  <c r="J1888" i="2"/>
  <c r="K1888" i="2"/>
  <c r="L1888" i="2"/>
  <c r="M1888" i="2"/>
  <c r="AG1888" i="2"/>
  <c r="AH1888" i="2"/>
  <c r="AI1888" i="2"/>
  <c r="AJ1888" i="2"/>
  <c r="AK1888" i="2"/>
  <c r="AL1888" i="2"/>
  <c r="AM1888" i="2"/>
  <c r="AN1888" i="2"/>
  <c r="AV1888" i="2"/>
  <c r="C1889" i="2"/>
  <c r="D1889" i="2"/>
  <c r="E1889" i="2"/>
  <c r="F1889" i="2"/>
  <c r="G1889" i="2"/>
  <c r="H1889" i="2"/>
  <c r="J1889" i="2"/>
  <c r="K1889" i="2"/>
  <c r="L1889" i="2"/>
  <c r="M1889" i="2"/>
  <c r="AG1889" i="2"/>
  <c r="AH1889" i="2"/>
  <c r="AI1889" i="2"/>
  <c r="AJ1889" i="2"/>
  <c r="AK1889" i="2"/>
  <c r="AL1889" i="2"/>
  <c r="AM1889" i="2"/>
  <c r="AN1889" i="2"/>
  <c r="AV1889" i="2"/>
  <c r="C1890" i="2"/>
  <c r="D1890" i="2"/>
  <c r="E1890" i="2"/>
  <c r="F1890" i="2"/>
  <c r="G1890" i="2"/>
  <c r="H1890" i="2"/>
  <c r="J1890" i="2"/>
  <c r="K1890" i="2"/>
  <c r="L1890" i="2"/>
  <c r="M1890" i="2"/>
  <c r="AG1890" i="2"/>
  <c r="AH1890" i="2"/>
  <c r="AI1890" i="2"/>
  <c r="AJ1890" i="2"/>
  <c r="AK1890" i="2"/>
  <c r="AL1890" i="2"/>
  <c r="AM1890" i="2"/>
  <c r="AN1890" i="2"/>
  <c r="C1892" i="2"/>
  <c r="D1892" i="2"/>
  <c r="E1892" i="2"/>
  <c r="F1892" i="2"/>
  <c r="G1892" i="2"/>
  <c r="H1892" i="2"/>
  <c r="J1892" i="2"/>
  <c r="K1892" i="2"/>
  <c r="L1892" i="2"/>
  <c r="M1892" i="2"/>
  <c r="AG1892" i="2"/>
  <c r="AH1892" i="2"/>
  <c r="AI1892" i="2"/>
  <c r="AJ1892" i="2"/>
  <c r="AK1892" i="2"/>
  <c r="AL1892" i="2"/>
  <c r="AM1892" i="2"/>
  <c r="AN1892" i="2"/>
  <c r="AV1892" i="2"/>
  <c r="C1893" i="2"/>
  <c r="D1893" i="2"/>
  <c r="E1893" i="2"/>
  <c r="F1893" i="2"/>
  <c r="G1893" i="2"/>
  <c r="H1893" i="2"/>
  <c r="J1893" i="2"/>
  <c r="K1893" i="2"/>
  <c r="L1893" i="2"/>
  <c r="M1893" i="2"/>
  <c r="AG1893" i="2"/>
  <c r="AH1893" i="2"/>
  <c r="AI1893" i="2"/>
  <c r="AJ1893" i="2"/>
  <c r="AK1893" i="2"/>
  <c r="AL1893" i="2"/>
  <c r="AM1893" i="2"/>
  <c r="AN1893" i="2"/>
  <c r="AV1893" i="2"/>
  <c r="C1894" i="2"/>
  <c r="D1894" i="2"/>
  <c r="E1894" i="2"/>
  <c r="F1894" i="2"/>
  <c r="G1894" i="2"/>
  <c r="H1894" i="2"/>
  <c r="J1894" i="2"/>
  <c r="K1894" i="2"/>
  <c r="L1894" i="2"/>
  <c r="M1894" i="2"/>
  <c r="AG1894" i="2"/>
  <c r="AH1894" i="2"/>
  <c r="AI1894" i="2"/>
  <c r="AJ1894" i="2"/>
  <c r="AK1894" i="2"/>
  <c r="AL1894" i="2"/>
  <c r="AM1894" i="2"/>
  <c r="AN1894" i="2"/>
  <c r="AV1894" i="2"/>
  <c r="C1895" i="2"/>
  <c r="D1895" i="2"/>
  <c r="E1895" i="2"/>
  <c r="F1895" i="2"/>
  <c r="G1895" i="2"/>
  <c r="H1895" i="2"/>
  <c r="J1895" i="2"/>
  <c r="K1895" i="2"/>
  <c r="L1895" i="2"/>
  <c r="M1895" i="2"/>
  <c r="AG1895" i="2"/>
  <c r="AH1895" i="2"/>
  <c r="AI1895" i="2"/>
  <c r="AJ1895" i="2"/>
  <c r="AK1895" i="2"/>
  <c r="AL1895" i="2"/>
  <c r="AM1895" i="2"/>
  <c r="AN1895" i="2"/>
  <c r="AV1895" i="2"/>
  <c r="C1896" i="2"/>
  <c r="D1896" i="2"/>
  <c r="E1896" i="2"/>
  <c r="F1896" i="2"/>
  <c r="G1896" i="2"/>
  <c r="H1896" i="2"/>
  <c r="J1896" i="2"/>
  <c r="K1896" i="2"/>
  <c r="L1896" i="2"/>
  <c r="M1896" i="2"/>
  <c r="AG1896" i="2"/>
  <c r="AH1896" i="2"/>
  <c r="AI1896" i="2"/>
  <c r="AJ1896" i="2"/>
  <c r="AK1896" i="2"/>
  <c r="AL1896" i="2"/>
  <c r="AM1896" i="2"/>
  <c r="AN1896" i="2"/>
  <c r="AV1896" i="2"/>
  <c r="C1897" i="2"/>
  <c r="D1897" i="2"/>
  <c r="E1897" i="2"/>
  <c r="F1897" i="2"/>
  <c r="G1897" i="2"/>
  <c r="H1897" i="2"/>
  <c r="J1897" i="2"/>
  <c r="K1897" i="2"/>
  <c r="L1897" i="2"/>
  <c r="M1897" i="2"/>
  <c r="AG1897" i="2"/>
  <c r="AH1897" i="2"/>
  <c r="AI1897" i="2"/>
  <c r="AJ1897" i="2"/>
  <c r="AK1897" i="2"/>
  <c r="AL1897" i="2"/>
  <c r="AM1897" i="2"/>
  <c r="AN1897" i="2"/>
  <c r="AV1897" i="2"/>
  <c r="C1898" i="2"/>
  <c r="D1898" i="2"/>
  <c r="E1898" i="2"/>
  <c r="F1898" i="2"/>
  <c r="G1898" i="2"/>
  <c r="H1898" i="2"/>
  <c r="J1898" i="2"/>
  <c r="K1898" i="2"/>
  <c r="L1898" i="2"/>
  <c r="M1898" i="2"/>
  <c r="AG1898" i="2"/>
  <c r="AH1898" i="2"/>
  <c r="AI1898" i="2"/>
  <c r="AJ1898" i="2"/>
  <c r="AK1898" i="2"/>
  <c r="AL1898" i="2"/>
  <c r="AM1898" i="2"/>
  <c r="AN1898" i="2"/>
  <c r="AV1898" i="2"/>
  <c r="C1899" i="2"/>
  <c r="D1899" i="2"/>
  <c r="E1899" i="2"/>
  <c r="F1899" i="2"/>
  <c r="G1899" i="2"/>
  <c r="H1899" i="2"/>
  <c r="J1899" i="2"/>
  <c r="K1899" i="2"/>
  <c r="L1899" i="2"/>
  <c r="M1899" i="2"/>
  <c r="AG1899" i="2"/>
  <c r="AH1899" i="2"/>
  <c r="AI1899" i="2"/>
  <c r="AJ1899" i="2"/>
  <c r="AK1899" i="2"/>
  <c r="AL1899" i="2"/>
  <c r="AM1899" i="2"/>
  <c r="AN1899" i="2"/>
  <c r="AV1899" i="2"/>
  <c r="C1900" i="2"/>
  <c r="D1900" i="2"/>
  <c r="E1900" i="2"/>
  <c r="F1900" i="2"/>
  <c r="G1900" i="2"/>
  <c r="H1900" i="2"/>
  <c r="J1900" i="2"/>
  <c r="K1900" i="2"/>
  <c r="L1900" i="2"/>
  <c r="M1900" i="2"/>
  <c r="AG1900" i="2"/>
  <c r="AH1900" i="2"/>
  <c r="AI1900" i="2"/>
  <c r="AJ1900" i="2"/>
  <c r="AK1900" i="2"/>
  <c r="AL1900" i="2"/>
  <c r="AM1900" i="2"/>
  <c r="AN1900" i="2"/>
  <c r="AV1900" i="2"/>
  <c r="C1901" i="2"/>
  <c r="D1901" i="2"/>
  <c r="E1901" i="2"/>
  <c r="F1901" i="2"/>
  <c r="G1901" i="2"/>
  <c r="H1901" i="2"/>
  <c r="J1901" i="2"/>
  <c r="K1901" i="2"/>
  <c r="L1901" i="2"/>
  <c r="M1901" i="2"/>
  <c r="AG1901" i="2"/>
  <c r="AH1901" i="2"/>
  <c r="AI1901" i="2"/>
  <c r="AJ1901" i="2"/>
  <c r="AK1901" i="2"/>
  <c r="AL1901" i="2"/>
  <c r="AM1901" i="2"/>
  <c r="AN1901" i="2"/>
  <c r="AV1901" i="2"/>
  <c r="C1902" i="2"/>
  <c r="D1902" i="2"/>
  <c r="E1902" i="2"/>
  <c r="F1902" i="2"/>
  <c r="G1902" i="2"/>
  <c r="H1902" i="2"/>
  <c r="J1902" i="2"/>
  <c r="K1902" i="2"/>
  <c r="L1902" i="2"/>
  <c r="M1902" i="2"/>
  <c r="AG1902" i="2"/>
  <c r="AH1902" i="2"/>
  <c r="AI1902" i="2"/>
  <c r="AJ1902" i="2"/>
  <c r="AK1902" i="2"/>
  <c r="AL1902" i="2"/>
  <c r="AM1902" i="2"/>
  <c r="AN1902" i="2"/>
  <c r="AV1902" i="2"/>
  <c r="C1903" i="2"/>
  <c r="D1903" i="2"/>
  <c r="E1903" i="2"/>
  <c r="F1903" i="2"/>
  <c r="G1903" i="2"/>
  <c r="H1903" i="2"/>
  <c r="J1903" i="2"/>
  <c r="K1903" i="2"/>
  <c r="L1903" i="2"/>
  <c r="M1903" i="2"/>
  <c r="AG1903" i="2"/>
  <c r="AH1903" i="2"/>
  <c r="AI1903" i="2"/>
  <c r="AJ1903" i="2"/>
  <c r="AK1903" i="2"/>
  <c r="AL1903" i="2"/>
  <c r="AM1903" i="2"/>
  <c r="AN1903" i="2"/>
  <c r="AV1903" i="2"/>
  <c r="C1904" i="2"/>
  <c r="D1904" i="2"/>
  <c r="E1904" i="2"/>
  <c r="F1904" i="2"/>
  <c r="G1904" i="2"/>
  <c r="H1904" i="2"/>
  <c r="J1904" i="2"/>
  <c r="K1904" i="2"/>
  <c r="L1904" i="2"/>
  <c r="M1904" i="2"/>
  <c r="AG1904" i="2"/>
  <c r="AH1904" i="2"/>
  <c r="AI1904" i="2"/>
  <c r="AJ1904" i="2"/>
  <c r="AK1904" i="2"/>
  <c r="AL1904" i="2"/>
  <c r="AM1904" i="2"/>
  <c r="AN1904" i="2"/>
  <c r="AV1904" i="2"/>
  <c r="C1905" i="2"/>
  <c r="D1905" i="2"/>
  <c r="E1905" i="2"/>
  <c r="F1905" i="2"/>
  <c r="G1905" i="2"/>
  <c r="H1905" i="2"/>
  <c r="J1905" i="2"/>
  <c r="K1905" i="2"/>
  <c r="L1905" i="2"/>
  <c r="M1905" i="2"/>
  <c r="AG1905" i="2"/>
  <c r="AH1905" i="2"/>
  <c r="AI1905" i="2"/>
  <c r="AJ1905" i="2"/>
  <c r="AK1905" i="2"/>
  <c r="AL1905" i="2"/>
  <c r="AM1905" i="2"/>
  <c r="AN1905" i="2"/>
  <c r="AV1905" i="2"/>
  <c r="C1906" i="2"/>
  <c r="D1906" i="2"/>
  <c r="E1906" i="2"/>
  <c r="F1906" i="2"/>
  <c r="G1906" i="2"/>
  <c r="H1906" i="2"/>
  <c r="J1906" i="2"/>
  <c r="K1906" i="2"/>
  <c r="L1906" i="2"/>
  <c r="M1906" i="2"/>
  <c r="AG1906" i="2"/>
  <c r="AH1906" i="2"/>
  <c r="AI1906" i="2"/>
  <c r="AJ1906" i="2"/>
  <c r="AK1906" i="2"/>
  <c r="AL1906" i="2"/>
  <c r="AM1906" i="2"/>
  <c r="AN1906" i="2"/>
  <c r="AV1906" i="2"/>
  <c r="C1907" i="2"/>
  <c r="D1907" i="2"/>
  <c r="E1907" i="2"/>
  <c r="F1907" i="2"/>
  <c r="G1907" i="2"/>
  <c r="H1907" i="2"/>
  <c r="J1907" i="2"/>
  <c r="K1907" i="2"/>
  <c r="L1907" i="2"/>
  <c r="M1907" i="2"/>
  <c r="AG1907" i="2"/>
  <c r="AH1907" i="2"/>
  <c r="AI1907" i="2"/>
  <c r="AJ1907" i="2"/>
  <c r="AK1907" i="2"/>
  <c r="AL1907" i="2"/>
  <c r="AM1907" i="2"/>
  <c r="AN1907" i="2"/>
  <c r="AV1907" i="2"/>
  <c r="C1908" i="2"/>
  <c r="D1908" i="2"/>
  <c r="E1908" i="2"/>
  <c r="F1908" i="2"/>
  <c r="G1908" i="2"/>
  <c r="H1908" i="2"/>
  <c r="J1908" i="2"/>
  <c r="K1908" i="2"/>
  <c r="L1908" i="2"/>
  <c r="M1908" i="2"/>
  <c r="AG1908" i="2"/>
  <c r="AH1908" i="2"/>
  <c r="AI1908" i="2"/>
  <c r="AJ1908" i="2"/>
  <c r="AK1908" i="2"/>
  <c r="AL1908" i="2"/>
  <c r="AM1908" i="2"/>
  <c r="AN1908" i="2"/>
  <c r="AV1908" i="2"/>
  <c r="C1909" i="2"/>
  <c r="D1909" i="2"/>
  <c r="E1909" i="2"/>
  <c r="F1909" i="2"/>
  <c r="G1909" i="2"/>
  <c r="H1909" i="2"/>
  <c r="J1909" i="2"/>
  <c r="K1909" i="2"/>
  <c r="L1909" i="2"/>
  <c r="M1909" i="2"/>
  <c r="AG1909" i="2"/>
  <c r="AH1909" i="2"/>
  <c r="AI1909" i="2"/>
  <c r="AJ1909" i="2"/>
  <c r="AK1909" i="2"/>
  <c r="AL1909" i="2"/>
  <c r="AM1909" i="2"/>
  <c r="AN1909" i="2"/>
  <c r="AV1909" i="2"/>
  <c r="C1910" i="2"/>
  <c r="D1910" i="2"/>
  <c r="E1910" i="2"/>
  <c r="F1910" i="2"/>
  <c r="G1910" i="2"/>
  <c r="H1910" i="2"/>
  <c r="J1910" i="2"/>
  <c r="K1910" i="2"/>
  <c r="L1910" i="2"/>
  <c r="M1910" i="2"/>
  <c r="AG1910" i="2"/>
  <c r="AH1910" i="2"/>
  <c r="AI1910" i="2"/>
  <c r="AJ1910" i="2"/>
  <c r="AK1910" i="2"/>
  <c r="AL1910" i="2"/>
  <c r="AM1910" i="2"/>
  <c r="AN1910" i="2"/>
  <c r="AV1910" i="2"/>
  <c r="C1911" i="2"/>
  <c r="D1911" i="2"/>
  <c r="E1911" i="2"/>
  <c r="F1911" i="2"/>
  <c r="G1911" i="2"/>
  <c r="H1911" i="2"/>
  <c r="J1911" i="2"/>
  <c r="K1911" i="2"/>
  <c r="L1911" i="2"/>
  <c r="M1911" i="2"/>
  <c r="AG1911" i="2"/>
  <c r="AH1911" i="2"/>
  <c r="AI1911" i="2"/>
  <c r="AJ1911" i="2"/>
  <c r="AK1911" i="2"/>
  <c r="AL1911" i="2"/>
  <c r="AM1911" i="2"/>
  <c r="AN1911" i="2"/>
  <c r="AV1911" i="2"/>
  <c r="C1912" i="2"/>
  <c r="D1912" i="2"/>
  <c r="E1912" i="2"/>
  <c r="F1912" i="2"/>
  <c r="G1912" i="2"/>
  <c r="H1912" i="2"/>
  <c r="J1912" i="2"/>
  <c r="K1912" i="2"/>
  <c r="L1912" i="2"/>
  <c r="M1912" i="2"/>
  <c r="AG1912" i="2"/>
  <c r="AH1912" i="2"/>
  <c r="AI1912" i="2"/>
  <c r="AJ1912" i="2"/>
  <c r="AK1912" i="2"/>
  <c r="AL1912" i="2"/>
  <c r="AM1912" i="2"/>
  <c r="AN1912" i="2"/>
  <c r="AV1912" i="2"/>
  <c r="C1913" i="2"/>
  <c r="D1913" i="2"/>
  <c r="E1913" i="2"/>
  <c r="F1913" i="2"/>
  <c r="G1913" i="2"/>
  <c r="H1913" i="2"/>
  <c r="J1913" i="2"/>
  <c r="K1913" i="2"/>
  <c r="L1913" i="2"/>
  <c r="M1913" i="2"/>
  <c r="AG1913" i="2"/>
  <c r="AH1913" i="2"/>
  <c r="AI1913" i="2"/>
  <c r="AJ1913" i="2"/>
  <c r="AK1913" i="2"/>
  <c r="AL1913" i="2"/>
  <c r="AM1913" i="2"/>
  <c r="AN1913" i="2"/>
  <c r="AV1913" i="2"/>
  <c r="C1914" i="2"/>
  <c r="D1914" i="2"/>
  <c r="E1914" i="2"/>
  <c r="F1914" i="2"/>
  <c r="G1914" i="2"/>
  <c r="H1914" i="2"/>
  <c r="J1914" i="2"/>
  <c r="K1914" i="2"/>
  <c r="L1914" i="2"/>
  <c r="M1914" i="2"/>
  <c r="AG1914" i="2"/>
  <c r="AH1914" i="2"/>
  <c r="AI1914" i="2"/>
  <c r="AJ1914" i="2"/>
  <c r="AK1914" i="2"/>
  <c r="AL1914" i="2"/>
  <c r="AM1914" i="2"/>
  <c r="AN1914" i="2"/>
  <c r="AV1914" i="2"/>
  <c r="C1915" i="2"/>
  <c r="D1915" i="2"/>
  <c r="E1915" i="2"/>
  <c r="F1915" i="2"/>
  <c r="G1915" i="2"/>
  <c r="H1915" i="2"/>
  <c r="J1915" i="2"/>
  <c r="K1915" i="2"/>
  <c r="L1915" i="2"/>
  <c r="M1915" i="2"/>
  <c r="AG1915" i="2"/>
  <c r="AH1915" i="2"/>
  <c r="AI1915" i="2"/>
  <c r="AJ1915" i="2"/>
  <c r="AK1915" i="2"/>
  <c r="AL1915" i="2"/>
  <c r="AM1915" i="2"/>
  <c r="AN1915" i="2"/>
  <c r="AV1915" i="2"/>
  <c r="C1916" i="2"/>
  <c r="D1916" i="2"/>
  <c r="E1916" i="2"/>
  <c r="F1916" i="2"/>
  <c r="G1916" i="2"/>
  <c r="H1916" i="2"/>
  <c r="J1916" i="2"/>
  <c r="K1916" i="2"/>
  <c r="L1916" i="2"/>
  <c r="M1916" i="2"/>
  <c r="AG1916" i="2"/>
  <c r="AH1916" i="2"/>
  <c r="AI1916" i="2"/>
  <c r="AJ1916" i="2"/>
  <c r="AK1916" i="2"/>
  <c r="AL1916" i="2"/>
  <c r="AM1916" i="2"/>
  <c r="AN1916" i="2"/>
  <c r="AV1916" i="2"/>
  <c r="C1917" i="2"/>
  <c r="D1917" i="2"/>
  <c r="E1917" i="2"/>
  <c r="F1917" i="2"/>
  <c r="G1917" i="2"/>
  <c r="H1917" i="2"/>
  <c r="J1917" i="2"/>
  <c r="K1917" i="2"/>
  <c r="L1917" i="2"/>
  <c r="M1917" i="2"/>
  <c r="AG1917" i="2"/>
  <c r="AH1917" i="2"/>
  <c r="AI1917" i="2"/>
  <c r="AJ1917" i="2"/>
  <c r="AK1917" i="2"/>
  <c r="AL1917" i="2"/>
  <c r="AM1917" i="2"/>
  <c r="AN1917" i="2"/>
  <c r="AV1917" i="2"/>
  <c r="C1918" i="2"/>
  <c r="D1918" i="2"/>
  <c r="E1918" i="2"/>
  <c r="F1918" i="2"/>
  <c r="G1918" i="2"/>
  <c r="H1918" i="2"/>
  <c r="J1918" i="2"/>
  <c r="K1918" i="2"/>
  <c r="L1918" i="2"/>
  <c r="M1918" i="2"/>
  <c r="AG1918" i="2"/>
  <c r="AH1918" i="2"/>
  <c r="AI1918" i="2"/>
  <c r="AJ1918" i="2"/>
  <c r="AK1918" i="2"/>
  <c r="AL1918" i="2"/>
  <c r="AM1918" i="2"/>
  <c r="AN1918" i="2"/>
  <c r="AV1918" i="2"/>
  <c r="C1919" i="2"/>
  <c r="D1919" i="2"/>
  <c r="E1919" i="2"/>
  <c r="F1919" i="2"/>
  <c r="G1919" i="2"/>
  <c r="H1919" i="2"/>
  <c r="J1919" i="2"/>
  <c r="K1919" i="2"/>
  <c r="L1919" i="2"/>
  <c r="M1919" i="2"/>
  <c r="AG1919" i="2"/>
  <c r="AH1919" i="2"/>
  <c r="AI1919" i="2"/>
  <c r="AJ1919" i="2"/>
  <c r="AK1919" i="2"/>
  <c r="AL1919" i="2"/>
  <c r="AM1919" i="2"/>
  <c r="AN1919" i="2"/>
  <c r="AV1919" i="2"/>
  <c r="C1920" i="2"/>
  <c r="D1920" i="2"/>
  <c r="E1920" i="2"/>
  <c r="F1920" i="2"/>
  <c r="G1920" i="2"/>
  <c r="H1920" i="2"/>
  <c r="J1920" i="2"/>
  <c r="K1920" i="2"/>
  <c r="L1920" i="2"/>
  <c r="M1920" i="2"/>
  <c r="AG1920" i="2"/>
  <c r="AH1920" i="2"/>
  <c r="AI1920" i="2"/>
  <c r="AJ1920" i="2"/>
  <c r="AK1920" i="2"/>
  <c r="AL1920" i="2"/>
  <c r="AM1920" i="2"/>
  <c r="AN1920" i="2"/>
  <c r="AV1920" i="2"/>
  <c r="C1921" i="2"/>
  <c r="D1921" i="2"/>
  <c r="E1921" i="2"/>
  <c r="F1921" i="2"/>
  <c r="G1921" i="2"/>
  <c r="H1921" i="2"/>
  <c r="J1921" i="2"/>
  <c r="K1921" i="2"/>
  <c r="L1921" i="2"/>
  <c r="M1921" i="2"/>
  <c r="AG1921" i="2"/>
  <c r="AH1921" i="2"/>
  <c r="AI1921" i="2"/>
  <c r="AJ1921" i="2"/>
  <c r="AK1921" i="2"/>
  <c r="AL1921" i="2"/>
  <c r="AM1921" i="2"/>
  <c r="AN1921" i="2"/>
  <c r="AV1921" i="2"/>
  <c r="C1922" i="2"/>
  <c r="D1922" i="2"/>
  <c r="E1922" i="2"/>
  <c r="F1922" i="2"/>
  <c r="G1922" i="2"/>
  <c r="H1922" i="2"/>
  <c r="J1922" i="2"/>
  <c r="K1922" i="2"/>
  <c r="L1922" i="2"/>
  <c r="M1922" i="2"/>
  <c r="AG1922" i="2"/>
  <c r="AH1922" i="2"/>
  <c r="AI1922" i="2"/>
  <c r="AJ1922" i="2"/>
  <c r="AK1922" i="2"/>
  <c r="AL1922" i="2"/>
  <c r="AM1922" i="2"/>
  <c r="AN1922" i="2"/>
  <c r="AV1922" i="2"/>
  <c r="C1923" i="2"/>
  <c r="D1923" i="2"/>
  <c r="E1923" i="2"/>
  <c r="F1923" i="2"/>
  <c r="G1923" i="2"/>
  <c r="H1923" i="2"/>
  <c r="J1923" i="2"/>
  <c r="K1923" i="2"/>
  <c r="L1923" i="2"/>
  <c r="M1923" i="2"/>
  <c r="AG1923" i="2"/>
  <c r="AH1923" i="2"/>
  <c r="AI1923" i="2"/>
  <c r="AJ1923" i="2"/>
  <c r="AK1923" i="2"/>
  <c r="AL1923" i="2"/>
  <c r="AM1923" i="2"/>
  <c r="AN1923" i="2"/>
  <c r="AV1923" i="2"/>
  <c r="C1924" i="2"/>
  <c r="D1924" i="2"/>
  <c r="E1924" i="2"/>
  <c r="F1924" i="2"/>
  <c r="G1924" i="2"/>
  <c r="H1924" i="2"/>
  <c r="J1924" i="2"/>
  <c r="K1924" i="2"/>
  <c r="L1924" i="2"/>
  <c r="M1924" i="2"/>
  <c r="AG1924" i="2"/>
  <c r="AH1924" i="2"/>
  <c r="AI1924" i="2"/>
  <c r="AJ1924" i="2"/>
  <c r="AK1924" i="2"/>
  <c r="AL1924" i="2"/>
  <c r="AM1924" i="2"/>
  <c r="AN1924" i="2"/>
  <c r="AV1924" i="2"/>
  <c r="C1925" i="2"/>
  <c r="D1925" i="2"/>
  <c r="E1925" i="2"/>
  <c r="F1925" i="2"/>
  <c r="G1925" i="2"/>
  <c r="H1925" i="2"/>
  <c r="J1925" i="2"/>
  <c r="K1925" i="2"/>
  <c r="L1925" i="2"/>
  <c r="M1925" i="2"/>
  <c r="AG1925" i="2"/>
  <c r="AH1925" i="2"/>
  <c r="AI1925" i="2"/>
  <c r="AJ1925" i="2"/>
  <c r="AK1925" i="2"/>
  <c r="AL1925" i="2"/>
  <c r="AM1925" i="2"/>
  <c r="AN1925" i="2"/>
  <c r="AV1925" i="2"/>
  <c r="C1926" i="2"/>
  <c r="D1926" i="2"/>
  <c r="E1926" i="2"/>
  <c r="F1926" i="2"/>
  <c r="G1926" i="2"/>
  <c r="H1926" i="2"/>
  <c r="J1926" i="2"/>
  <c r="K1926" i="2"/>
  <c r="L1926" i="2"/>
  <c r="M1926" i="2"/>
  <c r="AG1926" i="2"/>
  <c r="AH1926" i="2"/>
  <c r="AI1926" i="2"/>
  <c r="AJ1926" i="2"/>
  <c r="AK1926" i="2"/>
  <c r="AL1926" i="2"/>
  <c r="AM1926" i="2"/>
  <c r="AN1926" i="2"/>
  <c r="AV1926" i="2"/>
  <c r="C1927" i="2"/>
  <c r="D1927" i="2"/>
  <c r="E1927" i="2"/>
  <c r="F1927" i="2"/>
  <c r="G1927" i="2"/>
  <c r="H1927" i="2"/>
  <c r="J1927" i="2"/>
  <c r="K1927" i="2"/>
  <c r="L1927" i="2"/>
  <c r="M1927" i="2"/>
  <c r="AG1927" i="2"/>
  <c r="AH1927" i="2"/>
  <c r="AI1927" i="2"/>
  <c r="AJ1927" i="2"/>
  <c r="AK1927" i="2"/>
  <c r="AL1927" i="2"/>
  <c r="AM1927" i="2"/>
  <c r="AN1927" i="2"/>
  <c r="AV1927" i="2"/>
  <c r="C1928" i="2"/>
  <c r="D1928" i="2"/>
  <c r="E1928" i="2"/>
  <c r="F1928" i="2"/>
  <c r="G1928" i="2"/>
  <c r="H1928" i="2"/>
  <c r="J1928" i="2"/>
  <c r="K1928" i="2"/>
  <c r="L1928" i="2"/>
  <c r="M1928" i="2"/>
  <c r="AG1928" i="2"/>
  <c r="AH1928" i="2"/>
  <c r="AI1928" i="2"/>
  <c r="AJ1928" i="2"/>
  <c r="AK1928" i="2"/>
  <c r="AL1928" i="2"/>
  <c r="AM1928" i="2"/>
  <c r="AN1928" i="2"/>
  <c r="AV1928" i="2"/>
  <c r="C1929" i="2"/>
  <c r="D1929" i="2"/>
  <c r="E1929" i="2"/>
  <c r="F1929" i="2"/>
  <c r="G1929" i="2"/>
  <c r="H1929" i="2"/>
  <c r="J1929" i="2"/>
  <c r="K1929" i="2"/>
  <c r="L1929" i="2"/>
  <c r="M1929" i="2"/>
  <c r="AG1929" i="2"/>
  <c r="AH1929" i="2"/>
  <c r="AI1929" i="2"/>
  <c r="AJ1929" i="2"/>
  <c r="AK1929" i="2"/>
  <c r="AL1929" i="2"/>
  <c r="AM1929" i="2"/>
  <c r="AN1929" i="2"/>
  <c r="AV1929" i="2"/>
  <c r="C1930" i="2"/>
  <c r="D1930" i="2"/>
  <c r="E1930" i="2"/>
  <c r="F1930" i="2"/>
  <c r="G1930" i="2"/>
  <c r="H1930" i="2"/>
  <c r="J1930" i="2"/>
  <c r="K1930" i="2"/>
  <c r="L1930" i="2"/>
  <c r="M1930" i="2"/>
  <c r="AG1930" i="2"/>
  <c r="AH1930" i="2"/>
  <c r="AI1930" i="2"/>
  <c r="AJ1930" i="2"/>
  <c r="AK1930" i="2"/>
  <c r="AL1930" i="2"/>
  <c r="AM1930" i="2"/>
  <c r="AN1930" i="2"/>
  <c r="AV1930" i="2"/>
  <c r="C1931" i="2"/>
  <c r="D1931" i="2"/>
  <c r="E1931" i="2"/>
  <c r="F1931" i="2"/>
  <c r="G1931" i="2"/>
  <c r="H1931" i="2"/>
  <c r="J1931" i="2"/>
  <c r="K1931" i="2"/>
  <c r="L1931" i="2"/>
  <c r="M1931" i="2"/>
  <c r="AG1931" i="2"/>
  <c r="AH1931" i="2"/>
  <c r="AI1931" i="2"/>
  <c r="AJ1931" i="2"/>
  <c r="AK1931" i="2"/>
  <c r="AL1931" i="2"/>
  <c r="AM1931" i="2"/>
  <c r="AN1931" i="2"/>
  <c r="AV1931" i="2"/>
  <c r="C1932" i="2"/>
  <c r="D1932" i="2"/>
  <c r="E1932" i="2"/>
  <c r="F1932" i="2"/>
  <c r="G1932" i="2"/>
  <c r="H1932" i="2"/>
  <c r="J1932" i="2"/>
  <c r="K1932" i="2"/>
  <c r="L1932" i="2"/>
  <c r="M1932" i="2"/>
  <c r="AG1932" i="2"/>
  <c r="AH1932" i="2"/>
  <c r="AI1932" i="2"/>
  <c r="AJ1932" i="2"/>
  <c r="AK1932" i="2"/>
  <c r="AL1932" i="2"/>
  <c r="AM1932" i="2"/>
  <c r="AN1932" i="2"/>
  <c r="AV1932" i="2"/>
  <c r="C1933" i="2"/>
  <c r="D1933" i="2"/>
  <c r="E1933" i="2"/>
  <c r="F1933" i="2"/>
  <c r="G1933" i="2"/>
  <c r="H1933" i="2"/>
  <c r="J1933" i="2"/>
  <c r="K1933" i="2"/>
  <c r="L1933" i="2"/>
  <c r="M1933" i="2"/>
  <c r="AG1933" i="2"/>
  <c r="AH1933" i="2"/>
  <c r="AI1933" i="2"/>
  <c r="AJ1933" i="2"/>
  <c r="AK1933" i="2"/>
  <c r="AL1933" i="2"/>
  <c r="AM1933" i="2"/>
  <c r="AN1933" i="2"/>
  <c r="AV1933" i="2"/>
  <c r="C1934" i="2"/>
  <c r="D1934" i="2"/>
  <c r="E1934" i="2"/>
  <c r="F1934" i="2"/>
  <c r="G1934" i="2"/>
  <c r="H1934" i="2"/>
  <c r="J1934" i="2"/>
  <c r="K1934" i="2"/>
  <c r="L1934" i="2"/>
  <c r="M1934" i="2"/>
  <c r="AG1934" i="2"/>
  <c r="AH1934" i="2"/>
  <c r="AI1934" i="2"/>
  <c r="AJ1934" i="2"/>
  <c r="AK1934" i="2"/>
  <c r="AL1934" i="2"/>
  <c r="AM1934" i="2"/>
  <c r="AN1934" i="2"/>
  <c r="AV1934" i="2"/>
  <c r="C1935" i="2"/>
  <c r="D1935" i="2"/>
  <c r="E1935" i="2"/>
  <c r="F1935" i="2"/>
  <c r="G1935" i="2"/>
  <c r="H1935" i="2"/>
  <c r="J1935" i="2"/>
  <c r="K1935" i="2"/>
  <c r="L1935" i="2"/>
  <c r="M1935" i="2"/>
  <c r="AG1935" i="2"/>
  <c r="AH1935" i="2"/>
  <c r="AI1935" i="2"/>
  <c r="AJ1935" i="2"/>
  <c r="AK1935" i="2"/>
  <c r="AL1935" i="2"/>
  <c r="AM1935" i="2"/>
  <c r="AN1935" i="2"/>
  <c r="AV1935" i="2"/>
  <c r="C1936" i="2"/>
  <c r="D1936" i="2"/>
  <c r="E1936" i="2"/>
  <c r="F1936" i="2"/>
  <c r="G1936" i="2"/>
  <c r="H1936" i="2"/>
  <c r="J1936" i="2"/>
  <c r="K1936" i="2"/>
  <c r="L1936" i="2"/>
  <c r="M1936" i="2"/>
  <c r="AG1936" i="2"/>
  <c r="AH1936" i="2"/>
  <c r="AI1936" i="2"/>
  <c r="AJ1936" i="2"/>
  <c r="AK1936" i="2"/>
  <c r="AL1936" i="2"/>
  <c r="AM1936" i="2"/>
  <c r="AN1936" i="2"/>
  <c r="AV1936" i="2"/>
  <c r="C1937" i="2"/>
  <c r="D1937" i="2"/>
  <c r="E1937" i="2"/>
  <c r="F1937" i="2"/>
  <c r="G1937" i="2"/>
  <c r="H1937" i="2"/>
  <c r="J1937" i="2"/>
  <c r="K1937" i="2"/>
  <c r="L1937" i="2"/>
  <c r="M1937" i="2"/>
  <c r="AG1937" i="2"/>
  <c r="AH1937" i="2"/>
  <c r="AI1937" i="2"/>
  <c r="AJ1937" i="2"/>
  <c r="AK1937" i="2"/>
  <c r="AL1937" i="2"/>
  <c r="AM1937" i="2"/>
  <c r="AN1937" i="2"/>
  <c r="AV1937" i="2"/>
  <c r="C1938" i="2"/>
  <c r="D1938" i="2"/>
  <c r="E1938" i="2"/>
  <c r="F1938" i="2"/>
  <c r="G1938" i="2"/>
  <c r="H1938" i="2"/>
  <c r="J1938" i="2"/>
  <c r="K1938" i="2"/>
  <c r="L1938" i="2"/>
  <c r="M1938" i="2"/>
  <c r="AG1938" i="2"/>
  <c r="AH1938" i="2"/>
  <c r="AI1938" i="2"/>
  <c r="AJ1938" i="2"/>
  <c r="AK1938" i="2"/>
  <c r="AL1938" i="2"/>
  <c r="AM1938" i="2"/>
  <c r="AN1938" i="2"/>
  <c r="C1940" i="2"/>
  <c r="D1940" i="2"/>
  <c r="E1940" i="2"/>
  <c r="F1940" i="2"/>
  <c r="G1940" i="2"/>
  <c r="H1940" i="2"/>
  <c r="J1940" i="2"/>
  <c r="K1940" i="2"/>
  <c r="L1940" i="2"/>
  <c r="M1940" i="2"/>
  <c r="AG1940" i="2"/>
  <c r="AH1940" i="2"/>
  <c r="AI1940" i="2"/>
  <c r="AJ1940" i="2"/>
  <c r="AK1940" i="2"/>
  <c r="AL1940" i="2"/>
  <c r="AM1940" i="2"/>
  <c r="AN1940" i="2"/>
  <c r="AV1940" i="2"/>
  <c r="C1941" i="2"/>
  <c r="D1941" i="2"/>
  <c r="E1941" i="2"/>
  <c r="F1941" i="2"/>
  <c r="G1941" i="2"/>
  <c r="H1941" i="2"/>
  <c r="J1941" i="2"/>
  <c r="K1941" i="2"/>
  <c r="L1941" i="2"/>
  <c r="M1941" i="2"/>
  <c r="AG1941" i="2"/>
  <c r="AH1941" i="2"/>
  <c r="AI1941" i="2"/>
  <c r="AJ1941" i="2"/>
  <c r="AK1941" i="2"/>
  <c r="AL1941" i="2"/>
  <c r="AM1941" i="2"/>
  <c r="AN1941" i="2"/>
  <c r="AV1941" i="2"/>
  <c r="C1942" i="2"/>
  <c r="D1942" i="2"/>
  <c r="E1942" i="2"/>
  <c r="F1942" i="2"/>
  <c r="G1942" i="2"/>
  <c r="H1942" i="2"/>
  <c r="J1942" i="2"/>
  <c r="K1942" i="2"/>
  <c r="L1942" i="2"/>
  <c r="M1942" i="2"/>
  <c r="AG1942" i="2"/>
  <c r="AH1942" i="2"/>
  <c r="AI1942" i="2"/>
  <c r="AJ1942" i="2"/>
  <c r="AK1942" i="2"/>
  <c r="AL1942" i="2"/>
  <c r="AM1942" i="2"/>
  <c r="AN1942" i="2"/>
  <c r="AV1942" i="2"/>
  <c r="C1943" i="2"/>
  <c r="D1943" i="2"/>
  <c r="E1943" i="2"/>
  <c r="F1943" i="2"/>
  <c r="G1943" i="2"/>
  <c r="H1943" i="2"/>
  <c r="J1943" i="2"/>
  <c r="K1943" i="2"/>
  <c r="L1943" i="2"/>
  <c r="M1943" i="2"/>
  <c r="AG1943" i="2"/>
  <c r="AH1943" i="2"/>
  <c r="AI1943" i="2"/>
  <c r="AJ1943" i="2"/>
  <c r="AK1943" i="2"/>
  <c r="AL1943" i="2"/>
  <c r="AM1943" i="2"/>
  <c r="AN1943" i="2"/>
  <c r="AV1943" i="2"/>
  <c r="C1944" i="2"/>
  <c r="D1944" i="2"/>
  <c r="E1944" i="2"/>
  <c r="F1944" i="2"/>
  <c r="G1944" i="2"/>
  <c r="H1944" i="2"/>
  <c r="J1944" i="2"/>
  <c r="K1944" i="2"/>
  <c r="L1944" i="2"/>
  <c r="M1944" i="2"/>
  <c r="AG1944" i="2"/>
  <c r="AH1944" i="2"/>
  <c r="AI1944" i="2"/>
  <c r="AJ1944" i="2"/>
  <c r="AK1944" i="2"/>
  <c r="AL1944" i="2"/>
  <c r="AM1944" i="2"/>
  <c r="AN1944" i="2"/>
  <c r="AV1944" i="2"/>
  <c r="C1945" i="2"/>
  <c r="D1945" i="2"/>
  <c r="E1945" i="2"/>
  <c r="F1945" i="2"/>
  <c r="G1945" i="2"/>
  <c r="H1945" i="2"/>
  <c r="J1945" i="2"/>
  <c r="K1945" i="2"/>
  <c r="L1945" i="2"/>
  <c r="M1945" i="2"/>
  <c r="AG1945" i="2"/>
  <c r="AH1945" i="2"/>
  <c r="AI1945" i="2"/>
  <c r="AJ1945" i="2"/>
  <c r="AK1945" i="2"/>
  <c r="AL1945" i="2"/>
  <c r="AM1945" i="2"/>
  <c r="AN1945" i="2"/>
  <c r="AV1945" i="2"/>
  <c r="C1946" i="2"/>
  <c r="D1946" i="2"/>
  <c r="E1946" i="2"/>
  <c r="F1946" i="2"/>
  <c r="G1946" i="2"/>
  <c r="H1946" i="2"/>
  <c r="J1946" i="2"/>
  <c r="K1946" i="2"/>
  <c r="L1946" i="2"/>
  <c r="M1946" i="2"/>
  <c r="AG1946" i="2"/>
  <c r="AH1946" i="2"/>
  <c r="AI1946" i="2"/>
  <c r="AJ1946" i="2"/>
  <c r="AK1946" i="2"/>
  <c r="AL1946" i="2"/>
  <c r="AM1946" i="2"/>
  <c r="AN1946" i="2"/>
  <c r="AV1946" i="2"/>
  <c r="C1947" i="2"/>
  <c r="D1947" i="2"/>
  <c r="E1947" i="2"/>
  <c r="F1947" i="2"/>
  <c r="G1947" i="2"/>
  <c r="H1947" i="2"/>
  <c r="J1947" i="2"/>
  <c r="K1947" i="2"/>
  <c r="L1947" i="2"/>
  <c r="M1947" i="2"/>
  <c r="AG1947" i="2"/>
  <c r="AH1947" i="2"/>
  <c r="AI1947" i="2"/>
  <c r="AJ1947" i="2"/>
  <c r="AK1947" i="2"/>
  <c r="AL1947" i="2"/>
  <c r="AM1947" i="2"/>
  <c r="AN1947" i="2"/>
  <c r="AV1947" i="2"/>
  <c r="C1948" i="2"/>
  <c r="D1948" i="2"/>
  <c r="E1948" i="2"/>
  <c r="F1948" i="2"/>
  <c r="G1948" i="2"/>
  <c r="H1948" i="2"/>
  <c r="J1948" i="2"/>
  <c r="K1948" i="2"/>
  <c r="L1948" i="2"/>
  <c r="M1948" i="2"/>
  <c r="AG1948" i="2"/>
  <c r="AH1948" i="2"/>
  <c r="AI1948" i="2"/>
  <c r="AJ1948" i="2"/>
  <c r="AK1948" i="2"/>
  <c r="AL1948" i="2"/>
  <c r="AM1948" i="2"/>
  <c r="AN1948" i="2"/>
  <c r="AV1948" i="2"/>
  <c r="C1949" i="2"/>
  <c r="D1949" i="2"/>
  <c r="E1949" i="2"/>
  <c r="F1949" i="2"/>
  <c r="G1949" i="2"/>
  <c r="H1949" i="2"/>
  <c r="J1949" i="2"/>
  <c r="K1949" i="2"/>
  <c r="L1949" i="2"/>
  <c r="M1949" i="2"/>
  <c r="AG1949" i="2"/>
  <c r="AH1949" i="2"/>
  <c r="AI1949" i="2"/>
  <c r="AJ1949" i="2"/>
  <c r="AK1949" i="2"/>
  <c r="AL1949" i="2"/>
  <c r="AM1949" i="2"/>
  <c r="AN1949" i="2"/>
  <c r="AV1949" i="2"/>
  <c r="C1950" i="2"/>
  <c r="D1950" i="2"/>
  <c r="E1950" i="2"/>
  <c r="F1950" i="2"/>
  <c r="G1950" i="2"/>
  <c r="H1950" i="2"/>
  <c r="J1950" i="2"/>
  <c r="K1950" i="2"/>
  <c r="L1950" i="2"/>
  <c r="M1950" i="2"/>
  <c r="AG1950" i="2"/>
  <c r="AH1950" i="2"/>
  <c r="AI1950" i="2"/>
  <c r="AJ1950" i="2"/>
  <c r="AK1950" i="2"/>
  <c r="AL1950" i="2"/>
  <c r="AM1950" i="2"/>
  <c r="AN1950" i="2"/>
  <c r="AV1950" i="2"/>
  <c r="C1951" i="2"/>
  <c r="D1951" i="2"/>
  <c r="E1951" i="2"/>
  <c r="F1951" i="2"/>
  <c r="G1951" i="2"/>
  <c r="H1951" i="2"/>
  <c r="J1951" i="2"/>
  <c r="K1951" i="2"/>
  <c r="L1951" i="2"/>
  <c r="M1951" i="2"/>
  <c r="AG1951" i="2"/>
  <c r="AH1951" i="2"/>
  <c r="AI1951" i="2"/>
  <c r="AJ1951" i="2"/>
  <c r="AK1951" i="2"/>
  <c r="AL1951" i="2"/>
  <c r="AM1951" i="2"/>
  <c r="AN1951" i="2"/>
  <c r="AV1951" i="2"/>
  <c r="C1952" i="2"/>
  <c r="D1952" i="2"/>
  <c r="E1952" i="2"/>
  <c r="F1952" i="2"/>
  <c r="G1952" i="2"/>
  <c r="H1952" i="2"/>
  <c r="J1952" i="2"/>
  <c r="K1952" i="2"/>
  <c r="L1952" i="2"/>
  <c r="M1952" i="2"/>
  <c r="AG1952" i="2"/>
  <c r="AH1952" i="2"/>
  <c r="AI1952" i="2"/>
  <c r="AJ1952" i="2"/>
  <c r="AK1952" i="2"/>
  <c r="AL1952" i="2"/>
  <c r="AM1952" i="2"/>
  <c r="AN1952" i="2"/>
  <c r="AV1952" i="2"/>
  <c r="C1953" i="2"/>
  <c r="D1953" i="2"/>
  <c r="E1953" i="2"/>
  <c r="F1953" i="2"/>
  <c r="G1953" i="2"/>
  <c r="H1953" i="2"/>
  <c r="J1953" i="2"/>
  <c r="K1953" i="2"/>
  <c r="L1953" i="2"/>
  <c r="M1953" i="2"/>
  <c r="AG1953" i="2"/>
  <c r="AH1953" i="2"/>
  <c r="AI1953" i="2"/>
  <c r="AJ1953" i="2"/>
  <c r="AK1953" i="2"/>
  <c r="AL1953" i="2"/>
  <c r="AM1953" i="2"/>
  <c r="AN1953" i="2"/>
  <c r="AV1953" i="2"/>
  <c r="C1954" i="2"/>
  <c r="D1954" i="2"/>
  <c r="E1954" i="2"/>
  <c r="F1954" i="2"/>
  <c r="G1954" i="2"/>
  <c r="H1954" i="2"/>
  <c r="J1954" i="2"/>
  <c r="K1954" i="2"/>
  <c r="L1954" i="2"/>
  <c r="M1954" i="2"/>
  <c r="AG1954" i="2"/>
  <c r="AH1954" i="2"/>
  <c r="AI1954" i="2"/>
  <c r="AJ1954" i="2"/>
  <c r="AK1954" i="2"/>
  <c r="AL1954" i="2"/>
  <c r="AM1954" i="2"/>
  <c r="AN1954" i="2"/>
  <c r="AV1954" i="2"/>
  <c r="C1955" i="2"/>
  <c r="D1955" i="2"/>
  <c r="E1955" i="2"/>
  <c r="F1955" i="2"/>
  <c r="G1955" i="2"/>
  <c r="H1955" i="2"/>
  <c r="J1955" i="2"/>
  <c r="K1955" i="2"/>
  <c r="L1955" i="2"/>
  <c r="M1955" i="2"/>
  <c r="AG1955" i="2"/>
  <c r="AH1955" i="2"/>
  <c r="AI1955" i="2"/>
  <c r="AJ1955" i="2"/>
  <c r="AK1955" i="2"/>
  <c r="AL1955" i="2"/>
  <c r="AM1955" i="2"/>
  <c r="AN1955" i="2"/>
  <c r="AV1955" i="2"/>
  <c r="C1956" i="2"/>
  <c r="D1956" i="2"/>
  <c r="E1956" i="2"/>
  <c r="F1956" i="2"/>
  <c r="G1956" i="2"/>
  <c r="H1956" i="2"/>
  <c r="J1956" i="2"/>
  <c r="K1956" i="2"/>
  <c r="L1956" i="2"/>
  <c r="M1956" i="2"/>
  <c r="AG1956" i="2"/>
  <c r="AH1956" i="2"/>
  <c r="AI1956" i="2"/>
  <c r="AJ1956" i="2"/>
  <c r="AK1956" i="2"/>
  <c r="AL1956" i="2"/>
  <c r="AM1956" i="2"/>
  <c r="AN1956" i="2"/>
  <c r="AV1956" i="2"/>
  <c r="C1957" i="2"/>
  <c r="D1957" i="2"/>
  <c r="E1957" i="2"/>
  <c r="F1957" i="2"/>
  <c r="G1957" i="2"/>
  <c r="H1957" i="2"/>
  <c r="J1957" i="2"/>
  <c r="K1957" i="2"/>
  <c r="L1957" i="2"/>
  <c r="M1957" i="2"/>
  <c r="AG1957" i="2"/>
  <c r="AH1957" i="2"/>
  <c r="AI1957" i="2"/>
  <c r="AJ1957" i="2"/>
  <c r="AK1957" i="2"/>
  <c r="AL1957" i="2"/>
  <c r="AM1957" i="2"/>
  <c r="AN1957" i="2"/>
  <c r="AV1957" i="2"/>
  <c r="C1958" i="2"/>
  <c r="D1958" i="2"/>
  <c r="E1958" i="2"/>
  <c r="F1958" i="2"/>
  <c r="G1958" i="2"/>
  <c r="H1958" i="2"/>
  <c r="J1958" i="2"/>
  <c r="K1958" i="2"/>
  <c r="L1958" i="2"/>
  <c r="M1958" i="2"/>
  <c r="AG1958" i="2"/>
  <c r="AH1958" i="2"/>
  <c r="AI1958" i="2"/>
  <c r="AJ1958" i="2"/>
  <c r="AK1958" i="2"/>
  <c r="AL1958" i="2"/>
  <c r="AM1958" i="2"/>
  <c r="AN1958" i="2"/>
  <c r="AV1958" i="2"/>
  <c r="C1959" i="2"/>
  <c r="D1959" i="2"/>
  <c r="E1959" i="2"/>
  <c r="F1959" i="2"/>
  <c r="G1959" i="2"/>
  <c r="H1959" i="2"/>
  <c r="J1959" i="2"/>
  <c r="K1959" i="2"/>
  <c r="L1959" i="2"/>
  <c r="M1959" i="2"/>
  <c r="AG1959" i="2"/>
  <c r="AH1959" i="2"/>
  <c r="AI1959" i="2"/>
  <c r="AJ1959" i="2"/>
  <c r="AK1959" i="2"/>
  <c r="AL1959" i="2"/>
  <c r="AM1959" i="2"/>
  <c r="AN1959" i="2"/>
  <c r="AV1959" i="2"/>
  <c r="C1960" i="2"/>
  <c r="D1960" i="2"/>
  <c r="E1960" i="2"/>
  <c r="F1960" i="2"/>
  <c r="G1960" i="2"/>
  <c r="H1960" i="2"/>
  <c r="J1960" i="2"/>
  <c r="K1960" i="2"/>
  <c r="L1960" i="2"/>
  <c r="M1960" i="2"/>
  <c r="AG1960" i="2"/>
  <c r="AH1960" i="2"/>
  <c r="AI1960" i="2"/>
  <c r="AJ1960" i="2"/>
  <c r="AK1960" i="2"/>
  <c r="AL1960" i="2"/>
  <c r="AM1960" i="2"/>
  <c r="AN1960" i="2"/>
  <c r="AV1960" i="2"/>
  <c r="C1961" i="2"/>
  <c r="D1961" i="2"/>
  <c r="E1961" i="2"/>
  <c r="F1961" i="2"/>
  <c r="G1961" i="2"/>
  <c r="H1961" i="2"/>
  <c r="J1961" i="2"/>
  <c r="K1961" i="2"/>
  <c r="L1961" i="2"/>
  <c r="M1961" i="2"/>
  <c r="AG1961" i="2"/>
  <c r="AH1961" i="2"/>
  <c r="AI1961" i="2"/>
  <c r="AJ1961" i="2"/>
  <c r="AK1961" i="2"/>
  <c r="AL1961" i="2"/>
  <c r="AM1961" i="2"/>
  <c r="AN1961" i="2"/>
  <c r="AV1961" i="2"/>
  <c r="C1962" i="2"/>
  <c r="D1962" i="2"/>
  <c r="E1962" i="2"/>
  <c r="F1962" i="2"/>
  <c r="G1962" i="2"/>
  <c r="H1962" i="2"/>
  <c r="J1962" i="2"/>
  <c r="K1962" i="2"/>
  <c r="L1962" i="2"/>
  <c r="M1962" i="2"/>
  <c r="AG1962" i="2"/>
  <c r="AH1962" i="2"/>
  <c r="AI1962" i="2"/>
  <c r="AJ1962" i="2"/>
  <c r="AK1962" i="2"/>
  <c r="AL1962" i="2"/>
  <c r="AM1962" i="2"/>
  <c r="AN1962" i="2"/>
  <c r="AV1962" i="2"/>
  <c r="C1963" i="2"/>
  <c r="D1963" i="2"/>
  <c r="E1963" i="2"/>
  <c r="F1963" i="2"/>
  <c r="G1963" i="2"/>
  <c r="H1963" i="2"/>
  <c r="J1963" i="2"/>
  <c r="K1963" i="2"/>
  <c r="L1963" i="2"/>
  <c r="M1963" i="2"/>
  <c r="AG1963" i="2"/>
  <c r="AH1963" i="2"/>
  <c r="AI1963" i="2"/>
  <c r="AJ1963" i="2"/>
  <c r="AK1963" i="2"/>
  <c r="AL1963" i="2"/>
  <c r="AM1963" i="2"/>
  <c r="AN1963" i="2"/>
  <c r="AV1963" i="2"/>
  <c r="C1964" i="2"/>
  <c r="D1964" i="2"/>
  <c r="E1964" i="2"/>
  <c r="F1964" i="2"/>
  <c r="G1964" i="2"/>
  <c r="H1964" i="2"/>
  <c r="J1964" i="2"/>
  <c r="K1964" i="2"/>
  <c r="L1964" i="2"/>
  <c r="M1964" i="2"/>
  <c r="AG1964" i="2"/>
  <c r="AH1964" i="2"/>
  <c r="AI1964" i="2"/>
  <c r="AJ1964" i="2"/>
  <c r="AK1964" i="2"/>
  <c r="AL1964" i="2"/>
  <c r="AM1964" i="2"/>
  <c r="AN1964" i="2"/>
  <c r="AV1964" i="2"/>
  <c r="C1965" i="2"/>
  <c r="D1965" i="2"/>
  <c r="E1965" i="2"/>
  <c r="F1965" i="2"/>
  <c r="G1965" i="2"/>
  <c r="H1965" i="2"/>
  <c r="J1965" i="2"/>
  <c r="K1965" i="2"/>
  <c r="L1965" i="2"/>
  <c r="M1965" i="2"/>
  <c r="AG1965" i="2"/>
  <c r="AH1965" i="2"/>
  <c r="AI1965" i="2"/>
  <c r="AJ1965" i="2"/>
  <c r="AK1965" i="2"/>
  <c r="AL1965" i="2"/>
  <c r="AM1965" i="2"/>
  <c r="AN1965" i="2"/>
  <c r="AV1965" i="2"/>
  <c r="C1966" i="2"/>
  <c r="D1966" i="2"/>
  <c r="E1966" i="2"/>
  <c r="F1966" i="2"/>
  <c r="G1966" i="2"/>
  <c r="H1966" i="2"/>
  <c r="J1966" i="2"/>
  <c r="K1966" i="2"/>
  <c r="L1966" i="2"/>
  <c r="M1966" i="2"/>
  <c r="AG1966" i="2"/>
  <c r="AH1966" i="2"/>
  <c r="AI1966" i="2"/>
  <c r="AJ1966" i="2"/>
  <c r="AK1966" i="2"/>
  <c r="AL1966" i="2"/>
  <c r="AM1966" i="2"/>
  <c r="AN1966" i="2"/>
  <c r="AV1966" i="2"/>
  <c r="C1967" i="2"/>
  <c r="D1967" i="2"/>
  <c r="E1967" i="2"/>
  <c r="F1967" i="2"/>
  <c r="G1967" i="2"/>
  <c r="H1967" i="2"/>
  <c r="J1967" i="2"/>
  <c r="K1967" i="2"/>
  <c r="L1967" i="2"/>
  <c r="M1967" i="2"/>
  <c r="AG1967" i="2"/>
  <c r="AH1967" i="2"/>
  <c r="AI1967" i="2"/>
  <c r="AJ1967" i="2"/>
  <c r="AK1967" i="2"/>
  <c r="AL1967" i="2"/>
  <c r="AM1967" i="2"/>
  <c r="AN1967" i="2"/>
  <c r="AV1967" i="2"/>
  <c r="C1968" i="2"/>
  <c r="D1968" i="2"/>
  <c r="E1968" i="2"/>
  <c r="F1968" i="2"/>
  <c r="G1968" i="2"/>
  <c r="H1968" i="2"/>
  <c r="J1968" i="2"/>
  <c r="K1968" i="2"/>
  <c r="L1968" i="2"/>
  <c r="M1968" i="2"/>
  <c r="AG1968" i="2"/>
  <c r="AH1968" i="2"/>
  <c r="AI1968" i="2"/>
  <c r="AJ1968" i="2"/>
  <c r="AK1968" i="2"/>
  <c r="AL1968" i="2"/>
  <c r="AM1968" i="2"/>
  <c r="AN1968" i="2"/>
  <c r="AV1968" i="2"/>
  <c r="C1969" i="2"/>
  <c r="D1969" i="2"/>
  <c r="E1969" i="2"/>
  <c r="F1969" i="2"/>
  <c r="G1969" i="2"/>
  <c r="H1969" i="2"/>
  <c r="J1969" i="2"/>
  <c r="K1969" i="2"/>
  <c r="L1969" i="2"/>
  <c r="M1969" i="2"/>
  <c r="AG1969" i="2"/>
  <c r="AH1969" i="2"/>
  <c r="AI1969" i="2"/>
  <c r="AJ1969" i="2"/>
  <c r="AK1969" i="2"/>
  <c r="AL1969" i="2"/>
  <c r="AM1969" i="2"/>
  <c r="AN1969" i="2"/>
  <c r="AV1969" i="2"/>
  <c r="C1970" i="2"/>
  <c r="D1970" i="2"/>
  <c r="E1970" i="2"/>
  <c r="F1970" i="2"/>
  <c r="G1970" i="2"/>
  <c r="H1970" i="2"/>
  <c r="J1970" i="2"/>
  <c r="K1970" i="2"/>
  <c r="L1970" i="2"/>
  <c r="M1970" i="2"/>
  <c r="AG1970" i="2"/>
  <c r="AH1970" i="2"/>
  <c r="AI1970" i="2"/>
  <c r="AJ1970" i="2"/>
  <c r="AK1970" i="2"/>
  <c r="AL1970" i="2"/>
  <c r="AM1970" i="2"/>
  <c r="AN1970" i="2"/>
  <c r="AV1970" i="2"/>
  <c r="C1971" i="2"/>
  <c r="D1971" i="2"/>
  <c r="E1971" i="2"/>
  <c r="F1971" i="2"/>
  <c r="G1971" i="2"/>
  <c r="H1971" i="2"/>
  <c r="J1971" i="2"/>
  <c r="K1971" i="2"/>
  <c r="L1971" i="2"/>
  <c r="M1971" i="2"/>
  <c r="AG1971" i="2"/>
  <c r="AH1971" i="2"/>
  <c r="AI1971" i="2"/>
  <c r="AJ1971" i="2"/>
  <c r="AK1971" i="2"/>
  <c r="AL1971" i="2"/>
  <c r="AM1971" i="2"/>
  <c r="AN1971" i="2"/>
  <c r="AV1971" i="2"/>
  <c r="C1972" i="2"/>
  <c r="D1972" i="2"/>
  <c r="E1972" i="2"/>
  <c r="F1972" i="2"/>
  <c r="G1972" i="2"/>
  <c r="H1972" i="2"/>
  <c r="J1972" i="2"/>
  <c r="K1972" i="2"/>
  <c r="L1972" i="2"/>
  <c r="M1972" i="2"/>
  <c r="AG1972" i="2"/>
  <c r="AH1972" i="2"/>
  <c r="AI1972" i="2"/>
  <c r="AJ1972" i="2"/>
  <c r="AK1972" i="2"/>
  <c r="AL1972" i="2"/>
  <c r="AM1972" i="2"/>
  <c r="AN1972" i="2"/>
  <c r="AV1972" i="2"/>
  <c r="C1973" i="2"/>
  <c r="D1973" i="2"/>
  <c r="E1973" i="2"/>
  <c r="F1973" i="2"/>
  <c r="G1973" i="2"/>
  <c r="H1973" i="2"/>
  <c r="J1973" i="2"/>
  <c r="K1973" i="2"/>
  <c r="L1973" i="2"/>
  <c r="M1973" i="2"/>
  <c r="AG1973" i="2"/>
  <c r="AH1973" i="2"/>
  <c r="AI1973" i="2"/>
  <c r="AJ1973" i="2"/>
  <c r="AK1973" i="2"/>
  <c r="AL1973" i="2"/>
  <c r="AM1973" i="2"/>
  <c r="AN1973" i="2"/>
  <c r="AV1973" i="2"/>
  <c r="C1974" i="2"/>
  <c r="D1974" i="2"/>
  <c r="E1974" i="2"/>
  <c r="F1974" i="2"/>
  <c r="G1974" i="2"/>
  <c r="H1974" i="2"/>
  <c r="J1974" i="2"/>
  <c r="K1974" i="2"/>
  <c r="L1974" i="2"/>
  <c r="M1974" i="2"/>
  <c r="AG1974" i="2"/>
  <c r="AH1974" i="2"/>
  <c r="AI1974" i="2"/>
  <c r="AJ1974" i="2"/>
  <c r="AK1974" i="2"/>
  <c r="AL1974" i="2"/>
  <c r="AM1974" i="2"/>
  <c r="AN1974" i="2"/>
  <c r="AV1974" i="2"/>
  <c r="C1975" i="2"/>
  <c r="D1975" i="2"/>
  <c r="E1975" i="2"/>
  <c r="F1975" i="2"/>
  <c r="G1975" i="2"/>
  <c r="H1975" i="2"/>
  <c r="J1975" i="2"/>
  <c r="K1975" i="2"/>
  <c r="L1975" i="2"/>
  <c r="M1975" i="2"/>
  <c r="AG1975" i="2"/>
  <c r="AH1975" i="2"/>
  <c r="AI1975" i="2"/>
  <c r="AJ1975" i="2"/>
  <c r="AK1975" i="2"/>
  <c r="AL1975" i="2"/>
  <c r="AM1975" i="2"/>
  <c r="AN1975" i="2"/>
  <c r="AV1975" i="2"/>
  <c r="C1976" i="2"/>
  <c r="D1976" i="2"/>
  <c r="E1976" i="2"/>
  <c r="F1976" i="2"/>
  <c r="G1976" i="2"/>
  <c r="H1976" i="2"/>
  <c r="J1976" i="2"/>
  <c r="K1976" i="2"/>
  <c r="L1976" i="2"/>
  <c r="M1976" i="2"/>
  <c r="AG1976" i="2"/>
  <c r="AH1976" i="2"/>
  <c r="AI1976" i="2"/>
  <c r="AJ1976" i="2"/>
  <c r="AK1976" i="2"/>
  <c r="AL1976" i="2"/>
  <c r="AM1976" i="2"/>
  <c r="AN1976" i="2"/>
  <c r="AV1976" i="2"/>
  <c r="C1977" i="2"/>
  <c r="D1977" i="2"/>
  <c r="E1977" i="2"/>
  <c r="F1977" i="2"/>
  <c r="G1977" i="2"/>
  <c r="H1977" i="2"/>
  <c r="J1977" i="2"/>
  <c r="K1977" i="2"/>
  <c r="L1977" i="2"/>
  <c r="M1977" i="2"/>
  <c r="AG1977" i="2"/>
  <c r="AH1977" i="2"/>
  <c r="AI1977" i="2"/>
  <c r="AJ1977" i="2"/>
  <c r="AK1977" i="2"/>
  <c r="AL1977" i="2"/>
  <c r="AM1977" i="2"/>
  <c r="AN1977" i="2"/>
  <c r="AV1977" i="2"/>
  <c r="C1978" i="2"/>
  <c r="D1978" i="2"/>
  <c r="E1978" i="2"/>
  <c r="F1978" i="2"/>
  <c r="G1978" i="2"/>
  <c r="H1978" i="2"/>
  <c r="J1978" i="2"/>
  <c r="K1978" i="2"/>
  <c r="L1978" i="2"/>
  <c r="M1978" i="2"/>
  <c r="AG1978" i="2"/>
  <c r="AH1978" i="2"/>
  <c r="AI1978" i="2"/>
  <c r="AJ1978" i="2"/>
  <c r="AK1978" i="2"/>
  <c r="AL1978" i="2"/>
  <c r="AM1978" i="2"/>
  <c r="AN1978" i="2"/>
  <c r="AV1978" i="2"/>
  <c r="C1979" i="2"/>
  <c r="D1979" i="2"/>
  <c r="E1979" i="2"/>
  <c r="F1979" i="2"/>
  <c r="G1979" i="2"/>
  <c r="H1979" i="2"/>
  <c r="J1979" i="2"/>
  <c r="K1979" i="2"/>
  <c r="L1979" i="2"/>
  <c r="M1979" i="2"/>
  <c r="AG1979" i="2"/>
  <c r="AH1979" i="2"/>
  <c r="AI1979" i="2"/>
  <c r="AJ1979" i="2"/>
  <c r="AK1979" i="2"/>
  <c r="AL1979" i="2"/>
  <c r="AM1979" i="2"/>
  <c r="AN1979" i="2"/>
  <c r="AV1979" i="2"/>
  <c r="C1980" i="2"/>
  <c r="D1980" i="2"/>
  <c r="E1980" i="2"/>
  <c r="F1980" i="2"/>
  <c r="G1980" i="2"/>
  <c r="H1980" i="2"/>
  <c r="J1980" i="2"/>
  <c r="K1980" i="2"/>
  <c r="L1980" i="2"/>
  <c r="M1980" i="2"/>
  <c r="AG1980" i="2"/>
  <c r="AH1980" i="2"/>
  <c r="AI1980" i="2"/>
  <c r="AJ1980" i="2"/>
  <c r="AK1980" i="2"/>
  <c r="AL1980" i="2"/>
  <c r="AM1980" i="2"/>
  <c r="AN1980" i="2"/>
  <c r="AV1980" i="2"/>
  <c r="C1981" i="2"/>
  <c r="D1981" i="2"/>
  <c r="E1981" i="2"/>
  <c r="F1981" i="2"/>
  <c r="G1981" i="2"/>
  <c r="H1981" i="2"/>
  <c r="J1981" i="2"/>
  <c r="K1981" i="2"/>
  <c r="L1981" i="2"/>
  <c r="M1981" i="2"/>
  <c r="AG1981" i="2"/>
  <c r="AH1981" i="2"/>
  <c r="AI1981" i="2"/>
  <c r="AJ1981" i="2"/>
  <c r="AK1981" i="2"/>
  <c r="AL1981" i="2"/>
  <c r="AM1981" i="2"/>
  <c r="AN1981" i="2"/>
  <c r="AV1981" i="2"/>
  <c r="C1982" i="2"/>
  <c r="D1982" i="2"/>
  <c r="E1982" i="2"/>
  <c r="F1982" i="2"/>
  <c r="G1982" i="2"/>
  <c r="H1982" i="2"/>
  <c r="J1982" i="2"/>
  <c r="K1982" i="2"/>
  <c r="L1982" i="2"/>
  <c r="M1982" i="2"/>
  <c r="AG1982" i="2"/>
  <c r="AH1982" i="2"/>
  <c r="AI1982" i="2"/>
  <c r="AJ1982" i="2"/>
  <c r="AK1982" i="2"/>
  <c r="AL1982" i="2"/>
  <c r="AM1982" i="2"/>
  <c r="AN1982" i="2"/>
  <c r="AV1982" i="2"/>
  <c r="C1983" i="2"/>
  <c r="D1983" i="2"/>
  <c r="E1983" i="2"/>
  <c r="F1983" i="2"/>
  <c r="G1983" i="2"/>
  <c r="H1983" i="2"/>
  <c r="J1983" i="2"/>
  <c r="K1983" i="2"/>
  <c r="L1983" i="2"/>
  <c r="M1983" i="2"/>
  <c r="AG1983" i="2"/>
  <c r="AH1983" i="2"/>
  <c r="AI1983" i="2"/>
  <c r="AJ1983" i="2"/>
  <c r="AK1983" i="2"/>
  <c r="AL1983" i="2"/>
  <c r="AM1983" i="2"/>
  <c r="AN1983" i="2"/>
  <c r="AV1983" i="2"/>
  <c r="C1984" i="2"/>
  <c r="D1984" i="2"/>
  <c r="E1984" i="2"/>
  <c r="F1984" i="2"/>
  <c r="G1984" i="2"/>
  <c r="H1984" i="2"/>
  <c r="J1984" i="2"/>
  <c r="K1984" i="2"/>
  <c r="L1984" i="2"/>
  <c r="M1984" i="2"/>
  <c r="AG1984" i="2"/>
  <c r="AH1984" i="2"/>
  <c r="AI1984" i="2"/>
  <c r="AJ1984" i="2"/>
  <c r="AK1984" i="2"/>
  <c r="AL1984" i="2"/>
  <c r="AM1984" i="2"/>
  <c r="AN1984" i="2"/>
  <c r="AV1984" i="2"/>
  <c r="C1985" i="2"/>
  <c r="D1985" i="2"/>
  <c r="E1985" i="2"/>
  <c r="F1985" i="2"/>
  <c r="G1985" i="2"/>
  <c r="H1985" i="2"/>
  <c r="J1985" i="2"/>
  <c r="K1985" i="2"/>
  <c r="L1985" i="2"/>
  <c r="M1985" i="2"/>
  <c r="AG1985" i="2"/>
  <c r="AH1985" i="2"/>
  <c r="AI1985" i="2"/>
  <c r="AJ1985" i="2"/>
  <c r="AK1985" i="2"/>
  <c r="AL1985" i="2"/>
  <c r="AM1985" i="2"/>
  <c r="AN1985" i="2"/>
  <c r="AV1985" i="2"/>
  <c r="C1986" i="2"/>
  <c r="D1986" i="2"/>
  <c r="E1986" i="2"/>
  <c r="F1986" i="2"/>
  <c r="G1986" i="2"/>
  <c r="H1986" i="2"/>
  <c r="J1986" i="2"/>
  <c r="K1986" i="2"/>
  <c r="L1986" i="2"/>
  <c r="M1986" i="2"/>
  <c r="AG1986" i="2"/>
  <c r="AH1986" i="2"/>
  <c r="AI1986" i="2"/>
  <c r="AJ1986" i="2"/>
  <c r="AK1986" i="2"/>
  <c r="AL1986" i="2"/>
  <c r="AM1986" i="2"/>
  <c r="AN1986" i="2"/>
  <c r="AV1986" i="2"/>
  <c r="C1987" i="2"/>
  <c r="D1987" i="2"/>
  <c r="E1987" i="2"/>
  <c r="F1987" i="2"/>
  <c r="G1987" i="2"/>
  <c r="H1987" i="2"/>
  <c r="J1987" i="2"/>
  <c r="K1987" i="2"/>
  <c r="L1987" i="2"/>
  <c r="M1987" i="2"/>
  <c r="AG1987" i="2"/>
  <c r="AH1987" i="2"/>
  <c r="AI1987" i="2"/>
  <c r="AJ1987" i="2"/>
  <c r="AK1987" i="2"/>
  <c r="AL1987" i="2"/>
  <c r="AM1987" i="2"/>
  <c r="AN1987" i="2"/>
  <c r="AV1987" i="2"/>
  <c r="C1988" i="2"/>
  <c r="D1988" i="2"/>
  <c r="E1988" i="2"/>
  <c r="F1988" i="2"/>
  <c r="G1988" i="2"/>
  <c r="H1988" i="2"/>
  <c r="J1988" i="2"/>
  <c r="K1988" i="2"/>
  <c r="L1988" i="2"/>
  <c r="M1988" i="2"/>
  <c r="AG1988" i="2"/>
  <c r="AH1988" i="2"/>
  <c r="AI1988" i="2"/>
  <c r="AJ1988" i="2"/>
  <c r="AK1988" i="2"/>
  <c r="AL1988" i="2"/>
  <c r="AM1988" i="2"/>
  <c r="AN1988" i="2"/>
  <c r="AV1988" i="2"/>
  <c r="C1989" i="2"/>
  <c r="D1989" i="2"/>
  <c r="E1989" i="2"/>
  <c r="F1989" i="2"/>
  <c r="G1989" i="2"/>
  <c r="H1989" i="2"/>
  <c r="J1989" i="2"/>
  <c r="K1989" i="2"/>
  <c r="L1989" i="2"/>
  <c r="M1989" i="2"/>
  <c r="AG1989" i="2"/>
  <c r="AH1989" i="2"/>
  <c r="AI1989" i="2"/>
  <c r="AJ1989" i="2"/>
  <c r="AK1989" i="2"/>
  <c r="AL1989" i="2"/>
  <c r="AM1989" i="2"/>
  <c r="AN1989" i="2"/>
  <c r="AV1989" i="2"/>
  <c r="C1990" i="2"/>
  <c r="D1990" i="2"/>
  <c r="E1990" i="2"/>
  <c r="F1990" i="2"/>
  <c r="G1990" i="2"/>
  <c r="H1990" i="2"/>
  <c r="J1990" i="2"/>
  <c r="K1990" i="2"/>
  <c r="L1990" i="2"/>
  <c r="M1990" i="2"/>
  <c r="AG1990" i="2"/>
  <c r="AH1990" i="2"/>
  <c r="AI1990" i="2"/>
  <c r="AJ1990" i="2"/>
  <c r="AK1990" i="2"/>
  <c r="AL1990" i="2"/>
  <c r="AM1990" i="2"/>
  <c r="AN1990" i="2"/>
  <c r="AV1990" i="2"/>
  <c r="C1991" i="2"/>
  <c r="D1991" i="2"/>
  <c r="E1991" i="2"/>
  <c r="F1991" i="2"/>
  <c r="G1991" i="2"/>
  <c r="H1991" i="2"/>
  <c r="J1991" i="2"/>
  <c r="K1991" i="2"/>
  <c r="L1991" i="2"/>
  <c r="M1991" i="2"/>
  <c r="AG1991" i="2"/>
  <c r="AH1991" i="2"/>
  <c r="AI1991" i="2"/>
  <c r="AJ1991" i="2"/>
  <c r="AK1991" i="2"/>
  <c r="AL1991" i="2"/>
  <c r="AM1991" i="2"/>
  <c r="AN1991" i="2"/>
  <c r="AV1991" i="2"/>
  <c r="C1992" i="2"/>
  <c r="D1992" i="2"/>
  <c r="E1992" i="2"/>
  <c r="F1992" i="2"/>
  <c r="G1992" i="2"/>
  <c r="H1992" i="2"/>
  <c r="J1992" i="2"/>
  <c r="K1992" i="2"/>
  <c r="L1992" i="2"/>
  <c r="M1992" i="2"/>
  <c r="AG1992" i="2"/>
  <c r="AH1992" i="2"/>
  <c r="AI1992" i="2"/>
  <c r="AJ1992" i="2"/>
  <c r="AK1992" i="2"/>
  <c r="AL1992" i="2"/>
  <c r="AM1992" i="2"/>
  <c r="AN1992" i="2"/>
  <c r="AV1992" i="2"/>
  <c r="C1993" i="2"/>
  <c r="D1993" i="2"/>
  <c r="E1993" i="2"/>
  <c r="F1993" i="2"/>
  <c r="G1993" i="2"/>
  <c r="H1993" i="2"/>
  <c r="J1993" i="2"/>
  <c r="K1993" i="2"/>
  <c r="L1993" i="2"/>
  <c r="M1993" i="2"/>
  <c r="AG1993" i="2"/>
  <c r="AH1993" i="2"/>
  <c r="AI1993" i="2"/>
  <c r="AJ1993" i="2"/>
  <c r="AK1993" i="2"/>
  <c r="AL1993" i="2"/>
  <c r="AM1993" i="2"/>
  <c r="AN1993" i="2"/>
  <c r="AV1993" i="2"/>
  <c r="C1994" i="2"/>
  <c r="D1994" i="2"/>
  <c r="E1994" i="2"/>
  <c r="F1994" i="2"/>
  <c r="G1994" i="2"/>
  <c r="H1994" i="2"/>
  <c r="J1994" i="2"/>
  <c r="K1994" i="2"/>
  <c r="L1994" i="2"/>
  <c r="M1994" i="2"/>
  <c r="AG1994" i="2"/>
  <c r="AH1994" i="2"/>
  <c r="AI1994" i="2"/>
  <c r="AJ1994" i="2"/>
  <c r="AK1994" i="2"/>
  <c r="AL1994" i="2"/>
  <c r="AM1994" i="2"/>
  <c r="AN1994" i="2"/>
  <c r="AV1994" i="2"/>
  <c r="C1995" i="2"/>
  <c r="D1995" i="2"/>
  <c r="E1995" i="2"/>
  <c r="F1995" i="2"/>
  <c r="G1995" i="2"/>
  <c r="H1995" i="2"/>
  <c r="J1995" i="2"/>
  <c r="K1995" i="2"/>
  <c r="L1995" i="2"/>
  <c r="M1995" i="2"/>
  <c r="AG1995" i="2"/>
  <c r="AH1995" i="2"/>
  <c r="AI1995" i="2"/>
  <c r="AJ1995" i="2"/>
  <c r="AK1995" i="2"/>
  <c r="AL1995" i="2"/>
  <c r="AM1995" i="2"/>
  <c r="AN1995" i="2"/>
  <c r="AV1995" i="2"/>
  <c r="C1996" i="2"/>
  <c r="D1996" i="2"/>
  <c r="E1996" i="2"/>
  <c r="F1996" i="2"/>
  <c r="G1996" i="2"/>
  <c r="H1996" i="2"/>
  <c r="J1996" i="2"/>
  <c r="K1996" i="2"/>
  <c r="L1996" i="2"/>
  <c r="M1996" i="2"/>
  <c r="AG1996" i="2"/>
  <c r="AH1996" i="2"/>
  <c r="AI1996" i="2"/>
  <c r="AJ1996" i="2"/>
  <c r="AK1996" i="2"/>
  <c r="AL1996" i="2"/>
  <c r="AM1996" i="2"/>
  <c r="AN1996" i="2"/>
  <c r="AV1996" i="2"/>
  <c r="C1997" i="2"/>
  <c r="D1997" i="2"/>
  <c r="E1997" i="2"/>
  <c r="F1997" i="2"/>
  <c r="G1997" i="2"/>
  <c r="H1997" i="2"/>
  <c r="J1997" i="2"/>
  <c r="K1997" i="2"/>
  <c r="L1997" i="2"/>
  <c r="M1997" i="2"/>
  <c r="AG1997" i="2"/>
  <c r="AH1997" i="2"/>
  <c r="AI1997" i="2"/>
  <c r="AJ1997" i="2"/>
  <c r="AK1997" i="2"/>
  <c r="AL1997" i="2"/>
  <c r="AM1997" i="2"/>
  <c r="AN1997" i="2"/>
  <c r="AV1997" i="2"/>
  <c r="C1998" i="2"/>
  <c r="D1998" i="2"/>
  <c r="E1998" i="2"/>
  <c r="F1998" i="2"/>
  <c r="G1998" i="2"/>
  <c r="H1998" i="2"/>
  <c r="J1998" i="2"/>
  <c r="K1998" i="2"/>
  <c r="L1998" i="2"/>
  <c r="M1998" i="2"/>
  <c r="AG1998" i="2"/>
  <c r="AH1998" i="2"/>
  <c r="AI1998" i="2"/>
  <c r="AJ1998" i="2"/>
  <c r="AK1998" i="2"/>
  <c r="AL1998" i="2"/>
  <c r="AM1998" i="2"/>
  <c r="AN1998" i="2"/>
  <c r="AV1998" i="2"/>
  <c r="C1999" i="2"/>
  <c r="D1999" i="2"/>
  <c r="E1999" i="2"/>
  <c r="F1999" i="2"/>
  <c r="G1999" i="2"/>
  <c r="H1999" i="2"/>
  <c r="J1999" i="2"/>
  <c r="K1999" i="2"/>
  <c r="L1999" i="2"/>
  <c r="M1999" i="2"/>
  <c r="AG1999" i="2"/>
  <c r="AH1999" i="2"/>
  <c r="AI1999" i="2"/>
  <c r="AJ1999" i="2"/>
  <c r="AK1999" i="2"/>
  <c r="AL1999" i="2"/>
  <c r="AM1999" i="2"/>
  <c r="AN1999" i="2"/>
  <c r="AV1999" i="2"/>
  <c r="C2000" i="2"/>
  <c r="D2000" i="2"/>
  <c r="E2000" i="2"/>
  <c r="F2000" i="2"/>
  <c r="G2000" i="2"/>
  <c r="H2000" i="2"/>
  <c r="J2000" i="2"/>
  <c r="K2000" i="2"/>
  <c r="L2000" i="2"/>
  <c r="M2000" i="2"/>
  <c r="AG2000" i="2"/>
  <c r="AH2000" i="2"/>
  <c r="AI2000" i="2"/>
  <c r="AJ2000" i="2"/>
  <c r="AK2000" i="2"/>
  <c r="AL2000" i="2"/>
  <c r="AM2000" i="2"/>
  <c r="AN2000" i="2"/>
  <c r="AV2000" i="2"/>
  <c r="C2001" i="2"/>
  <c r="D2001" i="2"/>
  <c r="E2001" i="2"/>
  <c r="F2001" i="2"/>
  <c r="G2001" i="2"/>
  <c r="H2001" i="2"/>
  <c r="J2001" i="2"/>
  <c r="K2001" i="2"/>
  <c r="L2001" i="2"/>
  <c r="M2001" i="2"/>
  <c r="AG2001" i="2"/>
  <c r="AH2001" i="2"/>
  <c r="AI2001" i="2"/>
  <c r="AJ2001" i="2"/>
  <c r="AK2001" i="2"/>
  <c r="AL2001" i="2"/>
  <c r="AM2001" i="2"/>
  <c r="AN2001" i="2"/>
  <c r="AV2001" i="2"/>
  <c r="C2002" i="2"/>
  <c r="D2002" i="2"/>
  <c r="E2002" i="2"/>
  <c r="F2002" i="2"/>
  <c r="G2002" i="2"/>
  <c r="H2002" i="2"/>
  <c r="J2002" i="2"/>
  <c r="K2002" i="2"/>
  <c r="L2002" i="2"/>
  <c r="M2002" i="2"/>
  <c r="AG2002" i="2"/>
  <c r="AH2002" i="2"/>
  <c r="AI2002" i="2"/>
  <c r="AJ2002" i="2"/>
  <c r="AK2002" i="2"/>
  <c r="AL2002" i="2"/>
  <c r="AM2002" i="2"/>
  <c r="AN2002" i="2"/>
  <c r="AV2002" i="2"/>
  <c r="C2003" i="2"/>
  <c r="D2003" i="2"/>
  <c r="E2003" i="2"/>
  <c r="F2003" i="2"/>
  <c r="G2003" i="2"/>
  <c r="H2003" i="2"/>
  <c r="J2003" i="2"/>
  <c r="K2003" i="2"/>
  <c r="L2003" i="2"/>
  <c r="M2003" i="2"/>
  <c r="AG2003" i="2"/>
  <c r="AH2003" i="2"/>
  <c r="AI2003" i="2"/>
  <c r="AJ2003" i="2"/>
  <c r="AK2003" i="2"/>
  <c r="AL2003" i="2"/>
  <c r="AM2003" i="2"/>
  <c r="AN2003" i="2"/>
  <c r="AV2003" i="2"/>
  <c r="C2004" i="2"/>
  <c r="D2004" i="2"/>
  <c r="E2004" i="2"/>
  <c r="F2004" i="2"/>
  <c r="G2004" i="2"/>
  <c r="H2004" i="2"/>
  <c r="J2004" i="2"/>
  <c r="K2004" i="2"/>
  <c r="L2004" i="2"/>
  <c r="M2004" i="2"/>
  <c r="AG2004" i="2"/>
  <c r="AH2004" i="2"/>
  <c r="AI2004" i="2"/>
  <c r="AJ2004" i="2"/>
  <c r="AK2004" i="2"/>
  <c r="AL2004" i="2"/>
  <c r="AM2004" i="2"/>
  <c r="AN2004" i="2"/>
  <c r="AV2004" i="2"/>
  <c r="C2005" i="2"/>
  <c r="D2005" i="2"/>
  <c r="E2005" i="2"/>
  <c r="F2005" i="2"/>
  <c r="G2005" i="2"/>
  <c r="H2005" i="2"/>
  <c r="J2005" i="2"/>
  <c r="K2005" i="2"/>
  <c r="L2005" i="2"/>
  <c r="M2005" i="2"/>
  <c r="AG2005" i="2"/>
  <c r="AH2005" i="2"/>
  <c r="AI2005" i="2"/>
  <c r="AJ2005" i="2"/>
  <c r="AK2005" i="2"/>
  <c r="AL2005" i="2"/>
  <c r="AM2005" i="2"/>
  <c r="AN2005" i="2"/>
  <c r="AV2005" i="2"/>
  <c r="C2006" i="2"/>
  <c r="D2006" i="2"/>
  <c r="E2006" i="2"/>
  <c r="F2006" i="2"/>
  <c r="G2006" i="2"/>
  <c r="H2006" i="2"/>
  <c r="J2006" i="2"/>
  <c r="K2006" i="2"/>
  <c r="L2006" i="2"/>
  <c r="M2006" i="2"/>
  <c r="AG2006" i="2"/>
  <c r="AH2006" i="2"/>
  <c r="AI2006" i="2"/>
  <c r="AJ2006" i="2"/>
  <c r="AK2006" i="2"/>
  <c r="AL2006" i="2"/>
  <c r="AM2006" i="2"/>
  <c r="AN2006" i="2"/>
  <c r="C2008" i="2"/>
  <c r="D2008" i="2"/>
  <c r="E2008" i="2"/>
  <c r="F2008" i="2"/>
  <c r="G2008" i="2"/>
  <c r="H2008" i="2"/>
  <c r="J2008" i="2"/>
  <c r="K2008" i="2"/>
  <c r="L2008" i="2"/>
  <c r="M2008" i="2"/>
  <c r="AG2008" i="2"/>
  <c r="AH2008" i="2"/>
  <c r="AI2008" i="2"/>
  <c r="AJ2008" i="2"/>
  <c r="AK2008" i="2"/>
  <c r="AL2008" i="2"/>
  <c r="AM2008" i="2"/>
  <c r="AN2008" i="2"/>
  <c r="AV2008" i="2"/>
  <c r="C2009" i="2"/>
  <c r="D2009" i="2"/>
  <c r="E2009" i="2"/>
  <c r="F2009" i="2"/>
  <c r="G2009" i="2"/>
  <c r="H2009" i="2"/>
  <c r="J2009" i="2"/>
  <c r="K2009" i="2"/>
  <c r="L2009" i="2"/>
  <c r="M2009" i="2"/>
  <c r="AG2009" i="2"/>
  <c r="AH2009" i="2"/>
  <c r="AI2009" i="2"/>
  <c r="AJ2009" i="2"/>
  <c r="AK2009" i="2"/>
  <c r="AL2009" i="2"/>
  <c r="AM2009" i="2"/>
  <c r="AN2009" i="2"/>
  <c r="AV2009" i="2"/>
  <c r="C2010" i="2"/>
  <c r="D2010" i="2"/>
  <c r="E2010" i="2"/>
  <c r="F2010" i="2"/>
  <c r="G2010" i="2"/>
  <c r="H2010" i="2"/>
  <c r="J2010" i="2"/>
  <c r="K2010" i="2"/>
  <c r="L2010" i="2"/>
  <c r="M2010" i="2"/>
  <c r="AG2010" i="2"/>
  <c r="AH2010" i="2"/>
  <c r="AI2010" i="2"/>
  <c r="AJ2010" i="2"/>
  <c r="AK2010" i="2"/>
  <c r="AL2010" i="2"/>
  <c r="AM2010" i="2"/>
  <c r="AN2010" i="2"/>
  <c r="AV2010" i="2"/>
  <c r="C2011" i="2"/>
  <c r="D2011" i="2"/>
  <c r="E2011" i="2"/>
  <c r="F2011" i="2"/>
  <c r="G2011" i="2"/>
  <c r="H2011" i="2"/>
  <c r="J2011" i="2"/>
  <c r="K2011" i="2"/>
  <c r="L2011" i="2"/>
  <c r="M2011" i="2"/>
  <c r="AG2011" i="2"/>
  <c r="AH2011" i="2"/>
  <c r="AI2011" i="2"/>
  <c r="AJ2011" i="2"/>
  <c r="AK2011" i="2"/>
  <c r="AL2011" i="2"/>
  <c r="AM2011" i="2"/>
  <c r="AN2011" i="2"/>
  <c r="AV2011" i="2"/>
  <c r="C2012" i="2"/>
  <c r="D2012" i="2"/>
  <c r="E2012" i="2"/>
  <c r="F2012" i="2"/>
  <c r="G2012" i="2"/>
  <c r="H2012" i="2"/>
  <c r="J2012" i="2"/>
  <c r="K2012" i="2"/>
  <c r="L2012" i="2"/>
  <c r="M2012" i="2"/>
  <c r="AG2012" i="2"/>
  <c r="AH2012" i="2"/>
  <c r="AI2012" i="2"/>
  <c r="AJ2012" i="2"/>
  <c r="AK2012" i="2"/>
  <c r="AL2012" i="2"/>
  <c r="AM2012" i="2"/>
  <c r="AN2012" i="2"/>
  <c r="AV2012" i="2"/>
  <c r="C2013" i="2"/>
  <c r="D2013" i="2"/>
  <c r="E2013" i="2"/>
  <c r="F2013" i="2"/>
  <c r="G2013" i="2"/>
  <c r="H2013" i="2"/>
  <c r="J2013" i="2"/>
  <c r="K2013" i="2"/>
  <c r="L2013" i="2"/>
  <c r="M2013" i="2"/>
  <c r="AG2013" i="2"/>
  <c r="AH2013" i="2"/>
  <c r="AI2013" i="2"/>
  <c r="AJ2013" i="2"/>
  <c r="AK2013" i="2"/>
  <c r="AL2013" i="2"/>
  <c r="AM2013" i="2"/>
  <c r="AN2013" i="2"/>
  <c r="AV2013" i="2"/>
  <c r="C2014" i="2"/>
  <c r="D2014" i="2"/>
  <c r="E2014" i="2"/>
  <c r="F2014" i="2"/>
  <c r="G2014" i="2"/>
  <c r="H2014" i="2"/>
  <c r="J2014" i="2"/>
  <c r="K2014" i="2"/>
  <c r="L2014" i="2"/>
  <c r="M2014" i="2"/>
  <c r="AG2014" i="2"/>
  <c r="AH2014" i="2"/>
  <c r="AI2014" i="2"/>
  <c r="AJ2014" i="2"/>
  <c r="AK2014" i="2"/>
  <c r="AL2014" i="2"/>
  <c r="AM2014" i="2"/>
  <c r="AN2014" i="2"/>
  <c r="AV2014" i="2"/>
  <c r="C2015" i="2"/>
  <c r="D2015" i="2"/>
  <c r="E2015" i="2"/>
  <c r="F2015" i="2"/>
  <c r="G2015" i="2"/>
  <c r="H2015" i="2"/>
  <c r="J2015" i="2"/>
  <c r="K2015" i="2"/>
  <c r="L2015" i="2"/>
  <c r="M2015" i="2"/>
  <c r="AG2015" i="2"/>
  <c r="AH2015" i="2"/>
  <c r="AI2015" i="2"/>
  <c r="AJ2015" i="2"/>
  <c r="AK2015" i="2"/>
  <c r="AL2015" i="2"/>
  <c r="AM2015" i="2"/>
  <c r="AN2015" i="2"/>
  <c r="AV2015" i="2"/>
  <c r="C2016" i="2"/>
  <c r="D2016" i="2"/>
  <c r="E2016" i="2"/>
  <c r="F2016" i="2"/>
  <c r="G2016" i="2"/>
  <c r="H2016" i="2"/>
  <c r="J2016" i="2"/>
  <c r="K2016" i="2"/>
  <c r="L2016" i="2"/>
  <c r="M2016" i="2"/>
  <c r="AG2016" i="2"/>
  <c r="AH2016" i="2"/>
  <c r="AI2016" i="2"/>
  <c r="AJ2016" i="2"/>
  <c r="AK2016" i="2"/>
  <c r="AL2016" i="2"/>
  <c r="AM2016" i="2"/>
  <c r="AN2016" i="2"/>
  <c r="AV2016" i="2"/>
  <c r="C2017" i="2"/>
  <c r="D2017" i="2"/>
  <c r="E2017" i="2"/>
  <c r="F2017" i="2"/>
  <c r="G2017" i="2"/>
  <c r="H2017" i="2"/>
  <c r="J2017" i="2"/>
  <c r="K2017" i="2"/>
  <c r="L2017" i="2"/>
  <c r="M2017" i="2"/>
  <c r="AG2017" i="2"/>
  <c r="AH2017" i="2"/>
  <c r="AI2017" i="2"/>
  <c r="AJ2017" i="2"/>
  <c r="AK2017" i="2"/>
  <c r="AL2017" i="2"/>
  <c r="AM2017" i="2"/>
  <c r="AN2017" i="2"/>
  <c r="AV2017" i="2"/>
  <c r="C2018" i="2"/>
  <c r="D2018" i="2"/>
  <c r="E2018" i="2"/>
  <c r="F2018" i="2"/>
  <c r="G2018" i="2"/>
  <c r="H2018" i="2"/>
  <c r="J2018" i="2"/>
  <c r="K2018" i="2"/>
  <c r="L2018" i="2"/>
  <c r="M2018" i="2"/>
  <c r="AG2018" i="2"/>
  <c r="AH2018" i="2"/>
  <c r="AI2018" i="2"/>
  <c r="AJ2018" i="2"/>
  <c r="AK2018" i="2"/>
  <c r="AL2018" i="2"/>
  <c r="AM2018" i="2"/>
  <c r="AN2018" i="2"/>
  <c r="AV2018" i="2"/>
  <c r="C2019" i="2"/>
  <c r="D2019" i="2"/>
  <c r="E2019" i="2"/>
  <c r="F2019" i="2"/>
  <c r="G2019" i="2"/>
  <c r="H2019" i="2"/>
  <c r="J2019" i="2"/>
  <c r="K2019" i="2"/>
  <c r="L2019" i="2"/>
  <c r="M2019" i="2"/>
  <c r="AG2019" i="2"/>
  <c r="AH2019" i="2"/>
  <c r="AI2019" i="2"/>
  <c r="AJ2019" i="2"/>
  <c r="AK2019" i="2"/>
  <c r="AL2019" i="2"/>
  <c r="AM2019" i="2"/>
  <c r="AN2019" i="2"/>
  <c r="AV2019" i="2"/>
  <c r="C2020" i="2"/>
  <c r="D2020" i="2"/>
  <c r="E2020" i="2"/>
  <c r="F2020" i="2"/>
  <c r="G2020" i="2"/>
  <c r="H2020" i="2"/>
  <c r="J2020" i="2"/>
  <c r="K2020" i="2"/>
  <c r="L2020" i="2"/>
  <c r="M2020" i="2"/>
  <c r="AG2020" i="2"/>
  <c r="AH2020" i="2"/>
  <c r="AI2020" i="2"/>
  <c r="AJ2020" i="2"/>
  <c r="AK2020" i="2"/>
  <c r="AL2020" i="2"/>
  <c r="AM2020" i="2"/>
  <c r="AN2020" i="2"/>
  <c r="AV2020" i="2"/>
  <c r="C2021" i="2"/>
  <c r="D2021" i="2"/>
  <c r="E2021" i="2"/>
  <c r="F2021" i="2"/>
  <c r="G2021" i="2"/>
  <c r="H2021" i="2"/>
  <c r="J2021" i="2"/>
  <c r="K2021" i="2"/>
  <c r="L2021" i="2"/>
  <c r="M2021" i="2"/>
  <c r="AG2021" i="2"/>
  <c r="AH2021" i="2"/>
  <c r="AI2021" i="2"/>
  <c r="AJ2021" i="2"/>
  <c r="AK2021" i="2"/>
  <c r="AL2021" i="2"/>
  <c r="AM2021" i="2"/>
  <c r="AN2021" i="2"/>
  <c r="AV2021" i="2"/>
  <c r="C2022" i="2"/>
  <c r="D2022" i="2"/>
  <c r="E2022" i="2"/>
  <c r="F2022" i="2"/>
  <c r="G2022" i="2"/>
  <c r="H2022" i="2"/>
  <c r="J2022" i="2"/>
  <c r="K2022" i="2"/>
  <c r="L2022" i="2"/>
  <c r="M2022" i="2"/>
  <c r="AG2022" i="2"/>
  <c r="AH2022" i="2"/>
  <c r="AI2022" i="2"/>
  <c r="AJ2022" i="2"/>
  <c r="AK2022" i="2"/>
  <c r="AL2022" i="2"/>
  <c r="AM2022" i="2"/>
  <c r="AN2022" i="2"/>
  <c r="AV2022" i="2"/>
  <c r="C2023" i="2"/>
  <c r="D2023" i="2"/>
  <c r="E2023" i="2"/>
  <c r="F2023" i="2"/>
  <c r="G2023" i="2"/>
  <c r="H2023" i="2"/>
  <c r="J2023" i="2"/>
  <c r="K2023" i="2"/>
  <c r="L2023" i="2"/>
  <c r="M2023" i="2"/>
  <c r="AG2023" i="2"/>
  <c r="AH2023" i="2"/>
  <c r="AI2023" i="2"/>
  <c r="AJ2023" i="2"/>
  <c r="AK2023" i="2"/>
  <c r="AL2023" i="2"/>
  <c r="AM2023" i="2"/>
  <c r="AN2023" i="2"/>
  <c r="AV2023" i="2"/>
  <c r="C2024" i="2"/>
  <c r="D2024" i="2"/>
  <c r="E2024" i="2"/>
  <c r="F2024" i="2"/>
  <c r="G2024" i="2"/>
  <c r="H2024" i="2"/>
  <c r="J2024" i="2"/>
  <c r="K2024" i="2"/>
  <c r="L2024" i="2"/>
  <c r="M2024" i="2"/>
  <c r="AG2024" i="2"/>
  <c r="AH2024" i="2"/>
  <c r="AI2024" i="2"/>
  <c r="AJ2024" i="2"/>
  <c r="AK2024" i="2"/>
  <c r="AL2024" i="2"/>
  <c r="AM2024" i="2"/>
  <c r="AN2024" i="2"/>
  <c r="AV2024" i="2"/>
  <c r="C2025" i="2"/>
  <c r="D2025" i="2"/>
  <c r="E2025" i="2"/>
  <c r="F2025" i="2"/>
  <c r="G2025" i="2"/>
  <c r="H2025" i="2"/>
  <c r="J2025" i="2"/>
  <c r="K2025" i="2"/>
  <c r="L2025" i="2"/>
  <c r="M2025" i="2"/>
  <c r="AG2025" i="2"/>
  <c r="AH2025" i="2"/>
  <c r="AI2025" i="2"/>
  <c r="AJ2025" i="2"/>
  <c r="AK2025" i="2"/>
  <c r="AL2025" i="2"/>
  <c r="AM2025" i="2"/>
  <c r="AN2025" i="2"/>
  <c r="AV2025" i="2"/>
  <c r="C2026" i="2"/>
  <c r="D2026" i="2"/>
  <c r="E2026" i="2"/>
  <c r="F2026" i="2"/>
  <c r="G2026" i="2"/>
  <c r="H2026" i="2"/>
  <c r="J2026" i="2"/>
  <c r="K2026" i="2"/>
  <c r="L2026" i="2"/>
  <c r="M2026" i="2"/>
  <c r="AG2026" i="2"/>
  <c r="AH2026" i="2"/>
  <c r="AI2026" i="2"/>
  <c r="AJ2026" i="2"/>
  <c r="AK2026" i="2"/>
  <c r="AL2026" i="2"/>
  <c r="AM2026" i="2"/>
  <c r="AN2026" i="2"/>
  <c r="AV2026" i="2"/>
  <c r="C2027" i="2"/>
  <c r="D2027" i="2"/>
  <c r="E2027" i="2"/>
  <c r="F2027" i="2"/>
  <c r="G2027" i="2"/>
  <c r="H2027" i="2"/>
  <c r="J2027" i="2"/>
  <c r="K2027" i="2"/>
  <c r="L2027" i="2"/>
  <c r="M2027" i="2"/>
  <c r="AG2027" i="2"/>
  <c r="AH2027" i="2"/>
  <c r="AI2027" i="2"/>
  <c r="AJ2027" i="2"/>
  <c r="AK2027" i="2"/>
  <c r="AL2027" i="2"/>
  <c r="AM2027" i="2"/>
  <c r="AN2027" i="2"/>
  <c r="AV2027" i="2"/>
  <c r="C2028" i="2"/>
  <c r="D2028" i="2"/>
  <c r="E2028" i="2"/>
  <c r="F2028" i="2"/>
  <c r="G2028" i="2"/>
  <c r="H2028" i="2"/>
  <c r="J2028" i="2"/>
  <c r="K2028" i="2"/>
  <c r="L2028" i="2"/>
  <c r="M2028" i="2"/>
  <c r="AG2028" i="2"/>
  <c r="AH2028" i="2"/>
  <c r="AI2028" i="2"/>
  <c r="AJ2028" i="2"/>
  <c r="AK2028" i="2"/>
  <c r="AL2028" i="2"/>
  <c r="AM2028" i="2"/>
  <c r="AN2028" i="2"/>
  <c r="AV2028" i="2"/>
  <c r="C2029" i="2"/>
  <c r="D2029" i="2"/>
  <c r="E2029" i="2"/>
  <c r="F2029" i="2"/>
  <c r="G2029" i="2"/>
  <c r="H2029" i="2"/>
  <c r="J2029" i="2"/>
  <c r="K2029" i="2"/>
  <c r="L2029" i="2"/>
  <c r="M2029" i="2"/>
  <c r="AG2029" i="2"/>
  <c r="AH2029" i="2"/>
  <c r="AI2029" i="2"/>
  <c r="AJ2029" i="2"/>
  <c r="AK2029" i="2"/>
  <c r="AL2029" i="2"/>
  <c r="AM2029" i="2"/>
  <c r="AN2029" i="2"/>
  <c r="AV2029" i="2"/>
  <c r="C2030" i="2"/>
  <c r="D2030" i="2"/>
  <c r="E2030" i="2"/>
  <c r="F2030" i="2"/>
  <c r="G2030" i="2"/>
  <c r="H2030" i="2"/>
  <c r="J2030" i="2"/>
  <c r="K2030" i="2"/>
  <c r="L2030" i="2"/>
  <c r="M2030" i="2"/>
  <c r="AG2030" i="2"/>
  <c r="AH2030" i="2"/>
  <c r="AI2030" i="2"/>
  <c r="AJ2030" i="2"/>
  <c r="AK2030" i="2"/>
  <c r="AL2030" i="2"/>
  <c r="AM2030" i="2"/>
  <c r="AN2030" i="2"/>
  <c r="AV2030" i="2"/>
  <c r="C2031" i="2"/>
  <c r="D2031" i="2"/>
  <c r="E2031" i="2"/>
  <c r="F2031" i="2"/>
  <c r="G2031" i="2"/>
  <c r="H2031" i="2"/>
  <c r="J2031" i="2"/>
  <c r="K2031" i="2"/>
  <c r="L2031" i="2"/>
  <c r="M2031" i="2"/>
  <c r="AG2031" i="2"/>
  <c r="AH2031" i="2"/>
  <c r="AI2031" i="2"/>
  <c r="AJ2031" i="2"/>
  <c r="AK2031" i="2"/>
  <c r="AL2031" i="2"/>
  <c r="AM2031" i="2"/>
  <c r="AN2031" i="2"/>
  <c r="AV2031" i="2"/>
  <c r="C2032" i="2"/>
  <c r="D2032" i="2"/>
  <c r="E2032" i="2"/>
  <c r="F2032" i="2"/>
  <c r="G2032" i="2"/>
  <c r="H2032" i="2"/>
  <c r="J2032" i="2"/>
  <c r="K2032" i="2"/>
  <c r="L2032" i="2"/>
  <c r="M2032" i="2"/>
  <c r="AG2032" i="2"/>
  <c r="AH2032" i="2"/>
  <c r="AI2032" i="2"/>
  <c r="AJ2032" i="2"/>
  <c r="AK2032" i="2"/>
  <c r="AL2032" i="2"/>
  <c r="AM2032" i="2"/>
  <c r="AN2032" i="2"/>
  <c r="AV2032" i="2"/>
  <c r="C2033" i="2"/>
  <c r="D2033" i="2"/>
  <c r="E2033" i="2"/>
  <c r="F2033" i="2"/>
  <c r="G2033" i="2"/>
  <c r="H2033" i="2"/>
  <c r="J2033" i="2"/>
  <c r="K2033" i="2"/>
  <c r="L2033" i="2"/>
  <c r="M2033" i="2"/>
  <c r="AG2033" i="2"/>
  <c r="AH2033" i="2"/>
  <c r="AI2033" i="2"/>
  <c r="AJ2033" i="2"/>
  <c r="AK2033" i="2"/>
  <c r="AL2033" i="2"/>
  <c r="AM2033" i="2"/>
  <c r="AN2033" i="2"/>
  <c r="AV2033" i="2"/>
  <c r="C2034" i="2"/>
  <c r="D2034" i="2"/>
  <c r="E2034" i="2"/>
  <c r="F2034" i="2"/>
  <c r="G2034" i="2"/>
  <c r="H2034" i="2"/>
  <c r="J2034" i="2"/>
  <c r="K2034" i="2"/>
  <c r="L2034" i="2"/>
  <c r="M2034" i="2"/>
  <c r="AG2034" i="2"/>
  <c r="AH2034" i="2"/>
  <c r="AI2034" i="2"/>
  <c r="AJ2034" i="2"/>
  <c r="AK2034" i="2"/>
  <c r="AL2034" i="2"/>
  <c r="AM2034" i="2"/>
  <c r="AN2034" i="2"/>
  <c r="AV2034" i="2"/>
  <c r="C2035" i="2"/>
  <c r="D2035" i="2"/>
  <c r="E2035" i="2"/>
  <c r="F2035" i="2"/>
  <c r="G2035" i="2"/>
  <c r="H2035" i="2"/>
  <c r="J2035" i="2"/>
  <c r="K2035" i="2"/>
  <c r="L2035" i="2"/>
  <c r="M2035" i="2"/>
  <c r="AG2035" i="2"/>
  <c r="AH2035" i="2"/>
  <c r="AI2035" i="2"/>
  <c r="AJ2035" i="2"/>
  <c r="AK2035" i="2"/>
  <c r="AL2035" i="2"/>
  <c r="AM2035" i="2"/>
  <c r="AN2035" i="2"/>
  <c r="AV2035" i="2"/>
  <c r="C2036" i="2"/>
  <c r="D2036" i="2"/>
  <c r="E2036" i="2"/>
  <c r="F2036" i="2"/>
  <c r="G2036" i="2"/>
  <c r="H2036" i="2"/>
  <c r="J2036" i="2"/>
  <c r="K2036" i="2"/>
  <c r="L2036" i="2"/>
  <c r="M2036" i="2"/>
  <c r="AG2036" i="2"/>
  <c r="AH2036" i="2"/>
  <c r="AI2036" i="2"/>
  <c r="AJ2036" i="2"/>
  <c r="AK2036" i="2"/>
  <c r="AL2036" i="2"/>
  <c r="AM2036" i="2"/>
  <c r="AN2036" i="2"/>
  <c r="AV2036" i="2"/>
  <c r="C2037" i="2"/>
  <c r="D2037" i="2"/>
  <c r="E2037" i="2"/>
  <c r="F2037" i="2"/>
  <c r="G2037" i="2"/>
  <c r="H2037" i="2"/>
  <c r="J2037" i="2"/>
  <c r="K2037" i="2"/>
  <c r="L2037" i="2"/>
  <c r="M2037" i="2"/>
  <c r="AG2037" i="2"/>
  <c r="AH2037" i="2"/>
  <c r="AI2037" i="2"/>
  <c r="AJ2037" i="2"/>
  <c r="AK2037" i="2"/>
  <c r="AL2037" i="2"/>
  <c r="AM2037" i="2"/>
  <c r="AN2037" i="2"/>
  <c r="C2039" i="2"/>
  <c r="D2039" i="2"/>
  <c r="E2039" i="2"/>
  <c r="F2039" i="2"/>
  <c r="G2039" i="2"/>
  <c r="H2039" i="2"/>
  <c r="J2039" i="2"/>
  <c r="K2039" i="2"/>
  <c r="L2039" i="2"/>
  <c r="M2039" i="2"/>
  <c r="AG2039" i="2"/>
  <c r="AH2039" i="2"/>
  <c r="AI2039" i="2"/>
  <c r="AJ2039" i="2"/>
  <c r="AK2039" i="2"/>
  <c r="AL2039" i="2"/>
  <c r="AM2039" i="2"/>
  <c r="AN2039" i="2"/>
  <c r="C2040" i="2"/>
  <c r="D2040" i="2"/>
  <c r="E2040" i="2"/>
  <c r="F2040" i="2"/>
  <c r="G2040" i="2"/>
  <c r="H2040" i="2"/>
  <c r="J2040" i="2"/>
  <c r="K2040" i="2"/>
  <c r="L2040" i="2"/>
  <c r="M2040" i="2"/>
  <c r="AG2040" i="2"/>
  <c r="AH2040" i="2"/>
  <c r="AI2040" i="2"/>
  <c r="AJ2040" i="2"/>
  <c r="AK2040" i="2"/>
  <c r="AL2040" i="2"/>
  <c r="AM2040" i="2"/>
  <c r="AN2040" i="2"/>
  <c r="C2041" i="2"/>
  <c r="D2041" i="2"/>
  <c r="E2041" i="2"/>
  <c r="F2041" i="2"/>
  <c r="G2041" i="2"/>
  <c r="H2041" i="2"/>
  <c r="J2041" i="2"/>
  <c r="K2041" i="2"/>
  <c r="L2041" i="2"/>
  <c r="M2041" i="2"/>
  <c r="AG2041" i="2"/>
  <c r="AH2041" i="2"/>
  <c r="AI2041" i="2"/>
  <c r="AJ2041" i="2"/>
  <c r="AK2041" i="2"/>
  <c r="AL2041" i="2"/>
  <c r="AM2041" i="2"/>
  <c r="AN2041" i="2"/>
  <c r="C2042" i="2"/>
  <c r="D2042" i="2"/>
  <c r="E2042" i="2"/>
  <c r="F2042" i="2"/>
  <c r="G2042" i="2"/>
  <c r="H2042" i="2"/>
  <c r="J2042" i="2"/>
  <c r="K2042" i="2"/>
  <c r="L2042" i="2"/>
  <c r="M2042" i="2"/>
  <c r="AG2042" i="2"/>
  <c r="AH2042" i="2"/>
  <c r="AI2042" i="2"/>
  <c r="AJ2042" i="2"/>
  <c r="AK2042" i="2"/>
  <c r="AL2042" i="2"/>
  <c r="AM2042" i="2"/>
  <c r="AN2042" i="2"/>
  <c r="C2043" i="2"/>
  <c r="D2043" i="2"/>
  <c r="E2043" i="2"/>
  <c r="F2043" i="2"/>
  <c r="G2043" i="2"/>
  <c r="H2043" i="2"/>
  <c r="J2043" i="2"/>
  <c r="K2043" i="2"/>
  <c r="L2043" i="2"/>
  <c r="M2043" i="2"/>
  <c r="AG2043" i="2"/>
  <c r="AH2043" i="2"/>
  <c r="AI2043" i="2"/>
  <c r="AJ2043" i="2"/>
  <c r="AK2043" i="2"/>
  <c r="AL2043" i="2"/>
  <c r="AM2043" i="2"/>
  <c r="AN2043" i="2"/>
  <c r="C2044" i="2"/>
  <c r="D2044" i="2"/>
  <c r="E2044" i="2"/>
  <c r="F2044" i="2"/>
  <c r="G2044" i="2"/>
  <c r="H2044" i="2"/>
  <c r="J2044" i="2"/>
  <c r="K2044" i="2"/>
  <c r="L2044" i="2"/>
  <c r="M2044" i="2"/>
  <c r="AG2044" i="2"/>
  <c r="AH2044" i="2"/>
  <c r="AI2044" i="2"/>
  <c r="AJ2044" i="2"/>
  <c r="AK2044" i="2"/>
  <c r="AL2044" i="2"/>
  <c r="AM2044" i="2"/>
  <c r="AN2044" i="2"/>
  <c r="C2045" i="2"/>
  <c r="D2045" i="2"/>
  <c r="E2045" i="2"/>
  <c r="F2045" i="2"/>
  <c r="G2045" i="2"/>
  <c r="H2045" i="2"/>
  <c r="J2045" i="2"/>
  <c r="K2045" i="2"/>
  <c r="L2045" i="2"/>
  <c r="M2045" i="2"/>
  <c r="AG2045" i="2"/>
  <c r="AH2045" i="2"/>
  <c r="AI2045" i="2"/>
  <c r="AJ2045" i="2"/>
  <c r="AK2045" i="2"/>
  <c r="AL2045" i="2"/>
  <c r="AM2045" i="2"/>
  <c r="AN2045" i="2"/>
  <c r="C2046" i="2"/>
  <c r="D2046" i="2"/>
  <c r="E2046" i="2"/>
  <c r="F2046" i="2"/>
  <c r="G2046" i="2"/>
  <c r="H2046" i="2"/>
  <c r="J2046" i="2"/>
  <c r="K2046" i="2"/>
  <c r="L2046" i="2"/>
  <c r="M2046" i="2"/>
  <c r="AG2046" i="2"/>
  <c r="AH2046" i="2"/>
  <c r="AI2046" i="2"/>
  <c r="AJ2046" i="2"/>
  <c r="AK2046" i="2"/>
  <c r="AL2046" i="2"/>
  <c r="AM2046" i="2"/>
  <c r="AN2046" i="2"/>
  <c r="C2047" i="2"/>
  <c r="D2047" i="2"/>
  <c r="E2047" i="2"/>
  <c r="F2047" i="2"/>
  <c r="G2047" i="2"/>
  <c r="H2047" i="2"/>
  <c r="J2047" i="2"/>
  <c r="K2047" i="2"/>
  <c r="L2047" i="2"/>
  <c r="M2047" i="2"/>
  <c r="AG2047" i="2"/>
  <c r="AH2047" i="2"/>
  <c r="AI2047" i="2"/>
  <c r="AJ2047" i="2"/>
  <c r="AK2047" i="2"/>
  <c r="AL2047" i="2"/>
  <c r="AM2047" i="2"/>
  <c r="AN2047" i="2"/>
  <c r="C2048" i="2"/>
  <c r="D2048" i="2"/>
  <c r="E2048" i="2"/>
  <c r="F2048" i="2"/>
  <c r="G2048" i="2"/>
  <c r="H2048" i="2"/>
  <c r="J2048" i="2"/>
  <c r="K2048" i="2"/>
  <c r="L2048" i="2"/>
  <c r="M2048" i="2"/>
  <c r="AG2048" i="2"/>
  <c r="AH2048" i="2"/>
  <c r="AI2048" i="2"/>
  <c r="AJ2048" i="2"/>
  <c r="AK2048" i="2"/>
  <c r="AL2048" i="2"/>
  <c r="AM2048" i="2"/>
  <c r="AN2048" i="2"/>
  <c r="C2049" i="2"/>
  <c r="D2049" i="2"/>
  <c r="E2049" i="2"/>
  <c r="F2049" i="2"/>
  <c r="G2049" i="2"/>
  <c r="H2049" i="2"/>
  <c r="J2049" i="2"/>
  <c r="K2049" i="2"/>
  <c r="L2049" i="2"/>
  <c r="M2049" i="2"/>
  <c r="AG2049" i="2"/>
  <c r="AH2049" i="2"/>
  <c r="AI2049" i="2"/>
  <c r="AJ2049" i="2"/>
  <c r="AK2049" i="2"/>
  <c r="AL2049" i="2"/>
  <c r="AM2049" i="2"/>
  <c r="AN2049" i="2"/>
  <c r="C2050" i="2"/>
  <c r="D2050" i="2"/>
  <c r="E2050" i="2"/>
  <c r="F2050" i="2"/>
  <c r="G2050" i="2"/>
  <c r="H2050" i="2"/>
  <c r="J2050" i="2"/>
  <c r="K2050" i="2"/>
  <c r="L2050" i="2"/>
  <c r="M2050" i="2"/>
  <c r="AG2050" i="2"/>
  <c r="AH2050" i="2"/>
  <c r="AI2050" i="2"/>
  <c r="AJ2050" i="2"/>
  <c r="AK2050" i="2"/>
  <c r="AL2050" i="2"/>
  <c r="AM2050" i="2"/>
  <c r="AN2050" i="2"/>
  <c r="C2051" i="2"/>
  <c r="D2051" i="2"/>
  <c r="E2051" i="2"/>
  <c r="F2051" i="2"/>
  <c r="G2051" i="2"/>
  <c r="H2051" i="2"/>
  <c r="J2051" i="2"/>
  <c r="K2051" i="2"/>
  <c r="L2051" i="2"/>
  <c r="M2051" i="2"/>
  <c r="AG2051" i="2"/>
  <c r="AH2051" i="2"/>
  <c r="AI2051" i="2"/>
  <c r="AJ2051" i="2"/>
  <c r="AK2051" i="2"/>
  <c r="AL2051" i="2"/>
  <c r="AM2051" i="2"/>
  <c r="AN2051" i="2"/>
  <c r="C2052" i="2"/>
  <c r="D2052" i="2"/>
  <c r="E2052" i="2"/>
  <c r="F2052" i="2"/>
  <c r="G2052" i="2"/>
  <c r="H2052" i="2"/>
  <c r="J2052" i="2"/>
  <c r="K2052" i="2"/>
  <c r="L2052" i="2"/>
  <c r="M2052" i="2"/>
  <c r="AG2052" i="2"/>
  <c r="AH2052" i="2"/>
  <c r="AI2052" i="2"/>
  <c r="AJ2052" i="2"/>
  <c r="AK2052" i="2"/>
  <c r="AL2052" i="2"/>
  <c r="AM2052" i="2"/>
  <c r="AN2052" i="2"/>
  <c r="C2053" i="2"/>
  <c r="D2053" i="2"/>
  <c r="E2053" i="2"/>
  <c r="F2053" i="2"/>
  <c r="G2053" i="2"/>
  <c r="H2053" i="2"/>
  <c r="J2053" i="2"/>
  <c r="K2053" i="2"/>
  <c r="L2053" i="2"/>
  <c r="M2053" i="2"/>
  <c r="AG2053" i="2"/>
  <c r="AH2053" i="2"/>
  <c r="AI2053" i="2"/>
  <c r="AJ2053" i="2"/>
  <c r="AK2053" i="2"/>
  <c r="AL2053" i="2"/>
  <c r="AM2053" i="2"/>
  <c r="AN2053" i="2"/>
  <c r="C2055" i="2"/>
  <c r="D2055" i="2"/>
  <c r="E2055" i="2"/>
  <c r="F2055" i="2"/>
  <c r="G2055" i="2"/>
  <c r="H2055" i="2"/>
  <c r="J2055" i="2"/>
  <c r="K2055" i="2"/>
  <c r="L2055" i="2"/>
  <c r="M2055" i="2"/>
  <c r="AG2055" i="2"/>
  <c r="AH2055" i="2"/>
  <c r="AI2055" i="2"/>
  <c r="AJ2055" i="2"/>
  <c r="AK2055" i="2"/>
  <c r="AL2055" i="2"/>
  <c r="AM2055" i="2"/>
  <c r="AN2055" i="2"/>
  <c r="AV2055" i="2"/>
  <c r="C2056" i="2"/>
  <c r="D2056" i="2"/>
  <c r="E2056" i="2"/>
  <c r="F2056" i="2"/>
  <c r="G2056" i="2"/>
  <c r="H2056" i="2"/>
  <c r="J2056" i="2"/>
  <c r="K2056" i="2"/>
  <c r="L2056" i="2"/>
  <c r="M2056" i="2"/>
  <c r="AG2056" i="2"/>
  <c r="AH2056" i="2"/>
  <c r="AI2056" i="2"/>
  <c r="AJ2056" i="2"/>
  <c r="AK2056" i="2"/>
  <c r="AL2056" i="2"/>
  <c r="AM2056" i="2"/>
  <c r="AN2056" i="2"/>
  <c r="AV2056" i="2"/>
  <c r="C2057" i="2"/>
  <c r="D2057" i="2"/>
  <c r="E2057" i="2"/>
  <c r="F2057" i="2"/>
  <c r="G2057" i="2"/>
  <c r="H2057" i="2"/>
  <c r="J2057" i="2"/>
  <c r="K2057" i="2"/>
  <c r="L2057" i="2"/>
  <c r="M2057" i="2"/>
  <c r="AG2057" i="2"/>
  <c r="AH2057" i="2"/>
  <c r="AI2057" i="2"/>
  <c r="AJ2057" i="2"/>
  <c r="AK2057" i="2"/>
  <c r="AL2057" i="2"/>
  <c r="AM2057" i="2"/>
  <c r="AN2057" i="2"/>
  <c r="AV2057" i="2"/>
  <c r="C2058" i="2"/>
  <c r="D2058" i="2"/>
  <c r="E2058" i="2"/>
  <c r="F2058" i="2"/>
  <c r="G2058" i="2"/>
  <c r="H2058" i="2"/>
  <c r="J2058" i="2"/>
  <c r="K2058" i="2"/>
  <c r="L2058" i="2"/>
  <c r="M2058" i="2"/>
  <c r="AG2058" i="2"/>
  <c r="AH2058" i="2"/>
  <c r="AI2058" i="2"/>
  <c r="AJ2058" i="2"/>
  <c r="AK2058" i="2"/>
  <c r="AL2058" i="2"/>
  <c r="AM2058" i="2"/>
  <c r="AN2058" i="2"/>
  <c r="AV2058" i="2"/>
  <c r="C2059" i="2"/>
  <c r="D2059" i="2"/>
  <c r="E2059" i="2"/>
  <c r="F2059" i="2"/>
  <c r="G2059" i="2"/>
  <c r="H2059" i="2"/>
  <c r="J2059" i="2"/>
  <c r="K2059" i="2"/>
  <c r="L2059" i="2"/>
  <c r="M2059" i="2"/>
  <c r="AG2059" i="2"/>
  <c r="AH2059" i="2"/>
  <c r="AI2059" i="2"/>
  <c r="AJ2059" i="2"/>
  <c r="AK2059" i="2"/>
  <c r="AL2059" i="2"/>
  <c r="AM2059" i="2"/>
  <c r="AN2059" i="2"/>
  <c r="AV2059" i="2"/>
  <c r="C2060" i="2"/>
  <c r="D2060" i="2"/>
  <c r="E2060" i="2"/>
  <c r="F2060" i="2"/>
  <c r="G2060" i="2"/>
  <c r="H2060" i="2"/>
  <c r="J2060" i="2"/>
  <c r="K2060" i="2"/>
  <c r="L2060" i="2"/>
  <c r="M2060" i="2"/>
  <c r="AG2060" i="2"/>
  <c r="AH2060" i="2"/>
  <c r="AI2060" i="2"/>
  <c r="AJ2060" i="2"/>
  <c r="AK2060" i="2"/>
  <c r="AL2060" i="2"/>
  <c r="AM2060" i="2"/>
  <c r="AN2060" i="2"/>
  <c r="AV2060" i="2"/>
  <c r="C2061" i="2"/>
  <c r="D2061" i="2"/>
  <c r="E2061" i="2"/>
  <c r="F2061" i="2"/>
  <c r="G2061" i="2"/>
  <c r="H2061" i="2"/>
  <c r="J2061" i="2"/>
  <c r="K2061" i="2"/>
  <c r="L2061" i="2"/>
  <c r="M2061" i="2"/>
  <c r="AG2061" i="2"/>
  <c r="AH2061" i="2"/>
  <c r="AI2061" i="2"/>
  <c r="AJ2061" i="2"/>
  <c r="AK2061" i="2"/>
  <c r="AL2061" i="2"/>
  <c r="AM2061" i="2"/>
  <c r="AN2061" i="2"/>
  <c r="AV2061" i="2"/>
  <c r="C2062" i="2"/>
  <c r="D2062" i="2"/>
  <c r="E2062" i="2"/>
  <c r="F2062" i="2"/>
  <c r="G2062" i="2"/>
  <c r="H2062" i="2"/>
  <c r="J2062" i="2"/>
  <c r="K2062" i="2"/>
  <c r="L2062" i="2"/>
  <c r="M2062" i="2"/>
  <c r="AG2062" i="2"/>
  <c r="AH2062" i="2"/>
  <c r="AI2062" i="2"/>
  <c r="AJ2062" i="2"/>
  <c r="AK2062" i="2"/>
  <c r="AL2062" i="2"/>
  <c r="AM2062" i="2"/>
  <c r="AN2062" i="2"/>
  <c r="AV2062" i="2"/>
  <c r="C2063" i="2"/>
  <c r="D2063" i="2"/>
  <c r="E2063" i="2"/>
  <c r="F2063" i="2"/>
  <c r="G2063" i="2"/>
  <c r="H2063" i="2"/>
  <c r="J2063" i="2"/>
  <c r="K2063" i="2"/>
  <c r="L2063" i="2"/>
  <c r="M2063" i="2"/>
  <c r="AG2063" i="2"/>
  <c r="AH2063" i="2"/>
  <c r="AI2063" i="2"/>
  <c r="AJ2063" i="2"/>
  <c r="AK2063" i="2"/>
  <c r="AL2063" i="2"/>
  <c r="AM2063" i="2"/>
  <c r="AN2063" i="2"/>
  <c r="AV2063" i="2"/>
  <c r="C2064" i="2"/>
  <c r="D2064" i="2"/>
  <c r="E2064" i="2"/>
  <c r="F2064" i="2"/>
  <c r="G2064" i="2"/>
  <c r="H2064" i="2"/>
  <c r="J2064" i="2"/>
  <c r="K2064" i="2"/>
  <c r="L2064" i="2"/>
  <c r="M2064" i="2"/>
  <c r="AG2064" i="2"/>
  <c r="AH2064" i="2"/>
  <c r="AI2064" i="2"/>
  <c r="AJ2064" i="2"/>
  <c r="AK2064" i="2"/>
  <c r="AL2064" i="2"/>
  <c r="AM2064" i="2"/>
  <c r="AN2064" i="2"/>
  <c r="AV2064" i="2"/>
  <c r="C2065" i="2"/>
  <c r="D2065" i="2"/>
  <c r="E2065" i="2"/>
  <c r="F2065" i="2"/>
  <c r="G2065" i="2"/>
  <c r="H2065" i="2"/>
  <c r="J2065" i="2"/>
  <c r="K2065" i="2"/>
  <c r="L2065" i="2"/>
  <c r="M2065" i="2"/>
  <c r="AG2065" i="2"/>
  <c r="AH2065" i="2"/>
  <c r="AI2065" i="2"/>
  <c r="AJ2065" i="2"/>
  <c r="AK2065" i="2"/>
  <c r="AL2065" i="2"/>
  <c r="AM2065" i="2"/>
  <c r="AN2065" i="2"/>
  <c r="AV2065" i="2"/>
  <c r="C2066" i="2"/>
  <c r="D2066" i="2"/>
  <c r="E2066" i="2"/>
  <c r="F2066" i="2"/>
  <c r="G2066" i="2"/>
  <c r="H2066" i="2"/>
  <c r="J2066" i="2"/>
  <c r="K2066" i="2"/>
  <c r="L2066" i="2"/>
  <c r="M2066" i="2"/>
  <c r="AG2066" i="2"/>
  <c r="AH2066" i="2"/>
  <c r="AI2066" i="2"/>
  <c r="AJ2066" i="2"/>
  <c r="AK2066" i="2"/>
  <c r="AL2066" i="2"/>
  <c r="AM2066" i="2"/>
  <c r="AN2066" i="2"/>
  <c r="AV2066" i="2"/>
  <c r="C2067" i="2"/>
  <c r="D2067" i="2"/>
  <c r="E2067" i="2"/>
  <c r="F2067" i="2"/>
  <c r="G2067" i="2"/>
  <c r="H2067" i="2"/>
  <c r="J2067" i="2"/>
  <c r="K2067" i="2"/>
  <c r="L2067" i="2"/>
  <c r="M2067" i="2"/>
  <c r="AG2067" i="2"/>
  <c r="AH2067" i="2"/>
  <c r="AI2067" i="2"/>
  <c r="AJ2067" i="2"/>
  <c r="AK2067" i="2"/>
  <c r="AL2067" i="2"/>
  <c r="AM2067" i="2"/>
  <c r="AN2067" i="2"/>
  <c r="AV2067" i="2"/>
  <c r="C2068" i="2"/>
  <c r="D2068" i="2"/>
  <c r="E2068" i="2"/>
  <c r="F2068" i="2"/>
  <c r="G2068" i="2"/>
  <c r="H2068" i="2"/>
  <c r="J2068" i="2"/>
  <c r="K2068" i="2"/>
  <c r="L2068" i="2"/>
  <c r="M2068" i="2"/>
  <c r="AG2068" i="2"/>
  <c r="AH2068" i="2"/>
  <c r="AI2068" i="2"/>
  <c r="AJ2068" i="2"/>
  <c r="AK2068" i="2"/>
  <c r="AL2068" i="2"/>
  <c r="AM2068" i="2"/>
  <c r="AN2068" i="2"/>
  <c r="AV2068" i="2"/>
  <c r="C2069" i="2"/>
  <c r="D2069" i="2"/>
  <c r="E2069" i="2"/>
  <c r="F2069" i="2"/>
  <c r="G2069" i="2"/>
  <c r="H2069" i="2"/>
  <c r="J2069" i="2"/>
  <c r="K2069" i="2"/>
  <c r="L2069" i="2"/>
  <c r="M2069" i="2"/>
  <c r="AG2069" i="2"/>
  <c r="AH2069" i="2"/>
  <c r="AI2069" i="2"/>
  <c r="AJ2069" i="2"/>
  <c r="AK2069" i="2"/>
  <c r="AL2069" i="2"/>
  <c r="AM2069" i="2"/>
  <c r="AN2069" i="2"/>
  <c r="AV2069" i="2"/>
  <c r="C2070" i="2"/>
  <c r="D2070" i="2"/>
  <c r="E2070" i="2"/>
  <c r="F2070" i="2"/>
  <c r="G2070" i="2"/>
  <c r="H2070" i="2"/>
  <c r="J2070" i="2"/>
  <c r="K2070" i="2"/>
  <c r="L2070" i="2"/>
  <c r="M2070" i="2"/>
  <c r="AG2070" i="2"/>
  <c r="AH2070" i="2"/>
  <c r="AI2070" i="2"/>
  <c r="AJ2070" i="2"/>
  <c r="AK2070" i="2"/>
  <c r="AL2070" i="2"/>
  <c r="AM2070" i="2"/>
  <c r="AN2070" i="2"/>
  <c r="AV2070" i="2"/>
  <c r="C2071" i="2"/>
  <c r="D2071" i="2"/>
  <c r="E2071" i="2"/>
  <c r="F2071" i="2"/>
  <c r="G2071" i="2"/>
  <c r="H2071" i="2"/>
  <c r="J2071" i="2"/>
  <c r="K2071" i="2"/>
  <c r="L2071" i="2"/>
  <c r="M2071" i="2"/>
  <c r="AG2071" i="2"/>
  <c r="AH2071" i="2"/>
  <c r="AI2071" i="2"/>
  <c r="AJ2071" i="2"/>
  <c r="AK2071" i="2"/>
  <c r="AL2071" i="2"/>
  <c r="AM2071" i="2"/>
  <c r="AN2071" i="2"/>
  <c r="AV2071" i="2"/>
  <c r="C2072" i="2"/>
  <c r="D2072" i="2"/>
  <c r="E2072" i="2"/>
  <c r="F2072" i="2"/>
  <c r="G2072" i="2"/>
  <c r="H2072" i="2"/>
  <c r="J2072" i="2"/>
  <c r="K2072" i="2"/>
  <c r="L2072" i="2"/>
  <c r="M2072" i="2"/>
  <c r="AG2072" i="2"/>
  <c r="AH2072" i="2"/>
  <c r="AI2072" i="2"/>
  <c r="AJ2072" i="2"/>
  <c r="AK2072" i="2"/>
  <c r="AL2072" i="2"/>
  <c r="AM2072" i="2"/>
  <c r="AN2072" i="2"/>
  <c r="AV2072" i="2"/>
  <c r="C2073" i="2"/>
  <c r="D2073" i="2"/>
  <c r="E2073" i="2"/>
  <c r="F2073" i="2"/>
  <c r="G2073" i="2"/>
  <c r="H2073" i="2"/>
  <c r="J2073" i="2"/>
  <c r="K2073" i="2"/>
  <c r="L2073" i="2"/>
  <c r="M2073" i="2"/>
  <c r="AG2073" i="2"/>
  <c r="AH2073" i="2"/>
  <c r="AI2073" i="2"/>
  <c r="AJ2073" i="2"/>
  <c r="AK2073" i="2"/>
  <c r="AL2073" i="2"/>
  <c r="AM2073" i="2"/>
  <c r="AN2073" i="2"/>
  <c r="AV2073" i="2"/>
  <c r="C2074" i="2"/>
  <c r="D2074" i="2"/>
  <c r="E2074" i="2"/>
  <c r="F2074" i="2"/>
  <c r="G2074" i="2"/>
  <c r="H2074" i="2"/>
  <c r="J2074" i="2"/>
  <c r="K2074" i="2"/>
  <c r="L2074" i="2"/>
  <c r="M2074" i="2"/>
  <c r="AG2074" i="2"/>
  <c r="AH2074" i="2"/>
  <c r="AI2074" i="2"/>
  <c r="AJ2074" i="2"/>
  <c r="AK2074" i="2"/>
  <c r="AL2074" i="2"/>
  <c r="AM2074" i="2"/>
  <c r="AN2074" i="2"/>
  <c r="AV2074" i="2"/>
  <c r="C2075" i="2"/>
  <c r="D2075" i="2"/>
  <c r="E2075" i="2"/>
  <c r="F2075" i="2"/>
  <c r="G2075" i="2"/>
  <c r="H2075" i="2"/>
  <c r="J2075" i="2"/>
  <c r="K2075" i="2"/>
  <c r="L2075" i="2"/>
  <c r="M2075" i="2"/>
  <c r="AG2075" i="2"/>
  <c r="AH2075" i="2"/>
  <c r="AI2075" i="2"/>
  <c r="AJ2075" i="2"/>
  <c r="AK2075" i="2"/>
  <c r="AL2075" i="2"/>
  <c r="AM2075" i="2"/>
  <c r="AN2075" i="2"/>
  <c r="AV2075" i="2"/>
  <c r="C2076" i="2"/>
  <c r="D2076" i="2"/>
  <c r="E2076" i="2"/>
  <c r="F2076" i="2"/>
  <c r="G2076" i="2"/>
  <c r="H2076" i="2"/>
  <c r="J2076" i="2"/>
  <c r="K2076" i="2"/>
  <c r="L2076" i="2"/>
  <c r="M2076" i="2"/>
  <c r="AG2076" i="2"/>
  <c r="AH2076" i="2"/>
  <c r="AI2076" i="2"/>
  <c r="AJ2076" i="2"/>
  <c r="AK2076" i="2"/>
  <c r="AL2076" i="2"/>
  <c r="AM2076" i="2"/>
  <c r="AN2076" i="2"/>
  <c r="AV2076" i="2"/>
  <c r="C2077" i="2"/>
  <c r="D2077" i="2"/>
  <c r="E2077" i="2"/>
  <c r="F2077" i="2"/>
  <c r="G2077" i="2"/>
  <c r="H2077" i="2"/>
  <c r="J2077" i="2"/>
  <c r="K2077" i="2"/>
  <c r="L2077" i="2"/>
  <c r="M2077" i="2"/>
  <c r="AG2077" i="2"/>
  <c r="AH2077" i="2"/>
  <c r="AI2077" i="2"/>
  <c r="AJ2077" i="2"/>
  <c r="AK2077" i="2"/>
  <c r="AL2077" i="2"/>
  <c r="AM2077" i="2"/>
  <c r="AN2077" i="2"/>
  <c r="AV2077" i="2"/>
  <c r="C2078" i="2"/>
  <c r="D2078" i="2"/>
  <c r="E2078" i="2"/>
  <c r="F2078" i="2"/>
  <c r="G2078" i="2"/>
  <c r="H2078" i="2"/>
  <c r="J2078" i="2"/>
  <c r="K2078" i="2"/>
  <c r="L2078" i="2"/>
  <c r="M2078" i="2"/>
  <c r="AG2078" i="2"/>
  <c r="AH2078" i="2"/>
  <c r="AI2078" i="2"/>
  <c r="AJ2078" i="2"/>
  <c r="AK2078" i="2"/>
  <c r="AL2078" i="2"/>
  <c r="AM2078" i="2"/>
  <c r="AN2078" i="2"/>
  <c r="AV2078" i="2"/>
  <c r="C2079" i="2"/>
  <c r="D2079" i="2"/>
  <c r="E2079" i="2"/>
  <c r="F2079" i="2"/>
  <c r="G2079" i="2"/>
  <c r="H2079" i="2"/>
  <c r="J2079" i="2"/>
  <c r="K2079" i="2"/>
  <c r="L2079" i="2"/>
  <c r="M2079" i="2"/>
  <c r="AG2079" i="2"/>
  <c r="AH2079" i="2"/>
  <c r="AI2079" i="2"/>
  <c r="AJ2079" i="2"/>
  <c r="AK2079" i="2"/>
  <c r="AL2079" i="2"/>
  <c r="AM2079" i="2"/>
  <c r="AN2079" i="2"/>
  <c r="AV2079" i="2"/>
  <c r="C2080" i="2"/>
  <c r="D2080" i="2"/>
  <c r="E2080" i="2"/>
  <c r="F2080" i="2"/>
  <c r="G2080" i="2"/>
  <c r="H2080" i="2"/>
  <c r="J2080" i="2"/>
  <c r="K2080" i="2"/>
  <c r="L2080" i="2"/>
  <c r="M2080" i="2"/>
  <c r="AG2080" i="2"/>
  <c r="AH2080" i="2"/>
  <c r="AI2080" i="2"/>
  <c r="AJ2080" i="2"/>
  <c r="AK2080" i="2"/>
  <c r="AL2080" i="2"/>
  <c r="AM2080" i="2"/>
  <c r="AN2080" i="2"/>
  <c r="AV2080" i="2"/>
  <c r="C2081" i="2"/>
  <c r="D2081" i="2"/>
  <c r="E2081" i="2"/>
  <c r="F2081" i="2"/>
  <c r="G2081" i="2"/>
  <c r="H2081" i="2"/>
  <c r="J2081" i="2"/>
  <c r="K2081" i="2"/>
  <c r="L2081" i="2"/>
  <c r="M2081" i="2"/>
  <c r="AG2081" i="2"/>
  <c r="AH2081" i="2"/>
  <c r="AI2081" i="2"/>
  <c r="AJ2081" i="2"/>
  <c r="AK2081" i="2"/>
  <c r="AL2081" i="2"/>
  <c r="AM2081" i="2"/>
  <c r="AN2081" i="2"/>
  <c r="AV2081" i="2"/>
  <c r="C2082" i="2"/>
  <c r="D2082" i="2"/>
  <c r="E2082" i="2"/>
  <c r="F2082" i="2"/>
  <c r="G2082" i="2"/>
  <c r="H2082" i="2"/>
  <c r="J2082" i="2"/>
  <c r="K2082" i="2"/>
  <c r="L2082" i="2"/>
  <c r="M2082" i="2"/>
  <c r="AG2082" i="2"/>
  <c r="AH2082" i="2"/>
  <c r="AI2082" i="2"/>
  <c r="AJ2082" i="2"/>
  <c r="AK2082" i="2"/>
  <c r="AL2082" i="2"/>
  <c r="AM2082" i="2"/>
  <c r="AN2082" i="2"/>
  <c r="AV2082" i="2"/>
  <c r="C2083" i="2"/>
  <c r="D2083" i="2"/>
  <c r="E2083" i="2"/>
  <c r="F2083" i="2"/>
  <c r="G2083" i="2"/>
  <c r="H2083" i="2"/>
  <c r="J2083" i="2"/>
  <c r="K2083" i="2"/>
  <c r="L2083" i="2"/>
  <c r="M2083" i="2"/>
  <c r="AG2083" i="2"/>
  <c r="AH2083" i="2"/>
  <c r="AI2083" i="2"/>
  <c r="AJ2083" i="2"/>
  <c r="AK2083" i="2"/>
  <c r="AL2083" i="2"/>
  <c r="AM2083" i="2"/>
  <c r="AN2083" i="2"/>
  <c r="AV2083" i="2"/>
  <c r="C2084" i="2"/>
  <c r="D2084" i="2"/>
  <c r="E2084" i="2"/>
  <c r="F2084" i="2"/>
  <c r="G2084" i="2"/>
  <c r="H2084" i="2"/>
  <c r="J2084" i="2"/>
  <c r="K2084" i="2"/>
  <c r="L2084" i="2"/>
  <c r="M2084" i="2"/>
  <c r="AG2084" i="2"/>
  <c r="AH2084" i="2"/>
  <c r="AI2084" i="2"/>
  <c r="AJ2084" i="2"/>
  <c r="AK2084" i="2"/>
  <c r="AL2084" i="2"/>
  <c r="AM2084" i="2"/>
  <c r="AN2084" i="2"/>
  <c r="AV2084" i="2"/>
  <c r="C2085" i="2"/>
  <c r="D2085" i="2"/>
  <c r="E2085" i="2"/>
  <c r="F2085" i="2"/>
  <c r="G2085" i="2"/>
  <c r="H2085" i="2"/>
  <c r="J2085" i="2"/>
  <c r="K2085" i="2"/>
  <c r="L2085" i="2"/>
  <c r="M2085" i="2"/>
  <c r="AG2085" i="2"/>
  <c r="AH2085" i="2"/>
  <c r="AI2085" i="2"/>
  <c r="AJ2085" i="2"/>
  <c r="AK2085" i="2"/>
  <c r="AL2085" i="2"/>
  <c r="AM2085" i="2"/>
  <c r="AN2085" i="2"/>
  <c r="AV2085" i="2"/>
  <c r="C2086" i="2"/>
  <c r="D2086" i="2"/>
  <c r="E2086" i="2"/>
  <c r="F2086" i="2"/>
  <c r="G2086" i="2"/>
  <c r="H2086" i="2"/>
  <c r="J2086" i="2"/>
  <c r="K2086" i="2"/>
  <c r="L2086" i="2"/>
  <c r="M2086" i="2"/>
  <c r="AG2086" i="2"/>
  <c r="AH2086" i="2"/>
  <c r="AI2086" i="2"/>
  <c r="AJ2086" i="2"/>
  <c r="AK2086" i="2"/>
  <c r="AL2086" i="2"/>
  <c r="AM2086" i="2"/>
  <c r="AN2086" i="2"/>
  <c r="AV2086" i="2"/>
  <c r="C2087" i="2"/>
  <c r="D2087" i="2"/>
  <c r="E2087" i="2"/>
  <c r="F2087" i="2"/>
  <c r="G2087" i="2"/>
  <c r="H2087" i="2"/>
  <c r="J2087" i="2"/>
  <c r="K2087" i="2"/>
  <c r="L2087" i="2"/>
  <c r="M2087" i="2"/>
  <c r="AG2087" i="2"/>
  <c r="AH2087" i="2"/>
  <c r="AI2087" i="2"/>
  <c r="AJ2087" i="2"/>
  <c r="AK2087" i="2"/>
  <c r="AL2087" i="2"/>
  <c r="AM2087" i="2"/>
  <c r="AN2087" i="2"/>
  <c r="AV2087" i="2"/>
  <c r="C2088" i="2"/>
  <c r="D2088" i="2"/>
  <c r="E2088" i="2"/>
  <c r="F2088" i="2"/>
  <c r="G2088" i="2"/>
  <c r="H2088" i="2"/>
  <c r="J2088" i="2"/>
  <c r="K2088" i="2"/>
  <c r="L2088" i="2"/>
  <c r="M2088" i="2"/>
  <c r="AG2088" i="2"/>
  <c r="AH2088" i="2"/>
  <c r="AI2088" i="2"/>
  <c r="AJ2088" i="2"/>
  <c r="AK2088" i="2"/>
  <c r="AL2088" i="2"/>
  <c r="AM2088" i="2"/>
  <c r="AN2088" i="2"/>
  <c r="AV2088" i="2"/>
  <c r="C2089" i="2"/>
  <c r="D2089" i="2"/>
  <c r="E2089" i="2"/>
  <c r="F2089" i="2"/>
  <c r="G2089" i="2"/>
  <c r="H2089" i="2"/>
  <c r="J2089" i="2"/>
  <c r="K2089" i="2"/>
  <c r="L2089" i="2"/>
  <c r="M2089" i="2"/>
  <c r="AG2089" i="2"/>
  <c r="AH2089" i="2"/>
  <c r="AI2089" i="2"/>
  <c r="AJ2089" i="2"/>
  <c r="AK2089" i="2"/>
  <c r="AL2089" i="2"/>
  <c r="AM2089" i="2"/>
  <c r="AN2089" i="2"/>
  <c r="AV2089" i="2"/>
  <c r="C2090" i="2"/>
  <c r="D2090" i="2"/>
  <c r="E2090" i="2"/>
  <c r="F2090" i="2"/>
  <c r="G2090" i="2"/>
  <c r="H2090" i="2"/>
  <c r="J2090" i="2"/>
  <c r="K2090" i="2"/>
  <c r="L2090" i="2"/>
  <c r="M2090" i="2"/>
  <c r="AG2090" i="2"/>
  <c r="AH2090" i="2"/>
  <c r="AI2090" i="2"/>
  <c r="AJ2090" i="2"/>
  <c r="AK2090" i="2"/>
  <c r="AL2090" i="2"/>
  <c r="AM2090" i="2"/>
  <c r="AN2090" i="2"/>
  <c r="AV2090" i="2"/>
  <c r="C2091" i="2"/>
  <c r="D2091" i="2"/>
  <c r="E2091" i="2"/>
  <c r="F2091" i="2"/>
  <c r="G2091" i="2"/>
  <c r="H2091" i="2"/>
  <c r="J2091" i="2"/>
  <c r="K2091" i="2"/>
  <c r="L2091" i="2"/>
  <c r="M2091" i="2"/>
  <c r="AG2091" i="2"/>
  <c r="AH2091" i="2"/>
  <c r="AI2091" i="2"/>
  <c r="AJ2091" i="2"/>
  <c r="AK2091" i="2"/>
  <c r="AL2091" i="2"/>
  <c r="AM2091" i="2"/>
  <c r="AN2091" i="2"/>
  <c r="AV2091" i="2"/>
  <c r="C2092" i="2"/>
  <c r="D2092" i="2"/>
  <c r="E2092" i="2"/>
  <c r="F2092" i="2"/>
  <c r="G2092" i="2"/>
  <c r="H2092" i="2"/>
  <c r="J2092" i="2"/>
  <c r="K2092" i="2"/>
  <c r="L2092" i="2"/>
  <c r="M2092" i="2"/>
  <c r="AG2092" i="2"/>
  <c r="AH2092" i="2"/>
  <c r="AI2092" i="2"/>
  <c r="AJ2092" i="2"/>
  <c r="AK2092" i="2"/>
  <c r="AL2092" i="2"/>
  <c r="AM2092" i="2"/>
  <c r="AN2092" i="2"/>
  <c r="AV2092" i="2"/>
  <c r="C2093" i="2"/>
  <c r="D2093" i="2"/>
  <c r="E2093" i="2"/>
  <c r="F2093" i="2"/>
  <c r="G2093" i="2"/>
  <c r="H2093" i="2"/>
  <c r="J2093" i="2"/>
  <c r="K2093" i="2"/>
  <c r="L2093" i="2"/>
  <c r="M2093" i="2"/>
  <c r="AG2093" i="2"/>
  <c r="AH2093" i="2"/>
  <c r="AI2093" i="2"/>
  <c r="AJ2093" i="2"/>
  <c r="AK2093" i="2"/>
  <c r="AL2093" i="2"/>
  <c r="AM2093" i="2"/>
  <c r="AN2093" i="2"/>
  <c r="AV2093" i="2"/>
  <c r="C2094" i="2"/>
  <c r="D2094" i="2"/>
  <c r="E2094" i="2"/>
  <c r="F2094" i="2"/>
  <c r="G2094" i="2"/>
  <c r="H2094" i="2"/>
  <c r="J2094" i="2"/>
  <c r="K2094" i="2"/>
  <c r="L2094" i="2"/>
  <c r="M2094" i="2"/>
  <c r="AG2094" i="2"/>
  <c r="AH2094" i="2"/>
  <c r="AI2094" i="2"/>
  <c r="AJ2094" i="2"/>
  <c r="AK2094" i="2"/>
  <c r="AL2094" i="2"/>
  <c r="AM2094" i="2"/>
  <c r="AN2094" i="2"/>
  <c r="C2096" i="2"/>
  <c r="D2096" i="2"/>
  <c r="E2096" i="2"/>
  <c r="F2096" i="2"/>
  <c r="G2096" i="2"/>
  <c r="H2096" i="2"/>
  <c r="J2096" i="2"/>
  <c r="K2096" i="2"/>
  <c r="L2096" i="2"/>
  <c r="M2096" i="2"/>
  <c r="AG2096" i="2"/>
  <c r="AH2096" i="2"/>
  <c r="AI2096" i="2"/>
  <c r="AJ2096" i="2"/>
  <c r="AK2096" i="2"/>
  <c r="AL2096" i="2"/>
  <c r="AM2096" i="2"/>
  <c r="AN2096" i="2"/>
  <c r="AV2096" i="2"/>
  <c r="C2097" i="2"/>
  <c r="D2097" i="2"/>
  <c r="E2097" i="2"/>
  <c r="F2097" i="2"/>
  <c r="G2097" i="2"/>
  <c r="H2097" i="2"/>
  <c r="J2097" i="2"/>
  <c r="K2097" i="2"/>
  <c r="L2097" i="2"/>
  <c r="M2097" i="2"/>
  <c r="AG2097" i="2"/>
  <c r="AH2097" i="2"/>
  <c r="AI2097" i="2"/>
  <c r="AJ2097" i="2"/>
  <c r="AK2097" i="2"/>
  <c r="AL2097" i="2"/>
  <c r="AM2097" i="2"/>
  <c r="AN2097" i="2"/>
  <c r="AV2097" i="2"/>
  <c r="C2098" i="2"/>
  <c r="D2098" i="2"/>
  <c r="E2098" i="2"/>
  <c r="F2098" i="2"/>
  <c r="G2098" i="2"/>
  <c r="H2098" i="2"/>
  <c r="J2098" i="2"/>
  <c r="K2098" i="2"/>
  <c r="L2098" i="2"/>
  <c r="M2098" i="2"/>
  <c r="AG2098" i="2"/>
  <c r="AH2098" i="2"/>
  <c r="AI2098" i="2"/>
  <c r="AJ2098" i="2"/>
  <c r="AK2098" i="2"/>
  <c r="AL2098" i="2"/>
  <c r="AM2098" i="2"/>
  <c r="AN2098" i="2"/>
  <c r="AV2098" i="2"/>
  <c r="C2099" i="2"/>
  <c r="D2099" i="2"/>
  <c r="E2099" i="2"/>
  <c r="F2099" i="2"/>
  <c r="G2099" i="2"/>
  <c r="H2099" i="2"/>
  <c r="J2099" i="2"/>
  <c r="K2099" i="2"/>
  <c r="L2099" i="2"/>
  <c r="M2099" i="2"/>
  <c r="AG2099" i="2"/>
  <c r="AH2099" i="2"/>
  <c r="AI2099" i="2"/>
  <c r="AJ2099" i="2"/>
  <c r="AK2099" i="2"/>
  <c r="AL2099" i="2"/>
  <c r="AM2099" i="2"/>
  <c r="AN2099" i="2"/>
  <c r="AV2099" i="2"/>
  <c r="C2100" i="2"/>
  <c r="D2100" i="2"/>
  <c r="E2100" i="2"/>
  <c r="F2100" i="2"/>
  <c r="G2100" i="2"/>
  <c r="H2100" i="2"/>
  <c r="J2100" i="2"/>
  <c r="K2100" i="2"/>
  <c r="L2100" i="2"/>
  <c r="M2100" i="2"/>
  <c r="AG2100" i="2"/>
  <c r="AH2100" i="2"/>
  <c r="AI2100" i="2"/>
  <c r="AJ2100" i="2"/>
  <c r="AK2100" i="2"/>
  <c r="AL2100" i="2"/>
  <c r="AM2100" i="2"/>
  <c r="AN2100" i="2"/>
  <c r="AV2100" i="2"/>
  <c r="C2101" i="2"/>
  <c r="D2101" i="2"/>
  <c r="E2101" i="2"/>
  <c r="F2101" i="2"/>
  <c r="G2101" i="2"/>
  <c r="H2101" i="2"/>
  <c r="J2101" i="2"/>
  <c r="K2101" i="2"/>
  <c r="L2101" i="2"/>
  <c r="M2101" i="2"/>
  <c r="AG2101" i="2"/>
  <c r="AH2101" i="2"/>
  <c r="AI2101" i="2"/>
  <c r="AJ2101" i="2"/>
  <c r="AK2101" i="2"/>
  <c r="AL2101" i="2"/>
  <c r="AM2101" i="2"/>
  <c r="AN2101" i="2"/>
  <c r="AV2101" i="2"/>
  <c r="C2102" i="2"/>
  <c r="D2102" i="2"/>
  <c r="E2102" i="2"/>
  <c r="F2102" i="2"/>
  <c r="G2102" i="2"/>
  <c r="H2102" i="2"/>
  <c r="J2102" i="2"/>
  <c r="K2102" i="2"/>
  <c r="L2102" i="2"/>
  <c r="M2102" i="2"/>
  <c r="AG2102" i="2"/>
  <c r="AH2102" i="2"/>
  <c r="AI2102" i="2"/>
  <c r="AJ2102" i="2"/>
  <c r="AK2102" i="2"/>
  <c r="AL2102" i="2"/>
  <c r="AM2102" i="2"/>
  <c r="AN2102" i="2"/>
  <c r="AV2102" i="2"/>
  <c r="C2103" i="2"/>
  <c r="D2103" i="2"/>
  <c r="E2103" i="2"/>
  <c r="F2103" i="2"/>
  <c r="G2103" i="2"/>
  <c r="H2103" i="2"/>
  <c r="J2103" i="2"/>
  <c r="K2103" i="2"/>
  <c r="L2103" i="2"/>
  <c r="M2103" i="2"/>
  <c r="AG2103" i="2"/>
  <c r="AH2103" i="2"/>
  <c r="AI2103" i="2"/>
  <c r="AJ2103" i="2"/>
  <c r="AK2103" i="2"/>
  <c r="AL2103" i="2"/>
  <c r="AM2103" i="2"/>
  <c r="AN2103" i="2"/>
  <c r="AV2103" i="2"/>
  <c r="C2104" i="2"/>
  <c r="D2104" i="2"/>
  <c r="E2104" i="2"/>
  <c r="F2104" i="2"/>
  <c r="G2104" i="2"/>
  <c r="H2104" i="2"/>
  <c r="J2104" i="2"/>
  <c r="K2104" i="2"/>
  <c r="L2104" i="2"/>
  <c r="M2104" i="2"/>
  <c r="AG2104" i="2"/>
  <c r="AH2104" i="2"/>
  <c r="AI2104" i="2"/>
  <c r="AJ2104" i="2"/>
  <c r="AK2104" i="2"/>
  <c r="AL2104" i="2"/>
  <c r="AM2104" i="2"/>
  <c r="AN2104" i="2"/>
  <c r="AV2104" i="2"/>
  <c r="C2105" i="2"/>
  <c r="D2105" i="2"/>
  <c r="E2105" i="2"/>
  <c r="F2105" i="2"/>
  <c r="G2105" i="2"/>
  <c r="H2105" i="2"/>
  <c r="J2105" i="2"/>
  <c r="K2105" i="2"/>
  <c r="L2105" i="2"/>
  <c r="M2105" i="2"/>
  <c r="AG2105" i="2"/>
  <c r="AH2105" i="2"/>
  <c r="AI2105" i="2"/>
  <c r="AJ2105" i="2"/>
  <c r="AK2105" i="2"/>
  <c r="AL2105" i="2"/>
  <c r="AM2105" i="2"/>
  <c r="AN2105" i="2"/>
  <c r="AV2105" i="2"/>
  <c r="C2106" i="2"/>
  <c r="D2106" i="2"/>
  <c r="E2106" i="2"/>
  <c r="F2106" i="2"/>
  <c r="G2106" i="2"/>
  <c r="H2106" i="2"/>
  <c r="J2106" i="2"/>
  <c r="K2106" i="2"/>
  <c r="L2106" i="2"/>
  <c r="M2106" i="2"/>
  <c r="AG2106" i="2"/>
  <c r="AH2106" i="2"/>
  <c r="AI2106" i="2"/>
  <c r="AJ2106" i="2"/>
  <c r="AK2106" i="2"/>
  <c r="AL2106" i="2"/>
  <c r="AM2106" i="2"/>
  <c r="AN2106" i="2"/>
  <c r="AV2106" i="2"/>
  <c r="C2107" i="2"/>
  <c r="D2107" i="2"/>
  <c r="E2107" i="2"/>
  <c r="F2107" i="2"/>
  <c r="G2107" i="2"/>
  <c r="H2107" i="2"/>
  <c r="J2107" i="2"/>
  <c r="K2107" i="2"/>
  <c r="L2107" i="2"/>
  <c r="M2107" i="2"/>
  <c r="AG2107" i="2"/>
  <c r="AH2107" i="2"/>
  <c r="AI2107" i="2"/>
  <c r="AJ2107" i="2"/>
  <c r="AK2107" i="2"/>
  <c r="AL2107" i="2"/>
  <c r="AM2107" i="2"/>
  <c r="AN2107" i="2"/>
  <c r="AV2107" i="2"/>
  <c r="C2108" i="2"/>
  <c r="D2108" i="2"/>
  <c r="E2108" i="2"/>
  <c r="F2108" i="2"/>
  <c r="G2108" i="2"/>
  <c r="H2108" i="2"/>
  <c r="J2108" i="2"/>
  <c r="K2108" i="2"/>
  <c r="L2108" i="2"/>
  <c r="M2108" i="2"/>
  <c r="AG2108" i="2"/>
  <c r="AH2108" i="2"/>
  <c r="AI2108" i="2"/>
  <c r="AJ2108" i="2"/>
  <c r="AK2108" i="2"/>
  <c r="AL2108" i="2"/>
  <c r="AM2108" i="2"/>
  <c r="AN2108" i="2"/>
  <c r="AV2108" i="2"/>
  <c r="C2109" i="2"/>
  <c r="D2109" i="2"/>
  <c r="E2109" i="2"/>
  <c r="F2109" i="2"/>
  <c r="G2109" i="2"/>
  <c r="H2109" i="2"/>
  <c r="J2109" i="2"/>
  <c r="K2109" i="2"/>
  <c r="L2109" i="2"/>
  <c r="M2109" i="2"/>
  <c r="AG2109" i="2"/>
  <c r="AH2109" i="2"/>
  <c r="AI2109" i="2"/>
  <c r="AJ2109" i="2"/>
  <c r="AK2109" i="2"/>
  <c r="AL2109" i="2"/>
  <c r="AM2109" i="2"/>
  <c r="AN2109" i="2"/>
  <c r="AV2109" i="2"/>
  <c r="C2110" i="2"/>
  <c r="D2110" i="2"/>
  <c r="E2110" i="2"/>
  <c r="F2110" i="2"/>
  <c r="G2110" i="2"/>
  <c r="H2110" i="2"/>
  <c r="J2110" i="2"/>
  <c r="K2110" i="2"/>
  <c r="L2110" i="2"/>
  <c r="M2110" i="2"/>
  <c r="AG2110" i="2"/>
  <c r="AH2110" i="2"/>
  <c r="AI2110" i="2"/>
  <c r="AJ2110" i="2"/>
  <c r="AK2110" i="2"/>
  <c r="AL2110" i="2"/>
  <c r="AM2110" i="2"/>
  <c r="AN2110" i="2"/>
  <c r="AV2110" i="2"/>
  <c r="C2111" i="2"/>
  <c r="D2111" i="2"/>
  <c r="E2111" i="2"/>
  <c r="F2111" i="2"/>
  <c r="G2111" i="2"/>
  <c r="H2111" i="2"/>
  <c r="J2111" i="2"/>
  <c r="K2111" i="2"/>
  <c r="L2111" i="2"/>
  <c r="M2111" i="2"/>
  <c r="AG2111" i="2"/>
  <c r="AH2111" i="2"/>
  <c r="AI2111" i="2"/>
  <c r="AJ2111" i="2"/>
  <c r="AK2111" i="2"/>
  <c r="AL2111" i="2"/>
  <c r="AM2111" i="2"/>
  <c r="AN2111" i="2"/>
  <c r="AV2111" i="2"/>
  <c r="C2112" i="2"/>
  <c r="D2112" i="2"/>
  <c r="E2112" i="2"/>
  <c r="F2112" i="2"/>
  <c r="G2112" i="2"/>
  <c r="H2112" i="2"/>
  <c r="J2112" i="2"/>
  <c r="K2112" i="2"/>
  <c r="L2112" i="2"/>
  <c r="M2112" i="2"/>
  <c r="AG2112" i="2"/>
  <c r="AH2112" i="2"/>
  <c r="AI2112" i="2"/>
  <c r="AJ2112" i="2"/>
  <c r="AK2112" i="2"/>
  <c r="AL2112" i="2"/>
  <c r="AM2112" i="2"/>
  <c r="AN2112" i="2"/>
  <c r="AV2112" i="2"/>
  <c r="C2113" i="2"/>
  <c r="D2113" i="2"/>
  <c r="E2113" i="2"/>
  <c r="F2113" i="2"/>
  <c r="G2113" i="2"/>
  <c r="H2113" i="2"/>
  <c r="J2113" i="2"/>
  <c r="K2113" i="2"/>
  <c r="L2113" i="2"/>
  <c r="M2113" i="2"/>
  <c r="AG2113" i="2"/>
  <c r="AH2113" i="2"/>
  <c r="AI2113" i="2"/>
  <c r="AJ2113" i="2"/>
  <c r="AK2113" i="2"/>
  <c r="AL2113" i="2"/>
  <c r="AM2113" i="2"/>
  <c r="AN2113" i="2"/>
  <c r="AV2113" i="2"/>
  <c r="C2114" i="2"/>
  <c r="D2114" i="2"/>
  <c r="E2114" i="2"/>
  <c r="F2114" i="2"/>
  <c r="G2114" i="2"/>
  <c r="H2114" i="2"/>
  <c r="J2114" i="2"/>
  <c r="K2114" i="2"/>
  <c r="L2114" i="2"/>
  <c r="M2114" i="2"/>
  <c r="AG2114" i="2"/>
  <c r="AH2114" i="2"/>
  <c r="AI2114" i="2"/>
  <c r="AJ2114" i="2"/>
  <c r="AK2114" i="2"/>
  <c r="AL2114" i="2"/>
  <c r="AM2114" i="2"/>
  <c r="AN2114" i="2"/>
  <c r="AV2114" i="2"/>
  <c r="C2115" i="2"/>
  <c r="D2115" i="2"/>
  <c r="E2115" i="2"/>
  <c r="F2115" i="2"/>
  <c r="G2115" i="2"/>
  <c r="H2115" i="2"/>
  <c r="J2115" i="2"/>
  <c r="K2115" i="2"/>
  <c r="L2115" i="2"/>
  <c r="M2115" i="2"/>
  <c r="AG2115" i="2"/>
  <c r="AH2115" i="2"/>
  <c r="AI2115" i="2"/>
  <c r="AJ2115" i="2"/>
  <c r="AK2115" i="2"/>
  <c r="AL2115" i="2"/>
  <c r="AM2115" i="2"/>
  <c r="AN2115" i="2"/>
  <c r="AV2115" i="2"/>
  <c r="C2116" i="2"/>
  <c r="D2116" i="2"/>
  <c r="E2116" i="2"/>
  <c r="F2116" i="2"/>
  <c r="G2116" i="2"/>
  <c r="H2116" i="2"/>
  <c r="J2116" i="2"/>
  <c r="K2116" i="2"/>
  <c r="L2116" i="2"/>
  <c r="M2116" i="2"/>
  <c r="AG2116" i="2"/>
  <c r="AH2116" i="2"/>
  <c r="AI2116" i="2"/>
  <c r="AJ2116" i="2"/>
  <c r="AK2116" i="2"/>
  <c r="AL2116" i="2"/>
  <c r="AM2116" i="2"/>
  <c r="AN2116" i="2"/>
  <c r="AV2116" i="2"/>
  <c r="C2117" i="2"/>
  <c r="D2117" i="2"/>
  <c r="E2117" i="2"/>
  <c r="F2117" i="2"/>
  <c r="G2117" i="2"/>
  <c r="H2117" i="2"/>
  <c r="J2117" i="2"/>
  <c r="K2117" i="2"/>
  <c r="L2117" i="2"/>
  <c r="M2117" i="2"/>
  <c r="AG2117" i="2"/>
  <c r="AH2117" i="2"/>
  <c r="AI2117" i="2"/>
  <c r="AJ2117" i="2"/>
  <c r="AK2117" i="2"/>
  <c r="AL2117" i="2"/>
  <c r="AM2117" i="2"/>
  <c r="AN2117" i="2"/>
  <c r="AV2117" i="2"/>
  <c r="C2118" i="2"/>
  <c r="D2118" i="2"/>
  <c r="E2118" i="2"/>
  <c r="F2118" i="2"/>
  <c r="G2118" i="2"/>
  <c r="H2118" i="2"/>
  <c r="J2118" i="2"/>
  <c r="K2118" i="2"/>
  <c r="L2118" i="2"/>
  <c r="M2118" i="2"/>
  <c r="AG2118" i="2"/>
  <c r="AH2118" i="2"/>
  <c r="AI2118" i="2"/>
  <c r="AJ2118" i="2"/>
  <c r="AK2118" i="2"/>
  <c r="AL2118" i="2"/>
  <c r="AM2118" i="2"/>
  <c r="AN2118" i="2"/>
  <c r="AV2118" i="2"/>
  <c r="C2119" i="2"/>
  <c r="D2119" i="2"/>
  <c r="E2119" i="2"/>
  <c r="F2119" i="2"/>
  <c r="G2119" i="2"/>
  <c r="H2119" i="2"/>
  <c r="J2119" i="2"/>
  <c r="K2119" i="2"/>
  <c r="L2119" i="2"/>
  <c r="M2119" i="2"/>
  <c r="AG2119" i="2"/>
  <c r="AH2119" i="2"/>
  <c r="AI2119" i="2"/>
  <c r="AJ2119" i="2"/>
  <c r="AK2119" i="2"/>
  <c r="AL2119" i="2"/>
  <c r="AM2119" i="2"/>
  <c r="AN2119" i="2"/>
  <c r="AV2119" i="2"/>
  <c r="C2120" i="2"/>
  <c r="D2120" i="2"/>
  <c r="E2120" i="2"/>
  <c r="F2120" i="2"/>
  <c r="G2120" i="2"/>
  <c r="H2120" i="2"/>
  <c r="J2120" i="2"/>
  <c r="K2120" i="2"/>
  <c r="L2120" i="2"/>
  <c r="M2120" i="2"/>
  <c r="AG2120" i="2"/>
  <c r="AH2120" i="2"/>
  <c r="AI2120" i="2"/>
  <c r="AJ2120" i="2"/>
  <c r="AK2120" i="2"/>
  <c r="AL2120" i="2"/>
  <c r="AM2120" i="2"/>
  <c r="AN2120" i="2"/>
  <c r="AV2120" i="2"/>
  <c r="C2121" i="2"/>
  <c r="D2121" i="2"/>
  <c r="E2121" i="2"/>
  <c r="F2121" i="2"/>
  <c r="G2121" i="2"/>
  <c r="H2121" i="2"/>
  <c r="J2121" i="2"/>
  <c r="K2121" i="2"/>
  <c r="L2121" i="2"/>
  <c r="M2121" i="2"/>
  <c r="AG2121" i="2"/>
  <c r="AH2121" i="2"/>
  <c r="AI2121" i="2"/>
  <c r="AJ2121" i="2"/>
  <c r="AK2121" i="2"/>
  <c r="AL2121" i="2"/>
  <c r="AM2121" i="2"/>
  <c r="AN2121" i="2"/>
  <c r="AV2121" i="2"/>
  <c r="C2122" i="2"/>
  <c r="D2122" i="2"/>
  <c r="E2122" i="2"/>
  <c r="F2122" i="2"/>
  <c r="G2122" i="2"/>
  <c r="H2122" i="2"/>
  <c r="J2122" i="2"/>
  <c r="K2122" i="2"/>
  <c r="L2122" i="2"/>
  <c r="M2122" i="2"/>
  <c r="AG2122" i="2"/>
  <c r="AH2122" i="2"/>
  <c r="AI2122" i="2"/>
  <c r="AJ2122" i="2"/>
  <c r="AK2122" i="2"/>
  <c r="AL2122" i="2"/>
  <c r="AM2122" i="2"/>
  <c r="AN2122" i="2"/>
  <c r="AV2122" i="2"/>
  <c r="C2123" i="2"/>
  <c r="D2123" i="2"/>
  <c r="E2123" i="2"/>
  <c r="F2123" i="2"/>
  <c r="G2123" i="2"/>
  <c r="H2123" i="2"/>
  <c r="J2123" i="2"/>
  <c r="K2123" i="2"/>
  <c r="L2123" i="2"/>
  <c r="M2123" i="2"/>
  <c r="AG2123" i="2"/>
  <c r="AH2123" i="2"/>
  <c r="AI2123" i="2"/>
  <c r="AJ2123" i="2"/>
  <c r="AK2123" i="2"/>
  <c r="AL2123" i="2"/>
  <c r="AM2123" i="2"/>
  <c r="AN2123" i="2"/>
  <c r="AV2123" i="2"/>
  <c r="C2124" i="2"/>
  <c r="D2124" i="2"/>
  <c r="E2124" i="2"/>
  <c r="F2124" i="2"/>
  <c r="G2124" i="2"/>
  <c r="H2124" i="2"/>
  <c r="J2124" i="2"/>
  <c r="K2124" i="2"/>
  <c r="L2124" i="2"/>
  <c r="M2124" i="2"/>
  <c r="AG2124" i="2"/>
  <c r="AH2124" i="2"/>
  <c r="AI2124" i="2"/>
  <c r="AJ2124" i="2"/>
  <c r="AK2124" i="2"/>
  <c r="AL2124" i="2"/>
  <c r="AM2124" i="2"/>
  <c r="AN2124" i="2"/>
  <c r="AV2124" i="2"/>
  <c r="C2125" i="2"/>
  <c r="D2125" i="2"/>
  <c r="E2125" i="2"/>
  <c r="F2125" i="2"/>
  <c r="G2125" i="2"/>
  <c r="H2125" i="2"/>
  <c r="J2125" i="2"/>
  <c r="K2125" i="2"/>
  <c r="L2125" i="2"/>
  <c r="M2125" i="2"/>
  <c r="AG2125" i="2"/>
  <c r="AH2125" i="2"/>
  <c r="AI2125" i="2"/>
  <c r="AJ2125" i="2"/>
  <c r="AK2125" i="2"/>
  <c r="AL2125" i="2"/>
  <c r="AM2125" i="2"/>
  <c r="AN2125" i="2"/>
  <c r="AV2125" i="2"/>
  <c r="C2126" i="2"/>
  <c r="D2126" i="2"/>
  <c r="E2126" i="2"/>
  <c r="F2126" i="2"/>
  <c r="G2126" i="2"/>
  <c r="H2126" i="2"/>
  <c r="J2126" i="2"/>
  <c r="K2126" i="2"/>
  <c r="L2126" i="2"/>
  <c r="M2126" i="2"/>
  <c r="AG2126" i="2"/>
  <c r="AH2126" i="2"/>
  <c r="AI2126" i="2"/>
  <c r="AJ2126" i="2"/>
  <c r="AK2126" i="2"/>
  <c r="AL2126" i="2"/>
  <c r="AM2126" i="2"/>
  <c r="AN2126" i="2"/>
  <c r="AV2126" i="2"/>
  <c r="C2127" i="2"/>
  <c r="D2127" i="2"/>
  <c r="E2127" i="2"/>
  <c r="F2127" i="2"/>
  <c r="G2127" i="2"/>
  <c r="H2127" i="2"/>
  <c r="J2127" i="2"/>
  <c r="K2127" i="2"/>
  <c r="L2127" i="2"/>
  <c r="M2127" i="2"/>
  <c r="AG2127" i="2"/>
  <c r="AH2127" i="2"/>
  <c r="AI2127" i="2"/>
  <c r="AJ2127" i="2"/>
  <c r="AK2127" i="2"/>
  <c r="AL2127" i="2"/>
  <c r="AM2127" i="2"/>
  <c r="AN2127" i="2"/>
  <c r="AV2127" i="2"/>
  <c r="C2128" i="2"/>
  <c r="D2128" i="2"/>
  <c r="E2128" i="2"/>
  <c r="F2128" i="2"/>
  <c r="G2128" i="2"/>
  <c r="H2128" i="2"/>
  <c r="J2128" i="2"/>
  <c r="K2128" i="2"/>
  <c r="L2128" i="2"/>
  <c r="M2128" i="2"/>
  <c r="AG2128" i="2"/>
  <c r="AH2128" i="2"/>
  <c r="AI2128" i="2"/>
  <c r="AJ2128" i="2"/>
  <c r="AK2128" i="2"/>
  <c r="AL2128" i="2"/>
  <c r="AM2128" i="2"/>
  <c r="AN2128" i="2"/>
  <c r="AV2128" i="2"/>
  <c r="C2129" i="2"/>
  <c r="D2129" i="2"/>
  <c r="E2129" i="2"/>
  <c r="F2129" i="2"/>
  <c r="G2129" i="2"/>
  <c r="H2129" i="2"/>
  <c r="J2129" i="2"/>
  <c r="K2129" i="2"/>
  <c r="L2129" i="2"/>
  <c r="M2129" i="2"/>
  <c r="AG2129" i="2"/>
  <c r="AH2129" i="2"/>
  <c r="AI2129" i="2"/>
  <c r="AJ2129" i="2"/>
  <c r="AK2129" i="2"/>
  <c r="AL2129" i="2"/>
  <c r="AM2129" i="2"/>
  <c r="AN2129" i="2"/>
  <c r="AV2129" i="2"/>
  <c r="C2130" i="2"/>
  <c r="D2130" i="2"/>
  <c r="E2130" i="2"/>
  <c r="F2130" i="2"/>
  <c r="G2130" i="2"/>
  <c r="H2130" i="2"/>
  <c r="J2130" i="2"/>
  <c r="K2130" i="2"/>
  <c r="L2130" i="2"/>
  <c r="M2130" i="2"/>
  <c r="AG2130" i="2"/>
  <c r="AH2130" i="2"/>
  <c r="AI2130" i="2"/>
  <c r="AJ2130" i="2"/>
  <c r="AK2130" i="2"/>
  <c r="AL2130" i="2"/>
  <c r="AM2130" i="2"/>
  <c r="AN2130" i="2"/>
  <c r="AV2130" i="2"/>
  <c r="C2131" i="2"/>
  <c r="D2131" i="2"/>
  <c r="E2131" i="2"/>
  <c r="F2131" i="2"/>
  <c r="G2131" i="2"/>
  <c r="H2131" i="2"/>
  <c r="J2131" i="2"/>
  <c r="K2131" i="2"/>
  <c r="L2131" i="2"/>
  <c r="M2131" i="2"/>
  <c r="AG2131" i="2"/>
  <c r="AH2131" i="2"/>
  <c r="AI2131" i="2"/>
  <c r="AJ2131" i="2"/>
  <c r="AK2131" i="2"/>
  <c r="AL2131" i="2"/>
  <c r="AM2131" i="2"/>
  <c r="AN2131" i="2"/>
  <c r="AV2131" i="2"/>
  <c r="C2132" i="2"/>
  <c r="D2132" i="2"/>
  <c r="E2132" i="2"/>
  <c r="F2132" i="2"/>
  <c r="G2132" i="2"/>
  <c r="H2132" i="2"/>
  <c r="J2132" i="2"/>
  <c r="K2132" i="2"/>
  <c r="L2132" i="2"/>
  <c r="M2132" i="2"/>
  <c r="AG2132" i="2"/>
  <c r="AH2132" i="2"/>
  <c r="AI2132" i="2"/>
  <c r="AJ2132" i="2"/>
  <c r="AK2132" i="2"/>
  <c r="AL2132" i="2"/>
  <c r="AM2132" i="2"/>
  <c r="AN2132" i="2"/>
  <c r="AV2132" i="2"/>
  <c r="C2133" i="2"/>
  <c r="D2133" i="2"/>
  <c r="E2133" i="2"/>
  <c r="F2133" i="2"/>
  <c r="G2133" i="2"/>
  <c r="H2133" i="2"/>
  <c r="J2133" i="2"/>
  <c r="K2133" i="2"/>
  <c r="L2133" i="2"/>
  <c r="M2133" i="2"/>
  <c r="AG2133" i="2"/>
  <c r="AH2133" i="2"/>
  <c r="AI2133" i="2"/>
  <c r="AJ2133" i="2"/>
  <c r="AK2133" i="2"/>
  <c r="AL2133" i="2"/>
  <c r="AM2133" i="2"/>
  <c r="AN2133" i="2"/>
  <c r="AV2133" i="2"/>
  <c r="C2134" i="2"/>
  <c r="D2134" i="2"/>
  <c r="E2134" i="2"/>
  <c r="F2134" i="2"/>
  <c r="G2134" i="2"/>
  <c r="H2134" i="2"/>
  <c r="J2134" i="2"/>
  <c r="K2134" i="2"/>
  <c r="L2134" i="2"/>
  <c r="M2134" i="2"/>
  <c r="AG2134" i="2"/>
  <c r="AH2134" i="2"/>
  <c r="AI2134" i="2"/>
  <c r="AJ2134" i="2"/>
  <c r="AK2134" i="2"/>
  <c r="AL2134" i="2"/>
  <c r="AM2134" i="2"/>
  <c r="AN2134" i="2"/>
  <c r="AV2134" i="2"/>
  <c r="C2135" i="2"/>
  <c r="D2135" i="2"/>
  <c r="E2135" i="2"/>
  <c r="F2135" i="2"/>
  <c r="G2135" i="2"/>
  <c r="H2135" i="2"/>
  <c r="J2135" i="2"/>
  <c r="K2135" i="2"/>
  <c r="L2135" i="2"/>
  <c r="M2135" i="2"/>
  <c r="AG2135" i="2"/>
  <c r="AH2135" i="2"/>
  <c r="AI2135" i="2"/>
  <c r="AJ2135" i="2"/>
  <c r="AK2135" i="2"/>
  <c r="AL2135" i="2"/>
  <c r="AM2135" i="2"/>
  <c r="AN2135" i="2"/>
  <c r="AV2135" i="2"/>
  <c r="C2136" i="2"/>
  <c r="D2136" i="2"/>
  <c r="E2136" i="2"/>
  <c r="F2136" i="2"/>
  <c r="G2136" i="2"/>
  <c r="H2136" i="2"/>
  <c r="J2136" i="2"/>
  <c r="K2136" i="2"/>
  <c r="L2136" i="2"/>
  <c r="M2136" i="2"/>
  <c r="AG2136" i="2"/>
  <c r="AH2136" i="2"/>
  <c r="AI2136" i="2"/>
  <c r="AJ2136" i="2"/>
  <c r="AK2136" i="2"/>
  <c r="AL2136" i="2"/>
  <c r="AM2136" i="2"/>
  <c r="AN2136" i="2"/>
  <c r="AV2136" i="2"/>
  <c r="C2137" i="2"/>
  <c r="D2137" i="2"/>
  <c r="E2137" i="2"/>
  <c r="F2137" i="2"/>
  <c r="G2137" i="2"/>
  <c r="H2137" i="2"/>
  <c r="J2137" i="2"/>
  <c r="K2137" i="2"/>
  <c r="L2137" i="2"/>
  <c r="M2137" i="2"/>
  <c r="AG2137" i="2"/>
  <c r="AH2137" i="2"/>
  <c r="AI2137" i="2"/>
  <c r="AJ2137" i="2"/>
  <c r="AK2137" i="2"/>
  <c r="AL2137" i="2"/>
  <c r="AM2137" i="2"/>
  <c r="AN2137" i="2"/>
  <c r="AV2137" i="2"/>
  <c r="C2138" i="2"/>
  <c r="D2138" i="2"/>
  <c r="E2138" i="2"/>
  <c r="F2138" i="2"/>
  <c r="G2138" i="2"/>
  <c r="H2138" i="2"/>
  <c r="J2138" i="2"/>
  <c r="K2138" i="2"/>
  <c r="L2138" i="2"/>
  <c r="M2138" i="2"/>
  <c r="AG2138" i="2"/>
  <c r="AH2138" i="2"/>
  <c r="AI2138" i="2"/>
  <c r="AJ2138" i="2"/>
  <c r="AK2138" i="2"/>
  <c r="AL2138" i="2"/>
  <c r="AM2138" i="2"/>
  <c r="AN2138" i="2"/>
  <c r="AV2138" i="2"/>
  <c r="C2139" i="2"/>
  <c r="D2139" i="2"/>
  <c r="E2139" i="2"/>
  <c r="F2139" i="2"/>
  <c r="G2139" i="2"/>
  <c r="H2139" i="2"/>
  <c r="J2139" i="2"/>
  <c r="K2139" i="2"/>
  <c r="L2139" i="2"/>
  <c r="M2139" i="2"/>
  <c r="AG2139" i="2"/>
  <c r="AH2139" i="2"/>
  <c r="AI2139" i="2"/>
  <c r="AJ2139" i="2"/>
  <c r="AK2139" i="2"/>
  <c r="AL2139" i="2"/>
  <c r="AM2139" i="2"/>
  <c r="AN2139" i="2"/>
  <c r="AV2139" i="2"/>
  <c r="C2140" i="2"/>
  <c r="D2140" i="2"/>
  <c r="E2140" i="2"/>
  <c r="F2140" i="2"/>
  <c r="G2140" i="2"/>
  <c r="H2140" i="2"/>
  <c r="J2140" i="2"/>
  <c r="K2140" i="2"/>
  <c r="L2140" i="2"/>
  <c r="M2140" i="2"/>
  <c r="AG2140" i="2"/>
  <c r="AH2140" i="2"/>
  <c r="AI2140" i="2"/>
  <c r="AJ2140" i="2"/>
  <c r="AK2140" i="2"/>
  <c r="AL2140" i="2"/>
  <c r="AM2140" i="2"/>
  <c r="AN2140" i="2"/>
  <c r="AV2140" i="2"/>
  <c r="C2141" i="2"/>
  <c r="D2141" i="2"/>
  <c r="E2141" i="2"/>
  <c r="F2141" i="2"/>
  <c r="G2141" i="2"/>
  <c r="H2141" i="2"/>
  <c r="J2141" i="2"/>
  <c r="K2141" i="2"/>
  <c r="L2141" i="2"/>
  <c r="M2141" i="2"/>
  <c r="AG2141" i="2"/>
  <c r="AH2141" i="2"/>
  <c r="AI2141" i="2"/>
  <c r="AJ2141" i="2"/>
  <c r="AK2141" i="2"/>
  <c r="AL2141" i="2"/>
  <c r="AM2141" i="2"/>
  <c r="AN2141" i="2"/>
  <c r="AV2141" i="2"/>
  <c r="C2142" i="2"/>
  <c r="D2142" i="2"/>
  <c r="E2142" i="2"/>
  <c r="F2142" i="2"/>
  <c r="G2142" i="2"/>
  <c r="H2142" i="2"/>
  <c r="J2142" i="2"/>
  <c r="K2142" i="2"/>
  <c r="L2142" i="2"/>
  <c r="M2142" i="2"/>
  <c r="AG2142" i="2"/>
  <c r="AH2142" i="2"/>
  <c r="AI2142" i="2"/>
  <c r="AJ2142" i="2"/>
  <c r="AK2142" i="2"/>
  <c r="AL2142" i="2"/>
  <c r="AM2142" i="2"/>
  <c r="AN2142" i="2"/>
  <c r="AV2142" i="2"/>
  <c r="C2143" i="2"/>
  <c r="D2143" i="2"/>
  <c r="E2143" i="2"/>
  <c r="F2143" i="2"/>
  <c r="G2143" i="2"/>
  <c r="H2143" i="2"/>
  <c r="J2143" i="2"/>
  <c r="K2143" i="2"/>
  <c r="L2143" i="2"/>
  <c r="M2143" i="2"/>
  <c r="AG2143" i="2"/>
  <c r="AH2143" i="2"/>
  <c r="AI2143" i="2"/>
  <c r="AJ2143" i="2"/>
  <c r="AK2143" i="2"/>
  <c r="AL2143" i="2"/>
  <c r="AM2143" i="2"/>
  <c r="AN2143" i="2"/>
  <c r="AV2143" i="2"/>
  <c r="C2144" i="2"/>
  <c r="D2144" i="2"/>
  <c r="E2144" i="2"/>
  <c r="F2144" i="2"/>
  <c r="G2144" i="2"/>
  <c r="H2144" i="2"/>
  <c r="J2144" i="2"/>
  <c r="K2144" i="2"/>
  <c r="L2144" i="2"/>
  <c r="M2144" i="2"/>
  <c r="AG2144" i="2"/>
  <c r="AH2144" i="2"/>
  <c r="AI2144" i="2"/>
  <c r="AJ2144" i="2"/>
  <c r="AK2144" i="2"/>
  <c r="AL2144" i="2"/>
  <c r="AM2144" i="2"/>
  <c r="AN2144" i="2"/>
  <c r="AV2144" i="2"/>
  <c r="C2145" i="2"/>
  <c r="D2145" i="2"/>
  <c r="E2145" i="2"/>
  <c r="F2145" i="2"/>
  <c r="G2145" i="2"/>
  <c r="H2145" i="2"/>
  <c r="J2145" i="2"/>
  <c r="K2145" i="2"/>
  <c r="L2145" i="2"/>
  <c r="M2145" i="2"/>
  <c r="AG2145" i="2"/>
  <c r="AH2145" i="2"/>
  <c r="AI2145" i="2"/>
  <c r="AJ2145" i="2"/>
  <c r="AK2145" i="2"/>
  <c r="AL2145" i="2"/>
  <c r="AM2145" i="2"/>
  <c r="AN2145" i="2"/>
  <c r="AV2145" i="2"/>
  <c r="C2146" i="2"/>
  <c r="D2146" i="2"/>
  <c r="E2146" i="2"/>
  <c r="F2146" i="2"/>
  <c r="G2146" i="2"/>
  <c r="H2146" i="2"/>
  <c r="J2146" i="2"/>
  <c r="K2146" i="2"/>
  <c r="L2146" i="2"/>
  <c r="M2146" i="2"/>
  <c r="AG2146" i="2"/>
  <c r="AH2146" i="2"/>
  <c r="AI2146" i="2"/>
  <c r="AJ2146" i="2"/>
  <c r="AK2146" i="2"/>
  <c r="AL2146" i="2"/>
  <c r="AM2146" i="2"/>
  <c r="AN2146" i="2"/>
  <c r="AV2146" i="2"/>
  <c r="C2147" i="2"/>
  <c r="D2147" i="2"/>
  <c r="E2147" i="2"/>
  <c r="F2147" i="2"/>
  <c r="G2147" i="2"/>
  <c r="H2147" i="2"/>
  <c r="J2147" i="2"/>
  <c r="K2147" i="2"/>
  <c r="L2147" i="2"/>
  <c r="M2147" i="2"/>
  <c r="AG2147" i="2"/>
  <c r="AH2147" i="2"/>
  <c r="AI2147" i="2"/>
  <c r="AJ2147" i="2"/>
  <c r="AK2147" i="2"/>
  <c r="AL2147" i="2"/>
  <c r="AM2147" i="2"/>
  <c r="AN2147" i="2"/>
  <c r="AV2147" i="2"/>
  <c r="C2148" i="2"/>
  <c r="D2148" i="2"/>
  <c r="E2148" i="2"/>
  <c r="F2148" i="2"/>
  <c r="G2148" i="2"/>
  <c r="H2148" i="2"/>
  <c r="J2148" i="2"/>
  <c r="K2148" i="2"/>
  <c r="L2148" i="2"/>
  <c r="M2148" i="2"/>
  <c r="AG2148" i="2"/>
  <c r="AH2148" i="2"/>
  <c r="AI2148" i="2"/>
  <c r="AJ2148" i="2"/>
  <c r="AK2148" i="2"/>
  <c r="AL2148" i="2"/>
  <c r="AM2148" i="2"/>
  <c r="AN2148" i="2"/>
  <c r="AV2148" i="2"/>
  <c r="C2149" i="2"/>
  <c r="D2149" i="2"/>
  <c r="E2149" i="2"/>
  <c r="F2149" i="2"/>
  <c r="G2149" i="2"/>
  <c r="H2149" i="2"/>
  <c r="J2149" i="2"/>
  <c r="K2149" i="2"/>
  <c r="L2149" i="2"/>
  <c r="M2149" i="2"/>
  <c r="AG2149" i="2"/>
  <c r="AH2149" i="2"/>
  <c r="AI2149" i="2"/>
  <c r="AJ2149" i="2"/>
  <c r="AK2149" i="2"/>
  <c r="AL2149" i="2"/>
  <c r="AM2149" i="2"/>
  <c r="AN2149" i="2"/>
  <c r="AV2149" i="2"/>
  <c r="C2150" i="2"/>
  <c r="D2150" i="2"/>
  <c r="E2150" i="2"/>
  <c r="F2150" i="2"/>
  <c r="G2150" i="2"/>
  <c r="H2150" i="2"/>
  <c r="J2150" i="2"/>
  <c r="K2150" i="2"/>
  <c r="L2150" i="2"/>
  <c r="M2150" i="2"/>
  <c r="AG2150" i="2"/>
  <c r="AH2150" i="2"/>
  <c r="AI2150" i="2"/>
  <c r="AJ2150" i="2"/>
  <c r="AK2150" i="2"/>
  <c r="AL2150" i="2"/>
  <c r="AM2150" i="2"/>
  <c r="AN2150" i="2"/>
  <c r="AV2150" i="2"/>
  <c r="C2151" i="2"/>
  <c r="D2151" i="2"/>
  <c r="E2151" i="2"/>
  <c r="F2151" i="2"/>
  <c r="G2151" i="2"/>
  <c r="H2151" i="2"/>
  <c r="J2151" i="2"/>
  <c r="K2151" i="2"/>
  <c r="L2151" i="2"/>
  <c r="M2151" i="2"/>
  <c r="AG2151" i="2"/>
  <c r="AH2151" i="2"/>
  <c r="AI2151" i="2"/>
  <c r="AJ2151" i="2"/>
  <c r="AK2151" i="2"/>
  <c r="AL2151" i="2"/>
  <c r="AM2151" i="2"/>
  <c r="AN2151" i="2"/>
  <c r="AV2151" i="2"/>
  <c r="C2152" i="2"/>
  <c r="D2152" i="2"/>
  <c r="E2152" i="2"/>
  <c r="F2152" i="2"/>
  <c r="G2152" i="2"/>
  <c r="H2152" i="2"/>
  <c r="J2152" i="2"/>
  <c r="K2152" i="2"/>
  <c r="L2152" i="2"/>
  <c r="M2152" i="2"/>
  <c r="AG2152" i="2"/>
  <c r="AH2152" i="2"/>
  <c r="AI2152" i="2"/>
  <c r="AJ2152" i="2"/>
  <c r="AK2152" i="2"/>
  <c r="AL2152" i="2"/>
  <c r="AM2152" i="2"/>
  <c r="AN2152" i="2"/>
  <c r="AV2152" i="2"/>
  <c r="C2153" i="2"/>
  <c r="D2153" i="2"/>
  <c r="E2153" i="2"/>
  <c r="F2153" i="2"/>
  <c r="G2153" i="2"/>
  <c r="H2153" i="2"/>
  <c r="J2153" i="2"/>
  <c r="K2153" i="2"/>
  <c r="L2153" i="2"/>
  <c r="M2153" i="2"/>
  <c r="AG2153" i="2"/>
  <c r="AH2153" i="2"/>
  <c r="AI2153" i="2"/>
  <c r="AJ2153" i="2"/>
  <c r="AK2153" i="2"/>
  <c r="AL2153" i="2"/>
  <c r="AM2153" i="2"/>
  <c r="AN2153" i="2"/>
  <c r="AV2153" i="2"/>
  <c r="C2154" i="2"/>
  <c r="D2154" i="2"/>
  <c r="E2154" i="2"/>
  <c r="F2154" i="2"/>
  <c r="G2154" i="2"/>
  <c r="H2154" i="2"/>
  <c r="J2154" i="2"/>
  <c r="K2154" i="2"/>
  <c r="L2154" i="2"/>
  <c r="M2154" i="2"/>
  <c r="AG2154" i="2"/>
  <c r="AH2154" i="2"/>
  <c r="AI2154" i="2"/>
  <c r="AJ2154" i="2"/>
  <c r="AK2154" i="2"/>
  <c r="AL2154" i="2"/>
  <c r="AM2154" i="2"/>
  <c r="AN2154" i="2"/>
  <c r="AV2154" i="2"/>
  <c r="C2155" i="2"/>
  <c r="D2155" i="2"/>
  <c r="E2155" i="2"/>
  <c r="F2155" i="2"/>
  <c r="G2155" i="2"/>
  <c r="H2155" i="2"/>
  <c r="J2155" i="2"/>
  <c r="K2155" i="2"/>
  <c r="L2155" i="2"/>
  <c r="M2155" i="2"/>
  <c r="AG2155" i="2"/>
  <c r="AH2155" i="2"/>
  <c r="AI2155" i="2"/>
  <c r="AJ2155" i="2"/>
  <c r="AK2155" i="2"/>
  <c r="AL2155" i="2"/>
  <c r="AM2155" i="2"/>
  <c r="AN2155" i="2"/>
  <c r="AV2155" i="2"/>
  <c r="C2156" i="2"/>
  <c r="D2156" i="2"/>
  <c r="E2156" i="2"/>
  <c r="F2156" i="2"/>
  <c r="G2156" i="2"/>
  <c r="H2156" i="2"/>
  <c r="J2156" i="2"/>
  <c r="K2156" i="2"/>
  <c r="L2156" i="2"/>
  <c r="M2156" i="2"/>
  <c r="AG2156" i="2"/>
  <c r="AH2156" i="2"/>
  <c r="AI2156" i="2"/>
  <c r="AJ2156" i="2"/>
  <c r="AK2156" i="2"/>
  <c r="AL2156" i="2"/>
  <c r="AM2156" i="2"/>
  <c r="AN2156" i="2"/>
  <c r="AV2156" i="2"/>
  <c r="C2157" i="2"/>
  <c r="D2157" i="2"/>
  <c r="E2157" i="2"/>
  <c r="F2157" i="2"/>
  <c r="G2157" i="2"/>
  <c r="H2157" i="2"/>
  <c r="J2157" i="2"/>
  <c r="K2157" i="2"/>
  <c r="L2157" i="2"/>
  <c r="M2157" i="2"/>
  <c r="AG2157" i="2"/>
  <c r="AH2157" i="2"/>
  <c r="AI2157" i="2"/>
  <c r="AJ2157" i="2"/>
  <c r="AK2157" i="2"/>
  <c r="AL2157" i="2"/>
  <c r="AM2157" i="2"/>
  <c r="AN2157" i="2"/>
  <c r="AV2157" i="2"/>
  <c r="C2158" i="2"/>
  <c r="D2158" i="2"/>
  <c r="E2158" i="2"/>
  <c r="F2158" i="2"/>
  <c r="G2158" i="2"/>
  <c r="H2158" i="2"/>
  <c r="J2158" i="2"/>
  <c r="K2158" i="2"/>
  <c r="L2158" i="2"/>
  <c r="M2158" i="2"/>
  <c r="AG2158" i="2"/>
  <c r="AH2158" i="2"/>
  <c r="AI2158" i="2"/>
  <c r="AJ2158" i="2"/>
  <c r="AK2158" i="2"/>
  <c r="AL2158" i="2"/>
  <c r="AM2158" i="2"/>
  <c r="AN2158" i="2"/>
  <c r="AV2158" i="2"/>
  <c r="C2159" i="2"/>
  <c r="D2159" i="2"/>
  <c r="E2159" i="2"/>
  <c r="F2159" i="2"/>
  <c r="G2159" i="2"/>
  <c r="H2159" i="2"/>
  <c r="J2159" i="2"/>
  <c r="K2159" i="2"/>
  <c r="L2159" i="2"/>
  <c r="M2159" i="2"/>
  <c r="AG2159" i="2"/>
  <c r="AH2159" i="2"/>
  <c r="AI2159" i="2"/>
  <c r="AJ2159" i="2"/>
  <c r="AK2159" i="2"/>
  <c r="AL2159" i="2"/>
  <c r="AM2159" i="2"/>
  <c r="AN2159" i="2"/>
  <c r="AV2159" i="2"/>
  <c r="C2160" i="2"/>
  <c r="D2160" i="2"/>
  <c r="E2160" i="2"/>
  <c r="F2160" i="2"/>
  <c r="G2160" i="2"/>
  <c r="H2160" i="2"/>
  <c r="J2160" i="2"/>
  <c r="K2160" i="2"/>
  <c r="L2160" i="2"/>
  <c r="M2160" i="2"/>
  <c r="AG2160" i="2"/>
  <c r="AH2160" i="2"/>
  <c r="AI2160" i="2"/>
  <c r="AJ2160" i="2"/>
  <c r="AK2160" i="2"/>
  <c r="AL2160" i="2"/>
  <c r="AM2160" i="2"/>
  <c r="AN2160" i="2"/>
  <c r="AV2160" i="2"/>
  <c r="C2161" i="2"/>
  <c r="D2161" i="2"/>
  <c r="E2161" i="2"/>
  <c r="F2161" i="2"/>
  <c r="G2161" i="2"/>
  <c r="H2161" i="2"/>
  <c r="J2161" i="2"/>
  <c r="K2161" i="2"/>
  <c r="L2161" i="2"/>
  <c r="M2161" i="2"/>
  <c r="AG2161" i="2"/>
  <c r="AH2161" i="2"/>
  <c r="AI2161" i="2"/>
  <c r="AJ2161" i="2"/>
  <c r="AK2161" i="2"/>
  <c r="AL2161" i="2"/>
  <c r="AM2161" i="2"/>
  <c r="AN2161" i="2"/>
  <c r="AV2161" i="2"/>
  <c r="C2162" i="2"/>
  <c r="D2162" i="2"/>
  <c r="E2162" i="2"/>
  <c r="F2162" i="2"/>
  <c r="G2162" i="2"/>
  <c r="H2162" i="2"/>
  <c r="J2162" i="2"/>
  <c r="K2162" i="2"/>
  <c r="L2162" i="2"/>
  <c r="M2162" i="2"/>
  <c r="AG2162" i="2"/>
  <c r="AH2162" i="2"/>
  <c r="AI2162" i="2"/>
  <c r="AJ2162" i="2"/>
  <c r="AK2162" i="2"/>
  <c r="AL2162" i="2"/>
  <c r="AM2162" i="2"/>
  <c r="AN2162" i="2"/>
  <c r="AV2162" i="2"/>
  <c r="C2163" i="2"/>
  <c r="D2163" i="2"/>
  <c r="E2163" i="2"/>
  <c r="F2163" i="2"/>
  <c r="G2163" i="2"/>
  <c r="H2163" i="2"/>
  <c r="J2163" i="2"/>
  <c r="K2163" i="2"/>
  <c r="L2163" i="2"/>
  <c r="M2163" i="2"/>
  <c r="AG2163" i="2"/>
  <c r="AH2163" i="2"/>
  <c r="AI2163" i="2"/>
  <c r="AJ2163" i="2"/>
  <c r="AK2163" i="2"/>
  <c r="AL2163" i="2"/>
  <c r="AM2163" i="2"/>
  <c r="AN2163" i="2"/>
  <c r="AV2163" i="2"/>
  <c r="C2164" i="2"/>
  <c r="D2164" i="2"/>
  <c r="E2164" i="2"/>
  <c r="F2164" i="2"/>
  <c r="G2164" i="2"/>
  <c r="H2164" i="2"/>
  <c r="J2164" i="2"/>
  <c r="K2164" i="2"/>
  <c r="L2164" i="2"/>
  <c r="M2164" i="2"/>
  <c r="AG2164" i="2"/>
  <c r="AH2164" i="2"/>
  <c r="AI2164" i="2"/>
  <c r="AJ2164" i="2"/>
  <c r="AK2164" i="2"/>
  <c r="AL2164" i="2"/>
  <c r="AM2164" i="2"/>
  <c r="AN2164" i="2"/>
  <c r="AV2164" i="2"/>
  <c r="C2165" i="2"/>
  <c r="D2165" i="2"/>
  <c r="E2165" i="2"/>
  <c r="F2165" i="2"/>
  <c r="G2165" i="2"/>
  <c r="H2165" i="2"/>
  <c r="J2165" i="2"/>
  <c r="K2165" i="2"/>
  <c r="L2165" i="2"/>
  <c r="M2165" i="2"/>
  <c r="AG2165" i="2"/>
  <c r="AH2165" i="2"/>
  <c r="AI2165" i="2"/>
  <c r="AJ2165" i="2"/>
  <c r="AK2165" i="2"/>
  <c r="AL2165" i="2"/>
  <c r="AM2165" i="2"/>
  <c r="AN2165" i="2"/>
  <c r="AV2165" i="2"/>
  <c r="C2166" i="2"/>
  <c r="D2166" i="2"/>
  <c r="E2166" i="2"/>
  <c r="F2166" i="2"/>
  <c r="G2166" i="2"/>
  <c r="H2166" i="2"/>
  <c r="J2166" i="2"/>
  <c r="K2166" i="2"/>
  <c r="L2166" i="2"/>
  <c r="M2166" i="2"/>
  <c r="AG2166" i="2"/>
  <c r="AH2166" i="2"/>
  <c r="AI2166" i="2"/>
  <c r="AJ2166" i="2"/>
  <c r="AK2166" i="2"/>
  <c r="AL2166" i="2"/>
  <c r="AM2166" i="2"/>
  <c r="AN2166" i="2"/>
  <c r="AV2166" i="2"/>
  <c r="C2167" i="2"/>
  <c r="D2167" i="2"/>
  <c r="E2167" i="2"/>
  <c r="F2167" i="2"/>
  <c r="G2167" i="2"/>
  <c r="H2167" i="2"/>
  <c r="J2167" i="2"/>
  <c r="K2167" i="2"/>
  <c r="L2167" i="2"/>
  <c r="M2167" i="2"/>
  <c r="AG2167" i="2"/>
  <c r="AH2167" i="2"/>
  <c r="AI2167" i="2"/>
  <c r="AJ2167" i="2"/>
  <c r="AK2167" i="2"/>
  <c r="AL2167" i="2"/>
  <c r="AM2167" i="2"/>
  <c r="AN2167" i="2"/>
  <c r="AV2167" i="2"/>
  <c r="C2168" i="2"/>
  <c r="D2168" i="2"/>
  <c r="E2168" i="2"/>
  <c r="F2168" i="2"/>
  <c r="G2168" i="2"/>
  <c r="H2168" i="2"/>
  <c r="J2168" i="2"/>
  <c r="K2168" i="2"/>
  <c r="L2168" i="2"/>
  <c r="M2168" i="2"/>
  <c r="AG2168" i="2"/>
  <c r="AH2168" i="2"/>
  <c r="AI2168" i="2"/>
  <c r="AJ2168" i="2"/>
  <c r="AK2168" i="2"/>
  <c r="AL2168" i="2"/>
  <c r="AM2168" i="2"/>
  <c r="AN2168" i="2"/>
  <c r="C2178" i="2"/>
  <c r="D2178" i="2"/>
  <c r="E2178" i="2"/>
  <c r="F2178" i="2"/>
  <c r="G2178" i="2"/>
  <c r="H2178" i="2"/>
  <c r="J2178" i="2"/>
  <c r="K2178" i="2"/>
  <c r="L2178" i="2"/>
  <c r="M2178" i="2"/>
  <c r="AG2178" i="2"/>
  <c r="AH2178" i="2"/>
  <c r="AI2178" i="2"/>
  <c r="AJ2178" i="2"/>
  <c r="AK2178" i="2"/>
  <c r="AL2178" i="2"/>
  <c r="AM2178" i="2"/>
  <c r="AN2178" i="2"/>
  <c r="AV2178" i="2"/>
  <c r="C2179" i="2"/>
  <c r="D2179" i="2"/>
  <c r="E2179" i="2"/>
  <c r="F2179" i="2"/>
  <c r="G2179" i="2"/>
  <c r="H2179" i="2"/>
  <c r="J2179" i="2"/>
  <c r="K2179" i="2"/>
  <c r="L2179" i="2"/>
  <c r="M2179" i="2"/>
  <c r="AG2179" i="2"/>
  <c r="AH2179" i="2"/>
  <c r="AI2179" i="2"/>
  <c r="AJ2179" i="2"/>
  <c r="AK2179" i="2"/>
  <c r="AL2179" i="2"/>
  <c r="AM2179" i="2"/>
  <c r="AN2179" i="2"/>
  <c r="AV2179" i="2"/>
  <c r="C2180" i="2"/>
  <c r="D2180" i="2"/>
  <c r="E2180" i="2"/>
  <c r="F2180" i="2"/>
  <c r="G2180" i="2"/>
  <c r="H2180" i="2"/>
  <c r="J2180" i="2"/>
  <c r="K2180" i="2"/>
  <c r="L2180" i="2"/>
  <c r="M2180" i="2"/>
  <c r="AG2180" i="2"/>
  <c r="AH2180" i="2"/>
  <c r="AI2180" i="2"/>
  <c r="AJ2180" i="2"/>
  <c r="AK2180" i="2"/>
  <c r="AL2180" i="2"/>
  <c r="AM2180" i="2"/>
  <c r="AN2180" i="2"/>
  <c r="AV2180" i="2"/>
  <c r="C2181" i="2"/>
  <c r="D2181" i="2"/>
  <c r="E2181" i="2"/>
  <c r="F2181" i="2"/>
  <c r="G2181" i="2"/>
  <c r="H2181" i="2"/>
  <c r="J2181" i="2"/>
  <c r="K2181" i="2"/>
  <c r="L2181" i="2"/>
  <c r="M2181" i="2"/>
  <c r="AG2181" i="2"/>
  <c r="AH2181" i="2"/>
  <c r="AI2181" i="2"/>
  <c r="AJ2181" i="2"/>
  <c r="AK2181" i="2"/>
  <c r="AL2181" i="2"/>
  <c r="AM2181" i="2"/>
  <c r="AN2181" i="2"/>
  <c r="AV2181" i="2"/>
  <c r="C2182" i="2"/>
  <c r="D2182" i="2"/>
  <c r="E2182" i="2"/>
  <c r="F2182" i="2"/>
  <c r="G2182" i="2"/>
  <c r="H2182" i="2"/>
  <c r="J2182" i="2"/>
  <c r="K2182" i="2"/>
  <c r="L2182" i="2"/>
  <c r="M2182" i="2"/>
  <c r="AG2182" i="2"/>
  <c r="AH2182" i="2"/>
  <c r="AI2182" i="2"/>
  <c r="AJ2182" i="2"/>
  <c r="AK2182" i="2"/>
  <c r="AL2182" i="2"/>
  <c r="AM2182" i="2"/>
  <c r="AN2182" i="2"/>
  <c r="AV2182" i="2"/>
  <c r="C2183" i="2"/>
  <c r="D2183" i="2"/>
  <c r="E2183" i="2"/>
  <c r="F2183" i="2"/>
  <c r="G2183" i="2"/>
  <c r="H2183" i="2"/>
  <c r="J2183" i="2"/>
  <c r="K2183" i="2"/>
  <c r="L2183" i="2"/>
  <c r="M2183" i="2"/>
  <c r="AG2183" i="2"/>
  <c r="AH2183" i="2"/>
  <c r="AI2183" i="2"/>
  <c r="AJ2183" i="2"/>
  <c r="AK2183" i="2"/>
  <c r="AL2183" i="2"/>
  <c r="AM2183" i="2"/>
  <c r="AN2183" i="2"/>
  <c r="AV2183" i="2"/>
  <c r="C2184" i="2"/>
  <c r="D2184" i="2"/>
  <c r="E2184" i="2"/>
  <c r="F2184" i="2"/>
  <c r="G2184" i="2"/>
  <c r="H2184" i="2"/>
  <c r="J2184" i="2"/>
  <c r="K2184" i="2"/>
  <c r="L2184" i="2"/>
  <c r="M2184" i="2"/>
  <c r="AG2184" i="2"/>
  <c r="AH2184" i="2"/>
  <c r="AI2184" i="2"/>
  <c r="AJ2184" i="2"/>
  <c r="AK2184" i="2"/>
  <c r="AL2184" i="2"/>
  <c r="AM2184" i="2"/>
  <c r="AN2184" i="2"/>
  <c r="AV2184" i="2"/>
  <c r="C2185" i="2"/>
  <c r="D2185" i="2"/>
  <c r="E2185" i="2"/>
  <c r="F2185" i="2"/>
  <c r="G2185" i="2"/>
  <c r="H2185" i="2"/>
  <c r="J2185" i="2"/>
  <c r="K2185" i="2"/>
  <c r="L2185" i="2"/>
  <c r="M2185" i="2"/>
  <c r="AG2185" i="2"/>
  <c r="AH2185" i="2"/>
  <c r="AI2185" i="2"/>
  <c r="AJ2185" i="2"/>
  <c r="AK2185" i="2"/>
  <c r="AL2185" i="2"/>
  <c r="AM2185" i="2"/>
  <c r="AN2185" i="2"/>
  <c r="AV2185" i="2"/>
  <c r="C2186" i="2"/>
  <c r="D2186" i="2"/>
  <c r="E2186" i="2"/>
  <c r="F2186" i="2"/>
  <c r="G2186" i="2"/>
  <c r="H2186" i="2"/>
  <c r="J2186" i="2"/>
  <c r="K2186" i="2"/>
  <c r="L2186" i="2"/>
  <c r="M2186" i="2"/>
  <c r="AG2186" i="2"/>
  <c r="AH2186" i="2"/>
  <c r="AI2186" i="2"/>
  <c r="AJ2186" i="2"/>
  <c r="AK2186" i="2"/>
  <c r="AL2186" i="2"/>
  <c r="AM2186" i="2"/>
  <c r="AN2186" i="2"/>
  <c r="AV2186" i="2"/>
  <c r="C2187" i="2"/>
  <c r="D2187" i="2"/>
  <c r="E2187" i="2"/>
  <c r="F2187" i="2"/>
  <c r="G2187" i="2"/>
  <c r="H2187" i="2"/>
  <c r="J2187" i="2"/>
  <c r="K2187" i="2"/>
  <c r="L2187" i="2"/>
  <c r="M2187" i="2"/>
  <c r="AG2187" i="2"/>
  <c r="AH2187" i="2"/>
  <c r="AI2187" i="2"/>
  <c r="AJ2187" i="2"/>
  <c r="AK2187" i="2"/>
  <c r="AL2187" i="2"/>
  <c r="AM2187" i="2"/>
  <c r="AN2187" i="2"/>
  <c r="AV2187" i="2"/>
  <c r="C2188" i="2"/>
  <c r="D2188" i="2"/>
  <c r="E2188" i="2"/>
  <c r="F2188" i="2"/>
  <c r="G2188" i="2"/>
  <c r="H2188" i="2"/>
  <c r="J2188" i="2"/>
  <c r="K2188" i="2"/>
  <c r="L2188" i="2"/>
  <c r="M2188" i="2"/>
  <c r="AG2188" i="2"/>
  <c r="AH2188" i="2"/>
  <c r="AI2188" i="2"/>
  <c r="AJ2188" i="2"/>
  <c r="AK2188" i="2"/>
  <c r="AL2188" i="2"/>
  <c r="AM2188" i="2"/>
  <c r="AN2188" i="2"/>
  <c r="AV2188" i="2"/>
  <c r="C2189" i="2"/>
  <c r="D2189" i="2"/>
  <c r="E2189" i="2"/>
  <c r="F2189" i="2"/>
  <c r="G2189" i="2"/>
  <c r="H2189" i="2"/>
  <c r="J2189" i="2"/>
  <c r="K2189" i="2"/>
  <c r="L2189" i="2"/>
  <c r="M2189" i="2"/>
  <c r="AG2189" i="2"/>
  <c r="AH2189" i="2"/>
  <c r="AI2189" i="2"/>
  <c r="AJ2189" i="2"/>
  <c r="AK2189" i="2"/>
  <c r="AL2189" i="2"/>
  <c r="AM2189" i="2"/>
  <c r="AN2189" i="2"/>
  <c r="AV2189" i="2"/>
  <c r="C2190" i="2"/>
  <c r="D2190" i="2"/>
  <c r="E2190" i="2"/>
  <c r="F2190" i="2"/>
  <c r="G2190" i="2"/>
  <c r="H2190" i="2"/>
  <c r="J2190" i="2"/>
  <c r="K2190" i="2"/>
  <c r="L2190" i="2"/>
  <c r="M2190" i="2"/>
  <c r="AG2190" i="2"/>
  <c r="AH2190" i="2"/>
  <c r="AI2190" i="2"/>
  <c r="AJ2190" i="2"/>
  <c r="AK2190" i="2"/>
  <c r="AL2190" i="2"/>
  <c r="AM2190" i="2"/>
  <c r="AN2190" i="2"/>
  <c r="AV2190" i="2"/>
  <c r="C2191" i="2"/>
  <c r="D2191" i="2"/>
  <c r="E2191" i="2"/>
  <c r="F2191" i="2"/>
  <c r="G2191" i="2"/>
  <c r="H2191" i="2"/>
  <c r="J2191" i="2"/>
  <c r="K2191" i="2"/>
  <c r="L2191" i="2"/>
  <c r="M2191" i="2"/>
  <c r="AG2191" i="2"/>
  <c r="AH2191" i="2"/>
  <c r="AI2191" i="2"/>
  <c r="AJ2191" i="2"/>
  <c r="AK2191" i="2"/>
  <c r="AL2191" i="2"/>
  <c r="AM2191" i="2"/>
  <c r="AN2191" i="2"/>
  <c r="AV2191" i="2"/>
  <c r="C2192" i="2"/>
  <c r="D2192" i="2"/>
  <c r="E2192" i="2"/>
  <c r="F2192" i="2"/>
  <c r="G2192" i="2"/>
  <c r="H2192" i="2"/>
  <c r="J2192" i="2"/>
  <c r="K2192" i="2"/>
  <c r="L2192" i="2"/>
  <c r="M2192" i="2"/>
  <c r="AG2192" i="2"/>
  <c r="AH2192" i="2"/>
  <c r="AI2192" i="2"/>
  <c r="AJ2192" i="2"/>
  <c r="AK2192" i="2"/>
  <c r="AL2192" i="2"/>
  <c r="AM2192" i="2"/>
  <c r="AN2192" i="2"/>
  <c r="AV2192" i="2"/>
  <c r="C2193" i="2"/>
  <c r="D2193" i="2"/>
  <c r="E2193" i="2"/>
  <c r="F2193" i="2"/>
  <c r="G2193" i="2"/>
  <c r="H2193" i="2"/>
  <c r="J2193" i="2"/>
  <c r="K2193" i="2"/>
  <c r="L2193" i="2"/>
  <c r="M2193" i="2"/>
  <c r="AG2193" i="2"/>
  <c r="AH2193" i="2"/>
  <c r="AI2193" i="2"/>
  <c r="AJ2193" i="2"/>
  <c r="AK2193" i="2"/>
  <c r="AL2193" i="2"/>
  <c r="AM2193" i="2"/>
  <c r="AN2193" i="2"/>
  <c r="AV2193" i="2"/>
  <c r="C2194" i="2"/>
  <c r="D2194" i="2"/>
  <c r="E2194" i="2"/>
  <c r="F2194" i="2"/>
  <c r="G2194" i="2"/>
  <c r="H2194" i="2"/>
  <c r="J2194" i="2"/>
  <c r="K2194" i="2"/>
  <c r="L2194" i="2"/>
  <c r="M2194" i="2"/>
  <c r="AG2194" i="2"/>
  <c r="AH2194" i="2"/>
  <c r="AI2194" i="2"/>
  <c r="AJ2194" i="2"/>
  <c r="AK2194" i="2"/>
  <c r="AL2194" i="2"/>
  <c r="AM2194" i="2"/>
  <c r="AN2194" i="2"/>
  <c r="AV2194" i="2"/>
  <c r="C2195" i="2"/>
  <c r="D2195" i="2"/>
  <c r="E2195" i="2"/>
  <c r="F2195" i="2"/>
  <c r="G2195" i="2"/>
  <c r="H2195" i="2"/>
  <c r="J2195" i="2"/>
  <c r="K2195" i="2"/>
  <c r="L2195" i="2"/>
  <c r="M2195" i="2"/>
  <c r="AG2195" i="2"/>
  <c r="AH2195" i="2"/>
  <c r="AI2195" i="2"/>
  <c r="AJ2195" i="2"/>
  <c r="AK2195" i="2"/>
  <c r="AL2195" i="2"/>
  <c r="AM2195" i="2"/>
  <c r="AN2195" i="2"/>
  <c r="AV2195" i="2"/>
  <c r="C2196" i="2"/>
  <c r="D2196" i="2"/>
  <c r="E2196" i="2"/>
  <c r="F2196" i="2"/>
  <c r="G2196" i="2"/>
  <c r="H2196" i="2"/>
  <c r="J2196" i="2"/>
  <c r="K2196" i="2"/>
  <c r="L2196" i="2"/>
  <c r="M2196" i="2"/>
  <c r="AG2196" i="2"/>
  <c r="AH2196" i="2"/>
  <c r="AI2196" i="2"/>
  <c r="AJ2196" i="2"/>
  <c r="AK2196" i="2"/>
  <c r="AL2196" i="2"/>
  <c r="AM2196" i="2"/>
  <c r="AN2196" i="2"/>
  <c r="AV2196" i="2"/>
  <c r="C2197" i="2"/>
  <c r="D2197" i="2"/>
  <c r="E2197" i="2"/>
  <c r="F2197" i="2"/>
  <c r="G2197" i="2"/>
  <c r="H2197" i="2"/>
  <c r="J2197" i="2"/>
  <c r="K2197" i="2"/>
  <c r="L2197" i="2"/>
  <c r="M2197" i="2"/>
  <c r="AG2197" i="2"/>
  <c r="AH2197" i="2"/>
  <c r="AI2197" i="2"/>
  <c r="AJ2197" i="2"/>
  <c r="AK2197" i="2"/>
  <c r="AL2197" i="2"/>
  <c r="AM2197" i="2"/>
  <c r="AN2197" i="2"/>
  <c r="AV2197" i="2"/>
  <c r="C2198" i="2"/>
  <c r="D2198" i="2"/>
  <c r="E2198" i="2"/>
  <c r="F2198" i="2"/>
  <c r="G2198" i="2"/>
  <c r="H2198" i="2"/>
  <c r="J2198" i="2"/>
  <c r="K2198" i="2"/>
  <c r="L2198" i="2"/>
  <c r="M2198" i="2"/>
  <c r="AG2198" i="2"/>
  <c r="AH2198" i="2"/>
  <c r="AI2198" i="2"/>
  <c r="AJ2198" i="2"/>
  <c r="AK2198" i="2"/>
  <c r="AL2198" i="2"/>
  <c r="AM2198" i="2"/>
  <c r="AN2198" i="2"/>
  <c r="AV2198" i="2"/>
  <c r="C2199" i="2"/>
  <c r="D2199" i="2"/>
  <c r="E2199" i="2"/>
  <c r="F2199" i="2"/>
  <c r="G2199" i="2"/>
  <c r="H2199" i="2"/>
  <c r="J2199" i="2"/>
  <c r="K2199" i="2"/>
  <c r="L2199" i="2"/>
  <c r="M2199" i="2"/>
  <c r="AG2199" i="2"/>
  <c r="AH2199" i="2"/>
  <c r="AI2199" i="2"/>
  <c r="AJ2199" i="2"/>
  <c r="AK2199" i="2"/>
  <c r="AL2199" i="2"/>
  <c r="AM2199" i="2"/>
  <c r="AN2199" i="2"/>
  <c r="AV2199" i="2"/>
  <c r="C2200" i="2"/>
  <c r="D2200" i="2"/>
  <c r="E2200" i="2"/>
  <c r="F2200" i="2"/>
  <c r="G2200" i="2"/>
  <c r="H2200" i="2"/>
  <c r="J2200" i="2"/>
  <c r="K2200" i="2"/>
  <c r="L2200" i="2"/>
  <c r="M2200" i="2"/>
  <c r="AG2200" i="2"/>
  <c r="AH2200" i="2"/>
  <c r="AI2200" i="2"/>
  <c r="AJ2200" i="2"/>
  <c r="AK2200" i="2"/>
  <c r="AL2200" i="2"/>
  <c r="AM2200" i="2"/>
  <c r="AN2200" i="2"/>
  <c r="AV2200" i="2"/>
  <c r="C2201" i="2"/>
  <c r="D2201" i="2"/>
  <c r="E2201" i="2"/>
  <c r="F2201" i="2"/>
  <c r="G2201" i="2"/>
  <c r="H2201" i="2"/>
  <c r="J2201" i="2"/>
  <c r="K2201" i="2"/>
  <c r="L2201" i="2"/>
  <c r="M2201" i="2"/>
  <c r="AG2201" i="2"/>
  <c r="AH2201" i="2"/>
  <c r="AI2201" i="2"/>
  <c r="AJ2201" i="2"/>
  <c r="AK2201" i="2"/>
  <c r="AL2201" i="2"/>
  <c r="AM2201" i="2"/>
  <c r="AN2201" i="2"/>
  <c r="AV2201" i="2"/>
  <c r="C2202" i="2"/>
  <c r="D2202" i="2"/>
  <c r="E2202" i="2"/>
  <c r="F2202" i="2"/>
  <c r="G2202" i="2"/>
  <c r="H2202" i="2"/>
  <c r="J2202" i="2"/>
  <c r="K2202" i="2"/>
  <c r="L2202" i="2"/>
  <c r="M2202" i="2"/>
  <c r="AG2202" i="2"/>
  <c r="AH2202" i="2"/>
  <c r="AI2202" i="2"/>
  <c r="AJ2202" i="2"/>
  <c r="AK2202" i="2"/>
  <c r="AL2202" i="2"/>
  <c r="AM2202" i="2"/>
  <c r="AN2202" i="2"/>
  <c r="AV2202" i="2"/>
  <c r="C2203" i="2"/>
  <c r="D2203" i="2"/>
  <c r="E2203" i="2"/>
  <c r="F2203" i="2"/>
  <c r="G2203" i="2"/>
  <c r="H2203" i="2"/>
  <c r="J2203" i="2"/>
  <c r="K2203" i="2"/>
  <c r="L2203" i="2"/>
  <c r="M2203" i="2"/>
  <c r="AG2203" i="2"/>
  <c r="AH2203" i="2"/>
  <c r="AI2203" i="2"/>
  <c r="AJ2203" i="2"/>
  <c r="AK2203" i="2"/>
  <c r="AL2203" i="2"/>
  <c r="AM2203" i="2"/>
  <c r="AN2203" i="2"/>
  <c r="AV2203" i="2"/>
  <c r="C2204" i="2"/>
  <c r="D2204" i="2"/>
  <c r="E2204" i="2"/>
  <c r="F2204" i="2"/>
  <c r="G2204" i="2"/>
  <c r="H2204" i="2"/>
  <c r="J2204" i="2"/>
  <c r="K2204" i="2"/>
  <c r="L2204" i="2"/>
  <c r="M2204" i="2"/>
  <c r="AG2204" i="2"/>
  <c r="AH2204" i="2"/>
  <c r="AI2204" i="2"/>
  <c r="AJ2204" i="2"/>
  <c r="AK2204" i="2"/>
  <c r="AL2204" i="2"/>
  <c r="AM2204" i="2"/>
  <c r="AN2204" i="2"/>
  <c r="AV2204" i="2"/>
  <c r="C2205" i="2"/>
  <c r="D2205" i="2"/>
  <c r="E2205" i="2"/>
  <c r="F2205" i="2"/>
  <c r="G2205" i="2"/>
  <c r="H2205" i="2"/>
  <c r="J2205" i="2"/>
  <c r="K2205" i="2"/>
  <c r="L2205" i="2"/>
  <c r="M2205" i="2"/>
  <c r="AG2205" i="2"/>
  <c r="AH2205" i="2"/>
  <c r="AI2205" i="2"/>
  <c r="AJ2205" i="2"/>
  <c r="AK2205" i="2"/>
  <c r="AL2205" i="2"/>
  <c r="AM2205" i="2"/>
  <c r="AN2205" i="2"/>
  <c r="AV2205" i="2"/>
  <c r="C2206" i="2"/>
  <c r="D2206" i="2"/>
  <c r="E2206" i="2"/>
  <c r="F2206" i="2"/>
  <c r="G2206" i="2"/>
  <c r="H2206" i="2"/>
  <c r="J2206" i="2"/>
  <c r="K2206" i="2"/>
  <c r="L2206" i="2"/>
  <c r="M2206" i="2"/>
  <c r="AG2206" i="2"/>
  <c r="AH2206" i="2"/>
  <c r="AI2206" i="2"/>
  <c r="AJ2206" i="2"/>
  <c r="AK2206" i="2"/>
  <c r="AL2206" i="2"/>
  <c r="AM2206" i="2"/>
  <c r="AN2206" i="2"/>
  <c r="AV2206" i="2"/>
  <c r="C2207" i="2"/>
  <c r="D2207" i="2"/>
  <c r="E2207" i="2"/>
  <c r="F2207" i="2"/>
  <c r="G2207" i="2"/>
  <c r="H2207" i="2"/>
  <c r="J2207" i="2"/>
  <c r="K2207" i="2"/>
  <c r="L2207" i="2"/>
  <c r="M2207" i="2"/>
  <c r="AG2207" i="2"/>
  <c r="AH2207" i="2"/>
  <c r="AI2207" i="2"/>
  <c r="AJ2207" i="2"/>
  <c r="AK2207" i="2"/>
  <c r="AL2207" i="2"/>
  <c r="AM2207" i="2"/>
  <c r="AN2207" i="2"/>
  <c r="AV2207" i="2"/>
  <c r="C2208" i="2"/>
  <c r="D2208" i="2"/>
  <c r="E2208" i="2"/>
  <c r="F2208" i="2"/>
  <c r="G2208" i="2"/>
  <c r="H2208" i="2"/>
  <c r="J2208" i="2"/>
  <c r="K2208" i="2"/>
  <c r="L2208" i="2"/>
  <c r="M2208" i="2"/>
  <c r="AG2208" i="2"/>
  <c r="AH2208" i="2"/>
  <c r="AI2208" i="2"/>
  <c r="AJ2208" i="2"/>
  <c r="AK2208" i="2"/>
  <c r="AL2208" i="2"/>
  <c r="AM2208" i="2"/>
  <c r="AN2208" i="2"/>
  <c r="AV2208" i="2"/>
  <c r="C2209" i="2"/>
  <c r="D2209" i="2"/>
  <c r="E2209" i="2"/>
  <c r="F2209" i="2"/>
  <c r="G2209" i="2"/>
  <c r="H2209" i="2"/>
  <c r="J2209" i="2"/>
  <c r="K2209" i="2"/>
  <c r="L2209" i="2"/>
  <c r="M2209" i="2"/>
  <c r="AG2209" i="2"/>
  <c r="AH2209" i="2"/>
  <c r="AI2209" i="2"/>
  <c r="AJ2209" i="2"/>
  <c r="AK2209" i="2"/>
  <c r="AL2209" i="2"/>
  <c r="AM2209" i="2"/>
  <c r="AN2209" i="2"/>
  <c r="AV2209" i="2"/>
  <c r="C2210" i="2"/>
  <c r="D2210" i="2"/>
  <c r="E2210" i="2"/>
  <c r="F2210" i="2"/>
  <c r="G2210" i="2"/>
  <c r="H2210" i="2"/>
  <c r="J2210" i="2"/>
  <c r="K2210" i="2"/>
  <c r="L2210" i="2"/>
  <c r="M2210" i="2"/>
  <c r="AG2210" i="2"/>
  <c r="AH2210" i="2"/>
  <c r="AI2210" i="2"/>
  <c r="AJ2210" i="2"/>
  <c r="AK2210" i="2"/>
  <c r="AL2210" i="2"/>
  <c r="AM2210" i="2"/>
  <c r="AN2210" i="2"/>
  <c r="AV2210" i="2"/>
  <c r="C2211" i="2"/>
  <c r="D2211" i="2"/>
  <c r="E2211" i="2"/>
  <c r="F2211" i="2"/>
  <c r="G2211" i="2"/>
  <c r="H2211" i="2"/>
  <c r="J2211" i="2"/>
  <c r="K2211" i="2"/>
  <c r="L2211" i="2"/>
  <c r="M2211" i="2"/>
  <c r="AG2211" i="2"/>
  <c r="AH2211" i="2"/>
  <c r="AI2211" i="2"/>
  <c r="AJ2211" i="2"/>
  <c r="AK2211" i="2"/>
  <c r="AL2211" i="2"/>
  <c r="AM2211" i="2"/>
  <c r="AN2211" i="2"/>
  <c r="AV2211" i="2"/>
  <c r="C2212" i="2"/>
  <c r="D2212" i="2"/>
  <c r="E2212" i="2"/>
  <c r="F2212" i="2"/>
  <c r="G2212" i="2"/>
  <c r="H2212" i="2"/>
  <c r="J2212" i="2"/>
  <c r="K2212" i="2"/>
  <c r="L2212" i="2"/>
  <c r="M2212" i="2"/>
  <c r="AG2212" i="2"/>
  <c r="AH2212" i="2"/>
  <c r="AI2212" i="2"/>
  <c r="AJ2212" i="2"/>
  <c r="AK2212" i="2"/>
  <c r="AL2212" i="2"/>
  <c r="AM2212" i="2"/>
  <c r="AN2212" i="2"/>
  <c r="AV2212" i="2"/>
  <c r="C2213" i="2"/>
  <c r="D2213" i="2"/>
  <c r="E2213" i="2"/>
  <c r="F2213" i="2"/>
  <c r="G2213" i="2"/>
  <c r="H2213" i="2"/>
  <c r="J2213" i="2"/>
  <c r="K2213" i="2"/>
  <c r="L2213" i="2"/>
  <c r="M2213" i="2"/>
  <c r="AG2213" i="2"/>
  <c r="AH2213" i="2"/>
  <c r="AI2213" i="2"/>
  <c r="AJ2213" i="2"/>
  <c r="AK2213" i="2"/>
  <c r="AL2213" i="2"/>
  <c r="AM2213" i="2"/>
  <c r="AN2213" i="2"/>
  <c r="AV2213" i="2"/>
  <c r="C2214" i="2"/>
  <c r="D2214" i="2"/>
  <c r="E2214" i="2"/>
  <c r="F2214" i="2"/>
  <c r="G2214" i="2"/>
  <c r="H2214" i="2"/>
  <c r="J2214" i="2"/>
  <c r="K2214" i="2"/>
  <c r="L2214" i="2"/>
  <c r="M2214" i="2"/>
  <c r="AG2214" i="2"/>
  <c r="AH2214" i="2"/>
  <c r="AI2214" i="2"/>
  <c r="AJ2214" i="2"/>
  <c r="AK2214" i="2"/>
  <c r="AL2214" i="2"/>
  <c r="AM2214" i="2"/>
  <c r="AN2214" i="2"/>
  <c r="AV2214" i="2"/>
  <c r="C2215" i="2"/>
  <c r="D2215" i="2"/>
  <c r="E2215" i="2"/>
  <c r="F2215" i="2"/>
  <c r="G2215" i="2"/>
  <c r="H2215" i="2"/>
  <c r="J2215" i="2"/>
  <c r="K2215" i="2"/>
  <c r="L2215" i="2"/>
  <c r="M2215" i="2"/>
  <c r="AG2215" i="2"/>
  <c r="AH2215" i="2"/>
  <c r="AI2215" i="2"/>
  <c r="AJ2215" i="2"/>
  <c r="AK2215" i="2"/>
  <c r="AL2215" i="2"/>
  <c r="AM2215" i="2"/>
  <c r="AN2215" i="2"/>
  <c r="AV2215" i="2"/>
  <c r="C2216" i="2"/>
  <c r="D2216" i="2"/>
  <c r="E2216" i="2"/>
  <c r="F2216" i="2"/>
  <c r="G2216" i="2"/>
  <c r="H2216" i="2"/>
  <c r="J2216" i="2"/>
  <c r="K2216" i="2"/>
  <c r="L2216" i="2"/>
  <c r="M2216" i="2"/>
  <c r="AG2216" i="2"/>
  <c r="AH2216" i="2"/>
  <c r="AI2216" i="2"/>
  <c r="AJ2216" i="2"/>
  <c r="AK2216" i="2"/>
  <c r="AL2216" i="2"/>
  <c r="AM2216" i="2"/>
  <c r="AN2216" i="2"/>
  <c r="AV2216" i="2"/>
  <c r="C2217" i="2"/>
  <c r="D2217" i="2"/>
  <c r="E2217" i="2"/>
  <c r="F2217" i="2"/>
  <c r="G2217" i="2"/>
  <c r="H2217" i="2"/>
  <c r="J2217" i="2"/>
  <c r="K2217" i="2"/>
  <c r="L2217" i="2"/>
  <c r="M2217" i="2"/>
  <c r="AG2217" i="2"/>
  <c r="AH2217" i="2"/>
  <c r="AI2217" i="2"/>
  <c r="AJ2217" i="2"/>
  <c r="AK2217" i="2"/>
  <c r="AL2217" i="2"/>
  <c r="AM2217" i="2"/>
  <c r="AN2217" i="2"/>
  <c r="AV2217" i="2"/>
  <c r="C2218" i="2"/>
  <c r="D2218" i="2"/>
  <c r="E2218" i="2"/>
  <c r="F2218" i="2"/>
  <c r="G2218" i="2"/>
  <c r="H2218" i="2"/>
  <c r="J2218" i="2"/>
  <c r="K2218" i="2"/>
  <c r="L2218" i="2"/>
  <c r="M2218" i="2"/>
  <c r="AG2218" i="2"/>
  <c r="AH2218" i="2"/>
  <c r="AI2218" i="2"/>
  <c r="AJ2218" i="2"/>
  <c r="AK2218" i="2"/>
  <c r="AL2218" i="2"/>
  <c r="AM2218" i="2"/>
  <c r="AN2218" i="2"/>
  <c r="AV2218" i="2"/>
  <c r="C2219" i="2"/>
  <c r="D2219" i="2"/>
  <c r="E2219" i="2"/>
  <c r="F2219" i="2"/>
  <c r="G2219" i="2"/>
  <c r="H2219" i="2"/>
  <c r="J2219" i="2"/>
  <c r="K2219" i="2"/>
  <c r="L2219" i="2"/>
  <c r="M2219" i="2"/>
  <c r="AG2219" i="2"/>
  <c r="AH2219" i="2"/>
  <c r="AI2219" i="2"/>
  <c r="AJ2219" i="2"/>
  <c r="AK2219" i="2"/>
  <c r="AL2219" i="2"/>
  <c r="AM2219" i="2"/>
  <c r="AN2219" i="2"/>
  <c r="AV2219" i="2"/>
  <c r="C2220" i="2"/>
  <c r="D2220" i="2"/>
  <c r="E2220" i="2"/>
  <c r="F2220" i="2"/>
  <c r="G2220" i="2"/>
  <c r="H2220" i="2"/>
  <c r="J2220" i="2"/>
  <c r="K2220" i="2"/>
  <c r="L2220" i="2"/>
  <c r="M2220" i="2"/>
  <c r="AG2220" i="2"/>
  <c r="AH2220" i="2"/>
  <c r="AI2220" i="2"/>
  <c r="AJ2220" i="2"/>
  <c r="AK2220" i="2"/>
  <c r="AL2220" i="2"/>
  <c r="AM2220" i="2"/>
  <c r="AN2220" i="2"/>
  <c r="AV2220" i="2"/>
  <c r="C2221" i="2"/>
  <c r="D2221" i="2"/>
  <c r="E2221" i="2"/>
  <c r="F2221" i="2"/>
  <c r="G2221" i="2"/>
  <c r="H2221" i="2"/>
  <c r="J2221" i="2"/>
  <c r="K2221" i="2"/>
  <c r="L2221" i="2"/>
  <c r="M2221" i="2"/>
  <c r="AG2221" i="2"/>
  <c r="AH2221" i="2"/>
  <c r="AI2221" i="2"/>
  <c r="AJ2221" i="2"/>
  <c r="AK2221" i="2"/>
  <c r="AL2221" i="2"/>
  <c r="AM2221" i="2"/>
  <c r="AN2221" i="2"/>
  <c r="AV2221" i="2"/>
  <c r="C2222" i="2"/>
  <c r="D2222" i="2"/>
  <c r="E2222" i="2"/>
  <c r="F2222" i="2"/>
  <c r="G2222" i="2"/>
  <c r="H2222" i="2"/>
  <c r="J2222" i="2"/>
  <c r="K2222" i="2"/>
  <c r="L2222" i="2"/>
  <c r="M2222" i="2"/>
  <c r="AG2222" i="2"/>
  <c r="AH2222" i="2"/>
  <c r="AI2222" i="2"/>
  <c r="AJ2222" i="2"/>
  <c r="AK2222" i="2"/>
  <c r="AL2222" i="2"/>
  <c r="AM2222" i="2"/>
  <c r="AN2222" i="2"/>
  <c r="AV2222" i="2"/>
  <c r="C2223" i="2"/>
  <c r="D2223" i="2"/>
  <c r="E2223" i="2"/>
  <c r="F2223" i="2"/>
  <c r="G2223" i="2"/>
  <c r="H2223" i="2"/>
  <c r="J2223" i="2"/>
  <c r="K2223" i="2"/>
  <c r="L2223" i="2"/>
  <c r="M2223" i="2"/>
  <c r="AG2223" i="2"/>
  <c r="AH2223" i="2"/>
  <c r="AI2223" i="2"/>
  <c r="AJ2223" i="2"/>
  <c r="AK2223" i="2"/>
  <c r="AL2223" i="2"/>
  <c r="AM2223" i="2"/>
  <c r="AN2223" i="2"/>
  <c r="AV2223" i="2"/>
  <c r="C2224" i="2"/>
  <c r="D2224" i="2"/>
  <c r="E2224" i="2"/>
  <c r="F2224" i="2"/>
  <c r="G2224" i="2"/>
  <c r="H2224" i="2"/>
  <c r="J2224" i="2"/>
  <c r="K2224" i="2"/>
  <c r="L2224" i="2"/>
  <c r="M2224" i="2"/>
  <c r="AG2224" i="2"/>
  <c r="AH2224" i="2"/>
  <c r="AI2224" i="2"/>
  <c r="AJ2224" i="2"/>
  <c r="AK2224" i="2"/>
  <c r="AL2224" i="2"/>
  <c r="AM2224" i="2"/>
  <c r="AN2224" i="2"/>
  <c r="AV2224" i="2"/>
  <c r="C2225" i="2"/>
  <c r="D2225" i="2"/>
  <c r="E2225" i="2"/>
  <c r="F2225" i="2"/>
  <c r="G2225" i="2"/>
  <c r="H2225" i="2"/>
  <c r="J2225" i="2"/>
  <c r="K2225" i="2"/>
  <c r="L2225" i="2"/>
  <c r="M2225" i="2"/>
  <c r="AG2225" i="2"/>
  <c r="AH2225" i="2"/>
  <c r="AI2225" i="2"/>
  <c r="AJ2225" i="2"/>
  <c r="AK2225" i="2"/>
  <c r="AL2225" i="2"/>
  <c r="AM2225" i="2"/>
  <c r="AN2225" i="2"/>
  <c r="AV2225" i="2"/>
  <c r="C2226" i="2"/>
  <c r="D2226" i="2"/>
  <c r="E2226" i="2"/>
  <c r="F2226" i="2"/>
  <c r="G2226" i="2"/>
  <c r="H2226" i="2"/>
  <c r="J2226" i="2"/>
  <c r="K2226" i="2"/>
  <c r="L2226" i="2"/>
  <c r="M2226" i="2"/>
  <c r="AG2226" i="2"/>
  <c r="AH2226" i="2"/>
  <c r="AI2226" i="2"/>
  <c r="AJ2226" i="2"/>
  <c r="AK2226" i="2"/>
  <c r="AL2226" i="2"/>
  <c r="AM2226" i="2"/>
  <c r="AN2226" i="2"/>
  <c r="AV2226" i="2"/>
  <c r="C2227" i="2"/>
  <c r="D2227" i="2"/>
  <c r="E2227" i="2"/>
  <c r="F2227" i="2"/>
  <c r="G2227" i="2"/>
  <c r="H2227" i="2"/>
  <c r="J2227" i="2"/>
  <c r="K2227" i="2"/>
  <c r="L2227" i="2"/>
  <c r="M2227" i="2"/>
  <c r="AG2227" i="2"/>
  <c r="AH2227" i="2"/>
  <c r="AI2227" i="2"/>
  <c r="AJ2227" i="2"/>
  <c r="AK2227" i="2"/>
  <c r="AL2227" i="2"/>
  <c r="AM2227" i="2"/>
  <c r="AN2227" i="2"/>
  <c r="AV2227" i="2"/>
  <c r="C2228" i="2"/>
  <c r="D2228" i="2"/>
  <c r="E2228" i="2"/>
  <c r="F2228" i="2"/>
  <c r="G2228" i="2"/>
  <c r="H2228" i="2"/>
  <c r="J2228" i="2"/>
  <c r="K2228" i="2"/>
  <c r="L2228" i="2"/>
  <c r="M2228" i="2"/>
  <c r="AG2228" i="2"/>
  <c r="AH2228" i="2"/>
  <c r="AI2228" i="2"/>
  <c r="AJ2228" i="2"/>
  <c r="AK2228" i="2"/>
  <c r="AL2228" i="2"/>
  <c r="AM2228" i="2"/>
  <c r="AN2228" i="2"/>
  <c r="AV2228" i="2"/>
  <c r="C2229" i="2"/>
  <c r="D2229" i="2"/>
  <c r="E2229" i="2"/>
  <c r="F2229" i="2"/>
  <c r="G2229" i="2"/>
  <c r="H2229" i="2"/>
  <c r="J2229" i="2"/>
  <c r="K2229" i="2"/>
  <c r="L2229" i="2"/>
  <c r="M2229" i="2"/>
  <c r="AG2229" i="2"/>
  <c r="AH2229" i="2"/>
  <c r="AI2229" i="2"/>
  <c r="AJ2229" i="2"/>
  <c r="AK2229" i="2"/>
  <c r="AL2229" i="2"/>
  <c r="AM2229" i="2"/>
  <c r="AN2229" i="2"/>
  <c r="AV2229" i="2"/>
  <c r="C2230" i="2"/>
  <c r="D2230" i="2"/>
  <c r="E2230" i="2"/>
  <c r="F2230" i="2"/>
  <c r="G2230" i="2"/>
  <c r="H2230" i="2"/>
  <c r="J2230" i="2"/>
  <c r="K2230" i="2"/>
  <c r="L2230" i="2"/>
  <c r="M2230" i="2"/>
  <c r="AG2230" i="2"/>
  <c r="AH2230" i="2"/>
  <c r="AI2230" i="2"/>
  <c r="AJ2230" i="2"/>
  <c r="AK2230" i="2"/>
  <c r="AL2230" i="2"/>
  <c r="AM2230" i="2"/>
  <c r="AN2230" i="2"/>
  <c r="AV2230" i="2"/>
  <c r="C2231" i="2"/>
  <c r="D2231" i="2"/>
  <c r="E2231" i="2"/>
  <c r="F2231" i="2"/>
  <c r="G2231" i="2"/>
  <c r="H2231" i="2"/>
  <c r="J2231" i="2"/>
  <c r="K2231" i="2"/>
  <c r="L2231" i="2"/>
  <c r="M2231" i="2"/>
  <c r="AG2231" i="2"/>
  <c r="AH2231" i="2"/>
  <c r="AI2231" i="2"/>
  <c r="AJ2231" i="2"/>
  <c r="AK2231" i="2"/>
  <c r="AL2231" i="2"/>
  <c r="AM2231" i="2"/>
  <c r="AN2231" i="2"/>
  <c r="AV2231" i="2"/>
  <c r="C2232" i="2"/>
  <c r="D2232" i="2"/>
  <c r="E2232" i="2"/>
  <c r="F2232" i="2"/>
  <c r="G2232" i="2"/>
  <c r="H2232" i="2"/>
  <c r="J2232" i="2"/>
  <c r="K2232" i="2"/>
  <c r="L2232" i="2"/>
  <c r="M2232" i="2"/>
  <c r="AG2232" i="2"/>
  <c r="AH2232" i="2"/>
  <c r="AI2232" i="2"/>
  <c r="AJ2232" i="2"/>
  <c r="AK2232" i="2"/>
  <c r="AL2232" i="2"/>
  <c r="AM2232" i="2"/>
  <c r="AN2232" i="2"/>
  <c r="AV2232" i="2"/>
  <c r="C2233" i="2"/>
  <c r="D2233" i="2"/>
  <c r="E2233" i="2"/>
  <c r="F2233" i="2"/>
  <c r="G2233" i="2"/>
  <c r="H2233" i="2"/>
  <c r="J2233" i="2"/>
  <c r="K2233" i="2"/>
  <c r="L2233" i="2"/>
  <c r="M2233" i="2"/>
  <c r="AG2233" i="2"/>
  <c r="AH2233" i="2"/>
  <c r="AI2233" i="2"/>
  <c r="AJ2233" i="2"/>
  <c r="AK2233" i="2"/>
  <c r="AL2233" i="2"/>
  <c r="AM2233" i="2"/>
  <c r="AN2233" i="2"/>
  <c r="AV2233" i="2"/>
  <c r="C2234" i="2"/>
  <c r="D2234" i="2"/>
  <c r="E2234" i="2"/>
  <c r="F2234" i="2"/>
  <c r="G2234" i="2"/>
  <c r="H2234" i="2"/>
  <c r="J2234" i="2"/>
  <c r="K2234" i="2"/>
  <c r="L2234" i="2"/>
  <c r="M2234" i="2"/>
  <c r="AG2234" i="2"/>
  <c r="AH2234" i="2"/>
  <c r="AI2234" i="2"/>
  <c r="AJ2234" i="2"/>
  <c r="AK2234" i="2"/>
  <c r="AL2234" i="2"/>
  <c r="AM2234" i="2"/>
  <c r="AN2234" i="2"/>
  <c r="AV2234" i="2"/>
  <c r="C2235" i="2"/>
  <c r="D2235" i="2"/>
  <c r="E2235" i="2"/>
  <c r="F2235" i="2"/>
  <c r="G2235" i="2"/>
  <c r="H2235" i="2"/>
  <c r="J2235" i="2"/>
  <c r="K2235" i="2"/>
  <c r="L2235" i="2"/>
  <c r="M2235" i="2"/>
  <c r="AG2235" i="2"/>
  <c r="AH2235" i="2"/>
  <c r="AI2235" i="2"/>
  <c r="AJ2235" i="2"/>
  <c r="AK2235" i="2"/>
  <c r="AL2235" i="2"/>
  <c r="AM2235" i="2"/>
  <c r="AN2235" i="2"/>
  <c r="AV2235" i="2"/>
  <c r="N2236" i="2"/>
  <c r="O2236" i="2"/>
  <c r="Q2236" i="2"/>
  <c r="X2236" i="2"/>
  <c r="Y2236" i="2"/>
  <c r="Z2236" i="2"/>
  <c r="AE2236" i="2"/>
  <c r="C2236" i="2"/>
  <c r="D2236" i="2"/>
  <c r="E2236" i="2"/>
  <c r="F2236" i="2"/>
  <c r="G2236" i="2"/>
  <c r="H2236" i="2"/>
  <c r="J2236" i="2"/>
  <c r="K2236" i="2"/>
  <c r="L2236" i="2"/>
  <c r="M2236" i="2"/>
  <c r="AG2236" i="2"/>
  <c r="AH2236" i="2"/>
  <c r="AI2236" i="2"/>
  <c r="AJ2236" i="2"/>
  <c r="AK2236" i="2"/>
  <c r="AL2236" i="2"/>
  <c r="AM2236" i="2"/>
  <c r="AN2236" i="2"/>
  <c r="C2238" i="2"/>
  <c r="D2238" i="2"/>
  <c r="E2238" i="2"/>
  <c r="F2238" i="2"/>
  <c r="G2238" i="2"/>
  <c r="H2238" i="2"/>
  <c r="J2238" i="2"/>
  <c r="K2238" i="2"/>
  <c r="L2238" i="2"/>
  <c r="M2238" i="2"/>
  <c r="AG2238" i="2"/>
  <c r="AH2238" i="2"/>
  <c r="AI2238" i="2"/>
  <c r="AJ2238" i="2"/>
  <c r="AK2238" i="2"/>
  <c r="AL2238" i="2"/>
  <c r="AM2238" i="2"/>
  <c r="AN2238" i="2"/>
  <c r="AV2238" i="2"/>
  <c r="C2239" i="2"/>
  <c r="D2239" i="2"/>
  <c r="E2239" i="2"/>
  <c r="F2239" i="2"/>
  <c r="G2239" i="2"/>
  <c r="H2239" i="2"/>
  <c r="J2239" i="2"/>
  <c r="K2239" i="2"/>
  <c r="L2239" i="2"/>
  <c r="M2239" i="2"/>
  <c r="AG2239" i="2"/>
  <c r="AH2239" i="2"/>
  <c r="AI2239" i="2"/>
  <c r="AJ2239" i="2"/>
  <c r="AK2239" i="2"/>
  <c r="AL2239" i="2"/>
  <c r="AM2239" i="2"/>
  <c r="AN2239" i="2"/>
  <c r="AV2239" i="2"/>
  <c r="C2240" i="2"/>
  <c r="D2240" i="2"/>
  <c r="E2240" i="2"/>
  <c r="F2240" i="2"/>
  <c r="G2240" i="2"/>
  <c r="H2240" i="2"/>
  <c r="J2240" i="2"/>
  <c r="K2240" i="2"/>
  <c r="L2240" i="2"/>
  <c r="M2240" i="2"/>
  <c r="AG2240" i="2"/>
  <c r="AH2240" i="2"/>
  <c r="AI2240" i="2"/>
  <c r="AJ2240" i="2"/>
  <c r="AK2240" i="2"/>
  <c r="AL2240" i="2"/>
  <c r="AM2240" i="2"/>
  <c r="AN2240" i="2"/>
  <c r="AV2240" i="2"/>
  <c r="C2241" i="2"/>
  <c r="D2241" i="2"/>
  <c r="E2241" i="2"/>
  <c r="F2241" i="2"/>
  <c r="G2241" i="2"/>
  <c r="H2241" i="2"/>
  <c r="J2241" i="2"/>
  <c r="K2241" i="2"/>
  <c r="L2241" i="2"/>
  <c r="M2241" i="2"/>
  <c r="AG2241" i="2"/>
  <c r="AH2241" i="2"/>
  <c r="AI2241" i="2"/>
  <c r="AJ2241" i="2"/>
  <c r="AK2241" i="2"/>
  <c r="AL2241" i="2"/>
  <c r="AM2241" i="2"/>
  <c r="AN2241" i="2"/>
  <c r="AV2241" i="2"/>
  <c r="C2242" i="2"/>
  <c r="D2242" i="2"/>
  <c r="E2242" i="2"/>
  <c r="F2242" i="2"/>
  <c r="G2242" i="2"/>
  <c r="H2242" i="2"/>
  <c r="J2242" i="2"/>
  <c r="K2242" i="2"/>
  <c r="L2242" i="2"/>
  <c r="M2242" i="2"/>
  <c r="AG2242" i="2"/>
  <c r="AH2242" i="2"/>
  <c r="AI2242" i="2"/>
  <c r="AJ2242" i="2"/>
  <c r="AK2242" i="2"/>
  <c r="AL2242" i="2"/>
  <c r="AM2242" i="2"/>
  <c r="AN2242" i="2"/>
  <c r="AV2242" i="2"/>
  <c r="C2243" i="2"/>
  <c r="D2243" i="2"/>
  <c r="E2243" i="2"/>
  <c r="F2243" i="2"/>
  <c r="G2243" i="2"/>
  <c r="H2243" i="2"/>
  <c r="J2243" i="2"/>
  <c r="K2243" i="2"/>
  <c r="L2243" i="2"/>
  <c r="M2243" i="2"/>
  <c r="AG2243" i="2"/>
  <c r="AH2243" i="2"/>
  <c r="AI2243" i="2"/>
  <c r="AJ2243" i="2"/>
  <c r="AK2243" i="2"/>
  <c r="AL2243" i="2"/>
  <c r="AM2243" i="2"/>
  <c r="AN2243" i="2"/>
  <c r="AV2243" i="2"/>
  <c r="C2244" i="2"/>
  <c r="D2244" i="2"/>
  <c r="E2244" i="2"/>
  <c r="F2244" i="2"/>
  <c r="G2244" i="2"/>
  <c r="H2244" i="2"/>
  <c r="J2244" i="2"/>
  <c r="K2244" i="2"/>
  <c r="L2244" i="2"/>
  <c r="M2244" i="2"/>
  <c r="AG2244" i="2"/>
  <c r="AH2244" i="2"/>
  <c r="AI2244" i="2"/>
  <c r="AJ2244" i="2"/>
  <c r="AK2244" i="2"/>
  <c r="AL2244" i="2"/>
  <c r="AM2244" i="2"/>
  <c r="AN2244" i="2"/>
  <c r="AV2244" i="2"/>
  <c r="C2245" i="2"/>
  <c r="D2245" i="2"/>
  <c r="E2245" i="2"/>
  <c r="F2245" i="2"/>
  <c r="G2245" i="2"/>
  <c r="H2245" i="2"/>
  <c r="J2245" i="2"/>
  <c r="K2245" i="2"/>
  <c r="L2245" i="2"/>
  <c r="M2245" i="2"/>
  <c r="AG2245" i="2"/>
  <c r="AH2245" i="2"/>
  <c r="AI2245" i="2"/>
  <c r="AJ2245" i="2"/>
  <c r="AK2245" i="2"/>
  <c r="AL2245" i="2"/>
  <c r="AM2245" i="2"/>
  <c r="AN2245" i="2"/>
  <c r="AV2245" i="2"/>
  <c r="C2246" i="2"/>
  <c r="D2246" i="2"/>
  <c r="E2246" i="2"/>
  <c r="F2246" i="2"/>
  <c r="G2246" i="2"/>
  <c r="H2246" i="2"/>
  <c r="J2246" i="2"/>
  <c r="K2246" i="2"/>
  <c r="L2246" i="2"/>
  <c r="M2246" i="2"/>
  <c r="AG2246" i="2"/>
  <c r="AH2246" i="2"/>
  <c r="AI2246" i="2"/>
  <c r="AJ2246" i="2"/>
  <c r="AK2246" i="2"/>
  <c r="AL2246" i="2"/>
  <c r="AM2246" i="2"/>
  <c r="AN2246" i="2"/>
  <c r="AV2246" i="2"/>
  <c r="C2247" i="2"/>
  <c r="D2247" i="2"/>
  <c r="E2247" i="2"/>
  <c r="F2247" i="2"/>
  <c r="G2247" i="2"/>
  <c r="H2247" i="2"/>
  <c r="J2247" i="2"/>
  <c r="K2247" i="2"/>
  <c r="L2247" i="2"/>
  <c r="M2247" i="2"/>
  <c r="AG2247" i="2"/>
  <c r="AH2247" i="2"/>
  <c r="AI2247" i="2"/>
  <c r="AJ2247" i="2"/>
  <c r="AK2247" i="2"/>
  <c r="AL2247" i="2"/>
  <c r="AM2247" i="2"/>
  <c r="AN2247" i="2"/>
  <c r="AV2247" i="2"/>
  <c r="C2248" i="2"/>
  <c r="D2248" i="2"/>
  <c r="E2248" i="2"/>
  <c r="F2248" i="2"/>
  <c r="G2248" i="2"/>
  <c r="H2248" i="2"/>
  <c r="J2248" i="2"/>
  <c r="K2248" i="2"/>
  <c r="L2248" i="2"/>
  <c r="M2248" i="2"/>
  <c r="AG2248" i="2"/>
  <c r="AH2248" i="2"/>
  <c r="AI2248" i="2"/>
  <c r="AJ2248" i="2"/>
  <c r="AK2248" i="2"/>
  <c r="AL2248" i="2"/>
  <c r="AM2248" i="2"/>
  <c r="AN2248" i="2"/>
  <c r="AV2248" i="2"/>
  <c r="C2249" i="2"/>
  <c r="D2249" i="2"/>
  <c r="E2249" i="2"/>
  <c r="F2249" i="2"/>
  <c r="G2249" i="2"/>
  <c r="H2249" i="2"/>
  <c r="J2249" i="2"/>
  <c r="K2249" i="2"/>
  <c r="L2249" i="2"/>
  <c r="M2249" i="2"/>
  <c r="AG2249" i="2"/>
  <c r="AH2249" i="2"/>
  <c r="AI2249" i="2"/>
  <c r="AJ2249" i="2"/>
  <c r="AK2249" i="2"/>
  <c r="AL2249" i="2"/>
  <c r="AM2249" i="2"/>
  <c r="AN2249" i="2"/>
  <c r="AV2249" i="2"/>
  <c r="C2250" i="2"/>
  <c r="D2250" i="2"/>
  <c r="E2250" i="2"/>
  <c r="F2250" i="2"/>
  <c r="G2250" i="2"/>
  <c r="H2250" i="2"/>
  <c r="J2250" i="2"/>
  <c r="K2250" i="2"/>
  <c r="L2250" i="2"/>
  <c r="M2250" i="2"/>
  <c r="AG2250" i="2"/>
  <c r="AH2250" i="2"/>
  <c r="AI2250" i="2"/>
  <c r="AJ2250" i="2"/>
  <c r="AK2250" i="2"/>
  <c r="AL2250" i="2"/>
  <c r="AM2250" i="2"/>
  <c r="AN2250" i="2"/>
  <c r="AV2250" i="2"/>
  <c r="C2251" i="2"/>
  <c r="D2251" i="2"/>
  <c r="E2251" i="2"/>
  <c r="F2251" i="2"/>
  <c r="G2251" i="2"/>
  <c r="H2251" i="2"/>
  <c r="J2251" i="2"/>
  <c r="K2251" i="2"/>
  <c r="L2251" i="2"/>
  <c r="M2251" i="2"/>
  <c r="AG2251" i="2"/>
  <c r="AH2251" i="2"/>
  <c r="AI2251" i="2"/>
  <c r="AJ2251" i="2"/>
  <c r="AK2251" i="2"/>
  <c r="AL2251" i="2"/>
  <c r="AM2251" i="2"/>
  <c r="AN2251" i="2"/>
  <c r="AV2251" i="2"/>
  <c r="C2252" i="2"/>
  <c r="D2252" i="2"/>
  <c r="E2252" i="2"/>
  <c r="F2252" i="2"/>
  <c r="G2252" i="2"/>
  <c r="H2252" i="2"/>
  <c r="J2252" i="2"/>
  <c r="K2252" i="2"/>
  <c r="L2252" i="2"/>
  <c r="M2252" i="2"/>
  <c r="AG2252" i="2"/>
  <c r="AH2252" i="2"/>
  <c r="AI2252" i="2"/>
  <c r="AJ2252" i="2"/>
  <c r="AK2252" i="2"/>
  <c r="AL2252" i="2"/>
  <c r="AM2252" i="2"/>
  <c r="AN2252" i="2"/>
  <c r="AV2252" i="2"/>
  <c r="C2253" i="2"/>
  <c r="D2253" i="2"/>
  <c r="E2253" i="2"/>
  <c r="F2253" i="2"/>
  <c r="G2253" i="2"/>
  <c r="H2253" i="2"/>
  <c r="J2253" i="2"/>
  <c r="K2253" i="2"/>
  <c r="L2253" i="2"/>
  <c r="M2253" i="2"/>
  <c r="AG2253" i="2"/>
  <c r="AH2253" i="2"/>
  <c r="AI2253" i="2"/>
  <c r="AJ2253" i="2"/>
  <c r="AK2253" i="2"/>
  <c r="AL2253" i="2"/>
  <c r="AM2253" i="2"/>
  <c r="AN2253" i="2"/>
  <c r="AV2253" i="2"/>
  <c r="C2254" i="2"/>
  <c r="D2254" i="2"/>
  <c r="E2254" i="2"/>
  <c r="F2254" i="2"/>
  <c r="G2254" i="2"/>
  <c r="H2254" i="2"/>
  <c r="J2254" i="2"/>
  <c r="K2254" i="2"/>
  <c r="L2254" i="2"/>
  <c r="M2254" i="2"/>
  <c r="AG2254" i="2"/>
  <c r="AH2254" i="2"/>
  <c r="AI2254" i="2"/>
  <c r="AJ2254" i="2"/>
  <c r="AK2254" i="2"/>
  <c r="AL2254" i="2"/>
  <c r="AM2254" i="2"/>
  <c r="AN2254" i="2"/>
  <c r="AV2254" i="2"/>
  <c r="C2255" i="2"/>
  <c r="D2255" i="2"/>
  <c r="E2255" i="2"/>
  <c r="F2255" i="2"/>
  <c r="G2255" i="2"/>
  <c r="H2255" i="2"/>
  <c r="J2255" i="2"/>
  <c r="K2255" i="2"/>
  <c r="L2255" i="2"/>
  <c r="M2255" i="2"/>
  <c r="AG2255" i="2"/>
  <c r="AH2255" i="2"/>
  <c r="AI2255" i="2"/>
  <c r="AJ2255" i="2"/>
  <c r="AK2255" i="2"/>
  <c r="AL2255" i="2"/>
  <c r="AM2255" i="2"/>
  <c r="AN2255" i="2"/>
  <c r="AV2255" i="2"/>
  <c r="C2256" i="2"/>
  <c r="D2256" i="2"/>
  <c r="E2256" i="2"/>
  <c r="F2256" i="2"/>
  <c r="G2256" i="2"/>
  <c r="H2256" i="2"/>
  <c r="J2256" i="2"/>
  <c r="K2256" i="2"/>
  <c r="L2256" i="2"/>
  <c r="M2256" i="2"/>
  <c r="AG2256" i="2"/>
  <c r="AH2256" i="2"/>
  <c r="AI2256" i="2"/>
  <c r="AJ2256" i="2"/>
  <c r="AK2256" i="2"/>
  <c r="AL2256" i="2"/>
  <c r="AM2256" i="2"/>
  <c r="AN2256" i="2"/>
  <c r="AV2256" i="2"/>
  <c r="C2257" i="2"/>
  <c r="D2257" i="2"/>
  <c r="E2257" i="2"/>
  <c r="F2257" i="2"/>
  <c r="G2257" i="2"/>
  <c r="H2257" i="2"/>
  <c r="J2257" i="2"/>
  <c r="K2257" i="2"/>
  <c r="L2257" i="2"/>
  <c r="M2257" i="2"/>
  <c r="AG2257" i="2"/>
  <c r="AH2257" i="2"/>
  <c r="AI2257" i="2"/>
  <c r="AJ2257" i="2"/>
  <c r="AK2257" i="2"/>
  <c r="AL2257" i="2"/>
  <c r="AM2257" i="2"/>
  <c r="AN2257" i="2"/>
  <c r="AV2257" i="2"/>
  <c r="C2258" i="2"/>
  <c r="D2258" i="2"/>
  <c r="E2258" i="2"/>
  <c r="F2258" i="2"/>
  <c r="G2258" i="2"/>
  <c r="H2258" i="2"/>
  <c r="J2258" i="2"/>
  <c r="K2258" i="2"/>
  <c r="L2258" i="2"/>
  <c r="M2258" i="2"/>
  <c r="AG2258" i="2"/>
  <c r="AH2258" i="2"/>
  <c r="AI2258" i="2"/>
  <c r="AJ2258" i="2"/>
  <c r="AK2258" i="2"/>
  <c r="AL2258" i="2"/>
  <c r="AM2258" i="2"/>
  <c r="AN2258" i="2"/>
  <c r="AV2258" i="2"/>
  <c r="C2259" i="2"/>
  <c r="D2259" i="2"/>
  <c r="E2259" i="2"/>
  <c r="F2259" i="2"/>
  <c r="G2259" i="2"/>
  <c r="H2259" i="2"/>
  <c r="J2259" i="2"/>
  <c r="K2259" i="2"/>
  <c r="L2259" i="2"/>
  <c r="M2259" i="2"/>
  <c r="AG2259" i="2"/>
  <c r="AH2259" i="2"/>
  <c r="AI2259" i="2"/>
  <c r="AJ2259" i="2"/>
  <c r="AK2259" i="2"/>
  <c r="AL2259" i="2"/>
  <c r="AM2259" i="2"/>
  <c r="AN2259" i="2"/>
  <c r="AV2259" i="2"/>
  <c r="C2260" i="2"/>
  <c r="D2260" i="2"/>
  <c r="E2260" i="2"/>
  <c r="F2260" i="2"/>
  <c r="G2260" i="2"/>
  <c r="H2260" i="2"/>
  <c r="J2260" i="2"/>
  <c r="K2260" i="2"/>
  <c r="L2260" i="2"/>
  <c r="M2260" i="2"/>
  <c r="AG2260" i="2"/>
  <c r="AH2260" i="2"/>
  <c r="AI2260" i="2"/>
  <c r="AJ2260" i="2"/>
  <c r="AK2260" i="2"/>
  <c r="AL2260" i="2"/>
  <c r="AM2260" i="2"/>
  <c r="AN2260" i="2"/>
  <c r="AV2260" i="2"/>
  <c r="C2261" i="2"/>
  <c r="D2261" i="2"/>
  <c r="E2261" i="2"/>
  <c r="F2261" i="2"/>
  <c r="G2261" i="2"/>
  <c r="H2261" i="2"/>
  <c r="J2261" i="2"/>
  <c r="K2261" i="2"/>
  <c r="L2261" i="2"/>
  <c r="M2261" i="2"/>
  <c r="AG2261" i="2"/>
  <c r="AH2261" i="2"/>
  <c r="AI2261" i="2"/>
  <c r="AJ2261" i="2"/>
  <c r="AK2261" i="2"/>
  <c r="AL2261" i="2"/>
  <c r="AM2261" i="2"/>
  <c r="AN2261" i="2"/>
  <c r="AV2261" i="2"/>
  <c r="C2262" i="2"/>
  <c r="D2262" i="2"/>
  <c r="E2262" i="2"/>
  <c r="F2262" i="2"/>
  <c r="G2262" i="2"/>
  <c r="H2262" i="2"/>
  <c r="J2262" i="2"/>
  <c r="K2262" i="2"/>
  <c r="L2262" i="2"/>
  <c r="M2262" i="2"/>
  <c r="AG2262" i="2"/>
  <c r="AH2262" i="2"/>
  <c r="AI2262" i="2"/>
  <c r="AJ2262" i="2"/>
  <c r="AK2262" i="2"/>
  <c r="AL2262" i="2"/>
  <c r="AM2262" i="2"/>
  <c r="AN2262" i="2"/>
  <c r="AV2262" i="2"/>
  <c r="C2263" i="2"/>
  <c r="D2263" i="2"/>
  <c r="E2263" i="2"/>
  <c r="F2263" i="2"/>
  <c r="G2263" i="2"/>
  <c r="H2263" i="2"/>
  <c r="J2263" i="2"/>
  <c r="K2263" i="2"/>
  <c r="L2263" i="2"/>
  <c r="M2263" i="2"/>
  <c r="AG2263" i="2"/>
  <c r="AH2263" i="2"/>
  <c r="AI2263" i="2"/>
  <c r="AJ2263" i="2"/>
  <c r="AK2263" i="2"/>
  <c r="AL2263" i="2"/>
  <c r="AM2263" i="2"/>
  <c r="AN2263" i="2"/>
  <c r="AV2263" i="2"/>
  <c r="C2264" i="2"/>
  <c r="D2264" i="2"/>
  <c r="E2264" i="2"/>
  <c r="F2264" i="2"/>
  <c r="G2264" i="2"/>
  <c r="H2264" i="2"/>
  <c r="J2264" i="2"/>
  <c r="K2264" i="2"/>
  <c r="L2264" i="2"/>
  <c r="M2264" i="2"/>
  <c r="AG2264" i="2"/>
  <c r="AH2264" i="2"/>
  <c r="AI2264" i="2"/>
  <c r="AJ2264" i="2"/>
  <c r="AK2264" i="2"/>
  <c r="AL2264" i="2"/>
  <c r="AM2264" i="2"/>
  <c r="AN2264" i="2"/>
  <c r="AV2264" i="2"/>
  <c r="C2265" i="2"/>
  <c r="D2265" i="2"/>
  <c r="E2265" i="2"/>
  <c r="F2265" i="2"/>
  <c r="G2265" i="2"/>
  <c r="H2265" i="2"/>
  <c r="J2265" i="2"/>
  <c r="K2265" i="2"/>
  <c r="L2265" i="2"/>
  <c r="M2265" i="2"/>
  <c r="AG2265" i="2"/>
  <c r="AH2265" i="2"/>
  <c r="AI2265" i="2"/>
  <c r="AJ2265" i="2"/>
  <c r="AK2265" i="2"/>
  <c r="AL2265" i="2"/>
  <c r="AM2265" i="2"/>
  <c r="AN2265" i="2"/>
  <c r="AV2265" i="2"/>
  <c r="C2266" i="2"/>
  <c r="D2266" i="2"/>
  <c r="E2266" i="2"/>
  <c r="F2266" i="2"/>
  <c r="G2266" i="2"/>
  <c r="H2266" i="2"/>
  <c r="J2266" i="2"/>
  <c r="K2266" i="2"/>
  <c r="L2266" i="2"/>
  <c r="M2266" i="2"/>
  <c r="AG2266" i="2"/>
  <c r="AH2266" i="2"/>
  <c r="AI2266" i="2"/>
  <c r="AJ2266" i="2"/>
  <c r="AK2266" i="2"/>
  <c r="AL2266" i="2"/>
  <c r="AM2266" i="2"/>
  <c r="AN2266" i="2"/>
  <c r="AV2266" i="2"/>
  <c r="C2267" i="2"/>
  <c r="D2267" i="2"/>
  <c r="E2267" i="2"/>
  <c r="F2267" i="2"/>
  <c r="G2267" i="2"/>
  <c r="H2267" i="2"/>
  <c r="J2267" i="2"/>
  <c r="K2267" i="2"/>
  <c r="L2267" i="2"/>
  <c r="M2267" i="2"/>
  <c r="AG2267" i="2"/>
  <c r="AH2267" i="2"/>
  <c r="AI2267" i="2"/>
  <c r="AJ2267" i="2"/>
  <c r="AK2267" i="2"/>
  <c r="AL2267" i="2"/>
  <c r="AM2267" i="2"/>
  <c r="AN2267" i="2"/>
  <c r="AV2267" i="2"/>
  <c r="C2268" i="2"/>
  <c r="D2268" i="2"/>
  <c r="E2268" i="2"/>
  <c r="F2268" i="2"/>
  <c r="G2268" i="2"/>
  <c r="H2268" i="2"/>
  <c r="J2268" i="2"/>
  <c r="K2268" i="2"/>
  <c r="L2268" i="2"/>
  <c r="M2268" i="2"/>
  <c r="AG2268" i="2"/>
  <c r="AH2268" i="2"/>
  <c r="AI2268" i="2"/>
  <c r="AJ2268" i="2"/>
  <c r="AK2268" i="2"/>
  <c r="AL2268" i="2"/>
  <c r="AM2268" i="2"/>
  <c r="AN2268" i="2"/>
  <c r="AV2268" i="2"/>
  <c r="C2269" i="2"/>
  <c r="D2269" i="2"/>
  <c r="E2269" i="2"/>
  <c r="F2269" i="2"/>
  <c r="G2269" i="2"/>
  <c r="H2269" i="2"/>
  <c r="J2269" i="2"/>
  <c r="K2269" i="2"/>
  <c r="L2269" i="2"/>
  <c r="M2269" i="2"/>
  <c r="AG2269" i="2"/>
  <c r="AH2269" i="2"/>
  <c r="AI2269" i="2"/>
  <c r="AJ2269" i="2"/>
  <c r="AK2269" i="2"/>
  <c r="AL2269" i="2"/>
  <c r="AM2269" i="2"/>
  <c r="AN2269" i="2"/>
  <c r="AV2269" i="2"/>
  <c r="C2270" i="2"/>
  <c r="D2270" i="2"/>
  <c r="E2270" i="2"/>
  <c r="F2270" i="2"/>
  <c r="G2270" i="2"/>
  <c r="H2270" i="2"/>
  <c r="J2270" i="2"/>
  <c r="K2270" i="2"/>
  <c r="L2270" i="2"/>
  <c r="M2270" i="2"/>
  <c r="AG2270" i="2"/>
  <c r="AH2270" i="2"/>
  <c r="AI2270" i="2"/>
  <c r="AJ2270" i="2"/>
  <c r="AK2270" i="2"/>
  <c r="AL2270" i="2"/>
  <c r="AM2270" i="2"/>
  <c r="AN2270" i="2"/>
  <c r="AV2270" i="2"/>
  <c r="C2271" i="2"/>
  <c r="D2271" i="2"/>
  <c r="E2271" i="2"/>
  <c r="F2271" i="2"/>
  <c r="G2271" i="2"/>
  <c r="H2271" i="2"/>
  <c r="J2271" i="2"/>
  <c r="K2271" i="2"/>
  <c r="L2271" i="2"/>
  <c r="M2271" i="2"/>
  <c r="AG2271" i="2"/>
  <c r="AH2271" i="2"/>
  <c r="AI2271" i="2"/>
  <c r="AJ2271" i="2"/>
  <c r="AK2271" i="2"/>
  <c r="AL2271" i="2"/>
  <c r="AM2271" i="2"/>
  <c r="AN2271" i="2"/>
  <c r="AV2271" i="2"/>
  <c r="C2272" i="2"/>
  <c r="D2272" i="2"/>
  <c r="E2272" i="2"/>
  <c r="F2272" i="2"/>
  <c r="G2272" i="2"/>
  <c r="H2272" i="2"/>
  <c r="J2272" i="2"/>
  <c r="K2272" i="2"/>
  <c r="L2272" i="2"/>
  <c r="M2272" i="2"/>
  <c r="AG2272" i="2"/>
  <c r="AH2272" i="2"/>
  <c r="AI2272" i="2"/>
  <c r="AJ2272" i="2"/>
  <c r="AK2272" i="2"/>
  <c r="AL2272" i="2"/>
  <c r="AM2272" i="2"/>
  <c r="AN2272" i="2"/>
  <c r="AV2272" i="2"/>
  <c r="C2273" i="2"/>
  <c r="D2273" i="2"/>
  <c r="E2273" i="2"/>
  <c r="F2273" i="2"/>
  <c r="G2273" i="2"/>
  <c r="H2273" i="2"/>
  <c r="J2273" i="2"/>
  <c r="K2273" i="2"/>
  <c r="L2273" i="2"/>
  <c r="M2273" i="2"/>
  <c r="AG2273" i="2"/>
  <c r="AH2273" i="2"/>
  <c r="AI2273" i="2"/>
  <c r="AJ2273" i="2"/>
  <c r="AK2273" i="2"/>
  <c r="AL2273" i="2"/>
  <c r="AM2273" i="2"/>
  <c r="AN2273" i="2"/>
  <c r="AV2273" i="2"/>
  <c r="C2274" i="2"/>
  <c r="D2274" i="2"/>
  <c r="E2274" i="2"/>
  <c r="F2274" i="2"/>
  <c r="G2274" i="2"/>
  <c r="H2274" i="2"/>
  <c r="J2274" i="2"/>
  <c r="K2274" i="2"/>
  <c r="L2274" i="2"/>
  <c r="M2274" i="2"/>
  <c r="AG2274" i="2"/>
  <c r="AH2274" i="2"/>
  <c r="AI2274" i="2"/>
  <c r="AJ2274" i="2"/>
  <c r="AK2274" i="2"/>
  <c r="AL2274" i="2"/>
  <c r="AM2274" i="2"/>
  <c r="AN2274" i="2"/>
  <c r="AV2274" i="2"/>
  <c r="C2275" i="2"/>
  <c r="D2275" i="2"/>
  <c r="E2275" i="2"/>
  <c r="F2275" i="2"/>
  <c r="G2275" i="2"/>
  <c r="H2275" i="2"/>
  <c r="J2275" i="2"/>
  <c r="K2275" i="2"/>
  <c r="L2275" i="2"/>
  <c r="M2275" i="2"/>
  <c r="AG2275" i="2"/>
  <c r="AH2275" i="2"/>
  <c r="AI2275" i="2"/>
  <c r="AJ2275" i="2"/>
  <c r="AK2275" i="2"/>
  <c r="AL2275" i="2"/>
  <c r="AM2275" i="2"/>
  <c r="AN2275" i="2"/>
  <c r="AV2275" i="2"/>
  <c r="C2276" i="2"/>
  <c r="D2276" i="2"/>
  <c r="E2276" i="2"/>
  <c r="F2276" i="2"/>
  <c r="G2276" i="2"/>
  <c r="H2276" i="2"/>
  <c r="J2276" i="2"/>
  <c r="K2276" i="2"/>
  <c r="L2276" i="2"/>
  <c r="M2276" i="2"/>
  <c r="AG2276" i="2"/>
  <c r="AH2276" i="2"/>
  <c r="AI2276" i="2"/>
  <c r="AJ2276" i="2"/>
  <c r="AK2276" i="2"/>
  <c r="AL2276" i="2"/>
  <c r="AM2276" i="2"/>
  <c r="AN2276" i="2"/>
  <c r="AV2276" i="2"/>
  <c r="C2277" i="2"/>
  <c r="D2277" i="2"/>
  <c r="E2277" i="2"/>
  <c r="F2277" i="2"/>
  <c r="G2277" i="2"/>
  <c r="H2277" i="2"/>
  <c r="J2277" i="2"/>
  <c r="K2277" i="2"/>
  <c r="L2277" i="2"/>
  <c r="M2277" i="2"/>
  <c r="AG2277" i="2"/>
  <c r="AH2277" i="2"/>
  <c r="AI2277" i="2"/>
  <c r="AJ2277" i="2"/>
  <c r="AK2277" i="2"/>
  <c r="AL2277" i="2"/>
  <c r="AM2277" i="2"/>
  <c r="AN2277" i="2"/>
  <c r="AV2277" i="2"/>
  <c r="C2278" i="2"/>
  <c r="D2278" i="2"/>
  <c r="E2278" i="2"/>
  <c r="F2278" i="2"/>
  <c r="G2278" i="2"/>
  <c r="H2278" i="2"/>
  <c r="J2278" i="2"/>
  <c r="K2278" i="2"/>
  <c r="L2278" i="2"/>
  <c r="M2278" i="2"/>
  <c r="AG2278" i="2"/>
  <c r="AH2278" i="2"/>
  <c r="AI2278" i="2"/>
  <c r="AJ2278" i="2"/>
  <c r="AK2278" i="2"/>
  <c r="AL2278" i="2"/>
  <c r="AM2278" i="2"/>
  <c r="AN2278" i="2"/>
  <c r="AV2278" i="2"/>
  <c r="C2279" i="2"/>
  <c r="D2279" i="2"/>
  <c r="E2279" i="2"/>
  <c r="F2279" i="2"/>
  <c r="G2279" i="2"/>
  <c r="H2279" i="2"/>
  <c r="J2279" i="2"/>
  <c r="K2279" i="2"/>
  <c r="L2279" i="2"/>
  <c r="M2279" i="2"/>
  <c r="AG2279" i="2"/>
  <c r="AH2279" i="2"/>
  <c r="AI2279" i="2"/>
  <c r="AJ2279" i="2"/>
  <c r="AK2279" i="2"/>
  <c r="AL2279" i="2"/>
  <c r="AM2279" i="2"/>
  <c r="AN2279" i="2"/>
  <c r="AV2279" i="2"/>
  <c r="C2280" i="2"/>
  <c r="D2280" i="2"/>
  <c r="E2280" i="2"/>
  <c r="F2280" i="2"/>
  <c r="G2280" i="2"/>
  <c r="H2280" i="2"/>
  <c r="J2280" i="2"/>
  <c r="K2280" i="2"/>
  <c r="L2280" i="2"/>
  <c r="M2280" i="2"/>
  <c r="AG2280" i="2"/>
  <c r="AH2280" i="2"/>
  <c r="AI2280" i="2"/>
  <c r="AJ2280" i="2"/>
  <c r="AK2280" i="2"/>
  <c r="AL2280" i="2"/>
  <c r="AM2280" i="2"/>
  <c r="AN2280" i="2"/>
  <c r="AV2280" i="2"/>
  <c r="C2281" i="2"/>
  <c r="D2281" i="2"/>
  <c r="E2281" i="2"/>
  <c r="F2281" i="2"/>
  <c r="G2281" i="2"/>
  <c r="H2281" i="2"/>
  <c r="J2281" i="2"/>
  <c r="K2281" i="2"/>
  <c r="L2281" i="2"/>
  <c r="M2281" i="2"/>
  <c r="AG2281" i="2"/>
  <c r="AH2281" i="2"/>
  <c r="AI2281" i="2"/>
  <c r="AJ2281" i="2"/>
  <c r="AK2281" i="2"/>
  <c r="AL2281" i="2"/>
  <c r="AM2281" i="2"/>
  <c r="AN2281" i="2"/>
  <c r="AV2281" i="2"/>
  <c r="C2282" i="2"/>
  <c r="D2282" i="2"/>
  <c r="E2282" i="2"/>
  <c r="F2282" i="2"/>
  <c r="G2282" i="2"/>
  <c r="H2282" i="2"/>
  <c r="J2282" i="2"/>
  <c r="K2282" i="2"/>
  <c r="L2282" i="2"/>
  <c r="M2282" i="2"/>
  <c r="AG2282" i="2"/>
  <c r="AH2282" i="2"/>
  <c r="AI2282" i="2"/>
  <c r="AJ2282" i="2"/>
  <c r="AK2282" i="2"/>
  <c r="AL2282" i="2"/>
  <c r="AM2282" i="2"/>
  <c r="AN2282" i="2"/>
  <c r="AV2282" i="2"/>
  <c r="C2283" i="2"/>
  <c r="D2283" i="2"/>
  <c r="E2283" i="2"/>
  <c r="F2283" i="2"/>
  <c r="G2283" i="2"/>
  <c r="H2283" i="2"/>
  <c r="J2283" i="2"/>
  <c r="K2283" i="2"/>
  <c r="L2283" i="2"/>
  <c r="M2283" i="2"/>
  <c r="AG2283" i="2"/>
  <c r="AH2283" i="2"/>
  <c r="AI2283" i="2"/>
  <c r="AJ2283" i="2"/>
  <c r="AK2283" i="2"/>
  <c r="AL2283" i="2"/>
  <c r="AM2283" i="2"/>
  <c r="AN2283" i="2"/>
  <c r="AV2283" i="2"/>
  <c r="C2284" i="2"/>
  <c r="D2284" i="2"/>
  <c r="E2284" i="2"/>
  <c r="F2284" i="2"/>
  <c r="G2284" i="2"/>
  <c r="H2284" i="2"/>
  <c r="J2284" i="2"/>
  <c r="K2284" i="2"/>
  <c r="L2284" i="2"/>
  <c r="M2284" i="2"/>
  <c r="AG2284" i="2"/>
  <c r="AH2284" i="2"/>
  <c r="AI2284" i="2"/>
  <c r="AJ2284" i="2"/>
  <c r="AK2284" i="2"/>
  <c r="AL2284" i="2"/>
  <c r="AM2284" i="2"/>
  <c r="AN2284" i="2"/>
  <c r="AV2284" i="2"/>
  <c r="C2285" i="2"/>
  <c r="D2285" i="2"/>
  <c r="E2285" i="2"/>
  <c r="F2285" i="2"/>
  <c r="G2285" i="2"/>
  <c r="H2285" i="2"/>
  <c r="J2285" i="2"/>
  <c r="K2285" i="2"/>
  <c r="L2285" i="2"/>
  <c r="M2285" i="2"/>
  <c r="AG2285" i="2"/>
  <c r="AH2285" i="2"/>
  <c r="AI2285" i="2"/>
  <c r="AJ2285" i="2"/>
  <c r="AK2285" i="2"/>
  <c r="AL2285" i="2"/>
  <c r="AM2285" i="2"/>
  <c r="AN2285" i="2"/>
  <c r="AV2285" i="2"/>
  <c r="C2286" i="2"/>
  <c r="D2286" i="2"/>
  <c r="E2286" i="2"/>
  <c r="F2286" i="2"/>
  <c r="G2286" i="2"/>
  <c r="H2286" i="2"/>
  <c r="J2286" i="2"/>
  <c r="K2286" i="2"/>
  <c r="L2286" i="2"/>
  <c r="M2286" i="2"/>
  <c r="AG2286" i="2"/>
  <c r="AH2286" i="2"/>
  <c r="AI2286" i="2"/>
  <c r="AJ2286" i="2"/>
  <c r="AK2286" i="2"/>
  <c r="AL2286" i="2"/>
  <c r="AM2286" i="2"/>
  <c r="AN2286" i="2"/>
  <c r="AV2286" i="2"/>
  <c r="C2287" i="2"/>
  <c r="D2287" i="2"/>
  <c r="E2287" i="2"/>
  <c r="F2287" i="2"/>
  <c r="G2287" i="2"/>
  <c r="H2287" i="2"/>
  <c r="J2287" i="2"/>
  <c r="K2287" i="2"/>
  <c r="L2287" i="2"/>
  <c r="M2287" i="2"/>
  <c r="AG2287" i="2"/>
  <c r="AH2287" i="2"/>
  <c r="AI2287" i="2"/>
  <c r="AJ2287" i="2"/>
  <c r="AK2287" i="2"/>
  <c r="AL2287" i="2"/>
  <c r="AM2287" i="2"/>
  <c r="AN2287" i="2"/>
  <c r="AV2287" i="2"/>
  <c r="C2288" i="2"/>
  <c r="D2288" i="2"/>
  <c r="E2288" i="2"/>
  <c r="F2288" i="2"/>
  <c r="G2288" i="2"/>
  <c r="H2288" i="2"/>
  <c r="J2288" i="2"/>
  <c r="K2288" i="2"/>
  <c r="L2288" i="2"/>
  <c r="M2288" i="2"/>
  <c r="AG2288" i="2"/>
  <c r="AH2288" i="2"/>
  <c r="AI2288" i="2"/>
  <c r="AJ2288" i="2"/>
  <c r="AK2288" i="2"/>
  <c r="AL2288" i="2"/>
  <c r="AM2288" i="2"/>
  <c r="AN2288" i="2"/>
  <c r="AV2288" i="2"/>
  <c r="C2289" i="2"/>
  <c r="D2289" i="2"/>
  <c r="E2289" i="2"/>
  <c r="F2289" i="2"/>
  <c r="G2289" i="2"/>
  <c r="H2289" i="2"/>
  <c r="J2289" i="2"/>
  <c r="K2289" i="2"/>
  <c r="L2289" i="2"/>
  <c r="M2289" i="2"/>
  <c r="AG2289" i="2"/>
  <c r="AH2289" i="2"/>
  <c r="AI2289" i="2"/>
  <c r="AJ2289" i="2"/>
  <c r="AK2289" i="2"/>
  <c r="AL2289" i="2"/>
  <c r="AM2289" i="2"/>
  <c r="AN2289" i="2"/>
  <c r="AV2289" i="2"/>
  <c r="C2290" i="2"/>
  <c r="D2290" i="2"/>
  <c r="E2290" i="2"/>
  <c r="F2290" i="2"/>
  <c r="G2290" i="2"/>
  <c r="H2290" i="2"/>
  <c r="J2290" i="2"/>
  <c r="K2290" i="2"/>
  <c r="L2290" i="2"/>
  <c r="M2290" i="2"/>
  <c r="AG2290" i="2"/>
  <c r="AH2290" i="2"/>
  <c r="AI2290" i="2"/>
  <c r="AJ2290" i="2"/>
  <c r="AK2290" i="2"/>
  <c r="AL2290" i="2"/>
  <c r="AM2290" i="2"/>
  <c r="AN2290" i="2"/>
  <c r="AV2290" i="2"/>
  <c r="C2291" i="2"/>
  <c r="D2291" i="2"/>
  <c r="E2291" i="2"/>
  <c r="F2291" i="2"/>
  <c r="G2291" i="2"/>
  <c r="H2291" i="2"/>
  <c r="J2291" i="2"/>
  <c r="K2291" i="2"/>
  <c r="L2291" i="2"/>
  <c r="M2291" i="2"/>
  <c r="AG2291" i="2"/>
  <c r="AH2291" i="2"/>
  <c r="AI2291" i="2"/>
  <c r="AJ2291" i="2"/>
  <c r="AK2291" i="2"/>
  <c r="AL2291" i="2"/>
  <c r="AM2291" i="2"/>
  <c r="AN2291" i="2"/>
  <c r="AV2291" i="2"/>
  <c r="C2292" i="2"/>
  <c r="D2292" i="2"/>
  <c r="E2292" i="2"/>
  <c r="F2292" i="2"/>
  <c r="G2292" i="2"/>
  <c r="H2292" i="2"/>
  <c r="J2292" i="2"/>
  <c r="K2292" i="2"/>
  <c r="L2292" i="2"/>
  <c r="M2292" i="2"/>
  <c r="AG2292" i="2"/>
  <c r="AH2292" i="2"/>
  <c r="AI2292" i="2"/>
  <c r="AJ2292" i="2"/>
  <c r="AK2292" i="2"/>
  <c r="AL2292" i="2"/>
  <c r="AM2292" i="2"/>
  <c r="AN2292" i="2"/>
  <c r="AV2292" i="2"/>
  <c r="C2293" i="2"/>
  <c r="D2293" i="2"/>
  <c r="E2293" i="2"/>
  <c r="F2293" i="2"/>
  <c r="G2293" i="2"/>
  <c r="H2293" i="2"/>
  <c r="J2293" i="2"/>
  <c r="K2293" i="2"/>
  <c r="L2293" i="2"/>
  <c r="M2293" i="2"/>
  <c r="AG2293" i="2"/>
  <c r="AH2293" i="2"/>
  <c r="AI2293" i="2"/>
  <c r="AJ2293" i="2"/>
  <c r="AK2293" i="2"/>
  <c r="AL2293" i="2"/>
  <c r="AM2293" i="2"/>
  <c r="AN2293" i="2"/>
  <c r="AV2293" i="2"/>
  <c r="C2294" i="2"/>
  <c r="D2294" i="2"/>
  <c r="E2294" i="2"/>
  <c r="F2294" i="2"/>
  <c r="G2294" i="2"/>
  <c r="H2294" i="2"/>
  <c r="J2294" i="2"/>
  <c r="K2294" i="2"/>
  <c r="L2294" i="2"/>
  <c r="M2294" i="2"/>
  <c r="AG2294" i="2"/>
  <c r="AH2294" i="2"/>
  <c r="AI2294" i="2"/>
  <c r="AJ2294" i="2"/>
  <c r="AK2294" i="2"/>
  <c r="AL2294" i="2"/>
  <c r="AM2294" i="2"/>
  <c r="AN2294" i="2"/>
  <c r="AV2294" i="2"/>
  <c r="C2295" i="2"/>
  <c r="D2295" i="2"/>
  <c r="E2295" i="2"/>
  <c r="F2295" i="2"/>
  <c r="G2295" i="2"/>
  <c r="H2295" i="2"/>
  <c r="J2295" i="2"/>
  <c r="K2295" i="2"/>
  <c r="L2295" i="2"/>
  <c r="M2295" i="2"/>
  <c r="AG2295" i="2"/>
  <c r="AH2295" i="2"/>
  <c r="AI2295" i="2"/>
  <c r="AJ2295" i="2"/>
  <c r="AK2295" i="2"/>
  <c r="AL2295" i="2"/>
  <c r="AM2295" i="2"/>
  <c r="AN2295" i="2"/>
  <c r="AV2295" i="2"/>
  <c r="C2296" i="2"/>
  <c r="D2296" i="2"/>
  <c r="E2296" i="2"/>
  <c r="F2296" i="2"/>
  <c r="G2296" i="2"/>
  <c r="H2296" i="2"/>
  <c r="J2296" i="2"/>
  <c r="K2296" i="2"/>
  <c r="L2296" i="2"/>
  <c r="M2296" i="2"/>
  <c r="AG2296" i="2"/>
  <c r="AH2296" i="2"/>
  <c r="AI2296" i="2"/>
  <c r="AJ2296" i="2"/>
  <c r="AK2296" i="2"/>
  <c r="AL2296" i="2"/>
  <c r="AM2296" i="2"/>
  <c r="AN2296" i="2"/>
  <c r="AV2296" i="2"/>
  <c r="C2297" i="2"/>
  <c r="D2297" i="2"/>
  <c r="E2297" i="2"/>
  <c r="F2297" i="2"/>
  <c r="G2297" i="2"/>
  <c r="H2297" i="2"/>
  <c r="J2297" i="2"/>
  <c r="K2297" i="2"/>
  <c r="L2297" i="2"/>
  <c r="M2297" i="2"/>
  <c r="AG2297" i="2"/>
  <c r="AH2297" i="2"/>
  <c r="AI2297" i="2"/>
  <c r="AJ2297" i="2"/>
  <c r="AK2297" i="2"/>
  <c r="AL2297" i="2"/>
  <c r="AM2297" i="2"/>
  <c r="AN2297" i="2"/>
  <c r="AV2297" i="2"/>
  <c r="C2298" i="2"/>
  <c r="D2298" i="2"/>
  <c r="E2298" i="2"/>
  <c r="F2298" i="2"/>
  <c r="G2298" i="2"/>
  <c r="H2298" i="2"/>
  <c r="J2298" i="2"/>
  <c r="K2298" i="2"/>
  <c r="L2298" i="2"/>
  <c r="M2298" i="2"/>
  <c r="AG2298" i="2"/>
  <c r="AH2298" i="2"/>
  <c r="AI2298" i="2"/>
  <c r="AJ2298" i="2"/>
  <c r="AK2298" i="2"/>
  <c r="AL2298" i="2"/>
  <c r="AM2298" i="2"/>
  <c r="AN2298" i="2"/>
  <c r="AV2298" i="2"/>
  <c r="C2299" i="2"/>
  <c r="D2299" i="2"/>
  <c r="E2299" i="2"/>
  <c r="F2299" i="2"/>
  <c r="G2299" i="2"/>
  <c r="H2299" i="2"/>
  <c r="J2299" i="2"/>
  <c r="K2299" i="2"/>
  <c r="L2299" i="2"/>
  <c r="M2299" i="2"/>
  <c r="AG2299" i="2"/>
  <c r="AH2299" i="2"/>
  <c r="AI2299" i="2"/>
  <c r="AJ2299" i="2"/>
  <c r="AK2299" i="2"/>
  <c r="AL2299" i="2"/>
  <c r="AM2299" i="2"/>
  <c r="AN2299" i="2"/>
  <c r="AV2299" i="2"/>
  <c r="C2300" i="2"/>
  <c r="D2300" i="2"/>
  <c r="E2300" i="2"/>
  <c r="F2300" i="2"/>
  <c r="G2300" i="2"/>
  <c r="H2300" i="2"/>
  <c r="J2300" i="2"/>
  <c r="K2300" i="2"/>
  <c r="L2300" i="2"/>
  <c r="M2300" i="2"/>
  <c r="AG2300" i="2"/>
  <c r="AH2300" i="2"/>
  <c r="AI2300" i="2"/>
  <c r="AJ2300" i="2"/>
  <c r="AK2300" i="2"/>
  <c r="AL2300" i="2"/>
  <c r="AM2300" i="2"/>
  <c r="AN2300" i="2"/>
  <c r="AV2300" i="2"/>
  <c r="C2301" i="2"/>
  <c r="D2301" i="2"/>
  <c r="E2301" i="2"/>
  <c r="F2301" i="2"/>
  <c r="G2301" i="2"/>
  <c r="H2301" i="2"/>
  <c r="J2301" i="2"/>
  <c r="K2301" i="2"/>
  <c r="L2301" i="2"/>
  <c r="M2301" i="2"/>
  <c r="AG2301" i="2"/>
  <c r="AH2301" i="2"/>
  <c r="AI2301" i="2"/>
  <c r="AJ2301" i="2"/>
  <c r="AK2301" i="2"/>
  <c r="AL2301" i="2"/>
  <c r="AM2301" i="2"/>
  <c r="AN2301" i="2"/>
  <c r="AV2301" i="2"/>
  <c r="C2302" i="2"/>
  <c r="D2302" i="2"/>
  <c r="E2302" i="2"/>
  <c r="F2302" i="2"/>
  <c r="G2302" i="2"/>
  <c r="H2302" i="2"/>
  <c r="J2302" i="2"/>
  <c r="K2302" i="2"/>
  <c r="L2302" i="2"/>
  <c r="M2302" i="2"/>
  <c r="AG2302" i="2"/>
  <c r="AH2302" i="2"/>
  <c r="AI2302" i="2"/>
  <c r="AJ2302" i="2"/>
  <c r="AK2302" i="2"/>
  <c r="AL2302" i="2"/>
  <c r="AM2302" i="2"/>
  <c r="AN2302" i="2"/>
  <c r="AV2302" i="2"/>
  <c r="C2303" i="2"/>
  <c r="D2303" i="2"/>
  <c r="E2303" i="2"/>
  <c r="F2303" i="2"/>
  <c r="G2303" i="2"/>
  <c r="H2303" i="2"/>
  <c r="J2303" i="2"/>
  <c r="K2303" i="2"/>
  <c r="L2303" i="2"/>
  <c r="M2303" i="2"/>
  <c r="AG2303" i="2"/>
  <c r="AH2303" i="2"/>
  <c r="AI2303" i="2"/>
  <c r="AJ2303" i="2"/>
  <c r="AK2303" i="2"/>
  <c r="AL2303" i="2"/>
  <c r="AM2303" i="2"/>
  <c r="AN2303" i="2"/>
  <c r="AV2303" i="2"/>
  <c r="C2304" i="2"/>
  <c r="D2304" i="2"/>
  <c r="E2304" i="2"/>
  <c r="F2304" i="2"/>
  <c r="G2304" i="2"/>
  <c r="H2304" i="2"/>
  <c r="J2304" i="2"/>
  <c r="K2304" i="2"/>
  <c r="L2304" i="2"/>
  <c r="M2304" i="2"/>
  <c r="AG2304" i="2"/>
  <c r="AH2304" i="2"/>
  <c r="AI2304" i="2"/>
  <c r="AJ2304" i="2"/>
  <c r="AK2304" i="2"/>
  <c r="AL2304" i="2"/>
  <c r="AM2304" i="2"/>
  <c r="AN2304" i="2"/>
  <c r="AV2304" i="2"/>
  <c r="C2305" i="2"/>
  <c r="D2305" i="2"/>
  <c r="E2305" i="2"/>
  <c r="F2305" i="2"/>
  <c r="G2305" i="2"/>
  <c r="H2305" i="2"/>
  <c r="J2305" i="2"/>
  <c r="K2305" i="2"/>
  <c r="L2305" i="2"/>
  <c r="M2305" i="2"/>
  <c r="AG2305" i="2"/>
  <c r="AH2305" i="2"/>
  <c r="AI2305" i="2"/>
  <c r="AJ2305" i="2"/>
  <c r="AK2305" i="2"/>
  <c r="AL2305" i="2"/>
  <c r="AM2305" i="2"/>
  <c r="AN2305" i="2"/>
  <c r="AV2305" i="2"/>
  <c r="C2306" i="2"/>
  <c r="D2306" i="2"/>
  <c r="E2306" i="2"/>
  <c r="F2306" i="2"/>
  <c r="G2306" i="2"/>
  <c r="H2306" i="2"/>
  <c r="J2306" i="2"/>
  <c r="K2306" i="2"/>
  <c r="L2306" i="2"/>
  <c r="M2306" i="2"/>
  <c r="AG2306" i="2"/>
  <c r="AH2306" i="2"/>
  <c r="AI2306" i="2"/>
  <c r="AJ2306" i="2"/>
  <c r="AK2306" i="2"/>
  <c r="AL2306" i="2"/>
  <c r="AM2306" i="2"/>
  <c r="AN2306" i="2"/>
  <c r="AV2306" i="2"/>
  <c r="C2307" i="2"/>
  <c r="D2307" i="2"/>
  <c r="E2307" i="2"/>
  <c r="F2307" i="2"/>
  <c r="G2307" i="2"/>
  <c r="H2307" i="2"/>
  <c r="J2307" i="2"/>
  <c r="K2307" i="2"/>
  <c r="L2307" i="2"/>
  <c r="M2307" i="2"/>
  <c r="AG2307" i="2"/>
  <c r="AH2307" i="2"/>
  <c r="AI2307" i="2"/>
  <c r="AJ2307" i="2"/>
  <c r="AK2307" i="2"/>
  <c r="AL2307" i="2"/>
  <c r="AM2307" i="2"/>
  <c r="AN2307" i="2"/>
  <c r="AV2307" i="2"/>
  <c r="C2308" i="2"/>
  <c r="D2308" i="2"/>
  <c r="E2308" i="2"/>
  <c r="F2308" i="2"/>
  <c r="G2308" i="2"/>
  <c r="H2308" i="2"/>
  <c r="J2308" i="2"/>
  <c r="K2308" i="2"/>
  <c r="L2308" i="2"/>
  <c r="M2308" i="2"/>
  <c r="AG2308" i="2"/>
  <c r="AH2308" i="2"/>
  <c r="AI2308" i="2"/>
  <c r="AJ2308" i="2"/>
  <c r="AK2308" i="2"/>
  <c r="AL2308" i="2"/>
  <c r="AM2308" i="2"/>
  <c r="AN2308" i="2"/>
  <c r="AV2308" i="2"/>
  <c r="C2309" i="2"/>
  <c r="D2309" i="2"/>
  <c r="E2309" i="2"/>
  <c r="F2309" i="2"/>
  <c r="G2309" i="2"/>
  <c r="H2309" i="2"/>
  <c r="J2309" i="2"/>
  <c r="K2309" i="2"/>
  <c r="L2309" i="2"/>
  <c r="M2309" i="2"/>
  <c r="AG2309" i="2"/>
  <c r="AH2309" i="2"/>
  <c r="AI2309" i="2"/>
  <c r="AJ2309" i="2"/>
  <c r="AK2309" i="2"/>
  <c r="AL2309" i="2"/>
  <c r="AM2309" i="2"/>
  <c r="AN2309" i="2"/>
  <c r="AV2309" i="2"/>
  <c r="C2310" i="2"/>
  <c r="D2310" i="2"/>
  <c r="E2310" i="2"/>
  <c r="F2310" i="2"/>
  <c r="G2310" i="2"/>
  <c r="H2310" i="2"/>
  <c r="J2310" i="2"/>
  <c r="K2310" i="2"/>
  <c r="L2310" i="2"/>
  <c r="M2310" i="2"/>
  <c r="AG2310" i="2"/>
  <c r="AH2310" i="2"/>
  <c r="AI2310" i="2"/>
  <c r="AJ2310" i="2"/>
  <c r="AK2310" i="2"/>
  <c r="AL2310" i="2"/>
  <c r="AM2310" i="2"/>
  <c r="AN2310" i="2"/>
  <c r="AV2310" i="2"/>
  <c r="C2311" i="2"/>
  <c r="D2311" i="2"/>
  <c r="E2311" i="2"/>
  <c r="F2311" i="2"/>
  <c r="G2311" i="2"/>
  <c r="H2311" i="2"/>
  <c r="J2311" i="2"/>
  <c r="K2311" i="2"/>
  <c r="L2311" i="2"/>
  <c r="M2311" i="2"/>
  <c r="AG2311" i="2"/>
  <c r="AH2311" i="2"/>
  <c r="AI2311" i="2"/>
  <c r="AJ2311" i="2"/>
  <c r="AK2311" i="2"/>
  <c r="AL2311" i="2"/>
  <c r="AM2311" i="2"/>
  <c r="AN2311" i="2"/>
  <c r="AV2311" i="2"/>
  <c r="C2312" i="2"/>
  <c r="D2312" i="2"/>
  <c r="E2312" i="2"/>
  <c r="F2312" i="2"/>
  <c r="G2312" i="2"/>
  <c r="H2312" i="2"/>
  <c r="J2312" i="2"/>
  <c r="K2312" i="2"/>
  <c r="L2312" i="2"/>
  <c r="M2312" i="2"/>
  <c r="AG2312" i="2"/>
  <c r="AH2312" i="2"/>
  <c r="AI2312" i="2"/>
  <c r="AJ2312" i="2"/>
  <c r="AK2312" i="2"/>
  <c r="AL2312" i="2"/>
  <c r="AM2312" i="2"/>
  <c r="AN2312" i="2"/>
  <c r="AV2312" i="2"/>
  <c r="C2313" i="2"/>
  <c r="D2313" i="2"/>
  <c r="E2313" i="2"/>
  <c r="F2313" i="2"/>
  <c r="G2313" i="2"/>
  <c r="H2313" i="2"/>
  <c r="J2313" i="2"/>
  <c r="K2313" i="2"/>
  <c r="L2313" i="2"/>
  <c r="M2313" i="2"/>
  <c r="AG2313" i="2"/>
  <c r="AH2313" i="2"/>
  <c r="AI2313" i="2"/>
  <c r="AJ2313" i="2"/>
  <c r="AK2313" i="2"/>
  <c r="AL2313" i="2"/>
  <c r="AM2313" i="2"/>
  <c r="AN2313" i="2"/>
  <c r="AV2313" i="2"/>
  <c r="C2314" i="2"/>
  <c r="D2314" i="2"/>
  <c r="E2314" i="2"/>
  <c r="F2314" i="2"/>
  <c r="G2314" i="2"/>
  <c r="H2314" i="2"/>
  <c r="J2314" i="2"/>
  <c r="K2314" i="2"/>
  <c r="L2314" i="2"/>
  <c r="M2314" i="2"/>
  <c r="AG2314" i="2"/>
  <c r="AH2314" i="2"/>
  <c r="AI2314" i="2"/>
  <c r="AJ2314" i="2"/>
  <c r="AK2314" i="2"/>
  <c r="AL2314" i="2"/>
  <c r="AM2314" i="2"/>
  <c r="AN2314" i="2"/>
  <c r="AV2314" i="2"/>
  <c r="C2315" i="2"/>
  <c r="D2315" i="2"/>
  <c r="E2315" i="2"/>
  <c r="F2315" i="2"/>
  <c r="G2315" i="2"/>
  <c r="H2315" i="2"/>
  <c r="J2315" i="2"/>
  <c r="K2315" i="2"/>
  <c r="L2315" i="2"/>
  <c r="M2315" i="2"/>
  <c r="AG2315" i="2"/>
  <c r="AH2315" i="2"/>
  <c r="AI2315" i="2"/>
  <c r="AJ2315" i="2"/>
  <c r="AK2315" i="2"/>
  <c r="AL2315" i="2"/>
  <c r="AM2315" i="2"/>
  <c r="AN2315" i="2"/>
  <c r="AV2315" i="2"/>
  <c r="C2316" i="2"/>
  <c r="D2316" i="2"/>
  <c r="E2316" i="2"/>
  <c r="F2316" i="2"/>
  <c r="G2316" i="2"/>
  <c r="H2316" i="2"/>
  <c r="J2316" i="2"/>
  <c r="K2316" i="2"/>
  <c r="L2316" i="2"/>
  <c r="M2316" i="2"/>
  <c r="AG2316" i="2"/>
  <c r="AH2316" i="2"/>
  <c r="AI2316" i="2"/>
  <c r="AJ2316" i="2"/>
  <c r="AK2316" i="2"/>
  <c r="AL2316" i="2"/>
  <c r="AM2316" i="2"/>
  <c r="AN2316" i="2"/>
  <c r="AV2316" i="2"/>
  <c r="C2317" i="2"/>
  <c r="D2317" i="2"/>
  <c r="E2317" i="2"/>
  <c r="F2317" i="2"/>
  <c r="G2317" i="2"/>
  <c r="H2317" i="2"/>
  <c r="J2317" i="2"/>
  <c r="K2317" i="2"/>
  <c r="L2317" i="2"/>
  <c r="M2317" i="2"/>
  <c r="AG2317" i="2"/>
  <c r="AH2317" i="2"/>
  <c r="AI2317" i="2"/>
  <c r="AJ2317" i="2"/>
  <c r="AK2317" i="2"/>
  <c r="AL2317" i="2"/>
  <c r="AM2317" i="2"/>
  <c r="AN2317" i="2"/>
  <c r="AV2317" i="2"/>
  <c r="C2318" i="2"/>
  <c r="D2318" i="2"/>
  <c r="E2318" i="2"/>
  <c r="F2318" i="2"/>
  <c r="G2318" i="2"/>
  <c r="H2318" i="2"/>
  <c r="J2318" i="2"/>
  <c r="K2318" i="2"/>
  <c r="L2318" i="2"/>
  <c r="M2318" i="2"/>
  <c r="AG2318" i="2"/>
  <c r="AH2318" i="2"/>
  <c r="AI2318" i="2"/>
  <c r="AJ2318" i="2"/>
  <c r="AK2318" i="2"/>
  <c r="AL2318" i="2"/>
  <c r="AM2318" i="2"/>
  <c r="AN2318" i="2"/>
  <c r="AV2318" i="2"/>
  <c r="C2319" i="2"/>
  <c r="D2319" i="2"/>
  <c r="E2319" i="2"/>
  <c r="F2319" i="2"/>
  <c r="G2319" i="2"/>
  <c r="H2319" i="2"/>
  <c r="J2319" i="2"/>
  <c r="K2319" i="2"/>
  <c r="L2319" i="2"/>
  <c r="M2319" i="2"/>
  <c r="AG2319" i="2"/>
  <c r="AH2319" i="2"/>
  <c r="AI2319" i="2"/>
  <c r="AJ2319" i="2"/>
  <c r="AK2319" i="2"/>
  <c r="AL2319" i="2"/>
  <c r="AM2319" i="2"/>
  <c r="AN2319" i="2"/>
  <c r="AV2319" i="2"/>
  <c r="C2320" i="2"/>
  <c r="D2320" i="2"/>
  <c r="E2320" i="2"/>
  <c r="F2320" i="2"/>
  <c r="G2320" i="2"/>
  <c r="H2320" i="2"/>
  <c r="J2320" i="2"/>
  <c r="K2320" i="2"/>
  <c r="L2320" i="2"/>
  <c r="M2320" i="2"/>
  <c r="AG2320" i="2"/>
  <c r="AH2320" i="2"/>
  <c r="AI2320" i="2"/>
  <c r="AJ2320" i="2"/>
  <c r="AK2320" i="2"/>
  <c r="AL2320" i="2"/>
  <c r="AM2320" i="2"/>
  <c r="AN2320" i="2"/>
  <c r="AV2320" i="2"/>
  <c r="C2321" i="2"/>
  <c r="D2321" i="2"/>
  <c r="E2321" i="2"/>
  <c r="F2321" i="2"/>
  <c r="G2321" i="2"/>
  <c r="H2321" i="2"/>
  <c r="J2321" i="2"/>
  <c r="K2321" i="2"/>
  <c r="L2321" i="2"/>
  <c r="M2321" i="2"/>
  <c r="AG2321" i="2"/>
  <c r="AH2321" i="2"/>
  <c r="AI2321" i="2"/>
  <c r="AJ2321" i="2"/>
  <c r="AK2321" i="2"/>
  <c r="AL2321" i="2"/>
  <c r="AM2321" i="2"/>
  <c r="AN2321" i="2"/>
  <c r="AV2321" i="2"/>
  <c r="C2322" i="2"/>
  <c r="D2322" i="2"/>
  <c r="E2322" i="2"/>
  <c r="F2322" i="2"/>
  <c r="G2322" i="2"/>
  <c r="H2322" i="2"/>
  <c r="J2322" i="2"/>
  <c r="K2322" i="2"/>
  <c r="L2322" i="2"/>
  <c r="M2322" i="2"/>
  <c r="AG2322" i="2"/>
  <c r="AH2322" i="2"/>
  <c r="AI2322" i="2"/>
  <c r="AJ2322" i="2"/>
  <c r="AK2322" i="2"/>
  <c r="AL2322" i="2"/>
  <c r="AM2322" i="2"/>
  <c r="AN2322" i="2"/>
  <c r="AV2322" i="2"/>
  <c r="C2323" i="2"/>
  <c r="D2323" i="2"/>
  <c r="E2323" i="2"/>
  <c r="F2323" i="2"/>
  <c r="G2323" i="2"/>
  <c r="H2323" i="2"/>
  <c r="J2323" i="2"/>
  <c r="K2323" i="2"/>
  <c r="L2323" i="2"/>
  <c r="M2323" i="2"/>
  <c r="AG2323" i="2"/>
  <c r="AH2323" i="2"/>
  <c r="AI2323" i="2"/>
  <c r="AJ2323" i="2"/>
  <c r="AK2323" i="2"/>
  <c r="AL2323" i="2"/>
  <c r="AM2323" i="2"/>
  <c r="AN2323" i="2"/>
  <c r="AV2323" i="2"/>
  <c r="C2324" i="2"/>
  <c r="D2324" i="2"/>
  <c r="E2324" i="2"/>
  <c r="F2324" i="2"/>
  <c r="G2324" i="2"/>
  <c r="H2324" i="2"/>
  <c r="J2324" i="2"/>
  <c r="K2324" i="2"/>
  <c r="L2324" i="2"/>
  <c r="M2324" i="2"/>
  <c r="AG2324" i="2"/>
  <c r="AH2324" i="2"/>
  <c r="AI2324" i="2"/>
  <c r="AJ2324" i="2"/>
  <c r="AK2324" i="2"/>
  <c r="AL2324" i="2"/>
  <c r="AM2324" i="2"/>
  <c r="AN2324" i="2"/>
  <c r="AV2324" i="2"/>
  <c r="C2325" i="2"/>
  <c r="D2325" i="2"/>
  <c r="E2325" i="2"/>
  <c r="F2325" i="2"/>
  <c r="G2325" i="2"/>
  <c r="H2325" i="2"/>
  <c r="J2325" i="2"/>
  <c r="K2325" i="2"/>
  <c r="L2325" i="2"/>
  <c r="M2325" i="2"/>
  <c r="AG2325" i="2"/>
  <c r="AH2325" i="2"/>
  <c r="AI2325" i="2"/>
  <c r="AJ2325" i="2"/>
  <c r="AK2325" i="2"/>
  <c r="AL2325" i="2"/>
  <c r="AM2325" i="2"/>
  <c r="AN2325" i="2"/>
  <c r="AV2325" i="2"/>
  <c r="C2326" i="2"/>
  <c r="D2326" i="2"/>
  <c r="E2326" i="2"/>
  <c r="F2326" i="2"/>
  <c r="G2326" i="2"/>
  <c r="H2326" i="2"/>
  <c r="J2326" i="2"/>
  <c r="K2326" i="2"/>
  <c r="L2326" i="2"/>
  <c r="M2326" i="2"/>
  <c r="AG2326" i="2"/>
  <c r="AH2326" i="2"/>
  <c r="AI2326" i="2"/>
  <c r="AJ2326" i="2"/>
  <c r="AK2326" i="2"/>
  <c r="AL2326" i="2"/>
  <c r="AM2326" i="2"/>
  <c r="AN2326" i="2"/>
  <c r="AV2326" i="2"/>
  <c r="C2327" i="2"/>
  <c r="D2327" i="2"/>
  <c r="E2327" i="2"/>
  <c r="F2327" i="2"/>
  <c r="G2327" i="2"/>
  <c r="H2327" i="2"/>
  <c r="J2327" i="2"/>
  <c r="K2327" i="2"/>
  <c r="L2327" i="2"/>
  <c r="M2327" i="2"/>
  <c r="AG2327" i="2"/>
  <c r="AH2327" i="2"/>
  <c r="AI2327" i="2"/>
  <c r="AJ2327" i="2"/>
  <c r="AK2327" i="2"/>
  <c r="AL2327" i="2"/>
  <c r="AM2327" i="2"/>
  <c r="AN2327" i="2"/>
  <c r="AV2327" i="2"/>
  <c r="C2328" i="2"/>
  <c r="D2328" i="2"/>
  <c r="E2328" i="2"/>
  <c r="F2328" i="2"/>
  <c r="G2328" i="2"/>
  <c r="H2328" i="2"/>
  <c r="J2328" i="2"/>
  <c r="K2328" i="2"/>
  <c r="L2328" i="2"/>
  <c r="M2328" i="2"/>
  <c r="AG2328" i="2"/>
  <c r="AH2328" i="2"/>
  <c r="AI2328" i="2"/>
  <c r="AJ2328" i="2"/>
  <c r="AK2328" i="2"/>
  <c r="AL2328" i="2"/>
  <c r="AM2328" i="2"/>
  <c r="AN2328" i="2"/>
  <c r="AV2328" i="2"/>
  <c r="C2329" i="2"/>
  <c r="D2329" i="2"/>
  <c r="E2329" i="2"/>
  <c r="F2329" i="2"/>
  <c r="G2329" i="2"/>
  <c r="H2329" i="2"/>
  <c r="J2329" i="2"/>
  <c r="K2329" i="2"/>
  <c r="L2329" i="2"/>
  <c r="M2329" i="2"/>
  <c r="AG2329" i="2"/>
  <c r="AH2329" i="2"/>
  <c r="AI2329" i="2"/>
  <c r="AJ2329" i="2"/>
  <c r="AK2329" i="2"/>
  <c r="AL2329" i="2"/>
  <c r="AM2329" i="2"/>
  <c r="AN2329" i="2"/>
  <c r="AV2329" i="2"/>
  <c r="C2330" i="2"/>
  <c r="D2330" i="2"/>
  <c r="E2330" i="2"/>
  <c r="F2330" i="2"/>
  <c r="G2330" i="2"/>
  <c r="H2330" i="2"/>
  <c r="J2330" i="2"/>
  <c r="K2330" i="2"/>
  <c r="L2330" i="2"/>
  <c r="M2330" i="2"/>
  <c r="AG2330" i="2"/>
  <c r="AH2330" i="2"/>
  <c r="AI2330" i="2"/>
  <c r="AJ2330" i="2"/>
  <c r="AK2330" i="2"/>
  <c r="AL2330" i="2"/>
  <c r="AM2330" i="2"/>
  <c r="AN2330" i="2"/>
  <c r="AV2330" i="2"/>
  <c r="C2331" i="2"/>
  <c r="D2331" i="2"/>
  <c r="E2331" i="2"/>
  <c r="F2331" i="2"/>
  <c r="G2331" i="2"/>
  <c r="H2331" i="2"/>
  <c r="J2331" i="2"/>
  <c r="K2331" i="2"/>
  <c r="L2331" i="2"/>
  <c r="M2331" i="2"/>
  <c r="AG2331" i="2"/>
  <c r="AH2331" i="2"/>
  <c r="AI2331" i="2"/>
  <c r="AJ2331" i="2"/>
  <c r="AK2331" i="2"/>
  <c r="AL2331" i="2"/>
  <c r="AM2331" i="2"/>
  <c r="AN2331" i="2"/>
  <c r="AV2331" i="2"/>
  <c r="C2332" i="2"/>
  <c r="D2332" i="2"/>
  <c r="E2332" i="2"/>
  <c r="F2332" i="2"/>
  <c r="G2332" i="2"/>
  <c r="H2332" i="2"/>
  <c r="J2332" i="2"/>
  <c r="K2332" i="2"/>
  <c r="L2332" i="2"/>
  <c r="M2332" i="2"/>
  <c r="AG2332" i="2"/>
  <c r="AH2332" i="2"/>
  <c r="AI2332" i="2"/>
  <c r="AJ2332" i="2"/>
  <c r="AK2332" i="2"/>
  <c r="AL2332" i="2"/>
  <c r="AM2332" i="2"/>
  <c r="AN2332" i="2"/>
  <c r="AV2332" i="2"/>
  <c r="C2333" i="2"/>
  <c r="D2333" i="2"/>
  <c r="E2333" i="2"/>
  <c r="F2333" i="2"/>
  <c r="G2333" i="2"/>
  <c r="H2333" i="2"/>
  <c r="J2333" i="2"/>
  <c r="K2333" i="2"/>
  <c r="L2333" i="2"/>
  <c r="M2333" i="2"/>
  <c r="AG2333" i="2"/>
  <c r="AH2333" i="2"/>
  <c r="AI2333" i="2"/>
  <c r="AJ2333" i="2"/>
  <c r="AK2333" i="2"/>
  <c r="AL2333" i="2"/>
  <c r="AM2333" i="2"/>
  <c r="AN2333" i="2"/>
  <c r="AV2333" i="2"/>
  <c r="C2334" i="2"/>
  <c r="D2334" i="2"/>
  <c r="E2334" i="2"/>
  <c r="F2334" i="2"/>
  <c r="G2334" i="2"/>
  <c r="H2334" i="2"/>
  <c r="J2334" i="2"/>
  <c r="K2334" i="2"/>
  <c r="L2334" i="2"/>
  <c r="M2334" i="2"/>
  <c r="AG2334" i="2"/>
  <c r="AH2334" i="2"/>
  <c r="AI2334" i="2"/>
  <c r="AJ2334" i="2"/>
  <c r="AK2334" i="2"/>
  <c r="AL2334" i="2"/>
  <c r="AM2334" i="2"/>
  <c r="AN2334" i="2"/>
  <c r="AV2334" i="2"/>
  <c r="C2335" i="2"/>
  <c r="D2335" i="2"/>
  <c r="E2335" i="2"/>
  <c r="F2335" i="2"/>
  <c r="G2335" i="2"/>
  <c r="H2335" i="2"/>
  <c r="J2335" i="2"/>
  <c r="K2335" i="2"/>
  <c r="L2335" i="2"/>
  <c r="M2335" i="2"/>
  <c r="AG2335" i="2"/>
  <c r="AH2335" i="2"/>
  <c r="AI2335" i="2"/>
  <c r="AJ2335" i="2"/>
  <c r="AK2335" i="2"/>
  <c r="AL2335" i="2"/>
  <c r="AM2335" i="2"/>
  <c r="AN2335" i="2"/>
  <c r="AV2335" i="2"/>
  <c r="C2336" i="2"/>
  <c r="D2336" i="2"/>
  <c r="E2336" i="2"/>
  <c r="F2336" i="2"/>
  <c r="G2336" i="2"/>
  <c r="H2336" i="2"/>
  <c r="J2336" i="2"/>
  <c r="K2336" i="2"/>
  <c r="L2336" i="2"/>
  <c r="M2336" i="2"/>
  <c r="AG2336" i="2"/>
  <c r="AH2336" i="2"/>
  <c r="AI2336" i="2"/>
  <c r="AJ2336" i="2"/>
  <c r="AK2336" i="2"/>
  <c r="AL2336" i="2"/>
  <c r="AM2336" i="2"/>
  <c r="AN2336" i="2"/>
  <c r="AV2336" i="2"/>
  <c r="C2337" i="2"/>
  <c r="D2337" i="2"/>
  <c r="E2337" i="2"/>
  <c r="F2337" i="2"/>
  <c r="G2337" i="2"/>
  <c r="H2337" i="2"/>
  <c r="J2337" i="2"/>
  <c r="K2337" i="2"/>
  <c r="L2337" i="2"/>
  <c r="M2337" i="2"/>
  <c r="AG2337" i="2"/>
  <c r="AH2337" i="2"/>
  <c r="AI2337" i="2"/>
  <c r="AJ2337" i="2"/>
  <c r="AK2337" i="2"/>
  <c r="AL2337" i="2"/>
  <c r="AM2337" i="2"/>
  <c r="AN2337" i="2"/>
  <c r="AV2337" i="2"/>
  <c r="C2338" i="2"/>
  <c r="D2338" i="2"/>
  <c r="E2338" i="2"/>
  <c r="F2338" i="2"/>
  <c r="G2338" i="2"/>
  <c r="H2338" i="2"/>
  <c r="J2338" i="2"/>
  <c r="K2338" i="2"/>
  <c r="L2338" i="2"/>
  <c r="M2338" i="2"/>
  <c r="AG2338" i="2"/>
  <c r="AH2338" i="2"/>
  <c r="AI2338" i="2"/>
  <c r="AJ2338" i="2"/>
  <c r="AK2338" i="2"/>
  <c r="AL2338" i="2"/>
  <c r="AM2338" i="2"/>
  <c r="AN2338" i="2"/>
  <c r="AV2338" i="2"/>
  <c r="C2339" i="2"/>
  <c r="D2339" i="2"/>
  <c r="E2339" i="2"/>
  <c r="F2339" i="2"/>
  <c r="G2339" i="2"/>
  <c r="H2339" i="2"/>
  <c r="J2339" i="2"/>
  <c r="K2339" i="2"/>
  <c r="L2339" i="2"/>
  <c r="M2339" i="2"/>
  <c r="AG2339" i="2"/>
  <c r="AH2339" i="2"/>
  <c r="AI2339" i="2"/>
  <c r="AJ2339" i="2"/>
  <c r="AK2339" i="2"/>
  <c r="AL2339" i="2"/>
  <c r="AM2339" i="2"/>
  <c r="AN2339" i="2"/>
  <c r="AV2339" i="2"/>
  <c r="C2340" i="2"/>
  <c r="D2340" i="2"/>
  <c r="E2340" i="2"/>
  <c r="F2340" i="2"/>
  <c r="G2340" i="2"/>
  <c r="H2340" i="2"/>
  <c r="J2340" i="2"/>
  <c r="K2340" i="2"/>
  <c r="L2340" i="2"/>
  <c r="M2340" i="2"/>
  <c r="AG2340" i="2"/>
  <c r="AH2340" i="2"/>
  <c r="AI2340" i="2"/>
  <c r="AJ2340" i="2"/>
  <c r="AK2340" i="2"/>
  <c r="AL2340" i="2"/>
  <c r="AM2340" i="2"/>
  <c r="AN2340" i="2"/>
  <c r="AV2340" i="2"/>
  <c r="C2341" i="2"/>
  <c r="D2341" i="2"/>
  <c r="E2341" i="2"/>
  <c r="F2341" i="2"/>
  <c r="G2341" i="2"/>
  <c r="H2341" i="2"/>
  <c r="J2341" i="2"/>
  <c r="K2341" i="2"/>
  <c r="L2341" i="2"/>
  <c r="M2341" i="2"/>
  <c r="AG2341" i="2"/>
  <c r="AH2341" i="2"/>
  <c r="AI2341" i="2"/>
  <c r="AJ2341" i="2"/>
  <c r="AK2341" i="2"/>
  <c r="AL2341" i="2"/>
  <c r="AM2341" i="2"/>
  <c r="AN2341" i="2"/>
  <c r="AV2341" i="2"/>
  <c r="C2342" i="2"/>
  <c r="D2342" i="2"/>
  <c r="E2342" i="2"/>
  <c r="F2342" i="2"/>
  <c r="G2342" i="2"/>
  <c r="H2342" i="2"/>
  <c r="J2342" i="2"/>
  <c r="K2342" i="2"/>
  <c r="L2342" i="2"/>
  <c r="M2342" i="2"/>
  <c r="AG2342" i="2"/>
  <c r="AH2342" i="2"/>
  <c r="AI2342" i="2"/>
  <c r="AJ2342" i="2"/>
  <c r="AK2342" i="2"/>
  <c r="AL2342" i="2"/>
  <c r="AM2342" i="2"/>
  <c r="AN2342" i="2"/>
  <c r="AV2342" i="2"/>
  <c r="C2343" i="2"/>
  <c r="D2343" i="2"/>
  <c r="E2343" i="2"/>
  <c r="F2343" i="2"/>
  <c r="G2343" i="2"/>
  <c r="H2343" i="2"/>
  <c r="J2343" i="2"/>
  <c r="K2343" i="2"/>
  <c r="L2343" i="2"/>
  <c r="M2343" i="2"/>
  <c r="AG2343" i="2"/>
  <c r="AH2343" i="2"/>
  <c r="AI2343" i="2"/>
  <c r="AJ2343" i="2"/>
  <c r="AK2343" i="2"/>
  <c r="AL2343" i="2"/>
  <c r="AM2343" i="2"/>
  <c r="AN2343" i="2"/>
  <c r="AV2343" i="2"/>
  <c r="C2344" i="2"/>
  <c r="D2344" i="2"/>
  <c r="E2344" i="2"/>
  <c r="F2344" i="2"/>
  <c r="G2344" i="2"/>
  <c r="H2344" i="2"/>
  <c r="J2344" i="2"/>
  <c r="K2344" i="2"/>
  <c r="L2344" i="2"/>
  <c r="M2344" i="2"/>
  <c r="AG2344" i="2"/>
  <c r="AH2344" i="2"/>
  <c r="AI2344" i="2"/>
  <c r="AJ2344" i="2"/>
  <c r="AK2344" i="2"/>
  <c r="AL2344" i="2"/>
  <c r="AM2344" i="2"/>
  <c r="AN2344" i="2"/>
  <c r="AV2344" i="2"/>
  <c r="C2345" i="2"/>
  <c r="D2345" i="2"/>
  <c r="E2345" i="2"/>
  <c r="F2345" i="2"/>
  <c r="G2345" i="2"/>
  <c r="H2345" i="2"/>
  <c r="J2345" i="2"/>
  <c r="K2345" i="2"/>
  <c r="L2345" i="2"/>
  <c r="M2345" i="2"/>
  <c r="AG2345" i="2"/>
  <c r="AH2345" i="2"/>
  <c r="AI2345" i="2"/>
  <c r="AJ2345" i="2"/>
  <c r="AK2345" i="2"/>
  <c r="AL2345" i="2"/>
  <c r="AM2345" i="2"/>
  <c r="AN2345" i="2"/>
  <c r="AV2345" i="2"/>
  <c r="C2346" i="2"/>
  <c r="D2346" i="2"/>
  <c r="E2346" i="2"/>
  <c r="F2346" i="2"/>
  <c r="G2346" i="2"/>
  <c r="H2346" i="2"/>
  <c r="J2346" i="2"/>
  <c r="K2346" i="2"/>
  <c r="L2346" i="2"/>
  <c r="M2346" i="2"/>
  <c r="AG2346" i="2"/>
  <c r="AH2346" i="2"/>
  <c r="AI2346" i="2"/>
  <c r="AJ2346" i="2"/>
  <c r="AK2346" i="2"/>
  <c r="AL2346" i="2"/>
  <c r="AM2346" i="2"/>
  <c r="AN2346" i="2"/>
  <c r="AV2346" i="2"/>
  <c r="C2347" i="2"/>
  <c r="D2347" i="2"/>
  <c r="E2347" i="2"/>
  <c r="F2347" i="2"/>
  <c r="G2347" i="2"/>
  <c r="H2347" i="2"/>
  <c r="J2347" i="2"/>
  <c r="K2347" i="2"/>
  <c r="L2347" i="2"/>
  <c r="M2347" i="2"/>
  <c r="AG2347" i="2"/>
  <c r="AH2347" i="2"/>
  <c r="AI2347" i="2"/>
  <c r="AJ2347" i="2"/>
  <c r="AK2347" i="2"/>
  <c r="AL2347" i="2"/>
  <c r="AM2347" i="2"/>
  <c r="AN2347" i="2"/>
  <c r="AV2347" i="2"/>
  <c r="C2348" i="2"/>
  <c r="D2348" i="2"/>
  <c r="E2348" i="2"/>
  <c r="F2348" i="2"/>
  <c r="G2348" i="2"/>
  <c r="H2348" i="2"/>
  <c r="J2348" i="2"/>
  <c r="K2348" i="2"/>
  <c r="L2348" i="2"/>
  <c r="M2348" i="2"/>
  <c r="AG2348" i="2"/>
  <c r="AH2348" i="2"/>
  <c r="AI2348" i="2"/>
  <c r="AJ2348" i="2"/>
  <c r="AK2348" i="2"/>
  <c r="AL2348" i="2"/>
  <c r="AM2348" i="2"/>
  <c r="AN2348" i="2"/>
  <c r="AV2348" i="2"/>
  <c r="C2349" i="2"/>
  <c r="D2349" i="2"/>
  <c r="E2349" i="2"/>
  <c r="F2349" i="2"/>
  <c r="G2349" i="2"/>
  <c r="H2349" i="2"/>
  <c r="J2349" i="2"/>
  <c r="K2349" i="2"/>
  <c r="L2349" i="2"/>
  <c r="M2349" i="2"/>
  <c r="AG2349" i="2"/>
  <c r="AH2349" i="2"/>
  <c r="AI2349" i="2"/>
  <c r="AJ2349" i="2"/>
  <c r="AK2349" i="2"/>
  <c r="AL2349" i="2"/>
  <c r="AM2349" i="2"/>
  <c r="AN2349" i="2"/>
  <c r="AV2349" i="2"/>
  <c r="C2350" i="2"/>
  <c r="D2350" i="2"/>
  <c r="E2350" i="2"/>
  <c r="F2350" i="2"/>
  <c r="G2350" i="2"/>
  <c r="H2350" i="2"/>
  <c r="J2350" i="2"/>
  <c r="K2350" i="2"/>
  <c r="L2350" i="2"/>
  <c r="M2350" i="2"/>
  <c r="AG2350" i="2"/>
  <c r="AH2350" i="2"/>
  <c r="AI2350" i="2"/>
  <c r="AJ2350" i="2"/>
  <c r="AK2350" i="2"/>
  <c r="AL2350" i="2"/>
  <c r="AM2350" i="2"/>
  <c r="AN2350" i="2"/>
  <c r="AV2350" i="2"/>
  <c r="C2351" i="2"/>
  <c r="D2351" i="2"/>
  <c r="E2351" i="2"/>
  <c r="F2351" i="2"/>
  <c r="G2351" i="2"/>
  <c r="H2351" i="2"/>
  <c r="J2351" i="2"/>
  <c r="K2351" i="2"/>
  <c r="L2351" i="2"/>
  <c r="M2351" i="2"/>
  <c r="AG2351" i="2"/>
  <c r="AH2351" i="2"/>
  <c r="AI2351" i="2"/>
  <c r="AJ2351" i="2"/>
  <c r="AK2351" i="2"/>
  <c r="AL2351" i="2"/>
  <c r="AM2351" i="2"/>
  <c r="AN2351" i="2"/>
  <c r="AV2351" i="2"/>
  <c r="C2352" i="2"/>
  <c r="D2352" i="2"/>
  <c r="E2352" i="2"/>
  <c r="F2352" i="2"/>
  <c r="G2352" i="2"/>
  <c r="H2352" i="2"/>
  <c r="J2352" i="2"/>
  <c r="K2352" i="2"/>
  <c r="L2352" i="2"/>
  <c r="M2352" i="2"/>
  <c r="AG2352" i="2"/>
  <c r="AH2352" i="2"/>
  <c r="AI2352" i="2"/>
  <c r="AJ2352" i="2"/>
  <c r="AK2352" i="2"/>
  <c r="AL2352" i="2"/>
  <c r="AM2352" i="2"/>
  <c r="AN2352" i="2"/>
  <c r="AV2352" i="2"/>
  <c r="C2353" i="2"/>
  <c r="D2353" i="2"/>
  <c r="E2353" i="2"/>
  <c r="F2353" i="2"/>
  <c r="G2353" i="2"/>
  <c r="H2353" i="2"/>
  <c r="J2353" i="2"/>
  <c r="K2353" i="2"/>
  <c r="L2353" i="2"/>
  <c r="M2353" i="2"/>
  <c r="AG2353" i="2"/>
  <c r="AH2353" i="2"/>
  <c r="AI2353" i="2"/>
  <c r="AJ2353" i="2"/>
  <c r="AK2353" i="2"/>
  <c r="AL2353" i="2"/>
  <c r="AM2353" i="2"/>
  <c r="AN2353" i="2"/>
  <c r="AV2353" i="2"/>
  <c r="C2354" i="2"/>
  <c r="D2354" i="2"/>
  <c r="E2354" i="2"/>
  <c r="F2354" i="2"/>
  <c r="G2354" i="2"/>
  <c r="H2354" i="2"/>
  <c r="J2354" i="2"/>
  <c r="K2354" i="2"/>
  <c r="L2354" i="2"/>
  <c r="M2354" i="2"/>
  <c r="AG2354" i="2"/>
  <c r="AH2354" i="2"/>
  <c r="AI2354" i="2"/>
  <c r="AJ2354" i="2"/>
  <c r="AK2354" i="2"/>
  <c r="AL2354" i="2"/>
  <c r="AM2354" i="2"/>
  <c r="AN2354" i="2"/>
  <c r="AV2354" i="2"/>
  <c r="C2355" i="2"/>
  <c r="D2355" i="2"/>
  <c r="E2355" i="2"/>
  <c r="F2355" i="2"/>
  <c r="G2355" i="2"/>
  <c r="H2355" i="2"/>
  <c r="J2355" i="2"/>
  <c r="K2355" i="2"/>
  <c r="L2355" i="2"/>
  <c r="M2355" i="2"/>
  <c r="AG2355" i="2"/>
  <c r="AH2355" i="2"/>
  <c r="AI2355" i="2"/>
  <c r="AJ2355" i="2"/>
  <c r="AK2355" i="2"/>
  <c r="AL2355" i="2"/>
  <c r="AM2355" i="2"/>
  <c r="AN2355" i="2"/>
  <c r="AV2355" i="2"/>
  <c r="C2356" i="2"/>
  <c r="D2356" i="2"/>
  <c r="E2356" i="2"/>
  <c r="F2356" i="2"/>
  <c r="G2356" i="2"/>
  <c r="H2356" i="2"/>
  <c r="J2356" i="2"/>
  <c r="K2356" i="2"/>
  <c r="L2356" i="2"/>
  <c r="M2356" i="2"/>
  <c r="AG2356" i="2"/>
  <c r="AH2356" i="2"/>
  <c r="AI2356" i="2"/>
  <c r="AJ2356" i="2"/>
  <c r="AK2356" i="2"/>
  <c r="AL2356" i="2"/>
  <c r="AM2356" i="2"/>
  <c r="AN2356" i="2"/>
  <c r="AV2356" i="2"/>
  <c r="C2357" i="2"/>
  <c r="D2357" i="2"/>
  <c r="E2357" i="2"/>
  <c r="F2357" i="2"/>
  <c r="G2357" i="2"/>
  <c r="H2357" i="2"/>
  <c r="J2357" i="2"/>
  <c r="K2357" i="2"/>
  <c r="L2357" i="2"/>
  <c r="M2357" i="2"/>
  <c r="AG2357" i="2"/>
  <c r="AH2357" i="2"/>
  <c r="AI2357" i="2"/>
  <c r="AJ2357" i="2"/>
  <c r="AK2357" i="2"/>
  <c r="AL2357" i="2"/>
  <c r="AM2357" i="2"/>
  <c r="AN2357" i="2"/>
  <c r="AV2357" i="2"/>
  <c r="C2358" i="2"/>
  <c r="D2358" i="2"/>
  <c r="E2358" i="2"/>
  <c r="F2358" i="2"/>
  <c r="G2358" i="2"/>
  <c r="H2358" i="2"/>
  <c r="J2358" i="2"/>
  <c r="K2358" i="2"/>
  <c r="L2358" i="2"/>
  <c r="M2358" i="2"/>
  <c r="AG2358" i="2"/>
  <c r="AH2358" i="2"/>
  <c r="AI2358" i="2"/>
  <c r="AJ2358" i="2"/>
  <c r="AK2358" i="2"/>
  <c r="AL2358" i="2"/>
  <c r="AM2358" i="2"/>
  <c r="AN2358" i="2"/>
  <c r="AV2358" i="2"/>
  <c r="C2359" i="2"/>
  <c r="D2359" i="2"/>
  <c r="E2359" i="2"/>
  <c r="F2359" i="2"/>
  <c r="G2359" i="2"/>
  <c r="H2359" i="2"/>
  <c r="J2359" i="2"/>
  <c r="K2359" i="2"/>
  <c r="L2359" i="2"/>
  <c r="M2359" i="2"/>
  <c r="AG2359" i="2"/>
  <c r="AH2359" i="2"/>
  <c r="AI2359" i="2"/>
  <c r="AJ2359" i="2"/>
  <c r="AK2359" i="2"/>
  <c r="AL2359" i="2"/>
  <c r="AM2359" i="2"/>
  <c r="AN2359" i="2"/>
  <c r="AV2359" i="2"/>
  <c r="C2360" i="2"/>
  <c r="D2360" i="2"/>
  <c r="E2360" i="2"/>
  <c r="F2360" i="2"/>
  <c r="G2360" i="2"/>
  <c r="H2360" i="2"/>
  <c r="J2360" i="2"/>
  <c r="K2360" i="2"/>
  <c r="L2360" i="2"/>
  <c r="M2360" i="2"/>
  <c r="AG2360" i="2"/>
  <c r="AH2360" i="2"/>
  <c r="AI2360" i="2"/>
  <c r="AJ2360" i="2"/>
  <c r="AK2360" i="2"/>
  <c r="AL2360" i="2"/>
  <c r="AM2360" i="2"/>
  <c r="AN2360" i="2"/>
  <c r="AV2360" i="2"/>
  <c r="C2361" i="2"/>
  <c r="D2361" i="2"/>
  <c r="E2361" i="2"/>
  <c r="F2361" i="2"/>
  <c r="G2361" i="2"/>
  <c r="H2361" i="2"/>
  <c r="J2361" i="2"/>
  <c r="K2361" i="2"/>
  <c r="L2361" i="2"/>
  <c r="M2361" i="2"/>
  <c r="AG2361" i="2"/>
  <c r="AH2361" i="2"/>
  <c r="AI2361" i="2"/>
  <c r="AJ2361" i="2"/>
  <c r="AK2361" i="2"/>
  <c r="AL2361" i="2"/>
  <c r="AM2361" i="2"/>
  <c r="AN2361" i="2"/>
  <c r="AV2361" i="2"/>
  <c r="C2362" i="2"/>
  <c r="D2362" i="2"/>
  <c r="E2362" i="2"/>
  <c r="F2362" i="2"/>
  <c r="G2362" i="2"/>
  <c r="H2362" i="2"/>
  <c r="J2362" i="2"/>
  <c r="K2362" i="2"/>
  <c r="L2362" i="2"/>
  <c r="M2362" i="2"/>
  <c r="AG2362" i="2"/>
  <c r="AH2362" i="2"/>
  <c r="AI2362" i="2"/>
  <c r="AJ2362" i="2"/>
  <c r="AK2362" i="2"/>
  <c r="AL2362" i="2"/>
  <c r="AM2362" i="2"/>
  <c r="AN2362" i="2"/>
  <c r="AV2362" i="2"/>
  <c r="C2363" i="2"/>
  <c r="D2363" i="2"/>
  <c r="E2363" i="2"/>
  <c r="F2363" i="2"/>
  <c r="G2363" i="2"/>
  <c r="H2363" i="2"/>
  <c r="J2363" i="2"/>
  <c r="K2363" i="2"/>
  <c r="L2363" i="2"/>
  <c r="M2363" i="2"/>
  <c r="AG2363" i="2"/>
  <c r="AH2363" i="2"/>
  <c r="AI2363" i="2"/>
  <c r="AJ2363" i="2"/>
  <c r="AK2363" i="2"/>
  <c r="AL2363" i="2"/>
  <c r="AM2363" i="2"/>
  <c r="AN2363" i="2"/>
  <c r="AV2363" i="2"/>
  <c r="C2364" i="2"/>
  <c r="D2364" i="2"/>
  <c r="E2364" i="2"/>
  <c r="F2364" i="2"/>
  <c r="G2364" i="2"/>
  <c r="H2364" i="2"/>
  <c r="J2364" i="2"/>
  <c r="K2364" i="2"/>
  <c r="L2364" i="2"/>
  <c r="M2364" i="2"/>
  <c r="AG2364" i="2"/>
  <c r="AH2364" i="2"/>
  <c r="AI2364" i="2"/>
  <c r="AJ2364" i="2"/>
  <c r="AK2364" i="2"/>
  <c r="AL2364" i="2"/>
  <c r="AM2364" i="2"/>
  <c r="AN2364" i="2"/>
  <c r="AV2364" i="2"/>
  <c r="C2365" i="2"/>
  <c r="D2365" i="2"/>
  <c r="E2365" i="2"/>
  <c r="F2365" i="2"/>
  <c r="G2365" i="2"/>
  <c r="H2365" i="2"/>
  <c r="J2365" i="2"/>
  <c r="K2365" i="2"/>
  <c r="L2365" i="2"/>
  <c r="M2365" i="2"/>
  <c r="AG2365" i="2"/>
  <c r="AH2365" i="2"/>
  <c r="AI2365" i="2"/>
  <c r="AJ2365" i="2"/>
  <c r="AK2365" i="2"/>
  <c r="AL2365" i="2"/>
  <c r="AM2365" i="2"/>
  <c r="AN2365" i="2"/>
  <c r="AV2365" i="2"/>
  <c r="C2366" i="2"/>
  <c r="D2366" i="2"/>
  <c r="E2366" i="2"/>
  <c r="F2366" i="2"/>
  <c r="G2366" i="2"/>
  <c r="H2366" i="2"/>
  <c r="J2366" i="2"/>
  <c r="K2366" i="2"/>
  <c r="L2366" i="2"/>
  <c r="M2366" i="2"/>
  <c r="AG2366" i="2"/>
  <c r="AH2366" i="2"/>
  <c r="AI2366" i="2"/>
  <c r="AJ2366" i="2"/>
  <c r="AK2366" i="2"/>
  <c r="AL2366" i="2"/>
  <c r="AM2366" i="2"/>
  <c r="AN2366" i="2"/>
  <c r="AV2366" i="2"/>
  <c r="C2367" i="2"/>
  <c r="D2367" i="2"/>
  <c r="E2367" i="2"/>
  <c r="F2367" i="2"/>
  <c r="G2367" i="2"/>
  <c r="H2367" i="2"/>
  <c r="J2367" i="2"/>
  <c r="K2367" i="2"/>
  <c r="L2367" i="2"/>
  <c r="M2367" i="2"/>
  <c r="AG2367" i="2"/>
  <c r="AH2367" i="2"/>
  <c r="AI2367" i="2"/>
  <c r="AJ2367" i="2"/>
  <c r="AK2367" i="2"/>
  <c r="AL2367" i="2"/>
  <c r="AM2367" i="2"/>
  <c r="AN2367" i="2"/>
  <c r="AV2367" i="2"/>
  <c r="C2368" i="2"/>
  <c r="D2368" i="2"/>
  <c r="E2368" i="2"/>
  <c r="F2368" i="2"/>
  <c r="G2368" i="2"/>
  <c r="H2368" i="2"/>
  <c r="J2368" i="2"/>
  <c r="K2368" i="2"/>
  <c r="L2368" i="2"/>
  <c r="M2368" i="2"/>
  <c r="AG2368" i="2"/>
  <c r="AH2368" i="2"/>
  <c r="AI2368" i="2"/>
  <c r="AJ2368" i="2"/>
  <c r="AK2368" i="2"/>
  <c r="AL2368" i="2"/>
  <c r="AM2368" i="2"/>
  <c r="AN2368" i="2"/>
  <c r="AV2368" i="2"/>
  <c r="C2369" i="2"/>
  <c r="D2369" i="2"/>
  <c r="E2369" i="2"/>
  <c r="F2369" i="2"/>
  <c r="G2369" i="2"/>
  <c r="H2369" i="2"/>
  <c r="J2369" i="2"/>
  <c r="K2369" i="2"/>
  <c r="L2369" i="2"/>
  <c r="M2369" i="2"/>
  <c r="AG2369" i="2"/>
  <c r="AH2369" i="2"/>
  <c r="AI2369" i="2"/>
  <c r="AJ2369" i="2"/>
  <c r="AK2369" i="2"/>
  <c r="AL2369" i="2"/>
  <c r="AM2369" i="2"/>
  <c r="AN2369" i="2"/>
  <c r="AV2369" i="2"/>
  <c r="C2370" i="2"/>
  <c r="D2370" i="2"/>
  <c r="E2370" i="2"/>
  <c r="F2370" i="2"/>
  <c r="G2370" i="2"/>
  <c r="H2370" i="2"/>
  <c r="J2370" i="2"/>
  <c r="K2370" i="2"/>
  <c r="L2370" i="2"/>
  <c r="M2370" i="2"/>
  <c r="AG2370" i="2"/>
  <c r="AH2370" i="2"/>
  <c r="AI2370" i="2"/>
  <c r="AJ2370" i="2"/>
  <c r="AK2370" i="2"/>
  <c r="AL2370" i="2"/>
  <c r="AM2370" i="2"/>
  <c r="AN2370" i="2"/>
  <c r="AV2370" i="2"/>
  <c r="C2371" i="2"/>
  <c r="D2371" i="2"/>
  <c r="E2371" i="2"/>
  <c r="F2371" i="2"/>
  <c r="G2371" i="2"/>
  <c r="H2371" i="2"/>
  <c r="J2371" i="2"/>
  <c r="K2371" i="2"/>
  <c r="L2371" i="2"/>
  <c r="M2371" i="2"/>
  <c r="AG2371" i="2"/>
  <c r="AH2371" i="2"/>
  <c r="AI2371" i="2"/>
  <c r="AJ2371" i="2"/>
  <c r="AK2371" i="2"/>
  <c r="AL2371" i="2"/>
  <c r="AM2371" i="2"/>
  <c r="AN2371" i="2"/>
  <c r="AV2371" i="2"/>
  <c r="C2372" i="2"/>
  <c r="D2372" i="2"/>
  <c r="E2372" i="2"/>
  <c r="F2372" i="2"/>
  <c r="G2372" i="2"/>
  <c r="H2372" i="2"/>
  <c r="J2372" i="2"/>
  <c r="K2372" i="2"/>
  <c r="L2372" i="2"/>
  <c r="M2372" i="2"/>
  <c r="AG2372" i="2"/>
  <c r="AH2372" i="2"/>
  <c r="AI2372" i="2"/>
  <c r="AJ2372" i="2"/>
  <c r="AK2372" i="2"/>
  <c r="AL2372" i="2"/>
  <c r="AM2372" i="2"/>
  <c r="AN2372" i="2"/>
  <c r="AV2372" i="2"/>
  <c r="C2373" i="2"/>
  <c r="D2373" i="2"/>
  <c r="E2373" i="2"/>
  <c r="F2373" i="2"/>
  <c r="G2373" i="2"/>
  <c r="H2373" i="2"/>
  <c r="J2373" i="2"/>
  <c r="K2373" i="2"/>
  <c r="L2373" i="2"/>
  <c r="M2373" i="2"/>
  <c r="AG2373" i="2"/>
  <c r="AH2373" i="2"/>
  <c r="AI2373" i="2"/>
  <c r="AJ2373" i="2"/>
  <c r="AK2373" i="2"/>
  <c r="AL2373" i="2"/>
  <c r="AM2373" i="2"/>
  <c r="AN2373" i="2"/>
  <c r="AV2373" i="2"/>
  <c r="C2374" i="2"/>
  <c r="D2374" i="2"/>
  <c r="E2374" i="2"/>
  <c r="F2374" i="2"/>
  <c r="G2374" i="2"/>
  <c r="H2374" i="2"/>
  <c r="J2374" i="2"/>
  <c r="K2374" i="2"/>
  <c r="L2374" i="2"/>
  <c r="M2374" i="2"/>
  <c r="AG2374" i="2"/>
  <c r="AH2374" i="2"/>
  <c r="AI2374" i="2"/>
  <c r="AJ2374" i="2"/>
  <c r="AK2374" i="2"/>
  <c r="AL2374" i="2"/>
  <c r="AM2374" i="2"/>
  <c r="AN2374" i="2"/>
  <c r="AV2374" i="2"/>
  <c r="C2375" i="2"/>
  <c r="D2375" i="2"/>
  <c r="E2375" i="2"/>
  <c r="F2375" i="2"/>
  <c r="G2375" i="2"/>
  <c r="H2375" i="2"/>
  <c r="J2375" i="2"/>
  <c r="K2375" i="2"/>
  <c r="L2375" i="2"/>
  <c r="M2375" i="2"/>
  <c r="AG2375" i="2"/>
  <c r="AH2375" i="2"/>
  <c r="AI2375" i="2"/>
  <c r="AJ2375" i="2"/>
  <c r="AK2375" i="2"/>
  <c r="AL2375" i="2"/>
  <c r="AM2375" i="2"/>
  <c r="AN2375" i="2"/>
  <c r="AV2375" i="2"/>
  <c r="C2376" i="2"/>
  <c r="D2376" i="2"/>
  <c r="E2376" i="2"/>
  <c r="F2376" i="2"/>
  <c r="G2376" i="2"/>
  <c r="H2376" i="2"/>
  <c r="J2376" i="2"/>
  <c r="K2376" i="2"/>
  <c r="L2376" i="2"/>
  <c r="M2376" i="2"/>
  <c r="AG2376" i="2"/>
  <c r="AH2376" i="2"/>
  <c r="AI2376" i="2"/>
  <c r="AJ2376" i="2"/>
  <c r="AK2376" i="2"/>
  <c r="AL2376" i="2"/>
  <c r="AM2376" i="2"/>
  <c r="AN2376" i="2"/>
  <c r="AV2376" i="2"/>
  <c r="C2377" i="2"/>
  <c r="D2377" i="2"/>
  <c r="E2377" i="2"/>
  <c r="F2377" i="2"/>
  <c r="G2377" i="2"/>
  <c r="H2377" i="2"/>
  <c r="J2377" i="2"/>
  <c r="K2377" i="2"/>
  <c r="L2377" i="2"/>
  <c r="M2377" i="2"/>
  <c r="AG2377" i="2"/>
  <c r="AH2377" i="2"/>
  <c r="AI2377" i="2"/>
  <c r="AJ2377" i="2"/>
  <c r="AK2377" i="2"/>
  <c r="AL2377" i="2"/>
  <c r="AM2377" i="2"/>
  <c r="AN2377" i="2"/>
  <c r="AV2377" i="2"/>
  <c r="C2378" i="2"/>
  <c r="D2378" i="2"/>
  <c r="E2378" i="2"/>
  <c r="F2378" i="2"/>
  <c r="G2378" i="2"/>
  <c r="H2378" i="2"/>
  <c r="J2378" i="2"/>
  <c r="K2378" i="2"/>
  <c r="L2378" i="2"/>
  <c r="M2378" i="2"/>
  <c r="AG2378" i="2"/>
  <c r="AH2378" i="2"/>
  <c r="AI2378" i="2"/>
  <c r="AJ2378" i="2"/>
  <c r="AK2378" i="2"/>
  <c r="AL2378" i="2"/>
  <c r="AM2378" i="2"/>
  <c r="AN2378" i="2"/>
  <c r="AV2378" i="2"/>
  <c r="C2379" i="2"/>
  <c r="D2379" i="2"/>
  <c r="E2379" i="2"/>
  <c r="F2379" i="2"/>
  <c r="G2379" i="2"/>
  <c r="H2379" i="2"/>
  <c r="J2379" i="2"/>
  <c r="K2379" i="2"/>
  <c r="L2379" i="2"/>
  <c r="M2379" i="2"/>
  <c r="AG2379" i="2"/>
  <c r="AH2379" i="2"/>
  <c r="AI2379" i="2"/>
  <c r="AJ2379" i="2"/>
  <c r="AK2379" i="2"/>
  <c r="AL2379" i="2"/>
  <c r="AM2379" i="2"/>
  <c r="AN2379" i="2"/>
  <c r="AV2379" i="2"/>
  <c r="C2380" i="2"/>
  <c r="D2380" i="2"/>
  <c r="E2380" i="2"/>
  <c r="F2380" i="2"/>
  <c r="G2380" i="2"/>
  <c r="H2380" i="2"/>
  <c r="J2380" i="2"/>
  <c r="K2380" i="2"/>
  <c r="L2380" i="2"/>
  <c r="M2380" i="2"/>
  <c r="AG2380" i="2"/>
  <c r="AH2380" i="2"/>
  <c r="AI2380" i="2"/>
  <c r="AJ2380" i="2"/>
  <c r="AK2380" i="2"/>
  <c r="AL2380" i="2"/>
  <c r="AM2380" i="2"/>
  <c r="AN2380" i="2"/>
  <c r="AV2380" i="2"/>
  <c r="C2381" i="2"/>
  <c r="D2381" i="2"/>
  <c r="E2381" i="2"/>
  <c r="F2381" i="2"/>
  <c r="G2381" i="2"/>
  <c r="H2381" i="2"/>
  <c r="J2381" i="2"/>
  <c r="K2381" i="2"/>
  <c r="L2381" i="2"/>
  <c r="M2381" i="2"/>
  <c r="AG2381" i="2"/>
  <c r="AH2381" i="2"/>
  <c r="AI2381" i="2"/>
  <c r="AJ2381" i="2"/>
  <c r="AK2381" i="2"/>
  <c r="AL2381" i="2"/>
  <c r="AM2381" i="2"/>
  <c r="AN2381" i="2"/>
  <c r="AV2381" i="2"/>
  <c r="C2382" i="2"/>
  <c r="D2382" i="2"/>
  <c r="E2382" i="2"/>
  <c r="F2382" i="2"/>
  <c r="G2382" i="2"/>
  <c r="H2382" i="2"/>
  <c r="J2382" i="2"/>
  <c r="K2382" i="2"/>
  <c r="L2382" i="2"/>
  <c r="M2382" i="2"/>
  <c r="AG2382" i="2"/>
  <c r="AH2382" i="2"/>
  <c r="AI2382" i="2"/>
  <c r="AJ2382" i="2"/>
  <c r="AK2382" i="2"/>
  <c r="AL2382" i="2"/>
  <c r="AM2382" i="2"/>
  <c r="AN2382" i="2"/>
  <c r="AV2382" i="2"/>
  <c r="C2383" i="2"/>
  <c r="D2383" i="2"/>
  <c r="E2383" i="2"/>
  <c r="F2383" i="2"/>
  <c r="G2383" i="2"/>
  <c r="H2383" i="2"/>
  <c r="J2383" i="2"/>
  <c r="K2383" i="2"/>
  <c r="L2383" i="2"/>
  <c r="M2383" i="2"/>
  <c r="AG2383" i="2"/>
  <c r="AH2383" i="2"/>
  <c r="AI2383" i="2"/>
  <c r="AJ2383" i="2"/>
  <c r="AK2383" i="2"/>
  <c r="AL2383" i="2"/>
  <c r="AM2383" i="2"/>
  <c r="AN2383" i="2"/>
  <c r="AV2383" i="2"/>
  <c r="C2384" i="2"/>
  <c r="D2384" i="2"/>
  <c r="E2384" i="2"/>
  <c r="F2384" i="2"/>
  <c r="G2384" i="2"/>
  <c r="H2384" i="2"/>
  <c r="J2384" i="2"/>
  <c r="K2384" i="2"/>
  <c r="L2384" i="2"/>
  <c r="M2384" i="2"/>
  <c r="AG2384" i="2"/>
  <c r="AH2384" i="2"/>
  <c r="AI2384" i="2"/>
  <c r="AJ2384" i="2"/>
  <c r="AK2384" i="2"/>
  <c r="AL2384" i="2"/>
  <c r="AM2384" i="2"/>
  <c r="AN2384" i="2"/>
  <c r="AV2384" i="2"/>
  <c r="C2385" i="2"/>
  <c r="D2385" i="2"/>
  <c r="E2385" i="2"/>
  <c r="F2385" i="2"/>
  <c r="G2385" i="2"/>
  <c r="H2385" i="2"/>
  <c r="J2385" i="2"/>
  <c r="K2385" i="2"/>
  <c r="L2385" i="2"/>
  <c r="M2385" i="2"/>
  <c r="AG2385" i="2"/>
  <c r="AH2385" i="2"/>
  <c r="AI2385" i="2"/>
  <c r="AJ2385" i="2"/>
  <c r="AK2385" i="2"/>
  <c r="AL2385" i="2"/>
  <c r="AM2385" i="2"/>
  <c r="AN2385" i="2"/>
  <c r="AV2385" i="2"/>
  <c r="C2386" i="2"/>
  <c r="D2386" i="2"/>
  <c r="E2386" i="2"/>
  <c r="F2386" i="2"/>
  <c r="G2386" i="2"/>
  <c r="H2386" i="2"/>
  <c r="J2386" i="2"/>
  <c r="K2386" i="2"/>
  <c r="L2386" i="2"/>
  <c r="M2386" i="2"/>
  <c r="AG2386" i="2"/>
  <c r="AH2386" i="2"/>
  <c r="AI2386" i="2"/>
  <c r="AJ2386" i="2"/>
  <c r="AK2386" i="2"/>
  <c r="AL2386" i="2"/>
  <c r="AM2386" i="2"/>
  <c r="AN2386" i="2"/>
  <c r="AV2386" i="2"/>
  <c r="C2387" i="2"/>
  <c r="D2387" i="2"/>
  <c r="E2387" i="2"/>
  <c r="F2387" i="2"/>
  <c r="G2387" i="2"/>
  <c r="H2387" i="2"/>
  <c r="J2387" i="2"/>
  <c r="K2387" i="2"/>
  <c r="L2387" i="2"/>
  <c r="M2387" i="2"/>
  <c r="AG2387" i="2"/>
  <c r="AH2387" i="2"/>
  <c r="AI2387" i="2"/>
  <c r="AJ2387" i="2"/>
  <c r="AK2387" i="2"/>
  <c r="AL2387" i="2"/>
  <c r="AM2387" i="2"/>
  <c r="AN2387" i="2"/>
  <c r="AV2387" i="2"/>
  <c r="C2388" i="2"/>
  <c r="D2388" i="2"/>
  <c r="E2388" i="2"/>
  <c r="F2388" i="2"/>
  <c r="G2388" i="2"/>
  <c r="H2388" i="2"/>
  <c r="J2388" i="2"/>
  <c r="K2388" i="2"/>
  <c r="L2388" i="2"/>
  <c r="M2388" i="2"/>
  <c r="AG2388" i="2"/>
  <c r="AH2388" i="2"/>
  <c r="AI2388" i="2"/>
  <c r="AJ2388" i="2"/>
  <c r="AK2388" i="2"/>
  <c r="AL2388" i="2"/>
  <c r="AM2388" i="2"/>
  <c r="AN2388" i="2"/>
  <c r="AV2388" i="2"/>
  <c r="C2389" i="2"/>
  <c r="D2389" i="2"/>
  <c r="E2389" i="2"/>
  <c r="F2389" i="2"/>
  <c r="G2389" i="2"/>
  <c r="H2389" i="2"/>
  <c r="J2389" i="2"/>
  <c r="K2389" i="2"/>
  <c r="L2389" i="2"/>
  <c r="M2389" i="2"/>
  <c r="AG2389" i="2"/>
  <c r="AH2389" i="2"/>
  <c r="AI2389" i="2"/>
  <c r="AJ2389" i="2"/>
  <c r="AK2389" i="2"/>
  <c r="AL2389" i="2"/>
  <c r="AM2389" i="2"/>
  <c r="AN2389" i="2"/>
  <c r="AV2389" i="2"/>
  <c r="C2390" i="2"/>
  <c r="D2390" i="2"/>
  <c r="E2390" i="2"/>
  <c r="F2390" i="2"/>
  <c r="G2390" i="2"/>
  <c r="H2390" i="2"/>
  <c r="J2390" i="2"/>
  <c r="K2390" i="2"/>
  <c r="L2390" i="2"/>
  <c r="M2390" i="2"/>
  <c r="AG2390" i="2"/>
  <c r="AH2390" i="2"/>
  <c r="AI2390" i="2"/>
  <c r="AJ2390" i="2"/>
  <c r="AK2390" i="2"/>
  <c r="AL2390" i="2"/>
  <c r="AM2390" i="2"/>
  <c r="AN2390" i="2"/>
  <c r="AV2390" i="2"/>
  <c r="C2391" i="2"/>
  <c r="D2391" i="2"/>
  <c r="E2391" i="2"/>
  <c r="F2391" i="2"/>
  <c r="G2391" i="2"/>
  <c r="H2391" i="2"/>
  <c r="J2391" i="2"/>
  <c r="K2391" i="2"/>
  <c r="L2391" i="2"/>
  <c r="M2391" i="2"/>
  <c r="AG2391" i="2"/>
  <c r="AH2391" i="2"/>
  <c r="AI2391" i="2"/>
  <c r="AJ2391" i="2"/>
  <c r="AK2391" i="2"/>
  <c r="AL2391" i="2"/>
  <c r="AM2391" i="2"/>
  <c r="AN2391" i="2"/>
  <c r="AV2391" i="2"/>
  <c r="C2392" i="2"/>
  <c r="D2392" i="2"/>
  <c r="E2392" i="2"/>
  <c r="F2392" i="2"/>
  <c r="G2392" i="2"/>
  <c r="H2392" i="2"/>
  <c r="J2392" i="2"/>
  <c r="K2392" i="2"/>
  <c r="L2392" i="2"/>
  <c r="M2392" i="2"/>
  <c r="AG2392" i="2"/>
  <c r="AH2392" i="2"/>
  <c r="AI2392" i="2"/>
  <c r="AJ2392" i="2"/>
  <c r="AK2392" i="2"/>
  <c r="AL2392" i="2"/>
  <c r="AM2392" i="2"/>
  <c r="AN2392" i="2"/>
  <c r="AV2392" i="2"/>
  <c r="C2393" i="2"/>
  <c r="D2393" i="2"/>
  <c r="E2393" i="2"/>
  <c r="F2393" i="2"/>
  <c r="G2393" i="2"/>
  <c r="H2393" i="2"/>
  <c r="J2393" i="2"/>
  <c r="K2393" i="2"/>
  <c r="L2393" i="2"/>
  <c r="M2393" i="2"/>
  <c r="AG2393" i="2"/>
  <c r="AH2393" i="2"/>
  <c r="AI2393" i="2"/>
  <c r="AJ2393" i="2"/>
  <c r="AK2393" i="2"/>
  <c r="AL2393" i="2"/>
  <c r="AM2393" i="2"/>
  <c r="AN2393" i="2"/>
  <c r="AV2393" i="2"/>
  <c r="C2394" i="2"/>
  <c r="D2394" i="2"/>
  <c r="E2394" i="2"/>
  <c r="F2394" i="2"/>
  <c r="G2394" i="2"/>
  <c r="H2394" i="2"/>
  <c r="J2394" i="2"/>
  <c r="K2394" i="2"/>
  <c r="L2394" i="2"/>
  <c r="M2394" i="2"/>
  <c r="AG2394" i="2"/>
  <c r="AH2394" i="2"/>
  <c r="AI2394" i="2"/>
  <c r="AJ2394" i="2"/>
  <c r="AK2394" i="2"/>
  <c r="AL2394" i="2"/>
  <c r="AM2394" i="2"/>
  <c r="AN2394" i="2"/>
  <c r="AV2394" i="2"/>
  <c r="C2395" i="2"/>
  <c r="D2395" i="2"/>
  <c r="E2395" i="2"/>
  <c r="F2395" i="2"/>
  <c r="G2395" i="2"/>
  <c r="H2395" i="2"/>
  <c r="J2395" i="2"/>
  <c r="K2395" i="2"/>
  <c r="L2395" i="2"/>
  <c r="M2395" i="2"/>
  <c r="AG2395" i="2"/>
  <c r="AH2395" i="2"/>
  <c r="AI2395" i="2"/>
  <c r="AJ2395" i="2"/>
  <c r="AK2395" i="2"/>
  <c r="AL2395" i="2"/>
  <c r="AM2395" i="2"/>
  <c r="AN2395" i="2"/>
  <c r="AV2395" i="2"/>
  <c r="C2396" i="2"/>
  <c r="D2396" i="2"/>
  <c r="E2396" i="2"/>
  <c r="F2396" i="2"/>
  <c r="G2396" i="2"/>
  <c r="H2396" i="2"/>
  <c r="J2396" i="2"/>
  <c r="K2396" i="2"/>
  <c r="L2396" i="2"/>
  <c r="M2396" i="2"/>
  <c r="AG2396" i="2"/>
  <c r="AH2396" i="2"/>
  <c r="AI2396" i="2"/>
  <c r="AJ2396" i="2"/>
  <c r="AK2396" i="2"/>
  <c r="AL2396" i="2"/>
  <c r="AM2396" i="2"/>
  <c r="AN2396" i="2"/>
  <c r="AV2396" i="2"/>
  <c r="N2397" i="2"/>
  <c r="O2397" i="2"/>
  <c r="AE2397" i="2"/>
  <c r="C2397" i="2"/>
  <c r="D2397" i="2"/>
  <c r="E2397" i="2"/>
  <c r="F2397" i="2"/>
  <c r="G2397" i="2"/>
  <c r="H2397" i="2"/>
  <c r="J2397" i="2"/>
  <c r="K2397" i="2"/>
  <c r="L2397" i="2"/>
  <c r="M2397" i="2"/>
  <c r="AG2397" i="2"/>
  <c r="AH2397" i="2"/>
  <c r="AI2397" i="2"/>
  <c r="AJ2397" i="2"/>
  <c r="AK2397" i="2"/>
  <c r="AL2397" i="2"/>
  <c r="AM2397" i="2"/>
  <c r="AN2397" i="2"/>
  <c r="BJ2397" i="2"/>
  <c r="BK2397" i="2"/>
  <c r="C2399" i="2"/>
  <c r="D2399" i="2"/>
  <c r="E2399" i="2"/>
  <c r="F2399" i="2"/>
  <c r="G2399" i="2"/>
  <c r="H2399" i="2"/>
  <c r="J2399" i="2"/>
  <c r="K2399" i="2"/>
  <c r="L2399" i="2"/>
  <c r="M2399" i="2"/>
  <c r="AG2399" i="2"/>
  <c r="AH2399" i="2"/>
  <c r="AI2399" i="2"/>
  <c r="AJ2399" i="2"/>
  <c r="AK2399" i="2"/>
  <c r="AL2399" i="2"/>
  <c r="AM2399" i="2"/>
  <c r="AN2399" i="2"/>
  <c r="AV2399" i="2"/>
  <c r="C2400" i="2"/>
  <c r="D2400" i="2"/>
  <c r="E2400" i="2"/>
  <c r="F2400" i="2"/>
  <c r="G2400" i="2"/>
  <c r="H2400" i="2"/>
  <c r="J2400" i="2"/>
  <c r="K2400" i="2"/>
  <c r="L2400" i="2"/>
  <c r="M2400" i="2"/>
  <c r="AG2400" i="2"/>
  <c r="AH2400" i="2"/>
  <c r="AI2400" i="2"/>
  <c r="AJ2400" i="2"/>
  <c r="AK2400" i="2"/>
  <c r="AL2400" i="2"/>
  <c r="AM2400" i="2"/>
  <c r="AN2400" i="2"/>
  <c r="AV2400" i="2"/>
  <c r="C2401" i="2"/>
  <c r="D2401" i="2"/>
  <c r="E2401" i="2"/>
  <c r="F2401" i="2"/>
  <c r="G2401" i="2"/>
  <c r="H2401" i="2"/>
  <c r="J2401" i="2"/>
  <c r="K2401" i="2"/>
  <c r="L2401" i="2"/>
  <c r="M2401" i="2"/>
  <c r="AG2401" i="2"/>
  <c r="AH2401" i="2"/>
  <c r="AI2401" i="2"/>
  <c r="AJ2401" i="2"/>
  <c r="AK2401" i="2"/>
  <c r="AL2401" i="2"/>
  <c r="AM2401" i="2"/>
  <c r="AN2401" i="2"/>
  <c r="AV2401" i="2"/>
  <c r="C2402" i="2"/>
  <c r="D2402" i="2"/>
  <c r="E2402" i="2"/>
  <c r="F2402" i="2"/>
  <c r="G2402" i="2"/>
  <c r="H2402" i="2"/>
  <c r="J2402" i="2"/>
  <c r="K2402" i="2"/>
  <c r="L2402" i="2"/>
  <c r="M2402" i="2"/>
  <c r="AG2402" i="2"/>
  <c r="AH2402" i="2"/>
  <c r="AI2402" i="2"/>
  <c r="AJ2402" i="2"/>
  <c r="AK2402" i="2"/>
  <c r="AL2402" i="2"/>
  <c r="AM2402" i="2"/>
  <c r="AN2402" i="2"/>
  <c r="AV2402" i="2"/>
  <c r="C2403" i="2"/>
  <c r="D2403" i="2"/>
  <c r="E2403" i="2"/>
  <c r="F2403" i="2"/>
  <c r="G2403" i="2"/>
  <c r="H2403" i="2"/>
  <c r="J2403" i="2"/>
  <c r="K2403" i="2"/>
  <c r="L2403" i="2"/>
  <c r="M2403" i="2"/>
  <c r="AG2403" i="2"/>
  <c r="AH2403" i="2"/>
  <c r="AI2403" i="2"/>
  <c r="AJ2403" i="2"/>
  <c r="AK2403" i="2"/>
  <c r="AL2403" i="2"/>
  <c r="AM2403" i="2"/>
  <c r="AN2403" i="2"/>
  <c r="AV2403" i="2"/>
  <c r="C2404" i="2"/>
  <c r="D2404" i="2"/>
  <c r="E2404" i="2"/>
  <c r="F2404" i="2"/>
  <c r="G2404" i="2"/>
  <c r="H2404" i="2"/>
  <c r="J2404" i="2"/>
  <c r="K2404" i="2"/>
  <c r="L2404" i="2"/>
  <c r="M2404" i="2"/>
  <c r="AG2404" i="2"/>
  <c r="AH2404" i="2"/>
  <c r="AI2404" i="2"/>
  <c r="AJ2404" i="2"/>
  <c r="AK2404" i="2"/>
  <c r="AL2404" i="2"/>
  <c r="AM2404" i="2"/>
  <c r="AN2404" i="2"/>
  <c r="AV2404" i="2"/>
  <c r="C2405" i="2"/>
  <c r="D2405" i="2"/>
  <c r="E2405" i="2"/>
  <c r="F2405" i="2"/>
  <c r="G2405" i="2"/>
  <c r="H2405" i="2"/>
  <c r="J2405" i="2"/>
  <c r="K2405" i="2"/>
  <c r="L2405" i="2"/>
  <c r="M2405" i="2"/>
  <c r="AG2405" i="2"/>
  <c r="AH2405" i="2"/>
  <c r="AI2405" i="2"/>
  <c r="AJ2405" i="2"/>
  <c r="AK2405" i="2"/>
  <c r="AL2405" i="2"/>
  <c r="AM2405" i="2"/>
  <c r="AN2405" i="2"/>
  <c r="AV2405" i="2"/>
  <c r="C2406" i="2"/>
  <c r="D2406" i="2"/>
  <c r="E2406" i="2"/>
  <c r="F2406" i="2"/>
  <c r="G2406" i="2"/>
  <c r="H2406" i="2"/>
  <c r="J2406" i="2"/>
  <c r="K2406" i="2"/>
  <c r="L2406" i="2"/>
  <c r="M2406" i="2"/>
  <c r="AG2406" i="2"/>
  <c r="AH2406" i="2"/>
  <c r="AI2406" i="2"/>
  <c r="AJ2406" i="2"/>
  <c r="AK2406" i="2"/>
  <c r="AL2406" i="2"/>
  <c r="AM2406" i="2"/>
  <c r="AN2406" i="2"/>
  <c r="AV2406" i="2"/>
  <c r="C2407" i="2"/>
  <c r="D2407" i="2"/>
  <c r="E2407" i="2"/>
  <c r="F2407" i="2"/>
  <c r="G2407" i="2"/>
  <c r="H2407" i="2"/>
  <c r="J2407" i="2"/>
  <c r="K2407" i="2"/>
  <c r="L2407" i="2"/>
  <c r="M2407" i="2"/>
  <c r="AG2407" i="2"/>
  <c r="AH2407" i="2"/>
  <c r="AI2407" i="2"/>
  <c r="AJ2407" i="2"/>
  <c r="AK2407" i="2"/>
  <c r="AL2407" i="2"/>
  <c r="AM2407" i="2"/>
  <c r="AN2407" i="2"/>
  <c r="AV2407" i="2"/>
  <c r="C2408" i="2"/>
  <c r="D2408" i="2"/>
  <c r="E2408" i="2"/>
  <c r="F2408" i="2"/>
  <c r="G2408" i="2"/>
  <c r="H2408" i="2"/>
  <c r="J2408" i="2"/>
  <c r="K2408" i="2"/>
  <c r="L2408" i="2"/>
  <c r="M2408" i="2"/>
  <c r="AG2408" i="2"/>
  <c r="AH2408" i="2"/>
  <c r="AI2408" i="2"/>
  <c r="AJ2408" i="2"/>
  <c r="AK2408" i="2"/>
  <c r="AL2408" i="2"/>
  <c r="AM2408" i="2"/>
  <c r="AN2408" i="2"/>
  <c r="AV2408" i="2"/>
  <c r="C2409" i="2"/>
  <c r="D2409" i="2"/>
  <c r="E2409" i="2"/>
  <c r="F2409" i="2"/>
  <c r="G2409" i="2"/>
  <c r="H2409" i="2"/>
  <c r="J2409" i="2"/>
  <c r="K2409" i="2"/>
  <c r="L2409" i="2"/>
  <c r="M2409" i="2"/>
  <c r="AG2409" i="2"/>
  <c r="AH2409" i="2"/>
  <c r="AI2409" i="2"/>
  <c r="AJ2409" i="2"/>
  <c r="AK2409" i="2"/>
  <c r="AL2409" i="2"/>
  <c r="AM2409" i="2"/>
  <c r="AN2409" i="2"/>
  <c r="AV2409" i="2"/>
  <c r="C2410" i="2"/>
  <c r="D2410" i="2"/>
  <c r="E2410" i="2"/>
  <c r="F2410" i="2"/>
  <c r="G2410" i="2"/>
  <c r="H2410" i="2"/>
  <c r="J2410" i="2"/>
  <c r="K2410" i="2"/>
  <c r="L2410" i="2"/>
  <c r="M2410" i="2"/>
  <c r="AG2410" i="2"/>
  <c r="AH2410" i="2"/>
  <c r="AI2410" i="2"/>
  <c r="AJ2410" i="2"/>
  <c r="AK2410" i="2"/>
  <c r="AL2410" i="2"/>
  <c r="AM2410" i="2"/>
  <c r="AN2410" i="2"/>
  <c r="AV2410" i="2"/>
  <c r="C2411" i="2"/>
  <c r="D2411" i="2"/>
  <c r="E2411" i="2"/>
  <c r="F2411" i="2"/>
  <c r="G2411" i="2"/>
  <c r="H2411" i="2"/>
  <c r="J2411" i="2"/>
  <c r="K2411" i="2"/>
  <c r="L2411" i="2"/>
  <c r="M2411" i="2"/>
  <c r="AG2411" i="2"/>
  <c r="AH2411" i="2"/>
  <c r="AI2411" i="2"/>
  <c r="AJ2411" i="2"/>
  <c r="AK2411" i="2"/>
  <c r="AL2411" i="2"/>
  <c r="AM2411" i="2"/>
  <c r="AN2411" i="2"/>
  <c r="AV2411" i="2"/>
  <c r="C2412" i="2"/>
  <c r="D2412" i="2"/>
  <c r="E2412" i="2"/>
  <c r="F2412" i="2"/>
  <c r="G2412" i="2"/>
  <c r="H2412" i="2"/>
  <c r="J2412" i="2"/>
  <c r="K2412" i="2"/>
  <c r="L2412" i="2"/>
  <c r="M2412" i="2"/>
  <c r="AG2412" i="2"/>
  <c r="AH2412" i="2"/>
  <c r="AI2412" i="2"/>
  <c r="AJ2412" i="2"/>
  <c r="AK2412" i="2"/>
  <c r="AL2412" i="2"/>
  <c r="AM2412" i="2"/>
  <c r="AN2412" i="2"/>
  <c r="AV2412" i="2"/>
  <c r="C2413" i="2"/>
  <c r="D2413" i="2"/>
  <c r="E2413" i="2"/>
  <c r="F2413" i="2"/>
  <c r="G2413" i="2"/>
  <c r="H2413" i="2"/>
  <c r="J2413" i="2"/>
  <c r="K2413" i="2"/>
  <c r="L2413" i="2"/>
  <c r="M2413" i="2"/>
  <c r="AG2413" i="2"/>
  <c r="AH2413" i="2"/>
  <c r="AI2413" i="2"/>
  <c r="AJ2413" i="2"/>
  <c r="AK2413" i="2"/>
  <c r="AL2413" i="2"/>
  <c r="AM2413" i="2"/>
  <c r="AN2413" i="2"/>
  <c r="AV2413" i="2"/>
  <c r="C2414" i="2"/>
  <c r="D2414" i="2"/>
  <c r="E2414" i="2"/>
  <c r="F2414" i="2"/>
  <c r="G2414" i="2"/>
  <c r="H2414" i="2"/>
  <c r="J2414" i="2"/>
  <c r="K2414" i="2"/>
  <c r="L2414" i="2"/>
  <c r="M2414" i="2"/>
  <c r="AG2414" i="2"/>
  <c r="AH2414" i="2"/>
  <c r="AI2414" i="2"/>
  <c r="AJ2414" i="2"/>
  <c r="AK2414" i="2"/>
  <c r="AL2414" i="2"/>
  <c r="AM2414" i="2"/>
  <c r="AN2414" i="2"/>
  <c r="AV2414" i="2"/>
  <c r="C2415" i="2"/>
  <c r="D2415" i="2"/>
  <c r="E2415" i="2"/>
  <c r="F2415" i="2"/>
  <c r="G2415" i="2"/>
  <c r="H2415" i="2"/>
  <c r="J2415" i="2"/>
  <c r="K2415" i="2"/>
  <c r="L2415" i="2"/>
  <c r="M2415" i="2"/>
  <c r="AG2415" i="2"/>
  <c r="AH2415" i="2"/>
  <c r="AI2415" i="2"/>
  <c r="AJ2415" i="2"/>
  <c r="AK2415" i="2"/>
  <c r="AL2415" i="2"/>
  <c r="AM2415" i="2"/>
  <c r="AN2415" i="2"/>
  <c r="AV2415" i="2"/>
  <c r="C2416" i="2"/>
  <c r="D2416" i="2"/>
  <c r="E2416" i="2"/>
  <c r="F2416" i="2"/>
  <c r="G2416" i="2"/>
  <c r="H2416" i="2"/>
  <c r="J2416" i="2"/>
  <c r="K2416" i="2"/>
  <c r="L2416" i="2"/>
  <c r="M2416" i="2"/>
  <c r="AG2416" i="2"/>
  <c r="AH2416" i="2"/>
  <c r="AI2416" i="2"/>
  <c r="AJ2416" i="2"/>
  <c r="AK2416" i="2"/>
  <c r="AL2416" i="2"/>
  <c r="AM2416" i="2"/>
  <c r="AN2416" i="2"/>
  <c r="AV2416" i="2"/>
  <c r="C2417" i="2"/>
  <c r="D2417" i="2"/>
  <c r="E2417" i="2"/>
  <c r="F2417" i="2"/>
  <c r="G2417" i="2"/>
  <c r="H2417" i="2"/>
  <c r="J2417" i="2"/>
  <c r="K2417" i="2"/>
  <c r="L2417" i="2"/>
  <c r="M2417" i="2"/>
  <c r="AG2417" i="2"/>
  <c r="AH2417" i="2"/>
  <c r="AI2417" i="2"/>
  <c r="AJ2417" i="2"/>
  <c r="AK2417" i="2"/>
  <c r="AL2417" i="2"/>
  <c r="AM2417" i="2"/>
  <c r="AN2417" i="2"/>
  <c r="AV2417" i="2"/>
  <c r="C2418" i="2"/>
  <c r="D2418" i="2"/>
  <c r="E2418" i="2"/>
  <c r="F2418" i="2"/>
  <c r="G2418" i="2"/>
  <c r="H2418" i="2"/>
  <c r="J2418" i="2"/>
  <c r="K2418" i="2"/>
  <c r="L2418" i="2"/>
  <c r="M2418" i="2"/>
  <c r="AG2418" i="2"/>
  <c r="AH2418" i="2"/>
  <c r="AI2418" i="2"/>
  <c r="AJ2418" i="2"/>
  <c r="AK2418" i="2"/>
  <c r="AL2418" i="2"/>
  <c r="AM2418" i="2"/>
  <c r="AN2418" i="2"/>
  <c r="AV2418" i="2"/>
  <c r="C2419" i="2"/>
  <c r="D2419" i="2"/>
  <c r="E2419" i="2"/>
  <c r="F2419" i="2"/>
  <c r="G2419" i="2"/>
  <c r="H2419" i="2"/>
  <c r="J2419" i="2"/>
  <c r="K2419" i="2"/>
  <c r="L2419" i="2"/>
  <c r="M2419" i="2"/>
  <c r="AG2419" i="2"/>
  <c r="AH2419" i="2"/>
  <c r="AI2419" i="2"/>
  <c r="AJ2419" i="2"/>
  <c r="AK2419" i="2"/>
  <c r="AL2419" i="2"/>
  <c r="AM2419" i="2"/>
  <c r="AN2419" i="2"/>
  <c r="AV2419" i="2"/>
  <c r="C2420" i="2"/>
  <c r="D2420" i="2"/>
  <c r="E2420" i="2"/>
  <c r="F2420" i="2"/>
  <c r="G2420" i="2"/>
  <c r="H2420" i="2"/>
  <c r="J2420" i="2"/>
  <c r="K2420" i="2"/>
  <c r="L2420" i="2"/>
  <c r="M2420" i="2"/>
  <c r="AG2420" i="2"/>
  <c r="AH2420" i="2"/>
  <c r="AI2420" i="2"/>
  <c r="AJ2420" i="2"/>
  <c r="AK2420" i="2"/>
  <c r="AL2420" i="2"/>
  <c r="AM2420" i="2"/>
  <c r="AN2420" i="2"/>
  <c r="AV2420" i="2"/>
  <c r="C2421" i="2"/>
  <c r="D2421" i="2"/>
  <c r="E2421" i="2"/>
  <c r="F2421" i="2"/>
  <c r="G2421" i="2"/>
  <c r="H2421" i="2"/>
  <c r="J2421" i="2"/>
  <c r="K2421" i="2"/>
  <c r="L2421" i="2"/>
  <c r="M2421" i="2"/>
  <c r="AG2421" i="2"/>
  <c r="AH2421" i="2"/>
  <c r="AI2421" i="2"/>
  <c r="AJ2421" i="2"/>
  <c r="AK2421" i="2"/>
  <c r="AL2421" i="2"/>
  <c r="AM2421" i="2"/>
  <c r="AN2421" i="2"/>
  <c r="AV2421" i="2"/>
  <c r="C2422" i="2"/>
  <c r="D2422" i="2"/>
  <c r="E2422" i="2"/>
  <c r="F2422" i="2"/>
  <c r="G2422" i="2"/>
  <c r="H2422" i="2"/>
  <c r="J2422" i="2"/>
  <c r="K2422" i="2"/>
  <c r="L2422" i="2"/>
  <c r="M2422" i="2"/>
  <c r="AG2422" i="2"/>
  <c r="AH2422" i="2"/>
  <c r="AI2422" i="2"/>
  <c r="AJ2422" i="2"/>
  <c r="AK2422" i="2"/>
  <c r="AL2422" i="2"/>
  <c r="AM2422" i="2"/>
  <c r="AN2422" i="2"/>
  <c r="AV2422" i="2"/>
  <c r="C2423" i="2"/>
  <c r="D2423" i="2"/>
  <c r="E2423" i="2"/>
  <c r="F2423" i="2"/>
  <c r="G2423" i="2"/>
  <c r="H2423" i="2"/>
  <c r="J2423" i="2"/>
  <c r="K2423" i="2"/>
  <c r="L2423" i="2"/>
  <c r="M2423" i="2"/>
  <c r="AG2423" i="2"/>
  <c r="AH2423" i="2"/>
  <c r="AI2423" i="2"/>
  <c r="AJ2423" i="2"/>
  <c r="AK2423" i="2"/>
  <c r="AL2423" i="2"/>
  <c r="AM2423" i="2"/>
  <c r="AN2423" i="2"/>
  <c r="AV2423" i="2"/>
  <c r="C2424" i="2"/>
  <c r="D2424" i="2"/>
  <c r="E2424" i="2"/>
  <c r="F2424" i="2"/>
  <c r="G2424" i="2"/>
  <c r="H2424" i="2"/>
  <c r="J2424" i="2"/>
  <c r="K2424" i="2"/>
  <c r="L2424" i="2"/>
  <c r="M2424" i="2"/>
  <c r="AG2424" i="2"/>
  <c r="AH2424" i="2"/>
  <c r="AI2424" i="2"/>
  <c r="AJ2424" i="2"/>
  <c r="AK2424" i="2"/>
  <c r="AL2424" i="2"/>
  <c r="AM2424" i="2"/>
  <c r="AN2424" i="2"/>
  <c r="AV2424" i="2"/>
  <c r="C2425" i="2"/>
  <c r="D2425" i="2"/>
  <c r="E2425" i="2"/>
  <c r="F2425" i="2"/>
  <c r="G2425" i="2"/>
  <c r="H2425" i="2"/>
  <c r="J2425" i="2"/>
  <c r="K2425" i="2"/>
  <c r="L2425" i="2"/>
  <c r="M2425" i="2"/>
  <c r="AG2425" i="2"/>
  <c r="AH2425" i="2"/>
  <c r="AI2425" i="2"/>
  <c r="AJ2425" i="2"/>
  <c r="AK2425" i="2"/>
  <c r="AL2425" i="2"/>
  <c r="AM2425" i="2"/>
  <c r="AN2425" i="2"/>
  <c r="AV2425" i="2"/>
  <c r="C2426" i="2"/>
  <c r="D2426" i="2"/>
  <c r="E2426" i="2"/>
  <c r="F2426" i="2"/>
  <c r="G2426" i="2"/>
  <c r="H2426" i="2"/>
  <c r="J2426" i="2"/>
  <c r="K2426" i="2"/>
  <c r="L2426" i="2"/>
  <c r="M2426" i="2"/>
  <c r="AG2426" i="2"/>
  <c r="AH2426" i="2"/>
  <c r="AI2426" i="2"/>
  <c r="AJ2426" i="2"/>
  <c r="AK2426" i="2"/>
  <c r="AL2426" i="2"/>
  <c r="AM2426" i="2"/>
  <c r="AN2426" i="2"/>
  <c r="AV2426" i="2"/>
  <c r="C2427" i="2"/>
  <c r="D2427" i="2"/>
  <c r="E2427" i="2"/>
  <c r="F2427" i="2"/>
  <c r="G2427" i="2"/>
  <c r="H2427" i="2"/>
  <c r="J2427" i="2"/>
  <c r="K2427" i="2"/>
  <c r="L2427" i="2"/>
  <c r="M2427" i="2"/>
  <c r="AG2427" i="2"/>
  <c r="AH2427" i="2"/>
  <c r="AI2427" i="2"/>
  <c r="AJ2427" i="2"/>
  <c r="AK2427" i="2"/>
  <c r="AL2427" i="2"/>
  <c r="AM2427" i="2"/>
  <c r="AN2427" i="2"/>
  <c r="AV2427" i="2"/>
  <c r="C2428" i="2"/>
  <c r="D2428" i="2"/>
  <c r="E2428" i="2"/>
  <c r="F2428" i="2"/>
  <c r="G2428" i="2"/>
  <c r="H2428" i="2"/>
  <c r="J2428" i="2"/>
  <c r="K2428" i="2"/>
  <c r="L2428" i="2"/>
  <c r="M2428" i="2"/>
  <c r="AG2428" i="2"/>
  <c r="AH2428" i="2"/>
  <c r="AI2428" i="2"/>
  <c r="AJ2428" i="2"/>
  <c r="AK2428" i="2"/>
  <c r="AL2428" i="2"/>
  <c r="AM2428" i="2"/>
  <c r="AN2428" i="2"/>
  <c r="AV2428" i="2"/>
  <c r="C2429" i="2"/>
  <c r="D2429" i="2"/>
  <c r="E2429" i="2"/>
  <c r="F2429" i="2"/>
  <c r="G2429" i="2"/>
  <c r="H2429" i="2"/>
  <c r="J2429" i="2"/>
  <c r="K2429" i="2"/>
  <c r="L2429" i="2"/>
  <c r="M2429" i="2"/>
  <c r="AG2429" i="2"/>
  <c r="AH2429" i="2"/>
  <c r="AI2429" i="2"/>
  <c r="AJ2429" i="2"/>
  <c r="AK2429" i="2"/>
  <c r="AL2429" i="2"/>
  <c r="AM2429" i="2"/>
  <c r="AN2429" i="2"/>
  <c r="AV2429" i="2"/>
  <c r="C2430" i="2"/>
  <c r="D2430" i="2"/>
  <c r="E2430" i="2"/>
  <c r="F2430" i="2"/>
  <c r="G2430" i="2"/>
  <c r="H2430" i="2"/>
  <c r="J2430" i="2"/>
  <c r="K2430" i="2"/>
  <c r="L2430" i="2"/>
  <c r="M2430" i="2"/>
  <c r="AG2430" i="2"/>
  <c r="AH2430" i="2"/>
  <c r="AI2430" i="2"/>
  <c r="AJ2430" i="2"/>
  <c r="AK2430" i="2"/>
  <c r="AL2430" i="2"/>
  <c r="AM2430" i="2"/>
  <c r="AN2430" i="2"/>
  <c r="AV2430" i="2"/>
  <c r="C2431" i="2"/>
  <c r="D2431" i="2"/>
  <c r="E2431" i="2"/>
  <c r="F2431" i="2"/>
  <c r="G2431" i="2"/>
  <c r="H2431" i="2"/>
  <c r="J2431" i="2"/>
  <c r="K2431" i="2"/>
  <c r="L2431" i="2"/>
  <c r="M2431" i="2"/>
  <c r="AG2431" i="2"/>
  <c r="AH2431" i="2"/>
  <c r="AI2431" i="2"/>
  <c r="AJ2431" i="2"/>
  <c r="AK2431" i="2"/>
  <c r="AL2431" i="2"/>
  <c r="AM2431" i="2"/>
  <c r="AN2431" i="2"/>
  <c r="AV2431" i="2"/>
  <c r="C2432" i="2"/>
  <c r="D2432" i="2"/>
  <c r="E2432" i="2"/>
  <c r="F2432" i="2"/>
  <c r="G2432" i="2"/>
  <c r="H2432" i="2"/>
  <c r="J2432" i="2"/>
  <c r="K2432" i="2"/>
  <c r="L2432" i="2"/>
  <c r="M2432" i="2"/>
  <c r="AG2432" i="2"/>
  <c r="AH2432" i="2"/>
  <c r="AI2432" i="2"/>
  <c r="AJ2432" i="2"/>
  <c r="AK2432" i="2"/>
  <c r="AL2432" i="2"/>
  <c r="AM2432" i="2"/>
  <c r="AN2432" i="2"/>
  <c r="AV2432" i="2"/>
  <c r="C2433" i="2"/>
  <c r="D2433" i="2"/>
  <c r="E2433" i="2"/>
  <c r="F2433" i="2"/>
  <c r="G2433" i="2"/>
  <c r="H2433" i="2"/>
  <c r="J2433" i="2"/>
  <c r="K2433" i="2"/>
  <c r="L2433" i="2"/>
  <c r="M2433" i="2"/>
  <c r="AG2433" i="2"/>
  <c r="AH2433" i="2"/>
  <c r="AI2433" i="2"/>
  <c r="AJ2433" i="2"/>
  <c r="AK2433" i="2"/>
  <c r="AL2433" i="2"/>
  <c r="AM2433" i="2"/>
  <c r="AN2433" i="2"/>
  <c r="AV2433" i="2"/>
  <c r="C2434" i="2"/>
  <c r="D2434" i="2"/>
  <c r="E2434" i="2"/>
  <c r="F2434" i="2"/>
  <c r="G2434" i="2"/>
  <c r="H2434" i="2"/>
  <c r="J2434" i="2"/>
  <c r="K2434" i="2"/>
  <c r="L2434" i="2"/>
  <c r="M2434" i="2"/>
  <c r="AG2434" i="2"/>
  <c r="AH2434" i="2"/>
  <c r="AI2434" i="2"/>
  <c r="AJ2434" i="2"/>
  <c r="AK2434" i="2"/>
  <c r="AL2434" i="2"/>
  <c r="AM2434" i="2"/>
  <c r="AN2434" i="2"/>
  <c r="AV2434" i="2"/>
  <c r="C2435" i="2"/>
  <c r="D2435" i="2"/>
  <c r="E2435" i="2"/>
  <c r="F2435" i="2"/>
  <c r="G2435" i="2"/>
  <c r="H2435" i="2"/>
  <c r="J2435" i="2"/>
  <c r="K2435" i="2"/>
  <c r="L2435" i="2"/>
  <c r="M2435" i="2"/>
  <c r="AG2435" i="2"/>
  <c r="AH2435" i="2"/>
  <c r="AI2435" i="2"/>
  <c r="AJ2435" i="2"/>
  <c r="AK2435" i="2"/>
  <c r="AL2435" i="2"/>
  <c r="AM2435" i="2"/>
  <c r="AN2435" i="2"/>
  <c r="AV2435" i="2"/>
  <c r="C2436" i="2"/>
  <c r="D2436" i="2"/>
  <c r="E2436" i="2"/>
  <c r="F2436" i="2"/>
  <c r="G2436" i="2"/>
  <c r="H2436" i="2"/>
  <c r="J2436" i="2"/>
  <c r="K2436" i="2"/>
  <c r="L2436" i="2"/>
  <c r="M2436" i="2"/>
  <c r="AG2436" i="2"/>
  <c r="AH2436" i="2"/>
  <c r="AI2436" i="2"/>
  <c r="AJ2436" i="2"/>
  <c r="AK2436" i="2"/>
  <c r="AL2436" i="2"/>
  <c r="AM2436" i="2"/>
  <c r="AN2436" i="2"/>
  <c r="AV2436" i="2"/>
  <c r="C2437" i="2"/>
  <c r="D2437" i="2"/>
  <c r="E2437" i="2"/>
  <c r="F2437" i="2"/>
  <c r="G2437" i="2"/>
  <c r="H2437" i="2"/>
  <c r="J2437" i="2"/>
  <c r="K2437" i="2"/>
  <c r="L2437" i="2"/>
  <c r="M2437" i="2"/>
  <c r="AG2437" i="2"/>
  <c r="AH2437" i="2"/>
  <c r="AI2437" i="2"/>
  <c r="AJ2437" i="2"/>
  <c r="AK2437" i="2"/>
  <c r="AL2437" i="2"/>
  <c r="AM2437" i="2"/>
  <c r="AN2437" i="2"/>
  <c r="AV2437" i="2"/>
  <c r="C2438" i="2"/>
  <c r="D2438" i="2"/>
  <c r="E2438" i="2"/>
  <c r="F2438" i="2"/>
  <c r="G2438" i="2"/>
  <c r="H2438" i="2"/>
  <c r="J2438" i="2"/>
  <c r="K2438" i="2"/>
  <c r="L2438" i="2"/>
  <c r="M2438" i="2"/>
  <c r="AG2438" i="2"/>
  <c r="AH2438" i="2"/>
  <c r="AI2438" i="2"/>
  <c r="AJ2438" i="2"/>
  <c r="AK2438" i="2"/>
  <c r="AL2438" i="2"/>
  <c r="AM2438" i="2"/>
  <c r="AN2438" i="2"/>
  <c r="AV2438" i="2"/>
  <c r="C2439" i="2"/>
  <c r="D2439" i="2"/>
  <c r="E2439" i="2"/>
  <c r="F2439" i="2"/>
  <c r="G2439" i="2"/>
  <c r="H2439" i="2"/>
  <c r="J2439" i="2"/>
  <c r="K2439" i="2"/>
  <c r="L2439" i="2"/>
  <c r="M2439" i="2"/>
  <c r="AG2439" i="2"/>
  <c r="AH2439" i="2"/>
  <c r="AI2439" i="2"/>
  <c r="AJ2439" i="2"/>
  <c r="AK2439" i="2"/>
  <c r="AL2439" i="2"/>
  <c r="AM2439" i="2"/>
  <c r="AN2439" i="2"/>
  <c r="AV2439" i="2"/>
  <c r="C2440" i="2"/>
  <c r="D2440" i="2"/>
  <c r="E2440" i="2"/>
  <c r="F2440" i="2"/>
  <c r="G2440" i="2"/>
  <c r="H2440" i="2"/>
  <c r="J2440" i="2"/>
  <c r="K2440" i="2"/>
  <c r="L2440" i="2"/>
  <c r="M2440" i="2"/>
  <c r="AG2440" i="2"/>
  <c r="AH2440" i="2"/>
  <c r="AI2440" i="2"/>
  <c r="AJ2440" i="2"/>
  <c r="AK2440" i="2"/>
  <c r="AL2440" i="2"/>
  <c r="AM2440" i="2"/>
  <c r="AN2440" i="2"/>
  <c r="AV2440" i="2"/>
  <c r="C2441" i="2"/>
  <c r="D2441" i="2"/>
  <c r="E2441" i="2"/>
  <c r="F2441" i="2"/>
  <c r="G2441" i="2"/>
  <c r="H2441" i="2"/>
  <c r="J2441" i="2"/>
  <c r="K2441" i="2"/>
  <c r="L2441" i="2"/>
  <c r="M2441" i="2"/>
  <c r="AG2441" i="2"/>
  <c r="AH2441" i="2"/>
  <c r="AI2441" i="2"/>
  <c r="AJ2441" i="2"/>
  <c r="AK2441" i="2"/>
  <c r="AL2441" i="2"/>
  <c r="AM2441" i="2"/>
  <c r="AN2441" i="2"/>
  <c r="AV2441" i="2"/>
  <c r="C2442" i="2"/>
  <c r="D2442" i="2"/>
  <c r="E2442" i="2"/>
  <c r="F2442" i="2"/>
  <c r="G2442" i="2"/>
  <c r="H2442" i="2"/>
  <c r="J2442" i="2"/>
  <c r="K2442" i="2"/>
  <c r="L2442" i="2"/>
  <c r="M2442" i="2"/>
  <c r="AG2442" i="2"/>
  <c r="AH2442" i="2"/>
  <c r="AI2442" i="2"/>
  <c r="AJ2442" i="2"/>
  <c r="AK2442" i="2"/>
  <c r="AL2442" i="2"/>
  <c r="AM2442" i="2"/>
  <c r="AN2442" i="2"/>
  <c r="AV2442" i="2"/>
  <c r="C2443" i="2"/>
  <c r="D2443" i="2"/>
  <c r="E2443" i="2"/>
  <c r="F2443" i="2"/>
  <c r="G2443" i="2"/>
  <c r="H2443" i="2"/>
  <c r="J2443" i="2"/>
  <c r="K2443" i="2"/>
  <c r="L2443" i="2"/>
  <c r="M2443" i="2"/>
  <c r="AG2443" i="2"/>
  <c r="AH2443" i="2"/>
  <c r="AI2443" i="2"/>
  <c r="AJ2443" i="2"/>
  <c r="AK2443" i="2"/>
  <c r="AL2443" i="2"/>
  <c r="AM2443" i="2"/>
  <c r="AN2443" i="2"/>
  <c r="AV2443" i="2"/>
  <c r="C2444" i="2"/>
  <c r="D2444" i="2"/>
  <c r="E2444" i="2"/>
  <c r="F2444" i="2"/>
  <c r="G2444" i="2"/>
  <c r="H2444" i="2"/>
  <c r="J2444" i="2"/>
  <c r="K2444" i="2"/>
  <c r="L2444" i="2"/>
  <c r="M2444" i="2"/>
  <c r="AG2444" i="2"/>
  <c r="AH2444" i="2"/>
  <c r="AI2444" i="2"/>
  <c r="AJ2444" i="2"/>
  <c r="AK2444" i="2"/>
  <c r="AL2444" i="2"/>
  <c r="AM2444" i="2"/>
  <c r="AN2444" i="2"/>
  <c r="AV2444" i="2"/>
  <c r="C2445" i="2"/>
  <c r="D2445" i="2"/>
  <c r="E2445" i="2"/>
  <c r="F2445" i="2"/>
  <c r="G2445" i="2"/>
  <c r="H2445" i="2"/>
  <c r="J2445" i="2"/>
  <c r="K2445" i="2"/>
  <c r="L2445" i="2"/>
  <c r="M2445" i="2"/>
  <c r="AG2445" i="2"/>
  <c r="AH2445" i="2"/>
  <c r="AI2445" i="2"/>
  <c r="AJ2445" i="2"/>
  <c r="AK2445" i="2"/>
  <c r="AL2445" i="2"/>
  <c r="AM2445" i="2"/>
  <c r="AN2445" i="2"/>
  <c r="AV2445" i="2"/>
  <c r="C2446" i="2"/>
  <c r="D2446" i="2"/>
  <c r="E2446" i="2"/>
  <c r="F2446" i="2"/>
  <c r="G2446" i="2"/>
  <c r="H2446" i="2"/>
  <c r="J2446" i="2"/>
  <c r="K2446" i="2"/>
  <c r="L2446" i="2"/>
  <c r="M2446" i="2"/>
  <c r="AG2446" i="2"/>
  <c r="AH2446" i="2"/>
  <c r="AI2446" i="2"/>
  <c r="AJ2446" i="2"/>
  <c r="AK2446" i="2"/>
  <c r="AL2446" i="2"/>
  <c r="AM2446" i="2"/>
  <c r="AN2446" i="2"/>
  <c r="AV2446" i="2"/>
  <c r="C2447" i="2"/>
  <c r="D2447" i="2"/>
  <c r="E2447" i="2"/>
  <c r="F2447" i="2"/>
  <c r="G2447" i="2"/>
  <c r="H2447" i="2"/>
  <c r="J2447" i="2"/>
  <c r="K2447" i="2"/>
  <c r="L2447" i="2"/>
  <c r="M2447" i="2"/>
  <c r="AG2447" i="2"/>
  <c r="AH2447" i="2"/>
  <c r="AI2447" i="2"/>
  <c r="AJ2447" i="2"/>
  <c r="AK2447" i="2"/>
  <c r="AL2447" i="2"/>
  <c r="AM2447" i="2"/>
  <c r="AN2447" i="2"/>
  <c r="AV2447" i="2"/>
  <c r="C2448" i="2"/>
  <c r="D2448" i="2"/>
  <c r="E2448" i="2"/>
  <c r="F2448" i="2"/>
  <c r="G2448" i="2"/>
  <c r="H2448" i="2"/>
  <c r="J2448" i="2"/>
  <c r="K2448" i="2"/>
  <c r="L2448" i="2"/>
  <c r="M2448" i="2"/>
  <c r="AG2448" i="2"/>
  <c r="AH2448" i="2"/>
  <c r="AI2448" i="2"/>
  <c r="AJ2448" i="2"/>
  <c r="AK2448" i="2"/>
  <c r="AL2448" i="2"/>
  <c r="AM2448" i="2"/>
  <c r="AN2448" i="2"/>
  <c r="AV2448" i="2"/>
  <c r="C2449" i="2"/>
  <c r="D2449" i="2"/>
  <c r="E2449" i="2"/>
  <c r="F2449" i="2"/>
  <c r="G2449" i="2"/>
  <c r="H2449" i="2"/>
  <c r="J2449" i="2"/>
  <c r="K2449" i="2"/>
  <c r="L2449" i="2"/>
  <c r="M2449" i="2"/>
  <c r="AG2449" i="2"/>
  <c r="AH2449" i="2"/>
  <c r="AI2449" i="2"/>
  <c r="AJ2449" i="2"/>
  <c r="AK2449" i="2"/>
  <c r="AL2449" i="2"/>
  <c r="AM2449" i="2"/>
  <c r="AN2449" i="2"/>
  <c r="AV2449" i="2"/>
  <c r="C2450" i="2"/>
  <c r="D2450" i="2"/>
  <c r="E2450" i="2"/>
  <c r="F2450" i="2"/>
  <c r="G2450" i="2"/>
  <c r="H2450" i="2"/>
  <c r="J2450" i="2"/>
  <c r="K2450" i="2"/>
  <c r="L2450" i="2"/>
  <c r="M2450" i="2"/>
  <c r="AG2450" i="2"/>
  <c r="AH2450" i="2"/>
  <c r="AI2450" i="2"/>
  <c r="AJ2450" i="2"/>
  <c r="AK2450" i="2"/>
  <c r="AL2450" i="2"/>
  <c r="AM2450" i="2"/>
  <c r="AN2450" i="2"/>
  <c r="AV2450" i="2"/>
  <c r="C2451" i="2"/>
  <c r="D2451" i="2"/>
  <c r="E2451" i="2"/>
  <c r="F2451" i="2"/>
  <c r="G2451" i="2"/>
  <c r="H2451" i="2"/>
  <c r="J2451" i="2"/>
  <c r="K2451" i="2"/>
  <c r="L2451" i="2"/>
  <c r="M2451" i="2"/>
  <c r="AG2451" i="2"/>
  <c r="AH2451" i="2"/>
  <c r="AI2451" i="2"/>
  <c r="AJ2451" i="2"/>
  <c r="AK2451" i="2"/>
  <c r="AL2451" i="2"/>
  <c r="AM2451" i="2"/>
  <c r="AN2451" i="2"/>
  <c r="AV2451" i="2"/>
  <c r="N2452" i="2"/>
  <c r="O2452" i="2"/>
  <c r="P2452" i="2"/>
  <c r="AE2452" i="2"/>
  <c r="C2452" i="2"/>
  <c r="D2452" i="2"/>
  <c r="E2452" i="2"/>
  <c r="F2452" i="2"/>
  <c r="G2452" i="2"/>
  <c r="H2452" i="2"/>
  <c r="J2452" i="2"/>
  <c r="K2452" i="2"/>
  <c r="L2452" i="2"/>
  <c r="M2452" i="2"/>
  <c r="AG2452" i="2"/>
  <c r="AH2452" i="2"/>
  <c r="AI2452" i="2"/>
  <c r="AJ2452" i="2"/>
  <c r="AK2452" i="2"/>
  <c r="AL2452" i="2"/>
  <c r="AM2452" i="2"/>
  <c r="AN2452" i="2"/>
  <c r="N1" i="3"/>
  <c r="D1" i="3"/>
  <c r="O1" i="3"/>
  <c r="E1" i="3"/>
  <c r="P1" i="3"/>
  <c r="F1" i="3"/>
  <c r="J1" i="3"/>
  <c r="K1" i="3"/>
  <c r="L1" i="3"/>
  <c r="M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C3" i="3"/>
  <c r="D3" i="3"/>
  <c r="E3" i="3"/>
  <c r="F3" i="3"/>
  <c r="G3" i="3"/>
  <c r="H3" i="3"/>
  <c r="J3" i="3"/>
  <c r="K3" i="3"/>
  <c r="L3" i="3"/>
  <c r="M3" i="3"/>
  <c r="AG3" i="3"/>
  <c r="AQ3" i="3"/>
  <c r="C4" i="3"/>
  <c r="D4" i="3"/>
  <c r="E4" i="3"/>
  <c r="F4" i="3"/>
  <c r="G4" i="3"/>
  <c r="H4" i="3"/>
  <c r="J4" i="3"/>
  <c r="K4" i="3"/>
  <c r="L4" i="3"/>
  <c r="M4" i="3"/>
  <c r="AG4" i="3"/>
  <c r="AQ4" i="3"/>
  <c r="C5" i="3"/>
  <c r="D5" i="3"/>
  <c r="E5" i="3"/>
  <c r="F5" i="3"/>
  <c r="G5" i="3"/>
  <c r="H5" i="3"/>
  <c r="J5" i="3"/>
  <c r="K5" i="3"/>
  <c r="L5" i="3"/>
  <c r="M5" i="3"/>
  <c r="AG5" i="3"/>
  <c r="AQ5" i="3"/>
  <c r="C6" i="3"/>
  <c r="D6" i="3"/>
  <c r="E6" i="3"/>
  <c r="F6" i="3"/>
  <c r="G6" i="3"/>
  <c r="H6" i="3"/>
  <c r="J6" i="3"/>
  <c r="K6" i="3"/>
  <c r="L6" i="3"/>
  <c r="M6" i="3"/>
  <c r="AG6" i="3"/>
  <c r="AQ6" i="3"/>
  <c r="C7" i="3"/>
  <c r="D7" i="3"/>
  <c r="E7" i="3"/>
  <c r="F7" i="3"/>
  <c r="G7" i="3"/>
  <c r="H7" i="3"/>
  <c r="J7" i="3"/>
  <c r="K7" i="3"/>
  <c r="L7" i="3"/>
  <c r="M7" i="3"/>
  <c r="AG7" i="3"/>
  <c r="AQ7" i="3"/>
  <c r="C8" i="3"/>
  <c r="D8" i="3"/>
  <c r="E8" i="3"/>
  <c r="F8" i="3"/>
  <c r="G8" i="3"/>
  <c r="H8" i="3"/>
  <c r="J8" i="3"/>
  <c r="K8" i="3"/>
  <c r="L8" i="3"/>
  <c r="M8" i="3"/>
  <c r="AG8" i="3"/>
  <c r="AQ8" i="3"/>
  <c r="C9" i="3"/>
  <c r="D9" i="3"/>
  <c r="E9" i="3"/>
  <c r="F9" i="3"/>
  <c r="G9" i="3"/>
  <c r="H9" i="3"/>
  <c r="J9" i="3"/>
  <c r="K9" i="3"/>
  <c r="L9" i="3"/>
  <c r="M9" i="3"/>
  <c r="AG9" i="3"/>
  <c r="AQ9" i="3"/>
  <c r="C10" i="3"/>
  <c r="D10" i="3"/>
  <c r="E10" i="3"/>
  <c r="F10" i="3"/>
  <c r="G10" i="3"/>
  <c r="H10" i="3"/>
  <c r="J10" i="3"/>
  <c r="K10" i="3"/>
  <c r="L10" i="3"/>
  <c r="M10" i="3"/>
  <c r="AG10" i="3"/>
  <c r="AQ10" i="3"/>
  <c r="C11" i="3"/>
  <c r="D11" i="3"/>
  <c r="E11" i="3"/>
  <c r="F11" i="3"/>
  <c r="G11" i="3"/>
  <c r="H11" i="3"/>
  <c r="J11" i="3"/>
  <c r="K11" i="3"/>
  <c r="L11" i="3"/>
  <c r="M11" i="3"/>
  <c r="AG11" i="3"/>
  <c r="AQ11" i="3"/>
  <c r="C12" i="3"/>
  <c r="D12" i="3"/>
  <c r="E12" i="3"/>
  <c r="F12" i="3"/>
  <c r="G12" i="3"/>
  <c r="H12" i="3"/>
  <c r="J12" i="3"/>
  <c r="K12" i="3"/>
  <c r="L12" i="3"/>
  <c r="M12" i="3"/>
  <c r="AG12" i="3"/>
  <c r="AQ12" i="3"/>
  <c r="C13" i="3"/>
  <c r="D13" i="3"/>
  <c r="E13" i="3"/>
  <c r="F13" i="3"/>
  <c r="G13" i="3"/>
  <c r="H13" i="3"/>
  <c r="J13" i="3"/>
  <c r="K13" i="3"/>
  <c r="L13" i="3"/>
  <c r="M13" i="3"/>
  <c r="AG13" i="3"/>
  <c r="AQ13" i="3"/>
  <c r="C14" i="3"/>
  <c r="D14" i="3"/>
  <c r="E14" i="3"/>
  <c r="F14" i="3"/>
  <c r="G14" i="3"/>
  <c r="H14" i="3"/>
  <c r="J14" i="3"/>
  <c r="K14" i="3"/>
  <c r="L14" i="3"/>
  <c r="M14" i="3"/>
  <c r="AG14" i="3"/>
  <c r="AQ14" i="3"/>
  <c r="C15" i="3"/>
  <c r="D15" i="3"/>
  <c r="E15" i="3"/>
  <c r="F15" i="3"/>
  <c r="G15" i="3"/>
  <c r="H15" i="3"/>
  <c r="J15" i="3"/>
  <c r="K15" i="3"/>
  <c r="L15" i="3"/>
  <c r="M15" i="3"/>
  <c r="AG15" i="3"/>
  <c r="AQ15" i="3"/>
  <c r="C16" i="3"/>
  <c r="D16" i="3"/>
  <c r="E16" i="3"/>
  <c r="F16" i="3"/>
  <c r="G16" i="3"/>
  <c r="H16" i="3"/>
  <c r="J16" i="3"/>
  <c r="K16" i="3"/>
  <c r="L16" i="3"/>
  <c r="M16" i="3"/>
  <c r="AG16" i="3"/>
  <c r="AQ16" i="3"/>
  <c r="C17" i="3"/>
  <c r="D17" i="3"/>
  <c r="E17" i="3"/>
  <c r="F17" i="3"/>
  <c r="G17" i="3"/>
  <c r="H17" i="3"/>
  <c r="J17" i="3"/>
  <c r="K17" i="3"/>
  <c r="L17" i="3"/>
  <c r="M17" i="3"/>
  <c r="AG17" i="3"/>
  <c r="AQ17" i="3"/>
  <c r="C18" i="3"/>
  <c r="D18" i="3"/>
  <c r="E18" i="3"/>
  <c r="F18" i="3"/>
  <c r="G18" i="3"/>
  <c r="H18" i="3"/>
  <c r="J18" i="3"/>
  <c r="K18" i="3"/>
  <c r="L18" i="3"/>
  <c r="M18" i="3"/>
  <c r="AG18" i="3"/>
  <c r="AQ18" i="3"/>
  <c r="C19" i="3"/>
  <c r="D19" i="3"/>
  <c r="E19" i="3"/>
  <c r="F19" i="3"/>
  <c r="G19" i="3"/>
  <c r="H19" i="3"/>
  <c r="J19" i="3"/>
  <c r="K19" i="3"/>
  <c r="L19" i="3"/>
  <c r="M19" i="3"/>
  <c r="AG19" i="3"/>
  <c r="AQ19" i="3"/>
  <c r="C20" i="3"/>
  <c r="D20" i="3"/>
  <c r="E20" i="3"/>
  <c r="F20" i="3"/>
  <c r="G20" i="3"/>
  <c r="H20" i="3"/>
  <c r="J20" i="3"/>
  <c r="K20" i="3"/>
  <c r="L20" i="3"/>
  <c r="M20" i="3"/>
  <c r="AG20" i="3"/>
  <c r="AQ20" i="3"/>
  <c r="C21" i="3"/>
  <c r="D21" i="3"/>
  <c r="E21" i="3"/>
  <c r="F21" i="3"/>
  <c r="G21" i="3"/>
  <c r="H21" i="3"/>
  <c r="J21" i="3"/>
  <c r="K21" i="3"/>
  <c r="L21" i="3"/>
  <c r="M21" i="3"/>
  <c r="AG21" i="3"/>
  <c r="AQ21" i="3"/>
  <c r="C22" i="3"/>
  <c r="D22" i="3"/>
  <c r="E22" i="3"/>
  <c r="F22" i="3"/>
  <c r="G22" i="3"/>
  <c r="H22" i="3"/>
  <c r="J22" i="3"/>
  <c r="K22" i="3"/>
  <c r="L22" i="3"/>
  <c r="M22" i="3"/>
  <c r="AG22" i="3"/>
  <c r="AQ22" i="3"/>
  <c r="C23" i="3"/>
  <c r="D23" i="3"/>
  <c r="E23" i="3"/>
  <c r="F23" i="3"/>
  <c r="G23" i="3"/>
  <c r="H23" i="3"/>
  <c r="J23" i="3"/>
  <c r="K23" i="3"/>
  <c r="L23" i="3"/>
  <c r="M23" i="3"/>
  <c r="AG23" i="3"/>
  <c r="AQ23" i="3"/>
  <c r="C24" i="3"/>
  <c r="D24" i="3"/>
  <c r="E24" i="3"/>
  <c r="F24" i="3"/>
  <c r="G24" i="3"/>
  <c r="H24" i="3"/>
  <c r="J24" i="3"/>
  <c r="K24" i="3"/>
  <c r="L24" i="3"/>
  <c r="M24" i="3"/>
  <c r="AG24" i="3"/>
  <c r="AQ24" i="3"/>
  <c r="C25" i="3"/>
  <c r="D25" i="3"/>
  <c r="E25" i="3"/>
  <c r="F25" i="3"/>
  <c r="G25" i="3"/>
  <c r="H25" i="3"/>
  <c r="J25" i="3"/>
  <c r="K25" i="3"/>
  <c r="L25" i="3"/>
  <c r="M25" i="3"/>
  <c r="AG25" i="3"/>
  <c r="AQ25" i="3"/>
  <c r="C26" i="3"/>
  <c r="D26" i="3"/>
  <c r="E26" i="3"/>
  <c r="F26" i="3"/>
  <c r="G26" i="3"/>
  <c r="H26" i="3"/>
  <c r="J26" i="3"/>
  <c r="K26" i="3"/>
  <c r="L26" i="3"/>
  <c r="M26" i="3"/>
  <c r="AG26" i="3"/>
  <c r="AQ26" i="3"/>
  <c r="C27" i="3"/>
  <c r="D27" i="3"/>
  <c r="E27" i="3"/>
  <c r="F27" i="3"/>
  <c r="G27" i="3"/>
  <c r="H27" i="3"/>
  <c r="J27" i="3"/>
  <c r="K27" i="3"/>
  <c r="L27" i="3"/>
  <c r="M27" i="3"/>
  <c r="AG27" i="3"/>
  <c r="AQ27" i="3"/>
  <c r="C28" i="3"/>
  <c r="D28" i="3"/>
  <c r="E28" i="3"/>
  <c r="F28" i="3"/>
  <c r="G28" i="3"/>
  <c r="H28" i="3"/>
  <c r="J28" i="3"/>
  <c r="K28" i="3"/>
  <c r="L28" i="3"/>
  <c r="M28" i="3"/>
  <c r="AG28" i="3"/>
  <c r="AQ28" i="3"/>
  <c r="C29" i="3"/>
  <c r="D29" i="3"/>
  <c r="E29" i="3"/>
  <c r="F29" i="3"/>
  <c r="G29" i="3"/>
  <c r="H29" i="3"/>
  <c r="J29" i="3"/>
  <c r="K29" i="3"/>
  <c r="L29" i="3"/>
  <c r="M29" i="3"/>
  <c r="AG29" i="3"/>
  <c r="AQ29" i="3"/>
  <c r="C30" i="3"/>
  <c r="D30" i="3"/>
  <c r="E30" i="3"/>
  <c r="F30" i="3"/>
  <c r="G30" i="3"/>
  <c r="H30" i="3"/>
  <c r="J30" i="3"/>
  <c r="K30" i="3"/>
  <c r="L30" i="3"/>
  <c r="M30" i="3"/>
  <c r="AG30" i="3"/>
  <c r="AQ30" i="3"/>
  <c r="C31" i="3"/>
  <c r="D31" i="3"/>
  <c r="E31" i="3"/>
  <c r="F31" i="3"/>
  <c r="G31" i="3"/>
  <c r="H31" i="3"/>
  <c r="J31" i="3"/>
  <c r="K31" i="3"/>
  <c r="L31" i="3"/>
  <c r="M31" i="3"/>
  <c r="AG31" i="3"/>
  <c r="AQ31" i="3"/>
  <c r="C32" i="3"/>
  <c r="D32" i="3"/>
  <c r="E32" i="3"/>
  <c r="F32" i="3"/>
  <c r="G32" i="3"/>
  <c r="H32" i="3"/>
  <c r="J32" i="3"/>
  <c r="K32" i="3"/>
  <c r="L32" i="3"/>
  <c r="M32" i="3"/>
  <c r="AG32" i="3"/>
  <c r="AQ32" i="3"/>
  <c r="C33" i="3"/>
  <c r="D33" i="3"/>
  <c r="E33" i="3"/>
  <c r="F33" i="3"/>
  <c r="G33" i="3"/>
  <c r="H33" i="3"/>
  <c r="J33" i="3"/>
  <c r="K33" i="3"/>
  <c r="L33" i="3"/>
  <c r="M33" i="3"/>
  <c r="AG33" i="3"/>
  <c r="AQ33" i="3"/>
  <c r="C34" i="3"/>
  <c r="D34" i="3"/>
  <c r="E34" i="3"/>
  <c r="F34" i="3"/>
  <c r="G34" i="3"/>
  <c r="H34" i="3"/>
  <c r="J34" i="3"/>
  <c r="K34" i="3"/>
  <c r="L34" i="3"/>
  <c r="M34" i="3"/>
  <c r="AG34" i="3"/>
  <c r="AQ34" i="3"/>
  <c r="C35" i="3"/>
  <c r="D35" i="3"/>
  <c r="E35" i="3"/>
  <c r="F35" i="3"/>
  <c r="G35" i="3"/>
  <c r="H35" i="3"/>
  <c r="J35" i="3"/>
  <c r="K35" i="3"/>
  <c r="L35" i="3"/>
  <c r="M35" i="3"/>
  <c r="AG35" i="3"/>
  <c r="AQ35" i="3"/>
  <c r="C36" i="3"/>
  <c r="D36" i="3"/>
  <c r="E36" i="3"/>
  <c r="F36" i="3"/>
  <c r="G36" i="3"/>
  <c r="H36" i="3"/>
  <c r="J36" i="3"/>
  <c r="K36" i="3"/>
  <c r="L36" i="3"/>
  <c r="M36" i="3"/>
  <c r="AG36" i="3"/>
  <c r="AQ36" i="3"/>
  <c r="C37" i="3"/>
  <c r="D37" i="3"/>
  <c r="E37" i="3"/>
  <c r="F37" i="3"/>
  <c r="G37" i="3"/>
  <c r="H37" i="3"/>
  <c r="J37" i="3"/>
  <c r="K37" i="3"/>
  <c r="L37" i="3"/>
  <c r="M37" i="3"/>
  <c r="AG37" i="3"/>
  <c r="AQ37" i="3"/>
  <c r="C38" i="3"/>
  <c r="D38" i="3"/>
  <c r="E38" i="3"/>
  <c r="F38" i="3"/>
  <c r="G38" i="3"/>
  <c r="H38" i="3"/>
  <c r="J38" i="3"/>
  <c r="K38" i="3"/>
  <c r="L38" i="3"/>
  <c r="M38" i="3"/>
  <c r="AG38" i="3"/>
  <c r="AQ38" i="3"/>
  <c r="C39" i="3"/>
  <c r="D39" i="3"/>
  <c r="E39" i="3"/>
  <c r="F39" i="3"/>
  <c r="G39" i="3"/>
  <c r="H39" i="3"/>
  <c r="J39" i="3"/>
  <c r="K39" i="3"/>
  <c r="L39" i="3"/>
  <c r="M39" i="3"/>
  <c r="AG39" i="3"/>
  <c r="AQ39" i="3"/>
  <c r="C40" i="3"/>
  <c r="D40" i="3"/>
  <c r="E40" i="3"/>
  <c r="F40" i="3"/>
  <c r="G40" i="3"/>
  <c r="H40" i="3"/>
  <c r="J40" i="3"/>
  <c r="K40" i="3"/>
  <c r="L40" i="3"/>
  <c r="M40" i="3"/>
  <c r="AG40" i="3"/>
  <c r="AQ40" i="3"/>
  <c r="C41" i="3"/>
  <c r="D41" i="3"/>
  <c r="E41" i="3"/>
  <c r="F41" i="3"/>
  <c r="G41" i="3"/>
  <c r="H41" i="3"/>
  <c r="J41" i="3"/>
  <c r="K41" i="3"/>
  <c r="L41" i="3"/>
  <c r="M41" i="3"/>
  <c r="AG41" i="3"/>
  <c r="AQ41" i="3"/>
  <c r="C42" i="3"/>
  <c r="D42" i="3"/>
  <c r="E42" i="3"/>
  <c r="F42" i="3"/>
  <c r="G42" i="3"/>
  <c r="H42" i="3"/>
  <c r="J42" i="3"/>
  <c r="K42" i="3"/>
  <c r="L42" i="3"/>
  <c r="M42" i="3"/>
  <c r="AG42" i="3"/>
  <c r="AQ42" i="3"/>
  <c r="C43" i="3"/>
  <c r="D43" i="3"/>
  <c r="E43" i="3"/>
  <c r="F43" i="3"/>
  <c r="G43" i="3"/>
  <c r="H43" i="3"/>
  <c r="J43" i="3"/>
  <c r="K43" i="3"/>
  <c r="L43" i="3"/>
  <c r="M43" i="3"/>
  <c r="AG43" i="3"/>
  <c r="AQ43" i="3"/>
  <c r="C44" i="3"/>
  <c r="D44" i="3"/>
  <c r="E44" i="3"/>
  <c r="F44" i="3"/>
  <c r="G44" i="3"/>
  <c r="H44" i="3"/>
  <c r="J44" i="3"/>
  <c r="K44" i="3"/>
  <c r="L44" i="3"/>
  <c r="M44" i="3"/>
  <c r="AG44" i="3"/>
  <c r="AQ44" i="3"/>
  <c r="C45" i="3"/>
  <c r="D45" i="3"/>
  <c r="E45" i="3"/>
  <c r="F45" i="3"/>
  <c r="G45" i="3"/>
  <c r="H45" i="3"/>
  <c r="J45" i="3"/>
  <c r="K45" i="3"/>
  <c r="L45" i="3"/>
  <c r="M45" i="3"/>
  <c r="AG45" i="3"/>
  <c r="AQ45" i="3"/>
  <c r="C46" i="3"/>
  <c r="D46" i="3"/>
  <c r="E46" i="3"/>
  <c r="F46" i="3"/>
  <c r="G46" i="3"/>
  <c r="H46" i="3"/>
  <c r="J46" i="3"/>
  <c r="K46" i="3"/>
  <c r="L46" i="3"/>
  <c r="M46" i="3"/>
  <c r="AG46" i="3"/>
  <c r="AQ46" i="3"/>
  <c r="C47" i="3"/>
  <c r="D47" i="3"/>
  <c r="E47" i="3"/>
  <c r="F47" i="3"/>
  <c r="G47" i="3"/>
  <c r="H47" i="3"/>
  <c r="J47" i="3"/>
  <c r="K47" i="3"/>
  <c r="L47" i="3"/>
  <c r="M47" i="3"/>
  <c r="AG47" i="3"/>
  <c r="AQ47" i="3"/>
  <c r="C48" i="3"/>
  <c r="D48" i="3"/>
  <c r="E48" i="3"/>
  <c r="F48" i="3"/>
  <c r="G48" i="3"/>
  <c r="H48" i="3"/>
  <c r="J48" i="3"/>
  <c r="K48" i="3"/>
  <c r="L48" i="3"/>
  <c r="M48" i="3"/>
  <c r="AG48" i="3"/>
  <c r="AQ48" i="3"/>
  <c r="C49" i="3"/>
  <c r="D49" i="3"/>
  <c r="E49" i="3"/>
  <c r="F49" i="3"/>
  <c r="G49" i="3"/>
  <c r="H49" i="3"/>
  <c r="J49" i="3"/>
  <c r="K49" i="3"/>
  <c r="L49" i="3"/>
  <c r="M49" i="3"/>
  <c r="AG49" i="3"/>
  <c r="AQ49" i="3"/>
  <c r="C50" i="3"/>
  <c r="D50" i="3"/>
  <c r="E50" i="3"/>
  <c r="F50" i="3"/>
  <c r="G50" i="3"/>
  <c r="H50" i="3"/>
  <c r="J50" i="3"/>
  <c r="K50" i="3"/>
  <c r="L50" i="3"/>
  <c r="M50" i="3"/>
  <c r="AG50" i="3"/>
  <c r="AQ50" i="3"/>
  <c r="C51" i="3"/>
  <c r="D51" i="3"/>
  <c r="E51" i="3"/>
  <c r="F51" i="3"/>
  <c r="G51" i="3"/>
  <c r="H51" i="3"/>
  <c r="J51" i="3"/>
  <c r="K51" i="3"/>
  <c r="L51" i="3"/>
  <c r="M51" i="3"/>
  <c r="AG51" i="3"/>
  <c r="AQ51" i="3"/>
  <c r="C52" i="3"/>
  <c r="D52" i="3"/>
  <c r="E52" i="3"/>
  <c r="F52" i="3"/>
  <c r="G52" i="3"/>
  <c r="H52" i="3"/>
  <c r="J52" i="3"/>
  <c r="K52" i="3"/>
  <c r="L52" i="3"/>
  <c r="M52" i="3"/>
  <c r="AG52" i="3"/>
  <c r="AQ52" i="3"/>
  <c r="C53" i="3"/>
  <c r="D53" i="3"/>
  <c r="E53" i="3"/>
  <c r="F53" i="3"/>
  <c r="G53" i="3"/>
  <c r="H53" i="3"/>
  <c r="J53" i="3"/>
  <c r="K53" i="3"/>
  <c r="L53" i="3"/>
  <c r="M53" i="3"/>
  <c r="AG53" i="3"/>
  <c r="AQ53" i="3"/>
  <c r="C54" i="3"/>
  <c r="D54" i="3"/>
  <c r="E54" i="3"/>
  <c r="F54" i="3"/>
  <c r="G54" i="3"/>
  <c r="H54" i="3"/>
  <c r="J54" i="3"/>
  <c r="K54" i="3"/>
  <c r="L54" i="3"/>
  <c r="M54" i="3"/>
  <c r="AG54" i="3"/>
  <c r="AQ54" i="3"/>
  <c r="C55" i="3"/>
  <c r="D55" i="3"/>
  <c r="E55" i="3"/>
  <c r="F55" i="3"/>
  <c r="G55" i="3"/>
  <c r="H55" i="3"/>
  <c r="J55" i="3"/>
  <c r="K55" i="3"/>
  <c r="L55" i="3"/>
  <c r="M55" i="3"/>
  <c r="AG55" i="3"/>
  <c r="AQ55" i="3"/>
  <c r="C56" i="3"/>
  <c r="D56" i="3"/>
  <c r="E56" i="3"/>
  <c r="F56" i="3"/>
  <c r="G56" i="3"/>
  <c r="H56" i="3"/>
  <c r="J56" i="3"/>
  <c r="K56" i="3"/>
  <c r="L56" i="3"/>
  <c r="M56" i="3"/>
  <c r="AG56" i="3"/>
  <c r="AQ56" i="3"/>
  <c r="C57" i="3"/>
  <c r="D57" i="3"/>
  <c r="E57" i="3"/>
  <c r="F57" i="3"/>
  <c r="G57" i="3"/>
  <c r="H57" i="3"/>
  <c r="J57" i="3"/>
  <c r="K57" i="3"/>
  <c r="L57" i="3"/>
  <c r="M57" i="3"/>
  <c r="AG57" i="3"/>
  <c r="AQ57" i="3"/>
  <c r="C58" i="3"/>
  <c r="D58" i="3"/>
  <c r="E58" i="3"/>
  <c r="F58" i="3"/>
  <c r="G58" i="3"/>
  <c r="H58" i="3"/>
  <c r="J58" i="3"/>
  <c r="K58" i="3"/>
  <c r="L58" i="3"/>
  <c r="M58" i="3"/>
  <c r="AG58" i="3"/>
  <c r="AQ58" i="3"/>
  <c r="C59" i="3"/>
  <c r="D59" i="3"/>
  <c r="E59" i="3"/>
  <c r="F59" i="3"/>
  <c r="G59" i="3"/>
  <c r="H59" i="3"/>
  <c r="J59" i="3"/>
  <c r="K59" i="3"/>
  <c r="L59" i="3"/>
  <c r="M59" i="3"/>
  <c r="AG59" i="3"/>
  <c r="AQ59" i="3"/>
  <c r="C60" i="3"/>
  <c r="D60" i="3"/>
  <c r="E60" i="3"/>
  <c r="F60" i="3"/>
  <c r="G60" i="3"/>
  <c r="H60" i="3"/>
  <c r="J60" i="3"/>
  <c r="K60" i="3"/>
  <c r="L60" i="3"/>
  <c r="M60" i="3"/>
  <c r="AG60" i="3"/>
  <c r="AQ60" i="3"/>
  <c r="C61" i="3"/>
  <c r="D61" i="3"/>
  <c r="E61" i="3"/>
  <c r="F61" i="3"/>
  <c r="G61" i="3"/>
  <c r="H61" i="3"/>
  <c r="J61" i="3"/>
  <c r="K61" i="3"/>
  <c r="L61" i="3"/>
  <c r="M61" i="3"/>
  <c r="AG61" i="3"/>
  <c r="AQ61" i="3"/>
  <c r="C62" i="3"/>
  <c r="D62" i="3"/>
  <c r="E62" i="3"/>
  <c r="F62" i="3"/>
  <c r="G62" i="3"/>
  <c r="H62" i="3"/>
  <c r="J62" i="3"/>
  <c r="K62" i="3"/>
  <c r="L62" i="3"/>
  <c r="M62" i="3"/>
  <c r="AG62" i="3"/>
  <c r="AQ62" i="3"/>
  <c r="C63" i="3"/>
  <c r="D63" i="3"/>
  <c r="E63" i="3"/>
  <c r="F63" i="3"/>
  <c r="G63" i="3"/>
  <c r="H63" i="3"/>
  <c r="J63" i="3"/>
  <c r="K63" i="3"/>
  <c r="L63" i="3"/>
  <c r="M63" i="3"/>
  <c r="AG63" i="3"/>
  <c r="AQ63" i="3"/>
  <c r="C64" i="3"/>
  <c r="D64" i="3"/>
  <c r="E64" i="3"/>
  <c r="F64" i="3"/>
  <c r="G64" i="3"/>
  <c r="H64" i="3"/>
  <c r="J64" i="3"/>
  <c r="K64" i="3"/>
  <c r="L64" i="3"/>
  <c r="M64" i="3"/>
  <c r="AG64" i="3"/>
  <c r="AQ64" i="3"/>
  <c r="C65" i="3"/>
  <c r="D65" i="3"/>
  <c r="E65" i="3"/>
  <c r="F65" i="3"/>
  <c r="G65" i="3"/>
  <c r="H65" i="3"/>
  <c r="J65" i="3"/>
  <c r="K65" i="3"/>
  <c r="L65" i="3"/>
  <c r="M65" i="3"/>
  <c r="AG65" i="3"/>
  <c r="AQ65" i="3"/>
  <c r="C66" i="3"/>
  <c r="D66" i="3"/>
  <c r="E66" i="3"/>
  <c r="F66" i="3"/>
  <c r="G66" i="3"/>
  <c r="H66" i="3"/>
  <c r="J66" i="3"/>
  <c r="K66" i="3"/>
  <c r="L66" i="3"/>
  <c r="M66" i="3"/>
  <c r="AG66" i="3"/>
  <c r="AQ66" i="3"/>
  <c r="C67" i="3"/>
  <c r="D67" i="3"/>
  <c r="E67" i="3"/>
  <c r="F67" i="3"/>
  <c r="G67" i="3"/>
  <c r="H67" i="3"/>
  <c r="J67" i="3"/>
  <c r="K67" i="3"/>
  <c r="L67" i="3"/>
  <c r="M67" i="3"/>
  <c r="AG67" i="3"/>
  <c r="AQ67" i="3"/>
  <c r="C68" i="3"/>
  <c r="D68" i="3"/>
  <c r="E68" i="3"/>
  <c r="F68" i="3"/>
  <c r="G68" i="3"/>
  <c r="H68" i="3"/>
  <c r="J68" i="3"/>
  <c r="K68" i="3"/>
  <c r="L68" i="3"/>
  <c r="M68" i="3"/>
  <c r="AG68" i="3"/>
  <c r="AQ68" i="3"/>
  <c r="C69" i="3"/>
  <c r="D69" i="3"/>
  <c r="E69" i="3"/>
  <c r="F69" i="3"/>
  <c r="G69" i="3"/>
  <c r="H69" i="3"/>
  <c r="J69" i="3"/>
  <c r="K69" i="3"/>
  <c r="L69" i="3"/>
  <c r="M69" i="3"/>
  <c r="AG69" i="3"/>
  <c r="AQ69" i="3"/>
  <c r="C70" i="3"/>
  <c r="D70" i="3"/>
  <c r="E70" i="3"/>
  <c r="F70" i="3"/>
  <c r="G70" i="3"/>
  <c r="H70" i="3"/>
  <c r="J70" i="3"/>
  <c r="K70" i="3"/>
  <c r="L70" i="3"/>
  <c r="M70" i="3"/>
  <c r="AG70" i="3"/>
  <c r="AQ70" i="3"/>
  <c r="C71" i="3"/>
  <c r="D71" i="3"/>
  <c r="E71" i="3"/>
  <c r="F71" i="3"/>
  <c r="G71" i="3"/>
  <c r="H71" i="3"/>
  <c r="J71" i="3"/>
  <c r="K71" i="3"/>
  <c r="L71" i="3"/>
  <c r="M71" i="3"/>
  <c r="AG71" i="3"/>
  <c r="AQ71" i="3"/>
  <c r="C72" i="3"/>
  <c r="D72" i="3"/>
  <c r="E72" i="3"/>
  <c r="F72" i="3"/>
  <c r="G72" i="3"/>
  <c r="H72" i="3"/>
  <c r="J72" i="3"/>
  <c r="K72" i="3"/>
  <c r="L72" i="3"/>
  <c r="M72" i="3"/>
  <c r="AG72" i="3"/>
  <c r="AQ72" i="3"/>
  <c r="C73" i="3"/>
  <c r="D73" i="3"/>
  <c r="E73" i="3"/>
  <c r="F73" i="3"/>
  <c r="G73" i="3"/>
  <c r="H73" i="3"/>
  <c r="J73" i="3"/>
  <c r="K73" i="3"/>
  <c r="L73" i="3"/>
  <c r="M73" i="3"/>
  <c r="AG73" i="3"/>
  <c r="AQ73" i="3"/>
  <c r="C74" i="3"/>
  <c r="D74" i="3"/>
  <c r="E74" i="3"/>
  <c r="F74" i="3"/>
  <c r="G74" i="3"/>
  <c r="H74" i="3"/>
  <c r="J74" i="3"/>
  <c r="K74" i="3"/>
  <c r="L74" i="3"/>
  <c r="M74" i="3"/>
  <c r="AG74" i="3"/>
  <c r="AQ74" i="3"/>
  <c r="C75" i="3"/>
  <c r="D75" i="3"/>
  <c r="E75" i="3"/>
  <c r="F75" i="3"/>
  <c r="G75" i="3"/>
  <c r="H75" i="3"/>
  <c r="J75" i="3"/>
  <c r="K75" i="3"/>
  <c r="L75" i="3"/>
  <c r="M75" i="3"/>
  <c r="AG75" i="3"/>
  <c r="AQ75" i="3"/>
  <c r="C76" i="3"/>
  <c r="D76" i="3"/>
  <c r="E76" i="3"/>
  <c r="F76" i="3"/>
  <c r="G76" i="3"/>
  <c r="H76" i="3"/>
  <c r="J76" i="3"/>
  <c r="K76" i="3"/>
  <c r="L76" i="3"/>
  <c r="M76" i="3"/>
  <c r="AG76" i="3"/>
  <c r="AQ76" i="3"/>
  <c r="C77" i="3"/>
  <c r="D77" i="3"/>
  <c r="E77" i="3"/>
  <c r="F77" i="3"/>
  <c r="G77" i="3"/>
  <c r="H77" i="3"/>
  <c r="J77" i="3"/>
  <c r="K77" i="3"/>
  <c r="L77" i="3"/>
  <c r="M77" i="3"/>
  <c r="AG77" i="3"/>
  <c r="AQ77" i="3"/>
  <c r="C78" i="3"/>
  <c r="D78" i="3"/>
  <c r="E78" i="3"/>
  <c r="F78" i="3"/>
  <c r="G78" i="3"/>
  <c r="H78" i="3"/>
  <c r="J78" i="3"/>
  <c r="K78" i="3"/>
  <c r="L78" i="3"/>
  <c r="M78" i="3"/>
  <c r="AG78" i="3"/>
  <c r="AQ78" i="3"/>
  <c r="C79" i="3"/>
  <c r="D79" i="3"/>
  <c r="E79" i="3"/>
  <c r="F79" i="3"/>
  <c r="G79" i="3"/>
  <c r="H79" i="3"/>
  <c r="J79" i="3"/>
  <c r="K79" i="3"/>
  <c r="L79" i="3"/>
  <c r="M79" i="3"/>
  <c r="AG79" i="3"/>
  <c r="AQ79" i="3"/>
  <c r="C80" i="3"/>
  <c r="D80" i="3"/>
  <c r="E80" i="3"/>
  <c r="F80" i="3"/>
  <c r="G80" i="3"/>
  <c r="H80" i="3"/>
  <c r="J80" i="3"/>
  <c r="K80" i="3"/>
  <c r="L80" i="3"/>
  <c r="M80" i="3"/>
  <c r="AG80" i="3"/>
  <c r="AQ80" i="3"/>
  <c r="C81" i="3"/>
  <c r="D81" i="3"/>
  <c r="E81" i="3"/>
  <c r="F81" i="3"/>
  <c r="G81" i="3"/>
  <c r="H81" i="3"/>
  <c r="J81" i="3"/>
  <c r="K81" i="3"/>
  <c r="L81" i="3"/>
  <c r="M81" i="3"/>
  <c r="AG81" i="3"/>
  <c r="AQ81" i="3"/>
  <c r="C82" i="3"/>
  <c r="D82" i="3"/>
  <c r="E82" i="3"/>
  <c r="F82" i="3"/>
  <c r="G82" i="3"/>
  <c r="H82" i="3"/>
  <c r="J82" i="3"/>
  <c r="K82" i="3"/>
  <c r="L82" i="3"/>
  <c r="M82" i="3"/>
  <c r="AG82" i="3"/>
  <c r="AQ82" i="3"/>
  <c r="C83" i="3"/>
  <c r="D83" i="3"/>
  <c r="E83" i="3"/>
  <c r="F83" i="3"/>
  <c r="G83" i="3"/>
  <c r="H83" i="3"/>
  <c r="J83" i="3"/>
  <c r="K83" i="3"/>
  <c r="L83" i="3"/>
  <c r="M83" i="3"/>
  <c r="AG83" i="3"/>
  <c r="AQ83" i="3"/>
  <c r="C84" i="3"/>
  <c r="D84" i="3"/>
  <c r="E84" i="3"/>
  <c r="F84" i="3"/>
  <c r="G84" i="3"/>
  <c r="H84" i="3"/>
  <c r="J84" i="3"/>
  <c r="K84" i="3"/>
  <c r="L84" i="3"/>
  <c r="M84" i="3"/>
  <c r="AG84" i="3"/>
  <c r="AQ84" i="3"/>
  <c r="C85" i="3"/>
  <c r="D85" i="3"/>
  <c r="E85" i="3"/>
  <c r="F85" i="3"/>
  <c r="G85" i="3"/>
  <c r="H85" i="3"/>
  <c r="J85" i="3"/>
  <c r="K85" i="3"/>
  <c r="L85" i="3"/>
  <c r="M85" i="3"/>
  <c r="AG85" i="3"/>
  <c r="AQ85" i="3"/>
  <c r="C86" i="3"/>
  <c r="D86" i="3"/>
  <c r="E86" i="3"/>
  <c r="F86" i="3"/>
  <c r="G86" i="3"/>
  <c r="H86" i="3"/>
  <c r="J86" i="3"/>
  <c r="K86" i="3"/>
  <c r="L86" i="3"/>
  <c r="M86" i="3"/>
  <c r="AG86" i="3"/>
  <c r="AQ86" i="3"/>
  <c r="C87" i="3"/>
  <c r="D87" i="3"/>
  <c r="E87" i="3"/>
  <c r="F87" i="3"/>
  <c r="G87" i="3"/>
  <c r="H87" i="3"/>
  <c r="J87" i="3"/>
  <c r="K87" i="3"/>
  <c r="L87" i="3"/>
  <c r="M87" i="3"/>
  <c r="AG87" i="3"/>
  <c r="AQ87" i="3"/>
  <c r="C88" i="3"/>
  <c r="D88" i="3"/>
  <c r="E88" i="3"/>
  <c r="F88" i="3"/>
  <c r="G88" i="3"/>
  <c r="H88" i="3"/>
  <c r="J88" i="3"/>
  <c r="K88" i="3"/>
  <c r="L88" i="3"/>
  <c r="M88" i="3"/>
  <c r="AG88" i="3"/>
  <c r="AQ88" i="3"/>
  <c r="C89" i="3"/>
  <c r="D89" i="3"/>
  <c r="E89" i="3"/>
  <c r="F89" i="3"/>
  <c r="G89" i="3"/>
  <c r="H89" i="3"/>
  <c r="J89" i="3"/>
  <c r="K89" i="3"/>
  <c r="L89" i="3"/>
  <c r="M89" i="3"/>
  <c r="AG89" i="3"/>
  <c r="AQ89" i="3"/>
  <c r="C90" i="3"/>
  <c r="D90" i="3"/>
  <c r="E90" i="3"/>
  <c r="F90" i="3"/>
  <c r="G90" i="3"/>
  <c r="H90" i="3"/>
  <c r="J90" i="3"/>
  <c r="K90" i="3"/>
  <c r="L90" i="3"/>
  <c r="M90" i="3"/>
  <c r="AG90" i="3"/>
  <c r="AQ90" i="3"/>
  <c r="C91" i="3"/>
  <c r="D91" i="3"/>
  <c r="E91" i="3"/>
  <c r="F91" i="3"/>
  <c r="G91" i="3"/>
  <c r="H91" i="3"/>
  <c r="J91" i="3"/>
  <c r="K91" i="3"/>
  <c r="L91" i="3"/>
  <c r="M91" i="3"/>
  <c r="AG91" i="3"/>
  <c r="AQ91" i="3"/>
  <c r="C92" i="3"/>
  <c r="D92" i="3"/>
  <c r="E92" i="3"/>
  <c r="F92" i="3"/>
  <c r="G92" i="3"/>
  <c r="H92" i="3"/>
  <c r="J92" i="3"/>
  <c r="K92" i="3"/>
  <c r="L92" i="3"/>
  <c r="M92" i="3"/>
  <c r="AG92" i="3"/>
  <c r="AQ92" i="3"/>
  <c r="C93" i="3"/>
  <c r="D93" i="3"/>
  <c r="E93" i="3"/>
  <c r="F93" i="3"/>
  <c r="G93" i="3"/>
  <c r="H93" i="3"/>
  <c r="J93" i="3"/>
  <c r="K93" i="3"/>
  <c r="L93" i="3"/>
  <c r="M93" i="3"/>
  <c r="AG93" i="3"/>
  <c r="AQ93" i="3"/>
  <c r="C94" i="3"/>
  <c r="D94" i="3"/>
  <c r="E94" i="3"/>
  <c r="F94" i="3"/>
  <c r="G94" i="3"/>
  <c r="H94" i="3"/>
  <c r="J94" i="3"/>
  <c r="K94" i="3"/>
  <c r="L94" i="3"/>
  <c r="M94" i="3"/>
  <c r="AG94" i="3"/>
  <c r="AQ94" i="3"/>
  <c r="C95" i="3"/>
  <c r="D95" i="3"/>
  <c r="E95" i="3"/>
  <c r="F95" i="3"/>
  <c r="G95" i="3"/>
  <c r="H95" i="3"/>
  <c r="J95" i="3"/>
  <c r="K95" i="3"/>
  <c r="L95" i="3"/>
  <c r="M95" i="3"/>
  <c r="AG95" i="3"/>
  <c r="AQ95" i="3"/>
  <c r="C96" i="3"/>
  <c r="D96" i="3"/>
  <c r="E96" i="3"/>
  <c r="F96" i="3"/>
  <c r="G96" i="3"/>
  <c r="H96" i="3"/>
  <c r="J96" i="3"/>
  <c r="K96" i="3"/>
  <c r="L96" i="3"/>
  <c r="M96" i="3"/>
  <c r="AG96" i="3"/>
  <c r="AQ96" i="3"/>
  <c r="C97" i="3"/>
  <c r="D97" i="3"/>
  <c r="E97" i="3"/>
  <c r="F97" i="3"/>
  <c r="G97" i="3"/>
  <c r="H97" i="3"/>
  <c r="J97" i="3"/>
  <c r="K97" i="3"/>
  <c r="L97" i="3"/>
  <c r="M97" i="3"/>
  <c r="AG97" i="3"/>
  <c r="AQ97" i="3"/>
  <c r="C98" i="3"/>
  <c r="D98" i="3"/>
  <c r="E98" i="3"/>
  <c r="F98" i="3"/>
  <c r="G98" i="3"/>
  <c r="H98" i="3"/>
  <c r="J98" i="3"/>
  <c r="K98" i="3"/>
  <c r="L98" i="3"/>
  <c r="M98" i="3"/>
  <c r="AG98" i="3"/>
  <c r="AQ98" i="3"/>
  <c r="C99" i="3"/>
  <c r="D99" i="3"/>
  <c r="E99" i="3"/>
  <c r="F99" i="3"/>
  <c r="G99" i="3"/>
  <c r="H99" i="3"/>
  <c r="J99" i="3"/>
  <c r="K99" i="3"/>
  <c r="L99" i="3"/>
  <c r="M99" i="3"/>
  <c r="AG99" i="3"/>
  <c r="AQ99" i="3"/>
  <c r="C100" i="3"/>
  <c r="D100" i="3"/>
  <c r="E100" i="3"/>
  <c r="F100" i="3"/>
  <c r="G100" i="3"/>
  <c r="H100" i="3"/>
  <c r="J100" i="3"/>
  <c r="K100" i="3"/>
  <c r="L100" i="3"/>
  <c r="M100" i="3"/>
  <c r="AG100" i="3"/>
  <c r="AQ100" i="3"/>
  <c r="C101" i="3"/>
  <c r="D101" i="3"/>
  <c r="E101" i="3"/>
  <c r="F101" i="3"/>
  <c r="G101" i="3"/>
  <c r="H101" i="3"/>
  <c r="J101" i="3"/>
  <c r="K101" i="3"/>
  <c r="L101" i="3"/>
  <c r="M101" i="3"/>
  <c r="AG101" i="3"/>
  <c r="AQ101" i="3"/>
  <c r="C102" i="3"/>
  <c r="D102" i="3"/>
  <c r="E102" i="3"/>
  <c r="F102" i="3"/>
  <c r="G102" i="3"/>
  <c r="H102" i="3"/>
  <c r="J102" i="3"/>
  <c r="K102" i="3"/>
  <c r="L102" i="3"/>
  <c r="M102" i="3"/>
  <c r="AG102" i="3"/>
  <c r="AQ102" i="3"/>
  <c r="C103" i="3"/>
  <c r="D103" i="3"/>
  <c r="E103" i="3"/>
  <c r="F103" i="3"/>
  <c r="G103" i="3"/>
  <c r="H103" i="3"/>
  <c r="J103" i="3"/>
  <c r="K103" i="3"/>
  <c r="L103" i="3"/>
  <c r="M103" i="3"/>
  <c r="AG103" i="3"/>
  <c r="AQ103" i="3"/>
  <c r="C104" i="3"/>
  <c r="D104" i="3"/>
  <c r="E104" i="3"/>
  <c r="F104" i="3"/>
  <c r="G104" i="3"/>
  <c r="H104" i="3"/>
  <c r="J104" i="3"/>
  <c r="K104" i="3"/>
  <c r="L104" i="3"/>
  <c r="M104" i="3"/>
  <c r="AG104" i="3"/>
  <c r="AQ104" i="3"/>
  <c r="C105" i="3"/>
  <c r="D105" i="3"/>
  <c r="E105" i="3"/>
  <c r="F105" i="3"/>
  <c r="G105" i="3"/>
  <c r="H105" i="3"/>
  <c r="J105" i="3"/>
  <c r="K105" i="3"/>
  <c r="L105" i="3"/>
  <c r="M105" i="3"/>
  <c r="AG105" i="3"/>
  <c r="AQ105" i="3"/>
  <c r="C106" i="3"/>
  <c r="D106" i="3"/>
  <c r="E106" i="3"/>
  <c r="F106" i="3"/>
  <c r="G106" i="3"/>
  <c r="H106" i="3"/>
  <c r="J106" i="3"/>
  <c r="K106" i="3"/>
  <c r="L106" i="3"/>
  <c r="M106" i="3"/>
  <c r="AG106" i="3"/>
  <c r="AQ106" i="3"/>
  <c r="C107" i="3"/>
  <c r="D107" i="3"/>
  <c r="E107" i="3"/>
  <c r="F107" i="3"/>
  <c r="G107" i="3"/>
  <c r="H107" i="3"/>
  <c r="J107" i="3"/>
  <c r="K107" i="3"/>
  <c r="L107" i="3"/>
  <c r="M107" i="3"/>
  <c r="AG107" i="3"/>
  <c r="AQ107" i="3"/>
  <c r="C108" i="3"/>
  <c r="D108" i="3"/>
  <c r="E108" i="3"/>
  <c r="F108" i="3"/>
  <c r="G108" i="3"/>
  <c r="H108" i="3"/>
  <c r="J108" i="3"/>
  <c r="K108" i="3"/>
  <c r="L108" i="3"/>
  <c r="M108" i="3"/>
  <c r="AG108" i="3"/>
  <c r="AQ108" i="3"/>
  <c r="C109" i="3"/>
  <c r="D109" i="3"/>
  <c r="E109" i="3"/>
  <c r="F109" i="3"/>
  <c r="G109" i="3"/>
  <c r="H109" i="3"/>
  <c r="J109" i="3"/>
  <c r="K109" i="3"/>
  <c r="L109" i="3"/>
  <c r="M109" i="3"/>
  <c r="AG109" i="3"/>
  <c r="AQ109" i="3"/>
  <c r="C110" i="3"/>
  <c r="D110" i="3"/>
  <c r="E110" i="3"/>
  <c r="F110" i="3"/>
  <c r="G110" i="3"/>
  <c r="H110" i="3"/>
  <c r="J110" i="3"/>
  <c r="K110" i="3"/>
  <c r="L110" i="3"/>
  <c r="M110" i="3"/>
  <c r="AG110" i="3"/>
  <c r="AQ110" i="3"/>
  <c r="C111" i="3"/>
  <c r="D111" i="3"/>
  <c r="E111" i="3"/>
  <c r="F111" i="3"/>
  <c r="G111" i="3"/>
  <c r="H111" i="3"/>
  <c r="J111" i="3"/>
  <c r="K111" i="3"/>
  <c r="L111" i="3"/>
  <c r="M111" i="3"/>
  <c r="AG111" i="3"/>
  <c r="AQ111" i="3"/>
  <c r="C112" i="3"/>
  <c r="D112" i="3"/>
  <c r="E112" i="3"/>
  <c r="F112" i="3"/>
  <c r="G112" i="3"/>
  <c r="H112" i="3"/>
  <c r="J112" i="3"/>
  <c r="K112" i="3"/>
  <c r="L112" i="3"/>
  <c r="M112" i="3"/>
  <c r="AG112" i="3"/>
  <c r="AQ112" i="3"/>
  <c r="C113" i="3"/>
  <c r="D113" i="3"/>
  <c r="E113" i="3"/>
  <c r="F113" i="3"/>
  <c r="G113" i="3"/>
  <c r="H113" i="3"/>
  <c r="J113" i="3"/>
  <c r="K113" i="3"/>
  <c r="L113" i="3"/>
  <c r="M113" i="3"/>
  <c r="AG113" i="3"/>
  <c r="AQ113" i="3"/>
  <c r="C114" i="3"/>
  <c r="D114" i="3"/>
  <c r="E114" i="3"/>
  <c r="F114" i="3"/>
  <c r="G114" i="3"/>
  <c r="H114" i="3"/>
  <c r="J114" i="3"/>
  <c r="K114" i="3"/>
  <c r="L114" i="3"/>
  <c r="M114" i="3"/>
  <c r="AG114" i="3"/>
  <c r="AQ114" i="3"/>
  <c r="C115" i="3"/>
  <c r="D115" i="3"/>
  <c r="E115" i="3"/>
  <c r="F115" i="3"/>
  <c r="G115" i="3"/>
  <c r="H115" i="3"/>
  <c r="J115" i="3"/>
  <c r="K115" i="3"/>
  <c r="L115" i="3"/>
  <c r="M115" i="3"/>
  <c r="AG115" i="3"/>
  <c r="AQ115" i="3"/>
  <c r="C116" i="3"/>
  <c r="D116" i="3"/>
  <c r="E116" i="3"/>
  <c r="F116" i="3"/>
  <c r="G116" i="3"/>
  <c r="H116" i="3"/>
  <c r="J116" i="3"/>
  <c r="K116" i="3"/>
  <c r="L116" i="3"/>
  <c r="M116" i="3"/>
  <c r="AG116" i="3"/>
  <c r="AQ116" i="3"/>
  <c r="C117" i="3"/>
  <c r="D117" i="3"/>
  <c r="E117" i="3"/>
  <c r="F117" i="3"/>
  <c r="G117" i="3"/>
  <c r="H117" i="3"/>
  <c r="J117" i="3"/>
  <c r="K117" i="3"/>
  <c r="L117" i="3"/>
  <c r="M117" i="3"/>
  <c r="AG117" i="3"/>
  <c r="AQ117" i="3"/>
  <c r="C118" i="3"/>
  <c r="D118" i="3"/>
  <c r="E118" i="3"/>
  <c r="F118" i="3"/>
  <c r="G118" i="3"/>
  <c r="H118" i="3"/>
  <c r="J118" i="3"/>
  <c r="K118" i="3"/>
  <c r="L118" i="3"/>
  <c r="M118" i="3"/>
  <c r="AG118" i="3"/>
  <c r="AQ118" i="3"/>
  <c r="C119" i="3"/>
  <c r="D119" i="3"/>
  <c r="E119" i="3"/>
  <c r="F119" i="3"/>
  <c r="G119" i="3"/>
  <c r="H119" i="3"/>
  <c r="J119" i="3"/>
  <c r="K119" i="3"/>
  <c r="L119" i="3"/>
  <c r="M119" i="3"/>
  <c r="AG119" i="3"/>
  <c r="AQ119" i="3"/>
  <c r="C120" i="3"/>
  <c r="D120" i="3"/>
  <c r="E120" i="3"/>
  <c r="F120" i="3"/>
  <c r="G120" i="3"/>
  <c r="H120" i="3"/>
  <c r="J120" i="3"/>
  <c r="K120" i="3"/>
  <c r="L120" i="3"/>
  <c r="M120" i="3"/>
  <c r="AG120" i="3"/>
  <c r="AQ120" i="3"/>
  <c r="C121" i="3"/>
  <c r="D121" i="3"/>
  <c r="E121" i="3"/>
  <c r="F121" i="3"/>
  <c r="G121" i="3"/>
  <c r="H121" i="3"/>
  <c r="J121" i="3"/>
  <c r="K121" i="3"/>
  <c r="L121" i="3"/>
  <c r="M121" i="3"/>
  <c r="AG121" i="3"/>
  <c r="AQ121" i="3"/>
  <c r="C122" i="3"/>
  <c r="D122" i="3"/>
  <c r="E122" i="3"/>
  <c r="F122" i="3"/>
  <c r="G122" i="3"/>
  <c r="H122" i="3"/>
  <c r="J122" i="3"/>
  <c r="K122" i="3"/>
  <c r="L122" i="3"/>
  <c r="M122" i="3"/>
  <c r="AG122" i="3"/>
  <c r="AQ122" i="3"/>
  <c r="C123" i="3"/>
  <c r="D123" i="3"/>
  <c r="E123" i="3"/>
  <c r="F123" i="3"/>
  <c r="G123" i="3"/>
  <c r="H123" i="3"/>
  <c r="J123" i="3"/>
  <c r="K123" i="3"/>
  <c r="L123" i="3"/>
  <c r="M123" i="3"/>
  <c r="AG123" i="3"/>
  <c r="AQ123" i="3"/>
  <c r="C124" i="3"/>
  <c r="D124" i="3"/>
  <c r="E124" i="3"/>
  <c r="F124" i="3"/>
  <c r="G124" i="3"/>
  <c r="H124" i="3"/>
  <c r="J124" i="3"/>
  <c r="K124" i="3"/>
  <c r="L124" i="3"/>
  <c r="M124" i="3"/>
  <c r="AG124" i="3"/>
  <c r="AQ124" i="3"/>
  <c r="C125" i="3"/>
  <c r="D125" i="3"/>
  <c r="E125" i="3"/>
  <c r="F125" i="3"/>
  <c r="G125" i="3"/>
  <c r="H125" i="3"/>
  <c r="J125" i="3"/>
  <c r="K125" i="3"/>
  <c r="L125" i="3"/>
  <c r="M125" i="3"/>
  <c r="AG125" i="3"/>
  <c r="AQ125" i="3"/>
  <c r="C126" i="3"/>
  <c r="D126" i="3"/>
  <c r="E126" i="3"/>
  <c r="F126" i="3"/>
  <c r="G126" i="3"/>
  <c r="H126" i="3"/>
  <c r="J126" i="3"/>
  <c r="K126" i="3"/>
  <c r="L126" i="3"/>
  <c r="M126" i="3"/>
  <c r="AG126" i="3"/>
  <c r="AQ126" i="3"/>
  <c r="C127" i="3"/>
  <c r="D127" i="3"/>
  <c r="E127" i="3"/>
  <c r="F127" i="3"/>
  <c r="G127" i="3"/>
  <c r="H127" i="3"/>
  <c r="J127" i="3"/>
  <c r="K127" i="3"/>
  <c r="L127" i="3"/>
  <c r="M127" i="3"/>
  <c r="AG127" i="3"/>
  <c r="AQ127" i="3"/>
  <c r="C128" i="3"/>
  <c r="D128" i="3"/>
  <c r="E128" i="3"/>
  <c r="F128" i="3"/>
  <c r="G128" i="3"/>
  <c r="H128" i="3"/>
  <c r="J128" i="3"/>
  <c r="K128" i="3"/>
  <c r="L128" i="3"/>
  <c r="M128" i="3"/>
  <c r="AG128" i="3"/>
  <c r="AQ128" i="3"/>
  <c r="C129" i="3"/>
  <c r="D129" i="3"/>
  <c r="E129" i="3"/>
  <c r="F129" i="3"/>
  <c r="G129" i="3"/>
  <c r="H129" i="3"/>
  <c r="J129" i="3"/>
  <c r="K129" i="3"/>
  <c r="L129" i="3"/>
  <c r="M129" i="3"/>
  <c r="AG129" i="3"/>
  <c r="AQ129" i="3"/>
  <c r="C130" i="3"/>
  <c r="D130" i="3"/>
  <c r="E130" i="3"/>
  <c r="F130" i="3"/>
  <c r="G130" i="3"/>
  <c r="H130" i="3"/>
  <c r="J130" i="3"/>
  <c r="K130" i="3"/>
  <c r="L130" i="3"/>
  <c r="M130" i="3"/>
  <c r="AG130" i="3"/>
  <c r="AQ130" i="3"/>
  <c r="C131" i="3"/>
  <c r="D131" i="3"/>
  <c r="E131" i="3"/>
  <c r="F131" i="3"/>
  <c r="G131" i="3"/>
  <c r="H131" i="3"/>
  <c r="J131" i="3"/>
  <c r="K131" i="3"/>
  <c r="L131" i="3"/>
  <c r="M131" i="3"/>
  <c r="AG131" i="3"/>
  <c r="AQ131" i="3"/>
  <c r="C132" i="3"/>
  <c r="D132" i="3"/>
  <c r="E132" i="3"/>
  <c r="F132" i="3"/>
  <c r="G132" i="3"/>
  <c r="H132" i="3"/>
  <c r="J132" i="3"/>
  <c r="K132" i="3"/>
  <c r="L132" i="3"/>
  <c r="M132" i="3"/>
  <c r="AG132" i="3"/>
  <c r="AQ132" i="3"/>
  <c r="C133" i="3"/>
  <c r="D133" i="3"/>
  <c r="E133" i="3"/>
  <c r="F133" i="3"/>
  <c r="G133" i="3"/>
  <c r="H133" i="3"/>
  <c r="J133" i="3"/>
  <c r="K133" i="3"/>
  <c r="L133" i="3"/>
  <c r="M133" i="3"/>
  <c r="AG133" i="3"/>
  <c r="AQ133" i="3"/>
  <c r="C134" i="3"/>
  <c r="D134" i="3"/>
  <c r="E134" i="3"/>
  <c r="F134" i="3"/>
  <c r="G134" i="3"/>
  <c r="H134" i="3"/>
  <c r="J134" i="3"/>
  <c r="K134" i="3"/>
  <c r="L134" i="3"/>
  <c r="M134" i="3"/>
  <c r="AG134" i="3"/>
  <c r="AQ134" i="3"/>
  <c r="C135" i="3"/>
  <c r="D135" i="3"/>
  <c r="E135" i="3"/>
  <c r="F135" i="3"/>
  <c r="G135" i="3"/>
  <c r="H135" i="3"/>
  <c r="J135" i="3"/>
  <c r="K135" i="3"/>
  <c r="L135" i="3"/>
  <c r="M135" i="3"/>
  <c r="AG135" i="3"/>
  <c r="AQ135" i="3"/>
  <c r="C136" i="3"/>
  <c r="D136" i="3"/>
  <c r="E136" i="3"/>
  <c r="F136" i="3"/>
  <c r="G136" i="3"/>
  <c r="H136" i="3"/>
  <c r="J136" i="3"/>
  <c r="K136" i="3"/>
  <c r="L136" i="3"/>
  <c r="M136" i="3"/>
  <c r="AG136" i="3"/>
  <c r="AQ136" i="3"/>
  <c r="C137" i="3"/>
  <c r="D137" i="3"/>
  <c r="E137" i="3"/>
  <c r="F137" i="3"/>
  <c r="G137" i="3"/>
  <c r="H137" i="3"/>
  <c r="J137" i="3"/>
  <c r="K137" i="3"/>
  <c r="L137" i="3"/>
  <c r="M137" i="3"/>
  <c r="AG137" i="3"/>
  <c r="AQ137" i="3"/>
  <c r="C138" i="3"/>
  <c r="D138" i="3"/>
  <c r="E138" i="3"/>
  <c r="F138" i="3"/>
  <c r="G138" i="3"/>
  <c r="H138" i="3"/>
  <c r="J138" i="3"/>
  <c r="K138" i="3"/>
  <c r="L138" i="3"/>
  <c r="M138" i="3"/>
  <c r="AG138" i="3"/>
  <c r="AQ138" i="3"/>
  <c r="C139" i="3"/>
  <c r="D139" i="3"/>
  <c r="E139" i="3"/>
  <c r="F139" i="3"/>
  <c r="G139" i="3"/>
  <c r="H139" i="3"/>
  <c r="J139" i="3"/>
  <c r="K139" i="3"/>
  <c r="L139" i="3"/>
  <c r="M139" i="3"/>
  <c r="AG139" i="3"/>
  <c r="AQ139" i="3"/>
  <c r="C140" i="3"/>
  <c r="D140" i="3"/>
  <c r="E140" i="3"/>
  <c r="F140" i="3"/>
  <c r="G140" i="3"/>
  <c r="H140" i="3"/>
  <c r="J140" i="3"/>
  <c r="K140" i="3"/>
  <c r="L140" i="3"/>
  <c r="M140" i="3"/>
  <c r="AG140" i="3"/>
  <c r="AQ140" i="3"/>
  <c r="C141" i="3"/>
  <c r="D141" i="3"/>
  <c r="E141" i="3"/>
  <c r="F141" i="3"/>
  <c r="G141" i="3"/>
  <c r="H141" i="3"/>
  <c r="J141" i="3"/>
  <c r="K141" i="3"/>
  <c r="L141" i="3"/>
  <c r="M141" i="3"/>
  <c r="AG141" i="3"/>
  <c r="AQ141" i="3"/>
  <c r="C142" i="3"/>
  <c r="D142" i="3"/>
  <c r="E142" i="3"/>
  <c r="F142" i="3"/>
  <c r="G142" i="3"/>
  <c r="H142" i="3"/>
  <c r="J142" i="3"/>
  <c r="K142" i="3"/>
  <c r="L142" i="3"/>
  <c r="M142" i="3"/>
  <c r="AG142" i="3"/>
  <c r="AQ142" i="3"/>
  <c r="C143" i="3"/>
  <c r="D143" i="3"/>
  <c r="E143" i="3"/>
  <c r="F143" i="3"/>
  <c r="G143" i="3"/>
  <c r="H143" i="3"/>
  <c r="J143" i="3"/>
  <c r="K143" i="3"/>
  <c r="L143" i="3"/>
  <c r="M143" i="3"/>
  <c r="AG143" i="3"/>
  <c r="AQ143" i="3"/>
  <c r="C144" i="3"/>
  <c r="D144" i="3"/>
  <c r="E144" i="3"/>
  <c r="F144" i="3"/>
  <c r="G144" i="3"/>
  <c r="H144" i="3"/>
  <c r="J144" i="3"/>
  <c r="K144" i="3"/>
  <c r="L144" i="3"/>
  <c r="M144" i="3"/>
  <c r="AG144" i="3"/>
  <c r="AQ144" i="3"/>
  <c r="C145" i="3"/>
  <c r="D145" i="3"/>
  <c r="E145" i="3"/>
  <c r="F145" i="3"/>
  <c r="G145" i="3"/>
  <c r="H145" i="3"/>
  <c r="J145" i="3"/>
  <c r="K145" i="3"/>
  <c r="L145" i="3"/>
  <c r="M145" i="3"/>
  <c r="AG145" i="3"/>
  <c r="AQ145" i="3"/>
  <c r="C146" i="3"/>
  <c r="D146" i="3"/>
  <c r="E146" i="3"/>
  <c r="F146" i="3"/>
  <c r="G146" i="3"/>
  <c r="H146" i="3"/>
  <c r="J146" i="3"/>
  <c r="K146" i="3"/>
  <c r="L146" i="3"/>
  <c r="M146" i="3"/>
  <c r="AG146" i="3"/>
  <c r="AQ146" i="3"/>
  <c r="C147" i="3"/>
  <c r="D147" i="3"/>
  <c r="E147" i="3"/>
  <c r="F147" i="3"/>
  <c r="G147" i="3"/>
  <c r="H147" i="3"/>
  <c r="J147" i="3"/>
  <c r="K147" i="3"/>
  <c r="L147" i="3"/>
  <c r="M147" i="3"/>
  <c r="AG147" i="3"/>
  <c r="AQ147" i="3"/>
  <c r="C148" i="3"/>
  <c r="D148" i="3"/>
  <c r="E148" i="3"/>
  <c r="F148" i="3"/>
  <c r="G148" i="3"/>
  <c r="H148" i="3"/>
  <c r="J148" i="3"/>
  <c r="K148" i="3"/>
  <c r="L148" i="3"/>
  <c r="M148" i="3"/>
  <c r="AG148" i="3"/>
  <c r="AQ148" i="3"/>
  <c r="C149" i="3"/>
  <c r="D149" i="3"/>
  <c r="E149" i="3"/>
  <c r="F149" i="3"/>
  <c r="G149" i="3"/>
  <c r="H149" i="3"/>
  <c r="J149" i="3"/>
  <c r="K149" i="3"/>
  <c r="L149" i="3"/>
  <c r="M149" i="3"/>
  <c r="AG149" i="3"/>
  <c r="AQ149" i="3"/>
  <c r="C150" i="3"/>
  <c r="D150" i="3"/>
  <c r="E150" i="3"/>
  <c r="F150" i="3"/>
  <c r="G150" i="3"/>
  <c r="H150" i="3"/>
  <c r="J150" i="3"/>
  <c r="K150" i="3"/>
  <c r="L150" i="3"/>
  <c r="M150" i="3"/>
  <c r="AG150" i="3"/>
  <c r="AQ150" i="3"/>
  <c r="C151" i="3"/>
  <c r="D151" i="3"/>
  <c r="E151" i="3"/>
  <c r="F151" i="3"/>
  <c r="G151" i="3"/>
  <c r="H151" i="3"/>
  <c r="J151" i="3"/>
  <c r="K151" i="3"/>
  <c r="L151" i="3"/>
  <c r="M151" i="3"/>
  <c r="AG151" i="3"/>
  <c r="AQ151" i="3"/>
  <c r="C152" i="3"/>
  <c r="D152" i="3"/>
  <c r="E152" i="3"/>
  <c r="F152" i="3"/>
  <c r="G152" i="3"/>
  <c r="H152" i="3"/>
  <c r="J152" i="3"/>
  <c r="K152" i="3"/>
  <c r="L152" i="3"/>
  <c r="M152" i="3"/>
  <c r="AG152" i="3"/>
  <c r="AQ152" i="3"/>
  <c r="C153" i="3"/>
  <c r="D153" i="3"/>
  <c r="E153" i="3"/>
  <c r="F153" i="3"/>
  <c r="G153" i="3"/>
  <c r="H153" i="3"/>
  <c r="J153" i="3"/>
  <c r="K153" i="3"/>
  <c r="L153" i="3"/>
  <c r="M153" i="3"/>
  <c r="AG153" i="3"/>
  <c r="AQ153" i="3"/>
  <c r="C154" i="3"/>
  <c r="D154" i="3"/>
  <c r="E154" i="3"/>
  <c r="F154" i="3"/>
  <c r="G154" i="3"/>
  <c r="H154" i="3"/>
  <c r="J154" i="3"/>
  <c r="K154" i="3"/>
  <c r="L154" i="3"/>
  <c r="M154" i="3"/>
  <c r="AG154" i="3"/>
  <c r="AQ154" i="3"/>
  <c r="C155" i="3"/>
  <c r="D155" i="3"/>
  <c r="E155" i="3"/>
  <c r="F155" i="3"/>
  <c r="G155" i="3"/>
  <c r="H155" i="3"/>
  <c r="J155" i="3"/>
  <c r="K155" i="3"/>
  <c r="L155" i="3"/>
  <c r="M155" i="3"/>
  <c r="AG155" i="3"/>
  <c r="AQ155" i="3"/>
  <c r="C156" i="3"/>
  <c r="D156" i="3"/>
  <c r="E156" i="3"/>
  <c r="F156" i="3"/>
  <c r="G156" i="3"/>
  <c r="H156" i="3"/>
  <c r="J156" i="3"/>
  <c r="K156" i="3"/>
  <c r="L156" i="3"/>
  <c r="M156" i="3"/>
  <c r="AG156" i="3"/>
  <c r="AQ156" i="3"/>
  <c r="C157" i="3"/>
  <c r="D157" i="3"/>
  <c r="E157" i="3"/>
  <c r="F157" i="3"/>
  <c r="G157" i="3"/>
  <c r="H157" i="3"/>
  <c r="J157" i="3"/>
  <c r="K157" i="3"/>
  <c r="L157" i="3"/>
  <c r="M157" i="3"/>
  <c r="AG157" i="3"/>
  <c r="AQ157" i="3"/>
  <c r="C158" i="3"/>
  <c r="D158" i="3"/>
  <c r="E158" i="3"/>
  <c r="F158" i="3"/>
  <c r="G158" i="3"/>
  <c r="H158" i="3"/>
  <c r="J158" i="3"/>
  <c r="K158" i="3"/>
  <c r="L158" i="3"/>
  <c r="M158" i="3"/>
  <c r="AG158" i="3"/>
  <c r="AQ158" i="3"/>
  <c r="C159" i="3"/>
  <c r="D159" i="3"/>
  <c r="E159" i="3"/>
  <c r="F159" i="3"/>
  <c r="G159" i="3"/>
  <c r="H159" i="3"/>
  <c r="J159" i="3"/>
  <c r="K159" i="3"/>
  <c r="L159" i="3"/>
  <c r="M159" i="3"/>
  <c r="AG159" i="3"/>
  <c r="AQ159" i="3"/>
  <c r="C160" i="3"/>
  <c r="D160" i="3"/>
  <c r="E160" i="3"/>
  <c r="F160" i="3"/>
  <c r="G160" i="3"/>
  <c r="H160" i="3"/>
  <c r="J160" i="3"/>
  <c r="K160" i="3"/>
  <c r="L160" i="3"/>
  <c r="M160" i="3"/>
  <c r="AG160" i="3"/>
  <c r="AQ160" i="3"/>
  <c r="C161" i="3"/>
  <c r="D161" i="3"/>
  <c r="E161" i="3"/>
  <c r="F161" i="3"/>
  <c r="G161" i="3"/>
  <c r="H161" i="3"/>
  <c r="J161" i="3"/>
  <c r="K161" i="3"/>
  <c r="L161" i="3"/>
  <c r="M161" i="3"/>
  <c r="AG161" i="3"/>
  <c r="AQ161" i="3"/>
  <c r="C162" i="3"/>
  <c r="D162" i="3"/>
  <c r="E162" i="3"/>
  <c r="F162" i="3"/>
  <c r="G162" i="3"/>
  <c r="H162" i="3"/>
  <c r="J162" i="3"/>
  <c r="K162" i="3"/>
  <c r="L162" i="3"/>
  <c r="M162" i="3"/>
  <c r="AG162" i="3"/>
  <c r="AQ162" i="3"/>
  <c r="C163" i="3"/>
  <c r="D163" i="3"/>
  <c r="E163" i="3"/>
  <c r="F163" i="3"/>
  <c r="G163" i="3"/>
  <c r="H163" i="3"/>
  <c r="J163" i="3"/>
  <c r="K163" i="3"/>
  <c r="L163" i="3"/>
  <c r="M163" i="3"/>
  <c r="AG163" i="3"/>
  <c r="AQ163" i="3"/>
  <c r="C164" i="3"/>
  <c r="D164" i="3"/>
  <c r="E164" i="3"/>
  <c r="F164" i="3"/>
  <c r="G164" i="3"/>
  <c r="H164" i="3"/>
  <c r="J164" i="3"/>
  <c r="K164" i="3"/>
  <c r="L164" i="3"/>
  <c r="M164" i="3"/>
  <c r="AG164" i="3"/>
  <c r="AQ164" i="3"/>
  <c r="C165" i="3"/>
  <c r="D165" i="3"/>
  <c r="E165" i="3"/>
  <c r="F165" i="3"/>
  <c r="G165" i="3"/>
  <c r="H165" i="3"/>
  <c r="J165" i="3"/>
  <c r="K165" i="3"/>
  <c r="L165" i="3"/>
  <c r="M165" i="3"/>
  <c r="AG165" i="3"/>
  <c r="AQ165" i="3"/>
  <c r="C166" i="3"/>
  <c r="D166" i="3"/>
  <c r="E166" i="3"/>
  <c r="F166" i="3"/>
  <c r="G166" i="3"/>
  <c r="H166" i="3"/>
  <c r="J166" i="3"/>
  <c r="K166" i="3"/>
  <c r="L166" i="3"/>
  <c r="M166" i="3"/>
  <c r="AG166" i="3"/>
  <c r="AQ166" i="3"/>
  <c r="C167" i="3"/>
  <c r="D167" i="3"/>
  <c r="E167" i="3"/>
  <c r="F167" i="3"/>
  <c r="G167" i="3"/>
  <c r="H167" i="3"/>
  <c r="J167" i="3"/>
  <c r="K167" i="3"/>
  <c r="L167" i="3"/>
  <c r="M167" i="3"/>
  <c r="AG167" i="3"/>
  <c r="AQ167" i="3"/>
  <c r="C168" i="3"/>
  <c r="D168" i="3"/>
  <c r="E168" i="3"/>
  <c r="F168" i="3"/>
  <c r="G168" i="3"/>
  <c r="H168" i="3"/>
  <c r="J168" i="3"/>
  <c r="K168" i="3"/>
  <c r="L168" i="3"/>
  <c r="M168" i="3"/>
  <c r="AG168" i="3"/>
  <c r="AQ168" i="3"/>
  <c r="C169" i="3"/>
  <c r="D169" i="3"/>
  <c r="E169" i="3"/>
  <c r="F169" i="3"/>
  <c r="G169" i="3"/>
  <c r="H169" i="3"/>
  <c r="J169" i="3"/>
  <c r="K169" i="3"/>
  <c r="L169" i="3"/>
  <c r="M169" i="3"/>
  <c r="AG169" i="3"/>
  <c r="AQ169" i="3"/>
  <c r="C170" i="3"/>
  <c r="D170" i="3"/>
  <c r="E170" i="3"/>
  <c r="F170" i="3"/>
  <c r="G170" i="3"/>
  <c r="H170" i="3"/>
  <c r="J170" i="3"/>
  <c r="K170" i="3"/>
  <c r="L170" i="3"/>
  <c r="M170" i="3"/>
  <c r="AG170" i="3"/>
  <c r="AQ170" i="3"/>
  <c r="C171" i="3"/>
  <c r="D171" i="3"/>
  <c r="E171" i="3"/>
  <c r="F171" i="3"/>
  <c r="G171" i="3"/>
  <c r="H171" i="3"/>
  <c r="J171" i="3"/>
  <c r="K171" i="3"/>
  <c r="L171" i="3"/>
  <c r="M171" i="3"/>
  <c r="AG171" i="3"/>
  <c r="AQ171" i="3"/>
  <c r="N172" i="3"/>
  <c r="O172" i="3"/>
  <c r="Q172" i="3"/>
  <c r="Z172" i="3"/>
  <c r="C172" i="3"/>
  <c r="D172" i="3"/>
  <c r="E172" i="3"/>
  <c r="F172" i="3"/>
  <c r="G172" i="3"/>
  <c r="H172" i="3"/>
  <c r="J172" i="3"/>
  <c r="K172" i="3"/>
  <c r="L172" i="3"/>
  <c r="M172" i="3"/>
  <c r="AG172" i="3"/>
  <c r="AZ172" i="3"/>
  <c r="BA172" i="3"/>
  <c r="C174" i="3"/>
  <c r="D174" i="3"/>
  <c r="E174" i="3"/>
  <c r="F174" i="3"/>
  <c r="G174" i="3"/>
  <c r="H174" i="3"/>
  <c r="J174" i="3"/>
  <c r="K174" i="3"/>
  <c r="L174" i="3"/>
  <c r="M174" i="3"/>
  <c r="AG174" i="3"/>
  <c r="AQ174" i="3"/>
  <c r="C175" i="3"/>
  <c r="D175" i="3"/>
  <c r="E175" i="3"/>
  <c r="F175" i="3"/>
  <c r="G175" i="3"/>
  <c r="H175" i="3"/>
  <c r="J175" i="3"/>
  <c r="K175" i="3"/>
  <c r="L175" i="3"/>
  <c r="M175" i="3"/>
  <c r="AG175" i="3"/>
  <c r="AQ175" i="3"/>
  <c r="C176" i="3"/>
  <c r="D176" i="3"/>
  <c r="E176" i="3"/>
  <c r="F176" i="3"/>
  <c r="G176" i="3"/>
  <c r="H176" i="3"/>
  <c r="J176" i="3"/>
  <c r="K176" i="3"/>
  <c r="L176" i="3"/>
  <c r="M176" i="3"/>
  <c r="AG176" i="3"/>
  <c r="AQ176" i="3"/>
  <c r="C177" i="3"/>
  <c r="D177" i="3"/>
  <c r="E177" i="3"/>
  <c r="F177" i="3"/>
  <c r="G177" i="3"/>
  <c r="H177" i="3"/>
  <c r="J177" i="3"/>
  <c r="K177" i="3"/>
  <c r="L177" i="3"/>
  <c r="M177" i="3"/>
  <c r="AG177" i="3"/>
  <c r="AQ177" i="3"/>
  <c r="C178" i="3"/>
  <c r="D178" i="3"/>
  <c r="E178" i="3"/>
  <c r="F178" i="3"/>
  <c r="G178" i="3"/>
  <c r="H178" i="3"/>
  <c r="J178" i="3"/>
  <c r="K178" i="3"/>
  <c r="L178" i="3"/>
  <c r="M178" i="3"/>
  <c r="AG178" i="3"/>
  <c r="AQ178" i="3"/>
  <c r="C179" i="3"/>
  <c r="D179" i="3"/>
  <c r="E179" i="3"/>
  <c r="F179" i="3"/>
  <c r="G179" i="3"/>
  <c r="H179" i="3"/>
  <c r="J179" i="3"/>
  <c r="K179" i="3"/>
  <c r="L179" i="3"/>
  <c r="M179" i="3"/>
  <c r="AG179" i="3"/>
  <c r="AQ179" i="3"/>
  <c r="C180" i="3"/>
  <c r="D180" i="3"/>
  <c r="E180" i="3"/>
  <c r="F180" i="3"/>
  <c r="G180" i="3"/>
  <c r="H180" i="3"/>
  <c r="J180" i="3"/>
  <c r="K180" i="3"/>
  <c r="L180" i="3"/>
  <c r="M180" i="3"/>
  <c r="AG180" i="3"/>
  <c r="AQ180" i="3"/>
  <c r="C181" i="3"/>
  <c r="D181" i="3"/>
  <c r="E181" i="3"/>
  <c r="F181" i="3"/>
  <c r="G181" i="3"/>
  <c r="H181" i="3"/>
  <c r="J181" i="3"/>
  <c r="K181" i="3"/>
  <c r="L181" i="3"/>
  <c r="M181" i="3"/>
  <c r="AG181" i="3"/>
  <c r="AQ181" i="3"/>
  <c r="C182" i="3"/>
  <c r="D182" i="3"/>
  <c r="E182" i="3"/>
  <c r="F182" i="3"/>
  <c r="G182" i="3"/>
  <c r="H182" i="3"/>
  <c r="J182" i="3"/>
  <c r="K182" i="3"/>
  <c r="L182" i="3"/>
  <c r="M182" i="3"/>
  <c r="AG182" i="3"/>
  <c r="AQ182" i="3"/>
  <c r="C183" i="3"/>
  <c r="D183" i="3"/>
  <c r="E183" i="3"/>
  <c r="F183" i="3"/>
  <c r="G183" i="3"/>
  <c r="H183" i="3"/>
  <c r="J183" i="3"/>
  <c r="K183" i="3"/>
  <c r="L183" i="3"/>
  <c r="M183" i="3"/>
  <c r="AG183" i="3"/>
  <c r="AQ183" i="3"/>
  <c r="C184" i="3"/>
  <c r="D184" i="3"/>
  <c r="E184" i="3"/>
  <c r="F184" i="3"/>
  <c r="G184" i="3"/>
  <c r="H184" i="3"/>
  <c r="J184" i="3"/>
  <c r="K184" i="3"/>
  <c r="L184" i="3"/>
  <c r="M184" i="3"/>
  <c r="AG184" i="3"/>
  <c r="AQ184" i="3"/>
  <c r="C185" i="3"/>
  <c r="D185" i="3"/>
  <c r="E185" i="3"/>
  <c r="F185" i="3"/>
  <c r="G185" i="3"/>
  <c r="H185" i="3"/>
  <c r="J185" i="3"/>
  <c r="K185" i="3"/>
  <c r="L185" i="3"/>
  <c r="M185" i="3"/>
  <c r="AG185" i="3"/>
  <c r="AQ185" i="3"/>
  <c r="C186" i="3"/>
  <c r="D186" i="3"/>
  <c r="E186" i="3"/>
  <c r="F186" i="3"/>
  <c r="G186" i="3"/>
  <c r="H186" i="3"/>
  <c r="J186" i="3"/>
  <c r="K186" i="3"/>
  <c r="L186" i="3"/>
  <c r="M186" i="3"/>
  <c r="AG186" i="3"/>
  <c r="AQ186" i="3"/>
  <c r="C187" i="3"/>
  <c r="D187" i="3"/>
  <c r="E187" i="3"/>
  <c r="F187" i="3"/>
  <c r="G187" i="3"/>
  <c r="H187" i="3"/>
  <c r="J187" i="3"/>
  <c r="K187" i="3"/>
  <c r="L187" i="3"/>
  <c r="M187" i="3"/>
  <c r="AG187" i="3"/>
  <c r="AQ187" i="3"/>
  <c r="C188" i="3"/>
  <c r="D188" i="3"/>
  <c r="E188" i="3"/>
  <c r="F188" i="3"/>
  <c r="G188" i="3"/>
  <c r="H188" i="3"/>
  <c r="J188" i="3"/>
  <c r="K188" i="3"/>
  <c r="L188" i="3"/>
  <c r="M188" i="3"/>
  <c r="AG188" i="3"/>
  <c r="AQ188" i="3"/>
  <c r="C189" i="3"/>
  <c r="D189" i="3"/>
  <c r="E189" i="3"/>
  <c r="F189" i="3"/>
  <c r="G189" i="3"/>
  <c r="H189" i="3"/>
  <c r="J189" i="3"/>
  <c r="K189" i="3"/>
  <c r="L189" i="3"/>
  <c r="M189" i="3"/>
  <c r="AG189" i="3"/>
  <c r="AQ189" i="3"/>
  <c r="C190" i="3"/>
  <c r="D190" i="3"/>
  <c r="E190" i="3"/>
  <c r="F190" i="3"/>
  <c r="G190" i="3"/>
  <c r="H190" i="3"/>
  <c r="J190" i="3"/>
  <c r="K190" i="3"/>
  <c r="L190" i="3"/>
  <c r="M190" i="3"/>
  <c r="AG190" i="3"/>
  <c r="AQ190" i="3"/>
  <c r="C191" i="3"/>
  <c r="D191" i="3"/>
  <c r="E191" i="3"/>
  <c r="F191" i="3"/>
  <c r="G191" i="3"/>
  <c r="H191" i="3"/>
  <c r="J191" i="3"/>
  <c r="K191" i="3"/>
  <c r="L191" i="3"/>
  <c r="M191" i="3"/>
  <c r="AG191" i="3"/>
  <c r="AQ191" i="3"/>
  <c r="C192" i="3"/>
  <c r="D192" i="3"/>
  <c r="E192" i="3"/>
  <c r="F192" i="3"/>
  <c r="G192" i="3"/>
  <c r="H192" i="3"/>
  <c r="J192" i="3"/>
  <c r="K192" i="3"/>
  <c r="L192" i="3"/>
  <c r="M192" i="3"/>
  <c r="AG192" i="3"/>
  <c r="AQ192" i="3"/>
  <c r="C193" i="3"/>
  <c r="D193" i="3"/>
  <c r="E193" i="3"/>
  <c r="F193" i="3"/>
  <c r="G193" i="3"/>
  <c r="H193" i="3"/>
  <c r="J193" i="3"/>
  <c r="K193" i="3"/>
  <c r="L193" i="3"/>
  <c r="M193" i="3"/>
  <c r="AG193" i="3"/>
  <c r="AQ193" i="3"/>
  <c r="C194" i="3"/>
  <c r="D194" i="3"/>
  <c r="E194" i="3"/>
  <c r="F194" i="3"/>
  <c r="G194" i="3"/>
  <c r="H194" i="3"/>
  <c r="J194" i="3"/>
  <c r="K194" i="3"/>
  <c r="L194" i="3"/>
  <c r="M194" i="3"/>
  <c r="AG194" i="3"/>
  <c r="AQ194" i="3"/>
  <c r="C195" i="3"/>
  <c r="D195" i="3"/>
  <c r="E195" i="3"/>
  <c r="F195" i="3"/>
  <c r="G195" i="3"/>
  <c r="H195" i="3"/>
  <c r="J195" i="3"/>
  <c r="K195" i="3"/>
  <c r="L195" i="3"/>
  <c r="M195" i="3"/>
  <c r="AG195" i="3"/>
  <c r="AQ195" i="3"/>
  <c r="C196" i="3"/>
  <c r="D196" i="3"/>
  <c r="E196" i="3"/>
  <c r="F196" i="3"/>
  <c r="G196" i="3"/>
  <c r="H196" i="3"/>
  <c r="J196" i="3"/>
  <c r="K196" i="3"/>
  <c r="L196" i="3"/>
  <c r="M196" i="3"/>
  <c r="AG196" i="3"/>
  <c r="AQ196" i="3"/>
  <c r="C197" i="3"/>
  <c r="D197" i="3"/>
  <c r="E197" i="3"/>
  <c r="F197" i="3"/>
  <c r="G197" i="3"/>
  <c r="H197" i="3"/>
  <c r="J197" i="3"/>
  <c r="K197" i="3"/>
  <c r="L197" i="3"/>
  <c r="M197" i="3"/>
  <c r="AG197" i="3"/>
  <c r="AQ197" i="3"/>
  <c r="C198" i="3"/>
  <c r="D198" i="3"/>
  <c r="E198" i="3"/>
  <c r="F198" i="3"/>
  <c r="G198" i="3"/>
  <c r="H198" i="3"/>
  <c r="J198" i="3"/>
  <c r="K198" i="3"/>
  <c r="L198" i="3"/>
  <c r="M198" i="3"/>
  <c r="AG198" i="3"/>
  <c r="AQ198" i="3"/>
  <c r="C199" i="3"/>
  <c r="D199" i="3"/>
  <c r="E199" i="3"/>
  <c r="F199" i="3"/>
  <c r="G199" i="3"/>
  <c r="H199" i="3"/>
  <c r="J199" i="3"/>
  <c r="K199" i="3"/>
  <c r="L199" i="3"/>
  <c r="M199" i="3"/>
  <c r="AG199" i="3"/>
  <c r="AQ199" i="3"/>
  <c r="C200" i="3"/>
  <c r="D200" i="3"/>
  <c r="E200" i="3"/>
  <c r="F200" i="3"/>
  <c r="G200" i="3"/>
  <c r="H200" i="3"/>
  <c r="J200" i="3"/>
  <c r="K200" i="3"/>
  <c r="L200" i="3"/>
  <c r="M200" i="3"/>
  <c r="AG200" i="3"/>
  <c r="AQ200" i="3"/>
  <c r="C201" i="3"/>
  <c r="D201" i="3"/>
  <c r="E201" i="3"/>
  <c r="F201" i="3"/>
  <c r="G201" i="3"/>
  <c r="H201" i="3"/>
  <c r="J201" i="3"/>
  <c r="K201" i="3"/>
  <c r="L201" i="3"/>
  <c r="M201" i="3"/>
  <c r="AG201" i="3"/>
  <c r="AQ201" i="3"/>
  <c r="C202" i="3"/>
  <c r="D202" i="3"/>
  <c r="E202" i="3"/>
  <c r="F202" i="3"/>
  <c r="G202" i="3"/>
  <c r="H202" i="3"/>
  <c r="J202" i="3"/>
  <c r="K202" i="3"/>
  <c r="L202" i="3"/>
  <c r="M202" i="3"/>
  <c r="AG202" i="3"/>
  <c r="AQ202" i="3"/>
  <c r="C203" i="3"/>
  <c r="D203" i="3"/>
  <c r="E203" i="3"/>
  <c r="F203" i="3"/>
  <c r="G203" i="3"/>
  <c r="H203" i="3"/>
  <c r="J203" i="3"/>
  <c r="K203" i="3"/>
  <c r="L203" i="3"/>
  <c r="M203" i="3"/>
  <c r="AG203" i="3"/>
  <c r="AQ203" i="3"/>
  <c r="C204" i="3"/>
  <c r="D204" i="3"/>
  <c r="E204" i="3"/>
  <c r="F204" i="3"/>
  <c r="G204" i="3"/>
  <c r="H204" i="3"/>
  <c r="J204" i="3"/>
  <c r="K204" i="3"/>
  <c r="L204" i="3"/>
  <c r="M204" i="3"/>
  <c r="AG204" i="3"/>
  <c r="AQ204" i="3"/>
  <c r="C205" i="3"/>
  <c r="D205" i="3"/>
  <c r="E205" i="3"/>
  <c r="F205" i="3"/>
  <c r="G205" i="3"/>
  <c r="H205" i="3"/>
  <c r="J205" i="3"/>
  <c r="K205" i="3"/>
  <c r="L205" i="3"/>
  <c r="M205" i="3"/>
  <c r="AG205" i="3"/>
  <c r="AQ205" i="3"/>
  <c r="C206" i="3"/>
  <c r="D206" i="3"/>
  <c r="E206" i="3"/>
  <c r="F206" i="3"/>
  <c r="G206" i="3"/>
  <c r="H206" i="3"/>
  <c r="J206" i="3"/>
  <c r="K206" i="3"/>
  <c r="L206" i="3"/>
  <c r="M206" i="3"/>
  <c r="AG206" i="3"/>
  <c r="AQ206" i="3"/>
  <c r="C207" i="3"/>
  <c r="D207" i="3"/>
  <c r="E207" i="3"/>
  <c r="F207" i="3"/>
  <c r="G207" i="3"/>
  <c r="H207" i="3"/>
  <c r="J207" i="3"/>
  <c r="K207" i="3"/>
  <c r="L207" i="3"/>
  <c r="M207" i="3"/>
  <c r="AG207" i="3"/>
  <c r="AQ207" i="3"/>
  <c r="C208" i="3"/>
  <c r="D208" i="3"/>
  <c r="E208" i="3"/>
  <c r="F208" i="3"/>
  <c r="G208" i="3"/>
  <c r="H208" i="3"/>
  <c r="J208" i="3"/>
  <c r="K208" i="3"/>
  <c r="L208" i="3"/>
  <c r="M208" i="3"/>
  <c r="AG208" i="3"/>
  <c r="AQ208" i="3"/>
  <c r="C209" i="3"/>
  <c r="D209" i="3"/>
  <c r="E209" i="3"/>
  <c r="F209" i="3"/>
  <c r="G209" i="3"/>
  <c r="H209" i="3"/>
  <c r="J209" i="3"/>
  <c r="K209" i="3"/>
  <c r="L209" i="3"/>
  <c r="M209" i="3"/>
  <c r="AG209" i="3"/>
  <c r="AQ209" i="3"/>
  <c r="C210" i="3"/>
  <c r="D210" i="3"/>
  <c r="E210" i="3"/>
  <c r="F210" i="3"/>
  <c r="G210" i="3"/>
  <c r="H210" i="3"/>
  <c r="J210" i="3"/>
  <c r="K210" i="3"/>
  <c r="L210" i="3"/>
  <c r="M210" i="3"/>
  <c r="AG210" i="3"/>
  <c r="AQ210" i="3"/>
  <c r="C211" i="3"/>
  <c r="D211" i="3"/>
  <c r="E211" i="3"/>
  <c r="F211" i="3"/>
  <c r="G211" i="3"/>
  <c r="H211" i="3"/>
  <c r="J211" i="3"/>
  <c r="K211" i="3"/>
  <c r="L211" i="3"/>
  <c r="M211" i="3"/>
  <c r="AG211" i="3"/>
  <c r="AQ211" i="3"/>
  <c r="C212" i="3"/>
  <c r="D212" i="3"/>
  <c r="E212" i="3"/>
  <c r="F212" i="3"/>
  <c r="G212" i="3"/>
  <c r="H212" i="3"/>
  <c r="J212" i="3"/>
  <c r="K212" i="3"/>
  <c r="L212" i="3"/>
  <c r="M212" i="3"/>
  <c r="AG212" i="3"/>
  <c r="AQ212" i="3"/>
  <c r="C213" i="3"/>
  <c r="D213" i="3"/>
  <c r="E213" i="3"/>
  <c r="F213" i="3"/>
  <c r="G213" i="3"/>
  <c r="H213" i="3"/>
  <c r="J213" i="3"/>
  <c r="K213" i="3"/>
  <c r="L213" i="3"/>
  <c r="M213" i="3"/>
  <c r="AG213" i="3"/>
  <c r="AQ213" i="3"/>
  <c r="C214" i="3"/>
  <c r="D214" i="3"/>
  <c r="E214" i="3"/>
  <c r="F214" i="3"/>
  <c r="G214" i="3"/>
  <c r="H214" i="3"/>
  <c r="J214" i="3"/>
  <c r="K214" i="3"/>
  <c r="L214" i="3"/>
  <c r="M214" i="3"/>
  <c r="AG214" i="3"/>
  <c r="AQ214" i="3"/>
  <c r="C215" i="3"/>
  <c r="D215" i="3"/>
  <c r="E215" i="3"/>
  <c r="F215" i="3"/>
  <c r="G215" i="3"/>
  <c r="H215" i="3"/>
  <c r="J215" i="3"/>
  <c r="K215" i="3"/>
  <c r="L215" i="3"/>
  <c r="M215" i="3"/>
  <c r="AG215" i="3"/>
  <c r="AQ215" i="3"/>
  <c r="C216" i="3"/>
  <c r="D216" i="3"/>
  <c r="E216" i="3"/>
  <c r="F216" i="3"/>
  <c r="G216" i="3"/>
  <c r="H216" i="3"/>
  <c r="J216" i="3"/>
  <c r="K216" i="3"/>
  <c r="L216" i="3"/>
  <c r="M216" i="3"/>
  <c r="AG216" i="3"/>
  <c r="AQ216" i="3"/>
  <c r="C217" i="3"/>
  <c r="D217" i="3"/>
  <c r="E217" i="3"/>
  <c r="F217" i="3"/>
  <c r="G217" i="3"/>
  <c r="H217" i="3"/>
  <c r="J217" i="3"/>
  <c r="K217" i="3"/>
  <c r="L217" i="3"/>
  <c r="M217" i="3"/>
  <c r="AG217" i="3"/>
  <c r="AQ217" i="3"/>
  <c r="C218" i="3"/>
  <c r="D218" i="3"/>
  <c r="E218" i="3"/>
  <c r="F218" i="3"/>
  <c r="G218" i="3"/>
  <c r="H218" i="3"/>
  <c r="J218" i="3"/>
  <c r="K218" i="3"/>
  <c r="L218" i="3"/>
  <c r="M218" i="3"/>
  <c r="AG218" i="3"/>
  <c r="AQ218" i="3"/>
  <c r="C219" i="3"/>
  <c r="D219" i="3"/>
  <c r="E219" i="3"/>
  <c r="F219" i="3"/>
  <c r="G219" i="3"/>
  <c r="H219" i="3"/>
  <c r="J219" i="3"/>
  <c r="K219" i="3"/>
  <c r="L219" i="3"/>
  <c r="M219" i="3"/>
  <c r="AG219" i="3"/>
  <c r="AQ219" i="3"/>
  <c r="C220" i="3"/>
  <c r="D220" i="3"/>
  <c r="E220" i="3"/>
  <c r="F220" i="3"/>
  <c r="G220" i="3"/>
  <c r="H220" i="3"/>
  <c r="J220" i="3"/>
  <c r="K220" i="3"/>
  <c r="L220" i="3"/>
  <c r="M220" i="3"/>
  <c r="AG220" i="3"/>
  <c r="AQ220" i="3"/>
  <c r="C221" i="3"/>
  <c r="D221" i="3"/>
  <c r="E221" i="3"/>
  <c r="F221" i="3"/>
  <c r="G221" i="3"/>
  <c r="H221" i="3"/>
  <c r="J221" i="3"/>
  <c r="K221" i="3"/>
  <c r="L221" i="3"/>
  <c r="M221" i="3"/>
  <c r="AG221" i="3"/>
  <c r="AQ221" i="3"/>
  <c r="C222" i="3"/>
  <c r="D222" i="3"/>
  <c r="E222" i="3"/>
  <c r="F222" i="3"/>
  <c r="G222" i="3"/>
  <c r="H222" i="3"/>
  <c r="J222" i="3"/>
  <c r="K222" i="3"/>
  <c r="L222" i="3"/>
  <c r="M222" i="3"/>
  <c r="AG222" i="3"/>
  <c r="AQ222" i="3"/>
  <c r="C223" i="3"/>
  <c r="D223" i="3"/>
  <c r="E223" i="3"/>
  <c r="F223" i="3"/>
  <c r="G223" i="3"/>
  <c r="H223" i="3"/>
  <c r="J223" i="3"/>
  <c r="K223" i="3"/>
  <c r="L223" i="3"/>
  <c r="M223" i="3"/>
  <c r="AG223" i="3"/>
  <c r="AQ223" i="3"/>
  <c r="C224" i="3"/>
  <c r="D224" i="3"/>
  <c r="E224" i="3"/>
  <c r="F224" i="3"/>
  <c r="G224" i="3"/>
  <c r="H224" i="3"/>
  <c r="J224" i="3"/>
  <c r="K224" i="3"/>
  <c r="L224" i="3"/>
  <c r="M224" i="3"/>
  <c r="AG224" i="3"/>
  <c r="AQ224" i="3"/>
  <c r="C225" i="3"/>
  <c r="D225" i="3"/>
  <c r="E225" i="3"/>
  <c r="F225" i="3"/>
  <c r="G225" i="3"/>
  <c r="H225" i="3"/>
  <c r="J225" i="3"/>
  <c r="K225" i="3"/>
  <c r="L225" i="3"/>
  <c r="M225" i="3"/>
  <c r="AG225" i="3"/>
  <c r="AQ225" i="3"/>
  <c r="C226" i="3"/>
  <c r="D226" i="3"/>
  <c r="E226" i="3"/>
  <c r="F226" i="3"/>
  <c r="G226" i="3"/>
  <c r="H226" i="3"/>
  <c r="J226" i="3"/>
  <c r="K226" i="3"/>
  <c r="L226" i="3"/>
  <c r="M226" i="3"/>
  <c r="AG226" i="3"/>
  <c r="AQ226" i="3"/>
  <c r="C227" i="3"/>
  <c r="D227" i="3"/>
  <c r="E227" i="3"/>
  <c r="F227" i="3"/>
  <c r="G227" i="3"/>
  <c r="H227" i="3"/>
  <c r="J227" i="3"/>
  <c r="K227" i="3"/>
  <c r="L227" i="3"/>
  <c r="M227" i="3"/>
  <c r="AG227" i="3"/>
  <c r="AQ227" i="3"/>
  <c r="C228" i="3"/>
  <c r="D228" i="3"/>
  <c r="E228" i="3"/>
  <c r="F228" i="3"/>
  <c r="G228" i="3"/>
  <c r="H228" i="3"/>
  <c r="J228" i="3"/>
  <c r="K228" i="3"/>
  <c r="L228" i="3"/>
  <c r="M228" i="3"/>
  <c r="AG228" i="3"/>
  <c r="AQ228" i="3"/>
  <c r="C229" i="3"/>
  <c r="D229" i="3"/>
  <c r="E229" i="3"/>
  <c r="F229" i="3"/>
  <c r="G229" i="3"/>
  <c r="H229" i="3"/>
  <c r="J229" i="3"/>
  <c r="K229" i="3"/>
  <c r="L229" i="3"/>
  <c r="M229" i="3"/>
  <c r="AG229" i="3"/>
  <c r="AQ229" i="3"/>
  <c r="C230" i="3"/>
  <c r="D230" i="3"/>
  <c r="E230" i="3"/>
  <c r="F230" i="3"/>
  <c r="G230" i="3"/>
  <c r="H230" i="3"/>
  <c r="J230" i="3"/>
  <c r="K230" i="3"/>
  <c r="L230" i="3"/>
  <c r="M230" i="3"/>
  <c r="AG230" i="3"/>
  <c r="AQ230" i="3"/>
  <c r="C231" i="3"/>
  <c r="D231" i="3"/>
  <c r="E231" i="3"/>
  <c r="F231" i="3"/>
  <c r="G231" i="3"/>
  <c r="H231" i="3"/>
  <c r="J231" i="3"/>
  <c r="K231" i="3"/>
  <c r="L231" i="3"/>
  <c r="M231" i="3"/>
  <c r="AG231" i="3"/>
  <c r="AQ231" i="3"/>
  <c r="C232" i="3"/>
  <c r="D232" i="3"/>
  <c r="E232" i="3"/>
  <c r="F232" i="3"/>
  <c r="G232" i="3"/>
  <c r="H232" i="3"/>
  <c r="J232" i="3"/>
  <c r="K232" i="3"/>
  <c r="L232" i="3"/>
  <c r="M232" i="3"/>
  <c r="AG232" i="3"/>
  <c r="AQ232" i="3"/>
  <c r="C233" i="3"/>
  <c r="D233" i="3"/>
  <c r="E233" i="3"/>
  <c r="F233" i="3"/>
  <c r="G233" i="3"/>
  <c r="H233" i="3"/>
  <c r="J233" i="3"/>
  <c r="K233" i="3"/>
  <c r="L233" i="3"/>
  <c r="M233" i="3"/>
  <c r="AG233" i="3"/>
  <c r="AQ233" i="3"/>
  <c r="C234" i="3"/>
  <c r="D234" i="3"/>
  <c r="E234" i="3"/>
  <c r="F234" i="3"/>
  <c r="G234" i="3"/>
  <c r="H234" i="3"/>
  <c r="J234" i="3"/>
  <c r="K234" i="3"/>
  <c r="L234" i="3"/>
  <c r="M234" i="3"/>
  <c r="AG234" i="3"/>
  <c r="AQ234" i="3"/>
  <c r="C235" i="3"/>
  <c r="D235" i="3"/>
  <c r="E235" i="3"/>
  <c r="F235" i="3"/>
  <c r="G235" i="3"/>
  <c r="H235" i="3"/>
  <c r="J235" i="3"/>
  <c r="K235" i="3"/>
  <c r="L235" i="3"/>
  <c r="M235" i="3"/>
  <c r="AG235" i="3"/>
  <c r="AQ235" i="3"/>
  <c r="C236" i="3"/>
  <c r="D236" i="3"/>
  <c r="E236" i="3"/>
  <c r="F236" i="3"/>
  <c r="G236" i="3"/>
  <c r="H236" i="3"/>
  <c r="J236" i="3"/>
  <c r="K236" i="3"/>
  <c r="L236" i="3"/>
  <c r="M236" i="3"/>
  <c r="AG236" i="3"/>
  <c r="AQ236" i="3"/>
  <c r="C237" i="3"/>
  <c r="D237" i="3"/>
  <c r="E237" i="3"/>
  <c r="F237" i="3"/>
  <c r="G237" i="3"/>
  <c r="H237" i="3"/>
  <c r="J237" i="3"/>
  <c r="K237" i="3"/>
  <c r="L237" i="3"/>
  <c r="M237" i="3"/>
  <c r="AG237" i="3"/>
  <c r="AQ237" i="3"/>
  <c r="C238" i="3"/>
  <c r="D238" i="3"/>
  <c r="E238" i="3"/>
  <c r="F238" i="3"/>
  <c r="G238" i="3"/>
  <c r="H238" i="3"/>
  <c r="J238" i="3"/>
  <c r="K238" i="3"/>
  <c r="L238" i="3"/>
  <c r="M238" i="3"/>
  <c r="AG238" i="3"/>
  <c r="AQ238" i="3"/>
  <c r="C239" i="3"/>
  <c r="D239" i="3"/>
  <c r="E239" i="3"/>
  <c r="F239" i="3"/>
  <c r="G239" i="3"/>
  <c r="H239" i="3"/>
  <c r="J239" i="3"/>
  <c r="K239" i="3"/>
  <c r="L239" i="3"/>
  <c r="M239" i="3"/>
  <c r="AG239" i="3"/>
  <c r="AQ239" i="3"/>
  <c r="C240" i="3"/>
  <c r="D240" i="3"/>
  <c r="E240" i="3"/>
  <c r="F240" i="3"/>
  <c r="G240" i="3"/>
  <c r="H240" i="3"/>
  <c r="J240" i="3"/>
  <c r="K240" i="3"/>
  <c r="L240" i="3"/>
  <c r="M240" i="3"/>
  <c r="AG240" i="3"/>
  <c r="AQ240" i="3"/>
  <c r="C241" i="3"/>
  <c r="D241" i="3"/>
  <c r="E241" i="3"/>
  <c r="F241" i="3"/>
  <c r="G241" i="3"/>
  <c r="H241" i="3"/>
  <c r="J241" i="3"/>
  <c r="K241" i="3"/>
  <c r="L241" i="3"/>
  <c r="M241" i="3"/>
  <c r="AG241" i="3"/>
  <c r="AQ241" i="3"/>
  <c r="C242" i="3"/>
  <c r="D242" i="3"/>
  <c r="E242" i="3"/>
  <c r="F242" i="3"/>
  <c r="G242" i="3"/>
  <c r="H242" i="3"/>
  <c r="J242" i="3"/>
  <c r="K242" i="3"/>
  <c r="L242" i="3"/>
  <c r="M242" i="3"/>
  <c r="AG242" i="3"/>
  <c r="AQ242" i="3"/>
  <c r="C243" i="3"/>
  <c r="D243" i="3"/>
  <c r="E243" i="3"/>
  <c r="F243" i="3"/>
  <c r="G243" i="3"/>
  <c r="H243" i="3"/>
  <c r="J243" i="3"/>
  <c r="K243" i="3"/>
  <c r="L243" i="3"/>
  <c r="M243" i="3"/>
  <c r="AG243" i="3"/>
  <c r="AQ243" i="3"/>
  <c r="C244" i="3"/>
  <c r="D244" i="3"/>
  <c r="E244" i="3"/>
  <c r="F244" i="3"/>
  <c r="G244" i="3"/>
  <c r="H244" i="3"/>
  <c r="J244" i="3"/>
  <c r="K244" i="3"/>
  <c r="L244" i="3"/>
  <c r="M244" i="3"/>
  <c r="AG244" i="3"/>
  <c r="AQ244" i="3"/>
  <c r="C245" i="3"/>
  <c r="D245" i="3"/>
  <c r="E245" i="3"/>
  <c r="F245" i="3"/>
  <c r="G245" i="3"/>
  <c r="H245" i="3"/>
  <c r="J245" i="3"/>
  <c r="K245" i="3"/>
  <c r="L245" i="3"/>
  <c r="M245" i="3"/>
  <c r="AG245" i="3"/>
  <c r="AQ245" i="3"/>
  <c r="C246" i="3"/>
  <c r="D246" i="3"/>
  <c r="E246" i="3"/>
  <c r="F246" i="3"/>
  <c r="G246" i="3"/>
  <c r="H246" i="3"/>
  <c r="J246" i="3"/>
  <c r="K246" i="3"/>
  <c r="L246" i="3"/>
  <c r="M246" i="3"/>
  <c r="AG246" i="3"/>
  <c r="AQ246" i="3"/>
  <c r="C247" i="3"/>
  <c r="D247" i="3"/>
  <c r="E247" i="3"/>
  <c r="F247" i="3"/>
  <c r="G247" i="3"/>
  <c r="H247" i="3"/>
  <c r="J247" i="3"/>
  <c r="K247" i="3"/>
  <c r="L247" i="3"/>
  <c r="M247" i="3"/>
  <c r="AG247" i="3"/>
  <c r="AQ247" i="3"/>
  <c r="C248" i="3"/>
  <c r="D248" i="3"/>
  <c r="E248" i="3"/>
  <c r="F248" i="3"/>
  <c r="G248" i="3"/>
  <c r="H248" i="3"/>
  <c r="J248" i="3"/>
  <c r="K248" i="3"/>
  <c r="L248" i="3"/>
  <c r="M248" i="3"/>
  <c r="AG248" i="3"/>
  <c r="AQ248" i="3"/>
  <c r="C249" i="3"/>
  <c r="D249" i="3"/>
  <c r="E249" i="3"/>
  <c r="F249" i="3"/>
  <c r="G249" i="3"/>
  <c r="H249" i="3"/>
  <c r="J249" i="3"/>
  <c r="K249" i="3"/>
  <c r="L249" i="3"/>
  <c r="M249" i="3"/>
  <c r="AG249" i="3"/>
  <c r="AQ249" i="3"/>
  <c r="C250" i="3"/>
  <c r="D250" i="3"/>
  <c r="E250" i="3"/>
  <c r="F250" i="3"/>
  <c r="G250" i="3"/>
  <c r="H250" i="3"/>
  <c r="J250" i="3"/>
  <c r="K250" i="3"/>
  <c r="L250" i="3"/>
  <c r="M250" i="3"/>
  <c r="AG250" i="3"/>
  <c r="AQ250" i="3"/>
  <c r="C251" i="3"/>
  <c r="D251" i="3"/>
  <c r="E251" i="3"/>
  <c r="F251" i="3"/>
  <c r="G251" i="3"/>
  <c r="H251" i="3"/>
  <c r="J251" i="3"/>
  <c r="K251" i="3"/>
  <c r="L251" i="3"/>
  <c r="M251" i="3"/>
  <c r="AG251" i="3"/>
  <c r="AQ251" i="3"/>
  <c r="C252" i="3"/>
  <c r="D252" i="3"/>
  <c r="E252" i="3"/>
  <c r="F252" i="3"/>
  <c r="G252" i="3"/>
  <c r="H252" i="3"/>
  <c r="J252" i="3"/>
  <c r="K252" i="3"/>
  <c r="L252" i="3"/>
  <c r="M252" i="3"/>
  <c r="AG252" i="3"/>
  <c r="AQ252" i="3"/>
  <c r="C253" i="3"/>
  <c r="D253" i="3"/>
  <c r="E253" i="3"/>
  <c r="F253" i="3"/>
  <c r="G253" i="3"/>
  <c r="H253" i="3"/>
  <c r="J253" i="3"/>
  <c r="K253" i="3"/>
  <c r="L253" i="3"/>
  <c r="M253" i="3"/>
  <c r="AG253" i="3"/>
  <c r="AQ253" i="3"/>
  <c r="C254" i="3"/>
  <c r="D254" i="3"/>
  <c r="E254" i="3"/>
  <c r="F254" i="3"/>
  <c r="G254" i="3"/>
  <c r="H254" i="3"/>
  <c r="J254" i="3"/>
  <c r="K254" i="3"/>
  <c r="L254" i="3"/>
  <c r="M254" i="3"/>
  <c r="AG254" i="3"/>
  <c r="AQ254" i="3"/>
  <c r="C255" i="3"/>
  <c r="D255" i="3"/>
  <c r="E255" i="3"/>
  <c r="F255" i="3"/>
  <c r="G255" i="3"/>
  <c r="H255" i="3"/>
  <c r="J255" i="3"/>
  <c r="K255" i="3"/>
  <c r="L255" i="3"/>
  <c r="M255" i="3"/>
  <c r="AG255" i="3"/>
  <c r="AQ255" i="3"/>
  <c r="C256" i="3"/>
  <c r="D256" i="3"/>
  <c r="E256" i="3"/>
  <c r="F256" i="3"/>
  <c r="G256" i="3"/>
  <c r="H256" i="3"/>
  <c r="J256" i="3"/>
  <c r="K256" i="3"/>
  <c r="L256" i="3"/>
  <c r="M256" i="3"/>
  <c r="AG256" i="3"/>
  <c r="AQ256" i="3"/>
  <c r="C257" i="3"/>
  <c r="D257" i="3"/>
  <c r="E257" i="3"/>
  <c r="F257" i="3"/>
  <c r="G257" i="3"/>
  <c r="H257" i="3"/>
  <c r="J257" i="3"/>
  <c r="K257" i="3"/>
  <c r="L257" i="3"/>
  <c r="M257" i="3"/>
  <c r="AG257" i="3"/>
  <c r="AQ257" i="3"/>
  <c r="C258" i="3"/>
  <c r="D258" i="3"/>
  <c r="E258" i="3"/>
  <c r="F258" i="3"/>
  <c r="G258" i="3"/>
  <c r="H258" i="3"/>
  <c r="J258" i="3"/>
  <c r="K258" i="3"/>
  <c r="L258" i="3"/>
  <c r="M258" i="3"/>
  <c r="AG258" i="3"/>
  <c r="AQ258" i="3"/>
  <c r="C259" i="3"/>
  <c r="D259" i="3"/>
  <c r="E259" i="3"/>
  <c r="F259" i="3"/>
  <c r="G259" i="3"/>
  <c r="H259" i="3"/>
  <c r="J259" i="3"/>
  <c r="K259" i="3"/>
  <c r="L259" i="3"/>
  <c r="M259" i="3"/>
  <c r="AG259" i="3"/>
  <c r="AQ259" i="3"/>
  <c r="C260" i="3"/>
  <c r="D260" i="3"/>
  <c r="E260" i="3"/>
  <c r="F260" i="3"/>
  <c r="G260" i="3"/>
  <c r="H260" i="3"/>
  <c r="J260" i="3"/>
  <c r="K260" i="3"/>
  <c r="L260" i="3"/>
  <c r="M260" i="3"/>
  <c r="AG260" i="3"/>
  <c r="AQ260" i="3"/>
  <c r="C261" i="3"/>
  <c r="D261" i="3"/>
  <c r="E261" i="3"/>
  <c r="F261" i="3"/>
  <c r="G261" i="3"/>
  <c r="H261" i="3"/>
  <c r="J261" i="3"/>
  <c r="K261" i="3"/>
  <c r="L261" i="3"/>
  <c r="M261" i="3"/>
  <c r="AG261" i="3"/>
  <c r="AQ261" i="3"/>
  <c r="C262" i="3"/>
  <c r="D262" i="3"/>
  <c r="E262" i="3"/>
  <c r="F262" i="3"/>
  <c r="G262" i="3"/>
  <c r="H262" i="3"/>
  <c r="J262" i="3"/>
  <c r="K262" i="3"/>
  <c r="L262" i="3"/>
  <c r="M262" i="3"/>
  <c r="AG262" i="3"/>
  <c r="AQ262" i="3"/>
  <c r="C263" i="3"/>
  <c r="D263" i="3"/>
  <c r="E263" i="3"/>
  <c r="F263" i="3"/>
  <c r="G263" i="3"/>
  <c r="H263" i="3"/>
  <c r="J263" i="3"/>
  <c r="K263" i="3"/>
  <c r="L263" i="3"/>
  <c r="M263" i="3"/>
  <c r="AG263" i="3"/>
  <c r="AQ263" i="3"/>
  <c r="C264" i="3"/>
  <c r="D264" i="3"/>
  <c r="E264" i="3"/>
  <c r="F264" i="3"/>
  <c r="G264" i="3"/>
  <c r="H264" i="3"/>
  <c r="J264" i="3"/>
  <c r="K264" i="3"/>
  <c r="L264" i="3"/>
  <c r="M264" i="3"/>
  <c r="AG264" i="3"/>
  <c r="AQ264" i="3"/>
  <c r="C265" i="3"/>
  <c r="D265" i="3"/>
  <c r="E265" i="3"/>
  <c r="F265" i="3"/>
  <c r="G265" i="3"/>
  <c r="H265" i="3"/>
  <c r="J265" i="3"/>
  <c r="K265" i="3"/>
  <c r="L265" i="3"/>
  <c r="M265" i="3"/>
  <c r="AG265" i="3"/>
  <c r="AQ265" i="3"/>
  <c r="C266" i="3"/>
  <c r="D266" i="3"/>
  <c r="E266" i="3"/>
  <c r="F266" i="3"/>
  <c r="G266" i="3"/>
  <c r="H266" i="3"/>
  <c r="J266" i="3"/>
  <c r="K266" i="3"/>
  <c r="L266" i="3"/>
  <c r="M266" i="3"/>
  <c r="AG266" i="3"/>
  <c r="AQ266" i="3"/>
  <c r="C267" i="3"/>
  <c r="D267" i="3"/>
  <c r="E267" i="3"/>
  <c r="F267" i="3"/>
  <c r="G267" i="3"/>
  <c r="H267" i="3"/>
  <c r="J267" i="3"/>
  <c r="K267" i="3"/>
  <c r="L267" i="3"/>
  <c r="M267" i="3"/>
  <c r="AG267" i="3"/>
  <c r="AQ267" i="3"/>
  <c r="C268" i="3"/>
  <c r="D268" i="3"/>
  <c r="E268" i="3"/>
  <c r="F268" i="3"/>
  <c r="G268" i="3"/>
  <c r="H268" i="3"/>
  <c r="J268" i="3"/>
  <c r="K268" i="3"/>
  <c r="L268" i="3"/>
  <c r="M268" i="3"/>
  <c r="AG268" i="3"/>
  <c r="AQ268" i="3"/>
  <c r="C269" i="3"/>
  <c r="D269" i="3"/>
  <c r="E269" i="3"/>
  <c r="F269" i="3"/>
  <c r="G269" i="3"/>
  <c r="H269" i="3"/>
  <c r="J269" i="3"/>
  <c r="K269" i="3"/>
  <c r="L269" i="3"/>
  <c r="M269" i="3"/>
  <c r="AG269" i="3"/>
  <c r="AQ269" i="3"/>
  <c r="C270" i="3"/>
  <c r="D270" i="3"/>
  <c r="E270" i="3"/>
  <c r="F270" i="3"/>
  <c r="G270" i="3"/>
  <c r="H270" i="3"/>
  <c r="J270" i="3"/>
  <c r="K270" i="3"/>
  <c r="L270" i="3"/>
  <c r="M270" i="3"/>
  <c r="AG270" i="3"/>
  <c r="AQ270" i="3"/>
  <c r="C271" i="3"/>
  <c r="D271" i="3"/>
  <c r="E271" i="3"/>
  <c r="F271" i="3"/>
  <c r="G271" i="3"/>
  <c r="H271" i="3"/>
  <c r="J271" i="3"/>
  <c r="K271" i="3"/>
  <c r="L271" i="3"/>
  <c r="M271" i="3"/>
  <c r="AG271" i="3"/>
  <c r="AQ271" i="3"/>
  <c r="C272" i="3"/>
  <c r="D272" i="3"/>
  <c r="E272" i="3"/>
  <c r="F272" i="3"/>
  <c r="G272" i="3"/>
  <c r="H272" i="3"/>
  <c r="J272" i="3"/>
  <c r="K272" i="3"/>
  <c r="L272" i="3"/>
  <c r="M272" i="3"/>
  <c r="AG272" i="3"/>
  <c r="AQ272" i="3"/>
  <c r="C273" i="3"/>
  <c r="D273" i="3"/>
  <c r="E273" i="3"/>
  <c r="F273" i="3"/>
  <c r="G273" i="3"/>
  <c r="H273" i="3"/>
  <c r="J273" i="3"/>
  <c r="K273" i="3"/>
  <c r="L273" i="3"/>
  <c r="M273" i="3"/>
  <c r="AG273" i="3"/>
  <c r="AQ273" i="3"/>
  <c r="C274" i="3"/>
  <c r="D274" i="3"/>
  <c r="E274" i="3"/>
  <c r="F274" i="3"/>
  <c r="G274" i="3"/>
  <c r="H274" i="3"/>
  <c r="J274" i="3"/>
  <c r="K274" i="3"/>
  <c r="L274" i="3"/>
  <c r="M274" i="3"/>
  <c r="AG274" i="3"/>
  <c r="AQ274" i="3"/>
  <c r="C275" i="3"/>
  <c r="D275" i="3"/>
  <c r="E275" i="3"/>
  <c r="F275" i="3"/>
  <c r="G275" i="3"/>
  <c r="H275" i="3"/>
  <c r="J275" i="3"/>
  <c r="K275" i="3"/>
  <c r="L275" i="3"/>
  <c r="M275" i="3"/>
  <c r="AG275" i="3"/>
  <c r="AQ275" i="3"/>
  <c r="C276" i="3"/>
  <c r="D276" i="3"/>
  <c r="E276" i="3"/>
  <c r="F276" i="3"/>
  <c r="G276" i="3"/>
  <c r="H276" i="3"/>
  <c r="J276" i="3"/>
  <c r="K276" i="3"/>
  <c r="L276" i="3"/>
  <c r="M276" i="3"/>
  <c r="AG276" i="3"/>
  <c r="AQ276" i="3"/>
  <c r="C277" i="3"/>
  <c r="D277" i="3"/>
  <c r="E277" i="3"/>
  <c r="F277" i="3"/>
  <c r="G277" i="3"/>
  <c r="H277" i="3"/>
  <c r="J277" i="3"/>
  <c r="K277" i="3"/>
  <c r="L277" i="3"/>
  <c r="M277" i="3"/>
  <c r="AG277" i="3"/>
  <c r="AQ277" i="3"/>
  <c r="C278" i="3"/>
  <c r="D278" i="3"/>
  <c r="E278" i="3"/>
  <c r="F278" i="3"/>
  <c r="G278" i="3"/>
  <c r="H278" i="3"/>
  <c r="J278" i="3"/>
  <c r="K278" i="3"/>
  <c r="L278" i="3"/>
  <c r="M278" i="3"/>
  <c r="AG278" i="3"/>
  <c r="AQ278" i="3"/>
  <c r="C279" i="3"/>
  <c r="D279" i="3"/>
  <c r="E279" i="3"/>
  <c r="F279" i="3"/>
  <c r="G279" i="3"/>
  <c r="H279" i="3"/>
  <c r="J279" i="3"/>
  <c r="K279" i="3"/>
  <c r="L279" i="3"/>
  <c r="M279" i="3"/>
  <c r="AG279" i="3"/>
  <c r="AQ279" i="3"/>
  <c r="C280" i="3"/>
  <c r="D280" i="3"/>
  <c r="E280" i="3"/>
  <c r="F280" i="3"/>
  <c r="G280" i="3"/>
  <c r="H280" i="3"/>
  <c r="J280" i="3"/>
  <c r="K280" i="3"/>
  <c r="L280" i="3"/>
  <c r="M280" i="3"/>
  <c r="AG280" i="3"/>
  <c r="AQ280" i="3"/>
  <c r="C281" i="3"/>
  <c r="D281" i="3"/>
  <c r="E281" i="3"/>
  <c r="F281" i="3"/>
  <c r="G281" i="3"/>
  <c r="H281" i="3"/>
  <c r="J281" i="3"/>
  <c r="K281" i="3"/>
  <c r="L281" i="3"/>
  <c r="M281" i="3"/>
  <c r="AG281" i="3"/>
  <c r="AQ281" i="3"/>
  <c r="C282" i="3"/>
  <c r="D282" i="3"/>
  <c r="E282" i="3"/>
  <c r="F282" i="3"/>
  <c r="G282" i="3"/>
  <c r="H282" i="3"/>
  <c r="J282" i="3"/>
  <c r="K282" i="3"/>
  <c r="L282" i="3"/>
  <c r="M282" i="3"/>
  <c r="AG282" i="3"/>
  <c r="AQ282" i="3"/>
  <c r="C283" i="3"/>
  <c r="D283" i="3"/>
  <c r="E283" i="3"/>
  <c r="F283" i="3"/>
  <c r="G283" i="3"/>
  <c r="H283" i="3"/>
  <c r="J283" i="3"/>
  <c r="K283" i="3"/>
  <c r="L283" i="3"/>
  <c r="M283" i="3"/>
  <c r="AG283" i="3"/>
  <c r="AQ283" i="3"/>
  <c r="C284" i="3"/>
  <c r="D284" i="3"/>
  <c r="E284" i="3"/>
  <c r="F284" i="3"/>
  <c r="G284" i="3"/>
  <c r="H284" i="3"/>
  <c r="J284" i="3"/>
  <c r="K284" i="3"/>
  <c r="L284" i="3"/>
  <c r="M284" i="3"/>
  <c r="AG284" i="3"/>
  <c r="AQ284" i="3"/>
  <c r="C285" i="3"/>
  <c r="D285" i="3"/>
  <c r="E285" i="3"/>
  <c r="F285" i="3"/>
  <c r="G285" i="3"/>
  <c r="H285" i="3"/>
  <c r="J285" i="3"/>
  <c r="K285" i="3"/>
  <c r="L285" i="3"/>
  <c r="M285" i="3"/>
  <c r="AG285" i="3"/>
  <c r="AQ285" i="3"/>
  <c r="C286" i="3"/>
  <c r="D286" i="3"/>
  <c r="E286" i="3"/>
  <c r="F286" i="3"/>
  <c r="G286" i="3"/>
  <c r="H286" i="3"/>
  <c r="J286" i="3"/>
  <c r="K286" i="3"/>
  <c r="L286" i="3"/>
  <c r="M286" i="3"/>
  <c r="AG286" i="3"/>
  <c r="AQ286" i="3"/>
  <c r="C287" i="3"/>
  <c r="D287" i="3"/>
  <c r="E287" i="3"/>
  <c r="F287" i="3"/>
  <c r="G287" i="3"/>
  <c r="H287" i="3"/>
  <c r="J287" i="3"/>
  <c r="K287" i="3"/>
  <c r="L287" i="3"/>
  <c r="M287" i="3"/>
  <c r="AG287" i="3"/>
  <c r="AQ287" i="3"/>
  <c r="C288" i="3"/>
  <c r="D288" i="3"/>
  <c r="E288" i="3"/>
  <c r="F288" i="3"/>
  <c r="G288" i="3"/>
  <c r="H288" i="3"/>
  <c r="J288" i="3"/>
  <c r="K288" i="3"/>
  <c r="L288" i="3"/>
  <c r="M288" i="3"/>
  <c r="AG288" i="3"/>
  <c r="AQ288" i="3"/>
  <c r="C289" i="3"/>
  <c r="D289" i="3"/>
  <c r="E289" i="3"/>
  <c r="F289" i="3"/>
  <c r="G289" i="3"/>
  <c r="H289" i="3"/>
  <c r="J289" i="3"/>
  <c r="K289" i="3"/>
  <c r="L289" i="3"/>
  <c r="M289" i="3"/>
  <c r="AG289" i="3"/>
  <c r="AQ289" i="3"/>
  <c r="C290" i="3"/>
  <c r="D290" i="3"/>
  <c r="E290" i="3"/>
  <c r="F290" i="3"/>
  <c r="G290" i="3"/>
  <c r="H290" i="3"/>
  <c r="J290" i="3"/>
  <c r="K290" i="3"/>
  <c r="L290" i="3"/>
  <c r="M290" i="3"/>
  <c r="AG290" i="3"/>
  <c r="AQ290" i="3"/>
  <c r="C291" i="3"/>
  <c r="D291" i="3"/>
  <c r="E291" i="3"/>
  <c r="F291" i="3"/>
  <c r="G291" i="3"/>
  <c r="H291" i="3"/>
  <c r="J291" i="3"/>
  <c r="K291" i="3"/>
  <c r="L291" i="3"/>
  <c r="M291" i="3"/>
  <c r="AG291" i="3"/>
  <c r="AQ291" i="3"/>
  <c r="C292" i="3"/>
  <c r="D292" i="3"/>
  <c r="E292" i="3"/>
  <c r="F292" i="3"/>
  <c r="G292" i="3"/>
  <c r="H292" i="3"/>
  <c r="J292" i="3"/>
  <c r="K292" i="3"/>
  <c r="L292" i="3"/>
  <c r="M292" i="3"/>
  <c r="AG292" i="3"/>
  <c r="AQ292" i="3"/>
  <c r="C293" i="3"/>
  <c r="D293" i="3"/>
  <c r="E293" i="3"/>
  <c r="F293" i="3"/>
  <c r="G293" i="3"/>
  <c r="H293" i="3"/>
  <c r="J293" i="3"/>
  <c r="K293" i="3"/>
  <c r="L293" i="3"/>
  <c r="M293" i="3"/>
  <c r="AG293" i="3"/>
  <c r="AQ293" i="3"/>
  <c r="C294" i="3"/>
  <c r="D294" i="3"/>
  <c r="E294" i="3"/>
  <c r="F294" i="3"/>
  <c r="G294" i="3"/>
  <c r="H294" i="3"/>
  <c r="J294" i="3"/>
  <c r="K294" i="3"/>
  <c r="L294" i="3"/>
  <c r="M294" i="3"/>
  <c r="AG294" i="3"/>
  <c r="AQ294" i="3"/>
  <c r="C295" i="3"/>
  <c r="D295" i="3"/>
  <c r="E295" i="3"/>
  <c r="F295" i="3"/>
  <c r="G295" i="3"/>
  <c r="H295" i="3"/>
  <c r="J295" i="3"/>
  <c r="K295" i="3"/>
  <c r="L295" i="3"/>
  <c r="M295" i="3"/>
  <c r="AG295" i="3"/>
  <c r="AQ295" i="3"/>
  <c r="C296" i="3"/>
  <c r="D296" i="3"/>
  <c r="E296" i="3"/>
  <c r="F296" i="3"/>
  <c r="G296" i="3"/>
  <c r="H296" i="3"/>
  <c r="J296" i="3"/>
  <c r="K296" i="3"/>
  <c r="L296" i="3"/>
  <c r="M296" i="3"/>
  <c r="AG296" i="3"/>
  <c r="AQ296" i="3"/>
  <c r="C297" i="3"/>
  <c r="D297" i="3"/>
  <c r="E297" i="3"/>
  <c r="F297" i="3"/>
  <c r="G297" i="3"/>
  <c r="H297" i="3"/>
  <c r="J297" i="3"/>
  <c r="K297" i="3"/>
  <c r="L297" i="3"/>
  <c r="M297" i="3"/>
  <c r="AG297" i="3"/>
  <c r="AQ297" i="3"/>
  <c r="C298" i="3"/>
  <c r="D298" i="3"/>
  <c r="E298" i="3"/>
  <c r="F298" i="3"/>
  <c r="G298" i="3"/>
  <c r="H298" i="3"/>
  <c r="J298" i="3"/>
  <c r="K298" i="3"/>
  <c r="L298" i="3"/>
  <c r="M298" i="3"/>
  <c r="AG298" i="3"/>
  <c r="AQ298" i="3"/>
  <c r="C299" i="3"/>
  <c r="D299" i="3"/>
  <c r="E299" i="3"/>
  <c r="F299" i="3"/>
  <c r="G299" i="3"/>
  <c r="H299" i="3"/>
  <c r="J299" i="3"/>
  <c r="K299" i="3"/>
  <c r="L299" i="3"/>
  <c r="M299" i="3"/>
  <c r="AG299" i="3"/>
  <c r="AQ299" i="3"/>
  <c r="C300" i="3"/>
  <c r="D300" i="3"/>
  <c r="E300" i="3"/>
  <c r="F300" i="3"/>
  <c r="G300" i="3"/>
  <c r="H300" i="3"/>
  <c r="J300" i="3"/>
  <c r="K300" i="3"/>
  <c r="L300" i="3"/>
  <c r="M300" i="3"/>
  <c r="AG300" i="3"/>
  <c r="AQ300" i="3"/>
  <c r="C301" i="3"/>
  <c r="D301" i="3"/>
  <c r="E301" i="3"/>
  <c r="F301" i="3"/>
  <c r="G301" i="3"/>
  <c r="H301" i="3"/>
  <c r="J301" i="3"/>
  <c r="K301" i="3"/>
  <c r="L301" i="3"/>
  <c r="M301" i="3"/>
  <c r="AG301" i="3"/>
  <c r="AQ301" i="3"/>
  <c r="C302" i="3"/>
  <c r="D302" i="3"/>
  <c r="E302" i="3"/>
  <c r="F302" i="3"/>
  <c r="G302" i="3"/>
  <c r="H302" i="3"/>
  <c r="J302" i="3"/>
  <c r="K302" i="3"/>
  <c r="L302" i="3"/>
  <c r="M302" i="3"/>
  <c r="AG302" i="3"/>
  <c r="AQ302" i="3"/>
  <c r="C303" i="3"/>
  <c r="D303" i="3"/>
  <c r="E303" i="3"/>
  <c r="F303" i="3"/>
  <c r="G303" i="3"/>
  <c r="H303" i="3"/>
  <c r="J303" i="3"/>
  <c r="K303" i="3"/>
  <c r="L303" i="3"/>
  <c r="M303" i="3"/>
  <c r="AG303" i="3"/>
  <c r="AQ303" i="3"/>
  <c r="C304" i="3"/>
  <c r="D304" i="3"/>
  <c r="E304" i="3"/>
  <c r="F304" i="3"/>
  <c r="G304" i="3"/>
  <c r="H304" i="3"/>
  <c r="J304" i="3"/>
  <c r="K304" i="3"/>
  <c r="L304" i="3"/>
  <c r="M304" i="3"/>
  <c r="AG304" i="3"/>
  <c r="AQ304" i="3"/>
  <c r="C305" i="3"/>
  <c r="D305" i="3"/>
  <c r="E305" i="3"/>
  <c r="F305" i="3"/>
  <c r="G305" i="3"/>
  <c r="H305" i="3"/>
  <c r="J305" i="3"/>
  <c r="K305" i="3"/>
  <c r="L305" i="3"/>
  <c r="M305" i="3"/>
  <c r="AG305" i="3"/>
  <c r="AQ305" i="3"/>
  <c r="C306" i="3"/>
  <c r="D306" i="3"/>
  <c r="E306" i="3"/>
  <c r="F306" i="3"/>
  <c r="G306" i="3"/>
  <c r="H306" i="3"/>
  <c r="J306" i="3"/>
  <c r="K306" i="3"/>
  <c r="L306" i="3"/>
  <c r="M306" i="3"/>
  <c r="AG306" i="3"/>
  <c r="AQ306" i="3"/>
  <c r="C307" i="3"/>
  <c r="D307" i="3"/>
  <c r="E307" i="3"/>
  <c r="F307" i="3"/>
  <c r="G307" i="3"/>
  <c r="H307" i="3"/>
  <c r="J307" i="3"/>
  <c r="K307" i="3"/>
  <c r="L307" i="3"/>
  <c r="M307" i="3"/>
  <c r="AG307" i="3"/>
  <c r="AQ307" i="3"/>
  <c r="C308" i="3"/>
  <c r="D308" i="3"/>
  <c r="E308" i="3"/>
  <c r="F308" i="3"/>
  <c r="G308" i="3"/>
  <c r="H308" i="3"/>
  <c r="J308" i="3"/>
  <c r="K308" i="3"/>
  <c r="L308" i="3"/>
  <c r="M308" i="3"/>
  <c r="AG308" i="3"/>
  <c r="AQ308" i="3"/>
  <c r="C309" i="3"/>
  <c r="D309" i="3"/>
  <c r="E309" i="3"/>
  <c r="F309" i="3"/>
  <c r="G309" i="3"/>
  <c r="H309" i="3"/>
  <c r="J309" i="3"/>
  <c r="K309" i="3"/>
  <c r="L309" i="3"/>
  <c r="M309" i="3"/>
  <c r="AG309" i="3"/>
  <c r="AQ309" i="3"/>
  <c r="C310" i="3"/>
  <c r="D310" i="3"/>
  <c r="E310" i="3"/>
  <c r="F310" i="3"/>
  <c r="G310" i="3"/>
  <c r="H310" i="3"/>
  <c r="J310" i="3"/>
  <c r="K310" i="3"/>
  <c r="L310" i="3"/>
  <c r="M310" i="3"/>
  <c r="AG310" i="3"/>
  <c r="AQ310" i="3"/>
  <c r="C311" i="3"/>
  <c r="D311" i="3"/>
  <c r="E311" i="3"/>
  <c r="F311" i="3"/>
  <c r="G311" i="3"/>
  <c r="H311" i="3"/>
  <c r="J311" i="3"/>
  <c r="K311" i="3"/>
  <c r="L311" i="3"/>
  <c r="M311" i="3"/>
  <c r="AG311" i="3"/>
  <c r="AQ311" i="3"/>
  <c r="C312" i="3"/>
  <c r="D312" i="3"/>
  <c r="E312" i="3"/>
  <c r="F312" i="3"/>
  <c r="G312" i="3"/>
  <c r="H312" i="3"/>
  <c r="J312" i="3"/>
  <c r="K312" i="3"/>
  <c r="L312" i="3"/>
  <c r="M312" i="3"/>
  <c r="AG312" i="3"/>
  <c r="AQ312" i="3"/>
  <c r="C313" i="3"/>
  <c r="D313" i="3"/>
  <c r="E313" i="3"/>
  <c r="F313" i="3"/>
  <c r="G313" i="3"/>
  <c r="H313" i="3"/>
  <c r="J313" i="3"/>
  <c r="K313" i="3"/>
  <c r="L313" i="3"/>
  <c r="M313" i="3"/>
  <c r="AG313" i="3"/>
  <c r="AQ313" i="3"/>
  <c r="C314" i="3"/>
  <c r="D314" i="3"/>
  <c r="E314" i="3"/>
  <c r="F314" i="3"/>
  <c r="G314" i="3"/>
  <c r="H314" i="3"/>
  <c r="J314" i="3"/>
  <c r="K314" i="3"/>
  <c r="L314" i="3"/>
  <c r="M314" i="3"/>
  <c r="AG314" i="3"/>
  <c r="AQ314" i="3"/>
  <c r="C315" i="3"/>
  <c r="D315" i="3"/>
  <c r="E315" i="3"/>
  <c r="F315" i="3"/>
  <c r="G315" i="3"/>
  <c r="H315" i="3"/>
  <c r="J315" i="3"/>
  <c r="K315" i="3"/>
  <c r="L315" i="3"/>
  <c r="M315" i="3"/>
  <c r="AG315" i="3"/>
  <c r="AQ315" i="3"/>
  <c r="C316" i="3"/>
  <c r="D316" i="3"/>
  <c r="E316" i="3"/>
  <c r="F316" i="3"/>
  <c r="G316" i="3"/>
  <c r="H316" i="3"/>
  <c r="J316" i="3"/>
  <c r="K316" i="3"/>
  <c r="L316" i="3"/>
  <c r="M316" i="3"/>
  <c r="AG316" i="3"/>
  <c r="AQ316" i="3"/>
  <c r="C317" i="3"/>
  <c r="D317" i="3"/>
  <c r="E317" i="3"/>
  <c r="F317" i="3"/>
  <c r="G317" i="3"/>
  <c r="H317" i="3"/>
  <c r="J317" i="3"/>
  <c r="K317" i="3"/>
  <c r="L317" i="3"/>
  <c r="M317" i="3"/>
  <c r="AG317" i="3"/>
  <c r="AQ317" i="3"/>
  <c r="C318" i="3"/>
  <c r="D318" i="3"/>
  <c r="E318" i="3"/>
  <c r="F318" i="3"/>
  <c r="G318" i="3"/>
  <c r="H318" i="3"/>
  <c r="J318" i="3"/>
  <c r="K318" i="3"/>
  <c r="L318" i="3"/>
  <c r="M318" i="3"/>
  <c r="AG318" i="3"/>
  <c r="AQ318" i="3"/>
  <c r="C319" i="3"/>
  <c r="D319" i="3"/>
  <c r="E319" i="3"/>
  <c r="F319" i="3"/>
  <c r="G319" i="3"/>
  <c r="H319" i="3"/>
  <c r="J319" i="3"/>
  <c r="K319" i="3"/>
  <c r="L319" i="3"/>
  <c r="M319" i="3"/>
  <c r="AG319" i="3"/>
  <c r="AQ319" i="3"/>
  <c r="C320" i="3"/>
  <c r="D320" i="3"/>
  <c r="E320" i="3"/>
  <c r="F320" i="3"/>
  <c r="G320" i="3"/>
  <c r="H320" i="3"/>
  <c r="J320" i="3"/>
  <c r="K320" i="3"/>
  <c r="L320" i="3"/>
  <c r="M320" i="3"/>
  <c r="AG320" i="3"/>
  <c r="AQ320" i="3"/>
  <c r="C321" i="3"/>
  <c r="D321" i="3"/>
  <c r="E321" i="3"/>
  <c r="F321" i="3"/>
  <c r="G321" i="3"/>
  <c r="H321" i="3"/>
  <c r="J321" i="3"/>
  <c r="K321" i="3"/>
  <c r="L321" i="3"/>
  <c r="M321" i="3"/>
  <c r="AG321" i="3"/>
  <c r="AQ321" i="3"/>
  <c r="C322" i="3"/>
  <c r="D322" i="3"/>
  <c r="E322" i="3"/>
  <c r="F322" i="3"/>
  <c r="G322" i="3"/>
  <c r="H322" i="3"/>
  <c r="J322" i="3"/>
  <c r="K322" i="3"/>
  <c r="L322" i="3"/>
  <c r="M322" i="3"/>
  <c r="AG322" i="3"/>
  <c r="AQ322" i="3"/>
  <c r="C323" i="3"/>
  <c r="D323" i="3"/>
  <c r="E323" i="3"/>
  <c r="F323" i="3"/>
  <c r="G323" i="3"/>
  <c r="H323" i="3"/>
  <c r="J323" i="3"/>
  <c r="K323" i="3"/>
  <c r="L323" i="3"/>
  <c r="M323" i="3"/>
  <c r="AG323" i="3"/>
  <c r="AQ323" i="3"/>
  <c r="C324" i="3"/>
  <c r="D324" i="3"/>
  <c r="E324" i="3"/>
  <c r="F324" i="3"/>
  <c r="G324" i="3"/>
  <c r="H324" i="3"/>
  <c r="J324" i="3"/>
  <c r="K324" i="3"/>
  <c r="L324" i="3"/>
  <c r="M324" i="3"/>
  <c r="AG324" i="3"/>
  <c r="AQ324" i="3"/>
  <c r="C325" i="3"/>
  <c r="D325" i="3"/>
  <c r="E325" i="3"/>
  <c r="F325" i="3"/>
  <c r="G325" i="3"/>
  <c r="H325" i="3"/>
  <c r="J325" i="3"/>
  <c r="K325" i="3"/>
  <c r="L325" i="3"/>
  <c r="M325" i="3"/>
  <c r="AG325" i="3"/>
  <c r="AQ325" i="3"/>
  <c r="C326" i="3"/>
  <c r="D326" i="3"/>
  <c r="E326" i="3"/>
  <c r="F326" i="3"/>
  <c r="G326" i="3"/>
  <c r="H326" i="3"/>
  <c r="J326" i="3"/>
  <c r="K326" i="3"/>
  <c r="L326" i="3"/>
  <c r="M326" i="3"/>
  <c r="AG326" i="3"/>
  <c r="AQ326" i="3"/>
  <c r="C327" i="3"/>
  <c r="D327" i="3"/>
  <c r="E327" i="3"/>
  <c r="F327" i="3"/>
  <c r="G327" i="3"/>
  <c r="H327" i="3"/>
  <c r="J327" i="3"/>
  <c r="K327" i="3"/>
  <c r="L327" i="3"/>
  <c r="M327" i="3"/>
  <c r="AG327" i="3"/>
  <c r="AQ327" i="3"/>
  <c r="C328" i="3"/>
  <c r="D328" i="3"/>
  <c r="E328" i="3"/>
  <c r="F328" i="3"/>
  <c r="G328" i="3"/>
  <c r="H328" i="3"/>
  <c r="J328" i="3"/>
  <c r="K328" i="3"/>
  <c r="L328" i="3"/>
  <c r="M328" i="3"/>
  <c r="AG328" i="3"/>
  <c r="AQ328" i="3"/>
  <c r="C329" i="3"/>
  <c r="D329" i="3"/>
  <c r="E329" i="3"/>
  <c r="F329" i="3"/>
  <c r="G329" i="3"/>
  <c r="H329" i="3"/>
  <c r="J329" i="3"/>
  <c r="K329" i="3"/>
  <c r="L329" i="3"/>
  <c r="M329" i="3"/>
  <c r="AG329" i="3"/>
  <c r="AQ329" i="3"/>
  <c r="C330" i="3"/>
  <c r="D330" i="3"/>
  <c r="E330" i="3"/>
  <c r="F330" i="3"/>
  <c r="G330" i="3"/>
  <c r="H330" i="3"/>
  <c r="J330" i="3"/>
  <c r="K330" i="3"/>
  <c r="L330" i="3"/>
  <c r="M330" i="3"/>
  <c r="AG330" i="3"/>
  <c r="AQ330" i="3"/>
  <c r="C331" i="3"/>
  <c r="D331" i="3"/>
  <c r="E331" i="3"/>
  <c r="F331" i="3"/>
  <c r="G331" i="3"/>
  <c r="H331" i="3"/>
  <c r="J331" i="3"/>
  <c r="K331" i="3"/>
  <c r="L331" i="3"/>
  <c r="M331" i="3"/>
  <c r="AG331" i="3"/>
  <c r="AQ331" i="3"/>
  <c r="C332" i="3"/>
  <c r="D332" i="3"/>
  <c r="E332" i="3"/>
  <c r="F332" i="3"/>
  <c r="G332" i="3"/>
  <c r="H332" i="3"/>
  <c r="J332" i="3"/>
  <c r="K332" i="3"/>
  <c r="L332" i="3"/>
  <c r="M332" i="3"/>
  <c r="AG332" i="3"/>
  <c r="AQ332" i="3"/>
  <c r="C333" i="3"/>
  <c r="D333" i="3"/>
  <c r="E333" i="3"/>
  <c r="F333" i="3"/>
  <c r="G333" i="3"/>
  <c r="H333" i="3"/>
  <c r="J333" i="3"/>
  <c r="K333" i="3"/>
  <c r="L333" i="3"/>
  <c r="M333" i="3"/>
  <c r="AG333" i="3"/>
  <c r="AQ333" i="3"/>
  <c r="C334" i="3"/>
  <c r="D334" i="3"/>
  <c r="E334" i="3"/>
  <c r="F334" i="3"/>
  <c r="G334" i="3"/>
  <c r="H334" i="3"/>
  <c r="J334" i="3"/>
  <c r="K334" i="3"/>
  <c r="L334" i="3"/>
  <c r="M334" i="3"/>
  <c r="AG334" i="3"/>
  <c r="AQ334" i="3"/>
  <c r="C335" i="3"/>
  <c r="D335" i="3"/>
  <c r="E335" i="3"/>
  <c r="F335" i="3"/>
  <c r="G335" i="3"/>
  <c r="H335" i="3"/>
  <c r="J335" i="3"/>
  <c r="K335" i="3"/>
  <c r="L335" i="3"/>
  <c r="M335" i="3"/>
  <c r="AG335" i="3"/>
  <c r="AQ335" i="3"/>
  <c r="C336" i="3"/>
  <c r="D336" i="3"/>
  <c r="E336" i="3"/>
  <c r="F336" i="3"/>
  <c r="G336" i="3"/>
  <c r="H336" i="3"/>
  <c r="J336" i="3"/>
  <c r="K336" i="3"/>
  <c r="L336" i="3"/>
  <c r="M336" i="3"/>
  <c r="AG336" i="3"/>
  <c r="AQ336" i="3"/>
  <c r="C337" i="3"/>
  <c r="D337" i="3"/>
  <c r="E337" i="3"/>
  <c r="F337" i="3"/>
  <c r="G337" i="3"/>
  <c r="H337" i="3"/>
  <c r="J337" i="3"/>
  <c r="K337" i="3"/>
  <c r="L337" i="3"/>
  <c r="M337" i="3"/>
  <c r="AG337" i="3"/>
  <c r="AQ337" i="3"/>
  <c r="C338" i="3"/>
  <c r="D338" i="3"/>
  <c r="E338" i="3"/>
  <c r="F338" i="3"/>
  <c r="G338" i="3"/>
  <c r="H338" i="3"/>
  <c r="J338" i="3"/>
  <c r="K338" i="3"/>
  <c r="L338" i="3"/>
  <c r="M338" i="3"/>
  <c r="AG338" i="3"/>
  <c r="AQ338" i="3"/>
  <c r="C339" i="3"/>
  <c r="D339" i="3"/>
  <c r="E339" i="3"/>
  <c r="F339" i="3"/>
  <c r="G339" i="3"/>
  <c r="H339" i="3"/>
  <c r="J339" i="3"/>
  <c r="K339" i="3"/>
  <c r="L339" i="3"/>
  <c r="M339" i="3"/>
  <c r="AG339" i="3"/>
  <c r="AQ339" i="3"/>
  <c r="C340" i="3"/>
  <c r="D340" i="3"/>
  <c r="E340" i="3"/>
  <c r="F340" i="3"/>
  <c r="G340" i="3"/>
  <c r="H340" i="3"/>
  <c r="J340" i="3"/>
  <c r="K340" i="3"/>
  <c r="L340" i="3"/>
  <c r="M340" i="3"/>
  <c r="AG340" i="3"/>
  <c r="AQ340" i="3"/>
  <c r="C341" i="3"/>
  <c r="D341" i="3"/>
  <c r="E341" i="3"/>
  <c r="F341" i="3"/>
  <c r="G341" i="3"/>
  <c r="H341" i="3"/>
  <c r="J341" i="3"/>
  <c r="K341" i="3"/>
  <c r="L341" i="3"/>
  <c r="M341" i="3"/>
  <c r="AG341" i="3"/>
  <c r="AQ341" i="3"/>
  <c r="C342" i="3"/>
  <c r="D342" i="3"/>
  <c r="E342" i="3"/>
  <c r="F342" i="3"/>
  <c r="G342" i="3"/>
  <c r="H342" i="3"/>
  <c r="J342" i="3"/>
  <c r="K342" i="3"/>
  <c r="L342" i="3"/>
  <c r="M342" i="3"/>
  <c r="AG342" i="3"/>
  <c r="AQ342" i="3"/>
  <c r="C343" i="3"/>
  <c r="D343" i="3"/>
  <c r="E343" i="3"/>
  <c r="F343" i="3"/>
  <c r="G343" i="3"/>
  <c r="H343" i="3"/>
  <c r="J343" i="3"/>
  <c r="K343" i="3"/>
  <c r="L343" i="3"/>
  <c r="M343" i="3"/>
  <c r="AG343" i="3"/>
  <c r="AQ343" i="3"/>
  <c r="C344" i="3"/>
  <c r="D344" i="3"/>
  <c r="E344" i="3"/>
  <c r="F344" i="3"/>
  <c r="G344" i="3"/>
  <c r="H344" i="3"/>
  <c r="J344" i="3"/>
  <c r="K344" i="3"/>
  <c r="L344" i="3"/>
  <c r="M344" i="3"/>
  <c r="AG344" i="3"/>
  <c r="AQ344" i="3"/>
  <c r="C345" i="3"/>
  <c r="D345" i="3"/>
  <c r="E345" i="3"/>
  <c r="F345" i="3"/>
  <c r="G345" i="3"/>
  <c r="H345" i="3"/>
  <c r="J345" i="3"/>
  <c r="K345" i="3"/>
  <c r="L345" i="3"/>
  <c r="M345" i="3"/>
  <c r="AG345" i="3"/>
  <c r="AQ345" i="3"/>
  <c r="C346" i="3"/>
  <c r="D346" i="3"/>
  <c r="E346" i="3"/>
  <c r="F346" i="3"/>
  <c r="G346" i="3"/>
  <c r="H346" i="3"/>
  <c r="J346" i="3"/>
  <c r="K346" i="3"/>
  <c r="L346" i="3"/>
  <c r="M346" i="3"/>
  <c r="AG346" i="3"/>
  <c r="AQ346" i="3"/>
  <c r="C347" i="3"/>
  <c r="D347" i="3"/>
  <c r="E347" i="3"/>
  <c r="F347" i="3"/>
  <c r="G347" i="3"/>
  <c r="H347" i="3"/>
  <c r="J347" i="3"/>
  <c r="K347" i="3"/>
  <c r="L347" i="3"/>
  <c r="M347" i="3"/>
  <c r="AG347" i="3"/>
  <c r="AQ347" i="3"/>
  <c r="C348" i="3"/>
  <c r="D348" i="3"/>
  <c r="E348" i="3"/>
  <c r="F348" i="3"/>
  <c r="G348" i="3"/>
  <c r="H348" i="3"/>
  <c r="J348" i="3"/>
  <c r="K348" i="3"/>
  <c r="L348" i="3"/>
  <c r="M348" i="3"/>
  <c r="AG348" i="3"/>
  <c r="AQ348" i="3"/>
  <c r="C349" i="3"/>
  <c r="D349" i="3"/>
  <c r="E349" i="3"/>
  <c r="F349" i="3"/>
  <c r="G349" i="3"/>
  <c r="H349" i="3"/>
  <c r="J349" i="3"/>
  <c r="K349" i="3"/>
  <c r="L349" i="3"/>
  <c r="M349" i="3"/>
  <c r="AG349" i="3"/>
  <c r="AQ349" i="3"/>
  <c r="C350" i="3"/>
  <c r="D350" i="3"/>
  <c r="E350" i="3"/>
  <c r="F350" i="3"/>
  <c r="G350" i="3"/>
  <c r="H350" i="3"/>
  <c r="J350" i="3"/>
  <c r="K350" i="3"/>
  <c r="L350" i="3"/>
  <c r="M350" i="3"/>
  <c r="AG350" i="3"/>
  <c r="AQ350" i="3"/>
  <c r="C351" i="3"/>
  <c r="D351" i="3"/>
  <c r="E351" i="3"/>
  <c r="F351" i="3"/>
  <c r="G351" i="3"/>
  <c r="H351" i="3"/>
  <c r="J351" i="3"/>
  <c r="K351" i="3"/>
  <c r="L351" i="3"/>
  <c r="M351" i="3"/>
  <c r="AG351" i="3"/>
  <c r="AQ351" i="3"/>
  <c r="C352" i="3"/>
  <c r="D352" i="3"/>
  <c r="E352" i="3"/>
  <c r="F352" i="3"/>
  <c r="G352" i="3"/>
  <c r="H352" i="3"/>
  <c r="J352" i="3"/>
  <c r="K352" i="3"/>
  <c r="L352" i="3"/>
  <c r="M352" i="3"/>
  <c r="AG352" i="3"/>
  <c r="AQ352" i="3"/>
  <c r="C353" i="3"/>
  <c r="D353" i="3"/>
  <c r="E353" i="3"/>
  <c r="F353" i="3"/>
  <c r="G353" i="3"/>
  <c r="H353" i="3"/>
  <c r="J353" i="3"/>
  <c r="K353" i="3"/>
  <c r="L353" i="3"/>
  <c r="M353" i="3"/>
  <c r="AG353" i="3"/>
  <c r="AQ353" i="3"/>
  <c r="C354" i="3"/>
  <c r="D354" i="3"/>
  <c r="E354" i="3"/>
  <c r="F354" i="3"/>
  <c r="G354" i="3"/>
  <c r="H354" i="3"/>
  <c r="J354" i="3"/>
  <c r="K354" i="3"/>
  <c r="L354" i="3"/>
  <c r="M354" i="3"/>
  <c r="AG354" i="3"/>
  <c r="AQ354" i="3"/>
  <c r="C355" i="3"/>
  <c r="D355" i="3"/>
  <c r="E355" i="3"/>
  <c r="F355" i="3"/>
  <c r="G355" i="3"/>
  <c r="H355" i="3"/>
  <c r="J355" i="3"/>
  <c r="K355" i="3"/>
  <c r="L355" i="3"/>
  <c r="M355" i="3"/>
  <c r="AG355" i="3"/>
  <c r="AQ355" i="3"/>
  <c r="C356" i="3"/>
  <c r="D356" i="3"/>
  <c r="E356" i="3"/>
  <c r="F356" i="3"/>
  <c r="G356" i="3"/>
  <c r="H356" i="3"/>
  <c r="J356" i="3"/>
  <c r="K356" i="3"/>
  <c r="L356" i="3"/>
  <c r="M356" i="3"/>
  <c r="AG356" i="3"/>
  <c r="AQ356" i="3"/>
  <c r="C357" i="3"/>
  <c r="D357" i="3"/>
  <c r="E357" i="3"/>
  <c r="F357" i="3"/>
  <c r="G357" i="3"/>
  <c r="H357" i="3"/>
  <c r="J357" i="3"/>
  <c r="K357" i="3"/>
  <c r="L357" i="3"/>
  <c r="M357" i="3"/>
  <c r="AG357" i="3"/>
  <c r="AQ357" i="3"/>
  <c r="C358" i="3"/>
  <c r="D358" i="3"/>
  <c r="E358" i="3"/>
  <c r="F358" i="3"/>
  <c r="G358" i="3"/>
  <c r="H358" i="3"/>
  <c r="J358" i="3"/>
  <c r="K358" i="3"/>
  <c r="L358" i="3"/>
  <c r="M358" i="3"/>
  <c r="AG358" i="3"/>
  <c r="AQ358" i="3"/>
  <c r="C359" i="3"/>
  <c r="D359" i="3"/>
  <c r="E359" i="3"/>
  <c r="F359" i="3"/>
  <c r="G359" i="3"/>
  <c r="H359" i="3"/>
  <c r="J359" i="3"/>
  <c r="K359" i="3"/>
  <c r="L359" i="3"/>
  <c r="M359" i="3"/>
  <c r="AG359" i="3"/>
  <c r="AQ359" i="3"/>
  <c r="C360" i="3"/>
  <c r="D360" i="3"/>
  <c r="E360" i="3"/>
  <c r="F360" i="3"/>
  <c r="G360" i="3"/>
  <c r="H360" i="3"/>
  <c r="J360" i="3"/>
  <c r="K360" i="3"/>
  <c r="L360" i="3"/>
  <c r="M360" i="3"/>
  <c r="AG360" i="3"/>
  <c r="AQ360" i="3"/>
  <c r="C361" i="3"/>
  <c r="D361" i="3"/>
  <c r="E361" i="3"/>
  <c r="F361" i="3"/>
  <c r="G361" i="3"/>
  <c r="H361" i="3"/>
  <c r="J361" i="3"/>
  <c r="K361" i="3"/>
  <c r="L361" i="3"/>
  <c r="M361" i="3"/>
  <c r="AG361" i="3"/>
  <c r="AQ361" i="3"/>
  <c r="C362" i="3"/>
  <c r="D362" i="3"/>
  <c r="E362" i="3"/>
  <c r="F362" i="3"/>
  <c r="G362" i="3"/>
  <c r="H362" i="3"/>
  <c r="J362" i="3"/>
  <c r="K362" i="3"/>
  <c r="L362" i="3"/>
  <c r="M362" i="3"/>
  <c r="AG362" i="3"/>
  <c r="AQ362" i="3"/>
  <c r="C363" i="3"/>
  <c r="D363" i="3"/>
  <c r="E363" i="3"/>
  <c r="F363" i="3"/>
  <c r="G363" i="3"/>
  <c r="H363" i="3"/>
  <c r="J363" i="3"/>
  <c r="K363" i="3"/>
  <c r="L363" i="3"/>
  <c r="M363" i="3"/>
  <c r="AG363" i="3"/>
  <c r="AQ363" i="3"/>
  <c r="C364" i="3"/>
  <c r="D364" i="3"/>
  <c r="E364" i="3"/>
  <c r="F364" i="3"/>
  <c r="G364" i="3"/>
  <c r="H364" i="3"/>
  <c r="J364" i="3"/>
  <c r="K364" i="3"/>
  <c r="L364" i="3"/>
  <c r="M364" i="3"/>
  <c r="AG364" i="3"/>
  <c r="AQ364" i="3"/>
  <c r="C365" i="3"/>
  <c r="D365" i="3"/>
  <c r="E365" i="3"/>
  <c r="F365" i="3"/>
  <c r="G365" i="3"/>
  <c r="H365" i="3"/>
  <c r="J365" i="3"/>
  <c r="K365" i="3"/>
  <c r="L365" i="3"/>
  <c r="M365" i="3"/>
  <c r="AG365" i="3"/>
  <c r="AQ365" i="3"/>
  <c r="C366" i="3"/>
  <c r="D366" i="3"/>
  <c r="E366" i="3"/>
  <c r="F366" i="3"/>
  <c r="G366" i="3"/>
  <c r="H366" i="3"/>
  <c r="J366" i="3"/>
  <c r="K366" i="3"/>
  <c r="L366" i="3"/>
  <c r="M366" i="3"/>
  <c r="AG366" i="3"/>
  <c r="AQ366" i="3"/>
  <c r="C367" i="3"/>
  <c r="D367" i="3"/>
  <c r="E367" i="3"/>
  <c r="F367" i="3"/>
  <c r="G367" i="3"/>
  <c r="H367" i="3"/>
  <c r="J367" i="3"/>
  <c r="K367" i="3"/>
  <c r="L367" i="3"/>
  <c r="M367" i="3"/>
  <c r="AG367" i="3"/>
  <c r="AQ367" i="3"/>
  <c r="C368" i="3"/>
  <c r="D368" i="3"/>
  <c r="E368" i="3"/>
  <c r="F368" i="3"/>
  <c r="G368" i="3"/>
  <c r="H368" i="3"/>
  <c r="J368" i="3"/>
  <c r="K368" i="3"/>
  <c r="L368" i="3"/>
  <c r="M368" i="3"/>
  <c r="AG368" i="3"/>
  <c r="AQ368" i="3"/>
  <c r="C369" i="3"/>
  <c r="D369" i="3"/>
  <c r="E369" i="3"/>
  <c r="F369" i="3"/>
  <c r="G369" i="3"/>
  <c r="H369" i="3"/>
  <c r="J369" i="3"/>
  <c r="K369" i="3"/>
  <c r="L369" i="3"/>
  <c r="M369" i="3"/>
  <c r="AG369" i="3"/>
  <c r="AQ369" i="3"/>
  <c r="C370" i="3"/>
  <c r="D370" i="3"/>
  <c r="E370" i="3"/>
  <c r="F370" i="3"/>
  <c r="G370" i="3"/>
  <c r="H370" i="3"/>
  <c r="J370" i="3"/>
  <c r="K370" i="3"/>
  <c r="L370" i="3"/>
  <c r="M370" i="3"/>
  <c r="AG370" i="3"/>
  <c r="AQ370" i="3"/>
  <c r="C371" i="3"/>
  <c r="D371" i="3"/>
  <c r="E371" i="3"/>
  <c r="F371" i="3"/>
  <c r="G371" i="3"/>
  <c r="H371" i="3"/>
  <c r="J371" i="3"/>
  <c r="K371" i="3"/>
  <c r="L371" i="3"/>
  <c r="M371" i="3"/>
  <c r="AG371" i="3"/>
  <c r="AQ371" i="3"/>
  <c r="C372" i="3"/>
  <c r="D372" i="3"/>
  <c r="E372" i="3"/>
  <c r="F372" i="3"/>
  <c r="G372" i="3"/>
  <c r="H372" i="3"/>
  <c r="J372" i="3"/>
  <c r="K372" i="3"/>
  <c r="L372" i="3"/>
  <c r="M372" i="3"/>
  <c r="AG372" i="3"/>
  <c r="AQ372" i="3"/>
  <c r="C373" i="3"/>
  <c r="D373" i="3"/>
  <c r="E373" i="3"/>
  <c r="F373" i="3"/>
  <c r="G373" i="3"/>
  <c r="H373" i="3"/>
  <c r="J373" i="3"/>
  <c r="K373" i="3"/>
  <c r="L373" i="3"/>
  <c r="M373" i="3"/>
  <c r="AG373" i="3"/>
  <c r="AQ373" i="3"/>
  <c r="C374" i="3"/>
  <c r="D374" i="3"/>
  <c r="E374" i="3"/>
  <c r="F374" i="3"/>
  <c r="G374" i="3"/>
  <c r="H374" i="3"/>
  <c r="J374" i="3"/>
  <c r="K374" i="3"/>
  <c r="L374" i="3"/>
  <c r="M374" i="3"/>
  <c r="AG374" i="3"/>
  <c r="AQ374" i="3"/>
  <c r="C375" i="3"/>
  <c r="D375" i="3"/>
  <c r="E375" i="3"/>
  <c r="F375" i="3"/>
  <c r="G375" i="3"/>
  <c r="H375" i="3"/>
  <c r="J375" i="3"/>
  <c r="K375" i="3"/>
  <c r="L375" i="3"/>
  <c r="M375" i="3"/>
  <c r="AG375" i="3"/>
  <c r="AQ375" i="3"/>
  <c r="C376" i="3"/>
  <c r="D376" i="3"/>
  <c r="E376" i="3"/>
  <c r="F376" i="3"/>
  <c r="G376" i="3"/>
  <c r="H376" i="3"/>
  <c r="J376" i="3"/>
  <c r="K376" i="3"/>
  <c r="L376" i="3"/>
  <c r="M376" i="3"/>
  <c r="AG376" i="3"/>
  <c r="AQ376" i="3"/>
  <c r="C377" i="3"/>
  <c r="D377" i="3"/>
  <c r="E377" i="3"/>
  <c r="F377" i="3"/>
  <c r="G377" i="3"/>
  <c r="H377" i="3"/>
  <c r="J377" i="3"/>
  <c r="K377" i="3"/>
  <c r="L377" i="3"/>
  <c r="M377" i="3"/>
  <c r="AG377" i="3"/>
  <c r="AQ377" i="3"/>
  <c r="C378" i="3"/>
  <c r="D378" i="3"/>
  <c r="E378" i="3"/>
  <c r="F378" i="3"/>
  <c r="G378" i="3"/>
  <c r="H378" i="3"/>
  <c r="J378" i="3"/>
  <c r="K378" i="3"/>
  <c r="L378" i="3"/>
  <c r="M378" i="3"/>
  <c r="AG378" i="3"/>
  <c r="AQ378" i="3"/>
  <c r="C379" i="3"/>
  <c r="D379" i="3"/>
  <c r="E379" i="3"/>
  <c r="F379" i="3"/>
  <c r="G379" i="3"/>
  <c r="H379" i="3"/>
  <c r="J379" i="3"/>
  <c r="K379" i="3"/>
  <c r="L379" i="3"/>
  <c r="M379" i="3"/>
  <c r="AG379" i="3"/>
  <c r="AQ379" i="3"/>
  <c r="C380" i="3"/>
  <c r="D380" i="3"/>
  <c r="E380" i="3"/>
  <c r="F380" i="3"/>
  <c r="G380" i="3"/>
  <c r="H380" i="3"/>
  <c r="J380" i="3"/>
  <c r="K380" i="3"/>
  <c r="L380" i="3"/>
  <c r="M380" i="3"/>
  <c r="AG380" i="3"/>
  <c r="AQ380" i="3"/>
  <c r="C381" i="3"/>
  <c r="D381" i="3"/>
  <c r="E381" i="3"/>
  <c r="F381" i="3"/>
  <c r="G381" i="3"/>
  <c r="H381" i="3"/>
  <c r="J381" i="3"/>
  <c r="K381" i="3"/>
  <c r="L381" i="3"/>
  <c r="M381" i="3"/>
  <c r="AG381" i="3"/>
  <c r="AQ381" i="3"/>
  <c r="C382" i="3"/>
  <c r="D382" i="3"/>
  <c r="E382" i="3"/>
  <c r="F382" i="3"/>
  <c r="G382" i="3"/>
  <c r="H382" i="3"/>
  <c r="J382" i="3"/>
  <c r="K382" i="3"/>
  <c r="L382" i="3"/>
  <c r="M382" i="3"/>
  <c r="AG382" i="3"/>
  <c r="AQ382" i="3"/>
  <c r="C383" i="3"/>
  <c r="D383" i="3"/>
  <c r="E383" i="3"/>
  <c r="F383" i="3"/>
  <c r="G383" i="3"/>
  <c r="H383" i="3"/>
  <c r="J383" i="3"/>
  <c r="K383" i="3"/>
  <c r="L383" i="3"/>
  <c r="M383" i="3"/>
  <c r="AG383" i="3"/>
  <c r="AQ383" i="3"/>
  <c r="C384" i="3"/>
  <c r="D384" i="3"/>
  <c r="E384" i="3"/>
  <c r="F384" i="3"/>
  <c r="G384" i="3"/>
  <c r="H384" i="3"/>
  <c r="J384" i="3"/>
  <c r="K384" i="3"/>
  <c r="L384" i="3"/>
  <c r="M384" i="3"/>
  <c r="AG384" i="3"/>
  <c r="AQ384" i="3"/>
  <c r="C385" i="3"/>
  <c r="D385" i="3"/>
  <c r="E385" i="3"/>
  <c r="F385" i="3"/>
  <c r="G385" i="3"/>
  <c r="H385" i="3"/>
  <c r="J385" i="3"/>
  <c r="K385" i="3"/>
  <c r="L385" i="3"/>
  <c r="M385" i="3"/>
  <c r="AG385" i="3"/>
  <c r="AQ385" i="3"/>
  <c r="C386" i="3"/>
  <c r="D386" i="3"/>
  <c r="E386" i="3"/>
  <c r="F386" i="3"/>
  <c r="G386" i="3"/>
  <c r="H386" i="3"/>
  <c r="J386" i="3"/>
  <c r="K386" i="3"/>
  <c r="L386" i="3"/>
  <c r="M386" i="3"/>
  <c r="AG386" i="3"/>
  <c r="AQ386" i="3"/>
  <c r="C387" i="3"/>
  <c r="D387" i="3"/>
  <c r="E387" i="3"/>
  <c r="F387" i="3"/>
  <c r="G387" i="3"/>
  <c r="H387" i="3"/>
  <c r="J387" i="3"/>
  <c r="K387" i="3"/>
  <c r="L387" i="3"/>
  <c r="M387" i="3"/>
  <c r="AG387" i="3"/>
  <c r="AQ387" i="3"/>
  <c r="C388" i="3"/>
  <c r="D388" i="3"/>
  <c r="E388" i="3"/>
  <c r="F388" i="3"/>
  <c r="G388" i="3"/>
  <c r="H388" i="3"/>
  <c r="J388" i="3"/>
  <c r="K388" i="3"/>
  <c r="L388" i="3"/>
  <c r="M388" i="3"/>
  <c r="AG388" i="3"/>
  <c r="AQ388" i="3"/>
  <c r="C389" i="3"/>
  <c r="D389" i="3"/>
  <c r="E389" i="3"/>
  <c r="F389" i="3"/>
  <c r="G389" i="3"/>
  <c r="H389" i="3"/>
  <c r="J389" i="3"/>
  <c r="K389" i="3"/>
  <c r="L389" i="3"/>
  <c r="M389" i="3"/>
  <c r="AG389" i="3"/>
  <c r="AQ389" i="3"/>
  <c r="C390" i="3"/>
  <c r="D390" i="3"/>
  <c r="E390" i="3"/>
  <c r="F390" i="3"/>
  <c r="G390" i="3"/>
  <c r="H390" i="3"/>
  <c r="J390" i="3"/>
  <c r="K390" i="3"/>
  <c r="L390" i="3"/>
  <c r="M390" i="3"/>
  <c r="AG390" i="3"/>
  <c r="AQ390" i="3"/>
  <c r="C391" i="3"/>
  <c r="D391" i="3"/>
  <c r="E391" i="3"/>
  <c r="F391" i="3"/>
  <c r="G391" i="3"/>
  <c r="H391" i="3"/>
  <c r="J391" i="3"/>
  <c r="K391" i="3"/>
  <c r="L391" i="3"/>
  <c r="M391" i="3"/>
  <c r="AG391" i="3"/>
  <c r="AQ391" i="3"/>
  <c r="C392" i="3"/>
  <c r="D392" i="3"/>
  <c r="E392" i="3"/>
  <c r="F392" i="3"/>
  <c r="G392" i="3"/>
  <c r="H392" i="3"/>
  <c r="J392" i="3"/>
  <c r="K392" i="3"/>
  <c r="L392" i="3"/>
  <c r="M392" i="3"/>
  <c r="AG392" i="3"/>
  <c r="AQ392" i="3"/>
  <c r="C393" i="3"/>
  <c r="D393" i="3"/>
  <c r="E393" i="3"/>
  <c r="F393" i="3"/>
  <c r="G393" i="3"/>
  <c r="H393" i="3"/>
  <c r="J393" i="3"/>
  <c r="K393" i="3"/>
  <c r="L393" i="3"/>
  <c r="M393" i="3"/>
  <c r="AG393" i="3"/>
  <c r="AQ393" i="3"/>
  <c r="C394" i="3"/>
  <c r="D394" i="3"/>
  <c r="E394" i="3"/>
  <c r="F394" i="3"/>
  <c r="G394" i="3"/>
  <c r="H394" i="3"/>
  <c r="J394" i="3"/>
  <c r="K394" i="3"/>
  <c r="L394" i="3"/>
  <c r="M394" i="3"/>
  <c r="AG394" i="3"/>
  <c r="AQ394" i="3"/>
  <c r="C395" i="3"/>
  <c r="D395" i="3"/>
  <c r="E395" i="3"/>
  <c r="F395" i="3"/>
  <c r="G395" i="3"/>
  <c r="H395" i="3"/>
  <c r="J395" i="3"/>
  <c r="K395" i="3"/>
  <c r="L395" i="3"/>
  <c r="M395" i="3"/>
  <c r="AG395" i="3"/>
  <c r="AQ395" i="3"/>
  <c r="C396" i="3"/>
  <c r="D396" i="3"/>
  <c r="E396" i="3"/>
  <c r="F396" i="3"/>
  <c r="G396" i="3"/>
  <c r="H396" i="3"/>
  <c r="J396" i="3"/>
  <c r="K396" i="3"/>
  <c r="L396" i="3"/>
  <c r="M396" i="3"/>
  <c r="AG396" i="3"/>
  <c r="AQ396" i="3"/>
  <c r="C397" i="3"/>
  <c r="D397" i="3"/>
  <c r="E397" i="3"/>
  <c r="F397" i="3"/>
  <c r="G397" i="3"/>
  <c r="H397" i="3"/>
  <c r="J397" i="3"/>
  <c r="K397" i="3"/>
  <c r="L397" i="3"/>
  <c r="M397" i="3"/>
  <c r="AG397" i="3"/>
  <c r="AQ397" i="3"/>
  <c r="C398" i="3"/>
  <c r="D398" i="3"/>
  <c r="E398" i="3"/>
  <c r="F398" i="3"/>
  <c r="G398" i="3"/>
  <c r="H398" i="3"/>
  <c r="J398" i="3"/>
  <c r="K398" i="3"/>
  <c r="L398" i="3"/>
  <c r="M398" i="3"/>
  <c r="AG398" i="3"/>
  <c r="AQ398" i="3"/>
  <c r="C399" i="3"/>
  <c r="D399" i="3"/>
  <c r="E399" i="3"/>
  <c r="F399" i="3"/>
  <c r="G399" i="3"/>
  <c r="H399" i="3"/>
  <c r="J399" i="3"/>
  <c r="K399" i="3"/>
  <c r="L399" i="3"/>
  <c r="M399" i="3"/>
  <c r="AG399" i="3"/>
  <c r="AQ399" i="3"/>
  <c r="C400" i="3"/>
  <c r="D400" i="3"/>
  <c r="E400" i="3"/>
  <c r="F400" i="3"/>
  <c r="G400" i="3"/>
  <c r="H400" i="3"/>
  <c r="J400" i="3"/>
  <c r="K400" i="3"/>
  <c r="L400" i="3"/>
  <c r="M400" i="3"/>
  <c r="AG400" i="3"/>
  <c r="AQ400" i="3"/>
  <c r="C401" i="3"/>
  <c r="D401" i="3"/>
  <c r="E401" i="3"/>
  <c r="F401" i="3"/>
  <c r="G401" i="3"/>
  <c r="H401" i="3"/>
  <c r="J401" i="3"/>
  <c r="K401" i="3"/>
  <c r="L401" i="3"/>
  <c r="M401" i="3"/>
  <c r="AG401" i="3"/>
  <c r="AQ401" i="3"/>
  <c r="C402" i="3"/>
  <c r="D402" i="3"/>
  <c r="E402" i="3"/>
  <c r="F402" i="3"/>
  <c r="G402" i="3"/>
  <c r="H402" i="3"/>
  <c r="J402" i="3"/>
  <c r="K402" i="3"/>
  <c r="L402" i="3"/>
  <c r="M402" i="3"/>
  <c r="AG402" i="3"/>
  <c r="AQ402" i="3"/>
  <c r="C403" i="3"/>
  <c r="D403" i="3"/>
  <c r="E403" i="3"/>
  <c r="F403" i="3"/>
  <c r="G403" i="3"/>
  <c r="H403" i="3"/>
  <c r="J403" i="3"/>
  <c r="K403" i="3"/>
  <c r="L403" i="3"/>
  <c r="M403" i="3"/>
  <c r="AG403" i="3"/>
  <c r="AQ403" i="3"/>
  <c r="C404" i="3"/>
  <c r="D404" i="3"/>
  <c r="E404" i="3"/>
  <c r="F404" i="3"/>
  <c r="G404" i="3"/>
  <c r="H404" i="3"/>
  <c r="J404" i="3"/>
  <c r="K404" i="3"/>
  <c r="L404" i="3"/>
  <c r="M404" i="3"/>
  <c r="AG404" i="3"/>
  <c r="AQ404" i="3"/>
  <c r="C405" i="3"/>
  <c r="D405" i="3"/>
  <c r="E405" i="3"/>
  <c r="F405" i="3"/>
  <c r="G405" i="3"/>
  <c r="H405" i="3"/>
  <c r="J405" i="3"/>
  <c r="K405" i="3"/>
  <c r="L405" i="3"/>
  <c r="M405" i="3"/>
  <c r="AG405" i="3"/>
  <c r="AQ405" i="3"/>
  <c r="C406" i="3"/>
  <c r="D406" i="3"/>
  <c r="E406" i="3"/>
  <c r="F406" i="3"/>
  <c r="G406" i="3"/>
  <c r="H406" i="3"/>
  <c r="J406" i="3"/>
  <c r="K406" i="3"/>
  <c r="L406" i="3"/>
  <c r="M406" i="3"/>
  <c r="AG406" i="3"/>
  <c r="AQ406" i="3"/>
  <c r="C407" i="3"/>
  <c r="D407" i="3"/>
  <c r="E407" i="3"/>
  <c r="F407" i="3"/>
  <c r="G407" i="3"/>
  <c r="H407" i="3"/>
  <c r="J407" i="3"/>
  <c r="K407" i="3"/>
  <c r="L407" i="3"/>
  <c r="M407" i="3"/>
  <c r="AG407" i="3"/>
  <c r="AQ407" i="3"/>
  <c r="C408" i="3"/>
  <c r="D408" i="3"/>
  <c r="E408" i="3"/>
  <c r="F408" i="3"/>
  <c r="G408" i="3"/>
  <c r="H408" i="3"/>
  <c r="J408" i="3"/>
  <c r="K408" i="3"/>
  <c r="L408" i="3"/>
  <c r="M408" i="3"/>
  <c r="AG408" i="3"/>
  <c r="AQ408" i="3"/>
  <c r="C409" i="3"/>
  <c r="D409" i="3"/>
  <c r="E409" i="3"/>
  <c r="F409" i="3"/>
  <c r="G409" i="3"/>
  <c r="H409" i="3"/>
  <c r="J409" i="3"/>
  <c r="K409" i="3"/>
  <c r="L409" i="3"/>
  <c r="M409" i="3"/>
  <c r="AG409" i="3"/>
  <c r="AQ409" i="3"/>
  <c r="C410" i="3"/>
  <c r="D410" i="3"/>
  <c r="E410" i="3"/>
  <c r="F410" i="3"/>
  <c r="G410" i="3"/>
  <c r="H410" i="3"/>
  <c r="J410" i="3"/>
  <c r="K410" i="3"/>
  <c r="L410" i="3"/>
  <c r="M410" i="3"/>
  <c r="AG410" i="3"/>
  <c r="AQ410" i="3"/>
  <c r="C411" i="3"/>
  <c r="D411" i="3"/>
  <c r="E411" i="3"/>
  <c r="F411" i="3"/>
  <c r="G411" i="3"/>
  <c r="H411" i="3"/>
  <c r="J411" i="3"/>
  <c r="K411" i="3"/>
  <c r="L411" i="3"/>
  <c r="M411" i="3"/>
  <c r="AG411" i="3"/>
  <c r="AQ411" i="3"/>
  <c r="C412" i="3"/>
  <c r="D412" i="3"/>
  <c r="E412" i="3"/>
  <c r="F412" i="3"/>
  <c r="G412" i="3"/>
  <c r="H412" i="3"/>
  <c r="J412" i="3"/>
  <c r="K412" i="3"/>
  <c r="L412" i="3"/>
  <c r="M412" i="3"/>
  <c r="AG412" i="3"/>
  <c r="AQ412" i="3"/>
  <c r="C413" i="3"/>
  <c r="D413" i="3"/>
  <c r="E413" i="3"/>
  <c r="F413" i="3"/>
  <c r="G413" i="3"/>
  <c r="H413" i="3"/>
  <c r="J413" i="3"/>
  <c r="K413" i="3"/>
  <c r="L413" i="3"/>
  <c r="M413" i="3"/>
  <c r="AG413" i="3"/>
  <c r="AQ413" i="3"/>
  <c r="C414" i="3"/>
  <c r="D414" i="3"/>
  <c r="E414" i="3"/>
  <c r="F414" i="3"/>
  <c r="G414" i="3"/>
  <c r="H414" i="3"/>
  <c r="J414" i="3"/>
  <c r="K414" i="3"/>
  <c r="L414" i="3"/>
  <c r="M414" i="3"/>
  <c r="AG414" i="3"/>
  <c r="AQ414" i="3"/>
  <c r="N415" i="3"/>
  <c r="O415" i="3"/>
  <c r="P415" i="3"/>
  <c r="Q415" i="3"/>
  <c r="U415" i="3"/>
  <c r="AA415" i="3"/>
  <c r="C415" i="3"/>
  <c r="D415" i="3"/>
  <c r="E415" i="3"/>
  <c r="F415" i="3"/>
  <c r="G415" i="3"/>
  <c r="H415" i="3"/>
  <c r="J415" i="3"/>
  <c r="K415" i="3"/>
  <c r="L415" i="3"/>
  <c r="M415" i="3"/>
  <c r="AG415" i="3"/>
  <c r="C417" i="3"/>
  <c r="D417" i="3"/>
  <c r="E417" i="3"/>
  <c r="F417" i="3"/>
  <c r="G417" i="3"/>
  <c r="H417" i="3"/>
  <c r="J417" i="3"/>
  <c r="K417" i="3"/>
  <c r="L417" i="3"/>
  <c r="M417" i="3"/>
  <c r="AG417" i="3"/>
  <c r="AQ417" i="3"/>
  <c r="C418" i="3"/>
  <c r="D418" i="3"/>
  <c r="E418" i="3"/>
  <c r="F418" i="3"/>
  <c r="G418" i="3"/>
  <c r="H418" i="3"/>
  <c r="J418" i="3"/>
  <c r="K418" i="3"/>
  <c r="L418" i="3"/>
  <c r="M418" i="3"/>
  <c r="AG418" i="3"/>
  <c r="AQ418" i="3"/>
  <c r="C419" i="3"/>
  <c r="D419" i="3"/>
  <c r="E419" i="3"/>
  <c r="F419" i="3"/>
  <c r="G419" i="3"/>
  <c r="H419" i="3"/>
  <c r="J419" i="3"/>
  <c r="K419" i="3"/>
  <c r="L419" i="3"/>
  <c r="M419" i="3"/>
  <c r="AG419" i="3"/>
  <c r="AQ419" i="3"/>
  <c r="C420" i="3"/>
  <c r="D420" i="3"/>
  <c r="E420" i="3"/>
  <c r="F420" i="3"/>
  <c r="G420" i="3"/>
  <c r="H420" i="3"/>
  <c r="J420" i="3"/>
  <c r="K420" i="3"/>
  <c r="L420" i="3"/>
  <c r="M420" i="3"/>
  <c r="AG420" i="3"/>
  <c r="AQ420" i="3"/>
  <c r="C421" i="3"/>
  <c r="D421" i="3"/>
  <c r="E421" i="3"/>
  <c r="F421" i="3"/>
  <c r="G421" i="3"/>
  <c r="H421" i="3"/>
  <c r="J421" i="3"/>
  <c r="K421" i="3"/>
  <c r="L421" i="3"/>
  <c r="M421" i="3"/>
  <c r="AG421" i="3"/>
  <c r="AQ421" i="3"/>
  <c r="C422" i="3"/>
  <c r="D422" i="3"/>
  <c r="E422" i="3"/>
  <c r="F422" i="3"/>
  <c r="G422" i="3"/>
  <c r="H422" i="3"/>
  <c r="J422" i="3"/>
  <c r="K422" i="3"/>
  <c r="L422" i="3"/>
  <c r="M422" i="3"/>
  <c r="AG422" i="3"/>
  <c r="AQ422" i="3"/>
  <c r="C423" i="3"/>
  <c r="D423" i="3"/>
  <c r="E423" i="3"/>
  <c r="F423" i="3"/>
  <c r="G423" i="3"/>
  <c r="H423" i="3"/>
  <c r="J423" i="3"/>
  <c r="K423" i="3"/>
  <c r="L423" i="3"/>
  <c r="M423" i="3"/>
  <c r="AG423" i="3"/>
  <c r="AQ423" i="3"/>
  <c r="C424" i="3"/>
  <c r="D424" i="3"/>
  <c r="E424" i="3"/>
  <c r="F424" i="3"/>
  <c r="G424" i="3"/>
  <c r="H424" i="3"/>
  <c r="J424" i="3"/>
  <c r="K424" i="3"/>
  <c r="L424" i="3"/>
  <c r="M424" i="3"/>
  <c r="AG424" i="3"/>
  <c r="AQ424" i="3"/>
  <c r="C425" i="3"/>
  <c r="D425" i="3"/>
  <c r="E425" i="3"/>
  <c r="F425" i="3"/>
  <c r="G425" i="3"/>
  <c r="H425" i="3"/>
  <c r="J425" i="3"/>
  <c r="K425" i="3"/>
  <c r="L425" i="3"/>
  <c r="M425" i="3"/>
  <c r="AG425" i="3"/>
  <c r="AQ425" i="3"/>
  <c r="C426" i="3"/>
  <c r="D426" i="3"/>
  <c r="E426" i="3"/>
  <c r="F426" i="3"/>
  <c r="G426" i="3"/>
  <c r="H426" i="3"/>
  <c r="J426" i="3"/>
  <c r="K426" i="3"/>
  <c r="L426" i="3"/>
  <c r="M426" i="3"/>
  <c r="AG426" i="3"/>
  <c r="AQ426" i="3"/>
  <c r="C427" i="3"/>
  <c r="D427" i="3"/>
  <c r="E427" i="3"/>
  <c r="F427" i="3"/>
  <c r="G427" i="3"/>
  <c r="H427" i="3"/>
  <c r="J427" i="3"/>
  <c r="K427" i="3"/>
  <c r="L427" i="3"/>
  <c r="M427" i="3"/>
  <c r="AG427" i="3"/>
  <c r="AQ427" i="3"/>
  <c r="C428" i="3"/>
  <c r="D428" i="3"/>
  <c r="E428" i="3"/>
  <c r="F428" i="3"/>
  <c r="G428" i="3"/>
  <c r="H428" i="3"/>
  <c r="J428" i="3"/>
  <c r="K428" i="3"/>
  <c r="L428" i="3"/>
  <c r="M428" i="3"/>
  <c r="AG428" i="3"/>
  <c r="AQ428" i="3"/>
  <c r="C429" i="3"/>
  <c r="D429" i="3"/>
  <c r="E429" i="3"/>
  <c r="F429" i="3"/>
  <c r="G429" i="3"/>
  <c r="H429" i="3"/>
  <c r="J429" i="3"/>
  <c r="K429" i="3"/>
  <c r="L429" i="3"/>
  <c r="M429" i="3"/>
  <c r="AG429" i="3"/>
  <c r="AQ429" i="3"/>
  <c r="C430" i="3"/>
  <c r="D430" i="3"/>
  <c r="E430" i="3"/>
  <c r="F430" i="3"/>
  <c r="G430" i="3"/>
  <c r="H430" i="3"/>
  <c r="J430" i="3"/>
  <c r="K430" i="3"/>
  <c r="L430" i="3"/>
  <c r="M430" i="3"/>
  <c r="AG430" i="3"/>
  <c r="AQ430" i="3"/>
  <c r="C431" i="3"/>
  <c r="D431" i="3"/>
  <c r="E431" i="3"/>
  <c r="F431" i="3"/>
  <c r="G431" i="3"/>
  <c r="H431" i="3"/>
  <c r="J431" i="3"/>
  <c r="K431" i="3"/>
  <c r="L431" i="3"/>
  <c r="M431" i="3"/>
  <c r="AG431" i="3"/>
  <c r="AQ431" i="3"/>
  <c r="C432" i="3"/>
  <c r="D432" i="3"/>
  <c r="E432" i="3"/>
  <c r="F432" i="3"/>
  <c r="G432" i="3"/>
  <c r="H432" i="3"/>
  <c r="J432" i="3"/>
  <c r="K432" i="3"/>
  <c r="L432" i="3"/>
  <c r="M432" i="3"/>
  <c r="AG432" i="3"/>
  <c r="AQ432" i="3"/>
  <c r="C433" i="3"/>
  <c r="D433" i="3"/>
  <c r="E433" i="3"/>
  <c r="F433" i="3"/>
  <c r="G433" i="3"/>
  <c r="H433" i="3"/>
  <c r="J433" i="3"/>
  <c r="K433" i="3"/>
  <c r="L433" i="3"/>
  <c r="M433" i="3"/>
  <c r="AG433" i="3"/>
  <c r="AQ433" i="3"/>
  <c r="C434" i="3"/>
  <c r="D434" i="3"/>
  <c r="E434" i="3"/>
  <c r="F434" i="3"/>
  <c r="G434" i="3"/>
  <c r="H434" i="3"/>
  <c r="J434" i="3"/>
  <c r="K434" i="3"/>
  <c r="L434" i="3"/>
  <c r="M434" i="3"/>
  <c r="AG434" i="3"/>
  <c r="AQ434" i="3"/>
  <c r="C435" i="3"/>
  <c r="D435" i="3"/>
  <c r="E435" i="3"/>
  <c r="F435" i="3"/>
  <c r="G435" i="3"/>
  <c r="H435" i="3"/>
  <c r="J435" i="3"/>
  <c r="K435" i="3"/>
  <c r="L435" i="3"/>
  <c r="M435" i="3"/>
  <c r="AG435" i="3"/>
  <c r="AQ435" i="3"/>
  <c r="C436" i="3"/>
  <c r="D436" i="3"/>
  <c r="E436" i="3"/>
  <c r="F436" i="3"/>
  <c r="G436" i="3"/>
  <c r="H436" i="3"/>
  <c r="J436" i="3"/>
  <c r="K436" i="3"/>
  <c r="L436" i="3"/>
  <c r="M436" i="3"/>
  <c r="AG436" i="3"/>
  <c r="AQ436" i="3"/>
  <c r="C437" i="3"/>
  <c r="D437" i="3"/>
  <c r="E437" i="3"/>
  <c r="F437" i="3"/>
  <c r="G437" i="3"/>
  <c r="H437" i="3"/>
  <c r="J437" i="3"/>
  <c r="K437" i="3"/>
  <c r="L437" i="3"/>
  <c r="M437" i="3"/>
  <c r="AG437" i="3"/>
  <c r="AQ437" i="3"/>
  <c r="C438" i="3"/>
  <c r="D438" i="3"/>
  <c r="E438" i="3"/>
  <c r="F438" i="3"/>
  <c r="G438" i="3"/>
  <c r="H438" i="3"/>
  <c r="J438" i="3"/>
  <c r="K438" i="3"/>
  <c r="L438" i="3"/>
  <c r="M438" i="3"/>
  <c r="AG438" i="3"/>
  <c r="AQ438" i="3"/>
  <c r="C439" i="3"/>
  <c r="D439" i="3"/>
  <c r="E439" i="3"/>
  <c r="F439" i="3"/>
  <c r="G439" i="3"/>
  <c r="H439" i="3"/>
  <c r="J439" i="3"/>
  <c r="K439" i="3"/>
  <c r="L439" i="3"/>
  <c r="M439" i="3"/>
  <c r="AG439" i="3"/>
  <c r="AQ439" i="3"/>
  <c r="C440" i="3"/>
  <c r="D440" i="3"/>
  <c r="E440" i="3"/>
  <c r="F440" i="3"/>
  <c r="G440" i="3"/>
  <c r="H440" i="3"/>
  <c r="J440" i="3"/>
  <c r="K440" i="3"/>
  <c r="L440" i="3"/>
  <c r="M440" i="3"/>
  <c r="AG440" i="3"/>
  <c r="AQ440" i="3"/>
  <c r="C441" i="3"/>
  <c r="D441" i="3"/>
  <c r="E441" i="3"/>
  <c r="F441" i="3"/>
  <c r="G441" i="3"/>
  <c r="H441" i="3"/>
  <c r="J441" i="3"/>
  <c r="K441" i="3"/>
  <c r="L441" i="3"/>
  <c r="M441" i="3"/>
  <c r="AG441" i="3"/>
  <c r="AQ441" i="3"/>
  <c r="C442" i="3"/>
  <c r="D442" i="3"/>
  <c r="E442" i="3"/>
  <c r="F442" i="3"/>
  <c r="G442" i="3"/>
  <c r="H442" i="3"/>
  <c r="J442" i="3"/>
  <c r="K442" i="3"/>
  <c r="L442" i="3"/>
  <c r="M442" i="3"/>
  <c r="AG442" i="3"/>
  <c r="AQ442" i="3"/>
  <c r="C443" i="3"/>
  <c r="D443" i="3"/>
  <c r="E443" i="3"/>
  <c r="F443" i="3"/>
  <c r="G443" i="3"/>
  <c r="H443" i="3"/>
  <c r="J443" i="3"/>
  <c r="K443" i="3"/>
  <c r="L443" i="3"/>
  <c r="M443" i="3"/>
  <c r="AG443" i="3"/>
  <c r="AQ443" i="3"/>
  <c r="C444" i="3"/>
  <c r="D444" i="3"/>
  <c r="E444" i="3"/>
  <c r="F444" i="3"/>
  <c r="G444" i="3"/>
  <c r="H444" i="3"/>
  <c r="J444" i="3"/>
  <c r="K444" i="3"/>
  <c r="L444" i="3"/>
  <c r="M444" i="3"/>
  <c r="AG444" i="3"/>
  <c r="AQ444" i="3"/>
  <c r="C445" i="3"/>
  <c r="D445" i="3"/>
  <c r="E445" i="3"/>
  <c r="F445" i="3"/>
  <c r="G445" i="3"/>
  <c r="H445" i="3"/>
  <c r="J445" i="3"/>
  <c r="K445" i="3"/>
  <c r="L445" i="3"/>
  <c r="M445" i="3"/>
  <c r="AG445" i="3"/>
  <c r="AQ445" i="3"/>
  <c r="C446" i="3"/>
  <c r="D446" i="3"/>
  <c r="E446" i="3"/>
  <c r="F446" i="3"/>
  <c r="G446" i="3"/>
  <c r="H446" i="3"/>
  <c r="J446" i="3"/>
  <c r="K446" i="3"/>
  <c r="L446" i="3"/>
  <c r="M446" i="3"/>
  <c r="AG446" i="3"/>
  <c r="AQ446" i="3"/>
  <c r="C447" i="3"/>
  <c r="D447" i="3"/>
  <c r="E447" i="3"/>
  <c r="F447" i="3"/>
  <c r="G447" i="3"/>
  <c r="H447" i="3"/>
  <c r="J447" i="3"/>
  <c r="K447" i="3"/>
  <c r="L447" i="3"/>
  <c r="M447" i="3"/>
  <c r="AG447" i="3"/>
  <c r="AQ447" i="3"/>
  <c r="C448" i="3"/>
  <c r="D448" i="3"/>
  <c r="E448" i="3"/>
  <c r="F448" i="3"/>
  <c r="G448" i="3"/>
  <c r="H448" i="3"/>
  <c r="J448" i="3"/>
  <c r="K448" i="3"/>
  <c r="L448" i="3"/>
  <c r="M448" i="3"/>
  <c r="AG448" i="3"/>
  <c r="AQ448" i="3"/>
  <c r="C449" i="3"/>
  <c r="D449" i="3"/>
  <c r="E449" i="3"/>
  <c r="F449" i="3"/>
  <c r="G449" i="3"/>
  <c r="H449" i="3"/>
  <c r="J449" i="3"/>
  <c r="K449" i="3"/>
  <c r="L449" i="3"/>
  <c r="M449" i="3"/>
  <c r="AG449" i="3"/>
  <c r="AQ449" i="3"/>
  <c r="C450" i="3"/>
  <c r="D450" i="3"/>
  <c r="E450" i="3"/>
  <c r="F450" i="3"/>
  <c r="G450" i="3"/>
  <c r="H450" i="3"/>
  <c r="J450" i="3"/>
  <c r="K450" i="3"/>
  <c r="L450" i="3"/>
  <c r="M450" i="3"/>
  <c r="AG450" i="3"/>
  <c r="AQ450" i="3"/>
  <c r="C451" i="3"/>
  <c r="D451" i="3"/>
  <c r="E451" i="3"/>
  <c r="F451" i="3"/>
  <c r="G451" i="3"/>
  <c r="H451" i="3"/>
  <c r="J451" i="3"/>
  <c r="K451" i="3"/>
  <c r="L451" i="3"/>
  <c r="M451" i="3"/>
  <c r="AG451" i="3"/>
  <c r="AQ451" i="3"/>
  <c r="C452" i="3"/>
  <c r="D452" i="3"/>
  <c r="E452" i="3"/>
  <c r="F452" i="3"/>
  <c r="G452" i="3"/>
  <c r="H452" i="3"/>
  <c r="J452" i="3"/>
  <c r="K452" i="3"/>
  <c r="L452" i="3"/>
  <c r="M452" i="3"/>
  <c r="AG452" i="3"/>
  <c r="AQ452" i="3"/>
  <c r="C453" i="3"/>
  <c r="D453" i="3"/>
  <c r="E453" i="3"/>
  <c r="F453" i="3"/>
  <c r="G453" i="3"/>
  <c r="H453" i="3"/>
  <c r="J453" i="3"/>
  <c r="K453" i="3"/>
  <c r="L453" i="3"/>
  <c r="M453" i="3"/>
  <c r="AG453" i="3"/>
  <c r="AQ453" i="3"/>
  <c r="C454" i="3"/>
  <c r="D454" i="3"/>
  <c r="E454" i="3"/>
  <c r="F454" i="3"/>
  <c r="G454" i="3"/>
  <c r="H454" i="3"/>
  <c r="J454" i="3"/>
  <c r="K454" i="3"/>
  <c r="L454" i="3"/>
  <c r="M454" i="3"/>
  <c r="AG454" i="3"/>
  <c r="AQ454" i="3"/>
  <c r="C455" i="3"/>
  <c r="D455" i="3"/>
  <c r="E455" i="3"/>
  <c r="F455" i="3"/>
  <c r="G455" i="3"/>
  <c r="H455" i="3"/>
  <c r="J455" i="3"/>
  <c r="K455" i="3"/>
  <c r="L455" i="3"/>
  <c r="M455" i="3"/>
  <c r="AG455" i="3"/>
  <c r="AQ455" i="3"/>
  <c r="C456" i="3"/>
  <c r="D456" i="3"/>
  <c r="E456" i="3"/>
  <c r="F456" i="3"/>
  <c r="G456" i="3"/>
  <c r="H456" i="3"/>
  <c r="J456" i="3"/>
  <c r="K456" i="3"/>
  <c r="L456" i="3"/>
  <c r="M456" i="3"/>
  <c r="AG456" i="3"/>
  <c r="AQ456" i="3"/>
  <c r="C457" i="3"/>
  <c r="D457" i="3"/>
  <c r="E457" i="3"/>
  <c r="F457" i="3"/>
  <c r="G457" i="3"/>
  <c r="H457" i="3"/>
  <c r="J457" i="3"/>
  <c r="K457" i="3"/>
  <c r="L457" i="3"/>
  <c r="M457" i="3"/>
  <c r="AG457" i="3"/>
  <c r="AQ457" i="3"/>
  <c r="C458" i="3"/>
  <c r="D458" i="3"/>
  <c r="E458" i="3"/>
  <c r="F458" i="3"/>
  <c r="G458" i="3"/>
  <c r="H458" i="3"/>
  <c r="J458" i="3"/>
  <c r="K458" i="3"/>
  <c r="L458" i="3"/>
  <c r="M458" i="3"/>
  <c r="AG458" i="3"/>
  <c r="AQ458" i="3"/>
  <c r="C459" i="3"/>
  <c r="D459" i="3"/>
  <c r="E459" i="3"/>
  <c r="F459" i="3"/>
  <c r="G459" i="3"/>
  <c r="H459" i="3"/>
  <c r="J459" i="3"/>
  <c r="K459" i="3"/>
  <c r="L459" i="3"/>
  <c r="M459" i="3"/>
  <c r="AG459" i="3"/>
  <c r="AQ459" i="3"/>
  <c r="C460" i="3"/>
  <c r="D460" i="3"/>
  <c r="E460" i="3"/>
  <c r="F460" i="3"/>
  <c r="G460" i="3"/>
  <c r="H460" i="3"/>
  <c r="J460" i="3"/>
  <c r="K460" i="3"/>
  <c r="L460" i="3"/>
  <c r="M460" i="3"/>
  <c r="AG460" i="3"/>
  <c r="AQ460" i="3"/>
  <c r="C461" i="3"/>
  <c r="D461" i="3"/>
  <c r="E461" i="3"/>
  <c r="F461" i="3"/>
  <c r="G461" i="3"/>
  <c r="H461" i="3"/>
  <c r="J461" i="3"/>
  <c r="K461" i="3"/>
  <c r="L461" i="3"/>
  <c r="M461" i="3"/>
  <c r="AG461" i="3"/>
  <c r="AQ461" i="3"/>
  <c r="C462" i="3"/>
  <c r="D462" i="3"/>
  <c r="E462" i="3"/>
  <c r="F462" i="3"/>
  <c r="G462" i="3"/>
  <c r="H462" i="3"/>
  <c r="J462" i="3"/>
  <c r="K462" i="3"/>
  <c r="L462" i="3"/>
  <c r="M462" i="3"/>
  <c r="AG462" i="3"/>
  <c r="AQ462" i="3"/>
  <c r="C463" i="3"/>
  <c r="D463" i="3"/>
  <c r="E463" i="3"/>
  <c r="F463" i="3"/>
  <c r="G463" i="3"/>
  <c r="H463" i="3"/>
  <c r="J463" i="3"/>
  <c r="K463" i="3"/>
  <c r="L463" i="3"/>
  <c r="M463" i="3"/>
  <c r="AG463" i="3"/>
  <c r="AQ463" i="3"/>
  <c r="C464" i="3"/>
  <c r="D464" i="3"/>
  <c r="E464" i="3"/>
  <c r="F464" i="3"/>
  <c r="G464" i="3"/>
  <c r="H464" i="3"/>
  <c r="J464" i="3"/>
  <c r="K464" i="3"/>
  <c r="L464" i="3"/>
  <c r="M464" i="3"/>
  <c r="AG464" i="3"/>
  <c r="AQ464" i="3"/>
  <c r="C465" i="3"/>
  <c r="D465" i="3"/>
  <c r="E465" i="3"/>
  <c r="F465" i="3"/>
  <c r="G465" i="3"/>
  <c r="H465" i="3"/>
  <c r="J465" i="3"/>
  <c r="K465" i="3"/>
  <c r="L465" i="3"/>
  <c r="M465" i="3"/>
  <c r="AG465" i="3"/>
  <c r="AQ465" i="3"/>
  <c r="C466" i="3"/>
  <c r="D466" i="3"/>
  <c r="E466" i="3"/>
  <c r="F466" i="3"/>
  <c r="G466" i="3"/>
  <c r="H466" i="3"/>
  <c r="J466" i="3"/>
  <c r="K466" i="3"/>
  <c r="L466" i="3"/>
  <c r="M466" i="3"/>
  <c r="AG466" i="3"/>
  <c r="AQ466" i="3"/>
  <c r="C467" i="3"/>
  <c r="D467" i="3"/>
  <c r="E467" i="3"/>
  <c r="F467" i="3"/>
  <c r="G467" i="3"/>
  <c r="H467" i="3"/>
  <c r="J467" i="3"/>
  <c r="K467" i="3"/>
  <c r="L467" i="3"/>
  <c r="M467" i="3"/>
  <c r="AG467" i="3"/>
  <c r="AQ467" i="3"/>
  <c r="C468" i="3"/>
  <c r="D468" i="3"/>
  <c r="E468" i="3"/>
  <c r="F468" i="3"/>
  <c r="G468" i="3"/>
  <c r="H468" i="3"/>
  <c r="J468" i="3"/>
  <c r="K468" i="3"/>
  <c r="L468" i="3"/>
  <c r="M468" i="3"/>
  <c r="AG468" i="3"/>
  <c r="AQ468" i="3"/>
  <c r="C469" i="3"/>
  <c r="D469" i="3"/>
  <c r="E469" i="3"/>
  <c r="F469" i="3"/>
  <c r="G469" i="3"/>
  <c r="H469" i="3"/>
  <c r="J469" i="3"/>
  <c r="K469" i="3"/>
  <c r="L469" i="3"/>
  <c r="M469" i="3"/>
  <c r="AG469" i="3"/>
  <c r="AQ469" i="3"/>
  <c r="C470" i="3"/>
  <c r="D470" i="3"/>
  <c r="E470" i="3"/>
  <c r="F470" i="3"/>
  <c r="G470" i="3"/>
  <c r="H470" i="3"/>
  <c r="J470" i="3"/>
  <c r="K470" i="3"/>
  <c r="L470" i="3"/>
  <c r="M470" i="3"/>
  <c r="AG470" i="3"/>
  <c r="AQ470" i="3"/>
  <c r="C471" i="3"/>
  <c r="D471" i="3"/>
  <c r="E471" i="3"/>
  <c r="F471" i="3"/>
  <c r="G471" i="3"/>
  <c r="H471" i="3"/>
  <c r="J471" i="3"/>
  <c r="K471" i="3"/>
  <c r="L471" i="3"/>
  <c r="M471" i="3"/>
  <c r="AG471" i="3"/>
  <c r="AQ471" i="3"/>
  <c r="C472" i="3"/>
  <c r="D472" i="3"/>
  <c r="E472" i="3"/>
  <c r="F472" i="3"/>
  <c r="G472" i="3"/>
  <c r="H472" i="3"/>
  <c r="J472" i="3"/>
  <c r="K472" i="3"/>
  <c r="L472" i="3"/>
  <c r="M472" i="3"/>
  <c r="AG472" i="3"/>
  <c r="AQ472" i="3"/>
  <c r="C473" i="3"/>
  <c r="D473" i="3"/>
  <c r="E473" i="3"/>
  <c r="F473" i="3"/>
  <c r="G473" i="3"/>
  <c r="H473" i="3"/>
  <c r="J473" i="3"/>
  <c r="K473" i="3"/>
  <c r="L473" i="3"/>
  <c r="M473" i="3"/>
  <c r="AG473" i="3"/>
  <c r="AQ473" i="3"/>
  <c r="C474" i="3"/>
  <c r="D474" i="3"/>
  <c r="E474" i="3"/>
  <c r="F474" i="3"/>
  <c r="G474" i="3"/>
  <c r="H474" i="3"/>
  <c r="J474" i="3"/>
  <c r="K474" i="3"/>
  <c r="L474" i="3"/>
  <c r="M474" i="3"/>
  <c r="AG474" i="3"/>
  <c r="AQ474" i="3"/>
  <c r="C475" i="3"/>
  <c r="D475" i="3"/>
  <c r="E475" i="3"/>
  <c r="F475" i="3"/>
  <c r="G475" i="3"/>
  <c r="H475" i="3"/>
  <c r="J475" i="3"/>
  <c r="K475" i="3"/>
  <c r="L475" i="3"/>
  <c r="M475" i="3"/>
  <c r="AG475" i="3"/>
  <c r="AQ475" i="3"/>
  <c r="C476" i="3"/>
  <c r="D476" i="3"/>
  <c r="E476" i="3"/>
  <c r="F476" i="3"/>
  <c r="G476" i="3"/>
  <c r="H476" i="3"/>
  <c r="J476" i="3"/>
  <c r="K476" i="3"/>
  <c r="L476" i="3"/>
  <c r="M476" i="3"/>
  <c r="AG476" i="3"/>
  <c r="AQ476" i="3"/>
  <c r="C477" i="3"/>
  <c r="D477" i="3"/>
  <c r="E477" i="3"/>
  <c r="F477" i="3"/>
  <c r="G477" i="3"/>
  <c r="H477" i="3"/>
  <c r="J477" i="3"/>
  <c r="K477" i="3"/>
  <c r="L477" i="3"/>
  <c r="M477" i="3"/>
  <c r="AG477" i="3"/>
  <c r="AQ477" i="3"/>
  <c r="C478" i="3"/>
  <c r="D478" i="3"/>
  <c r="E478" i="3"/>
  <c r="F478" i="3"/>
  <c r="G478" i="3"/>
  <c r="H478" i="3"/>
  <c r="J478" i="3"/>
  <c r="K478" i="3"/>
  <c r="L478" i="3"/>
  <c r="M478" i="3"/>
  <c r="AG478" i="3"/>
  <c r="AQ478" i="3"/>
  <c r="C479" i="3"/>
  <c r="D479" i="3"/>
  <c r="E479" i="3"/>
  <c r="F479" i="3"/>
  <c r="G479" i="3"/>
  <c r="H479" i="3"/>
  <c r="J479" i="3"/>
  <c r="K479" i="3"/>
  <c r="L479" i="3"/>
  <c r="M479" i="3"/>
  <c r="AG479" i="3"/>
  <c r="AQ479" i="3"/>
  <c r="C480" i="3"/>
  <c r="D480" i="3"/>
  <c r="E480" i="3"/>
  <c r="F480" i="3"/>
  <c r="G480" i="3"/>
  <c r="H480" i="3"/>
  <c r="J480" i="3"/>
  <c r="K480" i="3"/>
  <c r="L480" i="3"/>
  <c r="M480" i="3"/>
  <c r="AG480" i="3"/>
  <c r="AQ480" i="3"/>
  <c r="C481" i="3"/>
  <c r="D481" i="3"/>
  <c r="E481" i="3"/>
  <c r="F481" i="3"/>
  <c r="G481" i="3"/>
  <c r="H481" i="3"/>
  <c r="J481" i="3"/>
  <c r="K481" i="3"/>
  <c r="L481" i="3"/>
  <c r="M481" i="3"/>
  <c r="AG481" i="3"/>
  <c r="AQ481" i="3"/>
  <c r="C482" i="3"/>
  <c r="D482" i="3"/>
  <c r="E482" i="3"/>
  <c r="F482" i="3"/>
  <c r="G482" i="3"/>
  <c r="H482" i="3"/>
  <c r="J482" i="3"/>
  <c r="K482" i="3"/>
  <c r="L482" i="3"/>
  <c r="M482" i="3"/>
  <c r="AG482" i="3"/>
  <c r="AQ482" i="3"/>
  <c r="C483" i="3"/>
  <c r="D483" i="3"/>
  <c r="E483" i="3"/>
  <c r="F483" i="3"/>
  <c r="G483" i="3"/>
  <c r="H483" i="3"/>
  <c r="J483" i="3"/>
  <c r="K483" i="3"/>
  <c r="L483" i="3"/>
  <c r="M483" i="3"/>
  <c r="AG483" i="3"/>
  <c r="AQ483" i="3"/>
  <c r="C484" i="3"/>
  <c r="D484" i="3"/>
  <c r="E484" i="3"/>
  <c r="F484" i="3"/>
  <c r="G484" i="3"/>
  <c r="H484" i="3"/>
  <c r="J484" i="3"/>
  <c r="K484" i="3"/>
  <c r="L484" i="3"/>
  <c r="M484" i="3"/>
  <c r="AG484" i="3"/>
  <c r="AQ484" i="3"/>
  <c r="C485" i="3"/>
  <c r="D485" i="3"/>
  <c r="E485" i="3"/>
  <c r="F485" i="3"/>
  <c r="G485" i="3"/>
  <c r="H485" i="3"/>
  <c r="J485" i="3"/>
  <c r="K485" i="3"/>
  <c r="L485" i="3"/>
  <c r="M485" i="3"/>
  <c r="AG485" i="3"/>
  <c r="AQ485" i="3"/>
  <c r="C486" i="3"/>
  <c r="D486" i="3"/>
  <c r="E486" i="3"/>
  <c r="F486" i="3"/>
  <c r="G486" i="3"/>
  <c r="H486" i="3"/>
  <c r="J486" i="3"/>
  <c r="K486" i="3"/>
  <c r="L486" i="3"/>
  <c r="M486" i="3"/>
  <c r="AG486" i="3"/>
  <c r="AQ486" i="3"/>
  <c r="C487" i="3"/>
  <c r="D487" i="3"/>
  <c r="E487" i="3"/>
  <c r="F487" i="3"/>
  <c r="G487" i="3"/>
  <c r="H487" i="3"/>
  <c r="J487" i="3"/>
  <c r="K487" i="3"/>
  <c r="L487" i="3"/>
  <c r="M487" i="3"/>
  <c r="AG487" i="3"/>
  <c r="AQ487" i="3"/>
  <c r="C488" i="3"/>
  <c r="D488" i="3"/>
  <c r="E488" i="3"/>
  <c r="F488" i="3"/>
  <c r="G488" i="3"/>
  <c r="H488" i="3"/>
  <c r="J488" i="3"/>
  <c r="K488" i="3"/>
  <c r="L488" i="3"/>
  <c r="M488" i="3"/>
  <c r="AG488" i="3"/>
  <c r="AQ488" i="3"/>
  <c r="C489" i="3"/>
  <c r="D489" i="3"/>
  <c r="E489" i="3"/>
  <c r="F489" i="3"/>
  <c r="G489" i="3"/>
  <c r="H489" i="3"/>
  <c r="J489" i="3"/>
  <c r="K489" i="3"/>
  <c r="L489" i="3"/>
  <c r="M489" i="3"/>
  <c r="AG489" i="3"/>
  <c r="AQ489" i="3"/>
  <c r="C490" i="3"/>
  <c r="D490" i="3"/>
  <c r="E490" i="3"/>
  <c r="F490" i="3"/>
  <c r="G490" i="3"/>
  <c r="H490" i="3"/>
  <c r="J490" i="3"/>
  <c r="K490" i="3"/>
  <c r="L490" i="3"/>
  <c r="M490" i="3"/>
  <c r="AG490" i="3"/>
  <c r="AQ490" i="3"/>
  <c r="C491" i="3"/>
  <c r="D491" i="3"/>
  <c r="E491" i="3"/>
  <c r="F491" i="3"/>
  <c r="G491" i="3"/>
  <c r="H491" i="3"/>
  <c r="J491" i="3"/>
  <c r="K491" i="3"/>
  <c r="L491" i="3"/>
  <c r="M491" i="3"/>
  <c r="AG491" i="3"/>
  <c r="AQ491" i="3"/>
  <c r="C492" i="3"/>
  <c r="D492" i="3"/>
  <c r="E492" i="3"/>
  <c r="F492" i="3"/>
  <c r="G492" i="3"/>
  <c r="H492" i="3"/>
  <c r="J492" i="3"/>
  <c r="K492" i="3"/>
  <c r="L492" i="3"/>
  <c r="M492" i="3"/>
  <c r="AG492" i="3"/>
  <c r="AQ492" i="3"/>
  <c r="C493" i="3"/>
  <c r="D493" i="3"/>
  <c r="E493" i="3"/>
  <c r="F493" i="3"/>
  <c r="G493" i="3"/>
  <c r="H493" i="3"/>
  <c r="J493" i="3"/>
  <c r="K493" i="3"/>
  <c r="L493" i="3"/>
  <c r="M493" i="3"/>
  <c r="AG493" i="3"/>
  <c r="AQ493" i="3"/>
  <c r="C494" i="3"/>
  <c r="D494" i="3"/>
  <c r="E494" i="3"/>
  <c r="F494" i="3"/>
  <c r="G494" i="3"/>
  <c r="H494" i="3"/>
  <c r="J494" i="3"/>
  <c r="K494" i="3"/>
  <c r="L494" i="3"/>
  <c r="M494" i="3"/>
  <c r="AG494" i="3"/>
  <c r="AQ494" i="3"/>
  <c r="C495" i="3"/>
  <c r="D495" i="3"/>
  <c r="E495" i="3"/>
  <c r="F495" i="3"/>
  <c r="G495" i="3"/>
  <c r="H495" i="3"/>
  <c r="J495" i="3"/>
  <c r="K495" i="3"/>
  <c r="L495" i="3"/>
  <c r="M495" i="3"/>
  <c r="AG495" i="3"/>
  <c r="AQ495" i="3"/>
  <c r="C496" i="3"/>
  <c r="D496" i="3"/>
  <c r="E496" i="3"/>
  <c r="F496" i="3"/>
  <c r="G496" i="3"/>
  <c r="H496" i="3"/>
  <c r="J496" i="3"/>
  <c r="K496" i="3"/>
  <c r="L496" i="3"/>
  <c r="M496" i="3"/>
  <c r="AG496" i="3"/>
  <c r="AQ496" i="3"/>
  <c r="C497" i="3"/>
  <c r="D497" i="3"/>
  <c r="E497" i="3"/>
  <c r="F497" i="3"/>
  <c r="G497" i="3"/>
  <c r="H497" i="3"/>
  <c r="J497" i="3"/>
  <c r="K497" i="3"/>
  <c r="L497" i="3"/>
  <c r="M497" i="3"/>
  <c r="AG497" i="3"/>
  <c r="AQ497" i="3"/>
  <c r="C498" i="3"/>
  <c r="D498" i="3"/>
  <c r="E498" i="3"/>
  <c r="F498" i="3"/>
  <c r="G498" i="3"/>
  <c r="H498" i="3"/>
  <c r="J498" i="3"/>
  <c r="K498" i="3"/>
  <c r="L498" i="3"/>
  <c r="M498" i="3"/>
  <c r="AG498" i="3"/>
  <c r="AQ498" i="3"/>
  <c r="C499" i="3"/>
  <c r="D499" i="3"/>
  <c r="E499" i="3"/>
  <c r="F499" i="3"/>
  <c r="G499" i="3"/>
  <c r="H499" i="3"/>
  <c r="J499" i="3"/>
  <c r="K499" i="3"/>
  <c r="L499" i="3"/>
  <c r="M499" i="3"/>
  <c r="AG499" i="3"/>
  <c r="AQ499" i="3"/>
  <c r="C500" i="3"/>
  <c r="D500" i="3"/>
  <c r="E500" i="3"/>
  <c r="F500" i="3"/>
  <c r="G500" i="3"/>
  <c r="H500" i="3"/>
  <c r="J500" i="3"/>
  <c r="K500" i="3"/>
  <c r="L500" i="3"/>
  <c r="M500" i="3"/>
  <c r="AG500" i="3"/>
  <c r="AQ500" i="3"/>
  <c r="C501" i="3"/>
  <c r="D501" i="3"/>
  <c r="E501" i="3"/>
  <c r="F501" i="3"/>
  <c r="G501" i="3"/>
  <c r="H501" i="3"/>
  <c r="J501" i="3"/>
  <c r="K501" i="3"/>
  <c r="L501" i="3"/>
  <c r="M501" i="3"/>
  <c r="AG501" i="3"/>
  <c r="AQ501" i="3"/>
  <c r="C502" i="3"/>
  <c r="D502" i="3"/>
  <c r="E502" i="3"/>
  <c r="F502" i="3"/>
  <c r="G502" i="3"/>
  <c r="H502" i="3"/>
  <c r="J502" i="3"/>
  <c r="K502" i="3"/>
  <c r="L502" i="3"/>
  <c r="M502" i="3"/>
  <c r="AG502" i="3"/>
  <c r="AQ502" i="3"/>
  <c r="C503" i="3"/>
  <c r="D503" i="3"/>
  <c r="E503" i="3"/>
  <c r="F503" i="3"/>
  <c r="G503" i="3"/>
  <c r="H503" i="3"/>
  <c r="J503" i="3"/>
  <c r="K503" i="3"/>
  <c r="L503" i="3"/>
  <c r="M503" i="3"/>
  <c r="AG503" i="3"/>
  <c r="AQ503" i="3"/>
  <c r="C504" i="3"/>
  <c r="D504" i="3"/>
  <c r="E504" i="3"/>
  <c r="F504" i="3"/>
  <c r="G504" i="3"/>
  <c r="H504" i="3"/>
  <c r="J504" i="3"/>
  <c r="K504" i="3"/>
  <c r="L504" i="3"/>
  <c r="M504" i="3"/>
  <c r="AG504" i="3"/>
  <c r="AQ504" i="3"/>
  <c r="C505" i="3"/>
  <c r="D505" i="3"/>
  <c r="E505" i="3"/>
  <c r="F505" i="3"/>
  <c r="G505" i="3"/>
  <c r="H505" i="3"/>
  <c r="J505" i="3"/>
  <c r="K505" i="3"/>
  <c r="L505" i="3"/>
  <c r="M505" i="3"/>
  <c r="AG505" i="3"/>
  <c r="AQ505" i="3"/>
  <c r="C506" i="3"/>
  <c r="D506" i="3"/>
  <c r="E506" i="3"/>
  <c r="F506" i="3"/>
  <c r="G506" i="3"/>
  <c r="H506" i="3"/>
  <c r="J506" i="3"/>
  <c r="K506" i="3"/>
  <c r="L506" i="3"/>
  <c r="M506" i="3"/>
  <c r="AG506" i="3"/>
  <c r="AQ506" i="3"/>
  <c r="C507" i="3"/>
  <c r="D507" i="3"/>
  <c r="E507" i="3"/>
  <c r="F507" i="3"/>
  <c r="G507" i="3"/>
  <c r="H507" i="3"/>
  <c r="J507" i="3"/>
  <c r="K507" i="3"/>
  <c r="L507" i="3"/>
  <c r="M507" i="3"/>
  <c r="AG507" i="3"/>
  <c r="AQ507" i="3"/>
  <c r="C508" i="3"/>
  <c r="D508" i="3"/>
  <c r="E508" i="3"/>
  <c r="F508" i="3"/>
  <c r="G508" i="3"/>
  <c r="H508" i="3"/>
  <c r="J508" i="3"/>
  <c r="K508" i="3"/>
  <c r="L508" i="3"/>
  <c r="M508" i="3"/>
  <c r="AG508" i="3"/>
  <c r="AQ508" i="3"/>
  <c r="C509" i="3"/>
  <c r="D509" i="3"/>
  <c r="E509" i="3"/>
  <c r="F509" i="3"/>
  <c r="G509" i="3"/>
  <c r="H509" i="3"/>
  <c r="J509" i="3"/>
  <c r="K509" i="3"/>
  <c r="L509" i="3"/>
  <c r="M509" i="3"/>
  <c r="AG509" i="3"/>
  <c r="AQ509" i="3"/>
  <c r="C510" i="3"/>
  <c r="D510" i="3"/>
  <c r="E510" i="3"/>
  <c r="F510" i="3"/>
  <c r="G510" i="3"/>
  <c r="H510" i="3"/>
  <c r="J510" i="3"/>
  <c r="K510" i="3"/>
  <c r="L510" i="3"/>
  <c r="M510" i="3"/>
  <c r="AG510" i="3"/>
  <c r="AQ510" i="3"/>
  <c r="C511" i="3"/>
  <c r="D511" i="3"/>
  <c r="E511" i="3"/>
  <c r="F511" i="3"/>
  <c r="G511" i="3"/>
  <c r="H511" i="3"/>
  <c r="J511" i="3"/>
  <c r="K511" i="3"/>
  <c r="L511" i="3"/>
  <c r="M511" i="3"/>
  <c r="AG511" i="3"/>
  <c r="AQ511" i="3"/>
  <c r="C512" i="3"/>
  <c r="D512" i="3"/>
  <c r="E512" i="3"/>
  <c r="F512" i="3"/>
  <c r="G512" i="3"/>
  <c r="H512" i="3"/>
  <c r="J512" i="3"/>
  <c r="K512" i="3"/>
  <c r="L512" i="3"/>
  <c r="M512" i="3"/>
  <c r="AG512" i="3"/>
  <c r="AQ512" i="3"/>
  <c r="C513" i="3"/>
  <c r="D513" i="3"/>
  <c r="E513" i="3"/>
  <c r="F513" i="3"/>
  <c r="G513" i="3"/>
  <c r="H513" i="3"/>
  <c r="J513" i="3"/>
  <c r="K513" i="3"/>
  <c r="L513" i="3"/>
  <c r="M513" i="3"/>
  <c r="AG513" i="3"/>
  <c r="AQ513" i="3"/>
  <c r="C514" i="3"/>
  <c r="D514" i="3"/>
  <c r="E514" i="3"/>
  <c r="F514" i="3"/>
  <c r="G514" i="3"/>
  <c r="H514" i="3"/>
  <c r="J514" i="3"/>
  <c r="K514" i="3"/>
  <c r="L514" i="3"/>
  <c r="M514" i="3"/>
  <c r="AG514" i="3"/>
  <c r="AQ514" i="3"/>
  <c r="C515" i="3"/>
  <c r="D515" i="3"/>
  <c r="E515" i="3"/>
  <c r="F515" i="3"/>
  <c r="G515" i="3"/>
  <c r="H515" i="3"/>
  <c r="J515" i="3"/>
  <c r="K515" i="3"/>
  <c r="L515" i="3"/>
  <c r="M515" i="3"/>
  <c r="AG515" i="3"/>
  <c r="AQ515" i="3"/>
  <c r="C516" i="3"/>
  <c r="D516" i="3"/>
  <c r="E516" i="3"/>
  <c r="F516" i="3"/>
  <c r="G516" i="3"/>
  <c r="H516" i="3"/>
  <c r="J516" i="3"/>
  <c r="K516" i="3"/>
  <c r="L516" i="3"/>
  <c r="M516" i="3"/>
  <c r="AG516" i="3"/>
  <c r="AQ516" i="3"/>
  <c r="C517" i="3"/>
  <c r="D517" i="3"/>
  <c r="E517" i="3"/>
  <c r="F517" i="3"/>
  <c r="G517" i="3"/>
  <c r="H517" i="3"/>
  <c r="J517" i="3"/>
  <c r="K517" i="3"/>
  <c r="L517" i="3"/>
  <c r="M517" i="3"/>
  <c r="AG517" i="3"/>
  <c r="AQ517" i="3"/>
  <c r="C518" i="3"/>
  <c r="D518" i="3"/>
  <c r="E518" i="3"/>
  <c r="F518" i="3"/>
  <c r="G518" i="3"/>
  <c r="H518" i="3"/>
  <c r="J518" i="3"/>
  <c r="K518" i="3"/>
  <c r="L518" i="3"/>
  <c r="M518" i="3"/>
  <c r="AG518" i="3"/>
  <c r="AQ518" i="3"/>
  <c r="C519" i="3"/>
  <c r="D519" i="3"/>
  <c r="E519" i="3"/>
  <c r="F519" i="3"/>
  <c r="G519" i="3"/>
  <c r="H519" i="3"/>
  <c r="J519" i="3"/>
  <c r="K519" i="3"/>
  <c r="L519" i="3"/>
  <c r="M519" i="3"/>
  <c r="AG519" i="3"/>
  <c r="AQ519" i="3"/>
  <c r="C520" i="3"/>
  <c r="D520" i="3"/>
  <c r="E520" i="3"/>
  <c r="F520" i="3"/>
  <c r="G520" i="3"/>
  <c r="H520" i="3"/>
  <c r="J520" i="3"/>
  <c r="K520" i="3"/>
  <c r="L520" i="3"/>
  <c r="M520" i="3"/>
  <c r="AG520" i="3"/>
  <c r="AQ520" i="3"/>
  <c r="C521" i="3"/>
  <c r="D521" i="3"/>
  <c r="E521" i="3"/>
  <c r="F521" i="3"/>
  <c r="G521" i="3"/>
  <c r="H521" i="3"/>
  <c r="J521" i="3"/>
  <c r="K521" i="3"/>
  <c r="L521" i="3"/>
  <c r="M521" i="3"/>
  <c r="AG521" i="3"/>
  <c r="AQ521" i="3"/>
  <c r="C522" i="3"/>
  <c r="D522" i="3"/>
  <c r="E522" i="3"/>
  <c r="F522" i="3"/>
  <c r="G522" i="3"/>
  <c r="H522" i="3"/>
  <c r="J522" i="3"/>
  <c r="K522" i="3"/>
  <c r="L522" i="3"/>
  <c r="M522" i="3"/>
  <c r="AG522" i="3"/>
  <c r="AQ522" i="3"/>
  <c r="C523" i="3"/>
  <c r="D523" i="3"/>
  <c r="E523" i="3"/>
  <c r="F523" i="3"/>
  <c r="G523" i="3"/>
  <c r="H523" i="3"/>
  <c r="J523" i="3"/>
  <c r="K523" i="3"/>
  <c r="L523" i="3"/>
  <c r="M523" i="3"/>
  <c r="AG523" i="3"/>
  <c r="AQ523" i="3"/>
  <c r="C524" i="3"/>
  <c r="D524" i="3"/>
  <c r="E524" i="3"/>
  <c r="F524" i="3"/>
  <c r="G524" i="3"/>
  <c r="H524" i="3"/>
  <c r="J524" i="3"/>
  <c r="K524" i="3"/>
  <c r="L524" i="3"/>
  <c r="M524" i="3"/>
  <c r="AG524" i="3"/>
  <c r="AQ524" i="3"/>
  <c r="C525" i="3"/>
  <c r="D525" i="3"/>
  <c r="E525" i="3"/>
  <c r="F525" i="3"/>
  <c r="G525" i="3"/>
  <c r="H525" i="3"/>
  <c r="J525" i="3"/>
  <c r="K525" i="3"/>
  <c r="L525" i="3"/>
  <c r="M525" i="3"/>
  <c r="AG525" i="3"/>
  <c r="AQ525" i="3"/>
  <c r="C526" i="3"/>
  <c r="D526" i="3"/>
  <c r="E526" i="3"/>
  <c r="F526" i="3"/>
  <c r="G526" i="3"/>
  <c r="H526" i="3"/>
  <c r="J526" i="3"/>
  <c r="K526" i="3"/>
  <c r="L526" i="3"/>
  <c r="M526" i="3"/>
  <c r="AG526" i="3"/>
  <c r="AQ526" i="3"/>
  <c r="C527" i="3"/>
  <c r="D527" i="3"/>
  <c r="E527" i="3"/>
  <c r="F527" i="3"/>
  <c r="G527" i="3"/>
  <c r="H527" i="3"/>
  <c r="J527" i="3"/>
  <c r="K527" i="3"/>
  <c r="L527" i="3"/>
  <c r="M527" i="3"/>
  <c r="AG527" i="3"/>
  <c r="AQ527" i="3"/>
  <c r="C528" i="3"/>
  <c r="D528" i="3"/>
  <c r="E528" i="3"/>
  <c r="F528" i="3"/>
  <c r="G528" i="3"/>
  <c r="H528" i="3"/>
  <c r="J528" i="3"/>
  <c r="K528" i="3"/>
  <c r="L528" i="3"/>
  <c r="M528" i="3"/>
  <c r="AG528" i="3"/>
  <c r="AQ528" i="3"/>
  <c r="C529" i="3"/>
  <c r="D529" i="3"/>
  <c r="E529" i="3"/>
  <c r="F529" i="3"/>
  <c r="G529" i="3"/>
  <c r="H529" i="3"/>
  <c r="J529" i="3"/>
  <c r="K529" i="3"/>
  <c r="L529" i="3"/>
  <c r="M529" i="3"/>
  <c r="AG529" i="3"/>
  <c r="AQ529" i="3"/>
  <c r="C530" i="3"/>
  <c r="D530" i="3"/>
  <c r="E530" i="3"/>
  <c r="F530" i="3"/>
  <c r="G530" i="3"/>
  <c r="H530" i="3"/>
  <c r="J530" i="3"/>
  <c r="K530" i="3"/>
  <c r="L530" i="3"/>
  <c r="M530" i="3"/>
  <c r="AG530" i="3"/>
  <c r="AQ530" i="3"/>
  <c r="C531" i="3"/>
  <c r="D531" i="3"/>
  <c r="E531" i="3"/>
  <c r="F531" i="3"/>
  <c r="G531" i="3"/>
  <c r="H531" i="3"/>
  <c r="J531" i="3"/>
  <c r="K531" i="3"/>
  <c r="L531" i="3"/>
  <c r="M531" i="3"/>
  <c r="AG531" i="3"/>
  <c r="AQ531" i="3"/>
  <c r="C532" i="3"/>
  <c r="D532" i="3"/>
  <c r="E532" i="3"/>
  <c r="F532" i="3"/>
  <c r="G532" i="3"/>
  <c r="H532" i="3"/>
  <c r="J532" i="3"/>
  <c r="K532" i="3"/>
  <c r="L532" i="3"/>
  <c r="M532" i="3"/>
  <c r="AG532" i="3"/>
  <c r="AQ532" i="3"/>
  <c r="C533" i="3"/>
  <c r="D533" i="3"/>
  <c r="E533" i="3"/>
  <c r="F533" i="3"/>
  <c r="G533" i="3"/>
  <c r="H533" i="3"/>
  <c r="J533" i="3"/>
  <c r="K533" i="3"/>
  <c r="L533" i="3"/>
  <c r="M533" i="3"/>
  <c r="AG533" i="3"/>
  <c r="AQ533" i="3"/>
  <c r="C534" i="3"/>
  <c r="D534" i="3"/>
  <c r="E534" i="3"/>
  <c r="F534" i="3"/>
  <c r="G534" i="3"/>
  <c r="H534" i="3"/>
  <c r="J534" i="3"/>
  <c r="K534" i="3"/>
  <c r="L534" i="3"/>
  <c r="M534" i="3"/>
  <c r="AG534" i="3"/>
  <c r="AQ534" i="3"/>
  <c r="C535" i="3"/>
  <c r="D535" i="3"/>
  <c r="E535" i="3"/>
  <c r="F535" i="3"/>
  <c r="G535" i="3"/>
  <c r="H535" i="3"/>
  <c r="J535" i="3"/>
  <c r="K535" i="3"/>
  <c r="L535" i="3"/>
  <c r="M535" i="3"/>
  <c r="AG535" i="3"/>
  <c r="AQ535" i="3"/>
  <c r="C536" i="3"/>
  <c r="D536" i="3"/>
  <c r="E536" i="3"/>
  <c r="F536" i="3"/>
  <c r="G536" i="3"/>
  <c r="H536" i="3"/>
  <c r="J536" i="3"/>
  <c r="K536" i="3"/>
  <c r="L536" i="3"/>
  <c r="M536" i="3"/>
  <c r="AG536" i="3"/>
  <c r="AQ536" i="3"/>
  <c r="C537" i="3"/>
  <c r="D537" i="3"/>
  <c r="E537" i="3"/>
  <c r="F537" i="3"/>
  <c r="G537" i="3"/>
  <c r="H537" i="3"/>
  <c r="J537" i="3"/>
  <c r="K537" i="3"/>
  <c r="L537" i="3"/>
  <c r="M537" i="3"/>
  <c r="AG537" i="3"/>
  <c r="AQ537" i="3"/>
  <c r="C538" i="3"/>
  <c r="D538" i="3"/>
  <c r="E538" i="3"/>
  <c r="F538" i="3"/>
  <c r="G538" i="3"/>
  <c r="H538" i="3"/>
  <c r="J538" i="3"/>
  <c r="K538" i="3"/>
  <c r="L538" i="3"/>
  <c r="M538" i="3"/>
  <c r="AG538" i="3"/>
  <c r="AQ538" i="3"/>
  <c r="C539" i="3"/>
  <c r="D539" i="3"/>
  <c r="E539" i="3"/>
  <c r="F539" i="3"/>
  <c r="G539" i="3"/>
  <c r="H539" i="3"/>
  <c r="J539" i="3"/>
  <c r="K539" i="3"/>
  <c r="L539" i="3"/>
  <c r="M539" i="3"/>
  <c r="AG539" i="3"/>
  <c r="AQ539" i="3"/>
  <c r="C540" i="3"/>
  <c r="D540" i="3"/>
  <c r="E540" i="3"/>
  <c r="F540" i="3"/>
  <c r="G540" i="3"/>
  <c r="H540" i="3"/>
  <c r="J540" i="3"/>
  <c r="K540" i="3"/>
  <c r="L540" i="3"/>
  <c r="M540" i="3"/>
  <c r="AG540" i="3"/>
  <c r="AQ540" i="3"/>
  <c r="C541" i="3"/>
  <c r="D541" i="3"/>
  <c r="E541" i="3"/>
  <c r="F541" i="3"/>
  <c r="G541" i="3"/>
  <c r="H541" i="3"/>
  <c r="J541" i="3"/>
  <c r="K541" i="3"/>
  <c r="L541" i="3"/>
  <c r="M541" i="3"/>
  <c r="AG541" i="3"/>
  <c r="AQ541" i="3"/>
  <c r="C542" i="3"/>
  <c r="D542" i="3"/>
  <c r="E542" i="3"/>
  <c r="F542" i="3"/>
  <c r="G542" i="3"/>
  <c r="H542" i="3"/>
  <c r="J542" i="3"/>
  <c r="K542" i="3"/>
  <c r="L542" i="3"/>
  <c r="M542" i="3"/>
  <c r="AG542" i="3"/>
  <c r="AQ542" i="3"/>
  <c r="C543" i="3"/>
  <c r="D543" i="3"/>
  <c r="E543" i="3"/>
  <c r="F543" i="3"/>
  <c r="G543" i="3"/>
  <c r="H543" i="3"/>
  <c r="J543" i="3"/>
  <c r="K543" i="3"/>
  <c r="L543" i="3"/>
  <c r="M543" i="3"/>
  <c r="AG543" i="3"/>
  <c r="AQ543" i="3"/>
  <c r="C544" i="3"/>
  <c r="D544" i="3"/>
  <c r="E544" i="3"/>
  <c r="F544" i="3"/>
  <c r="G544" i="3"/>
  <c r="H544" i="3"/>
  <c r="J544" i="3"/>
  <c r="K544" i="3"/>
  <c r="L544" i="3"/>
  <c r="M544" i="3"/>
  <c r="AG544" i="3"/>
  <c r="AQ544" i="3"/>
  <c r="C545" i="3"/>
  <c r="D545" i="3"/>
  <c r="E545" i="3"/>
  <c r="F545" i="3"/>
  <c r="G545" i="3"/>
  <c r="H545" i="3"/>
  <c r="J545" i="3"/>
  <c r="K545" i="3"/>
  <c r="L545" i="3"/>
  <c r="M545" i="3"/>
  <c r="AG545" i="3"/>
  <c r="AQ545" i="3"/>
  <c r="C546" i="3"/>
  <c r="D546" i="3"/>
  <c r="E546" i="3"/>
  <c r="F546" i="3"/>
  <c r="G546" i="3"/>
  <c r="H546" i="3"/>
  <c r="J546" i="3"/>
  <c r="K546" i="3"/>
  <c r="L546" i="3"/>
  <c r="M546" i="3"/>
  <c r="AG546" i="3"/>
  <c r="AQ546" i="3"/>
  <c r="C547" i="3"/>
  <c r="D547" i="3"/>
  <c r="E547" i="3"/>
  <c r="F547" i="3"/>
  <c r="G547" i="3"/>
  <c r="H547" i="3"/>
  <c r="J547" i="3"/>
  <c r="K547" i="3"/>
  <c r="L547" i="3"/>
  <c r="M547" i="3"/>
  <c r="AG547" i="3"/>
  <c r="AQ547" i="3"/>
  <c r="C548" i="3"/>
  <c r="D548" i="3"/>
  <c r="E548" i="3"/>
  <c r="F548" i="3"/>
  <c r="G548" i="3"/>
  <c r="H548" i="3"/>
  <c r="J548" i="3"/>
  <c r="K548" i="3"/>
  <c r="L548" i="3"/>
  <c r="M548" i="3"/>
  <c r="AG548" i="3"/>
  <c r="AQ548" i="3"/>
  <c r="C549" i="3"/>
  <c r="D549" i="3"/>
  <c r="E549" i="3"/>
  <c r="F549" i="3"/>
  <c r="G549" i="3"/>
  <c r="H549" i="3"/>
  <c r="J549" i="3"/>
  <c r="K549" i="3"/>
  <c r="L549" i="3"/>
  <c r="M549" i="3"/>
  <c r="AG549" i="3"/>
  <c r="AQ549" i="3"/>
  <c r="C550" i="3"/>
  <c r="D550" i="3"/>
  <c r="E550" i="3"/>
  <c r="F550" i="3"/>
  <c r="G550" i="3"/>
  <c r="H550" i="3"/>
  <c r="J550" i="3"/>
  <c r="K550" i="3"/>
  <c r="L550" i="3"/>
  <c r="M550" i="3"/>
  <c r="AG550" i="3"/>
  <c r="AQ550" i="3"/>
  <c r="C551" i="3"/>
  <c r="D551" i="3"/>
  <c r="E551" i="3"/>
  <c r="F551" i="3"/>
  <c r="G551" i="3"/>
  <c r="H551" i="3"/>
  <c r="J551" i="3"/>
  <c r="K551" i="3"/>
  <c r="L551" i="3"/>
  <c r="M551" i="3"/>
  <c r="AG551" i="3"/>
  <c r="AQ551" i="3"/>
  <c r="C552" i="3"/>
  <c r="D552" i="3"/>
  <c r="E552" i="3"/>
  <c r="F552" i="3"/>
  <c r="G552" i="3"/>
  <c r="H552" i="3"/>
  <c r="J552" i="3"/>
  <c r="K552" i="3"/>
  <c r="L552" i="3"/>
  <c r="M552" i="3"/>
  <c r="AG552" i="3"/>
  <c r="AQ552" i="3"/>
  <c r="C553" i="3"/>
  <c r="D553" i="3"/>
  <c r="E553" i="3"/>
  <c r="F553" i="3"/>
  <c r="G553" i="3"/>
  <c r="H553" i="3"/>
  <c r="J553" i="3"/>
  <c r="K553" i="3"/>
  <c r="L553" i="3"/>
  <c r="M553" i="3"/>
  <c r="AG553" i="3"/>
  <c r="AQ553" i="3"/>
  <c r="C554" i="3"/>
  <c r="D554" i="3"/>
  <c r="E554" i="3"/>
  <c r="F554" i="3"/>
  <c r="G554" i="3"/>
  <c r="H554" i="3"/>
  <c r="J554" i="3"/>
  <c r="K554" i="3"/>
  <c r="L554" i="3"/>
  <c r="M554" i="3"/>
  <c r="AG554" i="3"/>
  <c r="AQ554" i="3"/>
  <c r="C555" i="3"/>
  <c r="D555" i="3"/>
  <c r="E555" i="3"/>
  <c r="F555" i="3"/>
  <c r="G555" i="3"/>
  <c r="H555" i="3"/>
  <c r="J555" i="3"/>
  <c r="K555" i="3"/>
  <c r="L555" i="3"/>
  <c r="M555" i="3"/>
  <c r="AG555" i="3"/>
  <c r="AQ555" i="3"/>
  <c r="C556" i="3"/>
  <c r="D556" i="3"/>
  <c r="E556" i="3"/>
  <c r="F556" i="3"/>
  <c r="G556" i="3"/>
  <c r="H556" i="3"/>
  <c r="J556" i="3"/>
  <c r="K556" i="3"/>
  <c r="L556" i="3"/>
  <c r="M556" i="3"/>
  <c r="AG556" i="3"/>
  <c r="AQ556" i="3"/>
  <c r="C557" i="3"/>
  <c r="D557" i="3"/>
  <c r="E557" i="3"/>
  <c r="F557" i="3"/>
  <c r="G557" i="3"/>
  <c r="H557" i="3"/>
  <c r="J557" i="3"/>
  <c r="K557" i="3"/>
  <c r="L557" i="3"/>
  <c r="M557" i="3"/>
  <c r="AG557" i="3"/>
  <c r="AQ557" i="3"/>
  <c r="C558" i="3"/>
  <c r="D558" i="3"/>
  <c r="E558" i="3"/>
  <c r="F558" i="3"/>
  <c r="G558" i="3"/>
  <c r="H558" i="3"/>
  <c r="J558" i="3"/>
  <c r="K558" i="3"/>
  <c r="L558" i="3"/>
  <c r="M558" i="3"/>
  <c r="AG558" i="3"/>
  <c r="AQ558" i="3"/>
  <c r="C559" i="3"/>
  <c r="D559" i="3"/>
  <c r="E559" i="3"/>
  <c r="F559" i="3"/>
  <c r="G559" i="3"/>
  <c r="H559" i="3"/>
  <c r="J559" i="3"/>
  <c r="K559" i="3"/>
  <c r="L559" i="3"/>
  <c r="M559" i="3"/>
  <c r="AG559" i="3"/>
  <c r="AQ559" i="3"/>
  <c r="C560" i="3"/>
  <c r="D560" i="3"/>
  <c r="E560" i="3"/>
  <c r="F560" i="3"/>
  <c r="G560" i="3"/>
  <c r="H560" i="3"/>
  <c r="J560" i="3"/>
  <c r="K560" i="3"/>
  <c r="L560" i="3"/>
  <c r="M560" i="3"/>
  <c r="AG560" i="3"/>
  <c r="AQ560" i="3"/>
  <c r="C561" i="3"/>
  <c r="D561" i="3"/>
  <c r="E561" i="3"/>
  <c r="F561" i="3"/>
  <c r="G561" i="3"/>
  <c r="H561" i="3"/>
  <c r="J561" i="3"/>
  <c r="K561" i="3"/>
  <c r="L561" i="3"/>
  <c r="M561" i="3"/>
  <c r="AG561" i="3"/>
  <c r="AQ561" i="3"/>
  <c r="C562" i="3"/>
  <c r="D562" i="3"/>
  <c r="E562" i="3"/>
  <c r="F562" i="3"/>
  <c r="G562" i="3"/>
  <c r="H562" i="3"/>
  <c r="J562" i="3"/>
  <c r="K562" i="3"/>
  <c r="L562" i="3"/>
  <c r="M562" i="3"/>
  <c r="AG562" i="3"/>
  <c r="AQ562" i="3"/>
  <c r="C563" i="3"/>
  <c r="D563" i="3"/>
  <c r="E563" i="3"/>
  <c r="F563" i="3"/>
  <c r="G563" i="3"/>
  <c r="H563" i="3"/>
  <c r="J563" i="3"/>
  <c r="K563" i="3"/>
  <c r="L563" i="3"/>
  <c r="M563" i="3"/>
  <c r="AG563" i="3"/>
  <c r="AQ563" i="3"/>
  <c r="C564" i="3"/>
  <c r="D564" i="3"/>
  <c r="E564" i="3"/>
  <c r="F564" i="3"/>
  <c r="G564" i="3"/>
  <c r="H564" i="3"/>
  <c r="J564" i="3"/>
  <c r="K564" i="3"/>
  <c r="L564" i="3"/>
  <c r="M564" i="3"/>
  <c r="AG564" i="3"/>
  <c r="AQ564" i="3"/>
  <c r="C565" i="3"/>
  <c r="D565" i="3"/>
  <c r="E565" i="3"/>
  <c r="F565" i="3"/>
  <c r="G565" i="3"/>
  <c r="H565" i="3"/>
  <c r="J565" i="3"/>
  <c r="K565" i="3"/>
  <c r="L565" i="3"/>
  <c r="M565" i="3"/>
  <c r="AG565" i="3"/>
  <c r="AQ565" i="3"/>
  <c r="C566" i="3"/>
  <c r="D566" i="3"/>
  <c r="E566" i="3"/>
  <c r="F566" i="3"/>
  <c r="G566" i="3"/>
  <c r="H566" i="3"/>
  <c r="J566" i="3"/>
  <c r="K566" i="3"/>
  <c r="L566" i="3"/>
  <c r="M566" i="3"/>
  <c r="AG566" i="3"/>
  <c r="AQ566" i="3"/>
  <c r="C567" i="3"/>
  <c r="D567" i="3"/>
  <c r="E567" i="3"/>
  <c r="F567" i="3"/>
  <c r="G567" i="3"/>
  <c r="H567" i="3"/>
  <c r="J567" i="3"/>
  <c r="K567" i="3"/>
  <c r="L567" i="3"/>
  <c r="M567" i="3"/>
  <c r="AG567" i="3"/>
  <c r="AQ567" i="3"/>
  <c r="C568" i="3"/>
  <c r="D568" i="3"/>
  <c r="E568" i="3"/>
  <c r="F568" i="3"/>
  <c r="G568" i="3"/>
  <c r="H568" i="3"/>
  <c r="J568" i="3"/>
  <c r="K568" i="3"/>
  <c r="L568" i="3"/>
  <c r="M568" i="3"/>
  <c r="AG568" i="3"/>
  <c r="AQ568" i="3"/>
  <c r="C569" i="3"/>
  <c r="D569" i="3"/>
  <c r="E569" i="3"/>
  <c r="F569" i="3"/>
  <c r="G569" i="3"/>
  <c r="H569" i="3"/>
  <c r="J569" i="3"/>
  <c r="K569" i="3"/>
  <c r="L569" i="3"/>
  <c r="M569" i="3"/>
  <c r="AG569" i="3"/>
  <c r="AQ569" i="3"/>
  <c r="C570" i="3"/>
  <c r="D570" i="3"/>
  <c r="E570" i="3"/>
  <c r="F570" i="3"/>
  <c r="G570" i="3"/>
  <c r="H570" i="3"/>
  <c r="J570" i="3"/>
  <c r="K570" i="3"/>
  <c r="L570" i="3"/>
  <c r="M570" i="3"/>
  <c r="AG570" i="3"/>
  <c r="AQ570" i="3"/>
  <c r="C571" i="3"/>
  <c r="D571" i="3"/>
  <c r="E571" i="3"/>
  <c r="F571" i="3"/>
  <c r="G571" i="3"/>
  <c r="H571" i="3"/>
  <c r="J571" i="3"/>
  <c r="K571" i="3"/>
  <c r="L571" i="3"/>
  <c r="M571" i="3"/>
  <c r="AG571" i="3"/>
  <c r="AQ571" i="3"/>
  <c r="C572" i="3"/>
  <c r="D572" i="3"/>
  <c r="E572" i="3"/>
  <c r="F572" i="3"/>
  <c r="G572" i="3"/>
  <c r="H572" i="3"/>
  <c r="J572" i="3"/>
  <c r="K572" i="3"/>
  <c r="L572" i="3"/>
  <c r="M572" i="3"/>
  <c r="AG572" i="3"/>
  <c r="AQ572" i="3"/>
  <c r="C573" i="3"/>
  <c r="D573" i="3"/>
  <c r="E573" i="3"/>
  <c r="F573" i="3"/>
  <c r="G573" i="3"/>
  <c r="H573" i="3"/>
  <c r="J573" i="3"/>
  <c r="K573" i="3"/>
  <c r="L573" i="3"/>
  <c r="M573" i="3"/>
  <c r="AG573" i="3"/>
  <c r="AQ573" i="3"/>
  <c r="C574" i="3"/>
  <c r="D574" i="3"/>
  <c r="E574" i="3"/>
  <c r="F574" i="3"/>
  <c r="G574" i="3"/>
  <c r="H574" i="3"/>
  <c r="J574" i="3"/>
  <c r="K574" i="3"/>
  <c r="L574" i="3"/>
  <c r="M574" i="3"/>
  <c r="AG574" i="3"/>
  <c r="AQ574" i="3"/>
  <c r="C575" i="3"/>
  <c r="D575" i="3"/>
  <c r="E575" i="3"/>
  <c r="F575" i="3"/>
  <c r="G575" i="3"/>
  <c r="H575" i="3"/>
  <c r="J575" i="3"/>
  <c r="K575" i="3"/>
  <c r="L575" i="3"/>
  <c r="M575" i="3"/>
  <c r="AG575" i="3"/>
  <c r="AQ575" i="3"/>
  <c r="C576" i="3"/>
  <c r="D576" i="3"/>
  <c r="E576" i="3"/>
  <c r="F576" i="3"/>
  <c r="G576" i="3"/>
  <c r="H576" i="3"/>
  <c r="J576" i="3"/>
  <c r="K576" i="3"/>
  <c r="L576" i="3"/>
  <c r="M576" i="3"/>
  <c r="AG576" i="3"/>
  <c r="AQ576" i="3"/>
  <c r="C577" i="3"/>
  <c r="D577" i="3"/>
  <c r="E577" i="3"/>
  <c r="F577" i="3"/>
  <c r="G577" i="3"/>
  <c r="H577" i="3"/>
  <c r="J577" i="3"/>
  <c r="K577" i="3"/>
  <c r="L577" i="3"/>
  <c r="M577" i="3"/>
  <c r="AG577" i="3"/>
  <c r="AQ577" i="3"/>
  <c r="C578" i="3"/>
  <c r="D578" i="3"/>
  <c r="E578" i="3"/>
  <c r="F578" i="3"/>
  <c r="G578" i="3"/>
  <c r="H578" i="3"/>
  <c r="J578" i="3"/>
  <c r="K578" i="3"/>
  <c r="L578" i="3"/>
  <c r="M578" i="3"/>
  <c r="AG578" i="3"/>
  <c r="AQ578" i="3"/>
  <c r="C579" i="3"/>
  <c r="D579" i="3"/>
  <c r="E579" i="3"/>
  <c r="F579" i="3"/>
  <c r="G579" i="3"/>
  <c r="H579" i="3"/>
  <c r="J579" i="3"/>
  <c r="K579" i="3"/>
  <c r="L579" i="3"/>
  <c r="M579" i="3"/>
  <c r="AG579" i="3"/>
  <c r="AQ579" i="3"/>
  <c r="C580" i="3"/>
  <c r="D580" i="3"/>
  <c r="E580" i="3"/>
  <c r="F580" i="3"/>
  <c r="G580" i="3"/>
  <c r="H580" i="3"/>
  <c r="J580" i="3"/>
  <c r="K580" i="3"/>
  <c r="L580" i="3"/>
  <c r="M580" i="3"/>
  <c r="AG580" i="3"/>
  <c r="AQ580" i="3"/>
  <c r="C581" i="3"/>
  <c r="D581" i="3"/>
  <c r="E581" i="3"/>
  <c r="F581" i="3"/>
  <c r="G581" i="3"/>
  <c r="H581" i="3"/>
  <c r="J581" i="3"/>
  <c r="K581" i="3"/>
  <c r="L581" i="3"/>
  <c r="M581" i="3"/>
  <c r="AG581" i="3"/>
  <c r="AQ581" i="3"/>
  <c r="C582" i="3"/>
  <c r="D582" i="3"/>
  <c r="E582" i="3"/>
  <c r="F582" i="3"/>
  <c r="G582" i="3"/>
  <c r="H582" i="3"/>
  <c r="J582" i="3"/>
  <c r="K582" i="3"/>
  <c r="L582" i="3"/>
  <c r="M582" i="3"/>
  <c r="AG582" i="3"/>
  <c r="AQ582" i="3"/>
  <c r="C583" i="3"/>
  <c r="D583" i="3"/>
  <c r="E583" i="3"/>
  <c r="F583" i="3"/>
  <c r="G583" i="3"/>
  <c r="H583" i="3"/>
  <c r="J583" i="3"/>
  <c r="K583" i="3"/>
  <c r="L583" i="3"/>
  <c r="M583" i="3"/>
  <c r="AG583" i="3"/>
  <c r="AQ583" i="3"/>
  <c r="C584" i="3"/>
  <c r="D584" i="3"/>
  <c r="E584" i="3"/>
  <c r="F584" i="3"/>
  <c r="G584" i="3"/>
  <c r="H584" i="3"/>
  <c r="J584" i="3"/>
  <c r="K584" i="3"/>
  <c r="L584" i="3"/>
  <c r="M584" i="3"/>
  <c r="AG584" i="3"/>
  <c r="AQ584" i="3"/>
  <c r="C585" i="3"/>
  <c r="D585" i="3"/>
  <c r="E585" i="3"/>
  <c r="F585" i="3"/>
  <c r="G585" i="3"/>
  <c r="H585" i="3"/>
  <c r="J585" i="3"/>
  <c r="K585" i="3"/>
  <c r="L585" i="3"/>
  <c r="M585" i="3"/>
  <c r="AG585" i="3"/>
  <c r="AQ585" i="3"/>
  <c r="C586" i="3"/>
  <c r="D586" i="3"/>
  <c r="E586" i="3"/>
  <c r="F586" i="3"/>
  <c r="G586" i="3"/>
  <c r="H586" i="3"/>
  <c r="J586" i="3"/>
  <c r="K586" i="3"/>
  <c r="L586" i="3"/>
  <c r="M586" i="3"/>
  <c r="AG586" i="3"/>
  <c r="AQ586" i="3"/>
  <c r="C587" i="3"/>
  <c r="D587" i="3"/>
  <c r="E587" i="3"/>
  <c r="F587" i="3"/>
  <c r="G587" i="3"/>
  <c r="H587" i="3"/>
  <c r="J587" i="3"/>
  <c r="K587" i="3"/>
  <c r="L587" i="3"/>
  <c r="M587" i="3"/>
  <c r="AG587" i="3"/>
  <c r="AQ587" i="3"/>
  <c r="C588" i="3"/>
  <c r="D588" i="3"/>
  <c r="E588" i="3"/>
  <c r="F588" i="3"/>
  <c r="G588" i="3"/>
  <c r="H588" i="3"/>
  <c r="J588" i="3"/>
  <c r="K588" i="3"/>
  <c r="L588" i="3"/>
  <c r="M588" i="3"/>
  <c r="AG588" i="3"/>
  <c r="AQ588" i="3"/>
  <c r="C589" i="3"/>
  <c r="D589" i="3"/>
  <c r="E589" i="3"/>
  <c r="F589" i="3"/>
  <c r="G589" i="3"/>
  <c r="H589" i="3"/>
  <c r="J589" i="3"/>
  <c r="K589" i="3"/>
  <c r="L589" i="3"/>
  <c r="M589" i="3"/>
  <c r="AG589" i="3"/>
  <c r="AQ589" i="3"/>
  <c r="C590" i="3"/>
  <c r="D590" i="3"/>
  <c r="E590" i="3"/>
  <c r="F590" i="3"/>
  <c r="G590" i="3"/>
  <c r="H590" i="3"/>
  <c r="J590" i="3"/>
  <c r="K590" i="3"/>
  <c r="L590" i="3"/>
  <c r="M590" i="3"/>
  <c r="AG590" i="3"/>
  <c r="AQ590" i="3"/>
  <c r="C591" i="3"/>
  <c r="D591" i="3"/>
  <c r="E591" i="3"/>
  <c r="F591" i="3"/>
  <c r="G591" i="3"/>
  <c r="H591" i="3"/>
  <c r="J591" i="3"/>
  <c r="K591" i="3"/>
  <c r="L591" i="3"/>
  <c r="M591" i="3"/>
  <c r="AG591" i="3"/>
  <c r="AQ591" i="3"/>
  <c r="C592" i="3"/>
  <c r="D592" i="3"/>
  <c r="E592" i="3"/>
  <c r="F592" i="3"/>
  <c r="G592" i="3"/>
  <c r="H592" i="3"/>
  <c r="J592" i="3"/>
  <c r="K592" i="3"/>
  <c r="L592" i="3"/>
  <c r="M592" i="3"/>
  <c r="AG592" i="3"/>
  <c r="AQ592" i="3"/>
  <c r="C593" i="3"/>
  <c r="D593" i="3"/>
  <c r="E593" i="3"/>
  <c r="F593" i="3"/>
  <c r="G593" i="3"/>
  <c r="H593" i="3"/>
  <c r="J593" i="3"/>
  <c r="K593" i="3"/>
  <c r="L593" i="3"/>
  <c r="M593" i="3"/>
  <c r="AG593" i="3"/>
  <c r="AQ593" i="3"/>
  <c r="C594" i="3"/>
  <c r="D594" i="3"/>
  <c r="E594" i="3"/>
  <c r="F594" i="3"/>
  <c r="G594" i="3"/>
  <c r="H594" i="3"/>
  <c r="J594" i="3"/>
  <c r="K594" i="3"/>
  <c r="L594" i="3"/>
  <c r="M594" i="3"/>
  <c r="AG594" i="3"/>
  <c r="AQ594" i="3"/>
  <c r="C595" i="3"/>
  <c r="D595" i="3"/>
  <c r="E595" i="3"/>
  <c r="F595" i="3"/>
  <c r="G595" i="3"/>
  <c r="H595" i="3"/>
  <c r="J595" i="3"/>
  <c r="K595" i="3"/>
  <c r="L595" i="3"/>
  <c r="M595" i="3"/>
  <c r="AG595" i="3"/>
  <c r="AQ595" i="3"/>
  <c r="C596" i="3"/>
  <c r="D596" i="3"/>
  <c r="E596" i="3"/>
  <c r="F596" i="3"/>
  <c r="G596" i="3"/>
  <c r="H596" i="3"/>
  <c r="J596" i="3"/>
  <c r="K596" i="3"/>
  <c r="L596" i="3"/>
  <c r="M596" i="3"/>
  <c r="AG596" i="3"/>
  <c r="AQ596" i="3"/>
  <c r="C597" i="3"/>
  <c r="D597" i="3"/>
  <c r="E597" i="3"/>
  <c r="F597" i="3"/>
  <c r="G597" i="3"/>
  <c r="H597" i="3"/>
  <c r="J597" i="3"/>
  <c r="K597" i="3"/>
  <c r="L597" i="3"/>
  <c r="M597" i="3"/>
  <c r="AG597" i="3"/>
  <c r="AQ597" i="3"/>
  <c r="C598" i="3"/>
  <c r="D598" i="3"/>
  <c r="E598" i="3"/>
  <c r="F598" i="3"/>
  <c r="G598" i="3"/>
  <c r="H598" i="3"/>
  <c r="J598" i="3"/>
  <c r="K598" i="3"/>
  <c r="L598" i="3"/>
  <c r="M598" i="3"/>
  <c r="AG598" i="3"/>
  <c r="AQ598" i="3"/>
  <c r="C599" i="3"/>
  <c r="D599" i="3"/>
  <c r="E599" i="3"/>
  <c r="F599" i="3"/>
  <c r="G599" i="3"/>
  <c r="H599" i="3"/>
  <c r="J599" i="3"/>
  <c r="K599" i="3"/>
  <c r="L599" i="3"/>
  <c r="M599" i="3"/>
  <c r="AG599" i="3"/>
  <c r="AQ599" i="3"/>
  <c r="C600" i="3"/>
  <c r="D600" i="3"/>
  <c r="E600" i="3"/>
  <c r="F600" i="3"/>
  <c r="G600" i="3"/>
  <c r="H600" i="3"/>
  <c r="J600" i="3"/>
  <c r="K600" i="3"/>
  <c r="L600" i="3"/>
  <c r="M600" i="3"/>
  <c r="AG600" i="3"/>
  <c r="AQ600" i="3"/>
  <c r="C601" i="3"/>
  <c r="D601" i="3"/>
  <c r="E601" i="3"/>
  <c r="F601" i="3"/>
  <c r="G601" i="3"/>
  <c r="H601" i="3"/>
  <c r="J601" i="3"/>
  <c r="K601" i="3"/>
  <c r="L601" i="3"/>
  <c r="M601" i="3"/>
  <c r="AG601" i="3"/>
  <c r="AQ601" i="3"/>
  <c r="C602" i="3"/>
  <c r="D602" i="3"/>
  <c r="E602" i="3"/>
  <c r="F602" i="3"/>
  <c r="G602" i="3"/>
  <c r="H602" i="3"/>
  <c r="J602" i="3"/>
  <c r="K602" i="3"/>
  <c r="L602" i="3"/>
  <c r="M602" i="3"/>
  <c r="AG602" i="3"/>
  <c r="AQ602" i="3"/>
  <c r="C603" i="3"/>
  <c r="D603" i="3"/>
  <c r="E603" i="3"/>
  <c r="F603" i="3"/>
  <c r="G603" i="3"/>
  <c r="H603" i="3"/>
  <c r="J603" i="3"/>
  <c r="K603" i="3"/>
  <c r="L603" i="3"/>
  <c r="M603" i="3"/>
  <c r="AG603" i="3"/>
  <c r="AQ603" i="3"/>
  <c r="C604" i="3"/>
  <c r="D604" i="3"/>
  <c r="E604" i="3"/>
  <c r="F604" i="3"/>
  <c r="G604" i="3"/>
  <c r="H604" i="3"/>
  <c r="J604" i="3"/>
  <c r="K604" i="3"/>
  <c r="L604" i="3"/>
  <c r="M604" i="3"/>
  <c r="AG604" i="3"/>
  <c r="AQ604" i="3"/>
  <c r="C605" i="3"/>
  <c r="D605" i="3"/>
  <c r="E605" i="3"/>
  <c r="F605" i="3"/>
  <c r="G605" i="3"/>
  <c r="H605" i="3"/>
  <c r="J605" i="3"/>
  <c r="K605" i="3"/>
  <c r="L605" i="3"/>
  <c r="M605" i="3"/>
  <c r="AG605" i="3"/>
  <c r="AQ605" i="3"/>
  <c r="C606" i="3"/>
  <c r="D606" i="3"/>
  <c r="E606" i="3"/>
  <c r="F606" i="3"/>
  <c r="G606" i="3"/>
  <c r="H606" i="3"/>
  <c r="J606" i="3"/>
  <c r="K606" i="3"/>
  <c r="L606" i="3"/>
  <c r="M606" i="3"/>
  <c r="AG606" i="3"/>
  <c r="AQ606" i="3"/>
  <c r="C607" i="3"/>
  <c r="D607" i="3"/>
  <c r="E607" i="3"/>
  <c r="F607" i="3"/>
  <c r="G607" i="3"/>
  <c r="H607" i="3"/>
  <c r="J607" i="3"/>
  <c r="K607" i="3"/>
  <c r="L607" i="3"/>
  <c r="M607" i="3"/>
  <c r="AG607" i="3"/>
  <c r="AQ607" i="3"/>
  <c r="C608" i="3"/>
  <c r="D608" i="3"/>
  <c r="E608" i="3"/>
  <c r="F608" i="3"/>
  <c r="G608" i="3"/>
  <c r="H608" i="3"/>
  <c r="J608" i="3"/>
  <c r="K608" i="3"/>
  <c r="L608" i="3"/>
  <c r="M608" i="3"/>
  <c r="AG608" i="3"/>
  <c r="AQ608" i="3"/>
  <c r="C609" i="3"/>
  <c r="D609" i="3"/>
  <c r="E609" i="3"/>
  <c r="F609" i="3"/>
  <c r="G609" i="3"/>
  <c r="H609" i="3"/>
  <c r="J609" i="3"/>
  <c r="K609" i="3"/>
  <c r="L609" i="3"/>
  <c r="M609" i="3"/>
  <c r="AG609" i="3"/>
  <c r="AQ609" i="3"/>
  <c r="C610" i="3"/>
  <c r="D610" i="3"/>
  <c r="E610" i="3"/>
  <c r="F610" i="3"/>
  <c r="G610" i="3"/>
  <c r="H610" i="3"/>
  <c r="J610" i="3"/>
  <c r="K610" i="3"/>
  <c r="L610" i="3"/>
  <c r="M610" i="3"/>
  <c r="AG610" i="3"/>
  <c r="AQ610" i="3"/>
  <c r="C611" i="3"/>
  <c r="D611" i="3"/>
  <c r="E611" i="3"/>
  <c r="F611" i="3"/>
  <c r="G611" i="3"/>
  <c r="H611" i="3"/>
  <c r="J611" i="3"/>
  <c r="K611" i="3"/>
  <c r="L611" i="3"/>
  <c r="M611" i="3"/>
  <c r="AG611" i="3"/>
  <c r="AQ611" i="3"/>
  <c r="C612" i="3"/>
  <c r="D612" i="3"/>
  <c r="E612" i="3"/>
  <c r="F612" i="3"/>
  <c r="G612" i="3"/>
  <c r="H612" i="3"/>
  <c r="J612" i="3"/>
  <c r="K612" i="3"/>
  <c r="L612" i="3"/>
  <c r="M612" i="3"/>
  <c r="AG612" i="3"/>
  <c r="AQ612" i="3"/>
  <c r="C613" i="3"/>
  <c r="D613" i="3"/>
  <c r="E613" i="3"/>
  <c r="F613" i="3"/>
  <c r="G613" i="3"/>
  <c r="H613" i="3"/>
  <c r="J613" i="3"/>
  <c r="K613" i="3"/>
  <c r="L613" i="3"/>
  <c r="M613" i="3"/>
  <c r="AG613" i="3"/>
  <c r="AQ613" i="3"/>
  <c r="C614" i="3"/>
  <c r="D614" i="3"/>
  <c r="E614" i="3"/>
  <c r="F614" i="3"/>
  <c r="G614" i="3"/>
  <c r="H614" i="3"/>
  <c r="J614" i="3"/>
  <c r="K614" i="3"/>
  <c r="L614" i="3"/>
  <c r="M614" i="3"/>
  <c r="AG614" i="3"/>
  <c r="AQ614" i="3"/>
  <c r="C615" i="3"/>
  <c r="D615" i="3"/>
  <c r="E615" i="3"/>
  <c r="F615" i="3"/>
  <c r="G615" i="3"/>
  <c r="H615" i="3"/>
  <c r="J615" i="3"/>
  <c r="K615" i="3"/>
  <c r="L615" i="3"/>
  <c r="M615" i="3"/>
  <c r="AG615" i="3"/>
  <c r="AQ615" i="3"/>
  <c r="C616" i="3"/>
  <c r="D616" i="3"/>
  <c r="E616" i="3"/>
  <c r="F616" i="3"/>
  <c r="G616" i="3"/>
  <c r="H616" i="3"/>
  <c r="J616" i="3"/>
  <c r="K616" i="3"/>
  <c r="L616" i="3"/>
  <c r="M616" i="3"/>
  <c r="AG616" i="3"/>
  <c r="AQ616" i="3"/>
  <c r="C617" i="3"/>
  <c r="D617" i="3"/>
  <c r="E617" i="3"/>
  <c r="F617" i="3"/>
  <c r="G617" i="3"/>
  <c r="H617" i="3"/>
  <c r="J617" i="3"/>
  <c r="K617" i="3"/>
  <c r="L617" i="3"/>
  <c r="M617" i="3"/>
  <c r="AG617" i="3"/>
  <c r="AQ617" i="3"/>
  <c r="C618" i="3"/>
  <c r="D618" i="3"/>
  <c r="E618" i="3"/>
  <c r="F618" i="3"/>
  <c r="G618" i="3"/>
  <c r="H618" i="3"/>
  <c r="J618" i="3"/>
  <c r="K618" i="3"/>
  <c r="L618" i="3"/>
  <c r="M618" i="3"/>
  <c r="AG618" i="3"/>
  <c r="AQ618" i="3"/>
  <c r="C619" i="3"/>
  <c r="D619" i="3"/>
  <c r="E619" i="3"/>
  <c r="F619" i="3"/>
  <c r="G619" i="3"/>
  <c r="H619" i="3"/>
  <c r="J619" i="3"/>
  <c r="K619" i="3"/>
  <c r="L619" i="3"/>
  <c r="M619" i="3"/>
  <c r="AG619" i="3"/>
  <c r="AQ619" i="3"/>
  <c r="C620" i="3"/>
  <c r="D620" i="3"/>
  <c r="E620" i="3"/>
  <c r="F620" i="3"/>
  <c r="G620" i="3"/>
  <c r="H620" i="3"/>
  <c r="J620" i="3"/>
  <c r="K620" i="3"/>
  <c r="L620" i="3"/>
  <c r="M620" i="3"/>
  <c r="AG620" i="3"/>
  <c r="AQ620" i="3"/>
  <c r="C621" i="3"/>
  <c r="D621" i="3"/>
  <c r="E621" i="3"/>
  <c r="F621" i="3"/>
  <c r="G621" i="3"/>
  <c r="H621" i="3"/>
  <c r="J621" i="3"/>
  <c r="K621" i="3"/>
  <c r="L621" i="3"/>
  <c r="M621" i="3"/>
  <c r="AG621" i="3"/>
  <c r="AQ621" i="3"/>
  <c r="C622" i="3"/>
  <c r="D622" i="3"/>
  <c r="E622" i="3"/>
  <c r="F622" i="3"/>
  <c r="G622" i="3"/>
  <c r="H622" i="3"/>
  <c r="J622" i="3"/>
  <c r="K622" i="3"/>
  <c r="L622" i="3"/>
  <c r="M622" i="3"/>
  <c r="AG622" i="3"/>
  <c r="AQ622" i="3"/>
  <c r="C623" i="3"/>
  <c r="D623" i="3"/>
  <c r="E623" i="3"/>
  <c r="F623" i="3"/>
  <c r="G623" i="3"/>
  <c r="H623" i="3"/>
  <c r="J623" i="3"/>
  <c r="K623" i="3"/>
  <c r="L623" i="3"/>
  <c r="M623" i="3"/>
  <c r="AG623" i="3"/>
  <c r="AQ623" i="3"/>
  <c r="C624" i="3"/>
  <c r="D624" i="3"/>
  <c r="E624" i="3"/>
  <c r="F624" i="3"/>
  <c r="G624" i="3"/>
  <c r="H624" i="3"/>
  <c r="J624" i="3"/>
  <c r="K624" i="3"/>
  <c r="L624" i="3"/>
  <c r="M624" i="3"/>
  <c r="AG624" i="3"/>
  <c r="AQ624" i="3"/>
  <c r="C625" i="3"/>
  <c r="D625" i="3"/>
  <c r="E625" i="3"/>
  <c r="F625" i="3"/>
  <c r="G625" i="3"/>
  <c r="H625" i="3"/>
  <c r="J625" i="3"/>
  <c r="K625" i="3"/>
  <c r="L625" i="3"/>
  <c r="M625" i="3"/>
  <c r="AG625" i="3"/>
  <c r="AQ625" i="3"/>
  <c r="C626" i="3"/>
  <c r="D626" i="3"/>
  <c r="E626" i="3"/>
  <c r="F626" i="3"/>
  <c r="G626" i="3"/>
  <c r="H626" i="3"/>
  <c r="J626" i="3"/>
  <c r="K626" i="3"/>
  <c r="L626" i="3"/>
  <c r="M626" i="3"/>
  <c r="AG626" i="3"/>
  <c r="AQ626" i="3"/>
  <c r="C627" i="3"/>
  <c r="D627" i="3"/>
  <c r="E627" i="3"/>
  <c r="F627" i="3"/>
  <c r="G627" i="3"/>
  <c r="H627" i="3"/>
  <c r="J627" i="3"/>
  <c r="K627" i="3"/>
  <c r="L627" i="3"/>
  <c r="M627" i="3"/>
  <c r="AG627" i="3"/>
  <c r="AQ627" i="3"/>
  <c r="C628" i="3"/>
  <c r="D628" i="3"/>
  <c r="E628" i="3"/>
  <c r="F628" i="3"/>
  <c r="G628" i="3"/>
  <c r="H628" i="3"/>
  <c r="J628" i="3"/>
  <c r="K628" i="3"/>
  <c r="L628" i="3"/>
  <c r="M628" i="3"/>
  <c r="AG628" i="3"/>
  <c r="AQ628" i="3"/>
  <c r="C629" i="3"/>
  <c r="D629" i="3"/>
  <c r="E629" i="3"/>
  <c r="F629" i="3"/>
  <c r="G629" i="3"/>
  <c r="H629" i="3"/>
  <c r="J629" i="3"/>
  <c r="K629" i="3"/>
  <c r="L629" i="3"/>
  <c r="M629" i="3"/>
  <c r="AG629" i="3"/>
  <c r="AQ629" i="3"/>
  <c r="C630" i="3"/>
  <c r="D630" i="3"/>
  <c r="E630" i="3"/>
  <c r="F630" i="3"/>
  <c r="G630" i="3"/>
  <c r="H630" i="3"/>
  <c r="J630" i="3"/>
  <c r="K630" i="3"/>
  <c r="L630" i="3"/>
  <c r="M630" i="3"/>
  <c r="AG630" i="3"/>
  <c r="AQ630" i="3"/>
  <c r="C631" i="3"/>
  <c r="D631" i="3"/>
  <c r="E631" i="3"/>
  <c r="F631" i="3"/>
  <c r="G631" i="3"/>
  <c r="H631" i="3"/>
  <c r="J631" i="3"/>
  <c r="K631" i="3"/>
  <c r="L631" i="3"/>
  <c r="M631" i="3"/>
  <c r="AG631" i="3"/>
  <c r="AQ631" i="3"/>
  <c r="C632" i="3"/>
  <c r="D632" i="3"/>
  <c r="E632" i="3"/>
  <c r="F632" i="3"/>
  <c r="G632" i="3"/>
  <c r="H632" i="3"/>
  <c r="J632" i="3"/>
  <c r="K632" i="3"/>
  <c r="L632" i="3"/>
  <c r="M632" i="3"/>
  <c r="AG632" i="3"/>
  <c r="AQ632" i="3"/>
  <c r="C633" i="3"/>
  <c r="D633" i="3"/>
  <c r="E633" i="3"/>
  <c r="F633" i="3"/>
  <c r="G633" i="3"/>
  <c r="H633" i="3"/>
  <c r="J633" i="3"/>
  <c r="K633" i="3"/>
  <c r="L633" i="3"/>
  <c r="M633" i="3"/>
  <c r="AG633" i="3"/>
  <c r="AQ633" i="3"/>
  <c r="C634" i="3"/>
  <c r="D634" i="3"/>
  <c r="E634" i="3"/>
  <c r="F634" i="3"/>
  <c r="G634" i="3"/>
  <c r="H634" i="3"/>
  <c r="J634" i="3"/>
  <c r="K634" i="3"/>
  <c r="L634" i="3"/>
  <c r="M634" i="3"/>
  <c r="AG634" i="3"/>
  <c r="AQ634" i="3"/>
  <c r="C635" i="3"/>
  <c r="D635" i="3"/>
  <c r="E635" i="3"/>
  <c r="F635" i="3"/>
  <c r="G635" i="3"/>
  <c r="H635" i="3"/>
  <c r="J635" i="3"/>
  <c r="K635" i="3"/>
  <c r="L635" i="3"/>
  <c r="M635" i="3"/>
  <c r="AG635" i="3"/>
  <c r="AQ635" i="3"/>
  <c r="C636" i="3"/>
  <c r="D636" i="3"/>
  <c r="E636" i="3"/>
  <c r="F636" i="3"/>
  <c r="G636" i="3"/>
  <c r="H636" i="3"/>
  <c r="J636" i="3"/>
  <c r="K636" i="3"/>
  <c r="L636" i="3"/>
  <c r="M636" i="3"/>
  <c r="AG636" i="3"/>
  <c r="AQ636" i="3"/>
  <c r="C637" i="3"/>
  <c r="D637" i="3"/>
  <c r="E637" i="3"/>
  <c r="F637" i="3"/>
  <c r="G637" i="3"/>
  <c r="H637" i="3"/>
  <c r="J637" i="3"/>
  <c r="K637" i="3"/>
  <c r="L637" i="3"/>
  <c r="M637" i="3"/>
  <c r="AG637" i="3"/>
  <c r="AQ637" i="3"/>
  <c r="C638" i="3"/>
  <c r="D638" i="3"/>
  <c r="E638" i="3"/>
  <c r="F638" i="3"/>
  <c r="G638" i="3"/>
  <c r="H638" i="3"/>
  <c r="J638" i="3"/>
  <c r="K638" i="3"/>
  <c r="L638" i="3"/>
  <c r="M638" i="3"/>
  <c r="AG638" i="3"/>
  <c r="AQ638" i="3"/>
  <c r="C639" i="3"/>
  <c r="D639" i="3"/>
  <c r="E639" i="3"/>
  <c r="F639" i="3"/>
  <c r="G639" i="3"/>
  <c r="H639" i="3"/>
  <c r="J639" i="3"/>
  <c r="K639" i="3"/>
  <c r="L639" i="3"/>
  <c r="M639" i="3"/>
  <c r="AG639" i="3"/>
  <c r="AQ639" i="3"/>
  <c r="C640" i="3"/>
  <c r="D640" i="3"/>
  <c r="E640" i="3"/>
  <c r="F640" i="3"/>
  <c r="G640" i="3"/>
  <c r="H640" i="3"/>
  <c r="J640" i="3"/>
  <c r="K640" i="3"/>
  <c r="L640" i="3"/>
  <c r="M640" i="3"/>
  <c r="AG640" i="3"/>
  <c r="AQ640" i="3"/>
  <c r="C641" i="3"/>
  <c r="D641" i="3"/>
  <c r="E641" i="3"/>
  <c r="F641" i="3"/>
  <c r="G641" i="3"/>
  <c r="H641" i="3"/>
  <c r="J641" i="3"/>
  <c r="K641" i="3"/>
  <c r="L641" i="3"/>
  <c r="M641" i="3"/>
  <c r="AG641" i="3"/>
  <c r="AQ641" i="3"/>
  <c r="C642" i="3"/>
  <c r="D642" i="3"/>
  <c r="E642" i="3"/>
  <c r="F642" i="3"/>
  <c r="G642" i="3"/>
  <c r="H642" i="3"/>
  <c r="J642" i="3"/>
  <c r="K642" i="3"/>
  <c r="L642" i="3"/>
  <c r="M642" i="3"/>
  <c r="AG642" i="3"/>
  <c r="AQ642" i="3"/>
  <c r="C643" i="3"/>
  <c r="D643" i="3"/>
  <c r="E643" i="3"/>
  <c r="F643" i="3"/>
  <c r="G643" i="3"/>
  <c r="H643" i="3"/>
  <c r="J643" i="3"/>
  <c r="K643" i="3"/>
  <c r="L643" i="3"/>
  <c r="M643" i="3"/>
  <c r="AG643" i="3"/>
  <c r="AQ643" i="3"/>
  <c r="C644" i="3"/>
  <c r="D644" i="3"/>
  <c r="E644" i="3"/>
  <c r="F644" i="3"/>
  <c r="G644" i="3"/>
  <c r="H644" i="3"/>
  <c r="J644" i="3"/>
  <c r="K644" i="3"/>
  <c r="L644" i="3"/>
  <c r="M644" i="3"/>
  <c r="AG644" i="3"/>
  <c r="AQ644" i="3"/>
  <c r="C645" i="3"/>
  <c r="D645" i="3"/>
  <c r="E645" i="3"/>
  <c r="F645" i="3"/>
  <c r="G645" i="3"/>
  <c r="H645" i="3"/>
  <c r="J645" i="3"/>
  <c r="K645" i="3"/>
  <c r="L645" i="3"/>
  <c r="M645" i="3"/>
  <c r="AG645" i="3"/>
  <c r="AQ645" i="3"/>
  <c r="C646" i="3"/>
  <c r="D646" i="3"/>
  <c r="E646" i="3"/>
  <c r="F646" i="3"/>
  <c r="G646" i="3"/>
  <c r="H646" i="3"/>
  <c r="J646" i="3"/>
  <c r="K646" i="3"/>
  <c r="L646" i="3"/>
  <c r="M646" i="3"/>
  <c r="AG646" i="3"/>
  <c r="AQ646" i="3"/>
  <c r="C647" i="3"/>
  <c r="D647" i="3"/>
  <c r="E647" i="3"/>
  <c r="F647" i="3"/>
  <c r="G647" i="3"/>
  <c r="H647" i="3"/>
  <c r="J647" i="3"/>
  <c r="K647" i="3"/>
  <c r="L647" i="3"/>
  <c r="M647" i="3"/>
  <c r="AG647" i="3"/>
  <c r="AQ647" i="3"/>
  <c r="C648" i="3"/>
  <c r="D648" i="3"/>
  <c r="E648" i="3"/>
  <c r="F648" i="3"/>
  <c r="G648" i="3"/>
  <c r="H648" i="3"/>
  <c r="J648" i="3"/>
  <c r="K648" i="3"/>
  <c r="L648" i="3"/>
  <c r="M648" i="3"/>
  <c r="AG648" i="3"/>
  <c r="AQ648" i="3"/>
  <c r="C649" i="3"/>
  <c r="D649" i="3"/>
  <c r="E649" i="3"/>
  <c r="F649" i="3"/>
  <c r="G649" i="3"/>
  <c r="H649" i="3"/>
  <c r="J649" i="3"/>
  <c r="K649" i="3"/>
  <c r="L649" i="3"/>
  <c r="M649" i="3"/>
  <c r="AG649" i="3"/>
  <c r="AQ649" i="3"/>
  <c r="C650" i="3"/>
  <c r="D650" i="3"/>
  <c r="E650" i="3"/>
  <c r="F650" i="3"/>
  <c r="G650" i="3"/>
  <c r="H650" i="3"/>
  <c r="J650" i="3"/>
  <c r="K650" i="3"/>
  <c r="L650" i="3"/>
  <c r="M650" i="3"/>
  <c r="AG650" i="3"/>
  <c r="AQ650" i="3"/>
  <c r="C651" i="3"/>
  <c r="D651" i="3"/>
  <c r="E651" i="3"/>
  <c r="F651" i="3"/>
  <c r="G651" i="3"/>
  <c r="H651" i="3"/>
  <c r="J651" i="3"/>
  <c r="K651" i="3"/>
  <c r="L651" i="3"/>
  <c r="M651" i="3"/>
  <c r="AG651" i="3"/>
  <c r="AQ651" i="3"/>
  <c r="C652" i="3"/>
  <c r="D652" i="3"/>
  <c r="E652" i="3"/>
  <c r="F652" i="3"/>
  <c r="G652" i="3"/>
  <c r="H652" i="3"/>
  <c r="J652" i="3"/>
  <c r="K652" i="3"/>
  <c r="L652" i="3"/>
  <c r="M652" i="3"/>
  <c r="AG652" i="3"/>
  <c r="AQ652" i="3"/>
  <c r="C653" i="3"/>
  <c r="D653" i="3"/>
  <c r="E653" i="3"/>
  <c r="F653" i="3"/>
  <c r="G653" i="3"/>
  <c r="H653" i="3"/>
  <c r="J653" i="3"/>
  <c r="K653" i="3"/>
  <c r="L653" i="3"/>
  <c r="M653" i="3"/>
  <c r="AG653" i="3"/>
  <c r="AQ653" i="3"/>
  <c r="C654" i="3"/>
  <c r="D654" i="3"/>
  <c r="E654" i="3"/>
  <c r="F654" i="3"/>
  <c r="G654" i="3"/>
  <c r="H654" i="3"/>
  <c r="J654" i="3"/>
  <c r="K654" i="3"/>
  <c r="L654" i="3"/>
  <c r="M654" i="3"/>
  <c r="AG654" i="3"/>
  <c r="AQ654" i="3"/>
  <c r="C655" i="3"/>
  <c r="D655" i="3"/>
  <c r="E655" i="3"/>
  <c r="F655" i="3"/>
  <c r="G655" i="3"/>
  <c r="H655" i="3"/>
  <c r="J655" i="3"/>
  <c r="K655" i="3"/>
  <c r="L655" i="3"/>
  <c r="M655" i="3"/>
  <c r="AG655" i="3"/>
  <c r="AQ655" i="3"/>
  <c r="C656" i="3"/>
  <c r="D656" i="3"/>
  <c r="E656" i="3"/>
  <c r="F656" i="3"/>
  <c r="G656" i="3"/>
  <c r="H656" i="3"/>
  <c r="J656" i="3"/>
  <c r="K656" i="3"/>
  <c r="L656" i="3"/>
  <c r="M656" i="3"/>
  <c r="AG656" i="3"/>
  <c r="AQ656" i="3"/>
  <c r="C657" i="3"/>
  <c r="D657" i="3"/>
  <c r="E657" i="3"/>
  <c r="F657" i="3"/>
  <c r="G657" i="3"/>
  <c r="H657" i="3"/>
  <c r="J657" i="3"/>
  <c r="K657" i="3"/>
  <c r="L657" i="3"/>
  <c r="M657" i="3"/>
  <c r="AG657" i="3"/>
  <c r="AQ657" i="3"/>
  <c r="C658" i="3"/>
  <c r="D658" i="3"/>
  <c r="E658" i="3"/>
  <c r="F658" i="3"/>
  <c r="G658" i="3"/>
  <c r="H658" i="3"/>
  <c r="J658" i="3"/>
  <c r="K658" i="3"/>
  <c r="L658" i="3"/>
  <c r="M658" i="3"/>
  <c r="AG658" i="3"/>
  <c r="AQ658" i="3"/>
  <c r="C659" i="3"/>
  <c r="D659" i="3"/>
  <c r="E659" i="3"/>
  <c r="F659" i="3"/>
  <c r="G659" i="3"/>
  <c r="H659" i="3"/>
  <c r="J659" i="3"/>
  <c r="K659" i="3"/>
  <c r="L659" i="3"/>
  <c r="M659" i="3"/>
  <c r="AG659" i="3"/>
  <c r="AQ659" i="3"/>
  <c r="C660" i="3"/>
  <c r="D660" i="3"/>
  <c r="E660" i="3"/>
  <c r="F660" i="3"/>
  <c r="G660" i="3"/>
  <c r="H660" i="3"/>
  <c r="J660" i="3"/>
  <c r="K660" i="3"/>
  <c r="L660" i="3"/>
  <c r="M660" i="3"/>
  <c r="AG660" i="3"/>
  <c r="AQ660" i="3"/>
  <c r="C661" i="3"/>
  <c r="D661" i="3"/>
  <c r="E661" i="3"/>
  <c r="F661" i="3"/>
  <c r="G661" i="3"/>
  <c r="H661" i="3"/>
  <c r="J661" i="3"/>
  <c r="K661" i="3"/>
  <c r="L661" i="3"/>
  <c r="M661" i="3"/>
  <c r="AG661" i="3"/>
  <c r="AQ661" i="3"/>
  <c r="C662" i="3"/>
  <c r="D662" i="3"/>
  <c r="E662" i="3"/>
  <c r="F662" i="3"/>
  <c r="G662" i="3"/>
  <c r="H662" i="3"/>
  <c r="J662" i="3"/>
  <c r="K662" i="3"/>
  <c r="L662" i="3"/>
  <c r="M662" i="3"/>
  <c r="AG662" i="3"/>
  <c r="AQ662" i="3"/>
  <c r="N663" i="3"/>
  <c r="O663" i="3"/>
  <c r="Y663" i="3"/>
  <c r="AA663" i="3"/>
  <c r="AB663" i="3"/>
  <c r="C663" i="3"/>
  <c r="D663" i="3"/>
  <c r="E663" i="3"/>
  <c r="F663" i="3"/>
  <c r="G663" i="3"/>
  <c r="H663" i="3"/>
  <c r="J663" i="3"/>
  <c r="K663" i="3"/>
  <c r="L663" i="3"/>
  <c r="M663" i="3"/>
  <c r="AG663" i="3"/>
  <c r="AG668" i="3"/>
  <c r="AO668" i="3"/>
  <c r="AG669" i="3"/>
  <c r="AO669" i="3"/>
  <c r="AG670" i="3"/>
  <c r="AO670" i="3"/>
  <c r="AG671" i="3"/>
  <c r="AO671" i="3"/>
  <c r="AG672" i="3"/>
  <c r="AO672" i="3"/>
  <c r="AG673" i="3"/>
  <c r="AO673" i="3"/>
  <c r="AG674" i="3"/>
  <c r="AO674" i="3"/>
  <c r="AG675" i="3"/>
  <c r="AO675" i="3"/>
  <c r="AG676" i="3"/>
  <c r="AO676" i="3"/>
  <c r="AG677" i="3"/>
  <c r="AO677" i="3"/>
  <c r="AG678" i="3"/>
  <c r="AO678" i="3"/>
  <c r="AG679" i="3"/>
  <c r="AO679" i="3"/>
  <c r="AG680" i="3"/>
  <c r="AO680" i="3"/>
  <c r="AG681" i="3"/>
  <c r="AO681" i="3"/>
  <c r="AG682" i="3"/>
  <c r="AO682" i="3"/>
  <c r="AG683" i="3"/>
  <c r="AO683" i="3"/>
  <c r="AG684" i="3"/>
  <c r="AO684" i="3"/>
  <c r="AG685" i="3"/>
  <c r="AO685" i="3"/>
  <c r="AG688" i="3"/>
  <c r="AO688" i="3"/>
  <c r="AG689" i="3"/>
  <c r="AO689" i="3"/>
  <c r="AG690" i="3"/>
  <c r="AO690" i="3"/>
  <c r="AG691" i="3"/>
  <c r="AO691" i="3"/>
  <c r="AG692" i="3"/>
  <c r="AO692" i="3"/>
  <c r="AG693" i="3"/>
  <c r="AO693" i="3"/>
  <c r="AG694" i="3"/>
  <c r="AO694" i="3"/>
  <c r="AG695" i="3"/>
  <c r="AO695" i="3"/>
  <c r="AG696" i="3"/>
  <c r="AO696" i="3"/>
  <c r="E2" i="4"/>
  <c r="K1" i="4"/>
  <c r="E3" i="4"/>
  <c r="L1" i="4"/>
  <c r="E4" i="4"/>
  <c r="M1" i="4"/>
  <c r="E5" i="4"/>
  <c r="N1" i="4"/>
  <c r="E6" i="4"/>
  <c r="O1" i="4"/>
  <c r="E7" i="4"/>
  <c r="P1" i="4"/>
  <c r="A2" i="4"/>
  <c r="B2" i="4"/>
  <c r="C2" i="4"/>
  <c r="D2" i="4"/>
  <c r="F2" i="4"/>
  <c r="G2" i="4"/>
  <c r="I2" i="4"/>
  <c r="A3" i="4"/>
  <c r="B3" i="4"/>
  <c r="C3" i="4"/>
  <c r="D3" i="4"/>
  <c r="F3" i="4"/>
  <c r="G3" i="4"/>
  <c r="I3" i="4"/>
  <c r="A4" i="4"/>
  <c r="B4" i="4"/>
  <c r="C4" i="4"/>
  <c r="D4" i="4"/>
  <c r="F4" i="4"/>
  <c r="G4" i="4"/>
  <c r="H4" i="4"/>
  <c r="I4" i="4"/>
  <c r="A5" i="4"/>
  <c r="B5" i="4"/>
  <c r="C5" i="4"/>
  <c r="D5" i="4"/>
  <c r="F5" i="4"/>
  <c r="G5" i="4"/>
  <c r="I5" i="4"/>
  <c r="A6" i="4"/>
  <c r="B6" i="4"/>
  <c r="C6" i="4"/>
  <c r="D6" i="4"/>
  <c r="F6" i="4"/>
  <c r="G6" i="4"/>
  <c r="I6" i="4"/>
  <c r="A7" i="4"/>
  <c r="B7" i="4"/>
  <c r="C7" i="4"/>
  <c r="D7" i="4"/>
  <c r="F7" i="4"/>
  <c r="G7" i="4"/>
  <c r="I7" i="4"/>
  <c r="A8" i="4"/>
  <c r="B8" i="4"/>
  <c r="C8" i="4"/>
  <c r="D8" i="4"/>
  <c r="E8" i="4"/>
  <c r="F8" i="4"/>
  <c r="G8" i="4"/>
  <c r="I8" i="4"/>
  <c r="A9" i="4"/>
  <c r="B9" i="4"/>
  <c r="C9" i="4"/>
  <c r="D9" i="4"/>
  <c r="E9" i="4"/>
  <c r="F9" i="4"/>
  <c r="G9" i="4"/>
  <c r="I9" i="4"/>
  <c r="A10" i="4"/>
  <c r="B10" i="4"/>
  <c r="C10" i="4"/>
  <c r="D10" i="4"/>
  <c r="E10" i="4"/>
  <c r="F10" i="4"/>
  <c r="G10" i="4"/>
  <c r="I10" i="4"/>
  <c r="A11" i="4"/>
  <c r="B11" i="4"/>
  <c r="C11" i="4"/>
  <c r="D11" i="4"/>
  <c r="E11" i="4"/>
  <c r="F11" i="4"/>
  <c r="G11" i="4"/>
  <c r="I11" i="4"/>
  <c r="A12" i="4"/>
  <c r="B12" i="4"/>
  <c r="C12" i="4"/>
  <c r="D12" i="4"/>
  <c r="E12" i="4"/>
  <c r="F12" i="4"/>
  <c r="G12" i="4"/>
  <c r="I12" i="4"/>
  <c r="A13" i="4"/>
  <c r="B13" i="4"/>
  <c r="C13" i="4"/>
  <c r="D13" i="4"/>
  <c r="E13" i="4"/>
  <c r="F13" i="4"/>
  <c r="G13" i="4"/>
  <c r="I13" i="4"/>
  <c r="K13" i="4"/>
  <c r="L13" i="4"/>
  <c r="M13" i="4"/>
  <c r="N13" i="4"/>
  <c r="O13" i="4"/>
  <c r="P13" i="4"/>
  <c r="A14" i="4"/>
  <c r="B14" i="4"/>
  <c r="C14" i="4"/>
  <c r="D14" i="4"/>
  <c r="E14" i="4"/>
  <c r="F14" i="4"/>
  <c r="G14" i="4"/>
  <c r="I14" i="4"/>
  <c r="A15" i="4"/>
  <c r="B15" i="4"/>
  <c r="C15" i="4"/>
  <c r="D15" i="4"/>
  <c r="E15" i="4"/>
  <c r="F15" i="4"/>
  <c r="G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I19" i="4"/>
  <c r="A20" i="4"/>
  <c r="B20" i="4"/>
  <c r="C20" i="4"/>
  <c r="D20" i="4"/>
  <c r="E20" i="4"/>
  <c r="F20" i="4"/>
  <c r="G20" i="4"/>
  <c r="I20" i="4"/>
  <c r="A21" i="4"/>
  <c r="B21" i="4"/>
  <c r="C21" i="4"/>
  <c r="D21" i="4"/>
  <c r="E21" i="4"/>
  <c r="F21" i="4"/>
  <c r="G21" i="4"/>
  <c r="I21" i="4"/>
  <c r="A22" i="4"/>
  <c r="B22" i="4"/>
  <c r="C22" i="4"/>
  <c r="E22" i="4"/>
  <c r="F22" i="4"/>
  <c r="G22" i="4"/>
  <c r="I22" i="4"/>
  <c r="A23" i="4"/>
  <c r="B23" i="4"/>
  <c r="C23" i="4"/>
  <c r="D23" i="4"/>
  <c r="E23" i="4"/>
  <c r="F23" i="4"/>
  <c r="G23" i="4"/>
  <c r="I23" i="4"/>
  <c r="A24" i="4"/>
  <c r="B24" i="4"/>
  <c r="C24" i="4"/>
  <c r="D24" i="4"/>
  <c r="E24" i="4"/>
  <c r="F24" i="4"/>
  <c r="G24" i="4"/>
  <c r="I24" i="4"/>
  <c r="A25" i="4"/>
  <c r="B25" i="4"/>
  <c r="C25" i="4"/>
  <c r="D25" i="4"/>
  <c r="E25" i="4"/>
  <c r="F25" i="4"/>
  <c r="G25" i="4"/>
  <c r="I25" i="4"/>
  <c r="K25" i="4"/>
  <c r="L25" i="4"/>
  <c r="M25" i="4"/>
  <c r="N25" i="4"/>
  <c r="O25" i="4"/>
  <c r="P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I27" i="4"/>
  <c r="A28" i="4"/>
  <c r="B28" i="4"/>
  <c r="C28" i="4"/>
  <c r="D28" i="4"/>
  <c r="E28" i="4"/>
  <c r="F28" i="4"/>
  <c r="G28" i="4"/>
  <c r="I28" i="4"/>
  <c r="A29" i="4"/>
  <c r="B29" i="4"/>
  <c r="C29" i="4"/>
  <c r="D29" i="4"/>
  <c r="E29" i="4"/>
  <c r="F29" i="4"/>
  <c r="G29" i="4"/>
  <c r="I29" i="4"/>
  <c r="A30" i="4"/>
  <c r="B30" i="4"/>
  <c r="C30" i="4"/>
  <c r="D30" i="4"/>
  <c r="E30" i="4"/>
  <c r="F30" i="4"/>
  <c r="G30" i="4"/>
  <c r="I30" i="4"/>
  <c r="A31" i="4"/>
  <c r="B31" i="4"/>
  <c r="C31" i="4"/>
  <c r="E31" i="4"/>
  <c r="F31" i="4"/>
  <c r="G31" i="4"/>
  <c r="I31" i="4"/>
  <c r="A32" i="4"/>
  <c r="B32" i="4"/>
  <c r="C32" i="4"/>
  <c r="D32" i="4"/>
  <c r="E32" i="4"/>
  <c r="F32" i="4"/>
  <c r="G32" i="4"/>
  <c r="I32" i="4"/>
  <c r="A33" i="4"/>
  <c r="B33" i="4"/>
  <c r="C33" i="4"/>
  <c r="D33" i="4"/>
  <c r="E33" i="4"/>
  <c r="F33" i="4"/>
  <c r="G33" i="4"/>
  <c r="I33" i="4"/>
  <c r="A34" i="4"/>
  <c r="B34" i="4"/>
  <c r="C34" i="4"/>
  <c r="D34" i="4"/>
  <c r="E34" i="4"/>
  <c r="F34" i="4"/>
  <c r="G34" i="4"/>
  <c r="I34" i="4"/>
  <c r="A35" i="4"/>
  <c r="B35" i="4"/>
  <c r="C35" i="4"/>
  <c r="D35" i="4"/>
  <c r="E35" i="4"/>
  <c r="F35" i="4"/>
  <c r="G35" i="4"/>
  <c r="I35" i="4"/>
  <c r="A36" i="4"/>
  <c r="B36" i="4"/>
  <c r="C36" i="4"/>
  <c r="E36" i="4"/>
  <c r="F36" i="4"/>
  <c r="G36" i="4"/>
  <c r="I36" i="4"/>
  <c r="A37" i="4"/>
  <c r="B37" i="4"/>
  <c r="C37" i="4"/>
  <c r="D37" i="4"/>
  <c r="K37" i="4"/>
  <c r="L37" i="4"/>
  <c r="M37" i="4"/>
  <c r="N37" i="4"/>
  <c r="O37" i="4"/>
  <c r="P37" i="4"/>
  <c r="F38" i="4"/>
  <c r="G38" i="4"/>
  <c r="F39" i="4"/>
  <c r="G39" i="4"/>
  <c r="K49" i="4"/>
  <c r="L49" i="4"/>
  <c r="M49" i="4"/>
  <c r="N49" i="4"/>
  <c r="O49" i="4"/>
  <c r="P49" i="4"/>
  <c r="K61" i="4"/>
  <c r="L61" i="4"/>
  <c r="M61" i="4"/>
  <c r="N61" i="4"/>
  <c r="G69" i="4"/>
  <c r="E28" i="7"/>
  <c r="E82" i="4"/>
  <c r="C63" i="7"/>
  <c r="F82" i="4"/>
  <c r="B63" i="7"/>
  <c r="F83" i="4"/>
  <c r="D63" i="7"/>
  <c r="F84" i="4"/>
  <c r="F85" i="4"/>
  <c r="G82" i="4"/>
  <c r="A28" i="7"/>
  <c r="E83" i="4"/>
  <c r="G83" i="4"/>
  <c r="I28" i="7"/>
  <c r="E84" i="4"/>
  <c r="G84" i="4"/>
  <c r="G85" i="4"/>
  <c r="E97" i="4"/>
  <c r="C68" i="7"/>
  <c r="F97" i="4"/>
  <c r="B68" i="7"/>
  <c r="F98" i="4"/>
  <c r="D68" i="7"/>
  <c r="F99" i="4"/>
  <c r="G97" i="4"/>
  <c r="E98" i="4"/>
  <c r="G98" i="4"/>
  <c r="E99" i="4"/>
  <c r="G99" i="4"/>
  <c r="E100" i="4"/>
  <c r="G100" i="4"/>
  <c r="E111" i="4"/>
  <c r="K109" i="4"/>
  <c r="E112" i="4"/>
  <c r="L109" i="4"/>
  <c r="E113" i="4"/>
  <c r="M109" i="4"/>
  <c r="E114" i="4"/>
  <c r="N109" i="4"/>
  <c r="E115" i="4"/>
  <c r="O109" i="4"/>
  <c r="E116" i="4"/>
  <c r="P109" i="4"/>
  <c r="E117" i="4"/>
  <c r="Q109" i="4"/>
  <c r="E118" i="4"/>
  <c r="R109" i="4"/>
  <c r="A111" i="4"/>
  <c r="B111" i="4"/>
  <c r="C111" i="4"/>
  <c r="F111" i="4"/>
  <c r="G111" i="4"/>
  <c r="I111" i="4"/>
  <c r="J111" i="4"/>
  <c r="A112" i="4"/>
  <c r="B112" i="4"/>
  <c r="C112" i="4"/>
  <c r="F112" i="4"/>
  <c r="G112" i="4"/>
  <c r="I112" i="4"/>
  <c r="J112" i="4"/>
  <c r="A113" i="4"/>
  <c r="B113" i="4"/>
  <c r="C113" i="4"/>
  <c r="F113" i="4"/>
  <c r="G113" i="4"/>
  <c r="I113" i="4"/>
  <c r="J113" i="4"/>
  <c r="A114" i="4"/>
  <c r="B114" i="4"/>
  <c r="C114" i="4"/>
  <c r="F114" i="4"/>
  <c r="G114" i="4"/>
  <c r="I114" i="4"/>
  <c r="J114" i="4"/>
  <c r="A115" i="4"/>
  <c r="B115" i="4"/>
  <c r="C115" i="4"/>
  <c r="F115" i="4"/>
  <c r="G115" i="4"/>
  <c r="I115" i="4"/>
  <c r="J115" i="4"/>
  <c r="A116" i="4"/>
  <c r="B116" i="4"/>
  <c r="C116" i="4"/>
  <c r="F116" i="4"/>
  <c r="G116" i="4"/>
  <c r="I116" i="4"/>
  <c r="J116" i="4"/>
  <c r="A117" i="4"/>
  <c r="B117" i="4"/>
  <c r="C117" i="4"/>
  <c r="F117" i="4"/>
  <c r="G117" i="4"/>
  <c r="I117" i="4"/>
  <c r="J117" i="4"/>
  <c r="A118" i="4"/>
  <c r="B118" i="4"/>
  <c r="C118" i="4"/>
  <c r="F118" i="4"/>
  <c r="G118" i="4"/>
  <c r="I118" i="4"/>
  <c r="J118" i="4"/>
  <c r="E127" i="4"/>
  <c r="K125" i="4"/>
  <c r="E128" i="4"/>
  <c r="L125" i="4"/>
  <c r="E129" i="4"/>
  <c r="M125" i="4"/>
  <c r="E130" i="4"/>
  <c r="N125" i="4"/>
  <c r="E131" i="4"/>
  <c r="O125" i="4"/>
  <c r="E132" i="4"/>
  <c r="P125" i="4"/>
  <c r="E133" i="4"/>
  <c r="Q125" i="4"/>
  <c r="A127" i="4"/>
  <c r="B127" i="4"/>
  <c r="C127" i="4"/>
  <c r="F127" i="4"/>
  <c r="G127" i="4"/>
  <c r="I127" i="4"/>
  <c r="J127" i="4"/>
  <c r="A128" i="4"/>
  <c r="B128" i="4"/>
  <c r="C128" i="4"/>
  <c r="F128" i="4"/>
  <c r="G128" i="4"/>
  <c r="I128" i="4"/>
  <c r="J128" i="4"/>
  <c r="A129" i="4"/>
  <c r="B129" i="4"/>
  <c r="C129" i="4"/>
  <c r="F129" i="4"/>
  <c r="G129" i="4"/>
  <c r="I129" i="4"/>
  <c r="J129" i="4"/>
  <c r="A130" i="4"/>
  <c r="B130" i="4"/>
  <c r="C130" i="4"/>
  <c r="F130" i="4"/>
  <c r="G130" i="4"/>
  <c r="I130" i="4"/>
  <c r="J130" i="4"/>
  <c r="A131" i="4"/>
  <c r="B131" i="4"/>
  <c r="C131" i="4"/>
  <c r="F131" i="4"/>
  <c r="G131" i="4"/>
  <c r="I131" i="4"/>
  <c r="J131" i="4"/>
  <c r="A132" i="4"/>
  <c r="B132" i="4"/>
  <c r="C132" i="4"/>
  <c r="F132" i="4"/>
  <c r="G132" i="4"/>
  <c r="I132" i="4"/>
  <c r="J132" i="4"/>
  <c r="A133" i="4"/>
  <c r="B133" i="4"/>
  <c r="C133" i="4"/>
  <c r="F133" i="4"/>
  <c r="G133" i="4"/>
  <c r="I133" i="4"/>
  <c r="J133" i="4"/>
  <c r="A134" i="4"/>
  <c r="B134" i="4"/>
  <c r="C134" i="4"/>
  <c r="E134" i="4"/>
  <c r="F134" i="4"/>
  <c r="G134" i="4"/>
  <c r="I134" i="4"/>
  <c r="J134" i="4"/>
  <c r="A135" i="4"/>
  <c r="B135" i="4"/>
  <c r="C135" i="4"/>
  <c r="E135" i="4"/>
  <c r="F135" i="4"/>
  <c r="G135" i="4"/>
  <c r="I135" i="4"/>
  <c r="J135" i="4"/>
  <c r="A136" i="4"/>
  <c r="B136" i="4"/>
  <c r="C136" i="4"/>
  <c r="E136" i="4"/>
  <c r="F136" i="4"/>
  <c r="G136" i="4"/>
  <c r="I136" i="4"/>
  <c r="J136" i="4"/>
  <c r="K137" i="4"/>
  <c r="L137" i="4"/>
  <c r="M137" i="4"/>
  <c r="E154" i="4"/>
  <c r="K152" i="4"/>
  <c r="E155" i="4"/>
  <c r="L152" i="4"/>
  <c r="E156" i="4"/>
  <c r="M152" i="4"/>
  <c r="E157" i="4"/>
  <c r="N152" i="4"/>
  <c r="E158" i="4"/>
  <c r="O152" i="4"/>
  <c r="E159" i="4"/>
  <c r="P152" i="4"/>
  <c r="E160" i="4"/>
  <c r="Q152" i="4"/>
  <c r="A154" i="4"/>
  <c r="B154" i="4"/>
  <c r="C154" i="4"/>
  <c r="F154" i="4"/>
  <c r="G154" i="4"/>
  <c r="I154" i="4"/>
  <c r="J154" i="4"/>
  <c r="A155" i="4"/>
  <c r="B155" i="4"/>
  <c r="C155" i="4"/>
  <c r="F155" i="4"/>
  <c r="G155" i="4"/>
  <c r="I155" i="4"/>
  <c r="J155" i="4"/>
  <c r="A156" i="4"/>
  <c r="B156" i="4"/>
  <c r="C156" i="4"/>
  <c r="F156" i="4"/>
  <c r="G156" i="4"/>
  <c r="I156" i="4"/>
  <c r="J156" i="4"/>
  <c r="A157" i="4"/>
  <c r="B157" i="4"/>
  <c r="C157" i="4"/>
  <c r="F157" i="4"/>
  <c r="G157" i="4"/>
  <c r="I157" i="4"/>
  <c r="J157" i="4"/>
  <c r="A158" i="4"/>
  <c r="B158" i="4"/>
  <c r="C158" i="4"/>
  <c r="F158" i="4"/>
  <c r="G158" i="4"/>
  <c r="I158" i="4"/>
  <c r="J158" i="4"/>
  <c r="A159" i="4"/>
  <c r="B159" i="4"/>
  <c r="C159" i="4"/>
  <c r="F159" i="4"/>
  <c r="G159" i="4"/>
  <c r="I159" i="4"/>
  <c r="J159" i="4"/>
  <c r="A160" i="4"/>
  <c r="B160" i="4"/>
  <c r="C160" i="4"/>
  <c r="F160" i="4"/>
  <c r="G160" i="4"/>
  <c r="I160" i="4"/>
  <c r="J160" i="4"/>
  <c r="A161" i="4"/>
  <c r="B161" i="4"/>
  <c r="C161" i="4"/>
  <c r="E161" i="4"/>
  <c r="F161" i="4"/>
  <c r="G161" i="4"/>
  <c r="I161" i="4"/>
  <c r="J161" i="4"/>
  <c r="A162" i="4"/>
  <c r="B162" i="4"/>
  <c r="C162" i="4"/>
  <c r="E162" i="4"/>
  <c r="F162" i="4"/>
  <c r="G162" i="4"/>
  <c r="I162" i="4"/>
  <c r="J162" i="4"/>
  <c r="A163" i="4"/>
  <c r="B163" i="4"/>
  <c r="C163" i="4"/>
  <c r="E163" i="4"/>
  <c r="F163" i="4"/>
  <c r="G163" i="4"/>
  <c r="I163" i="4"/>
  <c r="J163" i="4"/>
  <c r="A164" i="4"/>
  <c r="B164" i="4"/>
  <c r="C164" i="4"/>
  <c r="E164" i="4"/>
  <c r="F164" i="4"/>
  <c r="G164" i="4"/>
  <c r="I164" i="4"/>
  <c r="J164" i="4"/>
  <c r="K164" i="4"/>
  <c r="L164" i="4"/>
  <c r="M164" i="4"/>
  <c r="N164" i="4"/>
  <c r="E165" i="4"/>
  <c r="O164" i="4"/>
  <c r="E166" i="4"/>
  <c r="P164" i="4"/>
  <c r="E167" i="4"/>
  <c r="Q164" i="4"/>
  <c r="A165" i="4"/>
  <c r="B165" i="4"/>
  <c r="C165" i="4"/>
  <c r="F165" i="4"/>
  <c r="G165" i="4"/>
  <c r="I165" i="4"/>
  <c r="J165" i="4"/>
  <c r="A166" i="4"/>
  <c r="B166" i="4"/>
  <c r="C166" i="4"/>
  <c r="F166" i="4"/>
  <c r="G166" i="4"/>
  <c r="I166" i="4"/>
  <c r="J166" i="4"/>
  <c r="A167" i="4"/>
  <c r="B167" i="4"/>
  <c r="C167" i="4"/>
  <c r="F167" i="4"/>
  <c r="G167" i="4"/>
  <c r="I167" i="4"/>
  <c r="J167" i="4"/>
  <c r="E1" i="5"/>
  <c r="L1" i="5"/>
  <c r="S1" i="5"/>
  <c r="F2" i="5"/>
  <c r="B2" i="5"/>
  <c r="C2" i="5"/>
  <c r="D2" i="5"/>
  <c r="E2" i="5"/>
  <c r="M2" i="5"/>
  <c r="I2" i="5"/>
  <c r="J2" i="5"/>
  <c r="K2" i="5"/>
  <c r="L2" i="5"/>
  <c r="T2" i="5"/>
  <c r="P2" i="5"/>
  <c r="Q2" i="5"/>
  <c r="R2" i="5"/>
  <c r="S2" i="5"/>
  <c r="F3" i="5"/>
  <c r="B3" i="5"/>
  <c r="C3" i="5"/>
  <c r="D3" i="5"/>
  <c r="E3" i="5"/>
  <c r="M3" i="5"/>
  <c r="I3" i="5"/>
  <c r="J3" i="5"/>
  <c r="K3" i="5"/>
  <c r="L3" i="5"/>
  <c r="T3" i="5"/>
  <c r="P3" i="5"/>
  <c r="Q3" i="5"/>
  <c r="R3" i="5"/>
  <c r="S3" i="5"/>
  <c r="F4" i="5"/>
  <c r="B4" i="5"/>
  <c r="C4" i="5"/>
  <c r="D4" i="5"/>
  <c r="E4" i="5"/>
  <c r="M4" i="5"/>
  <c r="I4" i="5"/>
  <c r="J4" i="5"/>
  <c r="K4" i="5"/>
  <c r="L4" i="5"/>
  <c r="T4" i="5"/>
  <c r="P4" i="5"/>
  <c r="Q4" i="5"/>
  <c r="R4" i="5"/>
  <c r="S4" i="5"/>
  <c r="F5" i="5"/>
  <c r="B5" i="5"/>
  <c r="C5" i="5"/>
  <c r="D5" i="5"/>
  <c r="E5" i="5"/>
  <c r="M5" i="5"/>
  <c r="I5" i="5"/>
  <c r="J5" i="5"/>
  <c r="K5" i="5"/>
  <c r="L5" i="5"/>
  <c r="T5" i="5"/>
  <c r="P5" i="5"/>
  <c r="Q5" i="5"/>
  <c r="R5" i="5"/>
  <c r="S5" i="5"/>
  <c r="F6" i="5"/>
  <c r="B6" i="5"/>
  <c r="C6" i="5"/>
  <c r="D6" i="5"/>
  <c r="E6" i="5"/>
  <c r="M6" i="5"/>
  <c r="I6" i="5"/>
  <c r="J6" i="5"/>
  <c r="K6" i="5"/>
  <c r="L6" i="5"/>
  <c r="T6" i="5"/>
  <c r="P6" i="5"/>
  <c r="Q6" i="5"/>
  <c r="R6" i="5"/>
  <c r="S6" i="5"/>
  <c r="F7" i="5"/>
  <c r="B7" i="5"/>
  <c r="C7" i="5"/>
  <c r="D7" i="5"/>
  <c r="E7" i="5"/>
  <c r="M7" i="5"/>
  <c r="I7" i="5"/>
  <c r="J7" i="5"/>
  <c r="K7" i="5"/>
  <c r="L7" i="5"/>
  <c r="T7" i="5"/>
  <c r="P7" i="5"/>
  <c r="Q7" i="5"/>
  <c r="R7" i="5"/>
  <c r="S7" i="5"/>
  <c r="F8" i="5"/>
  <c r="B8" i="5"/>
  <c r="C8" i="5"/>
  <c r="D8" i="5"/>
  <c r="E8" i="5"/>
  <c r="M8" i="5"/>
  <c r="I8" i="5"/>
  <c r="J8" i="5"/>
  <c r="K8" i="5"/>
  <c r="L8" i="5"/>
  <c r="T8" i="5"/>
  <c r="P8" i="5"/>
  <c r="Q8" i="5"/>
  <c r="R8" i="5"/>
  <c r="S8" i="5"/>
  <c r="F9" i="5"/>
  <c r="B9" i="5"/>
  <c r="C9" i="5"/>
  <c r="D9" i="5"/>
  <c r="E9" i="5"/>
  <c r="M9" i="5"/>
  <c r="I9" i="5"/>
  <c r="J9" i="5"/>
  <c r="K9" i="5"/>
  <c r="L9" i="5"/>
  <c r="T9" i="5"/>
  <c r="P9" i="5"/>
  <c r="Q9" i="5"/>
  <c r="R9" i="5"/>
  <c r="S9" i="5"/>
  <c r="F10" i="5"/>
  <c r="B10" i="5"/>
  <c r="C10" i="5"/>
  <c r="D10" i="5"/>
  <c r="E10" i="5"/>
  <c r="M10" i="5"/>
  <c r="I10" i="5"/>
  <c r="J10" i="5"/>
  <c r="K10" i="5"/>
  <c r="L10" i="5"/>
  <c r="T10" i="5"/>
  <c r="P10" i="5"/>
  <c r="Q10" i="5"/>
  <c r="R10" i="5"/>
  <c r="S10" i="5"/>
  <c r="F11" i="5"/>
  <c r="B11" i="5"/>
  <c r="C11" i="5"/>
  <c r="D11" i="5"/>
  <c r="E11" i="5"/>
  <c r="M11" i="5"/>
  <c r="I11" i="5"/>
  <c r="J11" i="5"/>
  <c r="K11" i="5"/>
  <c r="L11" i="5"/>
  <c r="T11" i="5"/>
  <c r="P11" i="5"/>
  <c r="Q11" i="5"/>
  <c r="R11" i="5"/>
  <c r="S11" i="5"/>
  <c r="F12" i="5"/>
  <c r="B12" i="5"/>
  <c r="C12" i="5"/>
  <c r="D12" i="5"/>
  <c r="E12" i="5"/>
  <c r="M12" i="5"/>
  <c r="I12" i="5"/>
  <c r="J12" i="5"/>
  <c r="K12" i="5"/>
  <c r="L12" i="5"/>
  <c r="T12" i="5"/>
  <c r="P12" i="5"/>
  <c r="Q12" i="5"/>
  <c r="R12" i="5"/>
  <c r="S12" i="5"/>
  <c r="F13" i="5"/>
  <c r="B13" i="5"/>
  <c r="C13" i="5"/>
  <c r="D13" i="5"/>
  <c r="E13" i="5"/>
  <c r="M13" i="5"/>
  <c r="I13" i="5"/>
  <c r="J13" i="5"/>
  <c r="K13" i="5"/>
  <c r="L13" i="5"/>
  <c r="T13" i="5"/>
  <c r="P13" i="5"/>
  <c r="Q13" i="5"/>
  <c r="R13" i="5"/>
  <c r="S13" i="5"/>
  <c r="F14" i="5"/>
  <c r="B14" i="5"/>
  <c r="C14" i="5"/>
  <c r="D14" i="5"/>
  <c r="E14" i="5"/>
  <c r="M14" i="5"/>
  <c r="I14" i="5"/>
  <c r="J14" i="5"/>
  <c r="K14" i="5"/>
  <c r="L14" i="5"/>
  <c r="T14" i="5"/>
  <c r="P14" i="5"/>
  <c r="Q14" i="5"/>
  <c r="R14" i="5"/>
  <c r="S14" i="5"/>
  <c r="F15" i="5"/>
  <c r="B15" i="5"/>
  <c r="C15" i="5"/>
  <c r="D15" i="5"/>
  <c r="E15" i="5"/>
  <c r="M15" i="5"/>
  <c r="I15" i="5"/>
  <c r="J15" i="5"/>
  <c r="K15" i="5"/>
  <c r="L15" i="5"/>
  <c r="T15" i="5"/>
  <c r="P15" i="5"/>
  <c r="Q15" i="5"/>
  <c r="R15" i="5"/>
  <c r="S15" i="5"/>
  <c r="F16" i="5"/>
  <c r="B16" i="5"/>
  <c r="C16" i="5"/>
  <c r="D16" i="5"/>
  <c r="E16" i="5"/>
  <c r="M16" i="5"/>
  <c r="I16" i="5"/>
  <c r="J16" i="5"/>
  <c r="K16" i="5"/>
  <c r="L16" i="5"/>
  <c r="T16" i="5"/>
  <c r="P16" i="5"/>
  <c r="Q16" i="5"/>
  <c r="R16" i="5"/>
  <c r="S16" i="5"/>
  <c r="F17" i="5"/>
  <c r="B17" i="5"/>
  <c r="C17" i="5"/>
  <c r="D17" i="5"/>
  <c r="E17" i="5"/>
  <c r="M17" i="5"/>
  <c r="I17" i="5"/>
  <c r="J17" i="5"/>
  <c r="K17" i="5"/>
  <c r="L17" i="5"/>
  <c r="T17" i="5"/>
  <c r="P17" i="5"/>
  <c r="Q17" i="5"/>
  <c r="R17" i="5"/>
  <c r="S17" i="5"/>
  <c r="F18" i="5"/>
  <c r="B18" i="5"/>
  <c r="C18" i="5"/>
  <c r="D18" i="5"/>
  <c r="E18" i="5"/>
  <c r="M18" i="5"/>
  <c r="I18" i="5"/>
  <c r="J18" i="5"/>
  <c r="K18" i="5"/>
  <c r="L18" i="5"/>
  <c r="T18" i="5"/>
  <c r="P18" i="5"/>
  <c r="Q18" i="5"/>
  <c r="R18" i="5"/>
  <c r="S18" i="5"/>
  <c r="F19" i="5"/>
  <c r="B19" i="5"/>
  <c r="C19" i="5"/>
  <c r="D19" i="5"/>
  <c r="E19" i="5"/>
  <c r="M19" i="5"/>
  <c r="I19" i="5"/>
  <c r="J19" i="5"/>
  <c r="K19" i="5"/>
  <c r="L19" i="5"/>
  <c r="T19" i="5"/>
  <c r="P19" i="5"/>
  <c r="Q19" i="5"/>
  <c r="R19" i="5"/>
  <c r="S19" i="5"/>
  <c r="F20" i="5"/>
  <c r="B20" i="5"/>
  <c r="C20" i="5"/>
  <c r="D20" i="5"/>
  <c r="E20" i="5"/>
  <c r="M20" i="5"/>
  <c r="I20" i="5"/>
  <c r="J20" i="5"/>
  <c r="K20" i="5"/>
  <c r="L20" i="5"/>
  <c r="T20" i="5"/>
  <c r="P20" i="5"/>
  <c r="Q20" i="5"/>
  <c r="R20" i="5"/>
  <c r="S20" i="5"/>
  <c r="F21" i="5"/>
  <c r="B21" i="5"/>
  <c r="C21" i="5"/>
  <c r="D21" i="5"/>
  <c r="E21" i="5"/>
  <c r="M21" i="5"/>
  <c r="I21" i="5"/>
  <c r="J21" i="5"/>
  <c r="K21" i="5"/>
  <c r="L21" i="5"/>
  <c r="T21" i="5"/>
  <c r="P21" i="5"/>
  <c r="Q21" i="5"/>
  <c r="R21" i="5"/>
  <c r="S21" i="5"/>
  <c r="F22" i="5"/>
  <c r="B22" i="5"/>
  <c r="C22" i="5"/>
  <c r="D22" i="5"/>
  <c r="E22" i="5"/>
  <c r="M22" i="5"/>
  <c r="I22" i="5"/>
  <c r="J22" i="5"/>
  <c r="K22" i="5"/>
  <c r="L22" i="5"/>
  <c r="T22" i="5"/>
  <c r="P22" i="5"/>
  <c r="Q22" i="5"/>
  <c r="R22" i="5"/>
  <c r="S22" i="5"/>
  <c r="F23" i="5"/>
  <c r="B23" i="5"/>
  <c r="C23" i="5"/>
  <c r="D23" i="5"/>
  <c r="E23" i="5"/>
  <c r="M23" i="5"/>
  <c r="I23" i="5"/>
  <c r="J23" i="5"/>
  <c r="K23" i="5"/>
  <c r="L23" i="5"/>
  <c r="T23" i="5"/>
  <c r="P23" i="5"/>
  <c r="Q23" i="5"/>
  <c r="R23" i="5"/>
  <c r="S23" i="5"/>
  <c r="F24" i="5"/>
  <c r="B24" i="5"/>
  <c r="C24" i="5"/>
  <c r="D24" i="5"/>
  <c r="E24" i="5"/>
  <c r="M24" i="5"/>
  <c r="I24" i="5"/>
  <c r="J24" i="5"/>
  <c r="K24" i="5"/>
  <c r="L24" i="5"/>
  <c r="T24" i="5"/>
  <c r="P24" i="5"/>
  <c r="Q24" i="5"/>
  <c r="R24" i="5"/>
  <c r="S24" i="5"/>
  <c r="F25" i="5"/>
  <c r="B25" i="5"/>
  <c r="C25" i="5"/>
  <c r="D25" i="5"/>
  <c r="E25" i="5"/>
  <c r="M25" i="5"/>
  <c r="I25" i="5"/>
  <c r="J25" i="5"/>
  <c r="K25" i="5"/>
  <c r="L25" i="5"/>
  <c r="T25" i="5"/>
  <c r="P25" i="5"/>
  <c r="Q25" i="5"/>
  <c r="R25" i="5"/>
  <c r="S25" i="5"/>
  <c r="F26" i="5"/>
  <c r="B26" i="5"/>
  <c r="C26" i="5"/>
  <c r="D26" i="5"/>
  <c r="E26" i="5"/>
  <c r="M26" i="5"/>
  <c r="I26" i="5"/>
  <c r="J26" i="5"/>
  <c r="K26" i="5"/>
  <c r="L26" i="5"/>
  <c r="T26" i="5"/>
  <c r="P26" i="5"/>
  <c r="Q26" i="5"/>
  <c r="R26" i="5"/>
  <c r="S26" i="5"/>
  <c r="F27" i="5"/>
  <c r="B27" i="5"/>
  <c r="C27" i="5"/>
  <c r="D27" i="5"/>
  <c r="E27" i="5"/>
  <c r="M27" i="5"/>
  <c r="I27" i="5"/>
  <c r="J27" i="5"/>
  <c r="K27" i="5"/>
  <c r="L27" i="5"/>
  <c r="T27" i="5"/>
  <c r="P27" i="5"/>
  <c r="Q27" i="5"/>
  <c r="R27" i="5"/>
  <c r="S27" i="5"/>
  <c r="F28" i="5"/>
  <c r="B28" i="5"/>
  <c r="C28" i="5"/>
  <c r="D28" i="5"/>
  <c r="E28" i="5"/>
  <c r="M28" i="5"/>
  <c r="I28" i="5"/>
  <c r="J28" i="5"/>
  <c r="K28" i="5"/>
  <c r="L28" i="5"/>
  <c r="T28" i="5"/>
  <c r="P28" i="5"/>
  <c r="Q28" i="5"/>
  <c r="R28" i="5"/>
  <c r="S28" i="5"/>
  <c r="F29" i="5"/>
  <c r="B29" i="5"/>
  <c r="C29" i="5"/>
  <c r="D29" i="5"/>
  <c r="E29" i="5"/>
  <c r="M29" i="5"/>
  <c r="I29" i="5"/>
  <c r="J29" i="5"/>
  <c r="K29" i="5"/>
  <c r="L29" i="5"/>
  <c r="T29" i="5"/>
  <c r="P29" i="5"/>
  <c r="Q29" i="5"/>
  <c r="R29" i="5"/>
  <c r="S29" i="5"/>
  <c r="F30" i="5"/>
  <c r="B30" i="5"/>
  <c r="C30" i="5"/>
  <c r="D30" i="5"/>
  <c r="E30" i="5"/>
  <c r="M30" i="5"/>
  <c r="I30" i="5"/>
  <c r="J30" i="5"/>
  <c r="K30" i="5"/>
  <c r="L30" i="5"/>
  <c r="T30" i="5"/>
  <c r="P30" i="5"/>
  <c r="Q30" i="5"/>
  <c r="R30" i="5"/>
  <c r="S30" i="5"/>
  <c r="F31" i="5"/>
  <c r="B31" i="5"/>
  <c r="C31" i="5"/>
  <c r="D31" i="5"/>
  <c r="E31" i="5"/>
  <c r="M31" i="5"/>
  <c r="I31" i="5"/>
  <c r="J31" i="5"/>
  <c r="K31" i="5"/>
  <c r="L31" i="5"/>
  <c r="T31" i="5"/>
  <c r="P31" i="5"/>
  <c r="Q31" i="5"/>
  <c r="R31" i="5"/>
  <c r="S31" i="5"/>
  <c r="F32" i="5"/>
  <c r="B32" i="5"/>
  <c r="C32" i="5"/>
  <c r="D32" i="5"/>
  <c r="E32" i="5"/>
  <c r="M32" i="5"/>
  <c r="I32" i="5"/>
  <c r="J32" i="5"/>
  <c r="K32" i="5"/>
  <c r="L32" i="5"/>
  <c r="T32" i="5"/>
  <c r="P32" i="5"/>
  <c r="Q32" i="5"/>
  <c r="R32" i="5"/>
  <c r="S32" i="5"/>
  <c r="F33" i="5"/>
  <c r="B33" i="5"/>
  <c r="C33" i="5"/>
  <c r="D33" i="5"/>
  <c r="E33" i="5"/>
  <c r="M33" i="5"/>
  <c r="I33" i="5"/>
  <c r="J33" i="5"/>
  <c r="K33" i="5"/>
  <c r="L33" i="5"/>
  <c r="T33" i="5"/>
  <c r="P33" i="5"/>
  <c r="Q33" i="5"/>
  <c r="R33" i="5"/>
  <c r="S33" i="5"/>
  <c r="F34" i="5"/>
  <c r="B34" i="5"/>
  <c r="C34" i="5"/>
  <c r="D34" i="5"/>
  <c r="E34" i="5"/>
  <c r="M34" i="5"/>
  <c r="I34" i="5"/>
  <c r="J34" i="5"/>
  <c r="K34" i="5"/>
  <c r="L34" i="5"/>
  <c r="T34" i="5"/>
  <c r="P34" i="5"/>
  <c r="Q34" i="5"/>
  <c r="R34" i="5"/>
  <c r="S34" i="5"/>
  <c r="F35" i="5"/>
  <c r="B35" i="5"/>
  <c r="C35" i="5"/>
  <c r="D35" i="5"/>
  <c r="E35" i="5"/>
  <c r="M35" i="5"/>
  <c r="I35" i="5"/>
  <c r="J35" i="5"/>
  <c r="K35" i="5"/>
  <c r="L35" i="5"/>
  <c r="T35" i="5"/>
  <c r="P35" i="5"/>
  <c r="Q35" i="5"/>
  <c r="R35" i="5"/>
  <c r="S35" i="5"/>
  <c r="C36" i="5"/>
  <c r="D36" i="5"/>
  <c r="E36" i="5"/>
  <c r="F36" i="5"/>
  <c r="J36" i="5"/>
  <c r="K36" i="5"/>
  <c r="L36" i="5"/>
  <c r="M36" i="5"/>
  <c r="Q36" i="5"/>
  <c r="R36" i="5"/>
  <c r="S36" i="5"/>
  <c r="T36" i="5"/>
  <c r="G2" i="7"/>
  <c r="H2" i="7"/>
  <c r="I2" i="7"/>
  <c r="D3" i="7"/>
  <c r="A3" i="7"/>
  <c r="B3" i="7"/>
  <c r="G3" i="7"/>
  <c r="H3" i="7"/>
  <c r="I3" i="7"/>
  <c r="J3" i="7"/>
  <c r="C3" i="7"/>
  <c r="E3" i="7"/>
  <c r="F3" i="7"/>
  <c r="D4" i="7"/>
  <c r="A4" i="7"/>
  <c r="B4" i="7"/>
  <c r="G4" i="7"/>
  <c r="H4" i="7"/>
  <c r="I4" i="7"/>
  <c r="J4" i="7"/>
  <c r="C4" i="7"/>
  <c r="E4" i="7"/>
  <c r="F4" i="7"/>
  <c r="D5" i="7"/>
  <c r="A5" i="7"/>
  <c r="B5" i="7"/>
  <c r="G5" i="7"/>
  <c r="H5" i="7"/>
  <c r="I5" i="7"/>
  <c r="J5" i="7"/>
  <c r="C5" i="7"/>
  <c r="E5" i="7"/>
  <c r="F5" i="7"/>
  <c r="D6" i="7"/>
  <c r="A6" i="7"/>
  <c r="B6" i="7"/>
  <c r="G6" i="7"/>
  <c r="H6" i="7"/>
  <c r="I6" i="7"/>
  <c r="J6" i="7"/>
  <c r="C6" i="7"/>
  <c r="E6" i="7"/>
  <c r="F6" i="7"/>
  <c r="D7" i="7"/>
  <c r="A7" i="7"/>
  <c r="B7" i="7"/>
  <c r="G7" i="7"/>
  <c r="H7" i="7"/>
  <c r="I7" i="7"/>
  <c r="J7" i="7"/>
  <c r="C7" i="7"/>
  <c r="E7" i="7"/>
  <c r="F7" i="7"/>
  <c r="D8" i="7"/>
  <c r="A8" i="7"/>
  <c r="B8" i="7"/>
  <c r="G8" i="7"/>
  <c r="H8" i="7"/>
  <c r="I8" i="7"/>
  <c r="J8" i="7"/>
  <c r="C8" i="7"/>
  <c r="E8" i="7"/>
  <c r="F8" i="7"/>
  <c r="D9" i="7"/>
  <c r="A9" i="7"/>
  <c r="B9" i="7"/>
  <c r="G9" i="7"/>
  <c r="H9" i="7"/>
  <c r="I9" i="7"/>
  <c r="J9" i="7"/>
  <c r="C9" i="7"/>
  <c r="E9" i="7"/>
  <c r="F9" i="7"/>
  <c r="D10" i="7"/>
  <c r="A10" i="7"/>
  <c r="B10" i="7"/>
  <c r="G10" i="7"/>
  <c r="H10" i="7"/>
  <c r="I10" i="7"/>
  <c r="J10" i="7"/>
  <c r="C10" i="7"/>
  <c r="E10" i="7"/>
  <c r="F10" i="7"/>
  <c r="D11" i="7"/>
  <c r="A11" i="7"/>
  <c r="B11" i="7"/>
  <c r="G11" i="7"/>
  <c r="H11" i="7"/>
  <c r="I11" i="7"/>
  <c r="J11" i="7"/>
  <c r="C11" i="7"/>
  <c r="E11" i="7"/>
  <c r="F11" i="7"/>
  <c r="D12" i="7"/>
  <c r="A12" i="7"/>
  <c r="B12" i="7"/>
  <c r="G12" i="7"/>
  <c r="H12" i="7"/>
  <c r="I12" i="7"/>
  <c r="J12" i="7"/>
  <c r="C12" i="7"/>
  <c r="E12" i="7"/>
  <c r="F12" i="7"/>
  <c r="G15" i="7"/>
  <c r="H15" i="7"/>
  <c r="I15" i="7"/>
  <c r="D16" i="7"/>
  <c r="A16" i="7"/>
  <c r="B16" i="7"/>
  <c r="G16" i="7"/>
  <c r="H16" i="7"/>
  <c r="I16" i="7"/>
  <c r="J16" i="7"/>
  <c r="C16" i="7"/>
  <c r="E16" i="7"/>
  <c r="F16" i="7"/>
  <c r="D17" i="7"/>
  <c r="A17" i="7"/>
  <c r="B17" i="7"/>
  <c r="G17" i="7"/>
  <c r="H17" i="7"/>
  <c r="I17" i="7"/>
  <c r="J17" i="7"/>
  <c r="C17" i="7"/>
  <c r="E17" i="7"/>
  <c r="F17" i="7"/>
  <c r="D18" i="7"/>
  <c r="A18" i="7"/>
  <c r="B18" i="7"/>
  <c r="G18" i="7"/>
  <c r="H18" i="7"/>
  <c r="I18" i="7"/>
  <c r="J18" i="7"/>
  <c r="C18" i="7"/>
  <c r="E18" i="7"/>
  <c r="F18" i="7"/>
  <c r="D19" i="7"/>
  <c r="A19" i="7"/>
  <c r="B19" i="7"/>
  <c r="G19" i="7"/>
  <c r="H19" i="7"/>
  <c r="I19" i="7"/>
  <c r="J19" i="7"/>
  <c r="C19" i="7"/>
  <c r="E19" i="7"/>
  <c r="F19" i="7"/>
  <c r="D20" i="7"/>
  <c r="A20" i="7"/>
  <c r="B20" i="7"/>
  <c r="G20" i="7"/>
  <c r="H20" i="7"/>
  <c r="I20" i="7"/>
  <c r="J20" i="7"/>
  <c r="C20" i="7"/>
  <c r="E20" i="7"/>
  <c r="F20" i="7"/>
  <c r="D21" i="7"/>
  <c r="A21" i="7"/>
  <c r="B21" i="7"/>
  <c r="G21" i="7"/>
  <c r="H21" i="7"/>
  <c r="I21" i="7"/>
  <c r="J21" i="7"/>
  <c r="C21" i="7"/>
  <c r="E21" i="7"/>
  <c r="F21" i="7"/>
  <c r="D22" i="7"/>
  <c r="A22" i="7"/>
  <c r="B22" i="7"/>
  <c r="G22" i="7"/>
  <c r="H22" i="7"/>
  <c r="I22" i="7"/>
  <c r="J22" i="7"/>
  <c r="C22" i="7"/>
  <c r="E22" i="7"/>
  <c r="F22" i="7"/>
  <c r="D23" i="7"/>
  <c r="A23" i="7"/>
  <c r="B23" i="7"/>
  <c r="G23" i="7"/>
  <c r="H23" i="7"/>
  <c r="I23" i="7"/>
  <c r="J23" i="7"/>
  <c r="C23" i="7"/>
  <c r="E23" i="7"/>
  <c r="F23" i="7"/>
  <c r="D24" i="7"/>
  <c r="A24" i="7"/>
  <c r="B24" i="7"/>
  <c r="G24" i="7"/>
  <c r="H24" i="7"/>
  <c r="I24" i="7"/>
  <c r="J24" i="7"/>
  <c r="C24" i="7"/>
  <c r="E24" i="7"/>
  <c r="F24" i="7"/>
  <c r="D25" i="7"/>
  <c r="A25" i="7"/>
  <c r="B25" i="7"/>
  <c r="G25" i="7"/>
  <c r="H25" i="7"/>
  <c r="I25" i="7"/>
  <c r="J25" i="7"/>
  <c r="C25" i="7"/>
  <c r="E25" i="7"/>
  <c r="F25" i="7"/>
  <c r="M28" i="7"/>
  <c r="Q28" i="7"/>
  <c r="U28" i="7"/>
  <c r="Y28" i="7"/>
  <c r="C29" i="7"/>
  <c r="A29" i="7"/>
  <c r="G29" i="7"/>
  <c r="E29" i="7"/>
  <c r="K29" i="7"/>
  <c r="I29" i="7"/>
  <c r="O29" i="7"/>
  <c r="M29" i="7"/>
  <c r="S29" i="7"/>
  <c r="Q29" i="7"/>
  <c r="W29" i="7"/>
  <c r="U29" i="7"/>
  <c r="AA29" i="7"/>
  <c r="Y29" i="7"/>
  <c r="C30" i="7"/>
  <c r="A30" i="7"/>
  <c r="G30" i="7"/>
  <c r="E30" i="7"/>
  <c r="K30" i="7"/>
  <c r="I30" i="7"/>
  <c r="O30" i="7"/>
  <c r="M30" i="7"/>
  <c r="S30" i="7"/>
  <c r="Q30" i="7"/>
  <c r="W30" i="7"/>
  <c r="U30" i="7"/>
  <c r="AA30" i="7"/>
  <c r="Y30" i="7"/>
  <c r="C31" i="7"/>
  <c r="A31" i="7"/>
  <c r="G31" i="7"/>
  <c r="E31" i="7"/>
  <c r="K31" i="7"/>
  <c r="I31" i="7"/>
  <c r="O31" i="7"/>
  <c r="M31" i="7"/>
  <c r="S31" i="7"/>
  <c r="Q31" i="7"/>
  <c r="W31" i="7"/>
  <c r="U31" i="7"/>
  <c r="AA31" i="7"/>
  <c r="Y31" i="7"/>
  <c r="C32" i="7"/>
  <c r="A32" i="7"/>
  <c r="G32" i="7"/>
  <c r="E32" i="7"/>
  <c r="K32" i="7"/>
  <c r="I32" i="7"/>
  <c r="O32" i="7"/>
  <c r="M32" i="7"/>
  <c r="S32" i="7"/>
  <c r="Q32" i="7"/>
  <c r="W32" i="7"/>
  <c r="U32" i="7"/>
  <c r="AA32" i="7"/>
  <c r="Y32" i="7"/>
  <c r="C33" i="7"/>
  <c r="A33" i="7"/>
  <c r="G33" i="7"/>
  <c r="E33" i="7"/>
  <c r="K33" i="7"/>
  <c r="I33" i="7"/>
  <c r="O33" i="7"/>
  <c r="M33" i="7"/>
  <c r="S33" i="7"/>
  <c r="Q33" i="7"/>
  <c r="W33" i="7"/>
  <c r="U33" i="7"/>
  <c r="AA33" i="7"/>
  <c r="Y33" i="7"/>
  <c r="C36" i="7"/>
  <c r="A36" i="7"/>
  <c r="G36" i="7"/>
  <c r="E36" i="7"/>
  <c r="K36" i="7"/>
  <c r="I36" i="7"/>
  <c r="O36" i="7"/>
  <c r="M36" i="7"/>
  <c r="S36" i="7"/>
  <c r="Q36" i="7"/>
  <c r="C37" i="7"/>
  <c r="A37" i="7"/>
  <c r="G37" i="7"/>
  <c r="E37" i="7"/>
  <c r="K37" i="7"/>
  <c r="O37" i="7"/>
  <c r="M37" i="7"/>
  <c r="S37" i="7"/>
  <c r="Q37" i="7"/>
  <c r="C38" i="7"/>
  <c r="A38" i="7"/>
  <c r="G38" i="7"/>
  <c r="E38" i="7"/>
  <c r="K38" i="7"/>
  <c r="O38" i="7"/>
  <c r="M38" i="7"/>
  <c r="S38" i="7"/>
  <c r="Q38" i="7"/>
  <c r="C39" i="7"/>
  <c r="A39" i="7"/>
  <c r="G39" i="7"/>
  <c r="E39" i="7"/>
  <c r="K39" i="7"/>
  <c r="I39" i="7"/>
  <c r="O39" i="7"/>
  <c r="M39" i="7"/>
  <c r="S39" i="7"/>
  <c r="Q39" i="7"/>
  <c r="C40" i="7"/>
  <c r="A40" i="7"/>
  <c r="G40" i="7"/>
  <c r="E40" i="7"/>
  <c r="K40" i="7"/>
  <c r="I40" i="7"/>
  <c r="O40" i="7"/>
  <c r="M40" i="7"/>
  <c r="S40" i="7"/>
  <c r="Q40" i="7"/>
  <c r="C43" i="7"/>
  <c r="A43" i="7"/>
  <c r="B43" i="7"/>
  <c r="G43" i="7"/>
  <c r="E43" i="7"/>
  <c r="F43" i="7"/>
  <c r="K43" i="7"/>
  <c r="I43" i="7"/>
  <c r="J43" i="7"/>
  <c r="O43" i="7"/>
  <c r="M43" i="7"/>
  <c r="N43" i="7"/>
  <c r="S43" i="7"/>
  <c r="Q43" i="7"/>
  <c r="R43" i="7"/>
  <c r="W43" i="7"/>
  <c r="U43" i="7"/>
  <c r="V43" i="7"/>
  <c r="AA43" i="7"/>
  <c r="Y43" i="7"/>
  <c r="Z43" i="7"/>
  <c r="C44" i="7"/>
  <c r="A44" i="7"/>
  <c r="B44" i="7"/>
  <c r="G44" i="7"/>
  <c r="E44" i="7"/>
  <c r="F44" i="7"/>
  <c r="K44" i="7"/>
  <c r="I44" i="7"/>
  <c r="J44" i="7"/>
  <c r="O44" i="7"/>
  <c r="M44" i="7"/>
  <c r="N44" i="7"/>
  <c r="S44" i="7"/>
  <c r="Q44" i="7"/>
  <c r="R44" i="7"/>
  <c r="W44" i="7"/>
  <c r="U44" i="7"/>
  <c r="V44" i="7"/>
  <c r="AA44" i="7"/>
  <c r="Y44" i="7"/>
  <c r="Z44" i="7"/>
  <c r="C45" i="7"/>
  <c r="A45" i="7"/>
  <c r="B45" i="7"/>
  <c r="G45" i="7"/>
  <c r="E45" i="7"/>
  <c r="F45" i="7"/>
  <c r="K45" i="7"/>
  <c r="I45" i="7"/>
  <c r="J45" i="7"/>
  <c r="O45" i="7"/>
  <c r="M45" i="7"/>
  <c r="N45" i="7"/>
  <c r="S45" i="7"/>
  <c r="Q45" i="7"/>
  <c r="R45" i="7"/>
  <c r="W45" i="7"/>
  <c r="U45" i="7"/>
  <c r="V45" i="7"/>
  <c r="AA45" i="7"/>
  <c r="Y45" i="7"/>
  <c r="Z45" i="7"/>
  <c r="C46" i="7"/>
  <c r="A46" i="7"/>
  <c r="B46" i="7"/>
  <c r="G46" i="7"/>
  <c r="E46" i="7"/>
  <c r="F46" i="7"/>
  <c r="K46" i="7"/>
  <c r="I46" i="7"/>
  <c r="J46" i="7"/>
  <c r="O46" i="7"/>
  <c r="M46" i="7"/>
  <c r="N46" i="7"/>
  <c r="S46" i="7"/>
  <c r="Q46" i="7"/>
  <c r="R46" i="7"/>
  <c r="W46" i="7"/>
  <c r="U46" i="7"/>
  <c r="V46" i="7"/>
  <c r="AA46" i="7"/>
  <c r="Y46" i="7"/>
  <c r="Z46" i="7"/>
  <c r="C47" i="7"/>
  <c r="A47" i="7"/>
  <c r="B47" i="7"/>
  <c r="G47" i="7"/>
  <c r="E47" i="7"/>
  <c r="F47" i="7"/>
  <c r="K47" i="7"/>
  <c r="I47" i="7"/>
  <c r="J47" i="7"/>
  <c r="O47" i="7"/>
  <c r="M47" i="7"/>
  <c r="N47" i="7"/>
  <c r="S47" i="7"/>
  <c r="Q47" i="7"/>
  <c r="R47" i="7"/>
  <c r="W47" i="7"/>
  <c r="U47" i="7"/>
  <c r="V47" i="7"/>
  <c r="AA47" i="7"/>
  <c r="Y47" i="7"/>
  <c r="Z47" i="7"/>
  <c r="C50" i="7"/>
  <c r="A50" i="7"/>
  <c r="B50" i="7"/>
  <c r="G50" i="7"/>
  <c r="E50" i="7"/>
  <c r="F50" i="7"/>
  <c r="C51" i="7"/>
  <c r="A51" i="7"/>
  <c r="B51" i="7"/>
  <c r="G51" i="7"/>
  <c r="E51" i="7"/>
  <c r="F51" i="7"/>
  <c r="C52" i="7"/>
  <c r="A52" i="7"/>
  <c r="B52" i="7"/>
  <c r="G52" i="7"/>
  <c r="E52" i="7"/>
  <c r="F52" i="7"/>
  <c r="C53" i="7"/>
  <c r="A53" i="7"/>
  <c r="B53" i="7"/>
  <c r="G53" i="7"/>
  <c r="E53" i="7"/>
  <c r="F53" i="7"/>
  <c r="C54" i="7"/>
  <c r="A54" i="7"/>
  <c r="B54" i="7"/>
  <c r="G54" i="7"/>
  <c r="E54" i="7"/>
  <c r="F54" i="7"/>
  <c r="C57" i="7"/>
  <c r="A57" i="7"/>
  <c r="B57" i="7"/>
  <c r="G57" i="7"/>
  <c r="E57" i="7"/>
  <c r="F57" i="7"/>
  <c r="C60" i="7"/>
  <c r="A60" i="7"/>
  <c r="B60" i="7"/>
  <c r="G60" i="7"/>
  <c r="E60" i="7"/>
  <c r="F60" i="7"/>
  <c r="B62" i="7"/>
  <c r="C62" i="7"/>
  <c r="D62" i="7"/>
  <c r="E62" i="7"/>
  <c r="F62" i="7"/>
  <c r="G62" i="7"/>
  <c r="H62" i="7"/>
  <c r="E63" i="7"/>
  <c r="F63" i="7"/>
  <c r="G63" i="7"/>
  <c r="H63" i="7"/>
  <c r="B64" i="7"/>
  <c r="C64" i="7"/>
  <c r="D64" i="7"/>
  <c r="E64" i="7"/>
  <c r="F64" i="7"/>
  <c r="G64" i="7"/>
  <c r="H64" i="7"/>
  <c r="B65" i="7"/>
  <c r="C65" i="7"/>
  <c r="D65" i="7"/>
  <c r="E65" i="7"/>
  <c r="F65" i="7"/>
  <c r="G65" i="7"/>
  <c r="H65" i="7"/>
  <c r="E68" i="7"/>
  <c r="F68" i="7"/>
  <c r="G68" i="7"/>
  <c r="H68" i="7"/>
  <c r="B69" i="7"/>
  <c r="C69" i="7"/>
  <c r="D69" i="7"/>
  <c r="E69" i="7"/>
  <c r="F69" i="7"/>
  <c r="G69" i="7"/>
  <c r="H69" i="7"/>
  <c r="B70" i="7"/>
  <c r="C70" i="7"/>
  <c r="D70" i="7"/>
  <c r="E70" i="7"/>
  <c r="F70" i="7"/>
  <c r="G70" i="7"/>
  <c r="H70" i="7"/>
  <c r="B71" i="7"/>
  <c r="C71" i="7"/>
  <c r="D71" i="7"/>
  <c r="E71" i="7"/>
  <c r="F71" i="7"/>
  <c r="G71" i="7"/>
  <c r="H71" i="7"/>
  <c r="B74" i="7"/>
  <c r="C74" i="7"/>
  <c r="D74" i="7"/>
  <c r="B75" i="7"/>
  <c r="C75" i="7"/>
  <c r="D75" i="7"/>
  <c r="B76" i="7"/>
  <c r="C76" i="7"/>
  <c r="D76" i="7"/>
  <c r="B77" i="7"/>
  <c r="C77" i="7"/>
  <c r="D77" i="7"/>
  <c r="B78" i="7"/>
  <c r="C78" i="7"/>
  <c r="D78" i="7"/>
  <c r="B79" i="7"/>
  <c r="C79" i="7"/>
  <c r="D79" i="7"/>
  <c r="B80" i="7"/>
  <c r="C80" i="7"/>
  <c r="D80" i="7"/>
  <c r="B81" i="7"/>
  <c r="C81" i="7"/>
  <c r="D81" i="7"/>
  <c r="B82" i="7"/>
  <c r="C82" i="7"/>
  <c r="D82" i="7"/>
  <c r="B83" i="7"/>
  <c r="C83" i="7"/>
  <c r="D83" i="7"/>
  <c r="B86" i="7"/>
  <c r="C86" i="7"/>
  <c r="D86" i="7"/>
  <c r="B87" i="7"/>
  <c r="C87" i="7"/>
  <c r="D87" i="7"/>
  <c r="B88" i="7"/>
  <c r="C88" i="7"/>
  <c r="D88" i="7"/>
  <c r="B89" i="7"/>
  <c r="C89" i="7"/>
  <c r="D89" i="7"/>
  <c r="B90" i="7"/>
  <c r="C90" i="7"/>
  <c r="D90" i="7"/>
  <c r="B91" i="7"/>
  <c r="C91" i="7"/>
  <c r="D91" i="7"/>
  <c r="B92" i="7"/>
  <c r="C92" i="7"/>
  <c r="D92" i="7"/>
  <c r="B93" i="7"/>
  <c r="C93" i="7"/>
  <c r="D93" i="7"/>
  <c r="B94" i="7"/>
  <c r="C94" i="7"/>
  <c r="D94" i="7"/>
  <c r="B95" i="7"/>
  <c r="C95" i="7"/>
  <c r="D95" i="7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F23" i="8"/>
  <c r="F24" i="8"/>
  <c r="F25" i="8"/>
  <c r="F26" i="8"/>
  <c r="F28" i="8"/>
  <c r="F29" i="8"/>
  <c r="F30" i="8"/>
  <c r="F31" i="8"/>
  <c r="F32" i="8"/>
  <c r="F33" i="8"/>
  <c r="F34" i="8"/>
  <c r="F35" i="8"/>
  <c r="F37" i="8"/>
  <c r="F38" i="8"/>
  <c r="F39" i="8"/>
  <c r="F40" i="8"/>
  <c r="F41" i="8"/>
  <c r="F42" i="8"/>
  <c r="F44" i="8"/>
  <c r="F45" i="8"/>
  <c r="F46" i="8"/>
  <c r="F47" i="8"/>
  <c r="F49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8" i="8"/>
  <c r="F99" i="8"/>
  <c r="F100" i="8"/>
  <c r="F101" i="8"/>
  <c r="F102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8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6" i="8"/>
  <c r="F187" i="8"/>
  <c r="F188" i="8"/>
  <c r="F190" i="8"/>
  <c r="F191" i="8"/>
  <c r="F192" i="8"/>
  <c r="F193" i="8"/>
  <c r="F194" i="8"/>
</calcChain>
</file>

<file path=xl/comments1.xml><?xml version="1.0" encoding="utf-8"?>
<comments xmlns="http://schemas.openxmlformats.org/spreadsheetml/2006/main">
  <authors>
    <author>Dave Leip</author>
  </authors>
  <commentList>
    <comment ref="BE115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Diebold AccuVote optical Scanner.</t>
        </r>
      </text>
    </comment>
    <comment ref="Y785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9 + 3, but likely 9 duplicate with Newton County</t>
        </r>
      </text>
    </comment>
    <comment ref="O823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data sum to 1,268,389</t>
        </r>
      </text>
    </comment>
  </commentList>
</comments>
</file>

<file path=xl/comments2.xml><?xml version="1.0" encoding="utf-8"?>
<comments xmlns="http://schemas.openxmlformats.org/spreadsheetml/2006/main">
  <authors>
    <author>Dave Leip</author>
  </authors>
  <commentList>
    <comment ref="BA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 Connecticut Party</t>
        </r>
      </text>
    </comment>
  </commentList>
</comments>
</file>

<file path=xl/comments3.xml><?xml version="1.0" encoding="utf-8"?>
<comments xmlns="http://schemas.openxmlformats.org/spreadsheetml/2006/main">
  <authors>
    <author>Dave Leip</author>
  </authors>
  <commentList>
    <comment ref="C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National Party.  Can rework these as appropriate
</t>
        </r>
      </text>
    </comment>
    <comment ref="A23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Party Number (from above)
Match any state party with a nationally-affiliated party if applicable (e.g. Nebraska Party would get #5 since it is associated with the Constitution Party - in the party column, write "Nebraska", but write 5 in the # column) </t>
        </r>
      </text>
    </comment>
    <comment ref="C23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Please use the actual name of the party on the ballot… such as Democratic-Farmer-Labor</t>
        </r>
      </text>
    </comment>
    <comment ref="E23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abbreviated name.  Typically the last name, but if it is very long like Schwartzenegger, can abbreviate to Schwartz., etc.</t>
        </r>
      </text>
    </comment>
    <comment ref="F23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just leave this column alone.</t>
        </r>
      </text>
    </comment>
    <comment ref="C103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Independent</t>
        </r>
      </text>
    </comment>
  </commentList>
</comments>
</file>

<file path=xl/comments4.xml><?xml version="1.0" encoding="utf-8"?>
<comments xmlns="http://schemas.openxmlformats.org/spreadsheetml/2006/main">
  <authors>
    <author>Dave Leip</author>
  </authors>
  <commentList>
    <comment ref="B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Web Page, Official Abstract, Statement of Vote, etc.</t>
        </r>
      </text>
    </comment>
    <comment ref="G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write "comp." if the source is compiled by the author, else write "X"</t>
        </r>
      </text>
    </comment>
    <comment ref="M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The date on the publication</t>
        </r>
      </text>
    </comment>
    <comment ref="P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for web pages, when was the page accessed?</t>
        </r>
      </text>
    </comment>
    <comment ref="Q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W for Web page, D for Document</t>
        </r>
      </text>
    </comment>
    <comment ref="A4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Held in December</t>
        </r>
      </text>
    </comment>
  </commentList>
</comments>
</file>

<file path=xl/sharedStrings.xml><?xml version="1.0" encoding="utf-8"?>
<sst xmlns="http://schemas.openxmlformats.org/spreadsheetml/2006/main" count="16601" uniqueCount="2443">
  <si>
    <t>Spreadsheet Released</t>
  </si>
  <si>
    <t>Deschutes</t>
  </si>
  <si>
    <t>Hernando</t>
  </si>
  <si>
    <t>Chichester</t>
  </si>
  <si>
    <t>Juab</t>
  </si>
  <si>
    <t>Other Party</t>
  </si>
  <si>
    <t>Vilas</t>
  </si>
  <si>
    <t>© David Leip 2010 All Rights Reserved</t>
  </si>
  <si>
    <t>Corrected columns for Peace &amp; Freedom, American Independent, Soc. Workers, and write-ins for CA Special</t>
  </si>
  <si>
    <t>Washoe</t>
  </si>
  <si>
    <t>Mesa</t>
  </si>
  <si>
    <t>Ripley</t>
  </si>
  <si>
    <t>Sumner</t>
  </si>
  <si>
    <t>Dillon</t>
  </si>
  <si>
    <t>Pittsford</t>
  </si>
  <si>
    <t>Eddy</t>
  </si>
  <si>
    <t>Effingham</t>
  </si>
  <si>
    <t>Peoria</t>
  </si>
  <si>
    <t>None</t>
  </si>
  <si>
    <t>Harry Reid</t>
  </si>
  <si>
    <t>Demar Dahl</t>
  </si>
  <si>
    <t>H. Kent Cromwell</t>
  </si>
  <si>
    <t>Lois Avery</t>
  </si>
  <si>
    <t>Joe S. Garcia, Jr.</t>
  </si>
  <si>
    <t>Independent American</t>
  </si>
  <si>
    <t>Dahl</t>
  </si>
  <si>
    <t>Reid</t>
  </si>
  <si>
    <t>Garcia</t>
  </si>
  <si>
    <t>Harry Tootle</t>
  </si>
  <si>
    <t>Tootle</t>
  </si>
  <si>
    <t>Reading</t>
  </si>
  <si>
    <t>Woodward</t>
  </si>
  <si>
    <t>Dunn</t>
  </si>
  <si>
    <t>Richard D. Gregory</t>
  </si>
  <si>
    <t>Howard A. Grayson, Jr.</t>
  </si>
  <si>
    <t>Dodd</t>
  </si>
  <si>
    <t>Little River</t>
  </si>
  <si>
    <t>Ripton</t>
  </si>
  <si>
    <t>Newtown</t>
  </si>
  <si>
    <t>Hocking</t>
  </si>
  <si>
    <t>Banks</t>
  </si>
  <si>
    <t>Strafford</t>
  </si>
  <si>
    <t>Chemung</t>
  </si>
  <si>
    <t>Rio Blanco</t>
  </si>
  <si>
    <t>Florence</t>
  </si>
  <si>
    <t>Pacific</t>
  </si>
  <si>
    <t>Grady</t>
  </si>
  <si>
    <t>Snyder</t>
  </si>
  <si>
    <t>Newfields</t>
  </si>
  <si>
    <t>State of Nevada General Election Returns by County, November 3, 1992</t>
  </si>
  <si>
    <t>1992 General Election Returns</t>
  </si>
  <si>
    <t>U.S. Senator</t>
  </si>
  <si>
    <t>1992 Presidential General Election Results</t>
  </si>
  <si>
    <t>U.S. Senate</t>
  </si>
  <si>
    <t>p. 117</t>
  </si>
  <si>
    <t>Martha Kathryn Grevatt</t>
  </si>
  <si>
    <t>Dewine</t>
  </si>
  <si>
    <t>Michael Dewine</t>
  </si>
  <si>
    <t>Grevatt</t>
  </si>
  <si>
    <t>North Dakota Official Abstract of Votes Cast at the General Election Held Novemer 3, 1992</t>
  </si>
  <si>
    <t>Menominee</t>
  </si>
  <si>
    <t>New Britain</t>
  </si>
  <si>
    <t>Asbridge</t>
  </si>
  <si>
    <t>Mount Holly</t>
  </si>
  <si>
    <t>O'Brien</t>
  </si>
  <si>
    <t>Pottawattamie</t>
  </si>
  <si>
    <t>Fourth Place</t>
  </si>
  <si>
    <t>Official Returns General Election, November 3, 1992 United States Senator</t>
  </si>
  <si>
    <t>Election Results and Statistics 1992</t>
  </si>
  <si>
    <t>Ohio Election Statistics for 1991-1992</t>
  </si>
  <si>
    <t>Osceola</t>
  </si>
  <si>
    <t>Boyd</t>
  </si>
  <si>
    <t>Hudson</t>
  </si>
  <si>
    <t>Blount</t>
  </si>
  <si>
    <t>Suffield</t>
  </si>
  <si>
    <t>Troy</t>
  </si>
  <si>
    <t>Martin</t>
  </si>
  <si>
    <t>Coweta</t>
  </si>
  <si>
    <t>Costilla</t>
  </si>
  <si>
    <t>Judd Gregg</t>
  </si>
  <si>
    <t>Larry Brady</t>
  </si>
  <si>
    <t>Katherine M. Alexander</t>
  </si>
  <si>
    <t>David Haight</t>
  </si>
  <si>
    <t>Kenneth E. Blevens, Sr.</t>
  </si>
  <si>
    <t>pp. 376-383</t>
  </si>
  <si>
    <t>New Hampshire Manual for the General Court 1993 No. 53</t>
  </si>
  <si>
    <t>William M. Gardner</t>
  </si>
  <si>
    <t>Karen H. Ladd</t>
  </si>
  <si>
    <t>Dodd (Dem)</t>
  </si>
  <si>
    <t>Dodd (ACP)</t>
  </si>
  <si>
    <t>Christopher J. Dodd</t>
  </si>
  <si>
    <t>Brook Johnson</t>
  </si>
  <si>
    <t>State of Hawaii Office of the Lieutenant Governor</t>
  </si>
  <si>
    <t>Pulley</t>
  </si>
  <si>
    <t>Freeburg</t>
  </si>
  <si>
    <t>Olsen</t>
  </si>
  <si>
    <t>Cobb</t>
  </si>
  <si>
    <t>Metcalfe</t>
  </si>
  <si>
    <t>Muhlenberg</t>
  </si>
  <si>
    <t>Andover</t>
  </si>
  <si>
    <t>Bridport</t>
  </si>
  <si>
    <t>Woodbury</t>
  </si>
  <si>
    <t>Lassen</t>
  </si>
  <si>
    <t>Malheur</t>
  </si>
  <si>
    <t>Crenshaw</t>
  </si>
  <si>
    <t>Green's</t>
  </si>
  <si>
    <t>Pinkham's</t>
  </si>
  <si>
    <t>Hart's</t>
  </si>
  <si>
    <t>Hale's</t>
  </si>
  <si>
    <t>Ozark</t>
  </si>
  <si>
    <t>Hardwick</t>
  </si>
  <si>
    <t>Kirby</t>
  </si>
  <si>
    <t>Newmarket</t>
  </si>
  <si>
    <t>Skamania</t>
  </si>
  <si>
    <t>Snohomish</t>
  </si>
  <si>
    <t>Watauga</t>
  </si>
  <si>
    <t>Write-ins</t>
  </si>
  <si>
    <t>Portage</t>
  </si>
  <si>
    <t>Wardsboro</t>
  </si>
  <si>
    <t>Navajo</t>
  </si>
  <si>
    <t>Poinsett</t>
  </si>
  <si>
    <t>Pelham</t>
  </si>
  <si>
    <t>Pembroke</t>
  </si>
  <si>
    <t>Calais</t>
  </si>
  <si>
    <t>Gadsden</t>
  </si>
  <si>
    <t>Cloud</t>
  </si>
  <si>
    <t>Lawrence</t>
  </si>
  <si>
    <t>Scotland</t>
  </si>
  <si>
    <t>Labette</t>
  </si>
  <si>
    <t>Alachua</t>
  </si>
  <si>
    <t>Raymond</t>
  </si>
  <si>
    <t>Rindge</t>
  </si>
  <si>
    <t>Roxbury</t>
  </si>
  <si>
    <t>Isle La Motte</t>
  </si>
  <si>
    <t>Day</t>
  </si>
  <si>
    <t>Winner</t>
  </si>
  <si>
    <t>Township</t>
  </si>
  <si>
    <t>York</t>
  </si>
  <si>
    <t>Storey</t>
  </si>
  <si>
    <t>Tooele</t>
  </si>
  <si>
    <t>Buncombe</t>
  </si>
  <si>
    <t>Voter Turnout (VAP)</t>
  </si>
  <si>
    <t>Orangeburg</t>
  </si>
  <si>
    <t>Saguache</t>
  </si>
  <si>
    <t>Official Abstract of Votes General Election November 3, 1992</t>
  </si>
  <si>
    <t>Dirk Kempthorne</t>
  </si>
  <si>
    <t>Richard Stallings</t>
  </si>
  <si>
    <t>Stallings</t>
  </si>
  <si>
    <t>Kempthorne</t>
  </si>
  <si>
    <t>1992 General Election Results U.S. Senate</t>
  </si>
  <si>
    <t>Wyche Fowler</t>
  </si>
  <si>
    <t>Paul Coverdell</t>
  </si>
  <si>
    <t>Jim Hudson</t>
  </si>
  <si>
    <t>Byron L. Dorgan</t>
  </si>
  <si>
    <t>Steve Sydness</t>
  </si>
  <si>
    <t>Tom Asbridge</t>
  </si>
  <si>
    <t>Dorgan</t>
  </si>
  <si>
    <t>Sydness</t>
  </si>
  <si>
    <t>-</t>
  </si>
  <si>
    <t>Klamath</t>
  </si>
  <si>
    <t>Hardee</t>
  </si>
  <si>
    <t>Harris</t>
  </si>
  <si>
    <t>SD</t>
  </si>
  <si>
    <t>Redding</t>
  </si>
  <si>
    <t>Tattnall</t>
  </si>
  <si>
    <t>Mariposa</t>
  </si>
  <si>
    <t>Thornton</t>
  </si>
  <si>
    <t>None of these Candidates</t>
  </si>
  <si>
    <t>Hardin</t>
  </si>
  <si>
    <t>nwa</t>
  </si>
  <si>
    <t>Wendell H. Ford</t>
  </si>
  <si>
    <t>David L. Williams</t>
  </si>
  <si>
    <t>James A. Ridenour</t>
  </si>
  <si>
    <t>Ridenour</t>
  </si>
  <si>
    <t>Harrisville</t>
  </si>
  <si>
    <t>Bond</t>
  </si>
  <si>
    <t>Evangeline</t>
  </si>
  <si>
    <t>Sandwich</t>
  </si>
  <si>
    <t>Transylvania</t>
  </si>
  <si>
    <t>East Baton Rouge</t>
  </si>
  <si>
    <t>McPherson</t>
  </si>
  <si>
    <t>Ford</t>
  </si>
  <si>
    <t>Limestone</t>
  </si>
  <si>
    <t>Weld</t>
  </si>
  <si>
    <t>Klickitat</t>
  </si>
  <si>
    <t>Crook</t>
  </si>
  <si>
    <t>Unity</t>
  </si>
  <si>
    <t>Perquimans</t>
  </si>
  <si>
    <t>Ward</t>
  </si>
  <si>
    <t>Bonneville</t>
  </si>
  <si>
    <t>Linn</t>
  </si>
  <si>
    <t>Audubon</t>
  </si>
  <si>
    <t>Daviess</t>
  </si>
  <si>
    <t>Vote for United States Senator November 3, 1992</t>
  </si>
  <si>
    <t>pp. 11-15</t>
  </si>
  <si>
    <t>Pauline R. Kezer</t>
  </si>
  <si>
    <t>prep.</t>
  </si>
  <si>
    <t>All</t>
  </si>
  <si>
    <t>Woodruff</t>
  </si>
  <si>
    <t>Winhall</t>
  </si>
  <si>
    <t>Wake</t>
  </si>
  <si>
    <t>Jasper</t>
  </si>
  <si>
    <t>Town</t>
  </si>
  <si>
    <t>Bell</t>
  </si>
  <si>
    <t>Yavapai</t>
  </si>
  <si>
    <t>Jean Lloyd-Jones</t>
  </si>
  <si>
    <t>Cheryl A. Lau</t>
  </si>
  <si>
    <t>p. 1</t>
  </si>
  <si>
    <t>Natural Law</t>
  </si>
  <si>
    <t>Greenup</t>
  </si>
  <si>
    <t>Clayton</t>
  </si>
  <si>
    <t>Medina</t>
  </si>
  <si>
    <t>CT</t>
  </si>
  <si>
    <t>Lemington</t>
  </si>
  <si>
    <t>November 3, 1992 General Election Official Results United States Senator</t>
  </si>
  <si>
    <t>State of Arizona Official Canvass - General Election - November 3, 1992</t>
  </si>
  <si>
    <t>Official Canvass</t>
  </si>
  <si>
    <t>Secretary of State</t>
  </si>
  <si>
    <t>comp.</t>
  </si>
  <si>
    <t>p. 3</t>
  </si>
  <si>
    <t>Claire Sargent</t>
  </si>
  <si>
    <t>John McCain</t>
  </si>
  <si>
    <t>Kiana Delamare</t>
  </si>
  <si>
    <t>Ed Finkelstein</t>
  </si>
  <si>
    <t>Evan Mecham</t>
  </si>
  <si>
    <t>Robert B. Winn</t>
  </si>
  <si>
    <t>McCain</t>
  </si>
  <si>
    <t>Delamare</t>
  </si>
  <si>
    <t>Finkelstein</t>
  </si>
  <si>
    <t>Mecham</t>
  </si>
  <si>
    <t>New Alliance</t>
  </si>
  <si>
    <t>Boddie</t>
  </si>
  <si>
    <t>Horne</t>
  </si>
  <si>
    <t>Meeuwenberg</t>
  </si>
  <si>
    <t>Feinstein</t>
  </si>
  <si>
    <t>John Rauh</t>
  </si>
  <si>
    <t>Plainville</t>
  </si>
  <si>
    <t>La Plata</t>
  </si>
  <si>
    <t>R</t>
  </si>
  <si>
    <t>Tuscaloosa</t>
  </si>
  <si>
    <t>Dodge</t>
  </si>
  <si>
    <t>Vinton</t>
  </si>
  <si>
    <t>Hood River</t>
  </si>
  <si>
    <t>Anne Arundel</t>
  </si>
  <si>
    <t>Baltimore City</t>
  </si>
  <si>
    <t>Mills</t>
  </si>
  <si>
    <t>Hot Spring</t>
  </si>
  <si>
    <t>Hebron</t>
  </si>
  <si>
    <t>Nye</t>
  </si>
  <si>
    <t>Fairfax</t>
  </si>
  <si>
    <t>Thompson</t>
  </si>
  <si>
    <t>West Baton Rouge</t>
  </si>
  <si>
    <t>Tyrrell</t>
  </si>
  <si>
    <t>Broome</t>
  </si>
  <si>
    <t>Whitman</t>
  </si>
  <si>
    <t>Sanbornton</t>
  </si>
  <si>
    <t>Mason</t>
  </si>
  <si>
    <t>Oglethorpe</t>
  </si>
  <si>
    <t>Kit Carson</t>
  </si>
  <si>
    <t>Chesterfield</t>
  </si>
  <si>
    <t>Coles</t>
  </si>
  <si>
    <t>Edgar</t>
  </si>
  <si>
    <t>Genesee</t>
  </si>
  <si>
    <t>Etowah</t>
  </si>
  <si>
    <t>Switzerland</t>
  </si>
  <si>
    <t>Pender</t>
  </si>
  <si>
    <t>Latimer</t>
  </si>
  <si>
    <t>Walker</t>
  </si>
  <si>
    <t>Cornish</t>
  </si>
  <si>
    <t>Hillsborough</t>
  </si>
  <si>
    <t>Topsham</t>
  </si>
  <si>
    <t>Campton</t>
  </si>
  <si>
    <t>General Election November 3, 1992 Official Canvass Summary</t>
  </si>
  <si>
    <t>Bow</t>
  </si>
  <si>
    <t>Bethlehem</t>
  </si>
  <si>
    <t>Wyandot</t>
  </si>
  <si>
    <t>COUSUBFP</t>
  </si>
  <si>
    <t>Counties with Highest Percent of Vote</t>
  </si>
  <si>
    <t>Howell</t>
  </si>
  <si>
    <t>Iron</t>
  </si>
  <si>
    <t>Barbara A. Mikulski</t>
  </si>
  <si>
    <t>Marengo</t>
  </si>
  <si>
    <t>St. Clair</t>
  </si>
  <si>
    <t>Dover</t>
  </si>
  <si>
    <t>Middletown Springs</t>
  </si>
  <si>
    <t>Harford</t>
  </si>
  <si>
    <t>Enosburg</t>
  </si>
  <si>
    <t>Burke</t>
  </si>
  <si>
    <t>Rank</t>
  </si>
  <si>
    <t>Dale Bumpers</t>
  </si>
  <si>
    <t>Bumpers</t>
  </si>
  <si>
    <t>Gloria O'Dell</t>
  </si>
  <si>
    <t>Bob Dole</t>
  </si>
  <si>
    <t>Christina Campbell-Cline</t>
  </si>
  <si>
    <t>Mark B. Kirk</t>
  </si>
  <si>
    <t>Dole</t>
  </si>
  <si>
    <t>Kirk</t>
  </si>
  <si>
    <t>O'Dell</t>
  </si>
  <si>
    <t>C.-Cline</t>
  </si>
  <si>
    <t>1992 Kansas General Election Results</t>
  </si>
  <si>
    <t>Brookfield</t>
  </si>
  <si>
    <t>Valley</t>
  </si>
  <si>
    <t>Custer</t>
  </si>
  <si>
    <t>Delta</t>
  </si>
  <si>
    <t>Oswego</t>
  </si>
  <si>
    <t>Bertie</t>
  </si>
  <si>
    <t>County Vote for United States Senator General Election, November 3, 1992</t>
  </si>
  <si>
    <t>Newfane</t>
  </si>
  <si>
    <t>Baca</t>
  </si>
  <si>
    <t>Pueblo</t>
  </si>
  <si>
    <t>Haddam</t>
  </si>
  <si>
    <t>Hamden</t>
  </si>
  <si>
    <t>Bill Grant</t>
  </si>
  <si>
    <t>Waukesha</t>
  </si>
  <si>
    <t>Lee</t>
  </si>
  <si>
    <t>Pratt</t>
  </si>
  <si>
    <t>Saratoga</t>
  </si>
  <si>
    <t>Barnes</t>
  </si>
  <si>
    <t>Edgefield</t>
  </si>
  <si>
    <t>West Feliciana</t>
  </si>
  <si>
    <t>Hopkinton</t>
  </si>
  <si>
    <t>Osborne</t>
  </si>
  <si>
    <t>Abbeville</t>
  </si>
  <si>
    <t>Voluntown</t>
  </si>
  <si>
    <t>Iredell</t>
  </si>
  <si>
    <t>Woods</t>
  </si>
  <si>
    <t>Calcasieu</t>
  </si>
  <si>
    <t>Delaware</t>
  </si>
  <si>
    <t>Iroquois</t>
  </si>
  <si>
    <t>Ledyard</t>
  </si>
  <si>
    <t>Posey</t>
  </si>
  <si>
    <t>&lt;30%</t>
  </si>
  <si>
    <t>Canterbury</t>
  </si>
  <si>
    <t>Renville</t>
  </si>
  <si>
    <t>Lowell</t>
  </si>
  <si>
    <t>Ludlow</t>
  </si>
  <si>
    <t>Cavendish</t>
  </si>
  <si>
    <t>Chelsea</t>
  </si>
  <si>
    <t>Vigo</t>
  </si>
  <si>
    <t>Sumter</t>
  </si>
  <si>
    <t>Preble</t>
  </si>
  <si>
    <t>Duchesne</t>
  </si>
  <si>
    <t>CD</t>
  </si>
  <si>
    <t>Extra Boundary Shapes</t>
  </si>
  <si>
    <t>North Stonington</t>
  </si>
  <si>
    <t>Norwalk</t>
  </si>
  <si>
    <t>Tazewell</t>
  </si>
  <si>
    <t>Tensas</t>
  </si>
  <si>
    <t>Bollinger</t>
  </si>
  <si>
    <t>pp. 57-58</t>
  </si>
  <si>
    <t>Van Buren</t>
  </si>
  <si>
    <t>Whitefield</t>
  </si>
  <si>
    <t>Langdon</t>
  </si>
  <si>
    <t>Lempster</t>
  </si>
  <si>
    <t>Independent</t>
  </si>
  <si>
    <t>Susquehanna</t>
  </si>
  <si>
    <t>Yankton</t>
  </si>
  <si>
    <t>VT</t>
  </si>
  <si>
    <t>Middletown</t>
  </si>
  <si>
    <t>Colquitt</t>
  </si>
  <si>
    <t>Guilford</t>
  </si>
  <si>
    <t>Spartanburg</t>
  </si>
  <si>
    <t>Harney</t>
  </si>
  <si>
    <t>Gerald Horne</t>
  </si>
  <si>
    <t>Paul Meeuwenberg</t>
  </si>
  <si>
    <t>Woodstock</t>
  </si>
  <si>
    <t>Chowan</t>
  </si>
  <si>
    <t>Onondaga</t>
  </si>
  <si>
    <t>Glades</t>
  </si>
  <si>
    <t>Barnstead</t>
  </si>
  <si>
    <t>Bartlett</t>
  </si>
  <si>
    <t>Choctaw</t>
  </si>
  <si>
    <t>Stanislaus</t>
  </si>
  <si>
    <t>Grant</t>
  </si>
  <si>
    <t>Harrison</t>
  </si>
  <si>
    <t>Shannon</t>
  </si>
  <si>
    <t>Juniata</t>
  </si>
  <si>
    <t>Mecklenburg</t>
  </si>
  <si>
    <t>Coventry</t>
  </si>
  <si>
    <t>Laconia</t>
  </si>
  <si>
    <t>Bayfield</t>
  </si>
  <si>
    <t>East Haven</t>
  </si>
  <si>
    <t>Licking</t>
  </si>
  <si>
    <t>Person</t>
  </si>
  <si>
    <t>Coffee</t>
  </si>
  <si>
    <t>Texas</t>
  </si>
  <si>
    <t>Suwannee</t>
  </si>
  <si>
    <t>Taylor</t>
  </si>
  <si>
    <t>Tuftonboro</t>
  </si>
  <si>
    <t>Gregory</t>
  </si>
  <si>
    <t>Haakon</t>
  </si>
  <si>
    <t>Kilkenny township</t>
  </si>
  <si>
    <t>Boulder</t>
  </si>
  <si>
    <t>Coffey</t>
  </si>
  <si>
    <t>Bent</t>
  </si>
  <si>
    <t>Okfuskee</t>
  </si>
  <si>
    <t>Sargent</t>
  </si>
  <si>
    <t>Slope</t>
  </si>
  <si>
    <t>Pocahontas</t>
  </si>
  <si>
    <t>McCracken</t>
  </si>
  <si>
    <t>Clermont</t>
  </si>
  <si>
    <t>Dare</t>
  </si>
  <si>
    <t>ST</t>
  </si>
  <si>
    <t>CTY</t>
  </si>
  <si>
    <t>Otero</t>
  </si>
  <si>
    <t>Haywood</t>
  </si>
  <si>
    <t>Shawnee</t>
  </si>
  <si>
    <t>Grundy</t>
  </si>
  <si>
    <t>Saline</t>
  </si>
  <si>
    <t>Seward</t>
  </si>
  <si>
    <t>Lexington</t>
  </si>
  <si>
    <t>Vance</t>
  </si>
  <si>
    <t>New Boston</t>
  </si>
  <si>
    <t>Dade</t>
  </si>
  <si>
    <t>Brentwood</t>
  </si>
  <si>
    <t>Teton</t>
  </si>
  <si>
    <t>Rabun</t>
  </si>
  <si>
    <t>Kershaw</t>
  </si>
  <si>
    <t>Atoka</t>
  </si>
  <si>
    <t>Middlebury</t>
  </si>
  <si>
    <t>Richford</t>
  </si>
  <si>
    <t>Gore</t>
  </si>
  <si>
    <t>Cerro Gordo</t>
  </si>
  <si>
    <t>Bremer</t>
  </si>
  <si>
    <t>Lloyd-Jones</t>
  </si>
  <si>
    <t>Elaine Baxter</t>
  </si>
  <si>
    <t>Callaway</t>
  </si>
  <si>
    <t>Shelburne</t>
  </si>
  <si>
    <t>Richmond</t>
  </si>
  <si>
    <t>Ralls</t>
  </si>
  <si>
    <t>Elkhart</t>
  </si>
  <si>
    <t>Fountain</t>
  </si>
  <si>
    <t>Wisconsin Legislative Reference Bureau</t>
  </si>
  <si>
    <t>Blue Book</t>
  </si>
  <si>
    <t>Bob Taft</t>
  </si>
  <si>
    <t>prov.</t>
  </si>
  <si>
    <t>Lance Ward</t>
  </si>
  <si>
    <t>Secretary</t>
  </si>
  <si>
    <t>Prospect</t>
  </si>
  <si>
    <t>Conejos</t>
  </si>
  <si>
    <t>Bozrah</t>
  </si>
  <si>
    <t>Los Angeles</t>
  </si>
  <si>
    <t>El Paso</t>
  </si>
  <si>
    <t>Cornwall</t>
  </si>
  <si>
    <t>Cooper</t>
  </si>
  <si>
    <t>Ventura</t>
  </si>
  <si>
    <t>Meriwether</t>
  </si>
  <si>
    <t>Twin Falls</t>
  </si>
  <si>
    <t>Muskingum</t>
  </si>
  <si>
    <t>Waushara</t>
  </si>
  <si>
    <t>Holderness</t>
  </si>
  <si>
    <t>Benton</t>
  </si>
  <si>
    <t>North Carolina</t>
  </si>
  <si>
    <t>Brattleboro</t>
  </si>
  <si>
    <t>Dunbarton</t>
  </si>
  <si>
    <t>Townshend</t>
  </si>
  <si>
    <t>Tunbridge</t>
  </si>
  <si>
    <t>Alabama</t>
  </si>
  <si>
    <t>Dickey</t>
  </si>
  <si>
    <t>Pembina</t>
  </si>
  <si>
    <t>Nicholas</t>
  </si>
  <si>
    <t>Brighton</t>
  </si>
  <si>
    <t>Diebold Optical Scan</t>
  </si>
  <si>
    <t>Northwood</t>
  </si>
  <si>
    <t>North Hampton</t>
  </si>
  <si>
    <t>Stonington</t>
  </si>
  <si>
    <t>Clinton</t>
  </si>
  <si>
    <t>Pickens</t>
  </si>
  <si>
    <t>Pike</t>
  </si>
  <si>
    <t>Middleton</t>
  </si>
  <si>
    <t>Ossipee</t>
  </si>
  <si>
    <t>Coshocton</t>
  </si>
  <si>
    <t>North Dakota</t>
  </si>
  <si>
    <t>Tinmouth</t>
  </si>
  <si>
    <t>Pushmataha</t>
  </si>
  <si>
    <t>NC</t>
  </si>
  <si>
    <t>Desha</t>
  </si>
  <si>
    <t>Van Wert</t>
  </si>
  <si>
    <t>Buffalo</t>
  </si>
  <si>
    <t>Echols</t>
  </si>
  <si>
    <t>Agency</t>
  </si>
  <si>
    <t>Santa Rosa</t>
  </si>
  <si>
    <t>Elliott</t>
  </si>
  <si>
    <t>St. George</t>
  </si>
  <si>
    <t>Inyo</t>
  </si>
  <si>
    <t>Frederick</t>
  </si>
  <si>
    <t>Rockdale</t>
  </si>
  <si>
    <t>Wilmot</t>
  </si>
  <si>
    <t>Thomaston</t>
  </si>
  <si>
    <t>Temple</t>
  </si>
  <si>
    <t>Arlington</t>
  </si>
  <si>
    <t>Edwards</t>
  </si>
  <si>
    <t>Elk</t>
  </si>
  <si>
    <t>Suffolk</t>
  </si>
  <si>
    <t>Westmoreland</t>
  </si>
  <si>
    <t>SC</t>
  </si>
  <si>
    <t>Republic</t>
  </si>
  <si>
    <t>Caribou</t>
  </si>
  <si>
    <t>Westfield</t>
  </si>
  <si>
    <t>Cheshire</t>
  </si>
  <si>
    <t>Schuylkill</t>
  </si>
  <si>
    <t>Mifflin</t>
  </si>
  <si>
    <t>Desoto</t>
  </si>
  <si>
    <t>Charles E. Grassley</t>
  </si>
  <si>
    <t>Stuart Zimmerman</t>
  </si>
  <si>
    <t>Cleve Andrew Pulley</t>
  </si>
  <si>
    <t>Mel Boring</t>
  </si>
  <si>
    <t>Nom. By Petition</t>
  </si>
  <si>
    <t>Richard O'Dell Hughes</t>
  </si>
  <si>
    <t>Rosanne Freeburg</t>
  </si>
  <si>
    <t>Sue Atkinson</t>
  </si>
  <si>
    <t>Carl Eric Olsen</t>
  </si>
  <si>
    <t>Grass Roots</t>
  </si>
  <si>
    <t>Grassley</t>
  </si>
  <si>
    <t>Boring</t>
  </si>
  <si>
    <t>Zimmerman</t>
  </si>
  <si>
    <t>Ashford</t>
  </si>
  <si>
    <t>D'Amato</t>
  </si>
  <si>
    <t>Right To Life</t>
  </si>
  <si>
    <t>Shelby</t>
  </si>
  <si>
    <t>San Benito</t>
  </si>
  <si>
    <t>Clinch</t>
  </si>
  <si>
    <t>&lt;20%</t>
  </si>
  <si>
    <t>Glover</t>
  </si>
  <si>
    <t>Hartland</t>
  </si>
  <si>
    <t>Henry</t>
  </si>
  <si>
    <t>Gasconade</t>
  </si>
  <si>
    <t>Cameron</t>
  </si>
  <si>
    <t>Doniphan</t>
  </si>
  <si>
    <t>Edgecombe</t>
  </si>
  <si>
    <t>Potter</t>
  </si>
  <si>
    <t>Faulkner</t>
  </si>
  <si>
    <t>Terrebonne</t>
  </si>
  <si>
    <t>Norwich</t>
  </si>
  <si>
    <t>Winooski</t>
  </si>
  <si>
    <t>Barrow</t>
  </si>
  <si>
    <t>Taney</t>
  </si>
  <si>
    <t>Faulk</t>
  </si>
  <si>
    <t>Ira</t>
  </si>
  <si>
    <t>Stanton</t>
  </si>
  <si>
    <t>Stevens</t>
  </si>
  <si>
    <t>Paper</t>
  </si>
  <si>
    <t>Starksboro</t>
  </si>
  <si>
    <t>Alfalfa</t>
  </si>
  <si>
    <t>Archuleta</t>
  </si>
  <si>
    <t>Onslow</t>
  </si>
  <si>
    <t>Hyde Park</t>
  </si>
  <si>
    <t>Nodaway</t>
  </si>
  <si>
    <t>Avery's gore</t>
  </si>
  <si>
    <t>Bethany</t>
  </si>
  <si>
    <t>Sugar Hill</t>
  </si>
  <si>
    <t>Kingfisher</t>
  </si>
  <si>
    <t>Cutts Grant</t>
  </si>
  <si>
    <t>Louisa</t>
  </si>
  <si>
    <t>Oneida</t>
  </si>
  <si>
    <t>Lucas</t>
  </si>
  <si>
    <t>Cuyahoga</t>
  </si>
  <si>
    <t>Wichita</t>
  </si>
  <si>
    <t>Wilson</t>
  </si>
  <si>
    <t>KY</t>
  </si>
  <si>
    <t>Eureka</t>
  </si>
  <si>
    <t>Geary</t>
  </si>
  <si>
    <t>Gove</t>
  </si>
  <si>
    <t>Sandgate</t>
  </si>
  <si>
    <t>Clarion</t>
  </si>
  <si>
    <t>Chatham</t>
  </si>
  <si>
    <t>Highlands</t>
  </si>
  <si>
    <t>Cowlitz</t>
  </si>
  <si>
    <t>Estill</t>
  </si>
  <si>
    <t>Jersey</t>
  </si>
  <si>
    <t>Deep River</t>
  </si>
  <si>
    <t>Canton</t>
  </si>
  <si>
    <t>Westport</t>
  </si>
  <si>
    <t>Cross</t>
  </si>
  <si>
    <t>Saluda</t>
  </si>
  <si>
    <t>Iowa Secretary of State</t>
  </si>
  <si>
    <t>Kingston</t>
  </si>
  <si>
    <t>Guernsey</t>
  </si>
  <si>
    <t>Davie</t>
  </si>
  <si>
    <t>Duplin</t>
  </si>
  <si>
    <t>Durham</t>
  </si>
  <si>
    <t>North Canaan</t>
  </si>
  <si>
    <t>Stockbridge</t>
  </si>
  <si>
    <t>Jerauld</t>
  </si>
  <si>
    <t>Oxford</t>
  </si>
  <si>
    <t>Alan L. Keyes</t>
  </si>
  <si>
    <t>Mikulski</t>
  </si>
  <si>
    <t>Keyes</t>
  </si>
  <si>
    <t>Haralson</t>
  </si>
  <si>
    <t>Waltham</t>
  </si>
  <si>
    <t>Burnett</t>
  </si>
  <si>
    <t>Ringgold</t>
  </si>
  <si>
    <t>Boyle</t>
  </si>
  <si>
    <t>Coconino</t>
  </si>
  <si>
    <t>Montour</t>
  </si>
  <si>
    <t>Hanson</t>
  </si>
  <si>
    <t>Hutchinson</t>
  </si>
  <si>
    <t>Hoke</t>
  </si>
  <si>
    <t>Hettinger</t>
  </si>
  <si>
    <t>Seminole</t>
  </si>
  <si>
    <t>Cassia</t>
  </si>
  <si>
    <t>Clark</t>
  </si>
  <si>
    <t>Rolette</t>
  </si>
  <si>
    <t>Gaston</t>
  </si>
  <si>
    <t>Oklahoma</t>
  </si>
  <si>
    <t>OK</t>
  </si>
  <si>
    <t>Londonderry</t>
  </si>
  <si>
    <t>Walden</t>
  </si>
  <si>
    <t>East Hampton</t>
  </si>
  <si>
    <t>Enfield</t>
  </si>
  <si>
    <t>Wells</t>
  </si>
  <si>
    <t>Perkins</t>
  </si>
  <si>
    <t>Coverdell</t>
  </si>
  <si>
    <t>Bob Graham</t>
  </si>
  <si>
    <t>Fowler</t>
  </si>
  <si>
    <t>Write-in</t>
  </si>
  <si>
    <t>AZ</t>
  </si>
  <si>
    <t>Apache</t>
  </si>
  <si>
    <t>Newbury</t>
  </si>
  <si>
    <t>Williston</t>
  </si>
  <si>
    <t>Dunklin</t>
  </si>
  <si>
    <t>Tulsa</t>
  </si>
  <si>
    <t>Jefferson Davis</t>
  </si>
  <si>
    <t>Autauga</t>
  </si>
  <si>
    <t>Baldwin</t>
  </si>
  <si>
    <t>Barbour</t>
  </si>
  <si>
    <t>Ulster</t>
  </si>
  <si>
    <t>Illinois State Board of Elections</t>
  </si>
  <si>
    <t>Connecticut</t>
  </si>
  <si>
    <t>Jenkins</t>
  </si>
  <si>
    <t>Johnston</t>
  </si>
  <si>
    <t>Drew</t>
  </si>
  <si>
    <t>Lauderdale</t>
  </si>
  <si>
    <t>Chambers</t>
  </si>
  <si>
    <t>Brule</t>
  </si>
  <si>
    <t>Bibb</t>
  </si>
  <si>
    <t>Amherst</t>
  </si>
  <si>
    <t>Norton</t>
  </si>
  <si>
    <t>Chenango</t>
  </si>
  <si>
    <t>Landaff</t>
  </si>
  <si>
    <t>Beadle</t>
  </si>
  <si>
    <t>Chittenden</t>
  </si>
  <si>
    <t>Grand Isle</t>
  </si>
  <si>
    <t>Pamlico</t>
  </si>
  <si>
    <t>Hughes</t>
  </si>
  <si>
    <t>Hale</t>
  </si>
  <si>
    <t>Granby</t>
  </si>
  <si>
    <t>Baltimore</t>
  </si>
  <si>
    <t>Greeley</t>
  </si>
  <si>
    <t>Harding</t>
  </si>
  <si>
    <t>Salem</t>
  </si>
  <si>
    <t>Peacham</t>
  </si>
  <si>
    <t>Harmon</t>
  </si>
  <si>
    <t>Optech III P Optical Scan</t>
  </si>
  <si>
    <t>Kitsap</t>
  </si>
  <si>
    <t>South Carolina</t>
  </si>
  <si>
    <t>Buchanan</t>
  </si>
  <si>
    <t>Granville</t>
  </si>
  <si>
    <t>Hill</t>
  </si>
  <si>
    <t>Claremont</t>
  </si>
  <si>
    <t>Roy V. Edwards</t>
  </si>
  <si>
    <t>Thomas D. Ledgerwood II</t>
  </si>
  <si>
    <t>Steve Lewis</t>
  </si>
  <si>
    <t>Don Nickles</t>
  </si>
  <si>
    <t>Nickles</t>
  </si>
  <si>
    <t>Ledgerwood</t>
  </si>
  <si>
    <t>San Joaquin</t>
  </si>
  <si>
    <t>Oliver</t>
  </si>
  <si>
    <t>Special Elections</t>
  </si>
  <si>
    <t>Special Elections (Duplicate States)</t>
  </si>
  <si>
    <t>Dianne Feinstein</t>
  </si>
  <si>
    <t>John Seymour</t>
  </si>
  <si>
    <t>Richard B. Boddie</t>
  </si>
  <si>
    <t>Crawford</t>
  </si>
  <si>
    <t>Margin</t>
  </si>
  <si>
    <t>Lyndon</t>
  </si>
  <si>
    <t>Florida</t>
  </si>
  <si>
    <t>Athens</t>
  </si>
  <si>
    <t>Champaign</t>
  </si>
  <si>
    <t>Greenfield</t>
  </si>
  <si>
    <t>Burlington</t>
  </si>
  <si>
    <t>CO</t>
  </si>
  <si>
    <t>Pomfret</t>
  </si>
  <si>
    <t>Maidstone</t>
  </si>
  <si>
    <t>Calhoun</t>
  </si>
  <si>
    <t>Adams</t>
  </si>
  <si>
    <t>Alamosa</t>
  </si>
  <si>
    <t>Arapahoe</t>
  </si>
  <si>
    <t>McIntosh</t>
  </si>
  <si>
    <t>Lumpkin</t>
  </si>
  <si>
    <t>Poultney</t>
  </si>
  <si>
    <t>Mississippi</t>
  </si>
  <si>
    <t>Conway</t>
  </si>
  <si>
    <t>Model 100 Optical Scan / Model 315 Optical Scan</t>
  </si>
  <si>
    <t>Wentworth's</t>
  </si>
  <si>
    <t>Low and Burbanks Grant</t>
  </si>
  <si>
    <t>Yadkin</t>
  </si>
  <si>
    <t>Hampstead</t>
  </si>
  <si>
    <t>Shrewsbury</t>
  </si>
  <si>
    <t>Middlesex</t>
  </si>
  <si>
    <t>EV</t>
  </si>
  <si>
    <t>Blaine</t>
  </si>
  <si>
    <t>Bartow</t>
  </si>
  <si>
    <t>Party</t>
  </si>
  <si>
    <t>Nevada</t>
  </si>
  <si>
    <t>Washita</t>
  </si>
  <si>
    <t>Panton</t>
  </si>
  <si>
    <t>AccuVote ES-2004</t>
  </si>
  <si>
    <t>AccuVote ES-2008</t>
  </si>
  <si>
    <t>AccuVote ES-2009</t>
  </si>
  <si>
    <t>St. Helena</t>
  </si>
  <si>
    <t>Payne</t>
  </si>
  <si>
    <t>Southbury</t>
  </si>
  <si>
    <t>Cowley</t>
  </si>
  <si>
    <t>Griswold</t>
  </si>
  <si>
    <t>Montrose</t>
  </si>
  <si>
    <t>Gilpin</t>
  </si>
  <si>
    <t>Atchison</t>
  </si>
  <si>
    <t>MO</t>
  </si>
  <si>
    <t>Okmulgee</t>
  </si>
  <si>
    <t>Mount Tabor</t>
  </si>
  <si>
    <t>Somersworth</t>
  </si>
  <si>
    <t>Fletcher</t>
  </si>
  <si>
    <t>Lane</t>
  </si>
  <si>
    <t>Early</t>
  </si>
  <si>
    <t>Madera</t>
  </si>
  <si>
    <t>New Haven</t>
  </si>
  <si>
    <t>Phelps</t>
  </si>
  <si>
    <t>Sheffield</t>
  </si>
  <si>
    <t>Other Optical Scan</t>
  </si>
  <si>
    <t>Monkton</t>
  </si>
  <si>
    <t>Kay</t>
  </si>
  <si>
    <t>Murray</t>
  </si>
  <si>
    <t>Bannock</t>
  </si>
  <si>
    <t>Nashua</t>
  </si>
  <si>
    <t>Independence</t>
  </si>
  <si>
    <t>Imperial</t>
  </si>
  <si>
    <t>Cayuga</t>
  </si>
  <si>
    <t>Lyme</t>
  </si>
  <si>
    <t>Tilton</t>
  </si>
  <si>
    <t>Duval</t>
  </si>
  <si>
    <t>Coal</t>
  </si>
  <si>
    <t>OR</t>
  </si>
  <si>
    <t>Riverside</t>
  </si>
  <si>
    <t>Sunapee</t>
  </si>
  <si>
    <t>New Ipswich</t>
  </si>
  <si>
    <t>Tuscarawas</t>
  </si>
  <si>
    <t>Windsor</t>
  </si>
  <si>
    <t>Charlestown</t>
  </si>
  <si>
    <t>Sterling</t>
  </si>
  <si>
    <t>Wabash</t>
  </si>
  <si>
    <t>Dummerston</t>
  </si>
  <si>
    <t>AL</t>
  </si>
  <si>
    <t>Bullitt</t>
  </si>
  <si>
    <t>Moore</t>
  </si>
  <si>
    <t>States with Lowest Percent of Vote</t>
  </si>
  <si>
    <t>Cortland</t>
  </si>
  <si>
    <t>Edmunds</t>
  </si>
  <si>
    <t>Manchester</t>
  </si>
  <si>
    <t>Macon</t>
  </si>
  <si>
    <t>Madison</t>
  </si>
  <si>
    <t>Covington</t>
  </si>
  <si>
    <t>Union</t>
  </si>
  <si>
    <t>Pendleton</t>
  </si>
  <si>
    <t>Ellsworth</t>
  </si>
  <si>
    <t>Smith</t>
  </si>
  <si>
    <t>Dalton</t>
  </si>
  <si>
    <t>Jeff Davis</t>
  </si>
  <si>
    <t>Williams</t>
  </si>
  <si>
    <t>Pontotoc</t>
  </si>
  <si>
    <t>Allendale</t>
  </si>
  <si>
    <t>Morehouse</t>
  </si>
  <si>
    <t>Spokane</t>
  </si>
  <si>
    <t>Milford</t>
  </si>
  <si>
    <t>Lamar</t>
  </si>
  <si>
    <t>Sheridan</t>
  </si>
  <si>
    <t>Rochester</t>
  </si>
  <si>
    <t>Stannard</t>
  </si>
  <si>
    <t>Jewell</t>
  </si>
  <si>
    <t>Alleghany</t>
  </si>
  <si>
    <t>Moultrie</t>
  </si>
  <si>
    <t>Aurora</t>
  </si>
  <si>
    <t>Bulloch</t>
  </si>
  <si>
    <t>Marshfield</t>
  </si>
  <si>
    <t>Towns</t>
  </si>
  <si>
    <t>Marlow</t>
  </si>
  <si>
    <t>Easton</t>
  </si>
  <si>
    <t>Mineral</t>
  </si>
  <si>
    <t>Moffat</t>
  </si>
  <si>
    <t>New Hartford</t>
  </si>
  <si>
    <t>Rensselaer</t>
  </si>
  <si>
    <t>Plainfield</t>
  </si>
  <si>
    <t>Kewaunee</t>
  </si>
  <si>
    <t>Ferrisburg</t>
  </si>
  <si>
    <t>Mendon</t>
  </si>
  <si>
    <t>Garrett</t>
  </si>
  <si>
    <t>First Place</t>
  </si>
  <si>
    <t>Buels gore</t>
  </si>
  <si>
    <t>Utah State Elections Office</t>
  </si>
  <si>
    <t>Philadelphia</t>
  </si>
  <si>
    <t>Summit</t>
  </si>
  <si>
    <t>Teller</t>
  </si>
  <si>
    <t>Surry</t>
  </si>
  <si>
    <t>Columbia</t>
  </si>
  <si>
    <t>Meigs</t>
  </si>
  <si>
    <t>Portland</t>
  </si>
  <si>
    <t>Connecticut Results for Dodd are the fusion of Democratic and A Connecticut Party ballot lines</t>
  </si>
  <si>
    <t>Summary of Election Results November 3, 1992 U.S. Senate</t>
  </si>
  <si>
    <t>Mike Huckabee</t>
  </si>
  <si>
    <t>Huckabee</t>
  </si>
  <si>
    <t>Atkinson and Gilmanton Academy Grant</t>
  </si>
  <si>
    <t>Westminster</t>
  </si>
  <si>
    <t>Ray</t>
  </si>
  <si>
    <t>Croydon</t>
  </si>
  <si>
    <t>Dearborn</t>
  </si>
  <si>
    <t>Kentucky State Board of Elections</t>
  </si>
  <si>
    <t>Epsom</t>
  </si>
  <si>
    <t>Errol</t>
  </si>
  <si>
    <t>East Windsor</t>
  </si>
  <si>
    <t>Eastford</t>
  </si>
  <si>
    <t>Pitt</t>
  </si>
  <si>
    <t>Craighead</t>
  </si>
  <si>
    <t>Dooly</t>
  </si>
  <si>
    <t>Moody</t>
  </si>
  <si>
    <t>Roberts</t>
  </si>
  <si>
    <t>&lt;10%</t>
  </si>
  <si>
    <t>North Branford</t>
  </si>
  <si>
    <t>Wagoner</t>
  </si>
  <si>
    <t>Preston</t>
  </si>
  <si>
    <t>Grand</t>
  </si>
  <si>
    <t>Houston</t>
  </si>
  <si>
    <t>Barron</t>
  </si>
  <si>
    <t>West Haven</t>
  </si>
  <si>
    <t>Land Area</t>
  </si>
  <si>
    <t>St. Landry</t>
  </si>
  <si>
    <t>Prairie</t>
  </si>
  <si>
    <t>Mansfield</t>
  </si>
  <si>
    <t>North Hero</t>
  </si>
  <si>
    <t>Orwell</t>
  </si>
  <si>
    <t>Jamaica</t>
  </si>
  <si>
    <t>Gray</t>
  </si>
  <si>
    <t>Highgate</t>
  </si>
  <si>
    <t>Hinesburg</t>
  </si>
  <si>
    <t>Muskogee</t>
  </si>
  <si>
    <t>Warner</t>
  </si>
  <si>
    <t>Cimarron</t>
  </si>
  <si>
    <t>Greenlee</t>
  </si>
  <si>
    <t>Gallia</t>
  </si>
  <si>
    <t>Middlefield</t>
  </si>
  <si>
    <t>Hand</t>
  </si>
  <si>
    <t>Chaffee</t>
  </si>
  <si>
    <t>Odell township</t>
  </si>
  <si>
    <t>Rice</t>
  </si>
  <si>
    <t>Minnehaha</t>
  </si>
  <si>
    <t>Pennington</t>
  </si>
  <si>
    <t>Plumas</t>
  </si>
  <si>
    <t>Stephenson</t>
  </si>
  <si>
    <t>Landgrove</t>
  </si>
  <si>
    <t>Vermont</t>
  </si>
  <si>
    <t>Coosa</t>
  </si>
  <si>
    <t>Blair</t>
  </si>
  <si>
    <t>East Lyme</t>
  </si>
  <si>
    <t>East Hartford</t>
  </si>
  <si>
    <t>Cabot</t>
  </si>
  <si>
    <t>Caddo</t>
  </si>
  <si>
    <t>Powell</t>
  </si>
  <si>
    <t>Perry</t>
  </si>
  <si>
    <t>North Haven</t>
  </si>
  <si>
    <t>Stratham</t>
  </si>
  <si>
    <t>Hyde</t>
  </si>
  <si>
    <t>Menard</t>
  </si>
  <si>
    <t>Southington</t>
  </si>
  <si>
    <t>Overseas</t>
  </si>
  <si>
    <t>Acworth</t>
  </si>
  <si>
    <t>Pownal</t>
  </si>
  <si>
    <t>La Crosse</t>
  </si>
  <si>
    <t>Outagamie</t>
  </si>
  <si>
    <t>McHenry</t>
  </si>
  <si>
    <t>Berkeley</t>
  </si>
  <si>
    <t>Wentworth</t>
  </si>
  <si>
    <t>Schuyler</t>
  </si>
  <si>
    <t>Ada</t>
  </si>
  <si>
    <t>Columbiana</t>
  </si>
  <si>
    <t>La Salle</t>
  </si>
  <si>
    <t>New Hampshire</t>
  </si>
  <si>
    <t>Troup</t>
  </si>
  <si>
    <t>Kossuth</t>
  </si>
  <si>
    <t>Door</t>
  </si>
  <si>
    <t>New Hanover</t>
  </si>
  <si>
    <t>Cullman</t>
  </si>
  <si>
    <t>Dale</t>
  </si>
  <si>
    <t>Chicot</t>
  </si>
  <si>
    <t>Flagler</t>
  </si>
  <si>
    <t>Hodgeman</t>
  </si>
  <si>
    <t>Ansonia</t>
  </si>
  <si>
    <t>Cambridge</t>
  </si>
  <si>
    <t>Canaan</t>
  </si>
  <si>
    <t>California Secretary of State</t>
  </si>
  <si>
    <t>San Diego</t>
  </si>
  <si>
    <t>San Francisco</t>
  </si>
  <si>
    <t>Lincoln</t>
  </si>
  <si>
    <t>McDuffie</t>
  </si>
  <si>
    <t>Miner</t>
  </si>
  <si>
    <t>Total Area</t>
  </si>
  <si>
    <t>Cromwell</t>
  </si>
  <si>
    <t>Chaplin</t>
  </si>
  <si>
    <t>Blanks</t>
  </si>
  <si>
    <t>Dauphin</t>
  </si>
  <si>
    <t>Maryland</t>
  </si>
  <si>
    <t>MD</t>
  </si>
  <si>
    <t>Kentucky</t>
  </si>
  <si>
    <t>Tallapoosa</t>
  </si>
  <si>
    <t>Pop Vote</t>
  </si>
  <si>
    <t>Orford</t>
  </si>
  <si>
    <t>Colbert</t>
  </si>
  <si>
    <t>Averill town</t>
  </si>
  <si>
    <t>Fayston</t>
  </si>
  <si>
    <t>East Granby</t>
  </si>
  <si>
    <t>Griggs</t>
  </si>
  <si>
    <t>Nottingham</t>
  </si>
  <si>
    <t>Des Moines</t>
  </si>
  <si>
    <t>Forest</t>
  </si>
  <si>
    <t>Stafford</t>
  </si>
  <si>
    <t>Swanzey</t>
  </si>
  <si>
    <t>Tamworth</t>
  </si>
  <si>
    <t>San Juan</t>
  </si>
  <si>
    <t>Irwin</t>
  </si>
  <si>
    <t>Gilmer</t>
  </si>
  <si>
    <t>Lonoke</t>
  </si>
  <si>
    <t>Northfield</t>
  </si>
  <si>
    <t>Wicomico</t>
  </si>
  <si>
    <t>Talladega</t>
  </si>
  <si>
    <t>Henniker</t>
  </si>
  <si>
    <t>Anderson</t>
  </si>
  <si>
    <t>Barber</t>
  </si>
  <si>
    <t>Iberia</t>
  </si>
  <si>
    <t>Gunnison</t>
  </si>
  <si>
    <t>Dawson</t>
  </si>
  <si>
    <t>St. Charles</t>
  </si>
  <si>
    <t>Broward</t>
  </si>
  <si>
    <t>Cabarrus</t>
  </si>
  <si>
    <t>Wilmington</t>
  </si>
  <si>
    <t>Traill</t>
  </si>
  <si>
    <t>Horry</t>
  </si>
  <si>
    <t>Gates</t>
  </si>
  <si>
    <t>Proctor</t>
  </si>
  <si>
    <t>Bleckley</t>
  </si>
  <si>
    <t>Lewis</t>
  </si>
  <si>
    <t>Minidoka</t>
  </si>
  <si>
    <t>Nez Perce</t>
  </si>
  <si>
    <t>McCook</t>
  </si>
  <si>
    <t>Davison</t>
  </si>
  <si>
    <t>Red River</t>
  </si>
  <si>
    <t>South Hampton</t>
  </si>
  <si>
    <t>Boundary</t>
  </si>
  <si>
    <t>Bonner</t>
  </si>
  <si>
    <t>Halifax</t>
  </si>
  <si>
    <t>Clarke</t>
  </si>
  <si>
    <t>Clay</t>
  </si>
  <si>
    <t>Milwaukee</t>
  </si>
  <si>
    <t>Russell</t>
  </si>
  <si>
    <t>Parke</t>
  </si>
  <si>
    <t>Northumberland</t>
  </si>
  <si>
    <t>Westmore</t>
  </si>
  <si>
    <t>Castleton</t>
  </si>
  <si>
    <t>Kenosha</t>
  </si>
  <si>
    <t>Brunswick</t>
  </si>
  <si>
    <t>Torrington</t>
  </si>
  <si>
    <t>South Windsor</t>
  </si>
  <si>
    <t>Long</t>
  </si>
  <si>
    <t>Montezuma</t>
  </si>
  <si>
    <t>Boise</t>
  </si>
  <si>
    <t>Cumberland</t>
  </si>
  <si>
    <t>Edmonson</t>
  </si>
  <si>
    <t>Lowest % of Vote and Win</t>
  </si>
  <si>
    <t>Izard</t>
  </si>
  <si>
    <t>Whitingham</t>
  </si>
  <si>
    <t>Ohio</t>
  </si>
  <si>
    <t>Gilchrist</t>
  </si>
  <si>
    <t>Dubois</t>
  </si>
  <si>
    <t>Bakersfield</t>
  </si>
  <si>
    <t>Montpelier</t>
  </si>
  <si>
    <t>Walsh</t>
  </si>
  <si>
    <t>Rooks</t>
  </si>
  <si>
    <t>Water Area</t>
  </si>
  <si>
    <t>Success Township</t>
  </si>
  <si>
    <t>Victory</t>
  </si>
  <si>
    <t>Richland</t>
  </si>
  <si>
    <t>Christian</t>
  </si>
  <si>
    <t>&gt;50%</t>
  </si>
  <si>
    <t>&gt;60%</t>
  </si>
  <si>
    <t>&gt;70%</t>
  </si>
  <si>
    <t>Total Vote</t>
  </si>
  <si>
    <t>Center Harbor</t>
  </si>
  <si>
    <t>White</t>
  </si>
  <si>
    <t>Rogers</t>
  </si>
  <si>
    <t>Butts</t>
  </si>
  <si>
    <t>Missouri</t>
  </si>
  <si>
    <t>Woodbridge</t>
  </si>
  <si>
    <t>Waitsfield</t>
  </si>
  <si>
    <t>Gooding</t>
  </si>
  <si>
    <t>Wallace</t>
  </si>
  <si>
    <t>Searsburg</t>
  </si>
  <si>
    <t>Napa</t>
  </si>
  <si>
    <t>Fall River</t>
  </si>
  <si>
    <t>Colorado</t>
  </si>
  <si>
    <t>Stewart</t>
  </si>
  <si>
    <t>Official Abstract</t>
  </si>
  <si>
    <t>Wilkinson</t>
  </si>
  <si>
    <t>Morton</t>
  </si>
  <si>
    <t>Sunderland</t>
  </si>
  <si>
    <t>AccuVote ES-2020</t>
  </si>
  <si>
    <t>Second College Grant</t>
  </si>
  <si>
    <t>Corinth</t>
  </si>
  <si>
    <t>Brooklyn</t>
  </si>
  <si>
    <t>Page</t>
  </si>
  <si>
    <t>Tompkins</t>
  </si>
  <si>
    <t>Access Date</t>
  </si>
  <si>
    <t>Bladen</t>
  </si>
  <si>
    <t>Alexandria</t>
  </si>
  <si>
    <t>Andrew</t>
  </si>
  <si>
    <t>Sandown</t>
  </si>
  <si>
    <t>Walpole</t>
  </si>
  <si>
    <t>Lemhi</t>
  </si>
  <si>
    <t>Lenoir</t>
  </si>
  <si>
    <t>Yolo</t>
  </si>
  <si>
    <t>Thetford</t>
  </si>
  <si>
    <t>Rupert</t>
  </si>
  <si>
    <t>Reynolds</t>
  </si>
  <si>
    <t>Freedom</t>
  </si>
  <si>
    <t>Chautauqua</t>
  </si>
  <si>
    <t>Meredith</t>
  </si>
  <si>
    <t>Mont Vernon</t>
  </si>
  <si>
    <t>Carson City</t>
  </si>
  <si>
    <t>Millsfield</t>
  </si>
  <si>
    <t>Livermore</t>
  </si>
  <si>
    <t>Bracken</t>
  </si>
  <si>
    <t>Toombs</t>
  </si>
  <si>
    <t>South Dakota</t>
  </si>
  <si>
    <t>Deerfield</t>
  </si>
  <si>
    <t>Williamstown</t>
  </si>
  <si>
    <t>&gt;90%</t>
  </si>
  <si>
    <t>Jefferson</t>
  </si>
  <si>
    <t>Kern</t>
  </si>
  <si>
    <t>Livingston</t>
  </si>
  <si>
    <t>Collier</t>
  </si>
  <si>
    <t>Colchester</t>
  </si>
  <si>
    <t>Concord</t>
  </si>
  <si>
    <t>South Burlington</t>
  </si>
  <si>
    <t>South Hero</t>
  </si>
  <si>
    <t>Newport</t>
  </si>
  <si>
    <t>Stephens</t>
  </si>
  <si>
    <t>Sargents Purchase</t>
  </si>
  <si>
    <t>Alstead</t>
  </si>
  <si>
    <t>Louisiana</t>
  </si>
  <si>
    <t>Rollinsford</t>
  </si>
  <si>
    <t>Rumney</t>
  </si>
  <si>
    <t>Rye</t>
  </si>
  <si>
    <t>Kansas</t>
  </si>
  <si>
    <t>% Difference</t>
  </si>
  <si>
    <t>Ness</t>
  </si>
  <si>
    <t>Rawlins</t>
  </si>
  <si>
    <t>Reno</t>
  </si>
  <si>
    <t>Alpine</t>
  </si>
  <si>
    <t>Windsor Locks</t>
  </si>
  <si>
    <t>Election District</t>
  </si>
  <si>
    <t>Jay</t>
  </si>
  <si>
    <t>Trumbull</t>
  </si>
  <si>
    <t>Sandusky</t>
  </si>
  <si>
    <t>Marquette</t>
  </si>
  <si>
    <t>Curry</t>
  </si>
  <si>
    <t>Crisp</t>
  </si>
  <si>
    <t>Keokuk</t>
  </si>
  <si>
    <t>Wood</t>
  </si>
  <si>
    <t>Bottineau</t>
  </si>
  <si>
    <t>La Paz</t>
  </si>
  <si>
    <t>Stanley</t>
  </si>
  <si>
    <t>Chattahoochee</t>
  </si>
  <si>
    <t>Plymouth</t>
  </si>
  <si>
    <t>Clarendon</t>
  </si>
  <si>
    <t>Larue</t>
  </si>
  <si>
    <t>Graves</t>
  </si>
  <si>
    <t>Old Lyme</t>
  </si>
  <si>
    <t>Rockingham</t>
  </si>
  <si>
    <t>Hubbardton</t>
  </si>
  <si>
    <t>Huntington</t>
  </si>
  <si>
    <t>Creek</t>
  </si>
  <si>
    <t>No.</t>
  </si>
  <si>
    <t>ID</t>
  </si>
  <si>
    <t>Catawba</t>
  </si>
  <si>
    <t>Hamlin</t>
  </si>
  <si>
    <t>Schley</t>
  </si>
  <si>
    <t>Stark</t>
  </si>
  <si>
    <t>Casey</t>
  </si>
  <si>
    <t>Sprague</t>
  </si>
  <si>
    <t>Lisbon</t>
  </si>
  <si>
    <t>Madbury</t>
  </si>
  <si>
    <t>Chester</t>
  </si>
  <si>
    <t>Brookline</t>
  </si>
  <si>
    <t>&lt;40%</t>
  </si>
  <si>
    <t>Royalton</t>
  </si>
  <si>
    <t>Meriden</t>
  </si>
  <si>
    <t>Calvert</t>
  </si>
  <si>
    <t>Piermont</t>
  </si>
  <si>
    <t>New Milford</t>
  </si>
  <si>
    <t>Heard</t>
  </si>
  <si>
    <t>Somerset town</t>
  </si>
  <si>
    <t>Pawlet</t>
  </si>
  <si>
    <t>St. Francois</t>
  </si>
  <si>
    <t>Owen</t>
  </si>
  <si>
    <t>Hollis</t>
  </si>
  <si>
    <t>Hooksett</t>
  </si>
  <si>
    <t>Jaffrey</t>
  </si>
  <si>
    <t>Bennett</t>
  </si>
  <si>
    <t>Bon Homme</t>
  </si>
  <si>
    <t>Wapello</t>
  </si>
  <si>
    <t>Ferdinand town</t>
  </si>
  <si>
    <t>Brownington</t>
  </si>
  <si>
    <t>Vanderburgh</t>
  </si>
  <si>
    <t>Greensboro</t>
  </si>
  <si>
    <t>Yancey</t>
  </si>
  <si>
    <t>Huerfano</t>
  </si>
  <si>
    <t>Watertown</t>
  </si>
  <si>
    <t>Mahoning</t>
  </si>
  <si>
    <t>Harper</t>
  </si>
  <si>
    <t>Lycoming</t>
  </si>
  <si>
    <t>Brevard</t>
  </si>
  <si>
    <t>Cache</t>
  </si>
  <si>
    <t>Humboldt</t>
  </si>
  <si>
    <t>Maui</t>
  </si>
  <si>
    <t>Otsego</t>
  </si>
  <si>
    <t>Rock Island</t>
  </si>
  <si>
    <t>Clarksville</t>
  </si>
  <si>
    <t>Bristol</t>
  </si>
  <si>
    <t>Charlotte</t>
  </si>
  <si>
    <t>Old Saybrook</t>
  </si>
  <si>
    <t>Telfair</t>
  </si>
  <si>
    <t>Counties</t>
  </si>
  <si>
    <t>Indian River</t>
  </si>
  <si>
    <t>Hendry</t>
  </si>
  <si>
    <t>AccuVote ES-2021</t>
  </si>
  <si>
    <t>AccuVote ES-2022</t>
  </si>
  <si>
    <t>Armstrong</t>
  </si>
  <si>
    <t>Howard</t>
  </si>
  <si>
    <t>Fremont</t>
  </si>
  <si>
    <t>AccuVote ES-2023</t>
  </si>
  <si>
    <t>Miller</t>
  </si>
  <si>
    <t>McClain</t>
  </si>
  <si>
    <t>McCurtain</t>
  </si>
  <si>
    <t>States with Highest Percent of Vote</t>
  </si>
  <si>
    <t>Won?</t>
  </si>
  <si>
    <t>Jackson</t>
  </si>
  <si>
    <t>Lewis town</t>
  </si>
  <si>
    <t>Mountrail</t>
  </si>
  <si>
    <t>Morristown</t>
  </si>
  <si>
    <t>Multnomah</t>
  </si>
  <si>
    <t>Carteret</t>
  </si>
  <si>
    <t>McLean</t>
  </si>
  <si>
    <t>Volusia</t>
  </si>
  <si>
    <t>Strong</t>
  </si>
  <si>
    <t>John B. Breaux</t>
  </si>
  <si>
    <t>Lyle Stockstill</t>
  </si>
  <si>
    <t>Jon Khachaturian</t>
  </si>
  <si>
    <t>Arizona</t>
  </si>
  <si>
    <t>Dolores</t>
  </si>
  <si>
    <t>Mercer</t>
  </si>
  <si>
    <t>Kauai</t>
  </si>
  <si>
    <t>KS</t>
  </si>
  <si>
    <t>Shasta</t>
  </si>
  <si>
    <t>State Ranking</t>
  </si>
  <si>
    <t>Glascock</t>
  </si>
  <si>
    <t>Glastonbury</t>
  </si>
  <si>
    <t>Second Place</t>
  </si>
  <si>
    <t>Third Place</t>
  </si>
  <si>
    <t>HI</t>
  </si>
  <si>
    <t>Manatee</t>
  </si>
  <si>
    <t>St. Bernard</t>
  </si>
  <si>
    <t>Fayette</t>
  </si>
  <si>
    <t>Letcher</t>
  </si>
  <si>
    <t>Greenwich</t>
  </si>
  <si>
    <t>Roger Mills</t>
  </si>
  <si>
    <t>Finney</t>
  </si>
  <si>
    <t>Morrow</t>
  </si>
  <si>
    <t>Alburg</t>
  </si>
  <si>
    <t>Ransom</t>
  </si>
  <si>
    <t>Stutsman</t>
  </si>
  <si>
    <t>Lowndes</t>
  </si>
  <si>
    <t>Charleston</t>
  </si>
  <si>
    <t>% Total Vote</t>
  </si>
  <si>
    <t>Barton</t>
  </si>
  <si>
    <t>Bourbon</t>
  </si>
  <si>
    <t>Chase</t>
  </si>
  <si>
    <t>Oregon</t>
  </si>
  <si>
    <t>Other</t>
  </si>
  <si>
    <t>Brown</t>
  </si>
  <si>
    <t>Winn</t>
  </si>
  <si>
    <t>Somerset</t>
  </si>
  <si>
    <t>Meade</t>
  </si>
  <si>
    <t>Morris</t>
  </si>
  <si>
    <t>Las Animas</t>
  </si>
  <si>
    <t>Litchfield</t>
  </si>
  <si>
    <t>Lamoille</t>
  </si>
  <si>
    <t>Dixie</t>
  </si>
  <si>
    <t>Baxter</t>
  </si>
  <si>
    <t>Maries</t>
  </si>
  <si>
    <t>Pasquotank</t>
  </si>
  <si>
    <t>Pittsfield</t>
  </si>
  <si>
    <t>Bay</t>
  </si>
  <si>
    <t>Bradford</t>
  </si>
  <si>
    <t>Naugatuck</t>
  </si>
  <si>
    <t>Belknap</t>
  </si>
  <si>
    <t>Geneva</t>
  </si>
  <si>
    <t>Cook</t>
  </si>
  <si>
    <t>Wisconsin</t>
  </si>
  <si>
    <t>Craven</t>
  </si>
  <si>
    <t>Whitfield</t>
  </si>
  <si>
    <t>Ashley</t>
  </si>
  <si>
    <t>Level</t>
  </si>
  <si>
    <t>Cotton</t>
  </si>
  <si>
    <t>New Hapmshire</t>
  </si>
  <si>
    <t>Wakefield</t>
  </si>
  <si>
    <t>Model 105 Optical Scan</t>
  </si>
  <si>
    <t>Derby</t>
  </si>
  <si>
    <t>East Montpelier</t>
  </si>
  <si>
    <t>Holland</t>
  </si>
  <si>
    <t>Wallingford</t>
  </si>
  <si>
    <t>Voting Method</t>
  </si>
  <si>
    <t>Thompson and Meserves Purchase</t>
  </si>
  <si>
    <t>Gilmanton</t>
  </si>
  <si>
    <t>St. Tammany</t>
  </si>
  <si>
    <t>Killingworth</t>
  </si>
  <si>
    <t>Danbury</t>
  </si>
  <si>
    <t>Tippecanoe</t>
  </si>
  <si>
    <t>Tipton</t>
  </si>
  <si>
    <t>Washburn</t>
  </si>
  <si>
    <t>Ryegate</t>
  </si>
  <si>
    <t>De Soto</t>
  </si>
  <si>
    <t>Lafayette</t>
  </si>
  <si>
    <t>Leon</t>
  </si>
  <si>
    <t>Williamson</t>
  </si>
  <si>
    <t>Wilkes</t>
  </si>
  <si>
    <t>Kenton</t>
  </si>
  <si>
    <t>Knott</t>
  </si>
  <si>
    <t>Garvin</t>
  </si>
  <si>
    <t>Colleton</t>
  </si>
  <si>
    <t>Harwinton</t>
  </si>
  <si>
    <t>Sabine</t>
  </si>
  <si>
    <t>Georgia</t>
  </si>
  <si>
    <t>GA</t>
  </si>
  <si>
    <t>New Canaan</t>
  </si>
  <si>
    <t>Peterborough</t>
  </si>
  <si>
    <t>&lt;50%</t>
  </si>
  <si>
    <t>West Rutland</t>
  </si>
  <si>
    <t>Box Elder</t>
  </si>
  <si>
    <t>Crawfords Purchase</t>
  </si>
  <si>
    <t>Hadleys Purchase</t>
  </si>
  <si>
    <t>Avoyelles</t>
  </si>
  <si>
    <t>Billings</t>
  </si>
  <si>
    <t>Maricopa</t>
  </si>
  <si>
    <t>Dent</t>
  </si>
  <si>
    <t>Garrard</t>
  </si>
  <si>
    <t>Counties with Lowest Percent of Vote</t>
  </si>
  <si>
    <t>Ouray</t>
  </si>
  <si>
    <t>San Miguel</t>
  </si>
  <si>
    <t>McDonough</t>
  </si>
  <si>
    <t>Ross</t>
  </si>
  <si>
    <t>Kings</t>
  </si>
  <si>
    <t>Lake</t>
  </si>
  <si>
    <t>Randolph</t>
  </si>
  <si>
    <t>Charles Mix</t>
  </si>
  <si>
    <t>Centre</t>
  </si>
  <si>
    <t>County Ranking</t>
  </si>
  <si>
    <t>Danville</t>
  </si>
  <si>
    <t>Shoshone</t>
  </si>
  <si>
    <t>Boscawen</t>
  </si>
  <si>
    <t>Seneca</t>
  </si>
  <si>
    <t>Tioga</t>
  </si>
  <si>
    <t>Talbot</t>
  </si>
  <si>
    <t>McDonald</t>
  </si>
  <si>
    <t>Trego</t>
  </si>
  <si>
    <t>Mohave</t>
  </si>
  <si>
    <t>West Carroll</t>
  </si>
  <si>
    <t>Breckinridge</t>
  </si>
  <si>
    <t>Gorham</t>
  </si>
  <si>
    <t>Kane</t>
  </si>
  <si>
    <t>Pima</t>
  </si>
  <si>
    <t>Democratic</t>
  </si>
  <si>
    <t>Farmington</t>
  </si>
  <si>
    <t>Thomas</t>
  </si>
  <si>
    <t>Green Lake</t>
  </si>
  <si>
    <t>ND</t>
  </si>
  <si>
    <t>Thurston</t>
  </si>
  <si>
    <t>Bingham</t>
  </si>
  <si>
    <t>Queens</t>
  </si>
  <si>
    <t>Elbert</t>
  </si>
  <si>
    <t>Stowe</t>
  </si>
  <si>
    <t>Leavenworth</t>
  </si>
  <si>
    <t>Pittsburg</t>
  </si>
  <si>
    <t>Hampton</t>
  </si>
  <si>
    <t>Davis</t>
  </si>
  <si>
    <t>Indiana Secretary of State</t>
  </si>
  <si>
    <t>Haskell</t>
  </si>
  <si>
    <t>West Fairlee</t>
  </si>
  <si>
    <t>Rapides</t>
  </si>
  <si>
    <t>Newton</t>
  </si>
  <si>
    <t>Oconee</t>
  </si>
  <si>
    <t>Alaska</t>
  </si>
  <si>
    <t>Springfield</t>
  </si>
  <si>
    <t>&gt;80%</t>
  </si>
  <si>
    <t>Candia</t>
  </si>
  <si>
    <t>Breathitt</t>
  </si>
  <si>
    <t>Pottawatomie</t>
  </si>
  <si>
    <t>Warrick</t>
  </si>
  <si>
    <t>Chad Koppie</t>
  </si>
  <si>
    <t>Conservative IL</t>
  </si>
  <si>
    <t>Charles A. Winter</t>
  </si>
  <si>
    <t>Swanton</t>
  </si>
  <si>
    <t>Portsmouth</t>
  </si>
  <si>
    <t>Morgan</t>
  </si>
  <si>
    <t>Berkshire</t>
  </si>
  <si>
    <t>Del Norte</t>
  </si>
  <si>
    <t>Calloway</t>
  </si>
  <si>
    <t>Campbell</t>
  </si>
  <si>
    <t>St. James</t>
  </si>
  <si>
    <t>Westford</t>
  </si>
  <si>
    <t>Dewey</t>
  </si>
  <si>
    <t>FL</t>
  </si>
  <si>
    <t>Killingly</t>
  </si>
  <si>
    <t>Wyandotte</t>
  </si>
  <si>
    <t>Stratford</t>
  </si>
  <si>
    <t>Brookings</t>
  </si>
  <si>
    <t>Oval</t>
  </si>
  <si>
    <t>Arrow</t>
  </si>
  <si>
    <t>San Mateo</t>
  </si>
  <si>
    <t>Sevier</t>
  </si>
  <si>
    <t>Carbon</t>
  </si>
  <si>
    <t>Nash</t>
  </si>
  <si>
    <t>Schoharie</t>
  </si>
  <si>
    <t>Bureau</t>
  </si>
  <si>
    <t>St. Joseph</t>
  </si>
  <si>
    <t>Montgomery</t>
  </si>
  <si>
    <t>Ellington</t>
  </si>
  <si>
    <t>Columbus</t>
  </si>
  <si>
    <t>Larimer</t>
  </si>
  <si>
    <t>Oldham</t>
  </si>
  <si>
    <t>Allamakee</t>
  </si>
  <si>
    <t>Benson</t>
  </si>
  <si>
    <t>Lyndeborough</t>
  </si>
  <si>
    <t>Woodson</t>
  </si>
  <si>
    <t>Moniteau</t>
  </si>
  <si>
    <t>Ervings Location</t>
  </si>
  <si>
    <t>Martins Location</t>
  </si>
  <si>
    <t>Guildhall</t>
  </si>
  <si>
    <t>Short Name</t>
  </si>
  <si>
    <t>Notes</t>
  </si>
  <si>
    <t>Phillips</t>
  </si>
  <si>
    <t>Aiken</t>
  </si>
  <si>
    <t>Moretown</t>
  </si>
  <si>
    <t>Beacon Falls</t>
  </si>
  <si>
    <t>Lafourche</t>
  </si>
  <si>
    <t>LaSalle</t>
  </si>
  <si>
    <t>Emanuel</t>
  </si>
  <si>
    <t>AK</t>
  </si>
  <si>
    <t>Black Hawk</t>
  </si>
  <si>
    <t>Spalding</t>
  </si>
  <si>
    <t>#</t>
  </si>
  <si>
    <t>Senate</t>
  </si>
  <si>
    <t>Dixs Grant</t>
  </si>
  <si>
    <t>Northampton</t>
  </si>
  <si>
    <t>Wolcott</t>
  </si>
  <si>
    <t>County</t>
  </si>
  <si>
    <t>Date</t>
  </si>
  <si>
    <t>Gibson</t>
  </si>
  <si>
    <t>Windham</t>
  </si>
  <si>
    <t>Buena Vista</t>
  </si>
  <si>
    <t>West Windsor</t>
  </si>
  <si>
    <t>MCD</t>
  </si>
  <si>
    <t>Ellis</t>
  </si>
  <si>
    <t>Garfield</t>
  </si>
  <si>
    <t>Citrus</t>
  </si>
  <si>
    <t>Keene</t>
  </si>
  <si>
    <t>Okanogan</t>
  </si>
  <si>
    <t>Calumet</t>
  </si>
  <si>
    <t>Queen Anne's</t>
  </si>
  <si>
    <t>Rutland</t>
  </si>
  <si>
    <t>Marinette</t>
  </si>
  <si>
    <t>Bloomfield</t>
  </si>
  <si>
    <t>Bolton</t>
  </si>
  <si>
    <t>Rio Grande</t>
  </si>
  <si>
    <t>Braintree</t>
  </si>
  <si>
    <t>Jones</t>
  </si>
  <si>
    <t>Francestown</t>
  </si>
  <si>
    <t>Vershire</t>
  </si>
  <si>
    <t>Gilford</t>
  </si>
  <si>
    <t>Putnam</t>
  </si>
  <si>
    <t>Populist</t>
  </si>
  <si>
    <t>Cherokee</t>
  </si>
  <si>
    <t>Bucks</t>
  </si>
  <si>
    <t>Ouachita</t>
  </si>
  <si>
    <t>Lebanon</t>
  </si>
  <si>
    <t>Worcester</t>
  </si>
  <si>
    <t>Contra Costa</t>
  </si>
  <si>
    <t>Escambia</t>
  </si>
  <si>
    <t>Barre</t>
  </si>
  <si>
    <t>Sanborn</t>
  </si>
  <si>
    <t>Spink</t>
  </si>
  <si>
    <t>Kansas Secretary of State. Division of Elections and Legislative Matters</t>
  </si>
  <si>
    <t>AR</t>
  </si>
  <si>
    <t>California</t>
  </si>
  <si>
    <t>CA</t>
  </si>
  <si>
    <t>Luzerne</t>
  </si>
  <si>
    <t>Liberty Union</t>
  </si>
  <si>
    <t>San Luis Obispo</t>
  </si>
  <si>
    <t>UT</t>
  </si>
  <si>
    <t>North Carolina State Board of Elections</t>
  </si>
  <si>
    <t>Fulton</t>
  </si>
  <si>
    <t>Habersham</t>
  </si>
  <si>
    <t>Fair Haven</t>
  </si>
  <si>
    <t>LaGrange</t>
  </si>
  <si>
    <t>Clearwater</t>
  </si>
  <si>
    <t>Gem</t>
  </si>
  <si>
    <t>Iberville</t>
  </si>
  <si>
    <t>Park</t>
  </si>
  <si>
    <t>San Bernardino</t>
  </si>
  <si>
    <t>Derry</t>
  </si>
  <si>
    <t>Niagara</t>
  </si>
  <si>
    <t>Beans Purchase</t>
  </si>
  <si>
    <t>Chandlers Purchase</t>
  </si>
  <si>
    <t>OMR Ballot Reader 115 Optical Scan</t>
  </si>
  <si>
    <t>Sierra</t>
  </si>
  <si>
    <t>Siskiyou</t>
  </si>
  <si>
    <t>East Haddam</t>
  </si>
  <si>
    <t>Votes</t>
  </si>
  <si>
    <t>Grantham</t>
  </si>
  <si>
    <t>Ware</t>
  </si>
  <si>
    <t>Boone</t>
  </si>
  <si>
    <t>Gordon</t>
  </si>
  <si>
    <t>LA</t>
  </si>
  <si>
    <t>El Dorado</t>
  </si>
  <si>
    <t>Towner</t>
  </si>
  <si>
    <t>Iowa</t>
  </si>
  <si>
    <t>IA</t>
  </si>
  <si>
    <t>Belmont</t>
  </si>
  <si>
    <t>Tripp</t>
  </si>
  <si>
    <t>Camas</t>
  </si>
  <si>
    <t>Adair</t>
  </si>
  <si>
    <t>Rock</t>
  </si>
  <si>
    <t>Alton</t>
  </si>
  <si>
    <t>Dummer</t>
  </si>
  <si>
    <t>Al Bartell</t>
  </si>
  <si>
    <t>Matthew Jamison</t>
  </si>
  <si>
    <t>Lander</t>
  </si>
  <si>
    <t>Jericho</t>
  </si>
  <si>
    <t>Umatilla</t>
  </si>
  <si>
    <t>Prowers</t>
  </si>
  <si>
    <t>South Carolina State Election Commission</t>
  </si>
  <si>
    <t>Election Results by Parish-Official Results for Election Date: 10/03/92 U. S. Senator</t>
  </si>
  <si>
    <t>The Pennsylvania Manual Volume 111</t>
  </si>
  <si>
    <t>Nick Joseph Accardo</t>
  </si>
  <si>
    <t>Stockstill</t>
  </si>
  <si>
    <t>Khachaturian</t>
  </si>
  <si>
    <t>States</t>
  </si>
  <si>
    <t>Davidson</t>
  </si>
  <si>
    <t>Price</t>
  </si>
  <si>
    <t>Sutter</t>
  </si>
  <si>
    <t>Bradley</t>
  </si>
  <si>
    <t>Ozaukee</t>
  </si>
  <si>
    <t>Bridgewater</t>
  </si>
  <si>
    <t>Butte</t>
  </si>
  <si>
    <t>Westbrook</t>
  </si>
  <si>
    <t>Laclede</t>
  </si>
  <si>
    <t>Glynn</t>
  </si>
  <si>
    <t>Pitkin</t>
  </si>
  <si>
    <t>Gilsum</t>
  </si>
  <si>
    <t>Ramsey</t>
  </si>
  <si>
    <t>Rich</t>
  </si>
  <si>
    <t>Vermillion</t>
  </si>
  <si>
    <t>Solano</t>
  </si>
  <si>
    <t>Pershing</t>
  </si>
  <si>
    <t>Marathon</t>
  </si>
  <si>
    <t>Routt</t>
  </si>
  <si>
    <t>Hendricks</t>
  </si>
  <si>
    <t>Steele</t>
  </si>
  <si>
    <t>Laurens</t>
  </si>
  <si>
    <t>Closest States</t>
  </si>
  <si>
    <t>Chilton</t>
  </si>
  <si>
    <t>Stoddard</t>
  </si>
  <si>
    <t>NH</t>
  </si>
  <si>
    <t>Conservative</t>
  </si>
  <si>
    <t>Dorset</t>
  </si>
  <si>
    <t>St. Francis</t>
  </si>
  <si>
    <t>Bullock</t>
  </si>
  <si>
    <t>Butler</t>
  </si>
  <si>
    <t>Gila</t>
  </si>
  <si>
    <t>Chickasaw</t>
  </si>
  <si>
    <t>Mono</t>
  </si>
  <si>
    <t>Nelson</t>
  </si>
  <si>
    <t>Monterey</t>
  </si>
  <si>
    <t>Allegany</t>
  </si>
  <si>
    <t>Baker</t>
  </si>
  <si>
    <t>Whitley</t>
  </si>
  <si>
    <t>Chariton</t>
  </si>
  <si>
    <t>Cole</t>
  </si>
  <si>
    <t>Kidder</t>
  </si>
  <si>
    <t>New Madrid</t>
  </si>
  <si>
    <t>Leicester</t>
  </si>
  <si>
    <t>Newington</t>
  </si>
  <si>
    <t>Greenville</t>
  </si>
  <si>
    <t>Greer</t>
  </si>
  <si>
    <t>Love</t>
  </si>
  <si>
    <t>New Castle</t>
  </si>
  <si>
    <t>Plaistow</t>
  </si>
  <si>
    <t>Scott</t>
  </si>
  <si>
    <t>Blackford</t>
  </si>
  <si>
    <t>Defiance</t>
  </si>
  <si>
    <t>Darlington</t>
  </si>
  <si>
    <t>Stanly</t>
  </si>
  <si>
    <t>Stokes</t>
  </si>
  <si>
    <t>Sedgwick</t>
  </si>
  <si>
    <t>Sullivan</t>
  </si>
  <si>
    <t>Utah</t>
  </si>
  <si>
    <t>Hancock</t>
  </si>
  <si>
    <t>Modoc</t>
  </si>
  <si>
    <t>Santa Cruz</t>
  </si>
  <si>
    <t>Menifee</t>
  </si>
  <si>
    <t>AccuVote ES-2000</t>
  </si>
  <si>
    <t>AccuVote ES-2001</t>
  </si>
  <si>
    <t>Fannin</t>
  </si>
  <si>
    <t>Concerned Citizens</t>
  </si>
  <si>
    <t>Porter</t>
  </si>
  <si>
    <t>Golden Valley</t>
  </si>
  <si>
    <t>Graham</t>
  </si>
  <si>
    <t>Lunenburg</t>
  </si>
  <si>
    <t>Scioto</t>
  </si>
  <si>
    <t>Newberry</t>
  </si>
  <si>
    <t>Wright</t>
  </si>
  <si>
    <t>White Pine</t>
  </si>
  <si>
    <t>Goffstown</t>
  </si>
  <si>
    <t>McCreary</t>
  </si>
  <si>
    <t>Herkimer</t>
  </si>
  <si>
    <t>Screven</t>
  </si>
  <si>
    <t>Enosburgh?</t>
  </si>
  <si>
    <t>Miami</t>
  </si>
  <si>
    <t>Kiowa</t>
  </si>
  <si>
    <t>District 2</t>
  </si>
  <si>
    <t>District 3</t>
  </si>
  <si>
    <t>Pinal</t>
  </si>
  <si>
    <t>Blanks/Undervotes</t>
  </si>
  <si>
    <t>Void/Overvotes</t>
  </si>
  <si>
    <t>Mendocino</t>
  </si>
  <si>
    <t>Dutchess</t>
  </si>
  <si>
    <t>Eaton</t>
  </si>
  <si>
    <t>Article Title</t>
  </si>
  <si>
    <t>Dubuque</t>
  </si>
  <si>
    <t>State of Alaska Division of Elections</t>
  </si>
  <si>
    <t>Lanier</t>
  </si>
  <si>
    <t>Waterville Valley</t>
  </si>
  <si>
    <t>WI</t>
  </si>
  <si>
    <t>Margin of Victory</t>
  </si>
  <si>
    <t>Canyon</t>
  </si>
  <si>
    <t>Yamhill</t>
  </si>
  <si>
    <t>St. Mary's</t>
  </si>
  <si>
    <t>Camden</t>
  </si>
  <si>
    <t>Indiana</t>
  </si>
  <si>
    <t>IN</t>
  </si>
  <si>
    <t>Antrim</t>
  </si>
  <si>
    <t>Kootenai</t>
  </si>
  <si>
    <t>Eden</t>
  </si>
  <si>
    <t>De Witt</t>
  </si>
  <si>
    <t>Catoosa</t>
  </si>
  <si>
    <t>Leslie</t>
  </si>
  <si>
    <t>Winchester</t>
  </si>
  <si>
    <t>WA</t>
  </si>
  <si>
    <t>Neosho</t>
  </si>
  <si>
    <t>Candler</t>
  </si>
  <si>
    <t>Carroll</t>
  </si>
  <si>
    <t>Weybridge</t>
  </si>
  <si>
    <t>Warner's grant</t>
  </si>
  <si>
    <t>Cleveland</t>
  </si>
  <si>
    <t>Wheelock</t>
  </si>
  <si>
    <t>Whiting</t>
  </si>
  <si>
    <t>Salt Lake</t>
  </si>
  <si>
    <t>Sanpete</t>
  </si>
  <si>
    <t>Parish</t>
  </si>
  <si>
    <t>dem</t>
  </si>
  <si>
    <t>rep</t>
  </si>
  <si>
    <t>ind</t>
  </si>
  <si>
    <t>lib</t>
  </si>
  <si>
    <t>Concordia</t>
  </si>
  <si>
    <t>Sonoma</t>
  </si>
  <si>
    <t>Juneau</t>
  </si>
  <si>
    <t>Comanche</t>
  </si>
  <si>
    <t>Sudbury</t>
  </si>
  <si>
    <t>Shelton</t>
  </si>
  <si>
    <t>Vernon</t>
  </si>
  <si>
    <t>Dixville</t>
  </si>
  <si>
    <t>Dublin</t>
  </si>
  <si>
    <t>IL</t>
  </si>
  <si>
    <t>Canadian</t>
  </si>
  <si>
    <t>Putney</t>
  </si>
  <si>
    <t>Trimble</t>
  </si>
  <si>
    <t>Wolfe</t>
  </si>
  <si>
    <t>Franconia</t>
  </si>
  <si>
    <t>Fitzwilliam</t>
  </si>
  <si>
    <t>New Fairfield</t>
  </si>
  <si>
    <t>Merrimack</t>
  </si>
  <si>
    <t>Macoupin</t>
  </si>
  <si>
    <t>Massac</t>
  </si>
  <si>
    <t>Shaftsbury</t>
  </si>
  <si>
    <t>Emery</t>
  </si>
  <si>
    <t>Andrew B. Spiegel</t>
  </si>
  <si>
    <t>Alan J. Port</t>
  </si>
  <si>
    <t>George Walker(Rep</t>
  </si>
  <si>
    <t>Erie</t>
  </si>
  <si>
    <t>Caroline</t>
  </si>
  <si>
    <t>Kathleen Kaku</t>
  </si>
  <si>
    <t>John Justice</t>
  </si>
  <si>
    <t>Kensington</t>
  </si>
  <si>
    <t>Sully</t>
  </si>
  <si>
    <t>Cavalier</t>
  </si>
  <si>
    <t>Tillamook</t>
  </si>
  <si>
    <t>Assumption</t>
  </si>
  <si>
    <t>Auglaize</t>
  </si>
  <si>
    <t>Addison</t>
  </si>
  <si>
    <t>Natchitoches</t>
  </si>
  <si>
    <t>Carter</t>
  </si>
  <si>
    <t>Peach</t>
  </si>
  <si>
    <t>Hinsdale</t>
  </si>
  <si>
    <t>Barkhamsted</t>
  </si>
  <si>
    <t>Rocky Hill</t>
  </si>
  <si>
    <t>NV</t>
  </si>
  <si>
    <t>Appling</t>
  </si>
  <si>
    <t>Clackamas</t>
  </si>
  <si>
    <t>Clatsop</t>
  </si>
  <si>
    <t>Charlton</t>
  </si>
  <si>
    <t>Burleigh</t>
  </si>
  <si>
    <t>Caldwell</t>
  </si>
  <si>
    <t>Berlin</t>
  </si>
  <si>
    <t>Bethel</t>
  </si>
  <si>
    <t>Arkansas</t>
  </si>
  <si>
    <t>Upson</t>
  </si>
  <si>
    <t>Vote Difference</t>
  </si>
  <si>
    <t>Millard</t>
  </si>
  <si>
    <t>Piute</t>
  </si>
  <si>
    <t>Wasatch</t>
  </si>
  <si>
    <t>LaPorte</t>
  </si>
  <si>
    <t>Dickinson</t>
  </si>
  <si>
    <t>Searcy</t>
  </si>
  <si>
    <t>Rusk</t>
  </si>
  <si>
    <t>Oklahoma State Election Board</t>
  </si>
  <si>
    <t>Irasburg</t>
  </si>
  <si>
    <t>Hand count</t>
  </si>
  <si>
    <t>#Prc</t>
  </si>
  <si>
    <t>Optical Scan</t>
  </si>
  <si>
    <t>Brooks</t>
  </si>
  <si>
    <t>Bryan</t>
  </si>
  <si>
    <t>Beans Grant</t>
  </si>
  <si>
    <t>Duxbury</t>
  </si>
  <si>
    <t>St. John the Baptist</t>
  </si>
  <si>
    <t>Candidate Name</t>
  </si>
  <si>
    <t>Optech III P Eagle Optical Scan</t>
  </si>
  <si>
    <t>Darien</t>
  </si>
  <si>
    <t>Hampton Falls</t>
  </si>
  <si>
    <t>Allenstown</t>
  </si>
  <si>
    <t>Rutherford</t>
  </si>
  <si>
    <t>Emmet</t>
  </si>
  <si>
    <t>Chattooga</t>
  </si>
  <si>
    <t>Pierce</t>
  </si>
  <si>
    <t>Peru</t>
  </si>
  <si>
    <t>Merced</t>
  </si>
  <si>
    <t>Trinity</t>
  </si>
  <si>
    <t>Berks</t>
  </si>
  <si>
    <t>Coos</t>
  </si>
  <si>
    <t>Ida</t>
  </si>
  <si>
    <t>Stamford</t>
  </si>
  <si>
    <t>Palm Beach</t>
  </si>
  <si>
    <t>Pasco</t>
  </si>
  <si>
    <t>Yell</t>
  </si>
  <si>
    <t>Sherman</t>
  </si>
  <si>
    <t>Dane</t>
  </si>
  <si>
    <t>Wilton</t>
  </si>
  <si>
    <t>Warren's gore</t>
  </si>
  <si>
    <t>Story</t>
  </si>
  <si>
    <t>1st</t>
  </si>
  <si>
    <t>2nd</t>
  </si>
  <si>
    <t>Pickaway</t>
  </si>
  <si>
    <t>Albany</t>
  </si>
  <si>
    <t>Ottawa</t>
  </si>
  <si>
    <t>Source</t>
  </si>
  <si>
    <t>Author1</t>
  </si>
  <si>
    <t>Moultonborough</t>
  </si>
  <si>
    <t>Sutton</t>
  </si>
  <si>
    <t>Sacramento</t>
  </si>
  <si>
    <t>Barry</t>
  </si>
  <si>
    <t>Highest % of Vote and Lose</t>
  </si>
  <si>
    <t>D</t>
  </si>
  <si>
    <t>Quitman</t>
  </si>
  <si>
    <t>New London</t>
  </si>
  <si>
    <t>Tolland</t>
  </si>
  <si>
    <t>Anson</t>
  </si>
  <si>
    <t>Yuba</t>
  </si>
  <si>
    <t>Florida Department of State. Division of Elections</t>
  </si>
  <si>
    <t>Georgia Secretary of State</t>
  </si>
  <si>
    <t>Chippewa</t>
  </si>
  <si>
    <t>Republican</t>
  </si>
  <si>
    <t>Hickman</t>
  </si>
  <si>
    <t>Hopkins</t>
  </si>
  <si>
    <t>Orleans</t>
  </si>
  <si>
    <t>Guthrie</t>
  </si>
  <si>
    <t>Vermilion</t>
  </si>
  <si>
    <t>Bedford</t>
  </si>
  <si>
    <t>Pointe Coupee</t>
  </si>
  <si>
    <t>Carlisle</t>
  </si>
  <si>
    <t>AccuVote ES-2007</t>
  </si>
  <si>
    <t>AccuVote ES-2010</t>
  </si>
  <si>
    <t>AccuVote ES-2011</t>
  </si>
  <si>
    <t>AccuVote ES-2012</t>
  </si>
  <si>
    <t>Beauregard</t>
  </si>
  <si>
    <t>AccuVote ES-2013</t>
  </si>
  <si>
    <t>Jessamine</t>
  </si>
  <si>
    <t>Wheeler</t>
  </si>
  <si>
    <t>City</t>
  </si>
  <si>
    <t>Evans</t>
  </si>
  <si>
    <t>Deuel</t>
  </si>
  <si>
    <t>Readsboro</t>
  </si>
  <si>
    <t>Glastenbury town</t>
  </si>
  <si>
    <t>Model 100 Optical Scan</t>
  </si>
  <si>
    <t>Model 150 OMR Optical Scan</t>
  </si>
  <si>
    <t>Kingsbury</t>
  </si>
  <si>
    <t>Henderson</t>
  </si>
  <si>
    <t>Bartholomew</t>
  </si>
  <si>
    <t>Grayson</t>
  </si>
  <si>
    <t>Marlborough</t>
  </si>
  <si>
    <t>Deering</t>
  </si>
  <si>
    <t>Bacon</t>
  </si>
  <si>
    <t>Sheboygan</t>
  </si>
  <si>
    <t>Taliaferro</t>
  </si>
  <si>
    <t>Colebrook</t>
  </si>
  <si>
    <t>Simsbury</t>
  </si>
  <si>
    <t>Weathersfield</t>
  </si>
  <si>
    <t>Josephine</t>
  </si>
  <si>
    <t>Williamsburg</t>
  </si>
  <si>
    <t>Lyon</t>
  </si>
  <si>
    <t>Darke</t>
  </si>
  <si>
    <t>McCormick</t>
  </si>
  <si>
    <t>Weber</t>
  </si>
  <si>
    <t>East Kingston</t>
  </si>
  <si>
    <t>Liberty</t>
  </si>
  <si>
    <t>Webster</t>
  </si>
  <si>
    <t>New Durham</t>
  </si>
  <si>
    <t>New Hampton</t>
  </si>
  <si>
    <t>District 4</t>
  </si>
  <si>
    <t>Monona</t>
  </si>
  <si>
    <t>Orange</t>
  </si>
  <si>
    <t>Placer</t>
  </si>
  <si>
    <t>Subdivision</t>
  </si>
  <si>
    <t>Town FIPS</t>
  </si>
  <si>
    <t>Pennsylvania Department of General Services</t>
  </si>
  <si>
    <t>Richard C. Shelby</t>
  </si>
  <si>
    <t>Accardo</t>
  </si>
  <si>
    <t>Breaux</t>
  </si>
  <si>
    <t>United States Senate</t>
  </si>
  <si>
    <t>Official Election Returns and Registration Figures for South Dakota November 3, 1992</t>
  </si>
  <si>
    <t>p. 2</t>
  </si>
  <si>
    <t>Pierre</t>
  </si>
  <si>
    <t>Official Returns</t>
  </si>
  <si>
    <t>Joyce Hazeltine</t>
  </si>
  <si>
    <t>Racine</t>
  </si>
  <si>
    <t>Sharon</t>
  </si>
  <si>
    <t>Epping</t>
  </si>
  <si>
    <t>Waupaca</t>
  </si>
  <si>
    <t>FIPS</t>
  </si>
  <si>
    <t>Denver</t>
  </si>
  <si>
    <t>DuPage</t>
  </si>
  <si>
    <t>Margin (%)</t>
  </si>
  <si>
    <t>Fleming</t>
  </si>
  <si>
    <t>Okeechobee</t>
  </si>
  <si>
    <t>Hall</t>
  </si>
  <si>
    <t>St. Albans</t>
  </si>
  <si>
    <t>Auburn</t>
  </si>
  <si>
    <t>Avon</t>
  </si>
  <si>
    <t>St. Lucie</t>
  </si>
  <si>
    <t>Gulf</t>
  </si>
  <si>
    <t>Arkansas Secretary of State. Elections</t>
  </si>
  <si>
    <t>State of Connecticut Secretary of State</t>
  </si>
  <si>
    <t>Franklin</t>
  </si>
  <si>
    <t>Skagit</t>
  </si>
  <si>
    <t>Ferry</t>
  </si>
  <si>
    <t>Marin</t>
  </si>
  <si>
    <t>Owyhee</t>
  </si>
  <si>
    <t>Cecil</t>
  </si>
  <si>
    <t>Piatt</t>
  </si>
  <si>
    <t>Underhill</t>
  </si>
  <si>
    <t>Codington</t>
  </si>
  <si>
    <t>Hanover</t>
  </si>
  <si>
    <t>Bienville</t>
  </si>
  <si>
    <t>Terrell</t>
  </si>
  <si>
    <t>Waterbury</t>
  </si>
  <si>
    <t>Kearny</t>
  </si>
  <si>
    <t>W</t>
  </si>
  <si>
    <t>Johnson</t>
  </si>
  <si>
    <t>Jerome</t>
  </si>
  <si>
    <t>Winston</t>
  </si>
  <si>
    <t>Craig</t>
  </si>
  <si>
    <t>Essex</t>
  </si>
  <si>
    <t>Noble</t>
  </si>
  <si>
    <t>East Feliciana</t>
  </si>
  <si>
    <t>Starke</t>
  </si>
  <si>
    <t>Crowley</t>
  </si>
  <si>
    <t>Walla Walla</t>
  </si>
  <si>
    <t>Whatcom</t>
  </si>
  <si>
    <t>Yakima</t>
  </si>
  <si>
    <t>Logan</t>
  </si>
  <si>
    <t>Twiggs</t>
  </si>
  <si>
    <t>Tillman</t>
  </si>
  <si>
    <t>Island</t>
  </si>
  <si>
    <t>Lackawanna</t>
  </si>
  <si>
    <t>Steuben</t>
  </si>
  <si>
    <t>Stanley Nelson</t>
  </si>
  <si>
    <t>Segal</t>
  </si>
  <si>
    <t>Mehdi</t>
  </si>
  <si>
    <t>NYS Board of Elections United States Senate Returns Nov. 3, 1992</t>
  </si>
  <si>
    <t>AccuVote ES-2003</t>
  </si>
  <si>
    <t>Idaho</t>
  </si>
  <si>
    <t>Huron</t>
  </si>
  <si>
    <t>Amador</t>
  </si>
  <si>
    <t>Bossier</t>
  </si>
  <si>
    <t>Harlan</t>
  </si>
  <si>
    <t>Corson</t>
  </si>
  <si>
    <t>Holmes</t>
  </si>
  <si>
    <t>Pepin</t>
  </si>
  <si>
    <t>Cleburne</t>
  </si>
  <si>
    <t>Pettis</t>
  </si>
  <si>
    <t>Largest Margin of Victory</t>
  </si>
  <si>
    <t>Langlade</t>
  </si>
  <si>
    <t>Cambria</t>
  </si>
  <si>
    <t>Marion</t>
  </si>
  <si>
    <t>Honolulu</t>
  </si>
  <si>
    <t>Clear Creek</t>
  </si>
  <si>
    <t>Total</t>
  </si>
  <si>
    <t>McKenzie</t>
  </si>
  <si>
    <t>Kosciusko</t>
  </si>
  <si>
    <t>Bowman</t>
  </si>
  <si>
    <t>Colusa</t>
  </si>
  <si>
    <t>Illinois</t>
  </si>
  <si>
    <t>Gilliam</t>
  </si>
  <si>
    <t>Jennings</t>
  </si>
  <si>
    <t>Knox</t>
  </si>
  <si>
    <t>Ste. Genevieve</t>
  </si>
  <si>
    <t>Whiteside</t>
  </si>
  <si>
    <t>District 1</t>
  </si>
  <si>
    <t>Hickory</t>
  </si>
  <si>
    <t>Conecuh</t>
  </si>
  <si>
    <t>Currituck</t>
  </si>
  <si>
    <t>Tulare</t>
  </si>
  <si>
    <t>Caledonia</t>
  </si>
  <si>
    <t>Sioux</t>
  </si>
  <si>
    <t>OH</t>
  </si>
  <si>
    <t>Wakulla</t>
  </si>
  <si>
    <t>AccuVote ES-2019</t>
  </si>
  <si>
    <t>Weare</t>
  </si>
  <si>
    <t>Newark</t>
  </si>
  <si>
    <t>Fairlee</t>
  </si>
  <si>
    <t>South Dakota Secretary of State</t>
  </si>
  <si>
    <t>Branford</t>
  </si>
  <si>
    <t>Hertford</t>
  </si>
  <si>
    <t>Groton</t>
  </si>
  <si>
    <t>Rush</t>
  </si>
  <si>
    <t>Tuolumne</t>
  </si>
  <si>
    <t>Hempstead</t>
  </si>
  <si>
    <t>Bridgeport</t>
  </si>
  <si>
    <t>Sarasota</t>
  </si>
  <si>
    <t>State Code</t>
  </si>
  <si>
    <t>New York</t>
  </si>
  <si>
    <t>NY</t>
  </si>
  <si>
    <t>St. Louis</t>
  </si>
  <si>
    <t>Wasco</t>
  </si>
  <si>
    <t>Vergennes</t>
  </si>
  <si>
    <t>Ogle</t>
  </si>
  <si>
    <t>Marlboro</t>
  </si>
  <si>
    <t>Waterville</t>
  </si>
  <si>
    <t>Warren</t>
  </si>
  <si>
    <t>Wayne</t>
  </si>
  <si>
    <t>Chelan</t>
  </si>
  <si>
    <t>Clallam</t>
  </si>
  <si>
    <t>Cass</t>
  </si>
  <si>
    <t>Lorain</t>
  </si>
  <si>
    <t>Sangamon</t>
  </si>
  <si>
    <t>Kankakee</t>
  </si>
  <si>
    <t>Robert Greenheck (Rep)</t>
  </si>
  <si>
    <t>Dwight Henson (Una)</t>
  </si>
  <si>
    <t>Daniel Masias (Una)</t>
  </si>
  <si>
    <t>Daniel Barnett (Una)</t>
  </si>
  <si>
    <t>Hamilton</t>
  </si>
  <si>
    <t>T</t>
  </si>
  <si>
    <t>Ashe</t>
  </si>
  <si>
    <t>Avery</t>
  </si>
  <si>
    <t>Greenland</t>
  </si>
  <si>
    <t>Power</t>
  </si>
  <si>
    <t>Richard S. Williamson</t>
  </si>
  <si>
    <t>Sherburne</t>
  </si>
  <si>
    <t>Robert F. Bennett</t>
  </si>
  <si>
    <t>Maury Modine</t>
  </si>
  <si>
    <t>Anita R. Morrow</t>
  </si>
  <si>
    <t>Patricia Grogan</t>
  </si>
  <si>
    <t>Modine</t>
  </si>
  <si>
    <t>Grogan</t>
  </si>
  <si>
    <t>Owens</t>
  </si>
  <si>
    <t>State of Utah General Election Report November 3, 1992</t>
  </si>
  <si>
    <t>Spiegel</t>
  </si>
  <si>
    <t>Port</t>
  </si>
  <si>
    <t>Koppie</t>
  </si>
  <si>
    <t>Winter</t>
  </si>
  <si>
    <t>Justice</t>
  </si>
  <si>
    <t>Kaku</t>
  </si>
  <si>
    <t>Braun</t>
  </si>
  <si>
    <t>Willington</t>
  </si>
  <si>
    <t>Levy</t>
  </si>
  <si>
    <t>Allen</t>
  </si>
  <si>
    <t>McDowell</t>
  </si>
  <si>
    <t>Schenectady</t>
  </si>
  <si>
    <t>Clearfield</t>
  </si>
  <si>
    <t>St. Johnsbury</t>
  </si>
  <si>
    <t>Oconto</t>
  </si>
  <si>
    <t>Lancaster</t>
  </si>
  <si>
    <t>Woodford</t>
  </si>
  <si>
    <t>Exeter</t>
  </si>
  <si>
    <t>Littleton</t>
  </si>
  <si>
    <t>Poweshiek</t>
  </si>
  <si>
    <t>Winnebago</t>
  </si>
  <si>
    <t>Lyman</t>
  </si>
  <si>
    <t>Gallatin</t>
  </si>
  <si>
    <t>Wallowa</t>
  </si>
  <si>
    <t>Swain</t>
  </si>
  <si>
    <t>Dougherty</t>
  </si>
  <si>
    <t>Ben Hill</t>
  </si>
  <si>
    <t>Yates</t>
  </si>
  <si>
    <t>Major</t>
  </si>
  <si>
    <t>Sawyer</t>
  </si>
  <si>
    <t>Latah</t>
  </si>
  <si>
    <t>Prince George's</t>
  </si>
  <si>
    <t>Floyd</t>
  </si>
  <si>
    <t>Forsyth</t>
  </si>
  <si>
    <t>Hart</t>
  </si>
  <si>
    <t>Brantley</t>
  </si>
  <si>
    <t>Oregon Secretary of State. Elections Division</t>
  </si>
  <si>
    <t>ref</t>
  </si>
  <si>
    <t>Shawano</t>
  </si>
  <si>
    <t>Sebastian</t>
  </si>
  <si>
    <t>Sharp</t>
  </si>
  <si>
    <t>Somers</t>
  </si>
  <si>
    <t>Montville</t>
  </si>
  <si>
    <t>Acadia</t>
  </si>
  <si>
    <t>St. Johns</t>
  </si>
  <si>
    <t>Okaloosa</t>
  </si>
  <si>
    <t>Paulding</t>
  </si>
  <si>
    <t>Salisbury</t>
  </si>
  <si>
    <t>Grafton</t>
  </si>
  <si>
    <t>Barnwell</t>
  </si>
  <si>
    <t>Beaufort</t>
  </si>
  <si>
    <t>Candidate Party</t>
  </si>
  <si>
    <t>Optical Scan - ES&amp;S </t>
  </si>
  <si>
    <t>Primary and General Elections Vermont 1992</t>
  </si>
  <si>
    <t>Donald M. Hooper</t>
  </si>
  <si>
    <t>pub.</t>
  </si>
  <si>
    <t>US Senator</t>
  </si>
  <si>
    <t>pp. 141-155</t>
  </si>
  <si>
    <t>James H. Douglas</t>
  </si>
  <si>
    <t>Michael B. Godeck</t>
  </si>
  <si>
    <t>Marksense</t>
  </si>
  <si>
    <t>Touchscreen</t>
  </si>
  <si>
    <t>Cheyenne</t>
  </si>
  <si>
    <t>Rowan</t>
  </si>
  <si>
    <t>Simpson</t>
  </si>
  <si>
    <t>Daggett</t>
  </si>
  <si>
    <t>Cattaraugus</t>
  </si>
  <si>
    <t>Bath</t>
  </si>
  <si>
    <t>Barren</t>
  </si>
  <si>
    <t>Kittitas</t>
  </si>
  <si>
    <t>Hartford</t>
  </si>
  <si>
    <t>Danby</t>
  </si>
  <si>
    <t>Elko</t>
  </si>
  <si>
    <t>Trempealeau</t>
  </si>
  <si>
    <t>Lehigh</t>
  </si>
  <si>
    <t>Mellette</t>
  </si>
  <si>
    <t>Weston</t>
  </si>
  <si>
    <t>Polk</t>
  </si>
  <si>
    <t>DeSoto</t>
  </si>
  <si>
    <t>Ernest 'Fritz' Hollings</t>
  </si>
  <si>
    <t>Thomas Hartnett</t>
  </si>
  <si>
    <t>Official Results State of South Carolina November 3, 1992 General Election</t>
  </si>
  <si>
    <t>South Carolina Election Commission Annual Report 1992-1993</t>
  </si>
  <si>
    <t>p. 80</t>
  </si>
  <si>
    <t>Robeson</t>
  </si>
  <si>
    <t>Location</t>
  </si>
  <si>
    <t>Purchase</t>
  </si>
  <si>
    <t>Todd</t>
  </si>
  <si>
    <t>Alameda</t>
  </si>
  <si>
    <t>Atkinson</t>
  </si>
  <si>
    <t>Greene</t>
  </si>
  <si>
    <t>Nowata</t>
  </si>
  <si>
    <t>Mayes</t>
  </si>
  <si>
    <t>AccuVote ES-2005</t>
  </si>
  <si>
    <t>AccuVote ES-2006</t>
  </si>
  <si>
    <t>Popular Vote</t>
  </si>
  <si>
    <t>Optical Scan - ES&amp;S</t>
  </si>
  <si>
    <t>Optical Scan - Optech</t>
  </si>
  <si>
    <t>Nemaha</t>
  </si>
  <si>
    <t>Spencer</t>
  </si>
  <si>
    <t>Trigg</t>
  </si>
  <si>
    <t>Pope</t>
  </si>
  <si>
    <t>Eau Claire</t>
  </si>
  <si>
    <t>Fond du Lac</t>
  </si>
  <si>
    <t>Muscatine</t>
  </si>
  <si>
    <t>Pulaski</t>
  </si>
  <si>
    <t>Green</t>
  </si>
  <si>
    <t>Ontario</t>
  </si>
  <si>
    <t>Santa Barbara</t>
  </si>
  <si>
    <t>Esmeralda</t>
  </si>
  <si>
    <t>Barrington</t>
  </si>
  <si>
    <t>Cape Girardeau</t>
  </si>
  <si>
    <t>Allegheny</t>
  </si>
  <si>
    <t>Catahoula</t>
  </si>
  <si>
    <t>Craftsbury</t>
  </si>
  <si>
    <t>Bear Lake</t>
  </si>
  <si>
    <t>Benewah</t>
  </si>
  <si>
    <t>Churchill</t>
  </si>
  <si>
    <t>Bates</t>
  </si>
  <si>
    <t>Divide</t>
  </si>
  <si>
    <t>Emmons</t>
  </si>
  <si>
    <t>Claiborne</t>
  </si>
  <si>
    <t>Venango</t>
  </si>
  <si>
    <t>Muscogee</t>
  </si>
  <si>
    <t>Sheldon</t>
  </si>
  <si>
    <t>Shoreham</t>
  </si>
  <si>
    <t>Calaveras</t>
  </si>
  <si>
    <t>Rockland</t>
  </si>
  <si>
    <t>Tangipahoa</t>
  </si>
  <si>
    <t>Kendall</t>
  </si>
  <si>
    <t>Walton</t>
  </si>
  <si>
    <t>Washington</t>
  </si>
  <si>
    <t>Wilcox</t>
  </si>
  <si>
    <t>Appanoose</t>
  </si>
  <si>
    <t>Waterford</t>
  </si>
  <si>
    <t>St. Martin</t>
  </si>
  <si>
    <t>St. Mary</t>
  </si>
  <si>
    <t>Magoffin</t>
  </si>
  <si>
    <t>West Hartford</t>
  </si>
  <si>
    <t>Fred Clegg Strong</t>
  </si>
  <si>
    <t>Results are shown for the primary election held on 10/03/92</t>
  </si>
  <si>
    <t>p. 7-25</t>
  </si>
  <si>
    <t>United States Senator General Election, November 3, 1992 U.S. Senate</t>
  </si>
  <si>
    <t>Barnet</t>
  </si>
  <si>
    <t>Osage</t>
  </si>
  <si>
    <t>Liberal</t>
  </si>
  <si>
    <t>Cedar</t>
  </si>
  <si>
    <t>Election Report</t>
  </si>
  <si>
    <t>Joseph H. Hogsett</t>
  </si>
  <si>
    <t>1992 Election Report State of Indiana</t>
  </si>
  <si>
    <t>United States Senator</t>
  </si>
  <si>
    <t>pp. 35-36</t>
  </si>
  <si>
    <t>Tom Daschle</t>
  </si>
  <si>
    <t>Charlene Haar</t>
  </si>
  <si>
    <t>Kent Hyde</t>
  </si>
  <si>
    <t>Gus Hercules</t>
  </si>
  <si>
    <t>Daschle</t>
  </si>
  <si>
    <t>Haar</t>
  </si>
  <si>
    <t>Statement of Vote</t>
  </si>
  <si>
    <t>Colorado Secretary of State</t>
  </si>
  <si>
    <t>Manitowoc</t>
  </si>
  <si>
    <t>Publisher</t>
  </si>
  <si>
    <t>Year</t>
  </si>
  <si>
    <t>Pages</t>
  </si>
  <si>
    <t>Type</t>
  </si>
  <si>
    <t>Web Page</t>
  </si>
  <si>
    <t>X</t>
  </si>
  <si>
    <t>Office of the Secretary of State State of Alabama. Elections Division</t>
  </si>
  <si>
    <t>Decatur</t>
  </si>
  <si>
    <t>Belvidere</t>
  </si>
  <si>
    <t>Elmore</t>
  </si>
  <si>
    <t>Grand Forks</t>
  </si>
  <si>
    <t>LaMoure</t>
  </si>
  <si>
    <t>New York State Board of Elections</t>
  </si>
  <si>
    <t>Stratton</t>
  </si>
  <si>
    <t>Platte</t>
  </si>
  <si>
    <t>Glenn</t>
  </si>
  <si>
    <t>Turner</t>
  </si>
  <si>
    <t>Arlen Specter</t>
  </si>
  <si>
    <t>John F. Perry</t>
  </si>
  <si>
    <t>Yeakel</t>
  </si>
  <si>
    <t>Specter</t>
  </si>
  <si>
    <t>Daniel Inouye</t>
  </si>
  <si>
    <t>Gregg</t>
  </si>
  <si>
    <t>Brady</t>
  </si>
  <si>
    <t>Haight</t>
  </si>
  <si>
    <t>Rauh</t>
  </si>
  <si>
    <t>Blevens</t>
  </si>
  <si>
    <t>John H. Glenn, Jr.</t>
  </si>
  <si>
    <t>Kent Conrad</t>
  </si>
  <si>
    <t>Jack Dalrymple</t>
  </si>
  <si>
    <t>Darold Larson</t>
  </si>
  <si>
    <t>Abrams vote is the fusion of Democratic and Liberal ballot lines.</t>
  </si>
  <si>
    <t>D'Amato vote is the fusion of Republican, Conservative, and Right to Life ballot lines.</t>
  </si>
  <si>
    <t>Fresno</t>
  </si>
  <si>
    <t>Gwinnett</t>
  </si>
  <si>
    <t>Cochise</t>
  </si>
  <si>
    <t>Santa Clara</t>
  </si>
  <si>
    <t>LSAD_TRANS</t>
  </si>
  <si>
    <t>Libertarian</t>
  </si>
  <si>
    <t>Ziebach</t>
  </si>
  <si>
    <t>Milan</t>
  </si>
  <si>
    <t>Mobile</t>
  </si>
  <si>
    <t>Monroe</t>
  </si>
  <si>
    <t>Bamberg</t>
  </si>
  <si>
    <t>Garland</t>
  </si>
  <si>
    <t>Maryland State Board of Elections</t>
  </si>
  <si>
    <t>St. Lawrence</t>
  </si>
  <si>
    <t>Socialist Workers</t>
  </si>
  <si>
    <t>Yuma</t>
  </si>
  <si>
    <t>AccuVote ES-2014</t>
  </si>
  <si>
    <t>AccuVote ES-2015</t>
  </si>
  <si>
    <t>AccuVote ES-2016</t>
  </si>
  <si>
    <t>AccuVote ES-2017</t>
  </si>
  <si>
    <t>AccuVote ES-2018</t>
  </si>
  <si>
    <t>AVC Advantage 315</t>
  </si>
  <si>
    <t>Tift</t>
  </si>
  <si>
    <t>Marshall</t>
  </si>
  <si>
    <t>Worth</t>
  </si>
  <si>
    <t>Hawaii</t>
  </si>
  <si>
    <t>Kent</t>
  </si>
  <si>
    <t>State1</t>
  </si>
  <si>
    <t>State2</t>
  </si>
  <si>
    <t>State3</t>
  </si>
  <si>
    <t>State4</t>
  </si>
  <si>
    <t>Joyce Broughton (Rep)</t>
  </si>
  <si>
    <t>Gary Cooper (Una)</t>
  </si>
  <si>
    <t>Vermont Office of the Secretary of State</t>
  </si>
  <si>
    <t>Raul Acosta (Rep)</t>
  </si>
  <si>
    <t>Considine</t>
  </si>
  <si>
    <t>Grimes</t>
  </si>
  <si>
    <t>Futch</t>
  </si>
  <si>
    <t>Winters</t>
  </si>
  <si>
    <t>Noah</t>
  </si>
  <si>
    <t>Alamance</t>
  </si>
  <si>
    <t>Alexander</t>
  </si>
  <si>
    <t>Treutlen</t>
  </si>
  <si>
    <t>Pawnee</t>
  </si>
  <si>
    <t>Washington Secretary of State</t>
  </si>
  <si>
    <t>New Hampshire Department of State. Elections Division</t>
  </si>
  <si>
    <t>State Wins</t>
  </si>
  <si>
    <t>Soc. Workers</t>
  </si>
  <si>
    <t>Carol Moseley Braun</t>
  </si>
  <si>
    <t>Results of Votes Cast General Election and Special Election for the office of Hawaiian Affairs November 3, 1992</t>
  </si>
  <si>
    <t>pp. 52-53</t>
  </si>
  <si>
    <t>Holt</t>
  </si>
  <si>
    <t>Owsley</t>
  </si>
  <si>
    <t>Vote4</t>
  </si>
  <si>
    <t>Stewartstown</t>
  </si>
  <si>
    <t>Complete Title</t>
  </si>
  <si>
    <t>Pinellas</t>
  </si>
  <si>
    <t>Harnett</t>
  </si>
  <si>
    <t>Ballard</t>
  </si>
  <si>
    <t>Rockcastle</t>
  </si>
  <si>
    <t>Seabrook</t>
  </si>
  <si>
    <t>Ashland</t>
  </si>
  <si>
    <t>Tehama</t>
  </si>
  <si>
    <t>Bronx</t>
  </si>
  <si>
    <t>Nassau</t>
  </si>
  <si>
    <t>Westchester</t>
  </si>
  <si>
    <t>grn</t>
  </si>
  <si>
    <t>Ascension</t>
  </si>
  <si>
    <t>pp. 11-16</t>
  </si>
  <si>
    <t>Official Vote</t>
  </si>
  <si>
    <t>State of Illinois Official Vote Cast at the General Election November 3, 1992</t>
  </si>
  <si>
    <t>Terry Sanford</t>
  </si>
  <si>
    <t>Lauch Faircloth</t>
  </si>
  <si>
    <t>Bobby Yates Emory</t>
  </si>
  <si>
    <t>Mary Ann Zakutney</t>
  </si>
  <si>
    <t>Bruce Kimball</t>
  </si>
  <si>
    <t>Faircloth</t>
  </si>
  <si>
    <t>Haverhill</t>
  </si>
  <si>
    <t>Sequoyah</t>
  </si>
  <si>
    <t>King</t>
  </si>
  <si>
    <t>Vote3</t>
  </si>
  <si>
    <t>Highland</t>
  </si>
  <si>
    <t>Audrain</t>
  </si>
  <si>
    <t>Dorchester</t>
  </si>
  <si>
    <t>North Dakota Secretary of State</t>
  </si>
  <si>
    <t>Ohio Secretary of State</t>
  </si>
  <si>
    <t>General Election, November 3, 1992 Vote for United States Senator, By County</t>
  </si>
  <si>
    <t>p. 913</t>
  </si>
  <si>
    <t>Russell D. Feingold</t>
  </si>
  <si>
    <t>Robert W. Kasten, Jr.</t>
  </si>
  <si>
    <t>Wahkiakum</t>
  </si>
  <si>
    <t>Natalie Meyer</t>
  </si>
  <si>
    <t>pp. 88-89</t>
  </si>
  <si>
    <t>Geri Rothman-Serot</t>
  </si>
  <si>
    <t>Christopher Bond</t>
  </si>
  <si>
    <t>Missouri Office of the Secretary of State</t>
  </si>
  <si>
    <t>Nevada Secretary of State</t>
  </si>
  <si>
    <t>Grays Harbor</t>
  </si>
  <si>
    <t>Robertson</t>
  </si>
  <si>
    <t>Palo Alto</t>
  </si>
  <si>
    <t>Stone</t>
  </si>
  <si>
    <t>Greenwood</t>
  </si>
  <si>
    <t>Frank H. Murkowski</t>
  </si>
  <si>
    <t>Tony Smith</t>
  </si>
  <si>
    <t>Mary Jordan</t>
  </si>
  <si>
    <t>Murkowski</t>
  </si>
  <si>
    <t>Jordan</t>
  </si>
  <si>
    <t>Freedom for LaRouche</t>
  </si>
  <si>
    <t>Jerry Levy</t>
  </si>
  <si>
    <t>Patrick Leahy</t>
  </si>
  <si>
    <t>Godeck</t>
  </si>
  <si>
    <t>Leahy</t>
  </si>
  <si>
    <t>Wayne Owens</t>
  </si>
  <si>
    <t>American</t>
  </si>
  <si>
    <t>Mark Johnson</t>
  </si>
  <si>
    <t>Robert Barnwell Clarkson, II</t>
  </si>
  <si>
    <t>Hartnett</t>
  </si>
  <si>
    <t>Hollings</t>
  </si>
  <si>
    <t>Clarkson</t>
  </si>
  <si>
    <t>District 5</t>
  </si>
  <si>
    <t>District 6</t>
  </si>
  <si>
    <t>District 7</t>
  </si>
  <si>
    <t>District 8</t>
  </si>
  <si>
    <t>District 9</t>
  </si>
  <si>
    <t>District 10</t>
  </si>
  <si>
    <t>District 11</t>
  </si>
  <si>
    <t>District 12</t>
  </si>
  <si>
    <t>District 13</t>
  </si>
  <si>
    <t>Idaho Secretary of State</t>
  </si>
  <si>
    <t>Barnard</t>
  </si>
  <si>
    <t>Wabaunsee</t>
  </si>
  <si>
    <t>Beckham</t>
  </si>
  <si>
    <t>Huntingdon</t>
  </si>
  <si>
    <t>Douglas</t>
  </si>
  <si>
    <t>Eagle</t>
  </si>
  <si>
    <t>Asotin</t>
  </si>
  <si>
    <t>Pennsylvania</t>
  </si>
  <si>
    <t>PA</t>
  </si>
  <si>
    <t>Berrien</t>
  </si>
  <si>
    <t>Le Flore</t>
  </si>
  <si>
    <t>Will</t>
  </si>
  <si>
    <t>3rd</t>
  </si>
  <si>
    <t>Laurel</t>
  </si>
  <si>
    <t>Georgia (Run-off)</t>
  </si>
  <si>
    <t>United States Senator (Short Term)</t>
  </si>
  <si>
    <t>pp. 20-25</t>
  </si>
  <si>
    <t>1992 General Runoff Results U.S. Senate</t>
  </si>
  <si>
    <t>Abstract of Vote</t>
  </si>
  <si>
    <t>Fairfield</t>
  </si>
  <si>
    <t>Caswell</t>
  </si>
  <si>
    <t>Goshen</t>
  </si>
  <si>
    <t>Plaquemines</t>
  </si>
  <si>
    <t>Payette</t>
  </si>
  <si>
    <t>St. Croix</t>
  </si>
  <si>
    <t>Sauk</t>
  </si>
  <si>
    <t>Seymour</t>
  </si>
  <si>
    <t>Pend Oreille</t>
  </si>
  <si>
    <t>Peace &amp; Free</t>
  </si>
  <si>
    <t>Peace &amp; Freedom</t>
  </si>
  <si>
    <t>American Independent</t>
  </si>
  <si>
    <t>Crittenden</t>
  </si>
  <si>
    <t>East Carroll</t>
  </si>
  <si>
    <t>Statement of Vote General Election November 3, 1992</t>
  </si>
  <si>
    <t>Am. Independent</t>
  </si>
  <si>
    <t>Patty Murray</t>
  </si>
  <si>
    <t>Harry Lonsdale</t>
  </si>
  <si>
    <t>Les AuCoin</t>
  </si>
  <si>
    <t>Bob Packwood</t>
  </si>
  <si>
    <t>AuCoin</t>
  </si>
  <si>
    <t>Packwood</t>
  </si>
  <si>
    <t>Lonsdale</t>
  </si>
  <si>
    <t>Phil Keisling</t>
  </si>
  <si>
    <t>Ben Nighthorse Campbell</t>
  </si>
  <si>
    <t>Terry Considine</t>
  </si>
  <si>
    <t>Hue Futch</t>
  </si>
  <si>
    <t>Richard O. Grimes</t>
  </si>
  <si>
    <t>Perot's Independents</t>
  </si>
  <si>
    <t>Dan Winters</t>
  </si>
  <si>
    <t>Christian Pro-Life</t>
  </si>
  <si>
    <t>Matt Noah</t>
  </si>
  <si>
    <t>Wolfeboro</t>
  </si>
  <si>
    <t>McKean</t>
  </si>
  <si>
    <t>Mitchell</t>
  </si>
  <si>
    <t>Kingman</t>
  </si>
  <si>
    <t>Ashtabula</t>
  </si>
  <si>
    <t>Mervin A. Hanson, Sr.</t>
  </si>
  <si>
    <t>William Bittner</t>
  </si>
  <si>
    <t>Patrick W. Johnson</t>
  </si>
  <si>
    <t>Robert L. Kundert</t>
  </si>
  <si>
    <t>Hercules</t>
  </si>
  <si>
    <t>Daniel R. Coats</t>
  </si>
  <si>
    <t>Jo Daviess</t>
  </si>
  <si>
    <t>Dallas</t>
  </si>
  <si>
    <t>DeKalb</t>
  </si>
  <si>
    <t>Steve Dillon</t>
  </si>
  <si>
    <t>Raymond Tirado</t>
  </si>
  <si>
    <t>Hogsett</t>
  </si>
  <si>
    <t>Coats</t>
  </si>
  <si>
    <t>Tirado</t>
  </si>
  <si>
    <t>Arizona Secretary of State</t>
  </si>
  <si>
    <t>Bennington</t>
  </si>
  <si>
    <t>Geauga</t>
  </si>
  <si>
    <t>Gentry</t>
  </si>
  <si>
    <t>Riley</t>
  </si>
  <si>
    <t>United States Senator (Full Term)</t>
  </si>
  <si>
    <t>March Fong Eu</t>
  </si>
  <si>
    <t>Ridgefield</t>
  </si>
  <si>
    <t>Uintah</t>
  </si>
  <si>
    <t>Abrams</t>
  </si>
  <si>
    <t>Robert Abrams</t>
  </si>
  <si>
    <t>Alfonse M. D'Amato</t>
  </si>
  <si>
    <t>Norma Segal</t>
  </si>
  <si>
    <t>Mohammad Mehdi</t>
  </si>
  <si>
    <t>Ed Warren</t>
  </si>
  <si>
    <t>District 17</t>
  </si>
  <si>
    <t>District 18</t>
  </si>
  <si>
    <t>District 19</t>
  </si>
  <si>
    <t>District 20</t>
  </si>
  <si>
    <t>District 21</t>
  </si>
  <si>
    <t>District 22</t>
  </si>
  <si>
    <t>District 23</t>
  </si>
  <si>
    <t>District 24</t>
  </si>
  <si>
    <t>District 25</t>
  </si>
  <si>
    <t>District 26</t>
  </si>
  <si>
    <t>District 27</t>
  </si>
  <si>
    <t>District 28</t>
  </si>
  <si>
    <t>District 29</t>
  </si>
  <si>
    <t>District 30</t>
  </si>
  <si>
    <t>District 31</t>
  </si>
  <si>
    <t>District 32</t>
  </si>
  <si>
    <t>District 33</t>
  </si>
  <si>
    <t>District 34</t>
  </si>
  <si>
    <t>District 35</t>
  </si>
  <si>
    <t>District 36</t>
  </si>
  <si>
    <t>District 37</t>
  </si>
  <si>
    <t>District 38</t>
  </si>
  <si>
    <t>District 39</t>
  </si>
  <si>
    <t>District 40</t>
  </si>
  <si>
    <t>Federal Absentee</t>
  </si>
  <si>
    <t>Absentee</t>
  </si>
  <si>
    <t>State of Alaska Official Returns November 3, 1992 General Election</t>
  </si>
  <si>
    <t>John B. Coghill</t>
  </si>
  <si>
    <t>Lieutenant Governor</t>
  </si>
  <si>
    <t>Charlot E. Thickstun</t>
  </si>
  <si>
    <t>Director</t>
  </si>
  <si>
    <t>pp. 1-129</t>
  </si>
  <si>
    <t>Special Election held on December 4, 1992 to fill the unexpired term of the late Senator Quentin Burdick.</t>
  </si>
  <si>
    <t>Brandon</t>
  </si>
  <si>
    <t>Foster</t>
  </si>
  <si>
    <t>Sac</t>
  </si>
  <si>
    <t>State</t>
  </si>
  <si>
    <t>Loudon</t>
  </si>
  <si>
    <t>Milton</t>
  </si>
  <si>
    <t>Official Abstract of Votes Cast at the Special Election Held December 4, 1992 Statement of Findings</t>
  </si>
  <si>
    <t>Run-off election held on November 24, 1992</t>
  </si>
  <si>
    <t>State of Colorado Abstract of Votes Cast 1992</t>
  </si>
  <si>
    <t>State5</t>
  </si>
  <si>
    <t>Joseph Selliken</t>
  </si>
  <si>
    <t>For the Little Guy</t>
  </si>
  <si>
    <t>Grassroots</t>
  </si>
  <si>
    <t>Independent Populist</t>
  </si>
  <si>
    <t>Feingold</t>
  </si>
  <si>
    <t>Kasten</t>
  </si>
  <si>
    <t>Bittner</t>
  </si>
  <si>
    <t>Selliken</t>
  </si>
  <si>
    <t>Kundert</t>
  </si>
  <si>
    <t>Shockley</t>
  </si>
  <si>
    <t>1992 General Election-County Results</t>
  </si>
  <si>
    <t>Barbara Boxer</t>
  </si>
  <si>
    <t>Bruce Herschensohn</t>
  </si>
  <si>
    <t>June R. Genis</t>
  </si>
  <si>
    <t>Genevieve Torres</t>
  </si>
  <si>
    <t>Jerome McCready</t>
  </si>
  <si>
    <t>Herschensohn</t>
  </si>
  <si>
    <t>Genis</t>
  </si>
  <si>
    <t>Torres</t>
  </si>
  <si>
    <t>McCready</t>
  </si>
  <si>
    <t>Boxer</t>
  </si>
  <si>
    <t>pp. 14-19</t>
  </si>
  <si>
    <t>State of Wisconsin Blue Book 1993-1994</t>
  </si>
  <si>
    <t>Lynn Yeakel</t>
  </si>
  <si>
    <t>District 14</t>
  </si>
  <si>
    <t>District 15</t>
  </si>
  <si>
    <t>District 16</t>
  </si>
  <si>
    <t>This spreadsheet is for personal use and may not be redistributed in whole or in part.</t>
  </si>
  <si>
    <t>Version:</t>
  </si>
  <si>
    <t>Version</t>
  </si>
  <si>
    <t>Update</t>
  </si>
  <si>
    <t>Harvey</t>
  </si>
  <si>
    <t>Wyoming</t>
  </si>
  <si>
    <t>US Senate</t>
  </si>
  <si>
    <t>Official Returns of the State General Election November 3, 1992 State of Washington</t>
  </si>
  <si>
    <t>p. 6</t>
  </si>
  <si>
    <t>Rod Chandler</t>
  </si>
  <si>
    <t>Chandler</t>
  </si>
  <si>
    <t>Emory</t>
  </si>
  <si>
    <t>Zakutney</t>
  </si>
  <si>
    <t>Kimball</t>
  </si>
  <si>
    <t>Sanford</t>
  </si>
  <si>
    <t>Sampson</t>
  </si>
  <si>
    <t>Vote1</t>
  </si>
  <si>
    <t>Vote2</t>
  </si>
  <si>
    <t>Jeanne F. Bojarski</t>
  </si>
  <si>
    <t>R-Serot</t>
  </si>
  <si>
    <t>Bojarski</t>
  </si>
  <si>
    <t>U.S. Senators/General Election: November 3, 1992</t>
  </si>
  <si>
    <t>p. 530</t>
  </si>
  <si>
    <t>Official Manual State of Missouri 1993-1994</t>
  </si>
  <si>
    <t>Official Manual</t>
  </si>
  <si>
    <t>Judith K. Moriarty</t>
  </si>
  <si>
    <t>Norfolk</t>
  </si>
  <si>
    <t>Winneshiek</t>
  </si>
  <si>
    <t>Charles</t>
  </si>
  <si>
    <t>Louisiana Secretary of State. Elections Division</t>
  </si>
  <si>
    <t>Author1 Title</t>
  </si>
  <si>
    <t>Author2</t>
  </si>
  <si>
    <t>Author2 Title</t>
  </si>
  <si>
    <t>Comp</t>
  </si>
  <si>
    <t>Special Election held to fill the unexpired term of Pete Wilson (Sen. Wilson resigned to become Governor of California).</t>
  </si>
  <si>
    <t>Richard Sellers</t>
  </si>
  <si>
    <t>Jerome Shockley</t>
  </si>
  <si>
    <t>Sellers</t>
  </si>
  <si>
    <t>Rick Reed</t>
  </si>
  <si>
    <t>Richard O. Rowland</t>
  </si>
  <si>
    <t>Linda B. Martin</t>
  </si>
  <si>
    <t>Reed</t>
  </si>
  <si>
    <t>Rowland</t>
  </si>
  <si>
    <t>Inouye</t>
  </si>
  <si>
    <t>Benjamin J. Cayetano</t>
  </si>
  <si>
    <t>Lt. Governor</t>
  </si>
  <si>
    <t>Although Wyche Folwer won a plurality of the popular vote in the general election, failure to win a majority forced a run-off election between Fowler and Coverdell.</t>
  </si>
  <si>
    <t>Walworth</t>
  </si>
  <si>
    <t>Wethersfield</t>
  </si>
  <si>
    <t>Beaver</t>
  </si>
  <si>
    <t>Georgetown</t>
  </si>
  <si>
    <t>Mahaska</t>
  </si>
  <si>
    <t>Pemiscot</t>
  </si>
  <si>
    <t>Tama</t>
  </si>
  <si>
    <t>Seats Won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</si>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</sst>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[Green][=1]General;[Color15][=3]General;[Black]General"/>
    <numFmt numFmtId="166" formatCode="[Blue][=1]General;[Color15][=3]General;[Black]General"/>
    <numFmt numFmtId="167" formatCode="0.0"/>
    <numFmt numFmtId="168" formatCode="0.00000%"/>
    <numFmt numFmtId="169" formatCode="0.000000%"/>
    <numFmt numFmtId="170" formatCode="00"/>
    <numFmt numFmtId="171" formatCode="000"/>
    <numFmt numFmtId="172" formatCode="00000"/>
    <numFmt numFmtId="173" formatCode="d\ mmm\ yyyy"/>
    <numFmt numFmtId="174" formatCode="000000"/>
  </numFmts>
  <fonts count="19" x14ac:knownFonts="1">
    <font>
      <sz val="10"/>
      <name val="Geneva"/>
    </font>
    <font>
      <b/>
      <sz val="10"/>
      <name val="Geneva"/>
    </font>
    <font>
      <sz val="10"/>
      <name val="Geneva"/>
    </font>
    <font>
      <sz val="10"/>
      <color indexed="10"/>
      <name val="Geneva"/>
    </font>
    <font>
      <sz val="10"/>
      <color indexed="12"/>
      <name val="Geneva"/>
    </font>
    <font>
      <sz val="10"/>
      <name val="Geneva"/>
    </font>
    <font>
      <sz val="10"/>
      <color indexed="17"/>
      <name val="Geneva"/>
    </font>
    <font>
      <sz val="10"/>
      <color indexed="8"/>
      <name val="Geneva"/>
    </font>
    <font>
      <sz val="8"/>
      <name val="Geneva"/>
      <family val="5"/>
    </font>
    <font>
      <sz val="9"/>
      <color indexed="81"/>
      <name val="Geneva"/>
    </font>
    <font>
      <b/>
      <sz val="9"/>
      <color indexed="81"/>
      <name val="Geneva"/>
    </font>
    <font>
      <sz val="10"/>
      <name val="Geneva"/>
    </font>
    <font>
      <sz val="10"/>
      <color indexed="58"/>
      <name val="Geneva"/>
    </font>
    <font>
      <sz val="10"/>
      <color indexed="61"/>
      <name val="Geneva"/>
    </font>
    <font>
      <sz val="10"/>
      <name val="Geneva"/>
    </font>
    <font>
      <sz val="8"/>
      <name val="Verdana"/>
    </font>
    <font>
      <sz val="10"/>
      <name val="Geneva"/>
    </font>
    <font>
      <sz val="10"/>
      <color indexed="53"/>
      <name val="Geneva"/>
    </font>
    <font>
      <sz val="10"/>
      <color indexed="14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4">
    <xf numFmtId="0" fontId="0" fillId="0" borderId="0" xfId="0"/>
    <xf numFmtId="3" fontId="0" fillId="0" borderId="0" xfId="0" applyNumberFormat="1"/>
    <xf numFmtId="10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0" fontId="0" fillId="0" borderId="0" xfId="0" applyNumberFormat="1" applyAlignment="1"/>
    <xf numFmtId="0" fontId="0" fillId="0" borderId="0" xfId="0" applyAlignment="1"/>
    <xf numFmtId="1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/>
    <xf numFmtId="0" fontId="3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3" fillId="0" borderId="0" xfId="0" applyNumberFormat="1" applyFont="1"/>
    <xf numFmtId="10" fontId="4" fillId="0" borderId="0" xfId="0" applyNumberFormat="1" applyFont="1"/>
    <xf numFmtId="10" fontId="6" fillId="0" borderId="0" xfId="0" applyNumberFormat="1" applyFont="1"/>
    <xf numFmtId="3" fontId="6" fillId="0" borderId="0" xfId="0" applyNumberFormat="1" applyFont="1"/>
    <xf numFmtId="1" fontId="3" fillId="0" borderId="0" xfId="0" applyNumberFormat="1" applyFont="1"/>
    <xf numFmtId="0" fontId="0" fillId="0" borderId="0" xfId="0" applyNumberFormat="1"/>
    <xf numFmtId="10" fontId="3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2" fillId="0" borderId="0" xfId="0" applyNumberFormat="1" applyFont="1" applyAlignment="1"/>
    <xf numFmtId="3" fontId="0" fillId="0" borderId="0" xfId="0" applyNumberFormat="1" applyAlignment="1">
      <alignment horizontal="center"/>
    </xf>
    <xf numFmtId="10" fontId="0" fillId="0" borderId="0" xfId="1" applyNumberFormat="1" applyFont="1"/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Fill="1"/>
    <xf numFmtId="166" fontId="0" fillId="0" borderId="0" xfId="0" applyNumberFormat="1" applyFill="1"/>
    <xf numFmtId="0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/>
    <xf numFmtId="0" fontId="0" fillId="0" borderId="0" xfId="0" applyFill="1" applyAlignment="1"/>
    <xf numFmtId="0" fontId="1" fillId="2" borderId="0" xfId="0" applyFont="1" applyFill="1"/>
    <xf numFmtId="0" fontId="0" fillId="2" borderId="0" xfId="0" applyFill="1"/>
    <xf numFmtId="166" fontId="0" fillId="2" borderId="0" xfId="0" applyNumberFormat="1" applyFill="1"/>
    <xf numFmtId="0" fontId="0" fillId="2" borderId="0" xfId="0" applyNumberFormat="1" applyFill="1"/>
    <xf numFmtId="3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/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0" borderId="0" xfId="1" applyNumberFormat="1" applyFont="1" applyAlignment="1"/>
    <xf numFmtId="0" fontId="1" fillId="0" borderId="0" xfId="0" applyFont="1"/>
    <xf numFmtId="3" fontId="2" fillId="0" borderId="0" xfId="0" applyNumberFormat="1" applyFont="1"/>
    <xf numFmtId="0" fontId="11" fillId="0" borderId="0" xfId="0" applyFont="1"/>
    <xf numFmtId="3" fontId="11" fillId="0" borderId="0" xfId="0" applyNumberFormat="1" applyFont="1"/>
    <xf numFmtId="10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3" fontId="2" fillId="2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0" fontId="6" fillId="0" borderId="0" xfId="0" applyFont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2" fillId="0" borderId="0" xfId="0" applyFont="1"/>
    <xf numFmtId="1" fontId="0" fillId="0" borderId="0" xfId="0" applyNumberFormat="1" applyAlignment="1"/>
    <xf numFmtId="3" fontId="6" fillId="0" borderId="0" xfId="0" applyNumberFormat="1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3" fontId="11" fillId="0" borderId="0" xfId="0" applyNumberFormat="1" applyFont="1" applyFill="1"/>
    <xf numFmtId="10" fontId="11" fillId="0" borderId="0" xfId="0" applyNumberFormat="1" applyFont="1" applyFill="1"/>
    <xf numFmtId="0" fontId="11" fillId="0" borderId="0" xfId="0" applyFont="1" applyFill="1"/>
    <xf numFmtId="3" fontId="11" fillId="0" borderId="0" xfId="0" applyNumberFormat="1" applyFont="1" applyAlignment="1">
      <alignment horizontal="center"/>
    </xf>
    <xf numFmtId="10" fontId="11" fillId="0" borderId="0" xfId="0" applyNumberFormat="1" applyFont="1"/>
    <xf numFmtId="168" fontId="0" fillId="0" borderId="0" xfId="0" applyNumberFormat="1"/>
    <xf numFmtId="169" fontId="0" fillId="0" borderId="0" xfId="0" applyNumberFormat="1"/>
    <xf numFmtId="1" fontId="4" fillId="0" borderId="0" xfId="0" applyNumberFormat="1" applyFont="1"/>
    <xf numFmtId="1" fontId="6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2" fillId="0" borderId="0" xfId="0" applyFont="1" applyBorder="1"/>
    <xf numFmtId="0" fontId="13" fillId="0" borderId="0" xfId="0" applyFont="1"/>
    <xf numFmtId="10" fontId="2" fillId="2" borderId="0" xfId="0" applyNumberFormat="1" applyFont="1" applyFill="1"/>
    <xf numFmtId="0" fontId="2" fillId="0" borderId="0" xfId="0" applyFont="1" applyFill="1" applyBorder="1"/>
    <xf numFmtId="2" fontId="0" fillId="0" borderId="0" xfId="0" applyNumberFormat="1"/>
    <xf numFmtId="0" fontId="14" fillId="0" borderId="0" xfId="0" applyFont="1"/>
    <xf numFmtId="0" fontId="14" fillId="0" borderId="0" xfId="0" applyFont="1" applyFill="1" applyBorder="1"/>
    <xf numFmtId="170" fontId="0" fillId="0" borderId="0" xfId="0" applyNumberFormat="1" applyAlignment="1">
      <alignment horizontal="right"/>
    </xf>
    <xf numFmtId="170" fontId="0" fillId="0" borderId="0" xfId="0" applyNumberFormat="1"/>
    <xf numFmtId="171" fontId="2" fillId="0" borderId="0" xfId="0" applyNumberFormat="1" applyFont="1" applyAlignment="1">
      <alignment horizontal="right"/>
    </xf>
    <xf numFmtId="171" fontId="0" fillId="0" borderId="0" xfId="0" applyNumberFormat="1"/>
    <xf numFmtId="172" fontId="0" fillId="0" borderId="0" xfId="0" applyNumberFormat="1" applyAlignment="1">
      <alignment horizontal="right"/>
    </xf>
    <xf numFmtId="173" fontId="2" fillId="0" borderId="0" xfId="0" applyNumberFormat="1" applyFont="1"/>
    <xf numFmtId="170" fontId="2" fillId="0" borderId="0" xfId="0" applyNumberFormat="1" applyFont="1"/>
    <xf numFmtId="172" fontId="0" fillId="0" borderId="0" xfId="0" applyNumberFormat="1"/>
    <xf numFmtId="170" fontId="0" fillId="0" borderId="0" xfId="0" applyNumberFormat="1" applyAlignment="1"/>
    <xf numFmtId="171" fontId="2" fillId="0" borderId="0" xfId="0" applyNumberFormat="1" applyFont="1" applyAlignment="1"/>
    <xf numFmtId="172" fontId="0" fillId="0" borderId="0" xfId="0" applyNumberFormat="1" applyAlignment="1">
      <alignment horizontal="left"/>
    </xf>
    <xf numFmtId="174" fontId="0" fillId="0" borderId="0" xfId="0" applyNumberFormat="1"/>
    <xf numFmtId="173" fontId="1" fillId="0" borderId="0" xfId="0" applyNumberFormat="1" applyFont="1"/>
    <xf numFmtId="0" fontId="7" fillId="0" borderId="0" xfId="0" applyFont="1" applyAlignment="1">
      <alignment wrapText="1"/>
    </xf>
    <xf numFmtId="3" fontId="7" fillId="0" borderId="0" xfId="0" applyNumberFormat="1" applyFont="1" applyAlignment="1">
      <alignment wrapText="1"/>
    </xf>
    <xf numFmtId="3" fontId="7" fillId="0" borderId="0" xfId="0" applyNumberFormat="1" applyFont="1" applyAlignment="1">
      <alignment vertical="center"/>
    </xf>
    <xf numFmtId="3" fontId="11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Border="1" applyAlignment="1">
      <alignment vertical="top"/>
    </xf>
    <xf numFmtId="0" fontId="5" fillId="0" borderId="0" xfId="0" applyFont="1"/>
    <xf numFmtId="3" fontId="5" fillId="0" borderId="0" xfId="0" applyNumberFormat="1" applyFont="1" applyAlignment="1">
      <alignment vertical="center"/>
    </xf>
    <xf numFmtId="3" fontId="5" fillId="0" borderId="0" xfId="0" applyNumberFormat="1" applyFont="1" applyAlignment="1"/>
    <xf numFmtId="3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3" fontId="16" fillId="0" borderId="0" xfId="0" applyNumberFormat="1" applyFont="1"/>
    <xf numFmtId="3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/>
    <xf numFmtId="3" fontId="7" fillId="0" borderId="0" xfId="0" applyNumberFormat="1" applyFont="1" applyAlignment="1">
      <alignment horizontal="right"/>
    </xf>
    <xf numFmtId="0" fontId="1" fillId="0" borderId="0" xfId="0" applyFont="1" applyAlignment="1"/>
    <xf numFmtId="3" fontId="2" fillId="0" borderId="0" xfId="0" applyNumberFormat="1" applyFont="1" applyBorder="1"/>
    <xf numFmtId="14" fontId="2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167" fontId="0" fillId="0" borderId="0" xfId="0" applyNumberFormat="1"/>
    <xf numFmtId="14" fontId="0" fillId="0" borderId="0" xfId="0" applyNumberFormat="1"/>
    <xf numFmtId="167" fontId="2" fillId="0" borderId="0" xfId="0" applyNumberFormat="1" applyFont="1" applyBorder="1"/>
    <xf numFmtId="14" fontId="2" fillId="0" borderId="0" xfId="0" applyNumberFormat="1" applyFont="1" applyBorder="1"/>
    <xf numFmtId="3" fontId="2" fillId="0" borderId="0" xfId="0" applyNumberFormat="1" applyFont="1" applyBorder="1" applyAlignment="1">
      <alignment vertical="top"/>
    </xf>
    <xf numFmtId="3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NumberFormat="1" applyFill="1" applyBorder="1"/>
    <xf numFmtId="0" fontId="0" fillId="0" borderId="1" xfId="0" applyFill="1" applyBorder="1"/>
    <xf numFmtId="3" fontId="0" fillId="0" borderId="1" xfId="0" applyNumberFormat="1" applyFill="1" applyBorder="1"/>
    <xf numFmtId="0" fontId="0" fillId="0" borderId="1" xfId="0" applyNumberFormat="1" applyFill="1" applyBorder="1" applyAlignment="1">
      <alignment horizontal="center"/>
    </xf>
    <xf numFmtId="10" fontId="0" fillId="0" borderId="1" xfId="0" applyNumberFormat="1" applyFill="1" applyBorder="1"/>
    <xf numFmtId="3" fontId="2" fillId="0" borderId="1" xfId="0" applyNumberFormat="1" applyFont="1" applyFill="1" applyBorder="1"/>
    <xf numFmtId="10" fontId="2" fillId="0" borderId="1" xfId="0" applyNumberFormat="1" applyFont="1" applyFill="1" applyBorder="1"/>
    <xf numFmtId="10" fontId="0" fillId="0" borderId="1" xfId="1" applyNumberFormat="1" applyFont="1" applyFill="1" applyBorder="1"/>
    <xf numFmtId="166" fontId="0" fillId="0" borderId="1" xfId="0" applyNumberFormat="1" applyFill="1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5" fillId="0" borderId="0" xfId="0" applyNumberFormat="1" applyFont="1" applyAlignment="1"/>
    <xf numFmtId="10" fontId="4" fillId="0" borderId="0" xfId="0" applyNumberFormat="1" applyFont="1" applyAlignment="1">
      <alignment horizontal="center"/>
    </xf>
    <xf numFmtId="0" fontId="4" fillId="0" borderId="0" xfId="0" applyFont="1" applyAlignment="1"/>
    <xf numFmtId="10" fontId="6" fillId="0" borderId="0" xfId="0" applyNumberFormat="1" applyFont="1" applyAlignment="1">
      <alignment horizontal="center"/>
    </xf>
    <xf numFmtId="0" fontId="6" fillId="0" borderId="0" xfId="0" applyFont="1" applyAlignment="1"/>
    <xf numFmtId="0" fontId="2" fillId="0" borderId="0" xfId="0" applyFont="1" applyAlignment="1"/>
  </cellXfs>
  <cellStyles count="2">
    <cellStyle name="Normal" xfId="0" builtinId="0"/>
    <cellStyle name="Percent" xfId="1" builtinId="5"/>
  </cellStyles>
  <dxfs count="68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000"/>
      <rgbColor rgb="0033CC00"/>
      <rgbColor rgb="000000DD"/>
      <rgbColor rgb="00FFFF0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Graphs!$F$2:$I$2</c:f>
              <c:numCache>
                <c:formatCode>#,##0</c:formatCode>
                <c:ptCount val="4"/>
                <c:pt idx="0">
                  <c:v>1.022698E6</c:v>
                </c:pt>
                <c:pt idx="1">
                  <c:v>522015.0</c:v>
                </c:pt>
                <c:pt idx="3">
                  <c:v>33086.0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Graphs!$F$11:$I$11</c:f>
              <c:numCache>
                <c:formatCode>#,##0</c:formatCode>
                <c:ptCount val="4"/>
                <c:pt idx="0">
                  <c:v>208266.0</c:v>
                </c:pt>
                <c:pt idx="1">
                  <c:v>97928.0</c:v>
                </c:pt>
                <c:pt idx="3">
                  <c:v>57468.0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Graphs!$F$12:$I$12</c:f>
              <c:numCache>
                <c:formatCode>#,##0</c:formatCode>
                <c:ptCount val="4"/>
                <c:pt idx="0">
                  <c:v>270468.0</c:v>
                </c:pt>
                <c:pt idx="1">
                  <c:v>208036.0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Graphs!$F$13:$I$13</c:f>
              <c:numCache>
                <c:formatCode>#,##0</c:formatCode>
                <c:ptCount val="4"/>
                <c:pt idx="0">
                  <c:v>2.631229E6</c:v>
                </c:pt>
                <c:pt idx="1">
                  <c:v>2.126833E6</c:v>
                </c:pt>
                <c:pt idx="3">
                  <c:v>181496.0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Graphs!$F$14:$I$14</c:f>
              <c:numCache>
                <c:formatCode>#,##0</c:formatCode>
                <c:ptCount val="4"/>
                <c:pt idx="0">
                  <c:v>1.267972E6</c:v>
                </c:pt>
                <c:pt idx="1">
                  <c:v>900148.0</c:v>
                </c:pt>
                <c:pt idx="3">
                  <c:v>43306.0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Graphs!$F$15:$I$15</c:f>
              <c:numCache>
                <c:formatCode>#,##0</c:formatCode>
                <c:ptCount val="4"/>
                <c:pt idx="0">
                  <c:v>899761.0</c:v>
                </c:pt>
                <c:pt idx="1">
                  <c:v>351561.0</c:v>
                </c:pt>
                <c:pt idx="3">
                  <c:v>41172.0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Graphs!$F$16:$I$16</c:f>
              <c:numCache>
                <c:formatCode>#,##0</c:formatCode>
                <c:ptCount val="4"/>
                <c:pt idx="0">
                  <c:v>706246.0</c:v>
                </c:pt>
                <c:pt idx="1">
                  <c:v>349525.0</c:v>
                </c:pt>
                <c:pt idx="2">
                  <c:v>45423.0</c:v>
                </c:pt>
                <c:pt idx="3">
                  <c:v>25253.0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Graphs!$F$17:$I$17</c:f>
              <c:numCache>
                <c:formatCode>#,##0</c:formatCode>
                <c:ptCount val="4"/>
                <c:pt idx="0">
                  <c:v>836888.0</c:v>
                </c:pt>
                <c:pt idx="1">
                  <c:v>476604.0</c:v>
                </c:pt>
                <c:pt idx="3">
                  <c:v>17366.0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Graphs!$F$18:$I$18</c:f>
              <c:numCache>
                <c:formatCode>#,##0</c:formatCode>
                <c:ptCount val="4"/>
                <c:pt idx="0">
                  <c:v>616021.0</c:v>
                </c:pt>
                <c:pt idx="1">
                  <c:v>74785.0</c:v>
                </c:pt>
                <c:pt idx="2">
                  <c:v>69986.0</c:v>
                </c:pt>
                <c:pt idx="3">
                  <c:v>82245.0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Graphs!$F$19:$I$19</c:f>
              <c:numCache>
                <c:formatCode>#,##0</c:formatCode>
                <c:ptCount val="4"/>
                <c:pt idx="0">
                  <c:v>1.30761E6</c:v>
                </c:pt>
                <c:pt idx="1">
                  <c:v>533668.0</c:v>
                </c:pt>
                <c:pt idx="3">
                  <c:v>83.0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Graphs!$F$20:$I$20</c:f>
              <c:numCache>
                <c:formatCode>#,##0</c:formatCode>
                <c:ptCount val="4"/>
                <c:pt idx="0">
                  <c:v>1.221901E6</c:v>
                </c:pt>
                <c:pt idx="1">
                  <c:v>1.057967E6</c:v>
                </c:pt>
                <c:pt idx="3">
                  <c:v>75048.0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Graphs!$F$3:$I$3</c:f>
              <c:numCache>
                <c:formatCode>#,##0</c:formatCode>
                <c:ptCount val="4"/>
                <c:pt idx="0">
                  <c:v>127163.0</c:v>
                </c:pt>
                <c:pt idx="1">
                  <c:v>92065.0</c:v>
                </c:pt>
                <c:pt idx="3">
                  <c:v>20486.0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Graphs!$F$21:$I$21</c:f>
              <c:numCache>
                <c:formatCode>#,##0</c:formatCode>
                <c:ptCount val="4"/>
                <c:pt idx="0">
                  <c:v>253150.0</c:v>
                </c:pt>
                <c:pt idx="1">
                  <c:v>199413.0</c:v>
                </c:pt>
                <c:pt idx="3">
                  <c:v>43324.0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Graphs!$F$22:$I$22</c:f>
              <c:numCache>
                <c:formatCode>#,##0</c:formatCode>
                <c:ptCount val="4"/>
                <c:pt idx="0">
                  <c:v>249591.0</c:v>
                </c:pt>
                <c:pt idx="1">
                  <c:v>234982.0</c:v>
                </c:pt>
                <c:pt idx="3">
                  <c:v>33597.0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184449174793"/>
          <c:y val="0.150000392369888"/>
          <c:w val="0.591718968161157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Graphs!$F$36:$I$36</c:f>
              <c:numCache>
                <c:formatCode>#,##0</c:formatCode>
                <c:ptCount val="4"/>
                <c:pt idx="0">
                  <c:v>3.628974E7</c:v>
                </c:pt>
                <c:pt idx="1">
                  <c:v>3.2378418E7</c:v>
                </c:pt>
                <c:pt idx="3">
                  <c:v>3.164911E6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184449174793"/>
          <c:y val="0.150000392369888"/>
          <c:w val="0.591718968161157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Graphs!$F$37:$I$37</c:f>
              <c:numCache>
                <c:formatCode>General</c:formatCode>
                <c:ptCount val="4"/>
                <c:pt idx="0">
                  <c:v>18.0</c:v>
                </c:pt>
                <c:pt idx="1">
                  <c:v>16.0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Graphs!$F$23:$I$23</c:f>
              <c:numCache>
                <c:formatCode>#,##0</c:formatCode>
                <c:ptCount val="4"/>
                <c:pt idx="0">
                  <c:v>3.166994E6</c:v>
                </c:pt>
                <c:pt idx="1">
                  <c:v>3.0862E6</c:v>
                </c:pt>
                <c:pt idx="3">
                  <c:v>205632.0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Graphs!$F$24:$I$24</c:f>
              <c:numCache>
                <c:formatCode>#,##0</c:formatCode>
                <c:ptCount val="4"/>
                <c:pt idx="0">
                  <c:v>1.297892E6</c:v>
                </c:pt>
                <c:pt idx="1">
                  <c:v>1.194015E6</c:v>
                </c:pt>
                <c:pt idx="3">
                  <c:v>85984.0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Graphs!$F$25:$I$25</c:f>
              <c:numCache>
                <c:formatCode>#,##0</c:formatCode>
                <c:ptCount val="4"/>
                <c:pt idx="0">
                  <c:v>179347.0</c:v>
                </c:pt>
                <c:pt idx="1">
                  <c:v>118162.0</c:v>
                </c:pt>
                <c:pt idx="3">
                  <c:v>6448.0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Graphs!$F$26:$I$26</c:f>
              <c:numCache>
                <c:formatCode>#,##0</c:formatCode>
                <c:ptCount val="4"/>
                <c:pt idx="0">
                  <c:v>2.444397E6</c:v>
                </c:pt>
                <c:pt idx="1">
                  <c:v>2.028434E6</c:v>
                </c:pt>
                <c:pt idx="2">
                  <c:v>331125.0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Graphs!$F$27:$I$27</c:f>
              <c:numCache>
                <c:formatCode>#,##0</c:formatCode>
                <c:ptCount val="4"/>
                <c:pt idx="0">
                  <c:v>757876.0</c:v>
                </c:pt>
                <c:pt idx="1">
                  <c:v>494350.0</c:v>
                </c:pt>
                <c:pt idx="3">
                  <c:v>42197.0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Graphs!$F$28:$I$28</c:f>
              <c:numCache>
                <c:formatCode>#,##0</c:formatCode>
                <c:ptCount val="4"/>
                <c:pt idx="0">
                  <c:v>717455.0</c:v>
                </c:pt>
                <c:pt idx="1">
                  <c:v>639851.0</c:v>
                </c:pt>
                <c:pt idx="3">
                  <c:v>18727.0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Graphs!$F$4:$I$4</c:f>
              <c:numCache>
                <c:formatCode>#,##0</c:formatCode>
                <c:ptCount val="4"/>
                <c:pt idx="0">
                  <c:v>771395.0</c:v>
                </c:pt>
                <c:pt idx="1">
                  <c:v>436321.0</c:v>
                </c:pt>
                <c:pt idx="2">
                  <c:v>145361.0</c:v>
                </c:pt>
                <c:pt idx="3">
                  <c:v>28974.0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Graphs!$F$29:$I$29</c:f>
              <c:numCache>
                <c:formatCode>#,##0</c:formatCode>
                <c:ptCount val="4"/>
                <c:pt idx="0">
                  <c:v>2.358125E6</c:v>
                </c:pt>
                <c:pt idx="1">
                  <c:v>2.224966E6</c:v>
                </c:pt>
                <c:pt idx="3">
                  <c:v>219319.0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Graphs!$F$30:$I$30</c:f>
              <c:numCache>
                <c:formatCode>#,##0</c:formatCode>
                <c:ptCount val="4"/>
                <c:pt idx="0">
                  <c:v>591030.0</c:v>
                </c:pt>
                <c:pt idx="1">
                  <c:v>554175.0</c:v>
                </c:pt>
                <c:pt idx="3">
                  <c:v>35233.0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Graphs!$F$31:$I$31</c:f>
              <c:numCache>
                <c:formatCode>#,##0</c:formatCode>
                <c:ptCount val="4"/>
                <c:pt idx="0">
                  <c:v>217095.0</c:v>
                </c:pt>
                <c:pt idx="1">
                  <c:v>108733.0</c:v>
                </c:pt>
                <c:pt idx="3">
                  <c:v>8667.0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Graphs!$F$32:$I$32</c:f>
              <c:numCache>
                <c:formatCode>#,##0</c:formatCode>
                <c:ptCount val="4"/>
                <c:pt idx="0">
                  <c:v>420069.0</c:v>
                </c:pt>
                <c:pt idx="1">
                  <c:v>301228.0</c:v>
                </c:pt>
                <c:pt idx="3">
                  <c:v>37182.0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Graphs!$F$33:$I$33</c:f>
              <c:numCache>
                <c:formatCode>#,##0</c:formatCode>
                <c:ptCount val="4"/>
                <c:pt idx="0">
                  <c:v>154762.0</c:v>
                </c:pt>
                <c:pt idx="1">
                  <c:v>123854.0</c:v>
                </c:pt>
                <c:pt idx="3">
                  <c:v>7123.0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Graphs!$F$34:$I$34</c:f>
              <c:numCache>
                <c:formatCode>#,##0</c:formatCode>
                <c:ptCount val="4"/>
                <c:pt idx="0">
                  <c:v>1.197973E6</c:v>
                </c:pt>
                <c:pt idx="1">
                  <c:v>1.020829E6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Graphs!$F$35:$I$35</c:f>
              <c:numCache>
                <c:formatCode>#,##0</c:formatCode>
                <c:ptCount val="4"/>
                <c:pt idx="0">
                  <c:v>1.290662E6</c:v>
                </c:pt>
                <c:pt idx="1">
                  <c:v>1.129599E6</c:v>
                </c:pt>
                <c:pt idx="3">
                  <c:v>34863.0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26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45263419213593"/>
          <c:y val="0.0564104329753636"/>
          <c:w val="0.831580443324194"/>
          <c:h val="0.800002504014248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DD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Graphs!$F$39:$G$39</c:f>
              <c:strCache>
                <c:ptCount val="2"/>
                <c:pt idx="0">
                  <c:v>Republican</c:v>
                </c:pt>
                <c:pt idx="1">
                  <c:v>Democratic</c:v>
                </c:pt>
              </c:strCache>
            </c:strRef>
          </c:cat>
          <c:val>
            <c:numRef>
              <c:f>Graphs!$F$37:$G$37</c:f>
              <c:numCache>
                <c:formatCode>General</c:formatCode>
                <c:ptCount val="2"/>
                <c:pt idx="0">
                  <c:v>18.0</c:v>
                </c:pt>
                <c:pt idx="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8791096"/>
        <c:axId val="1728786872"/>
        <c:axId val="0"/>
      </c:bar3DChart>
      <c:catAx>
        <c:axId val="1728791096"/>
        <c:scaling>
          <c:orientation val="maxMin"/>
        </c:scaling>
        <c:delete val="0"/>
        <c:axPos val="l"/>
        <c:numFmt formatCode="0.00%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728786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8786872"/>
        <c:scaling>
          <c:orientation val="minMax"/>
          <c:min val="0.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7287910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4594878816247"/>
          <c:y val="0.155039933381279"/>
          <c:w val="0.189189345232449"/>
          <c:h val="0.65891971687043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DCB000" mc:Ignorable="a14" a14:legacySpreadsheetColorIndex="51">
                    <a:gamma/>
                    <a:shade val="8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CC00" mc:Ignorable="a14" a14:legacySpreadsheetColorIndex="51"/>
                </a:gs>
                <a:gs pos="100000">
                  <a:srgbClr xmlns:mc="http://schemas.openxmlformats.org/markup-compatibility/2006" xmlns:a14="http://schemas.microsoft.com/office/drawing/2010/main" val="DCB000" mc:Ignorable="a14" a14:legacySpreadsheetColorIndex="51">
                    <a:gamma/>
                    <a:shade val="8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Graphs!$G$69</c:f>
              <c:numCache>
                <c:formatCode>0.00%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752536"/>
        <c:axId val="1728747736"/>
      </c:barChart>
      <c:catAx>
        <c:axId val="172875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728747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8747736"/>
        <c:scaling>
          <c:orientation val="minMax"/>
          <c:max val="1.0"/>
          <c:min val="0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7287525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38528886561"/>
          <c:y val="0.449615806805708"/>
          <c:w val="0.114864959605416"/>
          <c:h val="0.06976797002157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184449174793"/>
          <c:y val="0.150000392369888"/>
          <c:w val="0.591718968161157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Graphs!$E$82:$E$85</c:f>
              <c:strCache>
                <c:ptCount val="4"/>
                <c:pt idx="0">
                  <c:v>Republican</c:v>
                </c:pt>
                <c:pt idx="1">
                  <c:v>Democratic</c:v>
                </c:pt>
                <c:pt idx="2">
                  <c:v>Independent</c:v>
                </c:pt>
                <c:pt idx="3">
                  <c:v>Other</c:v>
                </c:pt>
              </c:strCache>
            </c:strRef>
          </c:cat>
          <c:val>
            <c:numRef>
              <c:f>Graphs!$F$82:$F$85</c:f>
              <c:numCache>
                <c:formatCode>0</c:formatCode>
                <c:ptCount val="4"/>
                <c:pt idx="0">
                  <c:v>14.0</c:v>
                </c:pt>
                <c:pt idx="1">
                  <c:v>20.0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Graphs!$F$5:$I$5</c:f>
              <c:numCache>
                <c:formatCode>#,##0</c:formatCode>
                <c:ptCount val="4"/>
                <c:pt idx="0">
                  <c:v>553635.0</c:v>
                </c:pt>
                <c:pt idx="1">
                  <c:v>366373.0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184449174793"/>
          <c:y val="0.150000392369888"/>
          <c:w val="0.591718968161157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Graphs!$E$82:$E$85</c:f>
              <c:strCache>
                <c:ptCount val="4"/>
                <c:pt idx="0">
                  <c:v>Republican</c:v>
                </c:pt>
                <c:pt idx="1">
                  <c:v>Democratic</c:v>
                </c:pt>
                <c:pt idx="2">
                  <c:v>Independent</c:v>
                </c:pt>
                <c:pt idx="3">
                  <c:v>Other</c:v>
                </c:pt>
              </c:strCache>
            </c:strRef>
          </c:cat>
          <c:val>
            <c:numRef>
              <c:f>Graphs!$F$97:$F$100</c:f>
              <c:numCache>
                <c:formatCode>0</c:formatCode>
                <c:ptCount val="4"/>
                <c:pt idx="0">
                  <c:v>1048.0</c:v>
                </c:pt>
                <c:pt idx="1">
                  <c:v>1052.0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Graphs!$F$127:$I$127</c:f>
              <c:numCache>
                <c:formatCode>#,##0</c:formatCode>
                <c:ptCount val="4"/>
                <c:pt idx="0">
                  <c:v>12316.0</c:v>
                </c:pt>
                <c:pt idx="1">
                  <c:v>10390.0</c:v>
                </c:pt>
                <c:pt idx="3">
                  <c:v>1910.0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Graphs!$F$128:$I$128</c:f>
              <c:numCache>
                <c:formatCode>#,##0</c:formatCode>
                <c:ptCount val="4"/>
                <c:pt idx="0">
                  <c:v>11250.0</c:v>
                </c:pt>
                <c:pt idx="1">
                  <c:v>7898.0</c:v>
                </c:pt>
                <c:pt idx="3">
                  <c:v>1637.0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Graphs!$F$129:$I$129</c:f>
              <c:numCache>
                <c:formatCode>#,##0</c:formatCode>
                <c:ptCount val="4"/>
                <c:pt idx="0">
                  <c:v>17422.0</c:v>
                </c:pt>
                <c:pt idx="1">
                  <c:v>12219.0</c:v>
                </c:pt>
                <c:pt idx="3">
                  <c:v>1608.0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Graphs!$F$130:$I$130</c:f>
              <c:numCache>
                <c:formatCode>#,##0</c:formatCode>
                <c:ptCount val="4"/>
                <c:pt idx="0">
                  <c:v>7724.0</c:v>
                </c:pt>
                <c:pt idx="1">
                  <c:v>6188.0</c:v>
                </c:pt>
                <c:pt idx="3">
                  <c:v>1116.0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Graphs!$F$131:$I$131</c:f>
              <c:numCache>
                <c:formatCode>#,##0</c:formatCode>
                <c:ptCount val="4"/>
                <c:pt idx="0">
                  <c:v>16461.0</c:v>
                </c:pt>
                <c:pt idx="1">
                  <c:v>16373.0</c:v>
                </c:pt>
                <c:pt idx="3">
                  <c:v>1939.0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Graphs!$F$132:$I$132</c:f>
              <c:numCache>
                <c:formatCode>#,##0</c:formatCode>
                <c:ptCount val="4"/>
                <c:pt idx="0">
                  <c:v>78430.0</c:v>
                </c:pt>
                <c:pt idx="1">
                  <c:v>63890.0</c:v>
                </c:pt>
                <c:pt idx="3">
                  <c:v>9763.0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Graphs!$F$133:$I$133</c:f>
              <c:numCache>
                <c:formatCode>#,##0</c:formatCode>
                <c:ptCount val="4"/>
                <c:pt idx="0">
                  <c:v>30489.0</c:v>
                </c:pt>
                <c:pt idx="1">
                  <c:v>23390.0</c:v>
                </c:pt>
                <c:pt idx="3">
                  <c:v>3575.0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Graphs!$F$134:$I$134</c:f>
              <c:numCache>
                <c:formatCode>#,##0</c:formatCode>
                <c:ptCount val="4"/>
                <c:pt idx="0">
                  <c:v>60374.0</c:v>
                </c:pt>
                <c:pt idx="1">
                  <c:v>50773.0</c:v>
                </c:pt>
                <c:pt idx="3">
                  <c:v>8561.0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Graphs!$F$135:$I$135</c:f>
              <c:numCache>
                <c:formatCode>#,##0</c:formatCode>
                <c:ptCount val="4"/>
                <c:pt idx="0">
                  <c:v>22614.0</c:v>
                </c:pt>
                <c:pt idx="1">
                  <c:v>19956.0</c:v>
                </c:pt>
                <c:pt idx="3">
                  <c:v>2728.0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Graphs!$F$6:$I$6</c:f>
              <c:numCache>
                <c:formatCode>#,##0</c:formatCode>
                <c:ptCount val="4"/>
                <c:pt idx="0">
                  <c:v>5.173467E6</c:v>
                </c:pt>
                <c:pt idx="1">
                  <c:v>4.644182E6</c:v>
                </c:pt>
                <c:pt idx="3">
                  <c:v>982054.0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Graphs!$F$136:$I$136</c:f>
              <c:numCache>
                <c:formatCode>#,##0</c:formatCode>
                <c:ptCount val="4"/>
                <c:pt idx="0">
                  <c:v>8857.0</c:v>
                </c:pt>
                <c:pt idx="1">
                  <c:v>7559.0</c:v>
                </c:pt>
                <c:pt idx="3">
                  <c:v>760.0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Graphs!$F$154:$I$154</c:f>
              <c:numCache>
                <c:formatCode>#,##0</c:formatCode>
                <c:ptCount val="4"/>
                <c:pt idx="0">
                  <c:v>8414.0</c:v>
                </c:pt>
                <c:pt idx="1">
                  <c:v>8103.0</c:v>
                </c:pt>
                <c:pt idx="3">
                  <c:v>349.0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Graphs!$F$155:$I$155</c:f>
              <c:numCache>
                <c:formatCode>#,##0</c:formatCode>
                <c:ptCount val="4"/>
                <c:pt idx="0">
                  <c:v>9489.0</c:v>
                </c:pt>
                <c:pt idx="1">
                  <c:v>7713.0</c:v>
                </c:pt>
                <c:pt idx="3">
                  <c:v>585.0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Graphs!$F$156:$I$156</c:f>
              <c:numCache>
                <c:formatCode>#,##0</c:formatCode>
                <c:ptCount val="4"/>
                <c:pt idx="0">
                  <c:v>6495.0</c:v>
                </c:pt>
                <c:pt idx="1">
                  <c:v>6090.0</c:v>
                </c:pt>
                <c:pt idx="3">
                  <c:v>295.0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Graphs!$F$157:$I$157</c:f>
              <c:numCache>
                <c:formatCode>#,##0</c:formatCode>
                <c:ptCount val="4"/>
                <c:pt idx="0">
                  <c:v>41448.0</c:v>
                </c:pt>
                <c:pt idx="1">
                  <c:v>26582.0</c:v>
                </c:pt>
                <c:pt idx="3">
                  <c:v>1124.0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Graphs!$F$158:$I$158</c:f>
              <c:numCache>
                <c:formatCode>#,##0</c:formatCode>
                <c:ptCount val="4"/>
                <c:pt idx="0">
                  <c:v>1485.0</c:v>
                </c:pt>
                <c:pt idx="1">
                  <c:v>1377.0</c:v>
                </c:pt>
                <c:pt idx="3">
                  <c:v>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Graphs!$F$159:$I$159</c:f>
              <c:numCache>
                <c:formatCode>#,##0</c:formatCode>
                <c:ptCount val="4"/>
                <c:pt idx="0">
                  <c:v>10304.0</c:v>
                </c:pt>
                <c:pt idx="1">
                  <c:v>7812.0</c:v>
                </c:pt>
                <c:pt idx="3">
                  <c:v>458.0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Graphs!$F$160:$I$160</c:f>
              <c:numCache>
                <c:formatCode>#,##0</c:formatCode>
                <c:ptCount val="4"/>
                <c:pt idx="0">
                  <c:v>1792.0</c:v>
                </c:pt>
                <c:pt idx="1">
                  <c:v>1478.0</c:v>
                </c:pt>
                <c:pt idx="3">
                  <c:v>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Graphs!$F$161:$I$161</c:f>
              <c:numCache>
                <c:formatCode>#,##0</c:formatCode>
                <c:ptCount val="4"/>
                <c:pt idx="0">
                  <c:v>5475.0</c:v>
                </c:pt>
                <c:pt idx="1">
                  <c:v>4301.0</c:v>
                </c:pt>
                <c:pt idx="3">
                  <c:v>243.0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Graphs!$F$162:$I$162</c:f>
              <c:numCache>
                <c:formatCode>#,##0</c:formatCode>
                <c:ptCount val="4"/>
                <c:pt idx="0">
                  <c:v>6831.0</c:v>
                </c:pt>
                <c:pt idx="1">
                  <c:v>6045.0</c:v>
                </c:pt>
                <c:pt idx="3">
                  <c:v>342.0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Graphs!$F$7:$I$7</c:f>
              <c:numCache>
                <c:formatCode>#,##0</c:formatCode>
                <c:ptCount val="4"/>
                <c:pt idx="0">
                  <c:v>803725.0</c:v>
                </c:pt>
                <c:pt idx="1">
                  <c:v>662893.0</c:v>
                </c:pt>
                <c:pt idx="3">
                  <c:v>85671.0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Graphs!$F$163:$I$163</c:f>
              <c:numCache>
                <c:formatCode>#,##0</c:formatCode>
                <c:ptCount val="4"/>
                <c:pt idx="0">
                  <c:v>6171.0</c:v>
                </c:pt>
                <c:pt idx="1">
                  <c:v>4941.0</c:v>
                </c:pt>
                <c:pt idx="3">
                  <c:v>288.0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Graphs!$F$164:$I$164</c:f>
              <c:numCache>
                <c:formatCode>#,##0</c:formatCode>
                <c:ptCount val="4"/>
                <c:pt idx="0">
                  <c:v>15067.0</c:v>
                </c:pt>
                <c:pt idx="1">
                  <c:v>14946.0</c:v>
                </c:pt>
                <c:pt idx="3">
                  <c:v>734.0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Graphs!$F$165:$I$165</c:f>
              <c:numCache>
                <c:formatCode>#,##0</c:formatCode>
                <c:ptCount val="4"/>
                <c:pt idx="0">
                  <c:v>15576.0</c:v>
                </c:pt>
                <c:pt idx="1">
                  <c:v>12794.0</c:v>
                </c:pt>
                <c:pt idx="3">
                  <c:v>642.0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Graphs!$F$166:$I$166</c:f>
              <c:numCache>
                <c:formatCode>#,##0</c:formatCode>
                <c:ptCount val="4"/>
                <c:pt idx="0">
                  <c:v>11576.0</c:v>
                </c:pt>
                <c:pt idx="1">
                  <c:v>8332.0</c:v>
                </c:pt>
                <c:pt idx="3">
                  <c:v>1103.0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Graphs!$F$167:$I$167</c:f>
              <c:numCache>
                <c:formatCode>#,##0</c:formatCode>
                <c:ptCount val="4"/>
                <c:pt idx="0">
                  <c:v>15044.0</c:v>
                </c:pt>
                <c:pt idx="1">
                  <c:v>12935.0</c:v>
                </c:pt>
                <c:pt idx="3">
                  <c:v>793.0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Graphs!$F$111:$I$111</c:f>
              <c:numCache>
                <c:formatCode>#,##0</c:formatCode>
                <c:ptCount val="4"/>
                <c:pt idx="0">
                  <c:v>203801.0</c:v>
                </c:pt>
                <c:pt idx="1">
                  <c:v>162912.0</c:v>
                </c:pt>
                <c:pt idx="3">
                  <c:v>8796.0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Graphs!$F$112:$I$112</c:f>
              <c:numCache>
                <c:formatCode>#,##0</c:formatCode>
                <c:ptCount val="4"/>
                <c:pt idx="0">
                  <c:v>243148.0</c:v>
                </c:pt>
                <c:pt idx="1">
                  <c:v>134365.0</c:v>
                </c:pt>
                <c:pt idx="3">
                  <c:v>12677.0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Graphs!$F$113:$I$113</c:f>
              <c:numCache>
                <c:formatCode>#,##0</c:formatCode>
                <c:ptCount val="4"/>
                <c:pt idx="0">
                  <c:v>47431.0</c:v>
                </c:pt>
                <c:pt idx="1">
                  <c:v>36335.0</c:v>
                </c:pt>
                <c:pt idx="3">
                  <c:v>3418.0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Graphs!$F$114:$I$114</c:f>
              <c:numCache>
                <c:formatCode>#,##0</c:formatCode>
                <c:ptCount val="4"/>
                <c:pt idx="0">
                  <c:v>46634.0</c:v>
                </c:pt>
                <c:pt idx="1">
                  <c:v>27362.0</c:v>
                </c:pt>
                <c:pt idx="3">
                  <c:v>2203.0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Graphs!$F$115:$I$115</c:f>
              <c:numCache>
                <c:formatCode>#,##0</c:formatCode>
                <c:ptCount val="4"/>
                <c:pt idx="0">
                  <c:v>214520.0</c:v>
                </c:pt>
                <c:pt idx="1">
                  <c:v>127992.0</c:v>
                </c:pt>
                <c:pt idx="3">
                  <c:v>12338.0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Graphs!$F$8:$I$8</c:f>
              <c:numCache>
                <c:formatCode>#,##0</c:formatCode>
                <c:ptCount val="4"/>
                <c:pt idx="0">
                  <c:v>882569.0</c:v>
                </c:pt>
                <c:pt idx="1">
                  <c:v>572036.0</c:v>
                </c:pt>
                <c:pt idx="3">
                  <c:v>46104.0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Graphs!$F$116:$I$116</c:f>
              <c:numCache>
                <c:formatCode>#,##0</c:formatCode>
                <c:ptCount val="4"/>
                <c:pt idx="0">
                  <c:v>65524.0</c:v>
                </c:pt>
                <c:pt idx="1">
                  <c:v>41246.0</c:v>
                </c:pt>
                <c:pt idx="3">
                  <c:v>3189.0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Graphs!$F$117:$I$117</c:f>
              <c:numCache>
                <c:formatCode>#,##0</c:formatCode>
                <c:ptCount val="4"/>
                <c:pt idx="0">
                  <c:v>36707.0</c:v>
                </c:pt>
                <c:pt idx="1">
                  <c:v>23497.0</c:v>
                </c:pt>
                <c:pt idx="3">
                  <c:v>1947.0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Graphs!$F$118:$I$118</c:f>
              <c:numCache>
                <c:formatCode>#,##0</c:formatCode>
                <c:ptCount val="4"/>
                <c:pt idx="0">
                  <c:v>24804.0</c:v>
                </c:pt>
                <c:pt idx="1">
                  <c:v>18327.0</c:v>
                </c:pt>
                <c:pt idx="3">
                  <c:v>1488.0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t>Democratic</a:t>
            </a:r>
          </a:p>
        </c:rich>
      </c:tx>
      <c:layout>
        <c:manualLayout>
          <c:xMode val="edge"/>
          <c:yMode val="edge"/>
          <c:x val="0.393940122551422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788209465645"/>
          <c:y val="0.161290322580645"/>
          <c:w val="0.787880245102844"/>
          <c:h val="0.6451612903225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Statistics!$B$86:$B$95</c:f>
              <c:numCache>
                <c:formatCode>#,##0</c:formatCode>
                <c:ptCount val="10"/>
                <c:pt idx="0">
                  <c:v>1.0</c:v>
                </c:pt>
                <c:pt idx="1">
                  <c:v>24.0</c:v>
                </c:pt>
                <c:pt idx="2">
                  <c:v>161.0</c:v>
                </c:pt>
                <c:pt idx="3">
                  <c:v>406.0</c:v>
                </c:pt>
                <c:pt idx="4">
                  <c:v>562.0</c:v>
                </c:pt>
                <c:pt idx="5">
                  <c:v>434.0</c:v>
                </c:pt>
                <c:pt idx="6">
                  <c:v>309.0</c:v>
                </c:pt>
                <c:pt idx="7">
                  <c:v>167.0</c:v>
                </c:pt>
                <c:pt idx="8">
                  <c:v>34.0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527032"/>
        <c:axId val="-2110537848"/>
      </c:barChart>
      <c:catAx>
        <c:axId val="-211052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% Vote</a:t>
                </a:r>
              </a:p>
            </c:rich>
          </c:tx>
          <c:layout>
            <c:manualLayout>
              <c:xMode val="edge"/>
              <c:yMode val="edge"/>
              <c:x val="0.518182776586871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10537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537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393940122551422"/>
              <c:y val="0.366568914956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10527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t>Republican</a:t>
            </a:r>
          </a:p>
        </c:rich>
      </c:tx>
      <c:layout>
        <c:manualLayout>
          <c:xMode val="edge"/>
          <c:yMode val="edge"/>
          <c:x val="0.400631840477993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20303844107"/>
          <c:y val="0.161290322580645"/>
          <c:w val="0.77918161100838"/>
          <c:h val="0.6451612903225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Statistics!$C$86:$C$95</c:f>
              <c:numCache>
                <c:formatCode>#,##0</c:formatCode>
                <c:ptCount val="10"/>
                <c:pt idx="0">
                  <c:v>56.0</c:v>
                </c:pt>
                <c:pt idx="1">
                  <c:v>37.0</c:v>
                </c:pt>
                <c:pt idx="2">
                  <c:v>169.0</c:v>
                </c:pt>
                <c:pt idx="3">
                  <c:v>348.0</c:v>
                </c:pt>
                <c:pt idx="4">
                  <c:v>548.0</c:v>
                </c:pt>
                <c:pt idx="5">
                  <c:v>583.0</c:v>
                </c:pt>
                <c:pt idx="6">
                  <c:v>252.0</c:v>
                </c:pt>
                <c:pt idx="7">
                  <c:v>98.0</c:v>
                </c:pt>
                <c:pt idx="8">
                  <c:v>7.0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608312"/>
        <c:axId val="-2110622248"/>
      </c:barChart>
      <c:catAx>
        <c:axId val="-211060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% Vote</a:t>
                </a:r>
              </a:p>
            </c:rich>
          </c:tx>
          <c:layout>
            <c:manualLayout>
              <c:xMode val="edge"/>
              <c:yMode val="edge"/>
              <c:x val="0.517351353058196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10622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622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10095584741253"/>
              <c:y val="0.366568914956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10608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t>Independent</a:t>
            </a:r>
          </a:p>
        </c:rich>
      </c:tx>
      <c:layout>
        <c:manualLayout>
          <c:xMode val="edge"/>
          <c:yMode val="edge"/>
          <c:x val="0.386793640654606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837134670839"/>
          <c:y val="0.161290322580645"/>
          <c:w val="0.751574635093096"/>
          <c:h val="0.6451612903225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641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Statistics!$D$86:$D$95</c:f>
              <c:numCache>
                <c:formatCode>#,##0</c:formatCode>
                <c:ptCount val="10"/>
                <c:pt idx="0">
                  <c:v>2078.0</c:v>
                </c:pt>
                <c:pt idx="1">
                  <c:v>19.0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120088"/>
        <c:axId val="-2124309000"/>
      </c:barChart>
      <c:catAx>
        <c:axId val="-212412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% Vote</a:t>
                </a:r>
              </a:p>
            </c:rich>
          </c:tx>
          <c:layout>
            <c:manualLayout>
              <c:xMode val="edge"/>
              <c:yMode val="edge"/>
              <c:x val="0.531448172931938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24309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4309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08806286870722"/>
              <c:y val="0.366568914956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24120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t>Number of Counties by %Vote</a:t>
            </a:r>
          </a:p>
        </c:rich>
      </c:tx>
      <c:layout>
        <c:manualLayout>
          <c:xMode val="edge"/>
          <c:yMode val="edge"/>
          <c:x val="0.300668151447661"/>
          <c:y val="0.032163765650531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"/>
          <c:y val="0.160818828252659"/>
          <c:w val="0.844097995545657"/>
          <c:h val="0.6461992917061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Statistics!$B$86:$B$95</c:f>
              <c:numCache>
                <c:formatCode>#,##0</c:formatCode>
                <c:ptCount val="10"/>
                <c:pt idx="0">
                  <c:v>1.0</c:v>
                </c:pt>
                <c:pt idx="1">
                  <c:v>24.0</c:v>
                </c:pt>
                <c:pt idx="2">
                  <c:v>161.0</c:v>
                </c:pt>
                <c:pt idx="3">
                  <c:v>406.0</c:v>
                </c:pt>
                <c:pt idx="4">
                  <c:v>562.0</c:v>
                </c:pt>
                <c:pt idx="5">
                  <c:v>434.0</c:v>
                </c:pt>
                <c:pt idx="6">
                  <c:v>309.0</c:v>
                </c:pt>
                <c:pt idx="7">
                  <c:v>167.0</c:v>
                </c:pt>
                <c:pt idx="8">
                  <c:v>34.0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Statistics!$C$86:$C$95</c:f>
              <c:numCache>
                <c:formatCode>#,##0</c:formatCode>
                <c:ptCount val="10"/>
                <c:pt idx="0">
                  <c:v>56.0</c:v>
                </c:pt>
                <c:pt idx="1">
                  <c:v>37.0</c:v>
                </c:pt>
                <c:pt idx="2">
                  <c:v>169.0</c:v>
                </c:pt>
                <c:pt idx="3">
                  <c:v>348.0</c:v>
                </c:pt>
                <c:pt idx="4">
                  <c:v>548.0</c:v>
                </c:pt>
                <c:pt idx="5">
                  <c:v>583.0</c:v>
                </c:pt>
                <c:pt idx="6">
                  <c:v>252.0</c:v>
                </c:pt>
                <c:pt idx="7">
                  <c:v>98.0</c:v>
                </c:pt>
                <c:pt idx="8">
                  <c:v>7.0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946744"/>
        <c:axId val="-2124397336"/>
      </c:barChart>
      <c:catAx>
        <c:axId val="-209194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% Vote</a:t>
                </a:r>
              </a:p>
            </c:rich>
          </c:tx>
          <c:layout>
            <c:manualLayout>
              <c:xMode val="edge"/>
              <c:yMode val="edge"/>
              <c:x val="0.512249443207127"/>
              <c:y val="0.915205331692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24397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4397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289532293986637"/>
              <c:y val="0.365497336937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91946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Graphs!$F$9:$I$9</c:f>
              <c:numCache>
                <c:formatCode>#,##0</c:formatCode>
                <c:ptCount val="4"/>
                <c:pt idx="0">
                  <c:v>3.245585E6</c:v>
                </c:pt>
                <c:pt idx="1">
                  <c:v>1.716511E6</c:v>
                </c:pt>
                <c:pt idx="3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0100136338"/>
          <c:y val="0.150000392369888"/>
          <c:w val="0.625003337877934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Graphs!$F$10:$I$10</c:f>
              <c:numCache>
                <c:formatCode>#,##0</c:formatCode>
                <c:ptCount val="4"/>
                <c:pt idx="0">
                  <c:v>1.108416E6</c:v>
                </c:pt>
                <c:pt idx="1">
                  <c:v>1.073282E6</c:v>
                </c:pt>
                <c:pt idx="3">
                  <c:v>69889.0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65" Type="http://schemas.openxmlformats.org/officeDocument/2006/relationships/chart" Target="../charts/chart65.xml"/><Relationship Id="rId66" Type="http://schemas.openxmlformats.org/officeDocument/2006/relationships/chart" Target="../charts/chart66.xml"/><Relationship Id="rId67" Type="http://schemas.openxmlformats.org/officeDocument/2006/relationships/chart" Target="../charts/chart67.xml"/><Relationship Id="rId68" Type="http://schemas.openxmlformats.org/officeDocument/2006/relationships/chart" Target="../charts/chart68.xml"/><Relationship Id="rId69" Type="http://schemas.openxmlformats.org/officeDocument/2006/relationships/chart" Target="../charts/chart6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70" Type="http://schemas.openxmlformats.org/officeDocument/2006/relationships/chart" Target="../charts/chart70.xml"/><Relationship Id="rId71" Type="http://schemas.openxmlformats.org/officeDocument/2006/relationships/chart" Target="../charts/chart71.xml"/><Relationship Id="rId72" Type="http://schemas.openxmlformats.org/officeDocument/2006/relationships/chart" Target="../charts/chart72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1" Type="http://schemas.openxmlformats.org/officeDocument/2006/relationships/chart" Target="../charts/chart73.xml"/><Relationship Id="rId2" Type="http://schemas.openxmlformats.org/officeDocument/2006/relationships/chart" Target="../charts/chart7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1337</xdr:row>
      <xdr:rowOff>0</xdr:rowOff>
    </xdr:from>
    <xdr:to>
      <xdr:col>16</xdr:col>
      <xdr:colOff>12700</xdr:colOff>
      <xdr:row>1361</xdr:row>
      <xdr:rowOff>12700</xdr:rowOff>
    </xdr:to>
    <xdr:pic>
      <xdr:nvPicPr>
        <xdr:cNvPr id="7224" name="Picture 56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100" y="610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1339</xdr:row>
      <xdr:rowOff>0</xdr:rowOff>
    </xdr:from>
    <xdr:to>
      <xdr:col>16</xdr:col>
      <xdr:colOff>12700</xdr:colOff>
      <xdr:row>1361</xdr:row>
      <xdr:rowOff>12700</xdr:rowOff>
    </xdr:to>
    <xdr:pic>
      <xdr:nvPicPr>
        <xdr:cNvPr id="7225" name="Picture 57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100" y="610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1341</xdr:row>
      <xdr:rowOff>0</xdr:rowOff>
    </xdr:from>
    <xdr:to>
      <xdr:col>16</xdr:col>
      <xdr:colOff>12700</xdr:colOff>
      <xdr:row>1361</xdr:row>
      <xdr:rowOff>12700</xdr:rowOff>
    </xdr:to>
    <xdr:pic>
      <xdr:nvPicPr>
        <xdr:cNvPr id="7226" name="Picture 58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100" y="610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1337</xdr:row>
      <xdr:rowOff>0</xdr:rowOff>
    </xdr:from>
    <xdr:to>
      <xdr:col>15</xdr:col>
      <xdr:colOff>12700</xdr:colOff>
      <xdr:row>1361</xdr:row>
      <xdr:rowOff>12700</xdr:rowOff>
    </xdr:to>
    <xdr:pic>
      <xdr:nvPicPr>
        <xdr:cNvPr id="7239" name="Picture 71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610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1339</xdr:row>
      <xdr:rowOff>0</xdr:rowOff>
    </xdr:from>
    <xdr:to>
      <xdr:col>15</xdr:col>
      <xdr:colOff>12700</xdr:colOff>
      <xdr:row>1361</xdr:row>
      <xdr:rowOff>12700</xdr:rowOff>
    </xdr:to>
    <xdr:pic>
      <xdr:nvPicPr>
        <xdr:cNvPr id="7240" name="Picture 72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610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1341</xdr:row>
      <xdr:rowOff>0</xdr:rowOff>
    </xdr:from>
    <xdr:to>
      <xdr:col>15</xdr:col>
      <xdr:colOff>12700</xdr:colOff>
      <xdr:row>1361</xdr:row>
      <xdr:rowOff>12700</xdr:rowOff>
    </xdr:to>
    <xdr:pic>
      <xdr:nvPicPr>
        <xdr:cNvPr id="7241" name="Picture 73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610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1337</xdr:row>
      <xdr:rowOff>0</xdr:rowOff>
    </xdr:from>
    <xdr:to>
      <xdr:col>17</xdr:col>
      <xdr:colOff>12700</xdr:colOff>
      <xdr:row>1361</xdr:row>
      <xdr:rowOff>12700</xdr:rowOff>
    </xdr:to>
    <xdr:pic>
      <xdr:nvPicPr>
        <xdr:cNvPr id="7248" name="Picture 80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8700" y="610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1339</xdr:row>
      <xdr:rowOff>0</xdr:rowOff>
    </xdr:from>
    <xdr:to>
      <xdr:col>17</xdr:col>
      <xdr:colOff>12700</xdr:colOff>
      <xdr:row>1361</xdr:row>
      <xdr:rowOff>12700</xdr:rowOff>
    </xdr:to>
    <xdr:pic>
      <xdr:nvPicPr>
        <xdr:cNvPr id="7249" name="Picture 81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8700" y="610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1341</xdr:row>
      <xdr:rowOff>0</xdr:rowOff>
    </xdr:from>
    <xdr:to>
      <xdr:col>17</xdr:col>
      <xdr:colOff>12700</xdr:colOff>
      <xdr:row>1361</xdr:row>
      <xdr:rowOff>12700</xdr:rowOff>
    </xdr:to>
    <xdr:pic>
      <xdr:nvPicPr>
        <xdr:cNvPr id="7250" name="Picture 82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8700" y="610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1337</xdr:row>
      <xdr:rowOff>0</xdr:rowOff>
    </xdr:from>
    <xdr:to>
      <xdr:col>16</xdr:col>
      <xdr:colOff>12700</xdr:colOff>
      <xdr:row>1361</xdr:row>
      <xdr:rowOff>12700</xdr:rowOff>
    </xdr:to>
    <xdr:pic>
      <xdr:nvPicPr>
        <xdr:cNvPr id="7251" name="Picture 83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100" y="610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1339</xdr:row>
      <xdr:rowOff>0</xdr:rowOff>
    </xdr:from>
    <xdr:to>
      <xdr:col>16</xdr:col>
      <xdr:colOff>12700</xdr:colOff>
      <xdr:row>1361</xdr:row>
      <xdr:rowOff>12700</xdr:rowOff>
    </xdr:to>
    <xdr:pic>
      <xdr:nvPicPr>
        <xdr:cNvPr id="7252" name="Picture 84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100" y="610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1341</xdr:row>
      <xdr:rowOff>0</xdr:rowOff>
    </xdr:from>
    <xdr:to>
      <xdr:col>16</xdr:col>
      <xdr:colOff>12700</xdr:colOff>
      <xdr:row>1361</xdr:row>
      <xdr:rowOff>12700</xdr:rowOff>
    </xdr:to>
    <xdr:pic>
      <xdr:nvPicPr>
        <xdr:cNvPr id="7253" name="Picture 85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100" y="610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1337</xdr:row>
      <xdr:rowOff>0</xdr:rowOff>
    </xdr:from>
    <xdr:to>
      <xdr:col>18</xdr:col>
      <xdr:colOff>12700</xdr:colOff>
      <xdr:row>1361</xdr:row>
      <xdr:rowOff>12700</xdr:rowOff>
    </xdr:to>
    <xdr:pic>
      <xdr:nvPicPr>
        <xdr:cNvPr id="7257" name="Picture 89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2300" y="610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1339</xdr:row>
      <xdr:rowOff>0</xdr:rowOff>
    </xdr:from>
    <xdr:to>
      <xdr:col>18</xdr:col>
      <xdr:colOff>12700</xdr:colOff>
      <xdr:row>1361</xdr:row>
      <xdr:rowOff>12700</xdr:rowOff>
    </xdr:to>
    <xdr:pic>
      <xdr:nvPicPr>
        <xdr:cNvPr id="7258" name="Picture 90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2300" y="610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1341</xdr:row>
      <xdr:rowOff>0</xdr:rowOff>
    </xdr:from>
    <xdr:to>
      <xdr:col>18</xdr:col>
      <xdr:colOff>12700</xdr:colOff>
      <xdr:row>1361</xdr:row>
      <xdr:rowOff>12700</xdr:rowOff>
    </xdr:to>
    <xdr:pic>
      <xdr:nvPicPr>
        <xdr:cNvPr id="7259" name="Picture 91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2300" y="610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11</xdr:col>
      <xdr:colOff>0</xdr:colOff>
      <xdr:row>11</xdr:row>
      <xdr:rowOff>127000</xdr:rowOff>
    </xdr:to>
    <xdr:graphicFrame macro="">
      <xdr:nvGraphicFramePr>
        <xdr:cNvPr id="3131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12</xdr:col>
      <xdr:colOff>0</xdr:colOff>
      <xdr:row>11</xdr:row>
      <xdr:rowOff>127000</xdr:rowOff>
    </xdr:to>
    <xdr:graphicFrame macro="">
      <xdr:nvGraphicFramePr>
        <xdr:cNvPr id="3132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13</xdr:col>
      <xdr:colOff>0</xdr:colOff>
      <xdr:row>11</xdr:row>
      <xdr:rowOff>127000</xdr:rowOff>
    </xdr:to>
    <xdr:graphicFrame macro="">
      <xdr:nvGraphicFramePr>
        <xdr:cNvPr id="3133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14</xdr:col>
      <xdr:colOff>0</xdr:colOff>
      <xdr:row>11</xdr:row>
      <xdr:rowOff>127000</xdr:rowOff>
    </xdr:to>
    <xdr:graphicFrame macro="">
      <xdr:nvGraphicFramePr>
        <xdr:cNvPr id="3134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15</xdr:col>
      <xdr:colOff>0</xdr:colOff>
      <xdr:row>11</xdr:row>
      <xdr:rowOff>127000</xdr:rowOff>
    </xdr:to>
    <xdr:graphicFrame macro="">
      <xdr:nvGraphicFramePr>
        <xdr:cNvPr id="3135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16</xdr:col>
      <xdr:colOff>0</xdr:colOff>
      <xdr:row>11</xdr:row>
      <xdr:rowOff>127000</xdr:rowOff>
    </xdr:to>
    <xdr:graphicFrame macro="">
      <xdr:nvGraphicFramePr>
        <xdr:cNvPr id="3136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11</xdr:col>
      <xdr:colOff>0</xdr:colOff>
      <xdr:row>23</xdr:row>
      <xdr:rowOff>127000</xdr:rowOff>
    </xdr:to>
    <xdr:graphicFrame macro="">
      <xdr:nvGraphicFramePr>
        <xdr:cNvPr id="3137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12</xdr:col>
      <xdr:colOff>0</xdr:colOff>
      <xdr:row>23</xdr:row>
      <xdr:rowOff>127000</xdr:rowOff>
    </xdr:to>
    <xdr:graphicFrame macro="">
      <xdr:nvGraphicFramePr>
        <xdr:cNvPr id="3140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13</xdr:col>
      <xdr:colOff>0</xdr:colOff>
      <xdr:row>23</xdr:row>
      <xdr:rowOff>127000</xdr:rowOff>
    </xdr:to>
    <xdr:graphicFrame macro="">
      <xdr:nvGraphicFramePr>
        <xdr:cNvPr id="3141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14</xdr:col>
      <xdr:colOff>0</xdr:colOff>
      <xdr:row>23</xdr:row>
      <xdr:rowOff>127000</xdr:rowOff>
    </xdr:to>
    <xdr:graphicFrame macro="">
      <xdr:nvGraphicFramePr>
        <xdr:cNvPr id="3142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15</xdr:col>
      <xdr:colOff>0</xdr:colOff>
      <xdr:row>23</xdr:row>
      <xdr:rowOff>127000</xdr:rowOff>
    </xdr:to>
    <xdr:graphicFrame macro="">
      <xdr:nvGraphicFramePr>
        <xdr:cNvPr id="3143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13</xdr:row>
      <xdr:rowOff>0</xdr:rowOff>
    </xdr:from>
    <xdr:to>
      <xdr:col>16</xdr:col>
      <xdr:colOff>0</xdr:colOff>
      <xdr:row>23</xdr:row>
      <xdr:rowOff>127000</xdr:rowOff>
    </xdr:to>
    <xdr:graphicFrame macro="">
      <xdr:nvGraphicFramePr>
        <xdr:cNvPr id="3144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11</xdr:col>
      <xdr:colOff>0</xdr:colOff>
      <xdr:row>35</xdr:row>
      <xdr:rowOff>127000</xdr:rowOff>
    </xdr:to>
    <xdr:graphicFrame macro="">
      <xdr:nvGraphicFramePr>
        <xdr:cNvPr id="3145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12</xdr:col>
      <xdr:colOff>0</xdr:colOff>
      <xdr:row>35</xdr:row>
      <xdr:rowOff>127000</xdr:rowOff>
    </xdr:to>
    <xdr:graphicFrame macro="">
      <xdr:nvGraphicFramePr>
        <xdr:cNvPr id="3146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13</xdr:col>
      <xdr:colOff>0</xdr:colOff>
      <xdr:row>35</xdr:row>
      <xdr:rowOff>127000</xdr:rowOff>
    </xdr:to>
    <xdr:graphicFrame macro="">
      <xdr:nvGraphicFramePr>
        <xdr:cNvPr id="3147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14</xdr:col>
      <xdr:colOff>0</xdr:colOff>
      <xdr:row>35</xdr:row>
      <xdr:rowOff>127000</xdr:rowOff>
    </xdr:to>
    <xdr:graphicFrame macro="">
      <xdr:nvGraphicFramePr>
        <xdr:cNvPr id="3148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15</xdr:col>
      <xdr:colOff>0</xdr:colOff>
      <xdr:row>35</xdr:row>
      <xdr:rowOff>127000</xdr:rowOff>
    </xdr:to>
    <xdr:graphicFrame macro="">
      <xdr:nvGraphicFramePr>
        <xdr:cNvPr id="3149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16</xdr:col>
      <xdr:colOff>0</xdr:colOff>
      <xdr:row>35</xdr:row>
      <xdr:rowOff>127000</xdr:rowOff>
    </xdr:to>
    <xdr:graphicFrame macro="">
      <xdr:nvGraphicFramePr>
        <xdr:cNvPr id="3151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11</xdr:col>
      <xdr:colOff>0</xdr:colOff>
      <xdr:row>47</xdr:row>
      <xdr:rowOff>127000</xdr:rowOff>
    </xdr:to>
    <xdr:graphicFrame macro="">
      <xdr:nvGraphicFramePr>
        <xdr:cNvPr id="3157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12</xdr:col>
      <xdr:colOff>0</xdr:colOff>
      <xdr:row>47</xdr:row>
      <xdr:rowOff>127000</xdr:rowOff>
    </xdr:to>
    <xdr:graphicFrame macro="">
      <xdr:nvGraphicFramePr>
        <xdr:cNvPr id="3160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13</xdr:col>
      <xdr:colOff>0</xdr:colOff>
      <xdr:row>47</xdr:row>
      <xdr:rowOff>127000</xdr:rowOff>
    </xdr:to>
    <xdr:graphicFrame macro="">
      <xdr:nvGraphicFramePr>
        <xdr:cNvPr id="3161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6</xdr:col>
      <xdr:colOff>114300</xdr:colOff>
      <xdr:row>50</xdr:row>
      <xdr:rowOff>127000</xdr:rowOff>
    </xdr:to>
    <xdr:graphicFrame macro="">
      <xdr:nvGraphicFramePr>
        <xdr:cNvPr id="3162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9</xdr:col>
      <xdr:colOff>114300</xdr:colOff>
      <xdr:row>50</xdr:row>
      <xdr:rowOff>127000</xdr:rowOff>
    </xdr:to>
    <xdr:graphicFrame macro="">
      <xdr:nvGraphicFramePr>
        <xdr:cNvPr id="3164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14</xdr:col>
      <xdr:colOff>0</xdr:colOff>
      <xdr:row>47</xdr:row>
      <xdr:rowOff>127000</xdr:rowOff>
    </xdr:to>
    <xdr:graphicFrame macro="">
      <xdr:nvGraphicFramePr>
        <xdr:cNvPr id="3167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15</xdr:col>
      <xdr:colOff>0</xdr:colOff>
      <xdr:row>47</xdr:row>
      <xdr:rowOff>127000</xdr:rowOff>
    </xdr:to>
    <xdr:graphicFrame macro="">
      <xdr:nvGraphicFramePr>
        <xdr:cNvPr id="3168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16</xdr:col>
      <xdr:colOff>0</xdr:colOff>
      <xdr:row>47</xdr:row>
      <xdr:rowOff>127000</xdr:rowOff>
    </xdr:to>
    <xdr:graphicFrame macro="">
      <xdr:nvGraphicFramePr>
        <xdr:cNvPr id="3169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11</xdr:col>
      <xdr:colOff>0</xdr:colOff>
      <xdr:row>59</xdr:row>
      <xdr:rowOff>127000</xdr:rowOff>
    </xdr:to>
    <xdr:graphicFrame macro="">
      <xdr:nvGraphicFramePr>
        <xdr:cNvPr id="3170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0</xdr:colOff>
      <xdr:row>49</xdr:row>
      <xdr:rowOff>0</xdr:rowOff>
    </xdr:from>
    <xdr:to>
      <xdr:col>12</xdr:col>
      <xdr:colOff>0</xdr:colOff>
      <xdr:row>59</xdr:row>
      <xdr:rowOff>127000</xdr:rowOff>
    </xdr:to>
    <xdr:graphicFrame macro="">
      <xdr:nvGraphicFramePr>
        <xdr:cNvPr id="3171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13</xdr:col>
      <xdr:colOff>0</xdr:colOff>
      <xdr:row>59</xdr:row>
      <xdr:rowOff>127000</xdr:rowOff>
    </xdr:to>
    <xdr:graphicFrame macro="">
      <xdr:nvGraphicFramePr>
        <xdr:cNvPr id="3172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14</xdr:col>
      <xdr:colOff>0</xdr:colOff>
      <xdr:row>59</xdr:row>
      <xdr:rowOff>127000</xdr:rowOff>
    </xdr:to>
    <xdr:graphicFrame macro="">
      <xdr:nvGraphicFramePr>
        <xdr:cNvPr id="3173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15</xdr:col>
      <xdr:colOff>0</xdr:colOff>
      <xdr:row>59</xdr:row>
      <xdr:rowOff>127000</xdr:rowOff>
    </xdr:to>
    <xdr:graphicFrame macro="">
      <xdr:nvGraphicFramePr>
        <xdr:cNvPr id="3175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16</xdr:col>
      <xdr:colOff>0</xdr:colOff>
      <xdr:row>59</xdr:row>
      <xdr:rowOff>127000</xdr:rowOff>
    </xdr:to>
    <xdr:graphicFrame macro="">
      <xdr:nvGraphicFramePr>
        <xdr:cNvPr id="3176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11</xdr:col>
      <xdr:colOff>0</xdr:colOff>
      <xdr:row>71</xdr:row>
      <xdr:rowOff>127000</xdr:rowOff>
    </xdr:to>
    <xdr:graphicFrame macro="">
      <xdr:nvGraphicFramePr>
        <xdr:cNvPr id="3179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0</xdr:colOff>
      <xdr:row>61</xdr:row>
      <xdr:rowOff>0</xdr:rowOff>
    </xdr:from>
    <xdr:to>
      <xdr:col>12</xdr:col>
      <xdr:colOff>0</xdr:colOff>
      <xdr:row>71</xdr:row>
      <xdr:rowOff>127000</xdr:rowOff>
    </xdr:to>
    <xdr:graphicFrame macro="">
      <xdr:nvGraphicFramePr>
        <xdr:cNvPr id="3180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13</xdr:col>
      <xdr:colOff>0</xdr:colOff>
      <xdr:row>71</xdr:row>
      <xdr:rowOff>127000</xdr:rowOff>
    </xdr:to>
    <xdr:graphicFrame macro="">
      <xdr:nvGraphicFramePr>
        <xdr:cNvPr id="3182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0</xdr:colOff>
      <xdr:row>61</xdr:row>
      <xdr:rowOff>0</xdr:rowOff>
    </xdr:from>
    <xdr:to>
      <xdr:col>14</xdr:col>
      <xdr:colOff>0</xdr:colOff>
      <xdr:row>71</xdr:row>
      <xdr:rowOff>127000</xdr:rowOff>
    </xdr:to>
    <xdr:graphicFrame macro="">
      <xdr:nvGraphicFramePr>
        <xdr:cNvPr id="3184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</xdr:col>
      <xdr:colOff>0</xdr:colOff>
      <xdr:row>51</xdr:row>
      <xdr:rowOff>12700</xdr:rowOff>
    </xdr:from>
    <xdr:to>
      <xdr:col>9</xdr:col>
      <xdr:colOff>952500</xdr:colOff>
      <xdr:row>66</xdr:row>
      <xdr:rowOff>12700</xdr:rowOff>
    </xdr:to>
    <xdr:graphicFrame macro="">
      <xdr:nvGraphicFramePr>
        <xdr:cNvPr id="3186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25400</xdr:colOff>
      <xdr:row>68</xdr:row>
      <xdr:rowOff>12700</xdr:rowOff>
    </xdr:from>
    <xdr:to>
      <xdr:col>8</xdr:col>
      <xdr:colOff>889000</xdr:colOff>
      <xdr:row>78</xdr:row>
      <xdr:rowOff>0</xdr:rowOff>
    </xdr:to>
    <xdr:graphicFrame macro="">
      <xdr:nvGraphicFramePr>
        <xdr:cNvPr id="3187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81</xdr:row>
      <xdr:rowOff>0</xdr:rowOff>
    </xdr:from>
    <xdr:to>
      <xdr:col>9</xdr:col>
      <xdr:colOff>114300</xdr:colOff>
      <xdr:row>91</xdr:row>
      <xdr:rowOff>127000</xdr:rowOff>
    </xdr:to>
    <xdr:graphicFrame macro="">
      <xdr:nvGraphicFramePr>
        <xdr:cNvPr id="3189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96</xdr:row>
      <xdr:rowOff>0</xdr:rowOff>
    </xdr:from>
    <xdr:to>
      <xdr:col>9</xdr:col>
      <xdr:colOff>114300</xdr:colOff>
      <xdr:row>106</xdr:row>
      <xdr:rowOff>127000</xdr:rowOff>
    </xdr:to>
    <xdr:graphicFrame macro="">
      <xdr:nvGraphicFramePr>
        <xdr:cNvPr id="3191" name="Chart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125</xdr:row>
      <xdr:rowOff>12700</xdr:rowOff>
    </xdr:from>
    <xdr:to>
      <xdr:col>11</xdr:col>
      <xdr:colOff>0</xdr:colOff>
      <xdr:row>135</xdr:row>
      <xdr:rowOff>139700</xdr:rowOff>
    </xdr:to>
    <xdr:graphicFrame macro="">
      <xdr:nvGraphicFramePr>
        <xdr:cNvPr id="3206" name="Chart 1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11</xdr:col>
      <xdr:colOff>0</xdr:colOff>
      <xdr:row>125</xdr:row>
      <xdr:rowOff>12700</xdr:rowOff>
    </xdr:from>
    <xdr:to>
      <xdr:col>12</xdr:col>
      <xdr:colOff>0</xdr:colOff>
      <xdr:row>135</xdr:row>
      <xdr:rowOff>139700</xdr:rowOff>
    </xdr:to>
    <xdr:graphicFrame macro="">
      <xdr:nvGraphicFramePr>
        <xdr:cNvPr id="3207" name="Chart 1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0</xdr:colOff>
      <xdr:row>125</xdr:row>
      <xdr:rowOff>12700</xdr:rowOff>
    </xdr:from>
    <xdr:to>
      <xdr:col>13</xdr:col>
      <xdr:colOff>0</xdr:colOff>
      <xdr:row>135</xdr:row>
      <xdr:rowOff>139700</xdr:rowOff>
    </xdr:to>
    <xdr:graphicFrame macro="">
      <xdr:nvGraphicFramePr>
        <xdr:cNvPr id="3208" name="Chart 1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13</xdr:col>
      <xdr:colOff>0</xdr:colOff>
      <xdr:row>125</xdr:row>
      <xdr:rowOff>12700</xdr:rowOff>
    </xdr:from>
    <xdr:to>
      <xdr:col>14</xdr:col>
      <xdr:colOff>0</xdr:colOff>
      <xdr:row>135</xdr:row>
      <xdr:rowOff>139700</xdr:rowOff>
    </xdr:to>
    <xdr:graphicFrame macro="">
      <xdr:nvGraphicFramePr>
        <xdr:cNvPr id="3209" name="Chart 1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14</xdr:col>
      <xdr:colOff>0</xdr:colOff>
      <xdr:row>125</xdr:row>
      <xdr:rowOff>12700</xdr:rowOff>
    </xdr:from>
    <xdr:to>
      <xdr:col>15</xdr:col>
      <xdr:colOff>0</xdr:colOff>
      <xdr:row>135</xdr:row>
      <xdr:rowOff>139700</xdr:rowOff>
    </xdr:to>
    <xdr:graphicFrame macro="">
      <xdr:nvGraphicFramePr>
        <xdr:cNvPr id="3210" name="Chart 1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125</xdr:row>
      <xdr:rowOff>12700</xdr:rowOff>
    </xdr:from>
    <xdr:to>
      <xdr:col>16</xdr:col>
      <xdr:colOff>0</xdr:colOff>
      <xdr:row>135</xdr:row>
      <xdr:rowOff>139700</xdr:rowOff>
    </xdr:to>
    <xdr:graphicFrame macro="">
      <xdr:nvGraphicFramePr>
        <xdr:cNvPr id="3211" name="Chart 1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16</xdr:col>
      <xdr:colOff>0</xdr:colOff>
      <xdr:row>125</xdr:row>
      <xdr:rowOff>12700</xdr:rowOff>
    </xdr:from>
    <xdr:to>
      <xdr:col>17</xdr:col>
      <xdr:colOff>0</xdr:colOff>
      <xdr:row>135</xdr:row>
      <xdr:rowOff>139700</xdr:rowOff>
    </xdr:to>
    <xdr:graphicFrame macro="">
      <xdr:nvGraphicFramePr>
        <xdr:cNvPr id="3212" name="Chart 1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10</xdr:col>
      <xdr:colOff>0</xdr:colOff>
      <xdr:row>137</xdr:row>
      <xdr:rowOff>0</xdr:rowOff>
    </xdr:from>
    <xdr:to>
      <xdr:col>11</xdr:col>
      <xdr:colOff>0</xdr:colOff>
      <xdr:row>147</xdr:row>
      <xdr:rowOff>127000</xdr:rowOff>
    </xdr:to>
    <xdr:graphicFrame macro="">
      <xdr:nvGraphicFramePr>
        <xdr:cNvPr id="3213" name="Chart 1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11</xdr:col>
      <xdr:colOff>0</xdr:colOff>
      <xdr:row>137</xdr:row>
      <xdr:rowOff>0</xdr:rowOff>
    </xdr:from>
    <xdr:to>
      <xdr:col>12</xdr:col>
      <xdr:colOff>0</xdr:colOff>
      <xdr:row>147</xdr:row>
      <xdr:rowOff>127000</xdr:rowOff>
    </xdr:to>
    <xdr:graphicFrame macro="">
      <xdr:nvGraphicFramePr>
        <xdr:cNvPr id="3214" name="Chart 1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12</xdr:col>
      <xdr:colOff>0</xdr:colOff>
      <xdr:row>137</xdr:row>
      <xdr:rowOff>0</xdr:rowOff>
    </xdr:from>
    <xdr:to>
      <xdr:col>13</xdr:col>
      <xdr:colOff>0</xdr:colOff>
      <xdr:row>147</xdr:row>
      <xdr:rowOff>127000</xdr:rowOff>
    </xdr:to>
    <xdr:graphicFrame macro="">
      <xdr:nvGraphicFramePr>
        <xdr:cNvPr id="3215" name="Chart 1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10</xdr:col>
      <xdr:colOff>0</xdr:colOff>
      <xdr:row>152</xdr:row>
      <xdr:rowOff>12700</xdr:rowOff>
    </xdr:from>
    <xdr:to>
      <xdr:col>11</xdr:col>
      <xdr:colOff>0</xdr:colOff>
      <xdr:row>162</xdr:row>
      <xdr:rowOff>139700</xdr:rowOff>
    </xdr:to>
    <xdr:graphicFrame macro="">
      <xdr:nvGraphicFramePr>
        <xdr:cNvPr id="3252" name="Chart 1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11</xdr:col>
      <xdr:colOff>0</xdr:colOff>
      <xdr:row>152</xdr:row>
      <xdr:rowOff>12700</xdr:rowOff>
    </xdr:from>
    <xdr:to>
      <xdr:col>12</xdr:col>
      <xdr:colOff>0</xdr:colOff>
      <xdr:row>162</xdr:row>
      <xdr:rowOff>139700</xdr:rowOff>
    </xdr:to>
    <xdr:graphicFrame macro="">
      <xdr:nvGraphicFramePr>
        <xdr:cNvPr id="3253" name="Chart 1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12</xdr:col>
      <xdr:colOff>0</xdr:colOff>
      <xdr:row>152</xdr:row>
      <xdr:rowOff>12700</xdr:rowOff>
    </xdr:from>
    <xdr:to>
      <xdr:col>13</xdr:col>
      <xdr:colOff>0</xdr:colOff>
      <xdr:row>162</xdr:row>
      <xdr:rowOff>139700</xdr:rowOff>
    </xdr:to>
    <xdr:graphicFrame macro="">
      <xdr:nvGraphicFramePr>
        <xdr:cNvPr id="3254" name="Chart 1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0</xdr:colOff>
      <xdr:row>152</xdr:row>
      <xdr:rowOff>12700</xdr:rowOff>
    </xdr:from>
    <xdr:to>
      <xdr:col>14</xdr:col>
      <xdr:colOff>0</xdr:colOff>
      <xdr:row>162</xdr:row>
      <xdr:rowOff>139700</xdr:rowOff>
    </xdr:to>
    <xdr:graphicFrame macro="">
      <xdr:nvGraphicFramePr>
        <xdr:cNvPr id="3255" name="Chart 1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14</xdr:col>
      <xdr:colOff>0</xdr:colOff>
      <xdr:row>152</xdr:row>
      <xdr:rowOff>12700</xdr:rowOff>
    </xdr:from>
    <xdr:to>
      <xdr:col>15</xdr:col>
      <xdr:colOff>0</xdr:colOff>
      <xdr:row>162</xdr:row>
      <xdr:rowOff>139700</xdr:rowOff>
    </xdr:to>
    <xdr:graphicFrame macro="">
      <xdr:nvGraphicFramePr>
        <xdr:cNvPr id="3256" name="Chart 1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15</xdr:col>
      <xdr:colOff>0</xdr:colOff>
      <xdr:row>152</xdr:row>
      <xdr:rowOff>12700</xdr:rowOff>
    </xdr:from>
    <xdr:to>
      <xdr:col>16</xdr:col>
      <xdr:colOff>0</xdr:colOff>
      <xdr:row>162</xdr:row>
      <xdr:rowOff>139700</xdr:rowOff>
    </xdr:to>
    <xdr:graphicFrame macro="">
      <xdr:nvGraphicFramePr>
        <xdr:cNvPr id="3257" name="Chart 1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16</xdr:col>
      <xdr:colOff>0</xdr:colOff>
      <xdr:row>152</xdr:row>
      <xdr:rowOff>12700</xdr:rowOff>
    </xdr:from>
    <xdr:to>
      <xdr:col>17</xdr:col>
      <xdr:colOff>0</xdr:colOff>
      <xdr:row>162</xdr:row>
      <xdr:rowOff>139700</xdr:rowOff>
    </xdr:to>
    <xdr:graphicFrame macro="">
      <xdr:nvGraphicFramePr>
        <xdr:cNvPr id="3258" name="Chart 1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10</xdr:col>
      <xdr:colOff>0</xdr:colOff>
      <xdr:row>164</xdr:row>
      <xdr:rowOff>0</xdr:rowOff>
    </xdr:from>
    <xdr:to>
      <xdr:col>11</xdr:col>
      <xdr:colOff>0</xdr:colOff>
      <xdr:row>174</xdr:row>
      <xdr:rowOff>127000</xdr:rowOff>
    </xdr:to>
    <xdr:graphicFrame macro="">
      <xdr:nvGraphicFramePr>
        <xdr:cNvPr id="3259" name="Chart 1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11</xdr:col>
      <xdr:colOff>0</xdr:colOff>
      <xdr:row>164</xdr:row>
      <xdr:rowOff>0</xdr:rowOff>
    </xdr:from>
    <xdr:to>
      <xdr:col>12</xdr:col>
      <xdr:colOff>0</xdr:colOff>
      <xdr:row>174</xdr:row>
      <xdr:rowOff>127000</xdr:rowOff>
    </xdr:to>
    <xdr:graphicFrame macro="">
      <xdr:nvGraphicFramePr>
        <xdr:cNvPr id="3260" name="Chart 1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12</xdr:col>
      <xdr:colOff>0</xdr:colOff>
      <xdr:row>164</xdr:row>
      <xdr:rowOff>0</xdr:rowOff>
    </xdr:from>
    <xdr:to>
      <xdr:col>13</xdr:col>
      <xdr:colOff>0</xdr:colOff>
      <xdr:row>174</xdr:row>
      <xdr:rowOff>127000</xdr:rowOff>
    </xdr:to>
    <xdr:graphicFrame macro="">
      <xdr:nvGraphicFramePr>
        <xdr:cNvPr id="3261" name="Chart 1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13</xdr:col>
      <xdr:colOff>0</xdr:colOff>
      <xdr:row>164</xdr:row>
      <xdr:rowOff>0</xdr:rowOff>
    </xdr:from>
    <xdr:to>
      <xdr:col>14</xdr:col>
      <xdr:colOff>0</xdr:colOff>
      <xdr:row>174</xdr:row>
      <xdr:rowOff>127000</xdr:rowOff>
    </xdr:to>
    <xdr:graphicFrame macro="">
      <xdr:nvGraphicFramePr>
        <xdr:cNvPr id="3262" name="Chart 1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14</xdr:col>
      <xdr:colOff>0</xdr:colOff>
      <xdr:row>164</xdr:row>
      <xdr:rowOff>0</xdr:rowOff>
    </xdr:from>
    <xdr:to>
      <xdr:col>15</xdr:col>
      <xdr:colOff>0</xdr:colOff>
      <xdr:row>174</xdr:row>
      <xdr:rowOff>127000</xdr:rowOff>
    </xdr:to>
    <xdr:graphicFrame macro="">
      <xdr:nvGraphicFramePr>
        <xdr:cNvPr id="3263" name="Chart 1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15</xdr:col>
      <xdr:colOff>0</xdr:colOff>
      <xdr:row>164</xdr:row>
      <xdr:rowOff>0</xdr:rowOff>
    </xdr:from>
    <xdr:to>
      <xdr:col>16</xdr:col>
      <xdr:colOff>0</xdr:colOff>
      <xdr:row>174</xdr:row>
      <xdr:rowOff>127000</xdr:rowOff>
    </xdr:to>
    <xdr:graphicFrame macro="">
      <xdr:nvGraphicFramePr>
        <xdr:cNvPr id="3264" name="Chart 1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16</xdr:col>
      <xdr:colOff>0</xdr:colOff>
      <xdr:row>164</xdr:row>
      <xdr:rowOff>0</xdr:rowOff>
    </xdr:from>
    <xdr:to>
      <xdr:col>17</xdr:col>
      <xdr:colOff>0</xdr:colOff>
      <xdr:row>174</xdr:row>
      <xdr:rowOff>127000</xdr:rowOff>
    </xdr:to>
    <xdr:graphicFrame macro="">
      <xdr:nvGraphicFramePr>
        <xdr:cNvPr id="3265" name="Chart 1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10</xdr:col>
      <xdr:colOff>0</xdr:colOff>
      <xdr:row>109</xdr:row>
      <xdr:rowOff>12700</xdr:rowOff>
    </xdr:from>
    <xdr:to>
      <xdr:col>11</xdr:col>
      <xdr:colOff>0</xdr:colOff>
      <xdr:row>119</xdr:row>
      <xdr:rowOff>139700</xdr:rowOff>
    </xdr:to>
    <xdr:graphicFrame macro="">
      <xdr:nvGraphicFramePr>
        <xdr:cNvPr id="3266" name="Chart 1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11</xdr:col>
      <xdr:colOff>0</xdr:colOff>
      <xdr:row>109</xdr:row>
      <xdr:rowOff>12700</xdr:rowOff>
    </xdr:from>
    <xdr:to>
      <xdr:col>12</xdr:col>
      <xdr:colOff>0</xdr:colOff>
      <xdr:row>119</xdr:row>
      <xdr:rowOff>139700</xdr:rowOff>
    </xdr:to>
    <xdr:graphicFrame macro="">
      <xdr:nvGraphicFramePr>
        <xdr:cNvPr id="3267" name="Chart 1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12</xdr:col>
      <xdr:colOff>0</xdr:colOff>
      <xdr:row>109</xdr:row>
      <xdr:rowOff>12700</xdr:rowOff>
    </xdr:from>
    <xdr:to>
      <xdr:col>13</xdr:col>
      <xdr:colOff>0</xdr:colOff>
      <xdr:row>119</xdr:row>
      <xdr:rowOff>139700</xdr:rowOff>
    </xdr:to>
    <xdr:graphicFrame macro="">
      <xdr:nvGraphicFramePr>
        <xdr:cNvPr id="3268" name="Chart 1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13</xdr:col>
      <xdr:colOff>0</xdr:colOff>
      <xdr:row>109</xdr:row>
      <xdr:rowOff>12700</xdr:rowOff>
    </xdr:from>
    <xdr:to>
      <xdr:col>14</xdr:col>
      <xdr:colOff>0</xdr:colOff>
      <xdr:row>119</xdr:row>
      <xdr:rowOff>139700</xdr:rowOff>
    </xdr:to>
    <xdr:graphicFrame macro="">
      <xdr:nvGraphicFramePr>
        <xdr:cNvPr id="3269" name="Chart 1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14</xdr:col>
      <xdr:colOff>0</xdr:colOff>
      <xdr:row>109</xdr:row>
      <xdr:rowOff>12700</xdr:rowOff>
    </xdr:from>
    <xdr:to>
      <xdr:col>15</xdr:col>
      <xdr:colOff>0</xdr:colOff>
      <xdr:row>119</xdr:row>
      <xdr:rowOff>139700</xdr:rowOff>
    </xdr:to>
    <xdr:graphicFrame macro="">
      <xdr:nvGraphicFramePr>
        <xdr:cNvPr id="3270" name="Chart 1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15</xdr:col>
      <xdr:colOff>0</xdr:colOff>
      <xdr:row>109</xdr:row>
      <xdr:rowOff>12700</xdr:rowOff>
    </xdr:from>
    <xdr:to>
      <xdr:col>16</xdr:col>
      <xdr:colOff>0</xdr:colOff>
      <xdr:row>119</xdr:row>
      <xdr:rowOff>139700</xdr:rowOff>
    </xdr:to>
    <xdr:graphicFrame macro="">
      <xdr:nvGraphicFramePr>
        <xdr:cNvPr id="3271" name="Chart 1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16</xdr:col>
      <xdr:colOff>0</xdr:colOff>
      <xdr:row>109</xdr:row>
      <xdr:rowOff>12700</xdr:rowOff>
    </xdr:from>
    <xdr:to>
      <xdr:col>17</xdr:col>
      <xdr:colOff>0</xdr:colOff>
      <xdr:row>119</xdr:row>
      <xdr:rowOff>139700</xdr:rowOff>
    </xdr:to>
    <xdr:graphicFrame macro="">
      <xdr:nvGraphicFramePr>
        <xdr:cNvPr id="3272" name="Chart 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17</xdr:col>
      <xdr:colOff>0</xdr:colOff>
      <xdr:row>109</xdr:row>
      <xdr:rowOff>12700</xdr:rowOff>
    </xdr:from>
    <xdr:to>
      <xdr:col>18</xdr:col>
      <xdr:colOff>0</xdr:colOff>
      <xdr:row>119</xdr:row>
      <xdr:rowOff>139700</xdr:rowOff>
    </xdr:to>
    <xdr:graphicFrame macro="">
      <xdr:nvGraphicFramePr>
        <xdr:cNvPr id="3273" name="Chart 2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0.50309</cdr:x>
      <cdr:y>0.48939</cdr:y>
    </cdr:from>
    <cdr:to>
      <cdr:x>0.54039</cdr:x>
      <cdr:y>0.56744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28665" y="876348"/>
          <a:ext cx="76267" cy="1397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25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99</xdr:row>
      <xdr:rowOff>63500</xdr:rowOff>
    </xdr:from>
    <xdr:to>
      <xdr:col>4</xdr:col>
      <xdr:colOff>190500</xdr:colOff>
      <xdr:row>125</xdr:row>
      <xdr:rowOff>101600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99</xdr:row>
      <xdr:rowOff>63500</xdr:rowOff>
    </xdr:from>
    <xdr:to>
      <xdr:col>8</xdr:col>
      <xdr:colOff>152400</xdr:colOff>
      <xdr:row>125</xdr:row>
      <xdr:rowOff>101600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99</xdr:row>
      <xdr:rowOff>63500</xdr:rowOff>
    </xdr:from>
    <xdr:to>
      <xdr:col>12</xdr:col>
      <xdr:colOff>127000</xdr:colOff>
      <xdr:row>125</xdr:row>
      <xdr:rowOff>101600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10</xdr:col>
      <xdr:colOff>622300</xdr:colOff>
      <xdr:row>99</xdr:row>
      <xdr:rowOff>50800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2" sqref="A2"/>
    </sheetView>
  </sheetViews>
  <sheetFormatPr baseColWidth="10" defaultRowHeight="13" x14ac:dyDescent="0"/>
  <sheetData>
    <row r="1" spans="1:2">
      <c r="A1" t="s">
        <v>7</v>
      </c>
    </row>
    <row r="2" spans="1:2">
      <c r="A2" t="s">
        <v>2387</v>
      </c>
    </row>
    <row r="4" spans="1:2">
      <c r="A4" t="s">
        <v>2388</v>
      </c>
      <c r="B4" s="130">
        <v>1.1000000000000001</v>
      </c>
    </row>
    <row r="5" spans="1:2">
      <c r="A5" t="s">
        <v>1371</v>
      </c>
      <c r="B5" s="131">
        <v>39006</v>
      </c>
    </row>
  </sheetData>
  <phoneticPr fontId="15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workbookViewId="0">
      <pane xSplit="1" ySplit="1" topLeftCell="B2" activePane="bottomRight" state="frozenSplit"/>
      <selection pane="topRight" activeCell="I1" sqref="I1"/>
      <selection pane="bottomLeft" activeCell="E2" sqref="E2"/>
      <selection pane="bottomRight" activeCell="C55" sqref="C55"/>
    </sheetView>
  </sheetViews>
  <sheetFormatPr baseColWidth="10" defaultRowHeight="13" x14ac:dyDescent="0"/>
  <cols>
    <col min="1" max="1" width="15.140625" style="9" customWidth="1"/>
    <col min="2" max="3" width="14" style="9" customWidth="1"/>
    <col min="4" max="6" width="13.140625" style="9" customWidth="1"/>
    <col min="7" max="7" width="5" style="9" customWidth="1"/>
    <col min="8" max="8" width="38.85546875" style="9" customWidth="1"/>
    <col min="9" max="9" width="32.140625" style="9" customWidth="1"/>
    <col min="10" max="10" width="67.28515625" style="17" customWidth="1"/>
    <col min="11" max="11" width="10.7109375" style="9"/>
    <col min="12" max="12" width="10.85546875" style="9" customWidth="1"/>
    <col min="13" max="13" width="11.85546875" style="101" customWidth="1"/>
    <col min="14" max="14" width="9.5703125" style="9" customWidth="1"/>
    <col min="15" max="15" width="10.5703125" style="9" customWidth="1"/>
    <col min="16" max="16" width="10.7109375" style="9"/>
    <col min="17" max="17" width="4.85546875" style="9" customWidth="1"/>
    <col min="18" max="16384" width="10.7109375" style="9"/>
  </cols>
  <sheetData>
    <row r="1" spans="1:17" s="56" customFormat="1">
      <c r="A1" s="56" t="s">
        <v>2353</v>
      </c>
      <c r="B1" s="56" t="s">
        <v>1688</v>
      </c>
      <c r="C1" s="56" t="s">
        <v>1689</v>
      </c>
      <c r="D1" s="56" t="s">
        <v>2417</v>
      </c>
      <c r="E1" s="56" t="s">
        <v>2418</v>
      </c>
      <c r="F1" s="56" t="s">
        <v>2419</v>
      </c>
      <c r="G1" s="56" t="s">
        <v>2420</v>
      </c>
      <c r="H1" s="56" t="s">
        <v>480</v>
      </c>
      <c r="I1" s="56" t="s">
        <v>1552</v>
      </c>
      <c r="J1" s="125" t="s">
        <v>2158</v>
      </c>
      <c r="K1" s="56" t="s">
        <v>2070</v>
      </c>
      <c r="L1" s="56" t="s">
        <v>1721</v>
      </c>
      <c r="M1" s="108" t="s">
        <v>1371</v>
      </c>
      <c r="N1" s="56" t="s">
        <v>2071</v>
      </c>
      <c r="O1" s="56" t="s">
        <v>2072</v>
      </c>
      <c r="P1" s="56" t="s">
        <v>1017</v>
      </c>
      <c r="Q1" s="56" t="s">
        <v>2073</v>
      </c>
    </row>
    <row r="2" spans="1:17">
      <c r="A2" s="9" t="s">
        <v>457</v>
      </c>
      <c r="B2" s="9" t="s">
        <v>2074</v>
      </c>
      <c r="C2" s="9" t="s">
        <v>2075</v>
      </c>
      <c r="D2" s="9" t="s">
        <v>2075</v>
      </c>
      <c r="E2" s="9" t="s">
        <v>2075</v>
      </c>
      <c r="F2" s="9" t="s">
        <v>2075</v>
      </c>
      <c r="G2" s="9" t="s">
        <v>2075</v>
      </c>
      <c r="H2" s="9" t="s">
        <v>2076</v>
      </c>
      <c r="I2" s="9" t="s">
        <v>2059</v>
      </c>
      <c r="J2" s="9" t="s">
        <v>2370</v>
      </c>
      <c r="K2" s="9" t="s">
        <v>2075</v>
      </c>
      <c r="L2" s="9" t="s">
        <v>2075</v>
      </c>
      <c r="M2" s="9" t="s">
        <v>2075</v>
      </c>
      <c r="N2" s="9">
        <v>1992</v>
      </c>
      <c r="O2" s="9" t="s">
        <v>2075</v>
      </c>
      <c r="P2" s="127">
        <v>37577</v>
      </c>
      <c r="Q2" s="9" t="s">
        <v>1799</v>
      </c>
    </row>
    <row r="3" spans="1:17">
      <c r="A3" s="9" t="s">
        <v>1306</v>
      </c>
      <c r="B3" s="9" t="s">
        <v>2056</v>
      </c>
      <c r="C3" s="9" t="s">
        <v>2344</v>
      </c>
      <c r="D3" s="9" t="s">
        <v>2345</v>
      </c>
      <c r="E3" s="9" t="s">
        <v>2346</v>
      </c>
      <c r="F3" s="9" t="s">
        <v>2347</v>
      </c>
      <c r="G3" s="9" t="s">
        <v>2075</v>
      </c>
      <c r="H3" s="9" t="s">
        <v>1554</v>
      </c>
      <c r="I3" s="9" t="s">
        <v>2075</v>
      </c>
      <c r="J3" s="9" t="s">
        <v>2343</v>
      </c>
      <c r="K3" s="9" t="s">
        <v>2075</v>
      </c>
      <c r="L3" s="9" t="s">
        <v>2075</v>
      </c>
      <c r="M3" s="9" t="s">
        <v>2075</v>
      </c>
      <c r="N3" s="9">
        <v>1992</v>
      </c>
      <c r="O3" s="9" t="s">
        <v>2348</v>
      </c>
      <c r="P3" s="9" t="s">
        <v>2075</v>
      </c>
      <c r="Q3" s="9" t="s">
        <v>1695</v>
      </c>
    </row>
    <row r="4" spans="1:17">
      <c r="A4" s="9" t="s">
        <v>1163</v>
      </c>
      <c r="B4" s="9" t="s">
        <v>216</v>
      </c>
      <c r="C4" s="9" t="s">
        <v>2075</v>
      </c>
      <c r="D4" s="9" t="s">
        <v>217</v>
      </c>
      <c r="E4" s="9" t="s">
        <v>2075</v>
      </c>
      <c r="F4" s="9" t="s">
        <v>2075</v>
      </c>
      <c r="G4" s="9" t="s">
        <v>218</v>
      </c>
      <c r="H4" s="9" t="s">
        <v>2302</v>
      </c>
      <c r="I4" s="9" t="s">
        <v>2075</v>
      </c>
      <c r="J4" s="9" t="s">
        <v>215</v>
      </c>
      <c r="K4" s="9" t="s">
        <v>2075</v>
      </c>
      <c r="L4" s="9" t="s">
        <v>2075</v>
      </c>
      <c r="M4" s="127">
        <v>32469</v>
      </c>
      <c r="N4" s="9">
        <v>1992</v>
      </c>
      <c r="O4" s="9" t="s">
        <v>219</v>
      </c>
      <c r="P4" s="9" t="s">
        <v>2075</v>
      </c>
      <c r="Q4" s="9" t="s">
        <v>1695</v>
      </c>
    </row>
    <row r="5" spans="1:17">
      <c r="A5" s="9" t="s">
        <v>1639</v>
      </c>
      <c r="B5" s="9" t="s">
        <v>2074</v>
      </c>
      <c r="C5" s="9" t="s">
        <v>2075</v>
      </c>
      <c r="D5" s="9" t="s">
        <v>2075</v>
      </c>
      <c r="E5" s="9" t="s">
        <v>2075</v>
      </c>
      <c r="F5" s="9" t="s">
        <v>2075</v>
      </c>
      <c r="G5" s="9" t="s">
        <v>2075</v>
      </c>
      <c r="H5" s="9" t="s">
        <v>1783</v>
      </c>
      <c r="I5" s="9" t="s">
        <v>2075</v>
      </c>
      <c r="J5" s="9" t="s">
        <v>807</v>
      </c>
      <c r="K5" s="9" t="s">
        <v>2075</v>
      </c>
      <c r="L5" s="9" t="s">
        <v>2075</v>
      </c>
      <c r="M5" s="9" t="s">
        <v>2075</v>
      </c>
      <c r="N5" s="9">
        <v>1992</v>
      </c>
      <c r="O5" s="9" t="s">
        <v>2075</v>
      </c>
      <c r="P5" s="127">
        <v>35494</v>
      </c>
      <c r="Q5" s="9" t="s">
        <v>1799</v>
      </c>
    </row>
    <row r="6" spans="1:17">
      <c r="A6" s="9" t="s">
        <v>1408</v>
      </c>
      <c r="B6" s="9" t="s">
        <v>2067</v>
      </c>
      <c r="C6" s="9" t="s">
        <v>2308</v>
      </c>
      <c r="D6" s="9" t="s">
        <v>217</v>
      </c>
      <c r="E6" s="9" t="s">
        <v>2075</v>
      </c>
      <c r="F6" s="9" t="s">
        <v>2075</v>
      </c>
      <c r="G6" s="9" t="s">
        <v>218</v>
      </c>
      <c r="H6" s="9" t="s">
        <v>897</v>
      </c>
      <c r="I6" s="9" t="s">
        <v>2307</v>
      </c>
      <c r="J6" s="9" t="s">
        <v>2265</v>
      </c>
      <c r="K6" s="9" t="s">
        <v>2075</v>
      </c>
      <c r="L6" s="9" t="s">
        <v>2075</v>
      </c>
      <c r="M6" s="9" t="s">
        <v>2075</v>
      </c>
      <c r="N6" s="9">
        <v>1992</v>
      </c>
      <c r="O6" s="9" t="s">
        <v>2381</v>
      </c>
      <c r="P6" s="9" t="s">
        <v>2075</v>
      </c>
      <c r="Q6" s="9" t="s">
        <v>1695</v>
      </c>
    </row>
    <row r="7" spans="1:17" customFormat="1">
      <c r="A7" s="9" t="s">
        <v>1005</v>
      </c>
      <c r="B7" s="9" t="s">
        <v>1007</v>
      </c>
      <c r="C7" s="9" t="s">
        <v>2194</v>
      </c>
      <c r="D7" s="9" t="s">
        <v>217</v>
      </c>
      <c r="E7" s="9" t="s">
        <v>2075</v>
      </c>
      <c r="F7" s="9" t="s">
        <v>2075</v>
      </c>
      <c r="G7" s="9" t="s">
        <v>1964</v>
      </c>
      <c r="H7" s="9" t="s">
        <v>2068</v>
      </c>
      <c r="I7" s="9" t="s">
        <v>2059</v>
      </c>
      <c r="J7" s="9" t="s">
        <v>2358</v>
      </c>
      <c r="K7" s="9" t="s">
        <v>2075</v>
      </c>
      <c r="L7" s="9" t="s">
        <v>2075</v>
      </c>
      <c r="M7" s="9" t="s">
        <v>2075</v>
      </c>
      <c r="N7" s="9">
        <v>1992</v>
      </c>
      <c r="O7" s="9" t="s">
        <v>2195</v>
      </c>
      <c r="P7" s="9" t="s">
        <v>2075</v>
      </c>
      <c r="Q7" s="9" t="s">
        <v>1695</v>
      </c>
    </row>
    <row r="8" spans="1:17">
      <c r="A8" s="9" t="s">
        <v>628</v>
      </c>
      <c r="B8" s="9" t="s">
        <v>2067</v>
      </c>
      <c r="C8" s="9" t="s">
        <v>195</v>
      </c>
      <c r="D8" s="9" t="s">
        <v>217</v>
      </c>
      <c r="E8" s="9" t="s">
        <v>2075</v>
      </c>
      <c r="F8" s="9" t="s">
        <v>2075</v>
      </c>
      <c r="G8" s="9" t="s">
        <v>196</v>
      </c>
      <c r="H8" s="9" t="s">
        <v>1784</v>
      </c>
      <c r="I8" s="9" t="s">
        <v>193</v>
      </c>
      <c r="J8" s="9" t="s">
        <v>2265</v>
      </c>
      <c r="K8" s="9" t="s">
        <v>2075</v>
      </c>
      <c r="L8" s="9" t="s">
        <v>1979</v>
      </c>
      <c r="M8" s="9" t="s">
        <v>2075</v>
      </c>
      <c r="N8" s="9">
        <v>1992</v>
      </c>
      <c r="O8" s="9" t="s">
        <v>194</v>
      </c>
      <c r="P8" s="9" t="s">
        <v>2075</v>
      </c>
      <c r="Q8" s="9" t="s">
        <v>1695</v>
      </c>
    </row>
    <row r="9" spans="1:17">
      <c r="A9" s="9" t="s">
        <v>676</v>
      </c>
      <c r="B9" s="9" t="s">
        <v>2074</v>
      </c>
      <c r="C9" s="9" t="s">
        <v>2075</v>
      </c>
      <c r="D9" s="9" t="s">
        <v>2075</v>
      </c>
      <c r="E9" s="9" t="s">
        <v>2075</v>
      </c>
      <c r="F9" s="9" t="s">
        <v>2075</v>
      </c>
      <c r="G9" s="9" t="s">
        <v>2075</v>
      </c>
      <c r="H9" s="9" t="s">
        <v>1701</v>
      </c>
      <c r="I9" s="9" t="s">
        <v>2075</v>
      </c>
      <c r="J9" s="9" t="s">
        <v>214</v>
      </c>
      <c r="K9" s="9" t="s">
        <v>2075</v>
      </c>
      <c r="L9" s="9" t="s">
        <v>2075</v>
      </c>
      <c r="M9" s="9" t="s">
        <v>2075</v>
      </c>
      <c r="N9" s="9">
        <v>1992</v>
      </c>
      <c r="O9" s="9" t="s">
        <v>2075</v>
      </c>
      <c r="P9" s="127">
        <v>37574</v>
      </c>
      <c r="Q9" s="9" t="s">
        <v>1799</v>
      </c>
    </row>
    <row r="10" spans="1:17">
      <c r="A10" s="9" t="s">
        <v>1247</v>
      </c>
      <c r="B10" s="9" t="s">
        <v>2074</v>
      </c>
      <c r="C10" s="9" t="s">
        <v>2075</v>
      </c>
      <c r="D10" s="9" t="s">
        <v>2075</v>
      </c>
      <c r="E10" s="9" t="s">
        <v>2075</v>
      </c>
      <c r="F10" s="9" t="s">
        <v>2075</v>
      </c>
      <c r="G10" s="9" t="s">
        <v>2075</v>
      </c>
      <c r="H10" s="9" t="s">
        <v>1702</v>
      </c>
      <c r="I10" s="9" t="s">
        <v>2075</v>
      </c>
      <c r="J10" s="9" t="s">
        <v>149</v>
      </c>
      <c r="K10" s="9" t="s">
        <v>2075</v>
      </c>
      <c r="L10" s="9" t="s">
        <v>2075</v>
      </c>
      <c r="M10" s="9" t="s">
        <v>2075</v>
      </c>
      <c r="N10" s="9">
        <v>1992</v>
      </c>
      <c r="O10" s="9" t="s">
        <v>2075</v>
      </c>
      <c r="P10" s="127">
        <v>37574</v>
      </c>
      <c r="Q10" s="9" t="s">
        <v>1799</v>
      </c>
    </row>
    <row r="11" spans="1:17">
      <c r="A11" s="9" t="s">
        <v>2128</v>
      </c>
      <c r="B11" s="9" t="s">
        <v>2056</v>
      </c>
      <c r="C11" s="9" t="s">
        <v>2431</v>
      </c>
      <c r="D11" s="9" t="s">
        <v>2432</v>
      </c>
      <c r="E11" s="9" t="s">
        <v>2075</v>
      </c>
      <c r="F11" s="9" t="s">
        <v>2075</v>
      </c>
      <c r="G11" s="9" t="s">
        <v>2075</v>
      </c>
      <c r="H11" s="9" t="s">
        <v>92</v>
      </c>
      <c r="I11" s="9" t="s">
        <v>51</v>
      </c>
      <c r="J11" s="9" t="s">
        <v>2152</v>
      </c>
      <c r="K11" s="9" t="s">
        <v>2075</v>
      </c>
      <c r="L11" s="9" t="s">
        <v>2075</v>
      </c>
      <c r="M11" s="9" t="s">
        <v>2075</v>
      </c>
      <c r="N11" s="9">
        <v>1992</v>
      </c>
      <c r="O11" s="9" t="s">
        <v>2153</v>
      </c>
      <c r="P11" s="9" t="s">
        <v>2075</v>
      </c>
      <c r="Q11" s="9" t="s">
        <v>1695</v>
      </c>
    </row>
    <row r="12" spans="1:17">
      <c r="A12" s="9" t="s">
        <v>1823</v>
      </c>
      <c r="B12" s="9" t="s">
        <v>2074</v>
      </c>
      <c r="C12" s="9" t="s">
        <v>2075</v>
      </c>
      <c r="D12" s="9" t="s">
        <v>2075</v>
      </c>
      <c r="E12" s="9" t="s">
        <v>2075</v>
      </c>
      <c r="F12" s="9" t="s">
        <v>2075</v>
      </c>
      <c r="G12" s="9" t="s">
        <v>2075</v>
      </c>
      <c r="H12" s="9" t="s">
        <v>2231</v>
      </c>
      <c r="I12" s="9" t="s">
        <v>53</v>
      </c>
      <c r="J12" s="9" t="s">
        <v>144</v>
      </c>
      <c r="K12" s="9" t="s">
        <v>2075</v>
      </c>
      <c r="L12" s="9" t="s">
        <v>2075</v>
      </c>
      <c r="M12" s="9" t="s">
        <v>2075</v>
      </c>
      <c r="N12" s="9">
        <v>1992</v>
      </c>
      <c r="O12" s="9" t="s">
        <v>2075</v>
      </c>
      <c r="P12" s="127">
        <v>35397</v>
      </c>
      <c r="Q12" s="9" t="s">
        <v>1799</v>
      </c>
    </row>
    <row r="13" spans="1:17">
      <c r="A13" s="9" t="s">
        <v>1844</v>
      </c>
      <c r="B13" s="9" t="s">
        <v>2172</v>
      </c>
      <c r="C13" s="9" t="s">
        <v>2075</v>
      </c>
      <c r="D13" s="9" t="s">
        <v>2075</v>
      </c>
      <c r="E13" s="9" t="s">
        <v>2075</v>
      </c>
      <c r="F13" s="9" t="s">
        <v>2075</v>
      </c>
      <c r="G13" s="9" t="s">
        <v>2075</v>
      </c>
      <c r="H13" s="9" t="s">
        <v>627</v>
      </c>
      <c r="I13" s="9" t="s">
        <v>2059</v>
      </c>
      <c r="J13" s="9" t="s">
        <v>2173</v>
      </c>
      <c r="K13" s="9" t="s">
        <v>2075</v>
      </c>
      <c r="L13" s="9" t="s">
        <v>2075</v>
      </c>
      <c r="M13" s="9" t="s">
        <v>2075</v>
      </c>
      <c r="N13" s="9">
        <v>1992</v>
      </c>
      <c r="O13" s="9" t="s">
        <v>2171</v>
      </c>
      <c r="P13" s="9" t="s">
        <v>2075</v>
      </c>
      <c r="Q13" s="9" t="s">
        <v>1695</v>
      </c>
    </row>
    <row r="14" spans="1:17">
      <c r="A14" s="9" t="s">
        <v>1563</v>
      </c>
      <c r="B14" s="9" t="s">
        <v>2056</v>
      </c>
      <c r="C14" s="9" t="s">
        <v>2057</v>
      </c>
      <c r="D14" s="9" t="s">
        <v>217</v>
      </c>
      <c r="E14" s="9" t="s">
        <v>2075</v>
      </c>
      <c r="F14" s="9" t="s">
        <v>2075</v>
      </c>
      <c r="G14" s="9" t="s">
        <v>2075</v>
      </c>
      <c r="H14" s="9" t="s">
        <v>1300</v>
      </c>
      <c r="I14" s="9" t="s">
        <v>2059</v>
      </c>
      <c r="J14" s="9" t="s">
        <v>2058</v>
      </c>
      <c r="K14" s="9" t="s">
        <v>2075</v>
      </c>
      <c r="L14" s="9" t="s">
        <v>2075</v>
      </c>
      <c r="M14" s="9" t="s">
        <v>2075</v>
      </c>
      <c r="N14" s="9">
        <v>1992</v>
      </c>
      <c r="O14" s="9" t="s">
        <v>2060</v>
      </c>
      <c r="P14" s="9" t="s">
        <v>2075</v>
      </c>
      <c r="Q14" s="9" t="s">
        <v>1695</v>
      </c>
    </row>
    <row r="15" spans="1:17">
      <c r="A15" s="9" t="s">
        <v>1440</v>
      </c>
      <c r="B15" s="9" t="s">
        <v>216</v>
      </c>
      <c r="C15" s="9" t="s">
        <v>425</v>
      </c>
      <c r="D15" s="9" t="s">
        <v>217</v>
      </c>
      <c r="E15" s="9" t="s">
        <v>2075</v>
      </c>
      <c r="F15" s="9" t="s">
        <v>2075</v>
      </c>
      <c r="G15" s="9" t="s">
        <v>218</v>
      </c>
      <c r="H15" s="9" t="s">
        <v>575</v>
      </c>
      <c r="I15" s="9" t="s">
        <v>2059</v>
      </c>
      <c r="J15" s="9" t="s">
        <v>272</v>
      </c>
      <c r="K15" s="9" t="s">
        <v>2075</v>
      </c>
      <c r="L15" s="9" t="s">
        <v>2075</v>
      </c>
      <c r="M15" s="9" t="s">
        <v>2075</v>
      </c>
      <c r="N15" s="9">
        <v>1992</v>
      </c>
      <c r="O15" s="9" t="s">
        <v>2075</v>
      </c>
      <c r="P15" s="9" t="s">
        <v>2075</v>
      </c>
      <c r="Q15" s="9" t="s">
        <v>1695</v>
      </c>
    </row>
    <row r="16" spans="1:17">
      <c r="A16" s="9" t="s">
        <v>1058</v>
      </c>
      <c r="B16" s="9" t="s">
        <v>2074</v>
      </c>
      <c r="C16" s="9" t="s">
        <v>2075</v>
      </c>
      <c r="D16" s="9" t="s">
        <v>2075</v>
      </c>
      <c r="E16" s="9" t="s">
        <v>2075</v>
      </c>
      <c r="F16" s="9" t="s">
        <v>2075</v>
      </c>
      <c r="G16" s="9" t="s">
        <v>2075</v>
      </c>
      <c r="H16" s="9" t="s">
        <v>1406</v>
      </c>
      <c r="I16" s="9" t="s">
        <v>2075</v>
      </c>
      <c r="J16" s="9" t="s">
        <v>299</v>
      </c>
      <c r="K16" s="9" t="s">
        <v>2075</v>
      </c>
      <c r="L16" s="9" t="s">
        <v>2075</v>
      </c>
      <c r="M16" s="9" t="s">
        <v>2075</v>
      </c>
      <c r="N16" s="9">
        <v>1992</v>
      </c>
      <c r="O16" s="9" t="s">
        <v>2075</v>
      </c>
      <c r="P16" s="127">
        <v>35410</v>
      </c>
      <c r="Q16" s="9" t="s">
        <v>1799</v>
      </c>
    </row>
    <row r="17" spans="1:18">
      <c r="A17" s="9" t="s">
        <v>910</v>
      </c>
      <c r="B17" s="9" t="s">
        <v>2074</v>
      </c>
      <c r="C17" s="9" t="s">
        <v>2075</v>
      </c>
      <c r="D17" s="9" t="s">
        <v>2075</v>
      </c>
      <c r="E17" s="9" t="s">
        <v>2075</v>
      </c>
      <c r="F17" s="9" t="s">
        <v>2075</v>
      </c>
      <c r="G17" s="9" t="s">
        <v>2075</v>
      </c>
      <c r="H17" s="9" t="s">
        <v>815</v>
      </c>
      <c r="I17" s="9" t="s">
        <v>2075</v>
      </c>
      <c r="J17" s="9" t="s">
        <v>149</v>
      </c>
      <c r="K17" s="9" t="s">
        <v>2075</v>
      </c>
      <c r="L17" s="9" t="s">
        <v>2075</v>
      </c>
      <c r="M17" s="9" t="s">
        <v>2075</v>
      </c>
      <c r="N17" s="9">
        <v>1990</v>
      </c>
      <c r="O17" s="9" t="s">
        <v>2075</v>
      </c>
      <c r="P17" s="127">
        <v>37574</v>
      </c>
      <c r="Q17" s="9" t="s">
        <v>1799</v>
      </c>
    </row>
    <row r="18" spans="1:18">
      <c r="A18" s="9" t="s">
        <v>1054</v>
      </c>
      <c r="B18" s="9" t="s">
        <v>2074</v>
      </c>
      <c r="C18" s="9" t="s">
        <v>2075</v>
      </c>
      <c r="D18" s="9" t="s">
        <v>2075</v>
      </c>
      <c r="E18" s="9" t="s">
        <v>2075</v>
      </c>
      <c r="F18" s="9" t="s">
        <v>2075</v>
      </c>
      <c r="G18" s="9" t="s">
        <v>2075</v>
      </c>
      <c r="H18" s="9" t="s">
        <v>2416</v>
      </c>
      <c r="I18" s="9" t="s">
        <v>2075</v>
      </c>
      <c r="J18" s="9" t="s">
        <v>1456</v>
      </c>
      <c r="K18" s="9" t="s">
        <v>2075</v>
      </c>
      <c r="L18" s="9" t="s">
        <v>2075</v>
      </c>
      <c r="M18" s="9" t="s">
        <v>2075</v>
      </c>
      <c r="N18" s="9">
        <v>1992</v>
      </c>
      <c r="O18" s="9" t="s">
        <v>2075</v>
      </c>
      <c r="P18" s="127">
        <v>37575</v>
      </c>
      <c r="Q18" s="9" t="s">
        <v>1799</v>
      </c>
    </row>
    <row r="19" spans="1:18">
      <c r="A19" s="9" t="s">
        <v>908</v>
      </c>
      <c r="B19" s="9" t="s">
        <v>2074</v>
      </c>
      <c r="C19" s="9" t="s">
        <v>2075</v>
      </c>
      <c r="D19" s="9" t="s">
        <v>2075</v>
      </c>
      <c r="E19" s="9" t="s">
        <v>2075</v>
      </c>
      <c r="F19" s="9" t="s">
        <v>2075</v>
      </c>
      <c r="G19" s="9" t="s">
        <v>2075</v>
      </c>
      <c r="H19" s="9" t="s">
        <v>2115</v>
      </c>
      <c r="I19" s="9" t="s">
        <v>51</v>
      </c>
      <c r="J19" s="9" t="s">
        <v>52</v>
      </c>
      <c r="K19" s="9" t="s">
        <v>2075</v>
      </c>
      <c r="L19" s="9" t="s">
        <v>2075</v>
      </c>
      <c r="M19" s="9" t="s">
        <v>2075</v>
      </c>
      <c r="N19" s="9">
        <v>1992</v>
      </c>
      <c r="O19" s="9" t="s">
        <v>2075</v>
      </c>
      <c r="P19" s="127">
        <v>37574</v>
      </c>
      <c r="Q19" s="9" t="s">
        <v>1799</v>
      </c>
    </row>
    <row r="20" spans="1:18">
      <c r="A20" s="9" t="s">
        <v>997</v>
      </c>
      <c r="B20" s="9" t="s">
        <v>2411</v>
      </c>
      <c r="C20" s="9" t="s">
        <v>2412</v>
      </c>
      <c r="D20" s="9" t="s">
        <v>217</v>
      </c>
      <c r="E20" s="9" t="s">
        <v>2075</v>
      </c>
      <c r="F20" s="9" t="s">
        <v>2075</v>
      </c>
      <c r="G20" s="9" t="s">
        <v>2075</v>
      </c>
      <c r="H20" s="9" t="s">
        <v>2198</v>
      </c>
      <c r="I20" s="9" t="s">
        <v>2408</v>
      </c>
      <c r="J20" s="9" t="s">
        <v>2410</v>
      </c>
      <c r="K20" s="9" t="s">
        <v>2075</v>
      </c>
      <c r="L20" s="9" t="s">
        <v>2075</v>
      </c>
      <c r="M20" s="9" t="s">
        <v>2075</v>
      </c>
      <c r="N20" s="9">
        <v>1993</v>
      </c>
      <c r="O20" s="9" t="s">
        <v>2409</v>
      </c>
      <c r="P20" s="9" t="s">
        <v>2075</v>
      </c>
      <c r="Q20" s="9" t="s">
        <v>1695</v>
      </c>
    </row>
    <row r="21" spans="1:18" customFormat="1">
      <c r="A21" s="9" t="s">
        <v>704</v>
      </c>
      <c r="B21" s="9" t="s">
        <v>2056</v>
      </c>
      <c r="C21" s="9" t="s">
        <v>206</v>
      </c>
      <c r="D21" s="9" t="s">
        <v>217</v>
      </c>
      <c r="E21" s="9" t="s">
        <v>2075</v>
      </c>
      <c r="F21" s="9" t="s">
        <v>2075</v>
      </c>
      <c r="G21" s="9" t="s">
        <v>2075</v>
      </c>
      <c r="H21" s="9" t="s">
        <v>2199</v>
      </c>
      <c r="I21" s="9" t="s">
        <v>49</v>
      </c>
      <c r="J21" s="9" t="s">
        <v>50</v>
      </c>
      <c r="K21" s="9" t="s">
        <v>2075</v>
      </c>
      <c r="L21" s="9" t="s">
        <v>2075</v>
      </c>
      <c r="M21" s="9" t="s">
        <v>2075</v>
      </c>
      <c r="N21" s="9">
        <v>1992</v>
      </c>
      <c r="O21" s="9" t="s">
        <v>207</v>
      </c>
      <c r="P21" s="9" t="s">
        <v>2075</v>
      </c>
      <c r="Q21" s="9" t="s">
        <v>1695</v>
      </c>
    </row>
    <row r="22" spans="1:18">
      <c r="A22" s="9" t="s">
        <v>884</v>
      </c>
      <c r="B22" s="9" t="s">
        <v>2411</v>
      </c>
      <c r="C22" s="9" t="s">
        <v>86</v>
      </c>
      <c r="D22" s="9" t="s">
        <v>217</v>
      </c>
      <c r="E22" s="9" t="s">
        <v>87</v>
      </c>
      <c r="F22" s="9" t="s">
        <v>2075</v>
      </c>
      <c r="G22" s="9" t="s">
        <v>218</v>
      </c>
      <c r="H22" s="9" t="s">
        <v>2148</v>
      </c>
      <c r="I22" s="9" t="s">
        <v>2059</v>
      </c>
      <c r="J22" s="9" t="s">
        <v>85</v>
      </c>
      <c r="K22" s="9" t="s">
        <v>2075</v>
      </c>
      <c r="L22" s="9" t="s">
        <v>2075</v>
      </c>
      <c r="M22" s="9" t="s">
        <v>2075</v>
      </c>
      <c r="N22" s="9">
        <v>1993</v>
      </c>
      <c r="O22" s="9" t="s">
        <v>84</v>
      </c>
      <c r="P22" s="9" t="s">
        <v>2075</v>
      </c>
      <c r="Q22" s="9" t="s">
        <v>1695</v>
      </c>
    </row>
    <row r="23" spans="1:18">
      <c r="A23" s="9" t="s">
        <v>1873</v>
      </c>
      <c r="B23" s="9" t="s">
        <v>2056</v>
      </c>
      <c r="C23" s="9" t="s">
        <v>2075</v>
      </c>
      <c r="D23" s="9" t="s">
        <v>2075</v>
      </c>
      <c r="E23" s="9" t="s">
        <v>2075</v>
      </c>
      <c r="F23" s="9" t="s">
        <v>2075</v>
      </c>
      <c r="G23" s="9" t="s">
        <v>2075</v>
      </c>
      <c r="H23" s="9" t="s">
        <v>2082</v>
      </c>
      <c r="I23" s="9" t="s">
        <v>2075</v>
      </c>
      <c r="J23" s="9" t="s">
        <v>1821</v>
      </c>
      <c r="K23" s="9" t="s">
        <v>2075</v>
      </c>
      <c r="L23" s="9" t="s">
        <v>2075</v>
      </c>
      <c r="M23" s="9" t="s">
        <v>2075</v>
      </c>
      <c r="N23" s="9">
        <v>1992</v>
      </c>
      <c r="O23" s="9" t="s">
        <v>2075</v>
      </c>
      <c r="P23" s="9" t="s">
        <v>2075</v>
      </c>
      <c r="Q23" s="9" t="s">
        <v>1695</v>
      </c>
    </row>
    <row r="24" spans="1:18">
      <c r="A24" s="9" t="s">
        <v>452</v>
      </c>
      <c r="B24" s="9" t="s">
        <v>2074</v>
      </c>
      <c r="C24" s="9" t="s">
        <v>2075</v>
      </c>
      <c r="D24" s="9" t="s">
        <v>2075</v>
      </c>
      <c r="E24" s="9" t="s">
        <v>2075</v>
      </c>
      <c r="F24" s="9" t="s">
        <v>2075</v>
      </c>
      <c r="G24" s="9" t="s">
        <v>2075</v>
      </c>
      <c r="H24" s="9" t="s">
        <v>1414</v>
      </c>
      <c r="I24" s="9" t="s">
        <v>2075</v>
      </c>
      <c r="J24" s="9" t="s">
        <v>2075</v>
      </c>
      <c r="K24" s="9" t="s">
        <v>2075</v>
      </c>
      <c r="L24" s="9" t="s">
        <v>2075</v>
      </c>
      <c r="M24" s="9" t="s">
        <v>2075</v>
      </c>
      <c r="N24" s="9">
        <v>1992</v>
      </c>
      <c r="O24" s="9" t="s">
        <v>2075</v>
      </c>
      <c r="P24" s="9" t="s">
        <v>2075</v>
      </c>
      <c r="Q24" s="9" t="s">
        <v>1799</v>
      </c>
    </row>
    <row r="25" spans="1:18">
      <c r="A25" s="9" t="s">
        <v>472</v>
      </c>
      <c r="B25" s="9" t="s">
        <v>1007</v>
      </c>
      <c r="C25" s="9" t="s">
        <v>2075</v>
      </c>
      <c r="D25" s="9" t="s">
        <v>2075</v>
      </c>
      <c r="E25" s="9" t="s">
        <v>2075</v>
      </c>
      <c r="F25" s="9" t="s">
        <v>2075</v>
      </c>
      <c r="G25" s="9" t="s">
        <v>2075</v>
      </c>
      <c r="H25" s="9" t="s">
        <v>2187</v>
      </c>
      <c r="I25" s="9" t="s">
        <v>2075</v>
      </c>
      <c r="J25" s="9" t="s">
        <v>59</v>
      </c>
      <c r="K25" s="9" t="s">
        <v>2075</v>
      </c>
      <c r="L25" s="9" t="s">
        <v>2075</v>
      </c>
      <c r="M25" s="127">
        <v>32463</v>
      </c>
      <c r="N25" s="9">
        <v>1992</v>
      </c>
      <c r="O25" s="9" t="s">
        <v>2075</v>
      </c>
      <c r="P25" s="9" t="s">
        <v>2075</v>
      </c>
      <c r="Q25" s="9" t="s">
        <v>1695</v>
      </c>
    </row>
    <row r="26" spans="1:18" customFormat="1">
      <c r="A26" s="9" t="s">
        <v>977</v>
      </c>
      <c r="B26" s="9" t="s">
        <v>2056</v>
      </c>
      <c r="C26" s="9" t="s">
        <v>434</v>
      </c>
      <c r="D26" s="9" t="s">
        <v>217</v>
      </c>
      <c r="E26" s="9" t="s">
        <v>2075</v>
      </c>
      <c r="F26" s="9" t="s">
        <v>2075</v>
      </c>
      <c r="G26" s="9" t="s">
        <v>435</v>
      </c>
      <c r="H26" s="9" t="s">
        <v>2188</v>
      </c>
      <c r="I26" s="9" t="s">
        <v>306</v>
      </c>
      <c r="J26" s="9" t="s">
        <v>69</v>
      </c>
      <c r="K26" s="9" t="s">
        <v>2075</v>
      </c>
      <c r="L26" s="9" t="s">
        <v>2075</v>
      </c>
      <c r="M26" s="9" t="s">
        <v>2075</v>
      </c>
      <c r="N26" s="9">
        <v>1992</v>
      </c>
      <c r="O26" s="9" t="s">
        <v>54</v>
      </c>
      <c r="P26" s="9" t="s">
        <v>2075</v>
      </c>
      <c r="Q26" s="9" t="s">
        <v>1695</v>
      </c>
    </row>
    <row r="27" spans="1:18" customFormat="1">
      <c r="A27" s="9" t="s">
        <v>604</v>
      </c>
      <c r="B27" s="9" t="s">
        <v>2056</v>
      </c>
      <c r="C27" s="9" t="s">
        <v>436</v>
      </c>
      <c r="D27" s="9" t="s">
        <v>437</v>
      </c>
      <c r="E27" s="9" t="s">
        <v>2075</v>
      </c>
      <c r="F27" s="9" t="s">
        <v>2075</v>
      </c>
      <c r="G27" s="9" t="s">
        <v>2075</v>
      </c>
      <c r="H27" s="9" t="s">
        <v>1649</v>
      </c>
      <c r="I27" s="9" t="s">
        <v>67</v>
      </c>
      <c r="J27" s="9" t="s">
        <v>68</v>
      </c>
      <c r="K27" s="9" t="s">
        <v>2075</v>
      </c>
      <c r="L27" s="9" t="s">
        <v>2075</v>
      </c>
      <c r="M27" s="9" t="s">
        <v>2075</v>
      </c>
      <c r="N27" s="9">
        <v>1992</v>
      </c>
      <c r="O27" s="9" t="s">
        <v>349</v>
      </c>
      <c r="P27" s="9" t="s">
        <v>2075</v>
      </c>
      <c r="Q27" s="9" t="s">
        <v>1695</v>
      </c>
      <c r="R27" s="9"/>
    </row>
    <row r="28" spans="1:18" customFormat="1">
      <c r="A28" s="9" t="s">
        <v>1192</v>
      </c>
      <c r="B28" s="9" t="s">
        <v>1007</v>
      </c>
      <c r="C28" s="9" t="s">
        <v>2274</v>
      </c>
      <c r="D28" s="9" t="s">
        <v>217</v>
      </c>
      <c r="E28" s="9" t="s">
        <v>2075</v>
      </c>
      <c r="F28" s="9" t="s">
        <v>2075</v>
      </c>
      <c r="G28" s="9" t="s">
        <v>2075</v>
      </c>
      <c r="H28" s="9" t="s">
        <v>1945</v>
      </c>
      <c r="I28" s="9" t="s">
        <v>51</v>
      </c>
      <c r="J28" s="9" t="s">
        <v>144</v>
      </c>
      <c r="K28" s="9" t="s">
        <v>2075</v>
      </c>
      <c r="L28" s="9" t="s">
        <v>2075</v>
      </c>
      <c r="M28" s="9" t="s">
        <v>2075</v>
      </c>
      <c r="N28" s="9">
        <v>1992</v>
      </c>
      <c r="O28" s="9" t="s">
        <v>2395</v>
      </c>
      <c r="P28" s="9" t="s">
        <v>2075</v>
      </c>
      <c r="Q28" s="9" t="s">
        <v>1695</v>
      </c>
      <c r="R28" s="9"/>
    </row>
    <row r="29" spans="1:18">
      <c r="A29" s="9" t="s">
        <v>2239</v>
      </c>
      <c r="B29" s="9" t="s">
        <v>433</v>
      </c>
      <c r="C29" s="9" t="s">
        <v>2075</v>
      </c>
      <c r="D29" s="9" t="s">
        <v>2075</v>
      </c>
      <c r="E29" s="9" t="s">
        <v>2075</v>
      </c>
      <c r="F29" s="9" t="s">
        <v>2075</v>
      </c>
      <c r="G29" s="9" t="s">
        <v>2075</v>
      </c>
      <c r="H29" s="9" t="s">
        <v>1757</v>
      </c>
      <c r="I29" s="9" t="s">
        <v>2051</v>
      </c>
      <c r="J29" s="9" t="s">
        <v>1457</v>
      </c>
      <c r="K29" s="9" t="s">
        <v>2075</v>
      </c>
      <c r="L29" s="9" t="s">
        <v>2075</v>
      </c>
      <c r="M29" s="9" t="s">
        <v>2075</v>
      </c>
      <c r="N29" s="9">
        <v>1993</v>
      </c>
      <c r="O29" s="9" t="s">
        <v>2050</v>
      </c>
      <c r="P29" s="9" t="s">
        <v>2075</v>
      </c>
      <c r="Q29" s="9" t="s">
        <v>1695</v>
      </c>
    </row>
    <row r="30" spans="1:18">
      <c r="A30" s="9" t="s">
        <v>655</v>
      </c>
      <c r="B30" s="9" t="s">
        <v>2056</v>
      </c>
      <c r="C30" s="9" t="s">
        <v>2075</v>
      </c>
      <c r="D30" s="9" t="s">
        <v>2075</v>
      </c>
      <c r="E30" s="9" t="s">
        <v>2075</v>
      </c>
      <c r="F30" s="9" t="s">
        <v>2075</v>
      </c>
      <c r="G30" s="9" t="s">
        <v>2075</v>
      </c>
      <c r="H30" s="9" t="s">
        <v>1455</v>
      </c>
      <c r="I30" s="9" t="s">
        <v>1990</v>
      </c>
      <c r="J30" s="9" t="s">
        <v>1991</v>
      </c>
      <c r="K30" s="9" t="s">
        <v>2075</v>
      </c>
      <c r="L30" s="9" t="s">
        <v>2075</v>
      </c>
      <c r="M30" s="9" t="s">
        <v>2075</v>
      </c>
      <c r="N30" s="9">
        <v>1993</v>
      </c>
      <c r="O30" s="9" t="s">
        <v>1992</v>
      </c>
      <c r="P30" s="9" t="s">
        <v>2075</v>
      </c>
      <c r="Q30" s="9" t="s">
        <v>1695</v>
      </c>
    </row>
    <row r="31" spans="1:18" customFormat="1">
      <c r="A31" s="9" t="s">
        <v>1038</v>
      </c>
      <c r="B31" s="9" t="s">
        <v>1765</v>
      </c>
      <c r="C31" s="9" t="s">
        <v>1766</v>
      </c>
      <c r="D31" s="9" t="s">
        <v>217</v>
      </c>
      <c r="E31" s="9" t="s">
        <v>2075</v>
      </c>
      <c r="F31" s="9" t="s">
        <v>2075</v>
      </c>
      <c r="G31" s="9" t="s">
        <v>2075</v>
      </c>
      <c r="H31" s="9" t="s">
        <v>1863</v>
      </c>
      <c r="I31" s="9" t="s">
        <v>1761</v>
      </c>
      <c r="J31" s="9" t="s">
        <v>1762</v>
      </c>
      <c r="K31" s="9" t="s">
        <v>2075</v>
      </c>
      <c r="L31" s="9" t="s">
        <v>1764</v>
      </c>
      <c r="M31" s="9" t="s">
        <v>2075</v>
      </c>
      <c r="N31" s="9">
        <v>1992</v>
      </c>
      <c r="O31" s="9" t="s">
        <v>1763</v>
      </c>
      <c r="P31" s="9" t="s">
        <v>2075</v>
      </c>
      <c r="Q31" s="9" t="s">
        <v>1695</v>
      </c>
    </row>
    <row r="32" spans="1:18">
      <c r="A32" s="9" t="s">
        <v>1520</v>
      </c>
      <c r="B32" s="9" t="s">
        <v>2056</v>
      </c>
      <c r="C32" s="9" t="s">
        <v>2075</v>
      </c>
      <c r="D32" s="9" t="s">
        <v>2075</v>
      </c>
      <c r="E32" s="9" t="s">
        <v>2075</v>
      </c>
      <c r="F32" s="9" t="s">
        <v>2075</v>
      </c>
      <c r="G32" s="9" t="s">
        <v>2075</v>
      </c>
      <c r="H32" s="9" t="s">
        <v>798</v>
      </c>
      <c r="I32" s="9" t="s">
        <v>53</v>
      </c>
      <c r="J32" s="9" t="s">
        <v>1908</v>
      </c>
      <c r="K32" s="9" t="s">
        <v>2075</v>
      </c>
      <c r="L32" s="9" t="s">
        <v>2075</v>
      </c>
      <c r="M32" s="9" t="s">
        <v>2075</v>
      </c>
      <c r="N32" s="9">
        <v>1992</v>
      </c>
      <c r="O32" s="9" t="s">
        <v>2075</v>
      </c>
      <c r="P32" s="9" t="s">
        <v>2075</v>
      </c>
      <c r="Q32" s="9" t="s">
        <v>1695</v>
      </c>
    </row>
    <row r="33" spans="1:17">
      <c r="A33" s="9" t="s">
        <v>858</v>
      </c>
      <c r="B33" s="9" t="s">
        <v>2056</v>
      </c>
      <c r="C33" s="9" t="s">
        <v>1963</v>
      </c>
      <c r="D33" s="9" t="s">
        <v>217</v>
      </c>
      <c r="E33" s="9" t="s">
        <v>2075</v>
      </c>
      <c r="F33" s="9" t="s">
        <v>2075</v>
      </c>
      <c r="G33" s="9" t="s">
        <v>1964</v>
      </c>
      <c r="H33" s="9" t="s">
        <v>2136</v>
      </c>
      <c r="I33" s="9" t="s">
        <v>1965</v>
      </c>
      <c r="J33" s="9" t="s">
        <v>1962</v>
      </c>
      <c r="K33" s="9" t="s">
        <v>2075</v>
      </c>
      <c r="L33" s="9" t="s">
        <v>981</v>
      </c>
      <c r="M33" s="101" t="s">
        <v>2075</v>
      </c>
      <c r="N33" s="9">
        <v>1993</v>
      </c>
      <c r="O33" s="9" t="s">
        <v>1966</v>
      </c>
      <c r="P33" s="9" t="s">
        <v>2075</v>
      </c>
      <c r="Q33" s="9" t="s">
        <v>1695</v>
      </c>
    </row>
    <row r="34" spans="1:17" customFormat="1">
      <c r="A34" s="9" t="s">
        <v>2040</v>
      </c>
      <c r="B34" s="9" t="s">
        <v>1007</v>
      </c>
      <c r="C34" s="9" t="s">
        <v>2075</v>
      </c>
      <c r="D34" s="9" t="s">
        <v>2075</v>
      </c>
      <c r="E34" s="9" t="s">
        <v>2075</v>
      </c>
      <c r="F34" s="9" t="s">
        <v>2075</v>
      </c>
      <c r="G34" s="9" t="s">
        <v>2075</v>
      </c>
      <c r="H34" s="9" t="s">
        <v>2147</v>
      </c>
      <c r="I34" s="9" t="s">
        <v>2393</v>
      </c>
      <c r="J34" s="9" t="s">
        <v>2394</v>
      </c>
      <c r="K34" s="9" t="s">
        <v>2075</v>
      </c>
      <c r="L34" s="9" t="s">
        <v>2075</v>
      </c>
      <c r="M34" s="101" t="s">
        <v>2075</v>
      </c>
      <c r="N34" s="9">
        <v>1992</v>
      </c>
      <c r="O34" s="9" t="s">
        <v>2395</v>
      </c>
      <c r="P34" s="9" t="s">
        <v>2075</v>
      </c>
      <c r="Q34" s="9" t="s">
        <v>1695</v>
      </c>
    </row>
    <row r="35" spans="1:17">
      <c r="A35" s="9" t="s">
        <v>1213</v>
      </c>
      <c r="B35" s="9" t="s">
        <v>433</v>
      </c>
      <c r="C35" s="9" t="s">
        <v>2075</v>
      </c>
      <c r="D35" s="9" t="s">
        <v>2075</v>
      </c>
      <c r="E35" s="9" t="s">
        <v>2075</v>
      </c>
      <c r="F35" s="9" t="s">
        <v>2075</v>
      </c>
      <c r="G35" s="9" t="s">
        <v>2075</v>
      </c>
      <c r="H35" s="9" t="s">
        <v>432</v>
      </c>
      <c r="I35" s="9" t="s">
        <v>2189</v>
      </c>
      <c r="J35" s="9" t="s">
        <v>2382</v>
      </c>
      <c r="K35" s="9" t="s">
        <v>2075</v>
      </c>
      <c r="L35" s="9" t="s">
        <v>2075</v>
      </c>
      <c r="M35" s="101" t="s">
        <v>2075</v>
      </c>
      <c r="N35" s="9">
        <v>1993</v>
      </c>
      <c r="O35" s="9" t="s">
        <v>2190</v>
      </c>
      <c r="P35" s="9" t="s">
        <v>2075</v>
      </c>
      <c r="Q35" s="9" t="s">
        <v>1695</v>
      </c>
    </row>
    <row r="39" spans="1:17">
      <c r="A39" s="9" t="s">
        <v>1408</v>
      </c>
      <c r="B39" s="9" t="s">
        <v>2067</v>
      </c>
      <c r="C39" s="9" t="s">
        <v>2308</v>
      </c>
      <c r="D39" s="9" t="s">
        <v>217</v>
      </c>
      <c r="E39" s="9" t="s">
        <v>2075</v>
      </c>
      <c r="F39" s="9" t="s">
        <v>2075</v>
      </c>
      <c r="G39" s="9" t="s">
        <v>218</v>
      </c>
      <c r="H39" s="9" t="s">
        <v>897</v>
      </c>
      <c r="I39" s="9" t="s">
        <v>2247</v>
      </c>
      <c r="J39" s="9" t="s">
        <v>2265</v>
      </c>
      <c r="K39" s="9" t="s">
        <v>2075</v>
      </c>
      <c r="L39" s="9" t="s">
        <v>2075</v>
      </c>
      <c r="M39" s="9" t="s">
        <v>2075</v>
      </c>
      <c r="N39" s="9">
        <v>1992</v>
      </c>
      <c r="O39" s="9" t="s">
        <v>2248</v>
      </c>
      <c r="P39" s="9" t="s">
        <v>2075</v>
      </c>
      <c r="Q39" s="9" t="s">
        <v>1695</v>
      </c>
    </row>
    <row r="40" spans="1:17">
      <c r="A40" s="9" t="s">
        <v>2246</v>
      </c>
      <c r="B40" s="9" t="s">
        <v>2074</v>
      </c>
      <c r="C40" s="9" t="s">
        <v>2075</v>
      </c>
      <c r="D40" s="9" t="s">
        <v>2075</v>
      </c>
      <c r="E40" s="9" t="s">
        <v>2075</v>
      </c>
      <c r="F40" s="9" t="s">
        <v>2075</v>
      </c>
      <c r="G40" s="9" t="s">
        <v>2075</v>
      </c>
      <c r="H40" s="9" t="s">
        <v>1702</v>
      </c>
      <c r="I40" s="9" t="s">
        <v>2075</v>
      </c>
      <c r="J40" s="9" t="s">
        <v>2249</v>
      </c>
      <c r="K40" s="9" t="s">
        <v>2075</v>
      </c>
      <c r="L40" s="9" t="s">
        <v>2075</v>
      </c>
      <c r="M40" s="9" t="s">
        <v>2075</v>
      </c>
      <c r="N40" s="9">
        <v>1992</v>
      </c>
      <c r="O40" s="9" t="s">
        <v>2075</v>
      </c>
      <c r="P40" s="127">
        <v>37697</v>
      </c>
      <c r="Q40" s="9" t="s">
        <v>1799</v>
      </c>
    </row>
    <row r="41" spans="1:17">
      <c r="A41" s="9" t="s">
        <v>472</v>
      </c>
      <c r="B41" s="9" t="s">
        <v>2250</v>
      </c>
      <c r="C41" s="9" t="s">
        <v>2075</v>
      </c>
      <c r="D41" s="9" t="s">
        <v>2075</v>
      </c>
      <c r="E41" s="9" t="s">
        <v>2075</v>
      </c>
      <c r="F41" s="9" t="s">
        <v>2075</v>
      </c>
      <c r="G41" s="9" t="s">
        <v>2075</v>
      </c>
      <c r="H41" s="9" t="s">
        <v>2187</v>
      </c>
      <c r="I41" s="9" t="s">
        <v>2075</v>
      </c>
      <c r="J41" s="17" t="s">
        <v>2356</v>
      </c>
      <c r="K41" s="17" t="s">
        <v>2075</v>
      </c>
      <c r="L41" s="17" t="s">
        <v>2075</v>
      </c>
      <c r="M41" s="101" t="s">
        <v>2075</v>
      </c>
      <c r="N41" s="9">
        <v>1992</v>
      </c>
      <c r="O41" s="9" t="s">
        <v>2075</v>
      </c>
      <c r="P41" s="9" t="s">
        <v>2075</v>
      </c>
      <c r="Q41" s="9" t="s">
        <v>1695</v>
      </c>
    </row>
    <row r="42" spans="1:17">
      <c r="J42" s="9"/>
      <c r="M42" s="9"/>
      <c r="N42" s="17"/>
      <c r="Q42" s="101"/>
    </row>
  </sheetData>
  <phoneticPr fontId="15"/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4" sqref="B4"/>
    </sheetView>
  </sheetViews>
  <sheetFormatPr baseColWidth="10" defaultRowHeight="13" x14ac:dyDescent="0"/>
  <cols>
    <col min="1" max="1" width="6.28515625" customWidth="1"/>
    <col min="3" max="3" width="51.28515625" customWidth="1"/>
  </cols>
  <sheetData>
    <row r="1" spans="1:3">
      <c r="A1" s="88" t="s">
        <v>2389</v>
      </c>
      <c r="B1" s="88" t="s">
        <v>1371</v>
      </c>
      <c r="C1" s="88" t="s">
        <v>2390</v>
      </c>
    </row>
    <row r="2" spans="1:3">
      <c r="A2" s="132">
        <v>1</v>
      </c>
      <c r="B2" s="133">
        <v>37696</v>
      </c>
      <c r="C2" s="89" t="s">
        <v>0</v>
      </c>
    </row>
    <row r="3" spans="1:3">
      <c r="A3">
        <v>1.1000000000000001</v>
      </c>
      <c r="B3" s="131">
        <v>39006</v>
      </c>
      <c r="C3" t="s">
        <v>8</v>
      </c>
    </row>
  </sheetData>
  <phoneticPr fontId="15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I45"/>
  <sheetViews>
    <sheetView workbookViewId="0">
      <pane xSplit="1" ySplit="2" topLeftCell="B3" activePane="bottomRight" state="frozenSplit"/>
      <selection activeCell="J1" sqref="J1:K1 J2:K2 K1:K1048576"/>
      <selection pane="topRight" activeCell="P1" sqref="P1"/>
      <selection pane="bottomLeft" activeCell="A12" sqref="A12:XFD12"/>
      <selection pane="bottomRight" activeCell="AX46" sqref="AX46"/>
    </sheetView>
  </sheetViews>
  <sheetFormatPr baseColWidth="10" defaultColWidth="11.42578125" defaultRowHeight="13" x14ac:dyDescent="0"/>
  <cols>
    <col min="1" max="1" width="14.85546875" customWidth="1"/>
    <col min="2" max="2" width="6.7109375" customWidth="1"/>
    <col min="3" max="3" width="11.7109375" customWidth="1"/>
    <col min="4" max="6" width="3.7109375" customWidth="1"/>
    <col min="7" max="9" width="2.140625" style="62" customWidth="1"/>
    <col min="10" max="11" width="9.7109375" customWidth="1"/>
    <col min="12" max="12" width="11.42578125" customWidth="1"/>
    <col min="13" max="13" width="10.7109375" style="2" customWidth="1"/>
    <col min="14" max="17" width="11.42578125" customWidth="1"/>
    <col min="18" max="25" width="8.7109375" customWidth="1"/>
    <col min="26" max="50" width="7.7109375" customWidth="1"/>
    <col min="51" max="51" width="11.42578125" customWidth="1"/>
    <col min="52" max="52" width="3.85546875" customWidth="1"/>
    <col min="53" max="53" width="4.7109375" customWidth="1"/>
    <col min="54" max="57" width="1.7109375" customWidth="1"/>
    <col min="58" max="58" width="2.7109375" customWidth="1"/>
  </cols>
  <sheetData>
    <row r="1" spans="1:61">
      <c r="A1" t="s">
        <v>2353</v>
      </c>
      <c r="B1" s="62"/>
      <c r="C1" s="29" t="s">
        <v>1839</v>
      </c>
      <c r="D1" s="161" t="s">
        <v>2441</v>
      </c>
      <c r="E1" s="161"/>
      <c r="F1" s="161"/>
      <c r="G1" s="156" t="s">
        <v>912</v>
      </c>
      <c r="H1" s="156"/>
      <c r="I1" s="156"/>
      <c r="J1" s="149" t="s">
        <v>1558</v>
      </c>
      <c r="K1" s="150"/>
      <c r="L1" s="157" t="str">
        <f>Candidates!E2</f>
        <v>Democratic</v>
      </c>
      <c r="M1" s="157"/>
      <c r="N1" s="158" t="str">
        <f>Candidates!E3</f>
        <v>Republican</v>
      </c>
      <c r="O1" s="150"/>
      <c r="P1" s="159" t="str">
        <f>Candidates!E4</f>
        <v>Independent</v>
      </c>
      <c r="Q1" s="160"/>
      <c r="R1" s="149" t="str">
        <f>Candidates!E5</f>
        <v>Libertarian</v>
      </c>
      <c r="S1" s="150"/>
      <c r="T1" s="149" t="str">
        <f>Candidates!E6</f>
        <v>Green</v>
      </c>
      <c r="U1" s="150"/>
      <c r="V1" s="149" t="str">
        <f>Candidates!E7</f>
        <v>New Alliance</v>
      </c>
      <c r="W1" s="150"/>
      <c r="X1" s="149" t="str">
        <f>Candidates!E8</f>
        <v>Conservative</v>
      </c>
      <c r="Y1" s="150"/>
      <c r="Z1" s="149" t="str">
        <f>Candidates!E9</f>
        <v>Natural Law</v>
      </c>
      <c r="AA1" s="149"/>
      <c r="AB1" s="149" t="str">
        <f>Candidates!E10</f>
        <v>Populist</v>
      </c>
      <c r="AC1" s="150"/>
      <c r="AD1" s="149" t="str">
        <f>Candidates!E11</f>
        <v>Soc. Workers</v>
      </c>
      <c r="AE1" s="150"/>
      <c r="AF1" s="149" t="str">
        <f>Candidates!E12</f>
        <v>Peace &amp; Free</v>
      </c>
      <c r="AG1" s="149"/>
      <c r="AH1" s="149" t="str">
        <f>Candidates!E13</f>
        <v>Write-ins</v>
      </c>
      <c r="AI1" s="149"/>
      <c r="AJ1" s="149" t="str">
        <f>Candidates!E14</f>
        <v>Am. Independent</v>
      </c>
      <c r="AK1" s="149"/>
      <c r="AL1" s="149" t="str">
        <f>Candidates!E15</f>
        <v>State1</v>
      </c>
      <c r="AM1" s="150"/>
      <c r="AN1" s="149" t="str">
        <f>Candidates!E16</f>
        <v>State2</v>
      </c>
      <c r="AO1" s="149"/>
      <c r="AP1" s="149" t="str">
        <f>Candidates!E17</f>
        <v>State3</v>
      </c>
      <c r="AQ1" s="150"/>
      <c r="AR1" s="149" t="str">
        <f>Candidates!E18</f>
        <v>State4</v>
      </c>
      <c r="AS1" s="150"/>
      <c r="AT1" s="149" t="str">
        <f>Candidates!E19</f>
        <v>State5</v>
      </c>
      <c r="AU1" s="150"/>
      <c r="AV1" s="149">
        <f>Candidates!F20</f>
        <v>0</v>
      </c>
      <c r="AW1" s="149"/>
      <c r="AX1" s="1"/>
      <c r="AY1" s="1"/>
      <c r="BB1" s="16" t="str">
        <f>LEFT(R1,1)</f>
        <v>L</v>
      </c>
      <c r="BC1" s="16" t="str">
        <f>LEFT(T1,1)</f>
        <v>G</v>
      </c>
      <c r="BD1" s="16" t="str">
        <f>LEFT(X1,1)</f>
        <v>C</v>
      </c>
      <c r="BE1" s="16" t="str">
        <f>LEFT(V1,1)</f>
        <v>N</v>
      </c>
    </row>
    <row r="2" spans="1:61" s="31" customFormat="1">
      <c r="B2" s="48"/>
      <c r="C2" s="32" t="s">
        <v>2004</v>
      </c>
      <c r="D2" s="137" t="s">
        <v>1695</v>
      </c>
      <c r="E2" s="138" t="s">
        <v>238</v>
      </c>
      <c r="F2" s="139" t="s">
        <v>2442</v>
      </c>
      <c r="G2" s="68" t="str">
        <f>LEFT(L2,1)</f>
        <v>D</v>
      </c>
      <c r="H2" s="69" t="str">
        <f>LEFT(N2,1)</f>
        <v>R</v>
      </c>
      <c r="I2" s="66" t="str">
        <f>LEFT(P2,1)</f>
        <v>I</v>
      </c>
      <c r="J2" s="32" t="s">
        <v>1432</v>
      </c>
      <c r="K2" s="32" t="s">
        <v>1188</v>
      </c>
      <c r="L2" s="153" t="str">
        <f>Candidates!C2</f>
        <v>Democratic</v>
      </c>
      <c r="M2" s="153"/>
      <c r="N2" s="154" t="str">
        <f>Candidates!C3</f>
        <v>Republican</v>
      </c>
      <c r="O2" s="152"/>
      <c r="P2" s="155" t="str">
        <f>Candidates!C4</f>
        <v>Independent</v>
      </c>
      <c r="Q2" s="152"/>
      <c r="R2" s="151" t="str">
        <f>Candidates!C5</f>
        <v>Libertarian</v>
      </c>
      <c r="S2" s="152"/>
      <c r="T2" s="151" t="str">
        <f>Candidates!C6</f>
        <v>Green</v>
      </c>
      <c r="U2" s="152"/>
      <c r="V2" s="151" t="str">
        <f>Candidates!C7</f>
        <v>New Alliance</v>
      </c>
      <c r="W2" s="152"/>
      <c r="X2" s="151" t="str">
        <f>Candidates!C8</f>
        <v>Conservative</v>
      </c>
      <c r="Y2" s="152"/>
      <c r="Z2" s="151" t="str">
        <f>Candidates!C9</f>
        <v>Natural Law</v>
      </c>
      <c r="AA2" s="152"/>
      <c r="AB2" s="151" t="str">
        <f>Candidates!C10</f>
        <v>Populist</v>
      </c>
      <c r="AC2" s="152"/>
      <c r="AD2" s="151" t="str">
        <f>Candidates!C11</f>
        <v>Socialist Workers</v>
      </c>
      <c r="AE2" s="152"/>
      <c r="AF2" s="151" t="str">
        <f>Candidates!C12</f>
        <v>Peace &amp; Freedom</v>
      </c>
      <c r="AG2" s="152"/>
      <c r="AH2" s="151" t="str">
        <f>Candidates!C13</f>
        <v>Write-ins</v>
      </c>
      <c r="AI2" s="152"/>
      <c r="AJ2" s="151" t="str">
        <f>Candidates!C14</f>
        <v>American Independent</v>
      </c>
      <c r="AK2" s="152"/>
      <c r="AL2" s="151" t="str">
        <f>Candidates!C15</f>
        <v>State1</v>
      </c>
      <c r="AM2" s="152"/>
      <c r="AN2" s="151" t="str">
        <f>Candidates!C16</f>
        <v>State2</v>
      </c>
      <c r="AO2" s="152"/>
      <c r="AP2" s="151" t="str">
        <f>Candidates!C17</f>
        <v>State3</v>
      </c>
      <c r="AQ2" s="152"/>
      <c r="AR2" s="151" t="str">
        <f>Candidates!C18</f>
        <v>State4</v>
      </c>
      <c r="AS2" s="152"/>
      <c r="AT2" s="151" t="str">
        <f>Candidates!C19</f>
        <v>State5</v>
      </c>
      <c r="AU2" s="152"/>
      <c r="AV2" s="151">
        <f>Candidates!D20</f>
        <v>0</v>
      </c>
      <c r="AW2" s="152"/>
      <c r="AX2" s="33"/>
      <c r="AY2" s="33" t="s">
        <v>2353</v>
      </c>
      <c r="BA2" s="31" t="s">
        <v>700</v>
      </c>
      <c r="BB2" s="34"/>
      <c r="BC2" s="34"/>
      <c r="BD2" s="34"/>
      <c r="BE2" s="34"/>
      <c r="BG2" s="31" t="s">
        <v>1872</v>
      </c>
      <c r="BI2" s="31" t="s">
        <v>906</v>
      </c>
    </row>
    <row r="3" spans="1:61" s="42" customFormat="1">
      <c r="A3" s="42" t="s">
        <v>457</v>
      </c>
      <c r="C3" s="45">
        <f t="shared" ref="C3:C23" si="0">L3+N3+P3+R3+T3+X3+V3+AD3+AJ3+AB3+AF3+Z3+AH3+AR3+AT3+AL3+AP3+AN3+AV3</f>
        <v>1577799</v>
      </c>
      <c r="D3" s="44">
        <f t="shared" ref="D3:F34" si="1">IF(G3=1,1,"")</f>
        <v>1</v>
      </c>
      <c r="E3" s="44" t="str">
        <f t="shared" si="1"/>
        <v/>
      </c>
      <c r="F3" s="44" t="str">
        <f t="shared" si="1"/>
        <v/>
      </c>
      <c r="G3" s="70">
        <f t="shared" ref="G3:G23" si="2">RANK(L3,L3:AX3)</f>
        <v>1</v>
      </c>
      <c r="H3" s="70">
        <f t="shared" ref="H3:H23" si="3">RANK(N3,L3:AX3)</f>
        <v>2</v>
      </c>
      <c r="I3" s="70" t="str">
        <f t="shared" ref="I3:I23" si="4">IF(P3&gt;0,RANK(P3,L3:AX3),"-")</f>
        <v>-</v>
      </c>
      <c r="J3" s="45">
        <f>ABS(N3-L3)</f>
        <v>500683</v>
      </c>
      <c r="K3" s="46">
        <f>IF(C3&gt;0, J3/C3,0)</f>
        <v>0.31733002746230665</v>
      </c>
      <c r="L3" s="45">
        <f>County!N70</f>
        <v>1022698</v>
      </c>
      <c r="M3" s="46">
        <f>IF($C3&gt;0,L3/$C3,0)</f>
        <v>0.64818015475989021</v>
      </c>
      <c r="N3" s="63">
        <f>County!O70</f>
        <v>522015</v>
      </c>
      <c r="O3" s="91">
        <f t="shared" ref="O3:O37" si="5">IF($C3&gt;0,N3/$C3,0)</f>
        <v>0.33085012729758351</v>
      </c>
      <c r="P3" s="63">
        <f>County!P70</f>
        <v>0</v>
      </c>
      <c r="Q3" s="91">
        <f t="shared" ref="Q3:Q37" si="6">IF($C3&gt;0,P3/$C3,0)</f>
        <v>0</v>
      </c>
      <c r="R3" s="63">
        <f>County!Q70</f>
        <v>31811</v>
      </c>
      <c r="S3" s="91">
        <f t="shared" ref="S3:S37" si="7">IF($C3&gt;0,R3/$C3,0)</f>
        <v>2.016163022032591E-2</v>
      </c>
      <c r="T3" s="63">
        <f>County!R70</f>
        <v>0</v>
      </c>
      <c r="U3" s="91">
        <f t="shared" ref="U3:U37" si="8">IF($C3&gt;0,T3/$C3,0)</f>
        <v>0</v>
      </c>
      <c r="V3" s="63">
        <f>County!S70</f>
        <v>0</v>
      </c>
      <c r="W3" s="91">
        <f t="shared" ref="W3:W37" si="9">IF($C3&gt;0,V3/$C3,0)</f>
        <v>0</v>
      </c>
      <c r="X3" s="63">
        <f>County!T70</f>
        <v>0</v>
      </c>
      <c r="Y3" s="91">
        <f t="shared" ref="Y3:Y37" si="10">IF($C3&gt;0,X3/$C3,0)</f>
        <v>0</v>
      </c>
      <c r="Z3" s="63">
        <f>County!U70</f>
        <v>0</v>
      </c>
      <c r="AA3" s="91">
        <f t="shared" ref="AA3:AA37" si="11">IF($C3&gt;0,Z3/$C3,0)</f>
        <v>0</v>
      </c>
      <c r="AB3" s="63">
        <f>County!V70</f>
        <v>0</v>
      </c>
      <c r="AC3" s="91">
        <f t="shared" ref="AC3:AC37" si="12">IF($C3&gt;0,AB3/$C3,0)</f>
        <v>0</v>
      </c>
      <c r="AD3" s="63">
        <f>County!W70</f>
        <v>0</v>
      </c>
      <c r="AE3" s="91">
        <f t="shared" ref="AE3:AE37" si="13">IF($C3&gt;0,AD3/$C3,0)</f>
        <v>0</v>
      </c>
      <c r="AF3" s="63">
        <f>County!X70</f>
        <v>0</v>
      </c>
      <c r="AG3" s="91">
        <f t="shared" ref="AG3:AG37" si="14">IF($C3&gt;0,AF3/$C3,0)</f>
        <v>0</v>
      </c>
      <c r="AH3" s="45">
        <f>County!Y70</f>
        <v>1275</v>
      </c>
      <c r="AI3" s="46">
        <f t="shared" ref="AI3:AI37" si="15">IF($C3&gt;0,AH3/$C3,0)</f>
        <v>8.0808772220035635E-4</v>
      </c>
      <c r="AJ3" s="45">
        <f>County!Z70</f>
        <v>0</v>
      </c>
      <c r="AK3" s="46">
        <f t="shared" ref="AK3:AK37" si="16">IF($C3&gt;0,AJ3/$C3,0)</f>
        <v>0</v>
      </c>
      <c r="AL3" s="45">
        <f>County!AA70</f>
        <v>0</v>
      </c>
      <c r="AM3" s="46">
        <f t="shared" ref="AM3:AM37" si="17">IF($C3&gt;0,AL3/$C3,0)</f>
        <v>0</v>
      </c>
      <c r="AN3" s="45">
        <f>County!AB70</f>
        <v>0</v>
      </c>
      <c r="AO3" s="46">
        <f t="shared" ref="AO3:AO37" si="18">IF($C3&gt;0,AN3/$C3,0)</f>
        <v>0</v>
      </c>
      <c r="AP3" s="45">
        <f>County!AC70</f>
        <v>0</v>
      </c>
      <c r="AQ3" s="46">
        <f t="shared" ref="AQ3:AQ37" si="19">IF($C3&gt;0,AP3/$C3,0)</f>
        <v>0</v>
      </c>
      <c r="AR3" s="45">
        <f>County!AD70</f>
        <v>0</v>
      </c>
      <c r="AS3" s="46">
        <f t="shared" ref="AS3:AS37" si="20">IF($C3&gt;0,AR3/$C3,0)</f>
        <v>0</v>
      </c>
      <c r="AT3" s="45">
        <f>County!AE70</f>
        <v>0</v>
      </c>
      <c r="AU3" s="46">
        <f t="shared" ref="AU3:AU37" si="21">IF($C3&gt;0,AT3/$C3,0)</f>
        <v>0</v>
      </c>
      <c r="AV3" s="45">
        <f>County!AF70</f>
        <v>0</v>
      </c>
      <c r="AW3" s="46">
        <f t="shared" ref="AW3:AW37" si="22">IF($C3&gt;0,AV3/$C3,0)</f>
        <v>0</v>
      </c>
      <c r="AX3" s="53"/>
      <c r="AY3" s="42" t="str">
        <f>A3</f>
        <v>Alabama</v>
      </c>
      <c r="AZ3" s="42" t="s">
        <v>752</v>
      </c>
      <c r="BA3" s="42">
        <f>SUM(D3:F3)</f>
        <v>1</v>
      </c>
      <c r="BB3" s="43">
        <f>RANK(R3,(L3:Q3,R3:Y3,AD3:AW3))</f>
        <v>3</v>
      </c>
      <c r="BC3" s="43">
        <f>RANK(T3,(L3:Q3,R3:Y3,AD3:AW3))</f>
        <v>9</v>
      </c>
      <c r="BD3" s="43">
        <f>RANK(X3,(L3:Q3,R3:Y3,AD3:AW3))</f>
        <v>9</v>
      </c>
      <c r="BE3" s="43">
        <f>RANK(V3,(L3:Q3,R3:Y3,AD3:AW3))</f>
        <v>9</v>
      </c>
      <c r="BG3" s="42">
        <v>1</v>
      </c>
      <c r="BI3" s="45">
        <f>County!AY70</f>
        <v>0</v>
      </c>
    </row>
    <row r="4" spans="1:61" s="35" customFormat="1">
      <c r="A4" s="35" t="s">
        <v>1306</v>
      </c>
      <c r="C4" s="38">
        <f t="shared" si="0"/>
        <v>239714</v>
      </c>
      <c r="D4" s="37" t="str">
        <f t="shared" si="1"/>
        <v/>
      </c>
      <c r="E4" s="37">
        <f t="shared" si="1"/>
        <v>1</v>
      </c>
      <c r="F4" s="37" t="str">
        <f t="shared" si="1"/>
        <v/>
      </c>
      <c r="G4" s="71">
        <f t="shared" si="2"/>
        <v>2</v>
      </c>
      <c r="H4" s="71">
        <f t="shared" si="3"/>
        <v>1</v>
      </c>
      <c r="I4" s="71" t="str">
        <f t="shared" si="4"/>
        <v>-</v>
      </c>
      <c r="J4" s="38">
        <f t="shared" ref="J4:J36" si="23">ABS(N4-L4)</f>
        <v>35098</v>
      </c>
      <c r="K4" s="39">
        <f t="shared" ref="K4:K37" si="24">IF(C4&gt;0, J4/C4,0)</f>
        <v>0.14641614590720609</v>
      </c>
      <c r="L4" s="38">
        <f>County!N113</f>
        <v>92065</v>
      </c>
      <c r="M4" s="39">
        <f t="shared" ref="M4:M37" si="25">IF($C4&gt;0,L4/$C4,0)</f>
        <v>0.38406184035976204</v>
      </c>
      <c r="N4" s="64">
        <f>County!O113</f>
        <v>127163</v>
      </c>
      <c r="O4" s="65">
        <f t="shared" si="5"/>
        <v>0.53047798626696818</v>
      </c>
      <c r="P4" s="64">
        <f>County!P113</f>
        <v>0</v>
      </c>
      <c r="Q4" s="65">
        <f t="shared" si="6"/>
        <v>0</v>
      </c>
      <c r="R4" s="64">
        <f>County!Q113</f>
        <v>0</v>
      </c>
      <c r="S4" s="65">
        <f t="shared" si="7"/>
        <v>0</v>
      </c>
      <c r="T4" s="64">
        <f>County!R113</f>
        <v>20019</v>
      </c>
      <c r="U4" s="65">
        <f t="shared" si="8"/>
        <v>8.3512018488699033E-2</v>
      </c>
      <c r="V4" s="64">
        <f>County!S113</f>
        <v>0</v>
      </c>
      <c r="W4" s="65">
        <f t="shared" si="9"/>
        <v>0</v>
      </c>
      <c r="X4" s="64">
        <f>County!T113</f>
        <v>0</v>
      </c>
      <c r="Y4" s="65">
        <f t="shared" si="10"/>
        <v>0</v>
      </c>
      <c r="Z4" s="64">
        <f>County!U113</f>
        <v>0</v>
      </c>
      <c r="AA4" s="65">
        <f t="shared" si="11"/>
        <v>0</v>
      </c>
      <c r="AB4" s="64">
        <f>County!V113</f>
        <v>0</v>
      </c>
      <c r="AC4" s="65">
        <f t="shared" si="12"/>
        <v>0</v>
      </c>
      <c r="AD4" s="64">
        <f>County!W113</f>
        <v>0</v>
      </c>
      <c r="AE4" s="65">
        <f t="shared" si="13"/>
        <v>0</v>
      </c>
      <c r="AF4" s="64">
        <f>County!X113</f>
        <v>0</v>
      </c>
      <c r="AG4" s="65">
        <f t="shared" si="14"/>
        <v>0</v>
      </c>
      <c r="AH4" s="38">
        <f>County!Y113</f>
        <v>467</v>
      </c>
      <c r="AI4" s="39">
        <f t="shared" si="15"/>
        <v>1.9481548845707802E-3</v>
      </c>
      <c r="AJ4" s="38">
        <f>County!Z113</f>
        <v>0</v>
      </c>
      <c r="AK4" s="39">
        <f t="shared" si="16"/>
        <v>0</v>
      </c>
      <c r="AL4" s="38">
        <f>County!AA113</f>
        <v>0</v>
      </c>
      <c r="AM4" s="39">
        <f t="shared" si="17"/>
        <v>0</v>
      </c>
      <c r="AN4" s="38">
        <f>County!AB113</f>
        <v>0</v>
      </c>
      <c r="AO4" s="39">
        <f t="shared" si="18"/>
        <v>0</v>
      </c>
      <c r="AP4" s="38">
        <f>County!AC113</f>
        <v>0</v>
      </c>
      <c r="AQ4" s="39">
        <f t="shared" si="19"/>
        <v>0</v>
      </c>
      <c r="AR4" s="38">
        <f>County!AD113</f>
        <v>0</v>
      </c>
      <c r="AS4" s="39">
        <f t="shared" si="20"/>
        <v>0</v>
      </c>
      <c r="AT4" s="38">
        <f>County!AE113</f>
        <v>0</v>
      </c>
      <c r="AU4" s="39">
        <f t="shared" si="21"/>
        <v>0</v>
      </c>
      <c r="AV4" s="38">
        <f>County!AF113</f>
        <v>0</v>
      </c>
      <c r="AW4" s="39">
        <f t="shared" si="22"/>
        <v>0</v>
      </c>
      <c r="AX4" s="54"/>
      <c r="AY4" s="35" t="str">
        <f t="shared" ref="AY4:AY37" si="26">A4</f>
        <v>Alaska</v>
      </c>
      <c r="AZ4" s="35" t="s">
        <v>1362</v>
      </c>
      <c r="BA4" s="35">
        <f t="shared" ref="BA4:BA37" si="27">SUM(D4:F4)</f>
        <v>1</v>
      </c>
      <c r="BB4" s="36">
        <f>RANK(R4,(L4:Q4,R4:Y4,AD4:AW4))</f>
        <v>9</v>
      </c>
      <c r="BC4" s="36">
        <f>RANK(T4,(L4:Q4,R4:Y4,AD4:AW4))</f>
        <v>3</v>
      </c>
      <c r="BD4" s="36">
        <f>RANK(X4,(L4:Q4,R4:Y4,AD4:AW4))</f>
        <v>9</v>
      </c>
      <c r="BE4" s="36">
        <f>RANK(V4,(L4:Q4,R4:Y4,AD4:AW4))</f>
        <v>9</v>
      </c>
      <c r="BG4" s="35">
        <v>2</v>
      </c>
      <c r="BI4" s="38">
        <f>County!AY113</f>
        <v>0</v>
      </c>
    </row>
    <row r="5" spans="1:61" s="42" customFormat="1">
      <c r="A5" s="42" t="s">
        <v>1163</v>
      </c>
      <c r="C5" s="45">
        <f t="shared" si="0"/>
        <v>1382051</v>
      </c>
      <c r="D5" s="44" t="str">
        <f t="shared" si="1"/>
        <v/>
      </c>
      <c r="E5" s="44">
        <f t="shared" si="1"/>
        <v>1</v>
      </c>
      <c r="F5" s="44" t="str">
        <f t="shared" si="1"/>
        <v/>
      </c>
      <c r="G5" s="70">
        <f t="shared" si="2"/>
        <v>2</v>
      </c>
      <c r="H5" s="70">
        <f t="shared" si="3"/>
        <v>1</v>
      </c>
      <c r="I5" s="70">
        <f t="shared" si="4"/>
        <v>3</v>
      </c>
      <c r="J5" s="45">
        <f t="shared" si="23"/>
        <v>335074</v>
      </c>
      <c r="K5" s="46">
        <f t="shared" si="24"/>
        <v>0.24244691404296947</v>
      </c>
      <c r="L5" s="45">
        <f>County!N130</f>
        <v>436321</v>
      </c>
      <c r="M5" s="46">
        <f t="shared" si="25"/>
        <v>0.31570542621075487</v>
      </c>
      <c r="N5" s="63">
        <f>County!O130</f>
        <v>771395</v>
      </c>
      <c r="O5" s="91">
        <f t="shared" si="5"/>
        <v>0.5581523402537244</v>
      </c>
      <c r="P5" s="63">
        <f>County!P130</f>
        <v>145361</v>
      </c>
      <c r="Q5" s="91">
        <f t="shared" si="6"/>
        <v>0.10517773946113421</v>
      </c>
      <c r="R5" s="63">
        <f>County!Q130</f>
        <v>22613</v>
      </c>
      <c r="S5" s="91">
        <f t="shared" si="7"/>
        <v>1.6361914285362843E-2</v>
      </c>
      <c r="T5" s="63">
        <f>County!R130</f>
        <v>0</v>
      </c>
      <c r="U5" s="91">
        <f t="shared" si="8"/>
        <v>0</v>
      </c>
      <c r="V5" s="63">
        <f>County!S130</f>
        <v>6335</v>
      </c>
      <c r="W5" s="91">
        <f t="shared" si="9"/>
        <v>4.5837671692289216E-3</v>
      </c>
      <c r="X5" s="63">
        <f>County!T130</f>
        <v>0</v>
      </c>
      <c r="Y5" s="91">
        <f t="shared" si="10"/>
        <v>0</v>
      </c>
      <c r="Z5" s="63">
        <f>County!U130</f>
        <v>0</v>
      </c>
      <c r="AA5" s="91">
        <f t="shared" si="11"/>
        <v>0</v>
      </c>
      <c r="AB5" s="63">
        <f>County!V130</f>
        <v>0</v>
      </c>
      <c r="AC5" s="91">
        <f t="shared" si="12"/>
        <v>0</v>
      </c>
      <c r="AD5" s="63">
        <f>County!W130</f>
        <v>0</v>
      </c>
      <c r="AE5" s="91">
        <f t="shared" si="13"/>
        <v>0</v>
      </c>
      <c r="AF5" s="63">
        <f>County!X130</f>
        <v>0</v>
      </c>
      <c r="AG5" s="91">
        <f t="shared" si="14"/>
        <v>0</v>
      </c>
      <c r="AH5" s="45">
        <f>County!Y130</f>
        <v>26</v>
      </c>
      <c r="AI5" s="46">
        <f t="shared" si="15"/>
        <v>1.8812619794783261E-5</v>
      </c>
      <c r="AJ5" s="45">
        <f>County!Z130</f>
        <v>0</v>
      </c>
      <c r="AK5" s="46">
        <f t="shared" si="16"/>
        <v>0</v>
      </c>
      <c r="AL5" s="45">
        <f>County!AA130</f>
        <v>0</v>
      </c>
      <c r="AM5" s="46">
        <f t="shared" si="17"/>
        <v>0</v>
      </c>
      <c r="AN5" s="45">
        <f>County!AB130</f>
        <v>0</v>
      </c>
      <c r="AO5" s="46">
        <f t="shared" si="18"/>
        <v>0</v>
      </c>
      <c r="AP5" s="45">
        <f>County!AC130</f>
        <v>0</v>
      </c>
      <c r="AQ5" s="46">
        <f t="shared" si="19"/>
        <v>0</v>
      </c>
      <c r="AR5" s="45">
        <f>County!AD130</f>
        <v>0</v>
      </c>
      <c r="AS5" s="46">
        <f t="shared" si="20"/>
        <v>0</v>
      </c>
      <c r="AT5" s="45">
        <f>County!AE130</f>
        <v>0</v>
      </c>
      <c r="AU5" s="46">
        <f t="shared" si="21"/>
        <v>0</v>
      </c>
      <c r="AV5" s="45">
        <f>County!AF130</f>
        <v>0</v>
      </c>
      <c r="AW5" s="46">
        <f t="shared" si="22"/>
        <v>0</v>
      </c>
      <c r="AX5" s="53"/>
      <c r="AY5" s="42" t="str">
        <f t="shared" si="26"/>
        <v>Arizona</v>
      </c>
      <c r="AZ5" s="42" t="s">
        <v>616</v>
      </c>
      <c r="BA5" s="42">
        <f t="shared" si="27"/>
        <v>1</v>
      </c>
      <c r="BB5" s="43">
        <f>RANK(R5,(L5:Q5,R5:Y5,AD5:AW5))</f>
        <v>4</v>
      </c>
      <c r="BC5" s="43">
        <f>RANK(T5,(L5:Q5,R5:Y5,AD5:AW5))</f>
        <v>13</v>
      </c>
      <c r="BD5" s="43">
        <f>RANK(X5,(L5:Q5,R5:Y5,AD5:AW5))</f>
        <v>13</v>
      </c>
      <c r="BE5" s="43">
        <f>RANK(V5,(L5:Q5,R5:Y5,AD5:AW5))</f>
        <v>5</v>
      </c>
      <c r="BG5" s="42">
        <v>4</v>
      </c>
      <c r="BI5" s="45">
        <f>County!AY130</f>
        <v>0</v>
      </c>
    </row>
    <row r="6" spans="1:61" s="35" customFormat="1">
      <c r="A6" s="40" t="s">
        <v>1639</v>
      </c>
      <c r="B6" s="40"/>
      <c r="C6" s="38">
        <f t="shared" si="0"/>
        <v>920008</v>
      </c>
      <c r="D6" s="37">
        <f t="shared" si="1"/>
        <v>1</v>
      </c>
      <c r="E6" s="37" t="str">
        <f t="shared" si="1"/>
        <v/>
      </c>
      <c r="F6" s="37" t="str">
        <f t="shared" si="1"/>
        <v/>
      </c>
      <c r="G6" s="71">
        <f t="shared" si="2"/>
        <v>1</v>
      </c>
      <c r="H6" s="71">
        <f t="shared" si="3"/>
        <v>2</v>
      </c>
      <c r="I6" s="71" t="str">
        <f t="shared" si="4"/>
        <v>-</v>
      </c>
      <c r="J6" s="38">
        <f t="shared" si="23"/>
        <v>187262</v>
      </c>
      <c r="K6" s="39">
        <f t="shared" si="24"/>
        <v>0.20354388222711106</v>
      </c>
      <c r="L6" s="38">
        <f>County!N207</f>
        <v>553635</v>
      </c>
      <c r="M6" s="39">
        <f t="shared" si="25"/>
        <v>0.60177194111355559</v>
      </c>
      <c r="N6" s="64">
        <f>County!O207</f>
        <v>366373</v>
      </c>
      <c r="O6" s="65">
        <f t="shared" si="5"/>
        <v>0.39822805888644447</v>
      </c>
      <c r="P6" s="64">
        <f>County!P207</f>
        <v>0</v>
      </c>
      <c r="Q6" s="65">
        <f t="shared" si="6"/>
        <v>0</v>
      </c>
      <c r="R6" s="64">
        <f>County!Q207</f>
        <v>0</v>
      </c>
      <c r="S6" s="65">
        <f t="shared" si="7"/>
        <v>0</v>
      </c>
      <c r="T6" s="64">
        <f>County!R207</f>
        <v>0</v>
      </c>
      <c r="U6" s="65">
        <f t="shared" si="8"/>
        <v>0</v>
      </c>
      <c r="V6" s="64">
        <f>County!S207</f>
        <v>0</v>
      </c>
      <c r="W6" s="65">
        <f t="shared" si="9"/>
        <v>0</v>
      </c>
      <c r="X6" s="64">
        <f>County!T207</f>
        <v>0</v>
      </c>
      <c r="Y6" s="65">
        <f t="shared" si="10"/>
        <v>0</v>
      </c>
      <c r="Z6" s="64">
        <f>County!U207</f>
        <v>0</v>
      </c>
      <c r="AA6" s="65">
        <f t="shared" si="11"/>
        <v>0</v>
      </c>
      <c r="AB6" s="64">
        <f>County!V207</f>
        <v>0</v>
      </c>
      <c r="AC6" s="65">
        <f t="shared" si="12"/>
        <v>0</v>
      </c>
      <c r="AD6" s="64">
        <f>County!W207</f>
        <v>0</v>
      </c>
      <c r="AE6" s="65">
        <f t="shared" si="13"/>
        <v>0</v>
      </c>
      <c r="AF6" s="64">
        <f>County!X207</f>
        <v>0</v>
      </c>
      <c r="AG6" s="65">
        <f t="shared" si="14"/>
        <v>0</v>
      </c>
      <c r="AH6" s="38">
        <f>County!Y207</f>
        <v>0</v>
      </c>
      <c r="AI6" s="39">
        <f t="shared" si="15"/>
        <v>0</v>
      </c>
      <c r="AJ6" s="38">
        <f>County!Z207</f>
        <v>0</v>
      </c>
      <c r="AK6" s="39">
        <f t="shared" si="16"/>
        <v>0</v>
      </c>
      <c r="AL6" s="38">
        <f>County!AA207</f>
        <v>0</v>
      </c>
      <c r="AM6" s="39">
        <f t="shared" si="17"/>
        <v>0</v>
      </c>
      <c r="AN6" s="38">
        <f>County!AB207</f>
        <v>0</v>
      </c>
      <c r="AO6" s="39">
        <f t="shared" si="18"/>
        <v>0</v>
      </c>
      <c r="AP6" s="38">
        <f>County!AC207</f>
        <v>0</v>
      </c>
      <c r="AQ6" s="39">
        <f t="shared" si="19"/>
        <v>0</v>
      </c>
      <c r="AR6" s="38">
        <f>County!AD207</f>
        <v>0</v>
      </c>
      <c r="AS6" s="39">
        <f t="shared" si="20"/>
        <v>0</v>
      </c>
      <c r="AT6" s="38">
        <f>County!AE207</f>
        <v>0</v>
      </c>
      <c r="AU6" s="39">
        <f t="shared" si="21"/>
        <v>0</v>
      </c>
      <c r="AV6" s="38">
        <f>County!AF207</f>
        <v>0</v>
      </c>
      <c r="AW6" s="39">
        <f t="shared" si="22"/>
        <v>0</v>
      </c>
      <c r="AX6" s="54"/>
      <c r="AY6" s="35" t="str">
        <f t="shared" si="26"/>
        <v>Arkansas</v>
      </c>
      <c r="AZ6" s="35" t="s">
        <v>1407</v>
      </c>
      <c r="BA6" s="35">
        <f t="shared" si="27"/>
        <v>1</v>
      </c>
      <c r="BB6" s="36">
        <f>RANK(R6,(L6:Q6,R6:Y6,AD6:AW6))</f>
        <v>5</v>
      </c>
      <c r="BC6" s="36">
        <f>RANK(T6,(L6:Q6,R6:Y6,AD6:AW6))</f>
        <v>5</v>
      </c>
      <c r="BD6" s="36">
        <f>RANK(X6,(L6:Q6,R6:Y6,AD6:AW6))</f>
        <v>5</v>
      </c>
      <c r="BE6" s="36">
        <f>RANK(V6,(L6:Q6,R6:Y6,AD6:AW6))</f>
        <v>5</v>
      </c>
      <c r="BG6" s="35">
        <v>5</v>
      </c>
      <c r="BI6" s="38">
        <f>County!AY207</f>
        <v>0</v>
      </c>
    </row>
    <row r="7" spans="1:61" s="42" customFormat="1">
      <c r="A7" s="47" t="s">
        <v>1408</v>
      </c>
      <c r="B7" s="47"/>
      <c r="C7" s="45">
        <f t="shared" si="0"/>
        <v>10799703</v>
      </c>
      <c r="D7" s="44">
        <f t="shared" si="1"/>
        <v>1</v>
      </c>
      <c r="E7" s="44" t="str">
        <f t="shared" si="1"/>
        <v/>
      </c>
      <c r="F7" s="44" t="str">
        <f t="shared" si="1"/>
        <v/>
      </c>
      <c r="G7" s="70">
        <f t="shared" si="2"/>
        <v>1</v>
      </c>
      <c r="H7" s="70">
        <f t="shared" si="3"/>
        <v>2</v>
      </c>
      <c r="I7" s="70" t="str">
        <f t="shared" si="4"/>
        <v>-</v>
      </c>
      <c r="J7" s="45">
        <f t="shared" si="23"/>
        <v>529285</v>
      </c>
      <c r="K7" s="46">
        <f t="shared" si="24"/>
        <v>4.9009218123868777E-2</v>
      </c>
      <c r="L7" s="45">
        <f>County!N267</f>
        <v>5173467</v>
      </c>
      <c r="M7" s="46">
        <f t="shared" si="25"/>
        <v>0.47903789576435574</v>
      </c>
      <c r="N7" s="63">
        <f>County!O267</f>
        <v>4644182</v>
      </c>
      <c r="O7" s="91">
        <f t="shared" si="5"/>
        <v>0.43002867764048697</v>
      </c>
      <c r="P7" s="63">
        <f>County!P267</f>
        <v>0</v>
      </c>
      <c r="Q7" s="91">
        <f t="shared" si="6"/>
        <v>0</v>
      </c>
      <c r="R7" s="63">
        <f>County!Q267</f>
        <v>235919</v>
      </c>
      <c r="S7" s="91">
        <f t="shared" si="7"/>
        <v>2.1844952588048024E-2</v>
      </c>
      <c r="T7" s="63">
        <f>County!R267</f>
        <v>0</v>
      </c>
      <c r="U7" s="91">
        <f t="shared" si="8"/>
        <v>0</v>
      </c>
      <c r="V7" s="63">
        <f>County!S267</f>
        <v>0</v>
      </c>
      <c r="W7" s="91">
        <f t="shared" si="9"/>
        <v>0</v>
      </c>
      <c r="X7" s="63">
        <f>County!T267</f>
        <v>0</v>
      </c>
      <c r="Y7" s="91">
        <f t="shared" si="10"/>
        <v>0</v>
      </c>
      <c r="Z7" s="63">
        <f>County!U267</f>
        <v>0</v>
      </c>
      <c r="AA7" s="91">
        <f t="shared" si="11"/>
        <v>0</v>
      </c>
      <c r="AB7" s="63">
        <f>County!V267</f>
        <v>0</v>
      </c>
      <c r="AC7" s="91">
        <f t="shared" si="12"/>
        <v>0</v>
      </c>
      <c r="AD7" s="63">
        <f>County!W267</f>
        <v>0</v>
      </c>
      <c r="AE7" s="91">
        <f t="shared" si="13"/>
        <v>0</v>
      </c>
      <c r="AF7" s="63">
        <f>County!X267</f>
        <v>372817</v>
      </c>
      <c r="AG7" s="91">
        <f t="shared" si="14"/>
        <v>3.4521041921245429E-2</v>
      </c>
      <c r="AH7" s="45">
        <f>County!Y267</f>
        <v>267</v>
      </c>
      <c r="AI7" s="46">
        <f t="shared" si="15"/>
        <v>2.4722902102030027E-5</v>
      </c>
      <c r="AJ7" s="45">
        <f>County!Z267</f>
        <v>373051</v>
      </c>
      <c r="AK7" s="46">
        <f t="shared" si="16"/>
        <v>3.4542709183761816E-2</v>
      </c>
      <c r="AL7" s="45">
        <f>County!AA267</f>
        <v>0</v>
      </c>
      <c r="AM7" s="46">
        <f t="shared" si="17"/>
        <v>0</v>
      </c>
      <c r="AN7" s="45">
        <f>County!AB267</f>
        <v>0</v>
      </c>
      <c r="AO7" s="46">
        <f t="shared" si="18"/>
        <v>0</v>
      </c>
      <c r="AP7" s="45">
        <f>County!AC267</f>
        <v>0</v>
      </c>
      <c r="AQ7" s="46">
        <f t="shared" si="19"/>
        <v>0</v>
      </c>
      <c r="AR7" s="45">
        <f>County!AD267</f>
        <v>0</v>
      </c>
      <c r="AS7" s="46">
        <f t="shared" si="20"/>
        <v>0</v>
      </c>
      <c r="AT7" s="45">
        <f>County!AE267</f>
        <v>0</v>
      </c>
      <c r="AU7" s="46">
        <f t="shared" si="21"/>
        <v>0</v>
      </c>
      <c r="AV7" s="45">
        <f>County!AF267</f>
        <v>0</v>
      </c>
      <c r="AW7" s="46">
        <f t="shared" si="22"/>
        <v>0</v>
      </c>
      <c r="AX7" s="53"/>
      <c r="AY7" s="42" t="str">
        <f t="shared" si="26"/>
        <v>California</v>
      </c>
      <c r="AZ7" s="42" t="s">
        <v>1409</v>
      </c>
      <c r="BA7" s="42">
        <f t="shared" si="27"/>
        <v>1</v>
      </c>
      <c r="BB7" s="43">
        <f>RANK(R7,(L7:Q7,R7:Y7,AD7:AW7))</f>
        <v>5</v>
      </c>
      <c r="BC7" s="43">
        <f>RANK(T7,(L7:Q7,R7:Y7,AD7:AW7))</f>
        <v>13</v>
      </c>
      <c r="BD7" s="43">
        <f>RANK(X7,(L7:Q7,R7:Y7,AD7:AW7))</f>
        <v>13</v>
      </c>
      <c r="BE7" s="43">
        <f>RANK(V7,(L7:Q7,R7:Y7,AD7:AW7))</f>
        <v>13</v>
      </c>
      <c r="BG7" s="42">
        <v>6</v>
      </c>
      <c r="BI7" s="45">
        <f>County!AY267</f>
        <v>0</v>
      </c>
    </row>
    <row r="8" spans="1:61" s="35" customFormat="1">
      <c r="A8" s="35" t="s">
        <v>1005</v>
      </c>
      <c r="C8" s="38">
        <f t="shared" si="0"/>
        <v>1552289</v>
      </c>
      <c r="D8" s="37">
        <f t="shared" si="1"/>
        <v>1</v>
      </c>
      <c r="E8" s="37" t="str">
        <f t="shared" si="1"/>
        <v/>
      </c>
      <c r="F8" s="37" t="str">
        <f t="shared" si="1"/>
        <v/>
      </c>
      <c r="G8" s="71">
        <f t="shared" si="2"/>
        <v>1</v>
      </c>
      <c r="H8" s="71">
        <f t="shared" si="3"/>
        <v>2</v>
      </c>
      <c r="I8" s="71">
        <f t="shared" si="4"/>
        <v>3</v>
      </c>
      <c r="J8" s="38">
        <f t="shared" si="23"/>
        <v>140832</v>
      </c>
      <c r="K8" s="39">
        <f t="shared" si="24"/>
        <v>9.0725373947763588E-2</v>
      </c>
      <c r="L8" s="38">
        <f>County!N332</f>
        <v>803725</v>
      </c>
      <c r="M8" s="39">
        <f t="shared" si="25"/>
        <v>0.51776763218704769</v>
      </c>
      <c r="N8" s="64">
        <f>County!O332</f>
        <v>662893</v>
      </c>
      <c r="O8" s="65">
        <f t="shared" si="5"/>
        <v>0.42704225823928404</v>
      </c>
      <c r="P8" s="64">
        <f>County!P332</f>
        <v>42455</v>
      </c>
      <c r="Q8" s="65">
        <f t="shared" si="6"/>
        <v>2.7349932905534988E-2</v>
      </c>
      <c r="R8" s="64">
        <f>County!Q332</f>
        <v>23</v>
      </c>
      <c r="S8" s="65">
        <f t="shared" si="7"/>
        <v>1.4816828567360845E-5</v>
      </c>
      <c r="T8" s="64">
        <f>County!R332</f>
        <v>0</v>
      </c>
      <c r="U8" s="65">
        <f t="shared" si="8"/>
        <v>0</v>
      </c>
      <c r="V8" s="64">
        <f>County!S332</f>
        <v>0</v>
      </c>
      <c r="W8" s="65">
        <f t="shared" si="9"/>
        <v>0</v>
      </c>
      <c r="X8" s="64">
        <f>County!T332</f>
        <v>0</v>
      </c>
      <c r="Y8" s="65">
        <f t="shared" si="10"/>
        <v>0</v>
      </c>
      <c r="Z8" s="64">
        <f>County!U332</f>
        <v>0</v>
      </c>
      <c r="AA8" s="65">
        <f t="shared" si="11"/>
        <v>0</v>
      </c>
      <c r="AB8" s="64">
        <f>County!V332</f>
        <v>0</v>
      </c>
      <c r="AC8" s="65">
        <f t="shared" si="12"/>
        <v>0</v>
      </c>
      <c r="AD8" s="64">
        <f>County!W332</f>
        <v>0</v>
      </c>
      <c r="AE8" s="65">
        <f t="shared" si="13"/>
        <v>0</v>
      </c>
      <c r="AF8" s="64">
        <f>County!X332</f>
        <v>0</v>
      </c>
      <c r="AG8" s="65">
        <f t="shared" si="14"/>
        <v>0</v>
      </c>
      <c r="AH8" s="38">
        <f>County!Y332</f>
        <v>0</v>
      </c>
      <c r="AI8" s="39">
        <f t="shared" si="15"/>
        <v>0</v>
      </c>
      <c r="AJ8" s="38">
        <f>County!Z332</f>
        <v>0</v>
      </c>
      <c r="AK8" s="39">
        <f t="shared" si="16"/>
        <v>0</v>
      </c>
      <c r="AL8" s="38">
        <f>County!AA332</f>
        <v>20347</v>
      </c>
      <c r="AM8" s="39">
        <f t="shared" si="17"/>
        <v>1.3107739602612658E-2</v>
      </c>
      <c r="AN8" s="38">
        <f>County!AB332</f>
        <v>22846</v>
      </c>
      <c r="AO8" s="39">
        <f t="shared" si="18"/>
        <v>1.47176202369533E-2</v>
      </c>
      <c r="AP8" s="38">
        <f>County!AC332</f>
        <v>0</v>
      </c>
      <c r="AQ8" s="39">
        <f t="shared" si="19"/>
        <v>0</v>
      </c>
      <c r="AR8" s="38">
        <f>County!AD332</f>
        <v>0</v>
      </c>
      <c r="AS8" s="39">
        <f t="shared" si="20"/>
        <v>0</v>
      </c>
      <c r="AT8" s="38">
        <f>County!AE332</f>
        <v>0</v>
      </c>
      <c r="AU8" s="39">
        <f t="shared" si="21"/>
        <v>0</v>
      </c>
      <c r="AV8" s="38">
        <f>County!AF332</f>
        <v>0</v>
      </c>
      <c r="AW8" s="39">
        <f t="shared" si="22"/>
        <v>0</v>
      </c>
      <c r="AX8" s="54"/>
      <c r="AY8" s="35" t="str">
        <f t="shared" si="26"/>
        <v>Colorado</v>
      </c>
      <c r="AZ8" s="35" t="s">
        <v>681</v>
      </c>
      <c r="BA8" s="35">
        <f t="shared" si="27"/>
        <v>1</v>
      </c>
      <c r="BB8" s="36">
        <f>RANK(R8,(L8:Q8,R8:Y8,AD8:AW8))</f>
        <v>6</v>
      </c>
      <c r="BC8" s="36">
        <f>RANK(T8,(L8:Q8,R8:Y8,AD8:AW8))</f>
        <v>13</v>
      </c>
      <c r="BD8" s="36">
        <f>RANK(X8,(L8:Q8,R8:Y8,AD8:AW8))</f>
        <v>13</v>
      </c>
      <c r="BE8" s="36">
        <f>RANK(V8,(L8:Q8,R8:Y8,AD8:AW8))</f>
        <v>13</v>
      </c>
      <c r="BG8" s="35">
        <v>8</v>
      </c>
      <c r="BI8" s="38">
        <f>County!AY332</f>
        <v>0</v>
      </c>
    </row>
    <row r="9" spans="1:61" s="42" customFormat="1">
      <c r="A9" s="42" t="s">
        <v>628</v>
      </c>
      <c r="C9" s="45">
        <f t="shared" si="0"/>
        <v>1500709</v>
      </c>
      <c r="D9" s="44">
        <f t="shared" si="1"/>
        <v>1</v>
      </c>
      <c r="E9" s="44" t="str">
        <f t="shared" si="1"/>
        <v/>
      </c>
      <c r="F9" s="44" t="str">
        <f t="shared" si="1"/>
        <v/>
      </c>
      <c r="G9" s="70">
        <f t="shared" si="2"/>
        <v>1</v>
      </c>
      <c r="H9" s="70">
        <f t="shared" si="3"/>
        <v>2</v>
      </c>
      <c r="I9" s="70" t="str">
        <f t="shared" si="4"/>
        <v>-</v>
      </c>
      <c r="J9" s="45">
        <f t="shared" si="23"/>
        <v>310533</v>
      </c>
      <c r="K9" s="46">
        <f t="shared" si="24"/>
        <v>0.20692419383104918</v>
      </c>
      <c r="L9" s="45">
        <f>County!N342</f>
        <v>882569</v>
      </c>
      <c r="M9" s="46">
        <f t="shared" si="25"/>
        <v>0.58810135742505709</v>
      </c>
      <c r="N9" s="63">
        <f>County!O342</f>
        <v>572036</v>
      </c>
      <c r="O9" s="91">
        <f t="shared" si="5"/>
        <v>0.38117716359400788</v>
      </c>
      <c r="P9" s="63">
        <f>County!P342</f>
        <v>0</v>
      </c>
      <c r="Q9" s="91">
        <f t="shared" si="6"/>
        <v>0</v>
      </c>
      <c r="R9" s="63">
        <f>County!Q342</f>
        <v>10741</v>
      </c>
      <c r="S9" s="91">
        <f t="shared" si="7"/>
        <v>7.1572836572580028E-3</v>
      </c>
      <c r="T9" s="63">
        <f>County!R342</f>
        <v>0</v>
      </c>
      <c r="U9" s="91">
        <f t="shared" si="8"/>
        <v>0</v>
      </c>
      <c r="V9" s="63">
        <f>County!S342</f>
        <v>0</v>
      </c>
      <c r="W9" s="91">
        <f t="shared" si="9"/>
        <v>0</v>
      </c>
      <c r="X9" s="63">
        <f>County!T342</f>
        <v>0</v>
      </c>
      <c r="Y9" s="91">
        <f t="shared" si="10"/>
        <v>0</v>
      </c>
      <c r="Z9" s="63">
        <f>County!U342</f>
        <v>0</v>
      </c>
      <c r="AA9" s="91">
        <f t="shared" si="11"/>
        <v>0</v>
      </c>
      <c r="AB9" s="63">
        <f>County!V342</f>
        <v>0</v>
      </c>
      <c r="AC9" s="91">
        <f t="shared" si="12"/>
        <v>0</v>
      </c>
      <c r="AD9" s="63">
        <f>County!W342</f>
        <v>0</v>
      </c>
      <c r="AE9" s="91">
        <f t="shared" si="13"/>
        <v>0</v>
      </c>
      <c r="AF9" s="63">
        <f>County!X342</f>
        <v>0</v>
      </c>
      <c r="AG9" s="91">
        <f t="shared" si="14"/>
        <v>0</v>
      </c>
      <c r="AH9" s="45">
        <f>County!Y342</f>
        <v>48</v>
      </c>
      <c r="AI9" s="46">
        <f t="shared" si="15"/>
        <v>3.1984881812529942E-5</v>
      </c>
      <c r="AJ9" s="45">
        <f>County!Z342</f>
        <v>35315</v>
      </c>
      <c r="AK9" s="46">
        <f t="shared" si="16"/>
        <v>2.353221044186448E-2</v>
      </c>
      <c r="AL9" s="45">
        <f>County!AA342</f>
        <v>0</v>
      </c>
      <c r="AM9" s="46">
        <f t="shared" si="17"/>
        <v>0</v>
      </c>
      <c r="AN9" s="45">
        <f>County!AB342</f>
        <v>0</v>
      </c>
      <c r="AO9" s="46">
        <f t="shared" si="18"/>
        <v>0</v>
      </c>
      <c r="AP9" s="45">
        <f>County!AC342</f>
        <v>0</v>
      </c>
      <c r="AQ9" s="46">
        <f t="shared" si="19"/>
        <v>0</v>
      </c>
      <c r="AR9" s="45">
        <f>County!AD342</f>
        <v>0</v>
      </c>
      <c r="AS9" s="46">
        <f t="shared" si="20"/>
        <v>0</v>
      </c>
      <c r="AT9" s="45">
        <f>County!AE342</f>
        <v>0</v>
      </c>
      <c r="AU9" s="46">
        <f t="shared" si="21"/>
        <v>0</v>
      </c>
      <c r="AV9" s="45">
        <f>County!AF342</f>
        <v>0</v>
      </c>
      <c r="AW9" s="46">
        <f t="shared" si="22"/>
        <v>0</v>
      </c>
      <c r="AX9" s="53"/>
      <c r="AY9" s="42" t="str">
        <f t="shared" si="26"/>
        <v>Connecticut</v>
      </c>
      <c r="AZ9" s="42" t="s">
        <v>212</v>
      </c>
      <c r="BA9" s="42">
        <f t="shared" si="27"/>
        <v>1</v>
      </c>
      <c r="BB9" s="43">
        <f>RANK(R9,(L9:Q9,R9:Y9,AD9:AW9))</f>
        <v>4</v>
      </c>
      <c r="BC9" s="43">
        <f>RANK(T9,(L9:Q9,R9:Y9,AD9:AW9))</f>
        <v>11</v>
      </c>
      <c r="BD9" s="43">
        <f>RANK(X9,(L9:Q9,R9:Y9,AD9:AW9))</f>
        <v>11</v>
      </c>
      <c r="BE9" s="43">
        <f>RANK(V9,(L9:Q9,R9:Y9,AD9:AW9))</f>
        <v>11</v>
      </c>
      <c r="BG9" s="42">
        <v>9</v>
      </c>
      <c r="BI9" s="45">
        <f>County!AY342</f>
        <v>0</v>
      </c>
    </row>
    <row r="10" spans="1:61" s="35" customFormat="1">
      <c r="A10" s="35" t="s">
        <v>676</v>
      </c>
      <c r="C10" s="38">
        <f t="shared" si="0"/>
        <v>4962316</v>
      </c>
      <c r="D10" s="37">
        <f t="shared" si="1"/>
        <v>1</v>
      </c>
      <c r="E10" s="37" t="str">
        <f t="shared" si="1"/>
        <v/>
      </c>
      <c r="F10" s="37" t="str">
        <f t="shared" si="1"/>
        <v/>
      </c>
      <c r="G10" s="71">
        <f t="shared" si="2"/>
        <v>1</v>
      </c>
      <c r="H10" s="71">
        <f t="shared" si="3"/>
        <v>2</v>
      </c>
      <c r="I10" s="71" t="str">
        <f t="shared" si="4"/>
        <v>-</v>
      </c>
      <c r="J10" s="38">
        <f t="shared" si="23"/>
        <v>1529074</v>
      </c>
      <c r="K10" s="39">
        <f t="shared" si="24"/>
        <v>0.30813716820936032</v>
      </c>
      <c r="L10" s="38">
        <f>County!N411</f>
        <v>3245585</v>
      </c>
      <c r="M10" s="39">
        <f t="shared" si="25"/>
        <v>0.65404641703591626</v>
      </c>
      <c r="N10" s="64">
        <f>County!O411</f>
        <v>1716511</v>
      </c>
      <c r="O10" s="65">
        <f t="shared" si="5"/>
        <v>0.34590924882655599</v>
      </c>
      <c r="P10" s="64">
        <f>County!P411</f>
        <v>0</v>
      </c>
      <c r="Q10" s="65">
        <f t="shared" si="6"/>
        <v>0</v>
      </c>
      <c r="R10" s="64">
        <f>County!Q411</f>
        <v>0</v>
      </c>
      <c r="S10" s="65">
        <f t="shared" si="7"/>
        <v>0</v>
      </c>
      <c r="T10" s="64">
        <f>County!R411</f>
        <v>0</v>
      </c>
      <c r="U10" s="65">
        <f t="shared" si="8"/>
        <v>0</v>
      </c>
      <c r="V10" s="64">
        <f>County!S411</f>
        <v>0</v>
      </c>
      <c r="W10" s="65">
        <f t="shared" si="9"/>
        <v>0</v>
      </c>
      <c r="X10" s="64">
        <f>County!T411</f>
        <v>0</v>
      </c>
      <c r="Y10" s="65">
        <f t="shared" si="10"/>
        <v>0</v>
      </c>
      <c r="Z10" s="64">
        <f>County!U411</f>
        <v>0</v>
      </c>
      <c r="AA10" s="65">
        <f t="shared" si="11"/>
        <v>0</v>
      </c>
      <c r="AB10" s="64">
        <f>County!V411</f>
        <v>0</v>
      </c>
      <c r="AC10" s="65">
        <f t="shared" si="12"/>
        <v>0</v>
      </c>
      <c r="AD10" s="64">
        <f>County!W411</f>
        <v>0</v>
      </c>
      <c r="AE10" s="65">
        <f t="shared" si="13"/>
        <v>0</v>
      </c>
      <c r="AF10" s="64">
        <f>County!X411</f>
        <v>0</v>
      </c>
      <c r="AG10" s="65">
        <f t="shared" si="14"/>
        <v>0</v>
      </c>
      <c r="AH10" s="38">
        <f>County!Y411</f>
        <v>220</v>
      </c>
      <c r="AI10" s="39">
        <f t="shared" si="15"/>
        <v>4.4334137527718915E-5</v>
      </c>
      <c r="AJ10" s="38">
        <f>County!Z411</f>
        <v>0</v>
      </c>
      <c r="AK10" s="39">
        <f t="shared" si="16"/>
        <v>0</v>
      </c>
      <c r="AL10" s="38">
        <f>County!AA411</f>
        <v>0</v>
      </c>
      <c r="AM10" s="39">
        <f t="shared" si="17"/>
        <v>0</v>
      </c>
      <c r="AN10" s="38">
        <f>County!AB411</f>
        <v>0</v>
      </c>
      <c r="AO10" s="39">
        <f t="shared" si="18"/>
        <v>0</v>
      </c>
      <c r="AP10" s="38">
        <f>County!AC411</f>
        <v>0</v>
      </c>
      <c r="AQ10" s="39">
        <f t="shared" si="19"/>
        <v>0</v>
      </c>
      <c r="AR10" s="38">
        <f>County!AD411</f>
        <v>0</v>
      </c>
      <c r="AS10" s="39">
        <f t="shared" si="20"/>
        <v>0</v>
      </c>
      <c r="AT10" s="38">
        <f>County!AE411</f>
        <v>0</v>
      </c>
      <c r="AU10" s="39">
        <f t="shared" si="21"/>
        <v>0</v>
      </c>
      <c r="AV10" s="38">
        <f>County!AF411</f>
        <v>0</v>
      </c>
      <c r="AW10" s="39">
        <f t="shared" si="22"/>
        <v>0</v>
      </c>
      <c r="AX10" s="54"/>
      <c r="AY10" s="35" t="str">
        <f t="shared" si="26"/>
        <v>Florida</v>
      </c>
      <c r="AZ10" s="35" t="s">
        <v>1326</v>
      </c>
      <c r="BA10" s="35">
        <f t="shared" si="27"/>
        <v>1</v>
      </c>
      <c r="BB10" s="36">
        <f>RANK(R10,(L10:Q10,R10:Y10,AD10:AW10))</f>
        <v>7</v>
      </c>
      <c r="BC10" s="36">
        <f>RANK(T10,(L10:Q10,R10:Y10,AD10:AW10))</f>
        <v>7</v>
      </c>
      <c r="BD10" s="36">
        <f>RANK(X10,(L10:Q10,R10:Y10,AD10:AW10))</f>
        <v>7</v>
      </c>
      <c r="BE10" s="36">
        <f>RANK(V10,(L10:Q10,R10:Y10,AD10:AW10))</f>
        <v>7</v>
      </c>
      <c r="BG10" s="35">
        <v>12</v>
      </c>
      <c r="BI10" s="38">
        <f>County!AY411</f>
        <v>0</v>
      </c>
    </row>
    <row r="11" spans="1:61" s="42" customFormat="1">
      <c r="A11" s="42" t="s">
        <v>1247</v>
      </c>
      <c r="C11" s="45">
        <f t="shared" si="0"/>
        <v>2251587</v>
      </c>
      <c r="D11" s="44"/>
      <c r="E11" s="44" t="str">
        <f t="shared" si="1"/>
        <v/>
      </c>
      <c r="F11" s="44" t="str">
        <f t="shared" si="1"/>
        <v/>
      </c>
      <c r="G11" s="70">
        <f t="shared" si="2"/>
        <v>1</v>
      </c>
      <c r="H11" s="70">
        <f t="shared" si="3"/>
        <v>2</v>
      </c>
      <c r="I11" s="70" t="str">
        <f t="shared" si="4"/>
        <v>-</v>
      </c>
      <c r="J11" s="45">
        <f t="shared" si="23"/>
        <v>35134</v>
      </c>
      <c r="K11" s="46">
        <f t="shared" si="24"/>
        <v>1.56041050157067E-2</v>
      </c>
      <c r="L11" s="45">
        <f>County!N572</f>
        <v>1108416</v>
      </c>
      <c r="M11" s="46">
        <f t="shared" si="25"/>
        <v>0.49228211035149877</v>
      </c>
      <c r="N11" s="63">
        <f>County!O572</f>
        <v>1073282</v>
      </c>
      <c r="O11" s="91">
        <f t="shared" si="5"/>
        <v>0.47667800533579202</v>
      </c>
      <c r="P11" s="63">
        <f>County!P572</f>
        <v>0</v>
      </c>
      <c r="Q11" s="91">
        <f t="shared" si="6"/>
        <v>0</v>
      </c>
      <c r="R11" s="63">
        <f>County!Q572</f>
        <v>69878</v>
      </c>
      <c r="S11" s="91">
        <f t="shared" si="7"/>
        <v>3.1034998869686137E-2</v>
      </c>
      <c r="T11" s="63">
        <f>County!R572</f>
        <v>0</v>
      </c>
      <c r="U11" s="91">
        <f t="shared" si="8"/>
        <v>0</v>
      </c>
      <c r="V11" s="63">
        <f>County!S572</f>
        <v>0</v>
      </c>
      <c r="W11" s="91">
        <f t="shared" si="9"/>
        <v>0</v>
      </c>
      <c r="X11" s="63">
        <f>County!T572</f>
        <v>0</v>
      </c>
      <c r="Y11" s="91">
        <f t="shared" si="10"/>
        <v>0</v>
      </c>
      <c r="Z11" s="63">
        <f>County!U572</f>
        <v>0</v>
      </c>
      <c r="AA11" s="91">
        <f t="shared" si="11"/>
        <v>0</v>
      </c>
      <c r="AB11" s="63">
        <f>County!V572</f>
        <v>0</v>
      </c>
      <c r="AC11" s="91">
        <f t="shared" si="12"/>
        <v>0</v>
      </c>
      <c r="AD11" s="63">
        <f>County!W572</f>
        <v>0</v>
      </c>
      <c r="AE11" s="91">
        <f t="shared" si="13"/>
        <v>0</v>
      </c>
      <c r="AF11" s="63">
        <f>County!X572</f>
        <v>0</v>
      </c>
      <c r="AG11" s="91">
        <f t="shared" si="14"/>
        <v>0</v>
      </c>
      <c r="AH11" s="45">
        <f>County!Y572</f>
        <v>11</v>
      </c>
      <c r="AI11" s="46">
        <f t="shared" si="15"/>
        <v>4.8854430230766122E-6</v>
      </c>
      <c r="AJ11" s="45">
        <f>County!Z572</f>
        <v>0</v>
      </c>
      <c r="AK11" s="46">
        <f t="shared" si="16"/>
        <v>0</v>
      </c>
      <c r="AL11" s="45">
        <f>County!AA572</f>
        <v>0</v>
      </c>
      <c r="AM11" s="46">
        <f t="shared" si="17"/>
        <v>0</v>
      </c>
      <c r="AN11" s="45">
        <f>County!AB572</f>
        <v>0</v>
      </c>
      <c r="AO11" s="46">
        <f t="shared" si="18"/>
        <v>0</v>
      </c>
      <c r="AP11" s="45">
        <f>County!AC572</f>
        <v>0</v>
      </c>
      <c r="AQ11" s="46">
        <f t="shared" si="19"/>
        <v>0</v>
      </c>
      <c r="AR11" s="45">
        <f>County!AD572</f>
        <v>0</v>
      </c>
      <c r="AS11" s="46">
        <f t="shared" si="20"/>
        <v>0</v>
      </c>
      <c r="AT11" s="45">
        <f>County!AE572</f>
        <v>0</v>
      </c>
      <c r="AU11" s="46">
        <f t="shared" si="21"/>
        <v>0</v>
      </c>
      <c r="AV11" s="45">
        <f>County!AF572</f>
        <v>0</v>
      </c>
      <c r="AW11" s="46">
        <f t="shared" si="22"/>
        <v>0</v>
      </c>
      <c r="AX11" s="53"/>
      <c r="AY11" s="42" t="str">
        <f t="shared" si="26"/>
        <v>Georgia</v>
      </c>
      <c r="AZ11" s="42" t="s">
        <v>1248</v>
      </c>
      <c r="BA11" s="42">
        <f t="shared" si="27"/>
        <v>0</v>
      </c>
      <c r="BB11" s="43">
        <f>RANK(R11,(L11:Q11,R11:Y11,AD11:AW11))</f>
        <v>3</v>
      </c>
      <c r="BC11" s="43">
        <f>RANK(T11,(L11:Q11,R11:Y11,AD11:AW11))</f>
        <v>9</v>
      </c>
      <c r="BD11" s="43">
        <f>RANK(X11,(L11:Q11,R11:Y11,AD11:AW11))</f>
        <v>9</v>
      </c>
      <c r="BE11" s="43">
        <f>RANK(V11,(L11:Q11,R11:Y11,AD11:AW11))</f>
        <v>9</v>
      </c>
      <c r="BG11" s="42">
        <v>13</v>
      </c>
      <c r="BI11" s="45">
        <f>County!AY572</f>
        <v>0</v>
      </c>
    </row>
    <row r="12" spans="1:61" s="35" customFormat="1">
      <c r="A12" s="35" t="s">
        <v>2128</v>
      </c>
      <c r="C12" s="38">
        <f t="shared" si="0"/>
        <v>363662</v>
      </c>
      <c r="D12" s="37">
        <f t="shared" si="1"/>
        <v>1</v>
      </c>
      <c r="E12" s="37" t="str">
        <f t="shared" si="1"/>
        <v/>
      </c>
      <c r="F12" s="37" t="str">
        <f t="shared" si="1"/>
        <v/>
      </c>
      <c r="G12" s="71">
        <f t="shared" si="2"/>
        <v>1</v>
      </c>
      <c r="H12" s="71">
        <f t="shared" si="3"/>
        <v>2</v>
      </c>
      <c r="I12" s="71" t="str">
        <f t="shared" si="4"/>
        <v>-</v>
      </c>
      <c r="J12" s="38">
        <f t="shared" si="23"/>
        <v>110338</v>
      </c>
      <c r="K12" s="39">
        <f t="shared" si="24"/>
        <v>0.30340810972826415</v>
      </c>
      <c r="L12" s="38">
        <f>County!N579</f>
        <v>208266</v>
      </c>
      <c r="M12" s="39">
        <f t="shared" si="25"/>
        <v>0.57269112527566801</v>
      </c>
      <c r="N12" s="64">
        <f>County!O579</f>
        <v>97928</v>
      </c>
      <c r="O12" s="65">
        <f t="shared" si="5"/>
        <v>0.26928301554740391</v>
      </c>
      <c r="P12" s="64">
        <f>County!P579</f>
        <v>0</v>
      </c>
      <c r="Q12" s="65">
        <f t="shared" si="6"/>
        <v>0</v>
      </c>
      <c r="R12" s="64">
        <f>County!Q579</f>
        <v>7547</v>
      </c>
      <c r="S12" s="65">
        <f t="shared" si="7"/>
        <v>2.075278692852154E-2</v>
      </c>
      <c r="T12" s="64">
        <f>County!R579</f>
        <v>49921</v>
      </c>
      <c r="U12" s="65">
        <f t="shared" si="8"/>
        <v>0.13727307224840649</v>
      </c>
      <c r="V12" s="64">
        <f>County!S579</f>
        <v>0</v>
      </c>
      <c r="W12" s="65">
        <f t="shared" si="9"/>
        <v>0</v>
      </c>
      <c r="X12" s="64">
        <f>County!T579</f>
        <v>0</v>
      </c>
      <c r="Y12" s="65">
        <f t="shared" si="10"/>
        <v>0</v>
      </c>
      <c r="Z12" s="64">
        <f>County!U579</f>
        <v>0</v>
      </c>
      <c r="AA12" s="65">
        <f t="shared" si="11"/>
        <v>0</v>
      </c>
      <c r="AB12" s="64">
        <f>County!V579</f>
        <v>0</v>
      </c>
      <c r="AC12" s="65">
        <f t="shared" si="12"/>
        <v>0</v>
      </c>
      <c r="AD12" s="64">
        <f>County!W579</f>
        <v>0</v>
      </c>
      <c r="AE12" s="65">
        <f t="shared" si="13"/>
        <v>0</v>
      </c>
      <c r="AF12" s="64">
        <f>County!X579</f>
        <v>0</v>
      </c>
      <c r="AG12" s="65">
        <f t="shared" si="14"/>
        <v>0</v>
      </c>
      <c r="AH12" s="38">
        <f>County!Y579</f>
        <v>0</v>
      </c>
      <c r="AI12" s="39">
        <f t="shared" si="15"/>
        <v>0</v>
      </c>
      <c r="AJ12" s="38">
        <f>County!Z579</f>
        <v>0</v>
      </c>
      <c r="AK12" s="39">
        <f t="shared" si="16"/>
        <v>0</v>
      </c>
      <c r="AL12" s="38">
        <f>County!AA579</f>
        <v>0</v>
      </c>
      <c r="AM12" s="39">
        <f t="shared" si="17"/>
        <v>0</v>
      </c>
      <c r="AN12" s="38">
        <f>County!AB579</f>
        <v>0</v>
      </c>
      <c r="AO12" s="39">
        <f t="shared" si="18"/>
        <v>0</v>
      </c>
      <c r="AP12" s="38">
        <f>County!AC579</f>
        <v>0</v>
      </c>
      <c r="AQ12" s="39">
        <f t="shared" si="19"/>
        <v>0</v>
      </c>
      <c r="AR12" s="38">
        <f>County!AD579</f>
        <v>0</v>
      </c>
      <c r="AS12" s="39">
        <f t="shared" si="20"/>
        <v>0</v>
      </c>
      <c r="AT12" s="38">
        <f>County!AE579</f>
        <v>0</v>
      </c>
      <c r="AU12" s="39">
        <f t="shared" si="21"/>
        <v>0</v>
      </c>
      <c r="AV12" s="38">
        <f>County!AF579</f>
        <v>0</v>
      </c>
      <c r="AW12" s="39">
        <f t="shared" si="22"/>
        <v>0</v>
      </c>
      <c r="AX12" s="54"/>
      <c r="AY12" s="35" t="str">
        <f t="shared" si="26"/>
        <v>Hawaii</v>
      </c>
      <c r="AZ12" s="35" t="s">
        <v>1174</v>
      </c>
      <c r="BA12" s="35">
        <f t="shared" si="27"/>
        <v>1</v>
      </c>
      <c r="BB12" s="36">
        <f>RANK(R12,(L12:Q12,R12:Y12,AD12:AW12))</f>
        <v>4</v>
      </c>
      <c r="BC12" s="36">
        <f>RANK(T12,(L12:Q12,R12:Y12,AD12:AW12))</f>
        <v>3</v>
      </c>
      <c r="BD12" s="36">
        <f>RANK(X12,(L12:Q12,R12:Y12,AD12:AW12))</f>
        <v>9</v>
      </c>
      <c r="BE12" s="36">
        <f>RANK(V12,(L12:Q12,R12:Y12,AD12:AW12))</f>
        <v>9</v>
      </c>
      <c r="BG12" s="35">
        <v>15</v>
      </c>
      <c r="BI12" s="38">
        <f>County!AY579</f>
        <v>0</v>
      </c>
    </row>
    <row r="13" spans="1:61" s="42" customFormat="1">
      <c r="A13" s="42" t="s">
        <v>1823</v>
      </c>
      <c r="C13" s="45">
        <f t="shared" si="0"/>
        <v>478504</v>
      </c>
      <c r="D13" s="44" t="str">
        <f t="shared" si="1"/>
        <v/>
      </c>
      <c r="E13" s="44">
        <f t="shared" si="1"/>
        <v>1</v>
      </c>
      <c r="F13" s="44" t="str">
        <f t="shared" si="1"/>
        <v/>
      </c>
      <c r="G13" s="70">
        <f t="shared" si="2"/>
        <v>2</v>
      </c>
      <c r="H13" s="70">
        <f t="shared" si="3"/>
        <v>1</v>
      </c>
      <c r="I13" s="70" t="str">
        <f t="shared" si="4"/>
        <v>-</v>
      </c>
      <c r="J13" s="45">
        <f t="shared" si="23"/>
        <v>62432</v>
      </c>
      <c r="K13" s="46">
        <f t="shared" si="24"/>
        <v>0.13047330847809005</v>
      </c>
      <c r="L13" s="45">
        <f>County!N625</f>
        <v>208036</v>
      </c>
      <c r="M13" s="46">
        <f t="shared" si="25"/>
        <v>0.43476334576095499</v>
      </c>
      <c r="N13" s="63">
        <f>County!O625</f>
        <v>270468</v>
      </c>
      <c r="O13" s="91">
        <f t="shared" si="5"/>
        <v>0.56523665423904501</v>
      </c>
      <c r="P13" s="63">
        <f>County!P625</f>
        <v>0</v>
      </c>
      <c r="Q13" s="91">
        <f t="shared" si="6"/>
        <v>0</v>
      </c>
      <c r="R13" s="63">
        <f>County!Q625</f>
        <v>0</v>
      </c>
      <c r="S13" s="91">
        <f t="shared" si="7"/>
        <v>0</v>
      </c>
      <c r="T13" s="63">
        <f>County!R625</f>
        <v>0</v>
      </c>
      <c r="U13" s="91">
        <f t="shared" si="8"/>
        <v>0</v>
      </c>
      <c r="V13" s="63">
        <f>County!S625</f>
        <v>0</v>
      </c>
      <c r="W13" s="91">
        <f t="shared" si="9"/>
        <v>0</v>
      </c>
      <c r="X13" s="63">
        <f>County!T625</f>
        <v>0</v>
      </c>
      <c r="Y13" s="91">
        <f t="shared" si="10"/>
        <v>0</v>
      </c>
      <c r="Z13" s="63">
        <f>County!U625</f>
        <v>0</v>
      </c>
      <c r="AA13" s="91">
        <f t="shared" si="11"/>
        <v>0</v>
      </c>
      <c r="AB13" s="63">
        <f>County!V625</f>
        <v>0</v>
      </c>
      <c r="AC13" s="91">
        <f t="shared" si="12"/>
        <v>0</v>
      </c>
      <c r="AD13" s="63">
        <f>County!W625</f>
        <v>0</v>
      </c>
      <c r="AE13" s="91">
        <f t="shared" si="13"/>
        <v>0</v>
      </c>
      <c r="AF13" s="63">
        <f>County!X625</f>
        <v>0</v>
      </c>
      <c r="AG13" s="91">
        <f t="shared" si="14"/>
        <v>0</v>
      </c>
      <c r="AH13" s="45">
        <f>County!Y625</f>
        <v>0</v>
      </c>
      <c r="AI13" s="46">
        <f t="shared" si="15"/>
        <v>0</v>
      </c>
      <c r="AJ13" s="45">
        <f>County!Z625</f>
        <v>0</v>
      </c>
      <c r="AK13" s="46">
        <f t="shared" si="16"/>
        <v>0</v>
      </c>
      <c r="AL13" s="45">
        <f>County!AA625</f>
        <v>0</v>
      </c>
      <c r="AM13" s="46">
        <f t="shared" si="17"/>
        <v>0</v>
      </c>
      <c r="AN13" s="45">
        <f>County!AB625</f>
        <v>0</v>
      </c>
      <c r="AO13" s="46">
        <f t="shared" si="18"/>
        <v>0</v>
      </c>
      <c r="AP13" s="45">
        <f>County!AC625</f>
        <v>0</v>
      </c>
      <c r="AQ13" s="46">
        <f t="shared" si="19"/>
        <v>0</v>
      </c>
      <c r="AR13" s="45">
        <f>County!AD625</f>
        <v>0</v>
      </c>
      <c r="AS13" s="46">
        <f t="shared" si="20"/>
        <v>0</v>
      </c>
      <c r="AT13" s="45">
        <f>County!AE625</f>
        <v>0</v>
      </c>
      <c r="AU13" s="46">
        <f t="shared" si="21"/>
        <v>0</v>
      </c>
      <c r="AV13" s="45">
        <f>County!AF625</f>
        <v>0</v>
      </c>
      <c r="AW13" s="46">
        <f t="shared" si="22"/>
        <v>0</v>
      </c>
      <c r="AX13" s="53"/>
      <c r="AY13" s="42" t="str">
        <f t="shared" si="26"/>
        <v>Idaho</v>
      </c>
      <c r="AZ13" s="42" t="s">
        <v>1088</v>
      </c>
      <c r="BA13" s="42">
        <f t="shared" si="27"/>
        <v>1</v>
      </c>
      <c r="BB13" s="43">
        <f>RANK(R13,(L13:Q13,R13:Y13,AD13:AW13))</f>
        <v>5</v>
      </c>
      <c r="BC13" s="43">
        <f>RANK(T13,(L13:Q13,R13:Y13,AD13:AW13))</f>
        <v>5</v>
      </c>
      <c r="BD13" s="43">
        <f>RANK(X13,(L13:Q13,R13:Y13,AD13:AW13))</f>
        <v>5</v>
      </c>
      <c r="BE13" s="43">
        <f>RANK(V13,(L13:Q13,R13:Y13,AD13:AW13))</f>
        <v>5</v>
      </c>
      <c r="BG13" s="42">
        <v>16</v>
      </c>
      <c r="BI13" s="45">
        <f>County!AY625</f>
        <v>0</v>
      </c>
    </row>
    <row r="14" spans="1:61" s="35" customFormat="1">
      <c r="A14" s="35" t="s">
        <v>1844</v>
      </c>
      <c r="C14" s="38">
        <f t="shared" si="0"/>
        <v>4939558</v>
      </c>
      <c r="D14" s="37">
        <f t="shared" si="1"/>
        <v>1</v>
      </c>
      <c r="E14" s="37" t="str">
        <f t="shared" si="1"/>
        <v/>
      </c>
      <c r="F14" s="37" t="str">
        <f t="shared" si="1"/>
        <v/>
      </c>
      <c r="G14" s="71">
        <f t="shared" si="2"/>
        <v>1</v>
      </c>
      <c r="H14" s="71">
        <f t="shared" si="3"/>
        <v>2</v>
      </c>
      <c r="I14" s="71" t="str">
        <f t="shared" si="4"/>
        <v>-</v>
      </c>
      <c r="J14" s="38">
        <f t="shared" si="23"/>
        <v>504396</v>
      </c>
      <c r="K14" s="39">
        <f t="shared" si="24"/>
        <v>0.10211358992039368</v>
      </c>
      <c r="L14" s="38">
        <f>County!N729</f>
        <v>2631229</v>
      </c>
      <c r="M14" s="39">
        <f t="shared" si="25"/>
        <v>0.53268511069209024</v>
      </c>
      <c r="N14" s="64">
        <f>County!O729</f>
        <v>2126833</v>
      </c>
      <c r="O14" s="65">
        <f t="shared" si="5"/>
        <v>0.43057152077169658</v>
      </c>
      <c r="P14" s="64">
        <f>County!P729</f>
        <v>0</v>
      </c>
      <c r="Q14" s="65">
        <f t="shared" si="6"/>
        <v>0</v>
      </c>
      <c r="R14" s="64">
        <f>County!Q729</f>
        <v>34527</v>
      </c>
      <c r="S14" s="65">
        <f t="shared" si="7"/>
        <v>6.9898966668677639E-3</v>
      </c>
      <c r="T14" s="64">
        <f>County!R729</f>
        <v>0</v>
      </c>
      <c r="U14" s="65">
        <f t="shared" si="8"/>
        <v>0</v>
      </c>
      <c r="V14" s="64">
        <f>County!S729</f>
        <v>12689</v>
      </c>
      <c r="W14" s="65">
        <f t="shared" si="9"/>
        <v>2.5688533265526997E-3</v>
      </c>
      <c r="X14" s="64">
        <f>County!T729</f>
        <v>100422</v>
      </c>
      <c r="Y14" s="65">
        <f t="shared" si="10"/>
        <v>2.0330159095206496E-2</v>
      </c>
      <c r="Z14" s="64">
        <f>County!U729</f>
        <v>15118</v>
      </c>
      <c r="AA14" s="65">
        <f t="shared" si="11"/>
        <v>3.0605977295944291E-3</v>
      </c>
      <c r="AB14" s="64">
        <f>County!V729</f>
        <v>8656</v>
      </c>
      <c r="AC14" s="65">
        <f t="shared" si="12"/>
        <v>1.7523835128568184E-3</v>
      </c>
      <c r="AD14" s="64">
        <f>County!W729</f>
        <v>10056</v>
      </c>
      <c r="AE14" s="65">
        <f t="shared" si="13"/>
        <v>2.0358096817569508E-3</v>
      </c>
      <c r="AF14" s="64">
        <f>County!X729</f>
        <v>0</v>
      </c>
      <c r="AG14" s="65">
        <f t="shared" si="14"/>
        <v>0</v>
      </c>
      <c r="AH14" s="38">
        <f>County!Y729</f>
        <v>28</v>
      </c>
      <c r="AI14" s="39">
        <f t="shared" si="15"/>
        <v>5.6685233780026469E-6</v>
      </c>
      <c r="AJ14" s="38">
        <f>County!Z729</f>
        <v>0</v>
      </c>
      <c r="AK14" s="39">
        <f t="shared" si="16"/>
        <v>0</v>
      </c>
      <c r="AL14" s="38">
        <f>County!AA729</f>
        <v>0</v>
      </c>
      <c r="AM14" s="39">
        <f t="shared" si="17"/>
        <v>0</v>
      </c>
      <c r="AN14" s="38">
        <f>County!AB729</f>
        <v>0</v>
      </c>
      <c r="AO14" s="39">
        <f t="shared" si="18"/>
        <v>0</v>
      </c>
      <c r="AP14" s="38">
        <f>County!AC729</f>
        <v>0</v>
      </c>
      <c r="AQ14" s="39">
        <f t="shared" si="19"/>
        <v>0</v>
      </c>
      <c r="AR14" s="38">
        <f>County!AD729</f>
        <v>0</v>
      </c>
      <c r="AS14" s="39">
        <f t="shared" si="20"/>
        <v>0</v>
      </c>
      <c r="AT14" s="38">
        <f>County!AE729</f>
        <v>0</v>
      </c>
      <c r="AU14" s="39">
        <f t="shared" si="21"/>
        <v>0</v>
      </c>
      <c r="AV14" s="38">
        <f>County!AF729</f>
        <v>0</v>
      </c>
      <c r="AW14" s="39">
        <f t="shared" si="22"/>
        <v>0</v>
      </c>
      <c r="AX14" s="54"/>
      <c r="AY14" s="35" t="str">
        <f t="shared" si="26"/>
        <v>Illinois</v>
      </c>
      <c r="AZ14" s="35" t="s">
        <v>1597</v>
      </c>
      <c r="BA14" s="35">
        <f t="shared" si="27"/>
        <v>1</v>
      </c>
      <c r="BB14" s="36">
        <f>RANK(R14,(L14:Q14,R14:Y14,AD14:AW14))</f>
        <v>4</v>
      </c>
      <c r="BC14" s="36">
        <f>RANK(T14,(L14:Q14,R14:Y14,AD14:AW14))</f>
        <v>15</v>
      </c>
      <c r="BD14" s="36">
        <f>RANK(X14,(L14:Q14,R14:Y14,AD14:AW14))</f>
        <v>3</v>
      </c>
      <c r="BE14" s="36">
        <f>RANK(V14,(L14:Q14,R14:Y14,AD14:AW14))</f>
        <v>5</v>
      </c>
      <c r="BG14" s="35">
        <v>17</v>
      </c>
      <c r="BI14" s="38">
        <f>County!AY729</f>
        <v>0</v>
      </c>
    </row>
    <row r="15" spans="1:61" s="42" customFormat="1">
      <c r="A15" s="42" t="s">
        <v>1563</v>
      </c>
      <c r="C15" s="45">
        <f t="shared" si="0"/>
        <v>2211426</v>
      </c>
      <c r="D15" s="44" t="str">
        <f t="shared" si="1"/>
        <v/>
      </c>
      <c r="E15" s="44">
        <f t="shared" si="1"/>
        <v>1</v>
      </c>
      <c r="F15" s="44" t="str">
        <f t="shared" si="1"/>
        <v/>
      </c>
      <c r="G15" s="70">
        <f t="shared" si="2"/>
        <v>2</v>
      </c>
      <c r="H15" s="70">
        <f t="shared" si="3"/>
        <v>1</v>
      </c>
      <c r="I15" s="70" t="str">
        <f t="shared" si="4"/>
        <v>-</v>
      </c>
      <c r="J15" s="45">
        <f t="shared" si="23"/>
        <v>367824</v>
      </c>
      <c r="K15" s="46">
        <f t="shared" si="24"/>
        <v>0.1663288755762119</v>
      </c>
      <c r="L15" s="45">
        <f>County!N823</f>
        <v>900148</v>
      </c>
      <c r="M15" s="46">
        <f t="shared" si="25"/>
        <v>0.40704414255778848</v>
      </c>
      <c r="N15" s="63">
        <f>County!O823</f>
        <v>1267972</v>
      </c>
      <c r="O15" s="91">
        <f t="shared" si="5"/>
        <v>0.57337301813400043</v>
      </c>
      <c r="P15" s="63">
        <f>County!P823</f>
        <v>0</v>
      </c>
      <c r="Q15" s="91">
        <f t="shared" si="6"/>
        <v>0</v>
      </c>
      <c r="R15" s="63">
        <f>County!Q823</f>
        <v>35733</v>
      </c>
      <c r="S15" s="91">
        <f t="shared" si="7"/>
        <v>1.6158352122114871E-2</v>
      </c>
      <c r="T15" s="63">
        <f>County!R823</f>
        <v>0</v>
      </c>
      <c r="U15" s="91">
        <f t="shared" si="8"/>
        <v>0</v>
      </c>
      <c r="V15" s="63">
        <f>County!S823</f>
        <v>7474</v>
      </c>
      <c r="W15" s="91">
        <f t="shared" si="9"/>
        <v>3.3797196921805206E-3</v>
      </c>
      <c r="X15" s="63">
        <f>County!T823</f>
        <v>0</v>
      </c>
      <c r="Y15" s="91">
        <f t="shared" si="10"/>
        <v>0</v>
      </c>
      <c r="Z15" s="63">
        <f>County!U823</f>
        <v>0</v>
      </c>
      <c r="AA15" s="91">
        <f t="shared" si="11"/>
        <v>0</v>
      </c>
      <c r="AB15" s="63">
        <f>County!V823</f>
        <v>0</v>
      </c>
      <c r="AC15" s="91">
        <f t="shared" si="12"/>
        <v>0</v>
      </c>
      <c r="AD15" s="63">
        <f>County!W823</f>
        <v>0</v>
      </c>
      <c r="AE15" s="91">
        <f t="shared" si="13"/>
        <v>0</v>
      </c>
      <c r="AF15" s="63">
        <f>County!X823</f>
        <v>0</v>
      </c>
      <c r="AG15" s="91">
        <f t="shared" si="14"/>
        <v>0</v>
      </c>
      <c r="AH15" s="45">
        <f>County!Y823</f>
        <v>99</v>
      </c>
      <c r="AI15" s="46">
        <f t="shared" si="15"/>
        <v>4.4767493915690601E-5</v>
      </c>
      <c r="AJ15" s="45">
        <f>County!Z823</f>
        <v>0</v>
      </c>
      <c r="AK15" s="46">
        <f t="shared" si="16"/>
        <v>0</v>
      </c>
      <c r="AL15" s="45">
        <f>County!AA823</f>
        <v>0</v>
      </c>
      <c r="AM15" s="46">
        <f t="shared" si="17"/>
        <v>0</v>
      </c>
      <c r="AN15" s="45">
        <f>County!AB823</f>
        <v>0</v>
      </c>
      <c r="AO15" s="46">
        <f t="shared" si="18"/>
        <v>0</v>
      </c>
      <c r="AP15" s="45">
        <f>County!AC823</f>
        <v>0</v>
      </c>
      <c r="AQ15" s="46">
        <f t="shared" si="19"/>
        <v>0</v>
      </c>
      <c r="AR15" s="45">
        <f>County!AD823</f>
        <v>0</v>
      </c>
      <c r="AS15" s="46">
        <f t="shared" si="20"/>
        <v>0</v>
      </c>
      <c r="AT15" s="45">
        <f>County!AE823</f>
        <v>0</v>
      </c>
      <c r="AU15" s="46">
        <f t="shared" si="21"/>
        <v>0</v>
      </c>
      <c r="AV15" s="45">
        <f>County!AF823</f>
        <v>0</v>
      </c>
      <c r="AW15" s="46">
        <f t="shared" si="22"/>
        <v>0</v>
      </c>
      <c r="AX15" s="53"/>
      <c r="AY15" s="42" t="str">
        <f t="shared" si="26"/>
        <v>Indiana</v>
      </c>
      <c r="AZ15" s="42" t="s">
        <v>1564</v>
      </c>
      <c r="BA15" s="42">
        <f t="shared" si="27"/>
        <v>1</v>
      </c>
      <c r="BB15" s="43">
        <f>RANK(R15,(L15:Q15,R15:Y15,AD15:AW15))</f>
        <v>3</v>
      </c>
      <c r="BC15" s="43">
        <f>RANK(T15,(L15:Q15,R15:Y15,AD15:AW15))</f>
        <v>11</v>
      </c>
      <c r="BD15" s="43">
        <f>RANK(X15,(L15:Q15,R15:Y15,AD15:AW15))</f>
        <v>11</v>
      </c>
      <c r="BE15" s="43">
        <f>RANK(V15,(L15:Q15,R15:Y15,AD15:AW15))</f>
        <v>4</v>
      </c>
      <c r="BG15" s="42">
        <v>18</v>
      </c>
      <c r="BI15" s="45">
        <f>County!AY823</f>
        <v>0</v>
      </c>
    </row>
    <row r="16" spans="1:61" s="35" customFormat="1">
      <c r="A16" s="35" t="s">
        <v>1440</v>
      </c>
      <c r="C16" s="38">
        <f t="shared" si="0"/>
        <v>1292494</v>
      </c>
      <c r="D16" s="37" t="str">
        <f t="shared" si="1"/>
        <v/>
      </c>
      <c r="E16" s="37">
        <f t="shared" si="1"/>
        <v>1</v>
      </c>
      <c r="F16" s="37" t="str">
        <f t="shared" si="1"/>
        <v/>
      </c>
      <c r="G16" s="71">
        <f t="shared" si="2"/>
        <v>2</v>
      </c>
      <c r="H16" s="71">
        <f t="shared" si="3"/>
        <v>1</v>
      </c>
      <c r="I16" s="71">
        <f t="shared" si="4"/>
        <v>5</v>
      </c>
      <c r="J16" s="38">
        <f t="shared" si="23"/>
        <v>548200</v>
      </c>
      <c r="K16" s="39">
        <f t="shared" si="24"/>
        <v>0.42414123392449016</v>
      </c>
      <c r="L16" s="38">
        <f>County!N924</f>
        <v>351561</v>
      </c>
      <c r="M16" s="39">
        <f t="shared" si="25"/>
        <v>0.27200203637308956</v>
      </c>
      <c r="N16" s="64">
        <f>County!O924</f>
        <v>899761</v>
      </c>
      <c r="O16" s="65">
        <f t="shared" si="5"/>
        <v>0.69614327029757972</v>
      </c>
      <c r="P16" s="64">
        <f>County!P924</f>
        <v>5508</v>
      </c>
      <c r="Q16" s="65">
        <f t="shared" si="6"/>
        <v>4.2615284867860122E-3</v>
      </c>
      <c r="R16" s="64">
        <f>County!Q924</f>
        <v>0</v>
      </c>
      <c r="S16" s="65">
        <f t="shared" si="7"/>
        <v>0</v>
      </c>
      <c r="T16" s="64">
        <f>County!R924</f>
        <v>0</v>
      </c>
      <c r="U16" s="65">
        <f t="shared" si="8"/>
        <v>0</v>
      </c>
      <c r="V16" s="64">
        <f>County!S924</f>
        <v>0</v>
      </c>
      <c r="W16" s="65">
        <f t="shared" si="9"/>
        <v>0</v>
      </c>
      <c r="X16" s="64">
        <f>County!T924</f>
        <v>0</v>
      </c>
      <c r="Y16" s="65">
        <f t="shared" si="10"/>
        <v>0</v>
      </c>
      <c r="Z16" s="64">
        <f>County!U924</f>
        <v>16403</v>
      </c>
      <c r="AA16" s="65">
        <f t="shared" si="11"/>
        <v>1.2690968004493638E-2</v>
      </c>
      <c r="AB16" s="64">
        <f>County!V924</f>
        <v>0</v>
      </c>
      <c r="AC16" s="65">
        <f t="shared" si="12"/>
        <v>0</v>
      </c>
      <c r="AD16" s="64">
        <f>County!W924</f>
        <v>1370</v>
      </c>
      <c r="AE16" s="65">
        <f t="shared" si="13"/>
        <v>1.0599662358200502E-3</v>
      </c>
      <c r="AF16" s="64">
        <f>County!X924</f>
        <v>0</v>
      </c>
      <c r="AG16" s="65">
        <f t="shared" si="14"/>
        <v>0</v>
      </c>
      <c r="AH16" s="38">
        <f>County!Y924</f>
        <v>293</v>
      </c>
      <c r="AI16" s="39">
        <f t="shared" si="15"/>
        <v>2.2669350882866768E-4</v>
      </c>
      <c r="AJ16" s="38">
        <f>County!Z924</f>
        <v>0</v>
      </c>
      <c r="AK16" s="39">
        <f t="shared" si="16"/>
        <v>0</v>
      </c>
      <c r="AL16" s="38">
        <f>County!AA924</f>
        <v>2918</v>
      </c>
      <c r="AM16" s="39">
        <f t="shared" si="17"/>
        <v>2.257650712498472E-3</v>
      </c>
      <c r="AN16" s="38">
        <f>County!AB924</f>
        <v>4999</v>
      </c>
      <c r="AO16" s="39">
        <f t="shared" si="18"/>
        <v>3.8677162137696576E-3</v>
      </c>
      <c r="AP16" s="38">
        <f>County!AC924</f>
        <v>6277</v>
      </c>
      <c r="AQ16" s="39">
        <f t="shared" si="19"/>
        <v>4.8565022352134706E-3</v>
      </c>
      <c r="AR16" s="38">
        <f>County!AD924</f>
        <v>3404</v>
      </c>
      <c r="AS16" s="39">
        <f t="shared" si="20"/>
        <v>2.6336679319207672E-3</v>
      </c>
      <c r="AT16" s="38">
        <f>County!AE924</f>
        <v>0</v>
      </c>
      <c r="AU16" s="39">
        <f t="shared" si="21"/>
        <v>0</v>
      </c>
      <c r="AV16" s="38">
        <f>County!AF924</f>
        <v>0</v>
      </c>
      <c r="AW16" s="39">
        <f t="shared" si="22"/>
        <v>0</v>
      </c>
      <c r="AX16" s="54"/>
      <c r="AY16" s="35" t="str">
        <f t="shared" si="26"/>
        <v>Iowa</v>
      </c>
      <c r="AZ16" s="35" t="s">
        <v>1441</v>
      </c>
      <c r="BA16" s="35">
        <f t="shared" si="27"/>
        <v>1</v>
      </c>
      <c r="BB16" s="36">
        <f>RANK(R16,(L16:Q16,R16:Y16,AD16:AW16))</f>
        <v>19</v>
      </c>
      <c r="BC16" s="36">
        <f>RANK(T16,(L16:Q16,R16:Y16,AD16:AW16))</f>
        <v>19</v>
      </c>
      <c r="BD16" s="36">
        <f>RANK(X16,(L16:Q16,R16:Y16,AD16:AW16))</f>
        <v>19</v>
      </c>
      <c r="BE16" s="36">
        <f>RANK(V16,(L16:Q16,R16:Y16,AD16:AW16))</f>
        <v>19</v>
      </c>
      <c r="BG16" s="35">
        <v>19</v>
      </c>
      <c r="BI16" s="38">
        <f>County!AY924</f>
        <v>0</v>
      </c>
    </row>
    <row r="17" spans="1:61" s="42" customFormat="1">
      <c r="A17" s="42" t="s">
        <v>1058</v>
      </c>
      <c r="C17" s="45">
        <f t="shared" si="0"/>
        <v>1126447</v>
      </c>
      <c r="D17" s="44" t="str">
        <f t="shared" si="1"/>
        <v/>
      </c>
      <c r="E17" s="44">
        <f t="shared" si="1"/>
        <v>1</v>
      </c>
      <c r="F17" s="44" t="str">
        <f t="shared" si="1"/>
        <v/>
      </c>
      <c r="G17" s="70">
        <f t="shared" si="2"/>
        <v>2</v>
      </c>
      <c r="H17" s="70">
        <f t="shared" si="3"/>
        <v>1</v>
      </c>
      <c r="I17" s="70">
        <f t="shared" si="4"/>
        <v>3</v>
      </c>
      <c r="J17" s="45">
        <f t="shared" si="23"/>
        <v>356721</v>
      </c>
      <c r="K17" s="46">
        <f t="shared" si="24"/>
        <v>0.31667801503310855</v>
      </c>
      <c r="L17" s="45">
        <f>County!N1031</f>
        <v>349525</v>
      </c>
      <c r="M17" s="46">
        <f t="shared" si="25"/>
        <v>0.31028978726917467</v>
      </c>
      <c r="N17" s="63">
        <f>County!O1031</f>
        <v>706246</v>
      </c>
      <c r="O17" s="91">
        <f t="shared" si="5"/>
        <v>0.62696780230228322</v>
      </c>
      <c r="P17" s="63">
        <f>County!P1031</f>
        <v>45423</v>
      </c>
      <c r="Q17" s="91">
        <f t="shared" si="6"/>
        <v>4.0324134202496878E-2</v>
      </c>
      <c r="R17" s="63">
        <f>County!Q1031</f>
        <v>25253</v>
      </c>
      <c r="S17" s="91">
        <f t="shared" si="7"/>
        <v>2.2418276226045256E-2</v>
      </c>
      <c r="T17" s="63">
        <f>County!R1031</f>
        <v>0</v>
      </c>
      <c r="U17" s="91">
        <f t="shared" si="8"/>
        <v>0</v>
      </c>
      <c r="V17" s="63">
        <f>County!S1031</f>
        <v>0</v>
      </c>
      <c r="W17" s="91">
        <f t="shared" si="9"/>
        <v>0</v>
      </c>
      <c r="X17" s="63">
        <f>County!T1031</f>
        <v>0</v>
      </c>
      <c r="Y17" s="91">
        <f t="shared" si="10"/>
        <v>0</v>
      </c>
      <c r="Z17" s="63">
        <f>County!U1031</f>
        <v>0</v>
      </c>
      <c r="AA17" s="91">
        <f t="shared" si="11"/>
        <v>0</v>
      </c>
      <c r="AB17" s="63">
        <f>County!V1031</f>
        <v>0</v>
      </c>
      <c r="AC17" s="91">
        <f t="shared" si="12"/>
        <v>0</v>
      </c>
      <c r="AD17" s="63">
        <f>County!W1031</f>
        <v>0</v>
      </c>
      <c r="AE17" s="91">
        <f t="shared" si="13"/>
        <v>0</v>
      </c>
      <c r="AF17" s="63">
        <f>County!X1031</f>
        <v>0</v>
      </c>
      <c r="AG17" s="91">
        <f t="shared" si="14"/>
        <v>0</v>
      </c>
      <c r="AH17" s="45">
        <f>County!Y1031</f>
        <v>0</v>
      </c>
      <c r="AI17" s="46">
        <f t="shared" si="15"/>
        <v>0</v>
      </c>
      <c r="AJ17" s="45">
        <f>County!Z1031</f>
        <v>0</v>
      </c>
      <c r="AK17" s="46">
        <f t="shared" si="16"/>
        <v>0</v>
      </c>
      <c r="AL17" s="45">
        <f>County!AA1031</f>
        <v>0</v>
      </c>
      <c r="AM17" s="46">
        <f t="shared" si="17"/>
        <v>0</v>
      </c>
      <c r="AN17" s="45">
        <f>County!AB1031</f>
        <v>0</v>
      </c>
      <c r="AO17" s="46">
        <f t="shared" si="18"/>
        <v>0</v>
      </c>
      <c r="AP17" s="45">
        <f>County!AC1031</f>
        <v>0</v>
      </c>
      <c r="AQ17" s="46">
        <f t="shared" si="19"/>
        <v>0</v>
      </c>
      <c r="AR17" s="45">
        <f>County!AD1031</f>
        <v>0</v>
      </c>
      <c r="AS17" s="46">
        <f t="shared" si="20"/>
        <v>0</v>
      </c>
      <c r="AT17" s="45">
        <f>County!AE1031</f>
        <v>0</v>
      </c>
      <c r="AU17" s="46">
        <f t="shared" si="21"/>
        <v>0</v>
      </c>
      <c r="AV17" s="45">
        <f>County!AF1031</f>
        <v>0</v>
      </c>
      <c r="AW17" s="46">
        <f t="shared" si="22"/>
        <v>0</v>
      </c>
      <c r="AX17" s="53"/>
      <c r="AY17" s="42" t="str">
        <f t="shared" si="26"/>
        <v>Kansas</v>
      </c>
      <c r="AZ17" s="42" t="s">
        <v>1167</v>
      </c>
      <c r="BA17" s="42">
        <f t="shared" si="27"/>
        <v>1</v>
      </c>
      <c r="BB17" s="43">
        <f>RANK(R17,(L17:Q17,R17:Y17,AD17:AW17))</f>
        <v>4</v>
      </c>
      <c r="BC17" s="43">
        <f>RANK(T17,(L17:Q17,R17:Y17,AD17:AW17))</f>
        <v>9</v>
      </c>
      <c r="BD17" s="43">
        <f>RANK(X17,(L17:Q17,R17:Y17,AD17:AW17))</f>
        <v>9</v>
      </c>
      <c r="BE17" s="43">
        <f>RANK(V17,(L17:Q17,R17:Y17,AD17:AW17))</f>
        <v>9</v>
      </c>
      <c r="BG17" s="42">
        <v>20</v>
      </c>
      <c r="BI17" s="45">
        <f>County!AY1031</f>
        <v>0</v>
      </c>
    </row>
    <row r="18" spans="1:61" s="35" customFormat="1">
      <c r="A18" s="35" t="s">
        <v>910</v>
      </c>
      <c r="C18" s="38">
        <f t="shared" si="0"/>
        <v>1330858</v>
      </c>
      <c r="D18" s="37">
        <f t="shared" si="1"/>
        <v>1</v>
      </c>
      <c r="E18" s="37" t="str">
        <f t="shared" si="1"/>
        <v/>
      </c>
      <c r="F18" s="37" t="str">
        <f t="shared" si="1"/>
        <v/>
      </c>
      <c r="G18" s="71">
        <f t="shared" si="2"/>
        <v>1</v>
      </c>
      <c r="H18" s="71">
        <f t="shared" si="3"/>
        <v>2</v>
      </c>
      <c r="I18" s="71" t="str">
        <f t="shared" si="4"/>
        <v>-</v>
      </c>
      <c r="J18" s="38">
        <f t="shared" si="23"/>
        <v>360284</v>
      </c>
      <c r="K18" s="39">
        <f t="shared" si="24"/>
        <v>0.27071558348073199</v>
      </c>
      <c r="L18" s="38">
        <f>County!N1153</f>
        <v>836888</v>
      </c>
      <c r="M18" s="39">
        <f t="shared" si="25"/>
        <v>0.62883342926142383</v>
      </c>
      <c r="N18" s="64">
        <f>County!O1153</f>
        <v>476604</v>
      </c>
      <c r="O18" s="65">
        <f t="shared" si="5"/>
        <v>0.35811784578069183</v>
      </c>
      <c r="P18" s="64">
        <f>County!P1153</f>
        <v>0</v>
      </c>
      <c r="Q18" s="65">
        <f t="shared" si="6"/>
        <v>0</v>
      </c>
      <c r="R18" s="64">
        <f>County!Q1153</f>
        <v>17366</v>
      </c>
      <c r="S18" s="65">
        <f t="shared" si="7"/>
        <v>1.3048724957884313E-2</v>
      </c>
      <c r="T18" s="64">
        <f>County!R1153</f>
        <v>0</v>
      </c>
      <c r="U18" s="65">
        <f t="shared" si="8"/>
        <v>0</v>
      </c>
      <c r="V18" s="64">
        <f>County!S1153</f>
        <v>0</v>
      </c>
      <c r="W18" s="65">
        <f t="shared" si="9"/>
        <v>0</v>
      </c>
      <c r="X18" s="64">
        <f>County!T1153</f>
        <v>0</v>
      </c>
      <c r="Y18" s="65">
        <f t="shared" si="10"/>
        <v>0</v>
      </c>
      <c r="Z18" s="64">
        <f>County!U1153</f>
        <v>0</v>
      </c>
      <c r="AA18" s="65">
        <f t="shared" si="11"/>
        <v>0</v>
      </c>
      <c r="AB18" s="64">
        <f>County!V1153</f>
        <v>0</v>
      </c>
      <c r="AC18" s="65">
        <f t="shared" si="12"/>
        <v>0</v>
      </c>
      <c r="AD18" s="64">
        <f>County!W1153</f>
        <v>0</v>
      </c>
      <c r="AE18" s="65">
        <f t="shared" si="13"/>
        <v>0</v>
      </c>
      <c r="AF18" s="64">
        <f>County!X1153</f>
        <v>0</v>
      </c>
      <c r="AG18" s="65">
        <f t="shared" si="14"/>
        <v>0</v>
      </c>
      <c r="AH18" s="38">
        <f>County!Y1153</f>
        <v>0</v>
      </c>
      <c r="AI18" s="39">
        <f t="shared" si="15"/>
        <v>0</v>
      </c>
      <c r="AJ18" s="38">
        <f>County!Z1153</f>
        <v>0</v>
      </c>
      <c r="AK18" s="39">
        <f t="shared" si="16"/>
        <v>0</v>
      </c>
      <c r="AL18" s="38">
        <f>County!AA1153</f>
        <v>0</v>
      </c>
      <c r="AM18" s="39">
        <f t="shared" si="17"/>
        <v>0</v>
      </c>
      <c r="AN18" s="38">
        <f>County!AB1153</f>
        <v>0</v>
      </c>
      <c r="AO18" s="39">
        <f t="shared" si="18"/>
        <v>0</v>
      </c>
      <c r="AP18" s="38">
        <f>County!AC1153</f>
        <v>0</v>
      </c>
      <c r="AQ18" s="39">
        <f t="shared" si="19"/>
        <v>0</v>
      </c>
      <c r="AR18" s="38">
        <f>County!AD1153</f>
        <v>0</v>
      </c>
      <c r="AS18" s="39">
        <f t="shared" si="20"/>
        <v>0</v>
      </c>
      <c r="AT18" s="38">
        <f>County!AE1153</f>
        <v>0</v>
      </c>
      <c r="AU18" s="39">
        <f t="shared" si="21"/>
        <v>0</v>
      </c>
      <c r="AV18" s="38">
        <f>County!AF1153</f>
        <v>0</v>
      </c>
      <c r="AW18" s="39">
        <f t="shared" si="22"/>
        <v>0</v>
      </c>
      <c r="AX18" s="54"/>
      <c r="AY18" s="35" t="str">
        <f t="shared" si="26"/>
        <v>Kentucky</v>
      </c>
      <c r="AZ18" s="35" t="s">
        <v>559</v>
      </c>
      <c r="BA18" s="35">
        <f t="shared" si="27"/>
        <v>1</v>
      </c>
      <c r="BB18" s="36">
        <f>RANK(R18,(L18:Q18,R18:Y18,AD18:AW18))</f>
        <v>3</v>
      </c>
      <c r="BC18" s="36">
        <f>RANK(T18,(L18:Q18,R18:Y18,AD18:AW18))</f>
        <v>7</v>
      </c>
      <c r="BD18" s="36">
        <f>RANK(X18,(L18:Q18,R18:Y18,AD18:AW18))</f>
        <v>7</v>
      </c>
      <c r="BE18" s="36">
        <f>RANK(V18,(L18:Q18,R18:Y18,AD18:AW18))</f>
        <v>7</v>
      </c>
      <c r="BG18" s="35">
        <v>21</v>
      </c>
      <c r="BI18" s="38">
        <f>County!AY1153</f>
        <v>0</v>
      </c>
    </row>
    <row r="19" spans="1:61" s="42" customFormat="1">
      <c r="A19" s="42" t="s">
        <v>1054</v>
      </c>
      <c r="C19" s="45">
        <f t="shared" si="0"/>
        <v>843037</v>
      </c>
      <c r="D19" s="44">
        <f t="shared" si="1"/>
        <v>1</v>
      </c>
      <c r="E19" s="44" t="str">
        <f t="shared" si="1"/>
        <v/>
      </c>
      <c r="F19" s="44" t="str">
        <f t="shared" si="1"/>
        <v/>
      </c>
      <c r="G19" s="70">
        <f t="shared" si="2"/>
        <v>1</v>
      </c>
      <c r="H19" s="70">
        <f t="shared" si="3"/>
        <v>3</v>
      </c>
      <c r="I19" s="70">
        <f t="shared" si="4"/>
        <v>2</v>
      </c>
      <c r="J19" s="45">
        <f t="shared" si="23"/>
        <v>546035</v>
      </c>
      <c r="K19" s="46">
        <f t="shared" si="24"/>
        <v>0.64769992301642754</v>
      </c>
      <c r="L19" s="45">
        <f>County!N1219</f>
        <v>616021</v>
      </c>
      <c r="M19" s="46">
        <f t="shared" si="25"/>
        <v>0.73071644542291736</v>
      </c>
      <c r="N19" s="63">
        <f>County!O1219</f>
        <v>69986</v>
      </c>
      <c r="O19" s="91">
        <f t="shared" si="5"/>
        <v>8.3016522406489865E-2</v>
      </c>
      <c r="P19" s="63">
        <f>County!P1219</f>
        <v>74785</v>
      </c>
      <c r="Q19" s="91">
        <f t="shared" si="6"/>
        <v>8.8709036495432589E-2</v>
      </c>
      <c r="R19" s="63">
        <f>County!Q1219</f>
        <v>0</v>
      </c>
      <c r="S19" s="91">
        <f t="shared" si="7"/>
        <v>0</v>
      </c>
      <c r="T19" s="63">
        <f>County!R1219</f>
        <v>0</v>
      </c>
      <c r="U19" s="91">
        <f t="shared" si="8"/>
        <v>0</v>
      </c>
      <c r="V19" s="63">
        <f>County!S1219</f>
        <v>0</v>
      </c>
      <c r="W19" s="91">
        <f t="shared" si="9"/>
        <v>0</v>
      </c>
      <c r="X19" s="63">
        <f>County!T1219</f>
        <v>0</v>
      </c>
      <c r="Y19" s="91">
        <f t="shared" si="10"/>
        <v>0</v>
      </c>
      <c r="Z19" s="63">
        <f>County!U1219</f>
        <v>0</v>
      </c>
      <c r="AA19" s="91">
        <f t="shared" si="11"/>
        <v>0</v>
      </c>
      <c r="AB19" s="63">
        <f>County!V1219</f>
        <v>0</v>
      </c>
      <c r="AC19" s="91">
        <f t="shared" si="12"/>
        <v>0</v>
      </c>
      <c r="AD19" s="63">
        <f>County!W1219</f>
        <v>0</v>
      </c>
      <c r="AE19" s="91">
        <f t="shared" si="13"/>
        <v>0</v>
      </c>
      <c r="AF19" s="63">
        <f>County!X1219</f>
        <v>0</v>
      </c>
      <c r="AG19" s="91">
        <f t="shared" si="14"/>
        <v>0</v>
      </c>
      <c r="AH19" s="45">
        <f>County!Y1219</f>
        <v>0</v>
      </c>
      <c r="AI19" s="46">
        <f t="shared" si="15"/>
        <v>0</v>
      </c>
      <c r="AJ19" s="45">
        <f>County!Z1219</f>
        <v>0</v>
      </c>
      <c r="AK19" s="46">
        <f t="shared" si="16"/>
        <v>0</v>
      </c>
      <c r="AL19" s="45">
        <f>County!AA1219</f>
        <v>45839</v>
      </c>
      <c r="AM19" s="46">
        <f t="shared" si="17"/>
        <v>5.437365145302045E-2</v>
      </c>
      <c r="AN19" s="45">
        <f>County!AB1219</f>
        <v>36406</v>
      </c>
      <c r="AO19" s="46">
        <f t="shared" si="18"/>
        <v>4.3184344222139716E-2</v>
      </c>
      <c r="AP19" s="45">
        <f>County!AC1219</f>
        <v>0</v>
      </c>
      <c r="AQ19" s="46">
        <f t="shared" si="19"/>
        <v>0</v>
      </c>
      <c r="AR19" s="45">
        <f>County!AD1219</f>
        <v>0</v>
      </c>
      <c r="AS19" s="46">
        <f t="shared" si="20"/>
        <v>0</v>
      </c>
      <c r="AT19" s="45">
        <f>County!AE1219</f>
        <v>0</v>
      </c>
      <c r="AU19" s="46">
        <f t="shared" si="21"/>
        <v>0</v>
      </c>
      <c r="AV19" s="45">
        <f>County!AF1219</f>
        <v>0</v>
      </c>
      <c r="AW19" s="46">
        <f t="shared" si="22"/>
        <v>0</v>
      </c>
      <c r="AX19" s="53"/>
      <c r="AY19" s="42" t="str">
        <f t="shared" si="26"/>
        <v>Louisiana</v>
      </c>
      <c r="AZ19" s="42" t="s">
        <v>1437</v>
      </c>
      <c r="BA19" s="42">
        <f t="shared" si="27"/>
        <v>1</v>
      </c>
      <c r="BB19" s="43">
        <f>RANK(R19,(L19:Q19,R19:Y19,AD19:AW19))</f>
        <v>11</v>
      </c>
      <c r="BC19" s="43">
        <f>RANK(T19,(L19:Q19,R19:Y19,AD19:AW19))</f>
        <v>11</v>
      </c>
      <c r="BD19" s="43">
        <f>RANK(X19,(L19:Q19,R19:Y19,AD19:AW19))</f>
        <v>11</v>
      </c>
      <c r="BE19" s="43">
        <f>RANK(V19,(L19:Q19,R19:Y19,AD19:AW19))</f>
        <v>11</v>
      </c>
      <c r="BG19" s="42">
        <v>22</v>
      </c>
      <c r="BI19" s="45">
        <f>County!AY1219</f>
        <v>0</v>
      </c>
    </row>
    <row r="20" spans="1:61" s="35" customFormat="1">
      <c r="A20" s="35" t="s">
        <v>908</v>
      </c>
      <c r="C20" s="38">
        <f t="shared" si="0"/>
        <v>1841361</v>
      </c>
      <c r="D20" s="37">
        <f t="shared" si="1"/>
        <v>1</v>
      </c>
      <c r="E20" s="37" t="str">
        <f t="shared" si="1"/>
        <v/>
      </c>
      <c r="F20" s="37" t="str">
        <f t="shared" si="1"/>
        <v/>
      </c>
      <c r="G20" s="71">
        <f t="shared" si="2"/>
        <v>1</v>
      </c>
      <c r="H20" s="71">
        <f t="shared" si="3"/>
        <v>2</v>
      </c>
      <c r="I20" s="71" t="str">
        <f t="shared" si="4"/>
        <v>-</v>
      </c>
      <c r="J20" s="38">
        <f t="shared" si="23"/>
        <v>773942</v>
      </c>
      <c r="K20" s="39">
        <f t="shared" si="24"/>
        <v>0.4203097600090368</v>
      </c>
      <c r="L20" s="38">
        <f>County!N1245</f>
        <v>1307610</v>
      </c>
      <c r="M20" s="39">
        <f t="shared" si="25"/>
        <v>0.71013234232722422</v>
      </c>
      <c r="N20" s="64">
        <f>County!O1245</f>
        <v>533668</v>
      </c>
      <c r="O20" s="65">
        <f t="shared" si="5"/>
        <v>0.28982258231818747</v>
      </c>
      <c r="P20" s="64">
        <f>County!P1245</f>
        <v>0</v>
      </c>
      <c r="Q20" s="65">
        <f t="shared" si="6"/>
        <v>0</v>
      </c>
      <c r="R20" s="64">
        <f>County!Q1245</f>
        <v>0</v>
      </c>
      <c r="S20" s="65">
        <f t="shared" si="7"/>
        <v>0</v>
      </c>
      <c r="T20" s="64">
        <f>County!R1245</f>
        <v>0</v>
      </c>
      <c r="U20" s="65">
        <f t="shared" si="8"/>
        <v>0</v>
      </c>
      <c r="V20" s="64">
        <f>County!S1245</f>
        <v>0</v>
      </c>
      <c r="W20" s="65">
        <f t="shared" si="9"/>
        <v>0</v>
      </c>
      <c r="X20" s="64">
        <f>County!T1245</f>
        <v>0</v>
      </c>
      <c r="Y20" s="65">
        <f t="shared" si="10"/>
        <v>0</v>
      </c>
      <c r="Z20" s="64">
        <f>County!U1245</f>
        <v>0</v>
      </c>
      <c r="AA20" s="65">
        <f t="shared" si="11"/>
        <v>0</v>
      </c>
      <c r="AB20" s="64">
        <f>County!V1245</f>
        <v>0</v>
      </c>
      <c r="AC20" s="65">
        <f t="shared" si="12"/>
        <v>0</v>
      </c>
      <c r="AD20" s="64">
        <f>County!W1245</f>
        <v>0</v>
      </c>
      <c r="AE20" s="65">
        <f t="shared" si="13"/>
        <v>0</v>
      </c>
      <c r="AF20" s="64">
        <f>County!X1245</f>
        <v>0</v>
      </c>
      <c r="AG20" s="65">
        <f t="shared" si="14"/>
        <v>0</v>
      </c>
      <c r="AH20" s="38">
        <f>County!Y1245</f>
        <v>83</v>
      </c>
      <c r="AI20" s="39">
        <f t="shared" si="15"/>
        <v>4.5075354588263792E-5</v>
      </c>
      <c r="AJ20" s="38">
        <f>County!Z1245</f>
        <v>0</v>
      </c>
      <c r="AK20" s="39">
        <f t="shared" si="16"/>
        <v>0</v>
      </c>
      <c r="AL20" s="38">
        <f>County!AA1245</f>
        <v>0</v>
      </c>
      <c r="AM20" s="39">
        <f t="shared" si="17"/>
        <v>0</v>
      </c>
      <c r="AN20" s="38">
        <f>County!AB1245</f>
        <v>0</v>
      </c>
      <c r="AO20" s="39">
        <f t="shared" si="18"/>
        <v>0</v>
      </c>
      <c r="AP20" s="38">
        <f>County!AC1245</f>
        <v>0</v>
      </c>
      <c r="AQ20" s="39">
        <f t="shared" si="19"/>
        <v>0</v>
      </c>
      <c r="AR20" s="38">
        <f>County!AD1245</f>
        <v>0</v>
      </c>
      <c r="AS20" s="39">
        <f t="shared" si="20"/>
        <v>0</v>
      </c>
      <c r="AT20" s="38">
        <f>County!AE1245</f>
        <v>0</v>
      </c>
      <c r="AU20" s="39">
        <f t="shared" si="21"/>
        <v>0</v>
      </c>
      <c r="AV20" s="38">
        <f>County!AF1245</f>
        <v>0</v>
      </c>
      <c r="AW20" s="39">
        <f t="shared" si="22"/>
        <v>0</v>
      </c>
      <c r="AX20" s="54"/>
      <c r="AY20" s="35" t="str">
        <f t="shared" si="26"/>
        <v>Maryland</v>
      </c>
      <c r="AZ20" s="35" t="s">
        <v>909</v>
      </c>
      <c r="BA20" s="35">
        <f t="shared" si="27"/>
        <v>1</v>
      </c>
      <c r="BB20" s="36">
        <f>RANK(R20,(L20:Q20,R20:Y20,AD20:AW20))</f>
        <v>7</v>
      </c>
      <c r="BC20" s="36">
        <f>RANK(T20,(L20:Q20,R20:Y20,AD20:AW20))</f>
        <v>7</v>
      </c>
      <c r="BD20" s="36">
        <f>RANK(X20,(L20:Q20,R20:Y20,AD20:AW20))</f>
        <v>7</v>
      </c>
      <c r="BE20" s="36">
        <f>RANK(V20,(L20:Q20,R20:Y20,AD20:AW20))</f>
        <v>7</v>
      </c>
      <c r="BG20" s="35">
        <v>24</v>
      </c>
      <c r="BI20" s="38">
        <f>County!AY1245</f>
        <v>0</v>
      </c>
    </row>
    <row r="21" spans="1:61" s="42" customFormat="1">
      <c r="A21" s="42" t="s">
        <v>997</v>
      </c>
      <c r="C21" s="45">
        <f t="shared" si="0"/>
        <v>2354916</v>
      </c>
      <c r="D21" s="44" t="str">
        <f t="shared" si="1"/>
        <v/>
      </c>
      <c r="E21" s="44">
        <f t="shared" si="1"/>
        <v>1</v>
      </c>
      <c r="F21" s="44" t="str">
        <f t="shared" si="1"/>
        <v/>
      </c>
      <c r="G21" s="70">
        <f t="shared" si="2"/>
        <v>2</v>
      </c>
      <c r="H21" s="70">
        <f t="shared" si="3"/>
        <v>1</v>
      </c>
      <c r="I21" s="70" t="str">
        <f t="shared" si="4"/>
        <v>-</v>
      </c>
      <c r="J21" s="45">
        <f t="shared" si="23"/>
        <v>163934</v>
      </c>
      <c r="K21" s="46">
        <f t="shared" si="24"/>
        <v>6.96135233698357E-2</v>
      </c>
      <c r="L21" s="45">
        <f>County!N1362</f>
        <v>1057967</v>
      </c>
      <c r="M21" s="46">
        <f t="shared" si="25"/>
        <v>0.44925891199516244</v>
      </c>
      <c r="N21" s="63">
        <f>County!O1362</f>
        <v>1221901</v>
      </c>
      <c r="O21" s="91">
        <f t="shared" si="5"/>
        <v>0.51887243536499816</v>
      </c>
      <c r="P21" s="63">
        <f>County!P1362</f>
        <v>0</v>
      </c>
      <c r="Q21" s="91">
        <f t="shared" si="6"/>
        <v>0</v>
      </c>
      <c r="R21" s="63">
        <f>County!Q1362</f>
        <v>75048</v>
      </c>
      <c r="S21" s="91">
        <f t="shared" si="7"/>
        <v>3.186865263983938E-2</v>
      </c>
      <c r="T21" s="63">
        <f>County!R1362</f>
        <v>0</v>
      </c>
      <c r="U21" s="91">
        <f t="shared" si="8"/>
        <v>0</v>
      </c>
      <c r="V21" s="63">
        <f>County!S1362</f>
        <v>0</v>
      </c>
      <c r="W21" s="91">
        <f t="shared" si="9"/>
        <v>0</v>
      </c>
      <c r="X21" s="63">
        <f>County!T1362</f>
        <v>0</v>
      </c>
      <c r="Y21" s="91">
        <f t="shared" si="10"/>
        <v>0</v>
      </c>
      <c r="Z21" s="63">
        <f>County!U1362</f>
        <v>0</v>
      </c>
      <c r="AA21" s="91">
        <f t="shared" si="11"/>
        <v>0</v>
      </c>
      <c r="AB21" s="63">
        <f>County!V1362</f>
        <v>0</v>
      </c>
      <c r="AC21" s="91">
        <f t="shared" si="12"/>
        <v>0</v>
      </c>
      <c r="AD21" s="63">
        <f>County!W1362</f>
        <v>0</v>
      </c>
      <c r="AE21" s="91">
        <f t="shared" si="13"/>
        <v>0</v>
      </c>
      <c r="AF21" s="63">
        <f>County!X1362</f>
        <v>0</v>
      </c>
      <c r="AG21" s="91">
        <f t="shared" si="14"/>
        <v>0</v>
      </c>
      <c r="AH21" s="45">
        <f>County!Y1362</f>
        <v>0</v>
      </c>
      <c r="AI21" s="46">
        <f t="shared" si="15"/>
        <v>0</v>
      </c>
      <c r="AJ21" s="45">
        <f>County!Z1362</f>
        <v>0</v>
      </c>
      <c r="AK21" s="46">
        <f t="shared" si="16"/>
        <v>0</v>
      </c>
      <c r="AL21" s="45">
        <f>County!AA1362</f>
        <v>0</v>
      </c>
      <c r="AM21" s="46">
        <f t="shared" si="17"/>
        <v>0</v>
      </c>
      <c r="AN21" s="45">
        <f>County!AB1362</f>
        <v>0</v>
      </c>
      <c r="AO21" s="46">
        <f t="shared" si="18"/>
        <v>0</v>
      </c>
      <c r="AP21" s="45">
        <f>County!AC1362</f>
        <v>0</v>
      </c>
      <c r="AQ21" s="46">
        <f t="shared" si="19"/>
        <v>0</v>
      </c>
      <c r="AR21" s="45">
        <f>County!AD1362</f>
        <v>0</v>
      </c>
      <c r="AS21" s="46">
        <f t="shared" si="20"/>
        <v>0</v>
      </c>
      <c r="AT21" s="45">
        <f>County!AE1362</f>
        <v>0</v>
      </c>
      <c r="AU21" s="46">
        <f t="shared" si="21"/>
        <v>0</v>
      </c>
      <c r="AV21" s="45">
        <f>County!AF1362</f>
        <v>0</v>
      </c>
      <c r="AW21" s="46">
        <f t="shared" si="22"/>
        <v>0</v>
      </c>
      <c r="AX21" s="53"/>
      <c r="AY21" s="42" t="str">
        <f t="shared" si="26"/>
        <v>Missouri</v>
      </c>
      <c r="AZ21" s="42" t="s">
        <v>718</v>
      </c>
      <c r="BA21" s="42">
        <f t="shared" si="27"/>
        <v>1</v>
      </c>
      <c r="BB21" s="43">
        <f>RANK(R21,(L21:Q21,R21:Y21,AD21:AW21))</f>
        <v>3</v>
      </c>
      <c r="BC21" s="43">
        <f>RANK(T21,(L21:Q21,R21:Y21,AD21:AW21))</f>
        <v>7</v>
      </c>
      <c r="BD21" s="43">
        <f>RANK(X21,(L21:Q21,R21:Y21,AD21:AW21))</f>
        <v>7</v>
      </c>
      <c r="BE21" s="43">
        <f>RANK(V21,(L21:Q21,R21:Y21,AD21:AW21))</f>
        <v>7</v>
      </c>
      <c r="BG21" s="42">
        <v>29</v>
      </c>
      <c r="BI21" s="45">
        <f>County!AY1362</f>
        <v>0</v>
      </c>
    </row>
    <row r="22" spans="1:61" s="35" customFormat="1">
      <c r="A22" s="35" t="s">
        <v>704</v>
      </c>
      <c r="C22" s="38">
        <f t="shared" si="0"/>
        <v>495887</v>
      </c>
      <c r="D22" s="37">
        <f t="shared" si="1"/>
        <v>1</v>
      </c>
      <c r="E22" s="37" t="str">
        <f t="shared" si="1"/>
        <v/>
      </c>
      <c r="F22" s="37" t="str">
        <f t="shared" si="1"/>
        <v/>
      </c>
      <c r="G22" s="71">
        <f t="shared" si="2"/>
        <v>1</v>
      </c>
      <c r="H22" s="71">
        <f t="shared" si="3"/>
        <v>2</v>
      </c>
      <c r="I22" s="71" t="str">
        <f t="shared" si="4"/>
        <v>-</v>
      </c>
      <c r="J22" s="38">
        <f t="shared" si="23"/>
        <v>53737</v>
      </c>
      <c r="K22" s="39">
        <f t="shared" si="24"/>
        <v>0.10836541389469778</v>
      </c>
      <c r="L22" s="38">
        <f>County!N1381</f>
        <v>253150</v>
      </c>
      <c r="M22" s="39">
        <f t="shared" si="25"/>
        <v>0.51049936779951888</v>
      </c>
      <c r="N22" s="64">
        <f>County!O1381</f>
        <v>199413</v>
      </c>
      <c r="O22" s="65">
        <f t="shared" si="5"/>
        <v>0.40213395390482104</v>
      </c>
      <c r="P22" s="64">
        <f>County!P1381</f>
        <v>0</v>
      </c>
      <c r="Q22" s="65">
        <f t="shared" si="6"/>
        <v>0</v>
      </c>
      <c r="R22" s="64">
        <f>County!Q1381</f>
        <v>7222</v>
      </c>
      <c r="S22" s="65">
        <f t="shared" si="7"/>
        <v>1.4563801833885542E-2</v>
      </c>
      <c r="T22" s="64">
        <f>County!R1381</f>
        <v>0</v>
      </c>
      <c r="U22" s="65">
        <f t="shared" si="8"/>
        <v>0</v>
      </c>
      <c r="V22" s="64">
        <f>County!S1381</f>
        <v>0</v>
      </c>
      <c r="W22" s="65">
        <f t="shared" si="9"/>
        <v>0</v>
      </c>
      <c r="X22" s="64">
        <f>County!T1381</f>
        <v>0</v>
      </c>
      <c r="Y22" s="65">
        <f t="shared" si="10"/>
        <v>0</v>
      </c>
      <c r="Z22" s="64">
        <f>County!U1381</f>
        <v>7279</v>
      </c>
      <c r="AA22" s="65">
        <f t="shared" si="11"/>
        <v>1.4678747375914271E-2</v>
      </c>
      <c r="AB22" s="64">
        <f>County!V1381</f>
        <v>4429</v>
      </c>
      <c r="AC22" s="65">
        <f t="shared" si="12"/>
        <v>8.931470274477854E-3</v>
      </c>
      <c r="AD22" s="64">
        <f>County!W1381</f>
        <v>0</v>
      </c>
      <c r="AE22" s="65">
        <f t="shared" si="13"/>
        <v>0</v>
      </c>
      <c r="AF22" s="64">
        <f>County!X1381</f>
        <v>0</v>
      </c>
      <c r="AG22" s="65">
        <f t="shared" si="14"/>
        <v>0</v>
      </c>
      <c r="AH22" s="38">
        <f>County!Y1381</f>
        <v>0</v>
      </c>
      <c r="AI22" s="39">
        <f t="shared" si="15"/>
        <v>0</v>
      </c>
      <c r="AJ22" s="38">
        <f>County!Z1381</f>
        <v>11240</v>
      </c>
      <c r="AK22" s="39">
        <f t="shared" si="16"/>
        <v>2.2666454252682568E-2</v>
      </c>
      <c r="AL22" s="38">
        <f>County!AA1381</f>
        <v>13154</v>
      </c>
      <c r="AM22" s="39">
        <f t="shared" si="17"/>
        <v>2.6526204558699865E-2</v>
      </c>
      <c r="AN22" s="38">
        <f>County!AB1381</f>
        <v>0</v>
      </c>
      <c r="AO22" s="39">
        <f t="shared" si="18"/>
        <v>0</v>
      </c>
      <c r="AP22" s="38">
        <f>County!AC1381</f>
        <v>0</v>
      </c>
      <c r="AQ22" s="39">
        <f t="shared" si="19"/>
        <v>0</v>
      </c>
      <c r="AR22" s="38">
        <f>County!AD1381</f>
        <v>0</v>
      </c>
      <c r="AS22" s="39">
        <f t="shared" si="20"/>
        <v>0</v>
      </c>
      <c r="AT22" s="38">
        <f>County!AE1381</f>
        <v>0</v>
      </c>
      <c r="AU22" s="39">
        <f t="shared" si="21"/>
        <v>0</v>
      </c>
      <c r="AV22" s="38">
        <f>County!AF1381</f>
        <v>0</v>
      </c>
      <c r="AW22" s="39">
        <f t="shared" si="22"/>
        <v>0</v>
      </c>
      <c r="AX22" s="54"/>
      <c r="AY22" s="35" t="str">
        <f t="shared" si="26"/>
        <v>Nevada</v>
      </c>
      <c r="AZ22" s="35" t="s">
        <v>1630</v>
      </c>
      <c r="BA22" s="35">
        <f t="shared" si="27"/>
        <v>1</v>
      </c>
      <c r="BB22" s="36">
        <f>RANK(R22,(L22:Q22,R22:Y22,AD22:AW22))</f>
        <v>5</v>
      </c>
      <c r="BC22" s="36">
        <f>RANK(T22,(L22:Q22,R22:Y22,AD22:AW22))</f>
        <v>11</v>
      </c>
      <c r="BD22" s="36">
        <f>RANK(X22,(L22:Q22,R22:Y22,AD22:AW22))</f>
        <v>11</v>
      </c>
      <c r="BE22" s="36">
        <f>RANK(V22,(L22:Q22,R22:Y22,AD22:AW22))</f>
        <v>11</v>
      </c>
      <c r="BG22" s="35">
        <v>32</v>
      </c>
      <c r="BI22" s="38">
        <f>County!AY1381</f>
        <v>0</v>
      </c>
    </row>
    <row r="23" spans="1:61" s="42" customFormat="1">
      <c r="A23" s="42" t="s">
        <v>884</v>
      </c>
      <c r="C23" s="45">
        <f t="shared" si="0"/>
        <v>518170</v>
      </c>
      <c r="D23" s="44" t="str">
        <f t="shared" si="1"/>
        <v/>
      </c>
      <c r="E23" s="44">
        <f t="shared" si="1"/>
        <v>1</v>
      </c>
      <c r="F23" s="44" t="str">
        <f t="shared" si="1"/>
        <v/>
      </c>
      <c r="G23" s="70">
        <f t="shared" si="2"/>
        <v>2</v>
      </c>
      <c r="H23" s="70">
        <f t="shared" si="3"/>
        <v>1</v>
      </c>
      <c r="I23" s="70">
        <f t="shared" si="4"/>
        <v>4</v>
      </c>
      <c r="J23" s="45">
        <f t="shared" si="23"/>
        <v>14609</v>
      </c>
      <c r="K23" s="46">
        <f t="shared" si="24"/>
        <v>2.8193450026053227E-2</v>
      </c>
      <c r="L23" s="45">
        <f>County!N1393</f>
        <v>234982</v>
      </c>
      <c r="M23" s="46">
        <f t="shared" si="25"/>
        <v>0.45348437771387767</v>
      </c>
      <c r="N23" s="63">
        <f>County!O1393</f>
        <v>249591</v>
      </c>
      <c r="O23" s="91">
        <f t="shared" si="5"/>
        <v>0.4816778277399309</v>
      </c>
      <c r="P23" s="63">
        <f>County!P1393</f>
        <v>9340</v>
      </c>
      <c r="Q23" s="91">
        <f t="shared" si="6"/>
        <v>1.8024972499372793E-2</v>
      </c>
      <c r="R23" s="63">
        <f>County!Q1393</f>
        <v>18214</v>
      </c>
      <c r="S23" s="91">
        <f t="shared" si="7"/>
        <v>3.5150626242352899E-2</v>
      </c>
      <c r="T23" s="63">
        <f>County!R1393</f>
        <v>0</v>
      </c>
      <c r="U23" s="91">
        <f t="shared" si="8"/>
        <v>0</v>
      </c>
      <c r="V23" s="63">
        <f>County!S1393</f>
        <v>0</v>
      </c>
      <c r="W23" s="91">
        <f t="shared" si="9"/>
        <v>0</v>
      </c>
      <c r="X23" s="63">
        <f>County!T1393</f>
        <v>0</v>
      </c>
      <c r="Y23" s="91">
        <f t="shared" si="10"/>
        <v>0</v>
      </c>
      <c r="Z23" s="63">
        <f>County!U1393</f>
        <v>1291</v>
      </c>
      <c r="AA23" s="91">
        <f t="shared" si="11"/>
        <v>2.4914603315514213E-3</v>
      </c>
      <c r="AB23" s="63">
        <f>County!V1393</f>
        <v>0</v>
      </c>
      <c r="AC23" s="91">
        <f t="shared" si="12"/>
        <v>0</v>
      </c>
      <c r="AD23" s="63">
        <f>County!W1393</f>
        <v>0</v>
      </c>
      <c r="AE23" s="91">
        <f t="shared" si="13"/>
        <v>0</v>
      </c>
      <c r="AF23" s="63">
        <f>County!X1393</f>
        <v>0</v>
      </c>
      <c r="AG23" s="91">
        <f t="shared" si="14"/>
        <v>0</v>
      </c>
      <c r="AH23" s="45">
        <f>County!Y1393</f>
        <v>0</v>
      </c>
      <c r="AI23" s="46">
        <f t="shared" si="15"/>
        <v>0</v>
      </c>
      <c r="AJ23" s="45">
        <f>County!Z1393</f>
        <v>0</v>
      </c>
      <c r="AK23" s="46">
        <f t="shared" si="16"/>
        <v>0</v>
      </c>
      <c r="AL23" s="45">
        <f>County!AA1393</f>
        <v>4752</v>
      </c>
      <c r="AM23" s="46">
        <f t="shared" si="17"/>
        <v>9.1707354729142938E-3</v>
      </c>
      <c r="AN23" s="45">
        <f>County!AB1393</f>
        <v>0</v>
      </c>
      <c r="AO23" s="46">
        <f t="shared" si="18"/>
        <v>0</v>
      </c>
      <c r="AP23" s="45">
        <f>County!AC1393</f>
        <v>0</v>
      </c>
      <c r="AQ23" s="46">
        <f t="shared" si="19"/>
        <v>0</v>
      </c>
      <c r="AR23" s="45">
        <f>County!AD1393</f>
        <v>0</v>
      </c>
      <c r="AS23" s="46">
        <f t="shared" si="20"/>
        <v>0</v>
      </c>
      <c r="AT23" s="45">
        <f>County!AE1393</f>
        <v>0</v>
      </c>
      <c r="AU23" s="46">
        <f t="shared" si="21"/>
        <v>0</v>
      </c>
      <c r="AV23" s="45">
        <f>County!AF1393</f>
        <v>0</v>
      </c>
      <c r="AW23" s="46">
        <f t="shared" si="22"/>
        <v>0</v>
      </c>
      <c r="AX23" s="53"/>
      <c r="AY23" s="42" t="str">
        <f t="shared" si="26"/>
        <v>New Hampshire</v>
      </c>
      <c r="AZ23" s="42" t="s">
        <v>1487</v>
      </c>
      <c r="BA23" s="42">
        <f t="shared" si="27"/>
        <v>1</v>
      </c>
      <c r="BB23" s="43">
        <f>RANK(R23,(L23:Q23,R23:Y23,AD23:AW23))</f>
        <v>3</v>
      </c>
      <c r="BC23" s="43">
        <f>RANK(T23,(L23:Q23,R23:Y23,AD23:AW23))</f>
        <v>11</v>
      </c>
      <c r="BD23" s="43">
        <f>RANK(X23,(L23:Q23,R23:Y23,AD23:AW23))</f>
        <v>11</v>
      </c>
      <c r="BE23" s="43">
        <f>RANK(V23,(L23:Q23,R23:Y23,AD23:AW23))</f>
        <v>11</v>
      </c>
      <c r="BG23" s="42">
        <v>33</v>
      </c>
      <c r="BI23" s="45">
        <f>County!AY1393</f>
        <v>0</v>
      </c>
    </row>
    <row r="24" spans="1:61" s="35" customFormat="1">
      <c r="A24" s="35" t="s">
        <v>1873</v>
      </c>
      <c r="C24" s="38">
        <f t="shared" ref="C24:C37" si="28">L24+N24+P24+R24+T24+X24+V24+AD24+AJ24+AB24+AF24+Z24+AH24+AR24+AT24+AL24+AP24+AN24+AV24</f>
        <v>6458826</v>
      </c>
      <c r="D24" s="37" t="str">
        <f t="shared" si="1"/>
        <v/>
      </c>
      <c r="E24" s="37">
        <f t="shared" si="1"/>
        <v>1</v>
      </c>
      <c r="F24" s="37" t="str">
        <f t="shared" si="1"/>
        <v/>
      </c>
      <c r="G24" s="71">
        <f t="shared" ref="G24:G37" si="29">RANK(L24,L24:AX24)</f>
        <v>2</v>
      </c>
      <c r="H24" s="71">
        <f t="shared" ref="H24:H37" si="30">RANK(N24,L24:AX24)</f>
        <v>1</v>
      </c>
      <c r="I24" s="71" t="str">
        <f t="shared" ref="I24:I37" si="31">IF(P24&gt;0,RANK(P24,L24:AX24),"-")</f>
        <v>-</v>
      </c>
      <c r="J24" s="38">
        <f t="shared" si="23"/>
        <v>80794</v>
      </c>
      <c r="K24" s="39">
        <f t="shared" si="24"/>
        <v>1.2509084468291916E-2</v>
      </c>
      <c r="L24" s="38">
        <f>County!N1457</f>
        <v>3086200</v>
      </c>
      <c r="M24" s="39">
        <f t="shared" si="25"/>
        <v>0.47782677533037737</v>
      </c>
      <c r="N24" s="64">
        <f>County!O1457</f>
        <v>3166994</v>
      </c>
      <c r="O24" s="65">
        <f t="shared" si="5"/>
        <v>0.49033585979866928</v>
      </c>
      <c r="P24" s="64">
        <f>County!P1457</f>
        <v>0</v>
      </c>
      <c r="Q24" s="65">
        <f t="shared" si="6"/>
        <v>0</v>
      </c>
      <c r="R24" s="64">
        <f>County!Q1457</f>
        <v>108530</v>
      </c>
      <c r="S24" s="65">
        <f t="shared" si="7"/>
        <v>1.6803363335689797E-2</v>
      </c>
      <c r="T24" s="64">
        <f>County!R1457</f>
        <v>0</v>
      </c>
      <c r="U24" s="65">
        <f t="shared" si="8"/>
        <v>0</v>
      </c>
      <c r="V24" s="64">
        <f>County!S1457</f>
        <v>56631</v>
      </c>
      <c r="W24" s="65">
        <f t="shared" si="9"/>
        <v>8.7680021106002863E-3</v>
      </c>
      <c r="X24" s="64">
        <f>County!T1457</f>
        <v>0</v>
      </c>
      <c r="Y24" s="65">
        <f t="shared" si="10"/>
        <v>0</v>
      </c>
      <c r="Z24" s="64">
        <f>County!U1457</f>
        <v>23747</v>
      </c>
      <c r="AA24" s="65">
        <f t="shared" si="11"/>
        <v>3.6766743677566173E-3</v>
      </c>
      <c r="AB24" s="64">
        <f>County!V1457</f>
        <v>0</v>
      </c>
      <c r="AC24" s="65">
        <f t="shared" si="12"/>
        <v>0</v>
      </c>
      <c r="AD24" s="64">
        <f>County!W1457</f>
        <v>16724</v>
      </c>
      <c r="AE24" s="65">
        <f t="shared" si="13"/>
        <v>2.5893250569066265E-3</v>
      </c>
      <c r="AF24" s="64">
        <f>County!X1457</f>
        <v>0</v>
      </c>
      <c r="AG24" s="65">
        <f t="shared" si="14"/>
        <v>0</v>
      </c>
      <c r="AH24" s="38">
        <f>County!Y1457</f>
        <v>0</v>
      </c>
      <c r="AI24" s="39">
        <f t="shared" si="15"/>
        <v>0</v>
      </c>
      <c r="AJ24" s="38">
        <f>County!Z1457</f>
        <v>0</v>
      </c>
      <c r="AK24" s="39">
        <f t="shared" si="16"/>
        <v>0</v>
      </c>
      <c r="AL24" s="38">
        <f>County!AA1457</f>
        <v>0</v>
      </c>
      <c r="AM24" s="39">
        <f t="shared" si="17"/>
        <v>0</v>
      </c>
      <c r="AN24" s="38">
        <f>County!AB1457</f>
        <v>0</v>
      </c>
      <c r="AO24" s="39">
        <f t="shared" si="18"/>
        <v>0</v>
      </c>
      <c r="AP24" s="38">
        <f>County!AC1457</f>
        <v>0</v>
      </c>
      <c r="AQ24" s="39">
        <f t="shared" si="19"/>
        <v>0</v>
      </c>
      <c r="AR24" s="38">
        <f>County!AD1457</f>
        <v>0</v>
      </c>
      <c r="AS24" s="39">
        <f t="shared" si="20"/>
        <v>0</v>
      </c>
      <c r="AT24" s="38">
        <f>County!AE1457</f>
        <v>0</v>
      </c>
      <c r="AU24" s="39">
        <f t="shared" si="21"/>
        <v>0</v>
      </c>
      <c r="AV24" s="38">
        <f>County!AF1457</f>
        <v>0</v>
      </c>
      <c r="AW24" s="39">
        <f t="shared" si="22"/>
        <v>0</v>
      </c>
      <c r="AX24" s="54"/>
      <c r="AY24" s="35" t="str">
        <f t="shared" si="26"/>
        <v>New York</v>
      </c>
      <c r="AZ24" s="35" t="s">
        <v>1874</v>
      </c>
      <c r="BA24" s="35">
        <f t="shared" si="27"/>
        <v>1</v>
      </c>
      <c r="BB24" s="36">
        <f>RANK(R24,(L24:Q24,R24:Y24,AD24:AW24))</f>
        <v>3</v>
      </c>
      <c r="BC24" s="36">
        <f>RANK(T24,(L24:Q24,R24:Y24,AD24:AW24))</f>
        <v>11</v>
      </c>
      <c r="BD24" s="36">
        <f>RANK(X24,(L24:Q24,R24:Y24,AD24:AW24))</f>
        <v>11</v>
      </c>
      <c r="BE24" s="36">
        <f>RANK(V24,(L24:Q24,R24:Y24,AD24:AW24))</f>
        <v>4</v>
      </c>
      <c r="BG24" s="35">
        <v>36</v>
      </c>
      <c r="BI24" s="38">
        <f>County!AY1457</f>
        <v>619979</v>
      </c>
    </row>
    <row r="25" spans="1:61" s="42" customFormat="1">
      <c r="A25" s="42" t="s">
        <v>452</v>
      </c>
      <c r="C25" s="45">
        <f t="shared" si="28"/>
        <v>2577891</v>
      </c>
      <c r="D25" s="44" t="str">
        <f t="shared" si="1"/>
        <v/>
      </c>
      <c r="E25" s="44">
        <f t="shared" si="1"/>
        <v>1</v>
      </c>
      <c r="F25" s="44" t="str">
        <f t="shared" si="1"/>
        <v/>
      </c>
      <c r="G25" s="70">
        <f t="shared" si="29"/>
        <v>2</v>
      </c>
      <c r="H25" s="70">
        <f t="shared" si="30"/>
        <v>1</v>
      </c>
      <c r="I25" s="70" t="str">
        <f t="shared" si="31"/>
        <v>-</v>
      </c>
      <c r="J25" s="45">
        <f t="shared" si="23"/>
        <v>103877</v>
      </c>
      <c r="K25" s="46">
        <f t="shared" si="24"/>
        <v>4.0295342200271464E-2</v>
      </c>
      <c r="L25" s="45">
        <f>County!N1559</f>
        <v>1194015</v>
      </c>
      <c r="M25" s="46">
        <f t="shared" si="25"/>
        <v>0.46317513036819635</v>
      </c>
      <c r="N25" s="63">
        <f>County!O1559</f>
        <v>1297892</v>
      </c>
      <c r="O25" s="91">
        <f t="shared" si="5"/>
        <v>0.50347047256846778</v>
      </c>
      <c r="P25" s="63">
        <f>County!P1559</f>
        <v>0</v>
      </c>
      <c r="Q25" s="91">
        <f t="shared" si="6"/>
        <v>0</v>
      </c>
      <c r="R25" s="63">
        <f>County!Q1559</f>
        <v>85948</v>
      </c>
      <c r="S25" s="91">
        <f t="shared" si="7"/>
        <v>3.334043215946679E-2</v>
      </c>
      <c r="T25" s="63">
        <f>County!R1559</f>
        <v>0</v>
      </c>
      <c r="U25" s="91">
        <f t="shared" si="8"/>
        <v>0</v>
      </c>
      <c r="V25" s="63">
        <f>County!S1559</f>
        <v>0</v>
      </c>
      <c r="W25" s="91">
        <f t="shared" si="9"/>
        <v>0</v>
      </c>
      <c r="X25" s="63">
        <f>County!T1559</f>
        <v>0</v>
      </c>
      <c r="Y25" s="91">
        <f t="shared" si="10"/>
        <v>0</v>
      </c>
      <c r="Z25" s="63">
        <f>County!U1559</f>
        <v>13</v>
      </c>
      <c r="AA25" s="91">
        <f t="shared" si="11"/>
        <v>5.0428819527280242E-6</v>
      </c>
      <c r="AB25" s="63">
        <f>County!V1559</f>
        <v>0</v>
      </c>
      <c r="AC25" s="91">
        <f t="shared" si="12"/>
        <v>0</v>
      </c>
      <c r="AD25" s="63">
        <f>County!W1559</f>
        <v>23</v>
      </c>
      <c r="AE25" s="91">
        <f t="shared" si="13"/>
        <v>8.9220219163649668E-6</v>
      </c>
      <c r="AF25" s="63">
        <f>County!X1559</f>
        <v>0</v>
      </c>
      <c r="AG25" s="91">
        <f t="shared" si="14"/>
        <v>0</v>
      </c>
      <c r="AH25" s="45">
        <f>County!Y1559</f>
        <v>0</v>
      </c>
      <c r="AI25" s="46">
        <f t="shared" si="15"/>
        <v>0</v>
      </c>
      <c r="AJ25" s="45">
        <f>County!Z1559</f>
        <v>0</v>
      </c>
      <c r="AK25" s="46">
        <f t="shared" si="16"/>
        <v>0</v>
      </c>
      <c r="AL25" s="45">
        <f>County!AA1559</f>
        <v>0</v>
      </c>
      <c r="AM25" s="46">
        <f t="shared" si="17"/>
        <v>0</v>
      </c>
      <c r="AN25" s="45">
        <f>County!AB1559</f>
        <v>0</v>
      </c>
      <c r="AO25" s="46">
        <f t="shared" si="18"/>
        <v>0</v>
      </c>
      <c r="AP25" s="45">
        <f>County!AC1559</f>
        <v>0</v>
      </c>
      <c r="AQ25" s="46">
        <f t="shared" si="19"/>
        <v>0</v>
      </c>
      <c r="AR25" s="45">
        <f>County!AD1559</f>
        <v>0</v>
      </c>
      <c r="AS25" s="46">
        <f t="shared" si="20"/>
        <v>0</v>
      </c>
      <c r="AT25" s="45">
        <f>County!AE1559</f>
        <v>0</v>
      </c>
      <c r="AU25" s="46">
        <f t="shared" si="21"/>
        <v>0</v>
      </c>
      <c r="AV25" s="45">
        <f>County!AF1559</f>
        <v>0</v>
      </c>
      <c r="AW25" s="46">
        <f t="shared" si="22"/>
        <v>0</v>
      </c>
      <c r="AX25" s="53"/>
      <c r="AY25" s="42" t="str">
        <f t="shared" si="26"/>
        <v>North Carolina</v>
      </c>
      <c r="AZ25" s="42" t="s">
        <v>475</v>
      </c>
      <c r="BA25" s="42">
        <f t="shared" si="27"/>
        <v>1</v>
      </c>
      <c r="BB25" s="43">
        <f>RANK(R25,(L25:Q25,R25:Y25,AD25:AW25))</f>
        <v>3</v>
      </c>
      <c r="BC25" s="43">
        <f>RANK(T25,(L25:Q25,R25:Y25,AD25:AW25))</f>
        <v>9</v>
      </c>
      <c r="BD25" s="43">
        <f>RANK(X25,(L25:Q25,R25:Y25,AD25:AW25))</f>
        <v>9</v>
      </c>
      <c r="BE25" s="43">
        <f>RANK(V25,(L25:Q25,R25:Y25,AD25:AW25))</f>
        <v>9</v>
      </c>
      <c r="BG25" s="42">
        <v>37</v>
      </c>
      <c r="BI25" s="45">
        <f>County!AY1559</f>
        <v>0</v>
      </c>
    </row>
    <row r="26" spans="1:61" s="35" customFormat="1">
      <c r="A26" s="35" t="s">
        <v>472</v>
      </c>
      <c r="C26" s="38">
        <f t="shared" si="28"/>
        <v>303957</v>
      </c>
      <c r="D26" s="37">
        <f t="shared" si="1"/>
        <v>1</v>
      </c>
      <c r="E26" s="37" t="str">
        <f t="shared" si="1"/>
        <v/>
      </c>
      <c r="F26" s="37" t="str">
        <f t="shared" si="1"/>
        <v/>
      </c>
      <c r="G26" s="71">
        <f t="shared" si="29"/>
        <v>1</v>
      </c>
      <c r="H26" s="71">
        <f t="shared" si="30"/>
        <v>2</v>
      </c>
      <c r="I26" s="71">
        <f t="shared" si="31"/>
        <v>3</v>
      </c>
      <c r="J26" s="38">
        <f t="shared" si="23"/>
        <v>61185</v>
      </c>
      <c r="K26" s="39">
        <f t="shared" si="24"/>
        <v>0.2012949200051323</v>
      </c>
      <c r="L26" s="38">
        <f>County!N1614</f>
        <v>179347</v>
      </c>
      <c r="M26" s="39">
        <f t="shared" si="25"/>
        <v>0.59004069654589297</v>
      </c>
      <c r="N26" s="64">
        <f>County!O1614</f>
        <v>118162</v>
      </c>
      <c r="O26" s="65">
        <f t="shared" si="5"/>
        <v>0.3887457765407607</v>
      </c>
      <c r="P26" s="64">
        <f>County!P1614</f>
        <v>6448</v>
      </c>
      <c r="Q26" s="65">
        <f t="shared" si="6"/>
        <v>2.1213526913346294E-2</v>
      </c>
      <c r="R26" s="64">
        <f>County!Q1614</f>
        <v>0</v>
      </c>
      <c r="S26" s="65">
        <f t="shared" si="7"/>
        <v>0</v>
      </c>
      <c r="T26" s="64">
        <f>County!R1614</f>
        <v>0</v>
      </c>
      <c r="U26" s="65">
        <f t="shared" si="8"/>
        <v>0</v>
      </c>
      <c r="V26" s="64">
        <f>County!S1614</f>
        <v>0</v>
      </c>
      <c r="W26" s="65">
        <f t="shared" si="9"/>
        <v>0</v>
      </c>
      <c r="X26" s="64">
        <f>County!T1614</f>
        <v>0</v>
      </c>
      <c r="Y26" s="65">
        <f t="shared" si="10"/>
        <v>0</v>
      </c>
      <c r="Z26" s="64">
        <f>County!U1614</f>
        <v>0</v>
      </c>
      <c r="AA26" s="65">
        <f t="shared" si="11"/>
        <v>0</v>
      </c>
      <c r="AB26" s="64">
        <f>County!V1614</f>
        <v>0</v>
      </c>
      <c r="AC26" s="65">
        <f t="shared" si="12"/>
        <v>0</v>
      </c>
      <c r="AD26" s="64">
        <f>County!W1614</f>
        <v>0</v>
      </c>
      <c r="AE26" s="65">
        <f t="shared" si="13"/>
        <v>0</v>
      </c>
      <c r="AF26" s="64">
        <f>County!X1614</f>
        <v>0</v>
      </c>
      <c r="AG26" s="65">
        <f t="shared" si="14"/>
        <v>0</v>
      </c>
      <c r="AH26" s="38">
        <f>County!Y1614</f>
        <v>0</v>
      </c>
      <c r="AI26" s="39">
        <f t="shared" si="15"/>
        <v>0</v>
      </c>
      <c r="AJ26" s="38">
        <f>County!Z1614</f>
        <v>0</v>
      </c>
      <c r="AK26" s="39">
        <f t="shared" si="16"/>
        <v>0</v>
      </c>
      <c r="AL26" s="38">
        <f>County!AA1614</f>
        <v>0</v>
      </c>
      <c r="AM26" s="39">
        <f t="shared" si="17"/>
        <v>0</v>
      </c>
      <c r="AN26" s="38">
        <f>County!AB1614</f>
        <v>0</v>
      </c>
      <c r="AO26" s="39">
        <f t="shared" si="18"/>
        <v>0</v>
      </c>
      <c r="AP26" s="38">
        <f>County!AC1614</f>
        <v>0</v>
      </c>
      <c r="AQ26" s="39">
        <f t="shared" si="19"/>
        <v>0</v>
      </c>
      <c r="AR26" s="38">
        <f>County!AD1614</f>
        <v>0</v>
      </c>
      <c r="AS26" s="39">
        <f t="shared" si="20"/>
        <v>0</v>
      </c>
      <c r="AT26" s="38">
        <f>County!AE1614</f>
        <v>0</v>
      </c>
      <c r="AU26" s="39">
        <f t="shared" si="21"/>
        <v>0</v>
      </c>
      <c r="AV26" s="38">
        <f>County!AF1614</f>
        <v>0</v>
      </c>
      <c r="AW26" s="39">
        <f t="shared" si="22"/>
        <v>0</v>
      </c>
      <c r="AX26" s="54"/>
      <c r="AY26" s="35" t="str">
        <f t="shared" si="26"/>
        <v>North Dakota</v>
      </c>
      <c r="AZ26" s="35" t="s">
        <v>1290</v>
      </c>
      <c r="BA26" s="35">
        <f t="shared" si="27"/>
        <v>1</v>
      </c>
      <c r="BB26" s="36">
        <f>RANK(R26,(L26:Q26,R26:Y26,AD26:AW26))</f>
        <v>7</v>
      </c>
      <c r="BC26" s="36">
        <f>RANK(T26,(L26:Q26,R26:Y26,AD26:AW26))</f>
        <v>7</v>
      </c>
      <c r="BD26" s="36">
        <f>RANK(X26,(L26:Q26,R26:Y26,AD26:AW26))</f>
        <v>7</v>
      </c>
      <c r="BE26" s="36">
        <f>RANK(V26,(L26:Q26,R26:Y26,AD26:AW26))</f>
        <v>7</v>
      </c>
      <c r="BG26" s="35">
        <v>38</v>
      </c>
      <c r="BI26" s="38">
        <f>County!AY1614</f>
        <v>0</v>
      </c>
    </row>
    <row r="27" spans="1:61" s="42" customFormat="1">
      <c r="A27" s="42" t="s">
        <v>977</v>
      </c>
      <c r="C27" s="45">
        <f t="shared" si="28"/>
        <v>4803956</v>
      </c>
      <c r="D27" s="44">
        <f t="shared" si="1"/>
        <v>1</v>
      </c>
      <c r="E27" s="44" t="str">
        <f t="shared" si="1"/>
        <v/>
      </c>
      <c r="F27" s="44" t="str">
        <f t="shared" si="1"/>
        <v/>
      </c>
      <c r="G27" s="70">
        <f t="shared" si="29"/>
        <v>1</v>
      </c>
      <c r="H27" s="70">
        <f t="shared" si="30"/>
        <v>2</v>
      </c>
      <c r="I27" s="70">
        <f t="shared" si="31"/>
        <v>3</v>
      </c>
      <c r="J27" s="45">
        <f t="shared" si="23"/>
        <v>415963</v>
      </c>
      <c r="K27" s="46">
        <f t="shared" si="24"/>
        <v>8.6587595723191468E-2</v>
      </c>
      <c r="L27" s="45">
        <f>County!N1704</f>
        <v>2444397</v>
      </c>
      <c r="M27" s="46">
        <f t="shared" si="25"/>
        <v>0.5088300142632447</v>
      </c>
      <c r="N27" s="63">
        <f>County!O1704</f>
        <v>2028434</v>
      </c>
      <c r="O27" s="91">
        <f t="shared" si="5"/>
        <v>0.42224241854005323</v>
      </c>
      <c r="P27" s="63">
        <f>County!P1704</f>
        <v>331125</v>
      </c>
      <c r="Q27" s="91">
        <f t="shared" si="6"/>
        <v>6.8927567196702053E-2</v>
      </c>
      <c r="R27" s="63">
        <f>County!Q1704</f>
        <v>0</v>
      </c>
      <c r="S27" s="91">
        <f t="shared" si="7"/>
        <v>0</v>
      </c>
      <c r="T27" s="63">
        <f>County!R1704</f>
        <v>0</v>
      </c>
      <c r="U27" s="91">
        <f t="shared" si="8"/>
        <v>0</v>
      </c>
      <c r="V27" s="63">
        <f>County!S1704</f>
        <v>0</v>
      </c>
      <c r="W27" s="91">
        <f t="shared" si="9"/>
        <v>0</v>
      </c>
      <c r="X27" s="63">
        <f>County!T1704</f>
        <v>0</v>
      </c>
      <c r="Y27" s="91">
        <f t="shared" si="10"/>
        <v>0</v>
      </c>
      <c r="Z27" s="63">
        <f>County!U1704</f>
        <v>0</v>
      </c>
      <c r="AA27" s="91">
        <f t="shared" si="11"/>
        <v>0</v>
      </c>
      <c r="AB27" s="63">
        <f>County!V1704</f>
        <v>0</v>
      </c>
      <c r="AC27" s="91">
        <f t="shared" si="12"/>
        <v>0</v>
      </c>
      <c r="AD27" s="63">
        <f>County!W1704</f>
        <v>0</v>
      </c>
      <c r="AE27" s="91">
        <f t="shared" si="13"/>
        <v>0</v>
      </c>
      <c r="AF27" s="63">
        <f>County!X1704</f>
        <v>0</v>
      </c>
      <c r="AG27" s="91">
        <f t="shared" si="14"/>
        <v>0</v>
      </c>
      <c r="AH27" s="45">
        <f>County!Y1704</f>
        <v>0</v>
      </c>
      <c r="AI27" s="46">
        <f t="shared" si="15"/>
        <v>0</v>
      </c>
      <c r="AJ27" s="45">
        <f>County!Z1704</f>
        <v>0</v>
      </c>
      <c r="AK27" s="46">
        <f t="shared" si="16"/>
        <v>0</v>
      </c>
      <c r="AL27" s="45">
        <f>County!AA1704</f>
        <v>0</v>
      </c>
      <c r="AM27" s="46">
        <f t="shared" si="17"/>
        <v>0</v>
      </c>
      <c r="AN27" s="45">
        <f>County!AB1704</f>
        <v>0</v>
      </c>
      <c r="AO27" s="46">
        <f t="shared" si="18"/>
        <v>0</v>
      </c>
      <c r="AP27" s="45">
        <f>County!AC1704</f>
        <v>0</v>
      </c>
      <c r="AQ27" s="46">
        <f t="shared" si="19"/>
        <v>0</v>
      </c>
      <c r="AR27" s="45">
        <f>County!AD1704</f>
        <v>0</v>
      </c>
      <c r="AS27" s="46">
        <f t="shared" si="20"/>
        <v>0</v>
      </c>
      <c r="AT27" s="45">
        <f>County!AE1704</f>
        <v>0</v>
      </c>
      <c r="AU27" s="46">
        <f t="shared" si="21"/>
        <v>0</v>
      </c>
      <c r="AV27" s="45">
        <f>County!AF1704</f>
        <v>0</v>
      </c>
      <c r="AW27" s="46">
        <f t="shared" si="22"/>
        <v>0</v>
      </c>
      <c r="AX27" s="53"/>
      <c r="AY27" s="42" t="str">
        <f t="shared" si="26"/>
        <v>Ohio</v>
      </c>
      <c r="AZ27" s="42" t="s">
        <v>1857</v>
      </c>
      <c r="BA27" s="42">
        <f t="shared" si="27"/>
        <v>1</v>
      </c>
      <c r="BB27" s="43">
        <f>RANK(R27,(L27:Q27,R27:Y27,AD27:AW27))</f>
        <v>7</v>
      </c>
      <c r="BC27" s="43">
        <f>RANK(T27,(L27:Q27,R27:Y27,AD27:AW27))</f>
        <v>7</v>
      </c>
      <c r="BD27" s="43">
        <f>RANK(X27,(L27:Q27,R27:Y27,AD27:AW27))</f>
        <v>7</v>
      </c>
      <c r="BE27" s="43">
        <f>RANK(V27,(L27:Q27,R27:Y27,AD27:AW27))</f>
        <v>7</v>
      </c>
      <c r="BG27" s="42">
        <v>39</v>
      </c>
      <c r="BI27" s="45">
        <f>County!AY1704</f>
        <v>0</v>
      </c>
    </row>
    <row r="28" spans="1:61" s="35" customFormat="1">
      <c r="A28" s="35" t="s">
        <v>604</v>
      </c>
      <c r="C28" s="38">
        <f t="shared" si="28"/>
        <v>1294423</v>
      </c>
      <c r="D28" s="37" t="str">
        <f t="shared" si="1"/>
        <v/>
      </c>
      <c r="E28" s="37">
        <f t="shared" si="1"/>
        <v>1</v>
      </c>
      <c r="F28" s="37" t="str">
        <f t="shared" si="1"/>
        <v/>
      </c>
      <c r="G28" s="71">
        <f t="shared" si="29"/>
        <v>2</v>
      </c>
      <c r="H28" s="71">
        <f t="shared" si="30"/>
        <v>1</v>
      </c>
      <c r="I28" s="71">
        <f t="shared" si="31"/>
        <v>3</v>
      </c>
      <c r="J28" s="38">
        <f t="shared" si="23"/>
        <v>263526</v>
      </c>
      <c r="K28" s="39">
        <f t="shared" si="24"/>
        <v>0.2035856903037106</v>
      </c>
      <c r="L28" s="38">
        <f>County!N1783</f>
        <v>494350</v>
      </c>
      <c r="M28" s="39">
        <f t="shared" si="25"/>
        <v>0.38190761443515758</v>
      </c>
      <c r="N28" s="64">
        <f>County!O1783</f>
        <v>757876</v>
      </c>
      <c r="O28" s="65">
        <f t="shared" si="5"/>
        <v>0.58549330473886818</v>
      </c>
      <c r="P28" s="64">
        <f>County!P1783</f>
        <v>21225</v>
      </c>
      <c r="Q28" s="65">
        <f t="shared" si="6"/>
        <v>1.6397267353871186E-2</v>
      </c>
      <c r="R28" s="64">
        <f>County!Q1783</f>
        <v>0</v>
      </c>
      <c r="S28" s="65">
        <f t="shared" si="7"/>
        <v>0</v>
      </c>
      <c r="T28" s="64">
        <f>County!R1783</f>
        <v>0</v>
      </c>
      <c r="U28" s="65">
        <f t="shared" si="8"/>
        <v>0</v>
      </c>
      <c r="V28" s="64">
        <f>County!S1783</f>
        <v>0</v>
      </c>
      <c r="W28" s="65">
        <f t="shared" si="9"/>
        <v>0</v>
      </c>
      <c r="X28" s="64">
        <f>County!T1783</f>
        <v>0</v>
      </c>
      <c r="Y28" s="65">
        <f t="shared" si="10"/>
        <v>0</v>
      </c>
      <c r="Z28" s="64">
        <f>County!U1783</f>
        <v>0</v>
      </c>
      <c r="AA28" s="65">
        <f t="shared" si="11"/>
        <v>0</v>
      </c>
      <c r="AB28" s="64">
        <f>County!V1783</f>
        <v>0</v>
      </c>
      <c r="AC28" s="65">
        <f t="shared" si="12"/>
        <v>0</v>
      </c>
      <c r="AD28" s="64">
        <f>County!W1783</f>
        <v>0</v>
      </c>
      <c r="AE28" s="65">
        <f t="shared" si="13"/>
        <v>0</v>
      </c>
      <c r="AF28" s="64">
        <f>County!X1783</f>
        <v>0</v>
      </c>
      <c r="AG28" s="65">
        <f t="shared" si="14"/>
        <v>0</v>
      </c>
      <c r="AH28" s="38">
        <f>County!Y1783</f>
        <v>0</v>
      </c>
      <c r="AI28" s="39">
        <f t="shared" si="15"/>
        <v>0</v>
      </c>
      <c r="AJ28" s="38">
        <f>County!Z1783</f>
        <v>0</v>
      </c>
      <c r="AK28" s="39">
        <f t="shared" si="16"/>
        <v>0</v>
      </c>
      <c r="AL28" s="38">
        <f>County!AA1783</f>
        <v>20972</v>
      </c>
      <c r="AM28" s="39">
        <f t="shared" si="17"/>
        <v>1.6201813472103015E-2</v>
      </c>
      <c r="AN28" s="38">
        <f>County!AB1783</f>
        <v>0</v>
      </c>
      <c r="AO28" s="39">
        <f t="shared" si="18"/>
        <v>0</v>
      </c>
      <c r="AP28" s="38">
        <f>County!AC1783</f>
        <v>0</v>
      </c>
      <c r="AQ28" s="39">
        <f t="shared" si="19"/>
        <v>0</v>
      </c>
      <c r="AR28" s="38">
        <f>County!AD1783</f>
        <v>0</v>
      </c>
      <c r="AS28" s="39">
        <f t="shared" si="20"/>
        <v>0</v>
      </c>
      <c r="AT28" s="38">
        <f>County!AE1783</f>
        <v>0</v>
      </c>
      <c r="AU28" s="39">
        <f t="shared" si="21"/>
        <v>0</v>
      </c>
      <c r="AV28" s="38">
        <f>County!AF1783</f>
        <v>0</v>
      </c>
      <c r="AW28" s="39">
        <f t="shared" si="22"/>
        <v>0</v>
      </c>
      <c r="AX28" s="54"/>
      <c r="AY28" s="35" t="str">
        <f t="shared" si="26"/>
        <v>Oklahoma</v>
      </c>
      <c r="AZ28" s="35" t="s">
        <v>605</v>
      </c>
      <c r="BA28" s="35">
        <f t="shared" si="27"/>
        <v>1</v>
      </c>
      <c r="BB28" s="36">
        <f>RANK(R28,(L28:Q28,R28:Y28,AD28:AW28))</f>
        <v>9</v>
      </c>
      <c r="BC28" s="36">
        <f>RANK(T28,(L28:Q28,R28:Y28,AD28:AW28))</f>
        <v>9</v>
      </c>
      <c r="BD28" s="36">
        <f>RANK(X28,(L28:Q28,R28:Y28,AD28:AW28))</f>
        <v>9</v>
      </c>
      <c r="BE28" s="36">
        <f>RANK(V28,(L28:Q28,R28:Y28,AD28:AW28))</f>
        <v>9</v>
      </c>
      <c r="BG28" s="35">
        <v>40</v>
      </c>
      <c r="BI28" s="38">
        <f>County!AY1783</f>
        <v>0</v>
      </c>
    </row>
    <row r="29" spans="1:61" s="42" customFormat="1">
      <c r="A29" s="42" t="s">
        <v>1192</v>
      </c>
      <c r="C29" s="45">
        <f t="shared" si="28"/>
        <v>1376033</v>
      </c>
      <c r="D29" s="44" t="str">
        <f t="shared" si="1"/>
        <v/>
      </c>
      <c r="E29" s="44">
        <f t="shared" si="1"/>
        <v>1</v>
      </c>
      <c r="F29" s="44" t="str">
        <f t="shared" si="1"/>
        <v/>
      </c>
      <c r="G29" s="70">
        <f t="shared" si="29"/>
        <v>2</v>
      </c>
      <c r="H29" s="70">
        <f t="shared" si="30"/>
        <v>1</v>
      </c>
      <c r="I29" s="70" t="str">
        <f t="shared" si="31"/>
        <v>-</v>
      </c>
      <c r="J29" s="45">
        <f t="shared" si="23"/>
        <v>77604</v>
      </c>
      <c r="K29" s="46">
        <f t="shared" si="24"/>
        <v>5.6396903271941877E-2</v>
      </c>
      <c r="L29" s="45">
        <f>County!N1821</f>
        <v>639851</v>
      </c>
      <c r="M29" s="46">
        <f t="shared" si="25"/>
        <v>0.46499684237223959</v>
      </c>
      <c r="N29" s="63">
        <f>County!O1821</f>
        <v>717455</v>
      </c>
      <c r="O29" s="91">
        <f t="shared" si="5"/>
        <v>0.52139374564418151</v>
      </c>
      <c r="P29" s="63">
        <f>County!P1821</f>
        <v>0</v>
      </c>
      <c r="Q29" s="91">
        <f t="shared" si="6"/>
        <v>0</v>
      </c>
      <c r="R29" s="63">
        <f>County!Q1821</f>
        <v>0</v>
      </c>
      <c r="S29" s="91">
        <f t="shared" si="7"/>
        <v>0</v>
      </c>
      <c r="T29" s="63">
        <f>County!R1821</f>
        <v>0</v>
      </c>
      <c r="U29" s="91">
        <f t="shared" si="8"/>
        <v>0</v>
      </c>
      <c r="V29" s="63">
        <f>County!S1821</f>
        <v>0</v>
      </c>
      <c r="W29" s="91">
        <f t="shared" si="9"/>
        <v>0</v>
      </c>
      <c r="X29" s="63">
        <f>County!T1821</f>
        <v>0</v>
      </c>
      <c r="Y29" s="91">
        <f t="shared" si="10"/>
        <v>0</v>
      </c>
      <c r="Z29" s="63">
        <f>County!U1821</f>
        <v>0</v>
      </c>
      <c r="AA29" s="91">
        <f t="shared" si="11"/>
        <v>0</v>
      </c>
      <c r="AB29" s="63">
        <f>County!V1821</f>
        <v>0</v>
      </c>
      <c r="AC29" s="91">
        <f t="shared" si="12"/>
        <v>0</v>
      </c>
      <c r="AD29" s="63">
        <f>County!W1821</f>
        <v>0</v>
      </c>
      <c r="AE29" s="91">
        <f t="shared" si="13"/>
        <v>0</v>
      </c>
      <c r="AF29" s="63">
        <f>County!X1821</f>
        <v>0</v>
      </c>
      <c r="AG29" s="91">
        <f t="shared" si="14"/>
        <v>0</v>
      </c>
      <c r="AH29" s="45">
        <f>County!Y1821</f>
        <v>12934</v>
      </c>
      <c r="AI29" s="46">
        <f t="shared" si="15"/>
        <v>9.3994838786569807E-3</v>
      </c>
      <c r="AJ29" s="45">
        <f>County!Z1821</f>
        <v>0</v>
      </c>
      <c r="AK29" s="46">
        <f t="shared" si="16"/>
        <v>0</v>
      </c>
      <c r="AL29" s="45">
        <f>County!AA1821</f>
        <v>5793</v>
      </c>
      <c r="AM29" s="46">
        <f t="shared" si="17"/>
        <v>4.2099281049219027E-3</v>
      </c>
      <c r="AN29" s="45">
        <f>County!AB1821</f>
        <v>0</v>
      </c>
      <c r="AO29" s="46">
        <f t="shared" si="18"/>
        <v>0</v>
      </c>
      <c r="AP29" s="45">
        <f>County!AC1821</f>
        <v>0</v>
      </c>
      <c r="AQ29" s="46">
        <f t="shared" si="19"/>
        <v>0</v>
      </c>
      <c r="AR29" s="45">
        <f>County!AD1821</f>
        <v>0</v>
      </c>
      <c r="AS29" s="46">
        <f t="shared" si="20"/>
        <v>0</v>
      </c>
      <c r="AT29" s="45">
        <f>County!AE1821</f>
        <v>0</v>
      </c>
      <c r="AU29" s="46">
        <f t="shared" si="21"/>
        <v>0</v>
      </c>
      <c r="AV29" s="45">
        <f>County!AF1821</f>
        <v>0</v>
      </c>
      <c r="AW29" s="46">
        <f t="shared" si="22"/>
        <v>0</v>
      </c>
      <c r="AX29" s="53"/>
      <c r="AY29" s="42" t="str">
        <f t="shared" si="26"/>
        <v>Oregon</v>
      </c>
      <c r="AZ29" s="42" t="s">
        <v>742</v>
      </c>
      <c r="BA29" s="42">
        <f t="shared" si="27"/>
        <v>1</v>
      </c>
      <c r="BB29" s="43">
        <f>RANK(R29,(L29:Q29,R29:Y29,AD29:AW29))</f>
        <v>9</v>
      </c>
      <c r="BC29" s="43">
        <f>RANK(T29,(L29:Q29,R29:Y29,AD29:AW29))</f>
        <v>9</v>
      </c>
      <c r="BD29" s="43">
        <f>RANK(X29,(L29:Q29,R29:Y29,AD29:AW29))</f>
        <v>9</v>
      </c>
      <c r="BE29" s="43">
        <f>RANK(V29,(L29:Q29,R29:Y29,AD29:AW29))</f>
        <v>9</v>
      </c>
      <c r="BG29" s="42">
        <v>41</v>
      </c>
      <c r="BI29" s="45">
        <f>County!AY1821</f>
        <v>0</v>
      </c>
    </row>
    <row r="30" spans="1:61" s="35" customFormat="1">
      <c r="A30" s="35" t="s">
        <v>2239</v>
      </c>
      <c r="C30" s="38">
        <f t="shared" si="28"/>
        <v>4802410</v>
      </c>
      <c r="D30" s="37" t="str">
        <f t="shared" si="1"/>
        <v/>
      </c>
      <c r="E30" s="37">
        <f t="shared" si="1"/>
        <v>1</v>
      </c>
      <c r="F30" s="37" t="str">
        <f t="shared" si="1"/>
        <v/>
      </c>
      <c r="G30" s="71">
        <f t="shared" si="29"/>
        <v>2</v>
      </c>
      <c r="H30" s="71">
        <f t="shared" si="30"/>
        <v>1</v>
      </c>
      <c r="I30" s="71" t="str">
        <f t="shared" si="31"/>
        <v>-</v>
      </c>
      <c r="J30" s="38">
        <f t="shared" si="23"/>
        <v>133159</v>
      </c>
      <c r="K30" s="39">
        <f t="shared" si="24"/>
        <v>2.7727536799232053E-2</v>
      </c>
      <c r="L30" s="38">
        <f>County!N1890</f>
        <v>2224966</v>
      </c>
      <c r="M30" s="39">
        <f t="shared" si="25"/>
        <v>0.46330196713733313</v>
      </c>
      <c r="N30" s="64">
        <f>County!O1890</f>
        <v>2358125</v>
      </c>
      <c r="O30" s="65">
        <f t="shared" si="5"/>
        <v>0.49102950393656519</v>
      </c>
      <c r="P30" s="64">
        <f>County!P1890</f>
        <v>0</v>
      </c>
      <c r="Q30" s="65">
        <f t="shared" si="6"/>
        <v>0</v>
      </c>
      <c r="R30" s="64">
        <f>County!Q1890</f>
        <v>219319</v>
      </c>
      <c r="S30" s="65">
        <f t="shared" si="7"/>
        <v>4.5668528926101688E-2</v>
      </c>
      <c r="T30" s="64">
        <f>County!R1890</f>
        <v>0</v>
      </c>
      <c r="U30" s="65">
        <f t="shared" si="8"/>
        <v>0</v>
      </c>
      <c r="V30" s="64">
        <f>County!S1890</f>
        <v>0</v>
      </c>
      <c r="W30" s="65">
        <f t="shared" si="9"/>
        <v>0</v>
      </c>
      <c r="X30" s="64">
        <f>County!T1890</f>
        <v>0</v>
      </c>
      <c r="Y30" s="65">
        <f t="shared" si="10"/>
        <v>0</v>
      </c>
      <c r="Z30" s="64">
        <f>County!U1890</f>
        <v>0</v>
      </c>
      <c r="AA30" s="65">
        <f t="shared" si="11"/>
        <v>0</v>
      </c>
      <c r="AB30" s="64">
        <f>County!V1890</f>
        <v>0</v>
      </c>
      <c r="AC30" s="65">
        <f t="shared" si="12"/>
        <v>0</v>
      </c>
      <c r="AD30" s="64">
        <f>County!W1890</f>
        <v>0</v>
      </c>
      <c r="AE30" s="65">
        <f t="shared" si="13"/>
        <v>0</v>
      </c>
      <c r="AF30" s="64">
        <f>County!X1890</f>
        <v>0</v>
      </c>
      <c r="AG30" s="65">
        <f t="shared" si="14"/>
        <v>0</v>
      </c>
      <c r="AH30" s="38">
        <f>County!Y1890</f>
        <v>0</v>
      </c>
      <c r="AI30" s="39">
        <f t="shared" si="15"/>
        <v>0</v>
      </c>
      <c r="AJ30" s="38">
        <f>County!Z1890</f>
        <v>0</v>
      </c>
      <c r="AK30" s="39">
        <f t="shared" si="16"/>
        <v>0</v>
      </c>
      <c r="AL30" s="38">
        <f>County!AA1890</f>
        <v>0</v>
      </c>
      <c r="AM30" s="39">
        <f t="shared" si="17"/>
        <v>0</v>
      </c>
      <c r="AN30" s="38">
        <f>County!AB1890</f>
        <v>0</v>
      </c>
      <c r="AO30" s="39">
        <f t="shared" si="18"/>
        <v>0</v>
      </c>
      <c r="AP30" s="38">
        <f>County!AC1890</f>
        <v>0</v>
      </c>
      <c r="AQ30" s="39">
        <f t="shared" si="19"/>
        <v>0</v>
      </c>
      <c r="AR30" s="38">
        <f>County!AD1890</f>
        <v>0</v>
      </c>
      <c r="AS30" s="39">
        <f t="shared" si="20"/>
        <v>0</v>
      </c>
      <c r="AT30" s="38">
        <f>County!AE1890</f>
        <v>0</v>
      </c>
      <c r="AU30" s="39">
        <f t="shared" si="21"/>
        <v>0</v>
      </c>
      <c r="AV30" s="38">
        <f>County!AF1890</f>
        <v>0</v>
      </c>
      <c r="AW30" s="39">
        <f t="shared" si="22"/>
        <v>0</v>
      </c>
      <c r="AX30" s="54"/>
      <c r="AY30" s="35" t="str">
        <f t="shared" si="26"/>
        <v>Pennsylvania</v>
      </c>
      <c r="AZ30" s="35" t="s">
        <v>2240</v>
      </c>
      <c r="BA30" s="35">
        <f t="shared" si="27"/>
        <v>1</v>
      </c>
      <c r="BB30" s="36">
        <f>RANK(R30,(L30:Q30,R30:Y30,AD30:AW30))</f>
        <v>3</v>
      </c>
      <c r="BC30" s="36">
        <f>RANK(T30,(L30:Q30,R30:Y30,AD30:AW30))</f>
        <v>7</v>
      </c>
      <c r="BD30" s="36">
        <f>RANK(X30,(L30:Q30,R30:Y30,AD30:AW30))</f>
        <v>7</v>
      </c>
      <c r="BE30" s="36">
        <f>RANK(V30,(L30:Q30,R30:Y30,AD30:AW30))</f>
        <v>7</v>
      </c>
      <c r="BG30" s="35">
        <v>42</v>
      </c>
      <c r="BI30" s="38">
        <f>County!AY1890</f>
        <v>0</v>
      </c>
    </row>
    <row r="31" spans="1:61" s="42" customFormat="1">
      <c r="A31" s="42" t="s">
        <v>655</v>
      </c>
      <c r="C31" s="45">
        <f t="shared" si="28"/>
        <v>1180438</v>
      </c>
      <c r="D31" s="44">
        <f t="shared" si="1"/>
        <v>1</v>
      </c>
      <c r="E31" s="44" t="str">
        <f t="shared" si="1"/>
        <v/>
      </c>
      <c r="F31" s="44" t="str">
        <f t="shared" si="1"/>
        <v/>
      </c>
      <c r="G31" s="70">
        <f t="shared" si="29"/>
        <v>1</v>
      </c>
      <c r="H31" s="70">
        <f t="shared" si="30"/>
        <v>2</v>
      </c>
      <c r="I31" s="70" t="str">
        <f t="shared" si="31"/>
        <v>-</v>
      </c>
      <c r="J31" s="45">
        <f t="shared" si="23"/>
        <v>36855</v>
      </c>
      <c r="K31" s="46">
        <f t="shared" si="24"/>
        <v>3.122146186415551E-2</v>
      </c>
      <c r="L31" s="63">
        <f>County!N1938</f>
        <v>591030</v>
      </c>
      <c r="M31" s="91">
        <f t="shared" si="25"/>
        <v>0.5006870331182155</v>
      </c>
      <c r="N31" s="63">
        <f>County!O1938</f>
        <v>554175</v>
      </c>
      <c r="O31" s="91">
        <f t="shared" si="5"/>
        <v>0.46946557125405991</v>
      </c>
      <c r="P31" s="63">
        <f>County!P1938</f>
        <v>0</v>
      </c>
      <c r="Q31" s="91">
        <f t="shared" si="6"/>
        <v>0</v>
      </c>
      <c r="R31" s="63">
        <f>County!Q1938</f>
        <v>22962</v>
      </c>
      <c r="S31" s="91">
        <f t="shared" si="7"/>
        <v>1.9452101677512924E-2</v>
      </c>
      <c r="T31" s="63">
        <f>County!R1938</f>
        <v>0</v>
      </c>
      <c r="U31" s="91">
        <f t="shared" si="8"/>
        <v>0</v>
      </c>
      <c r="V31" s="63">
        <f>County!S1938</f>
        <v>0</v>
      </c>
      <c r="W31" s="91">
        <f t="shared" si="9"/>
        <v>0</v>
      </c>
      <c r="X31" s="63">
        <f>County!T1938</f>
        <v>0</v>
      </c>
      <c r="Y31" s="91">
        <f t="shared" si="10"/>
        <v>0</v>
      </c>
      <c r="Z31" s="63">
        <f>County!U1938</f>
        <v>0</v>
      </c>
      <c r="AA31" s="91">
        <f t="shared" si="11"/>
        <v>0</v>
      </c>
      <c r="AB31" s="63">
        <f>County!V1938</f>
        <v>0</v>
      </c>
      <c r="AC31" s="91">
        <f t="shared" si="12"/>
        <v>0</v>
      </c>
      <c r="AD31" s="63">
        <f>County!W1938</f>
        <v>0</v>
      </c>
      <c r="AE31" s="91">
        <f t="shared" si="13"/>
        <v>0</v>
      </c>
      <c r="AF31" s="63">
        <f>County!X1938</f>
        <v>0</v>
      </c>
      <c r="AG31" s="91">
        <f t="shared" si="14"/>
        <v>0</v>
      </c>
      <c r="AH31" s="45">
        <f>County!Y1938</f>
        <v>703</v>
      </c>
      <c r="AI31" s="91">
        <f t="shared" si="15"/>
        <v>5.9554165487725745E-4</v>
      </c>
      <c r="AJ31" s="45">
        <f>County!Z1938</f>
        <v>11568</v>
      </c>
      <c r="AK31" s="91">
        <f t="shared" si="16"/>
        <v>9.7997522953344445E-3</v>
      </c>
      <c r="AL31" s="45">
        <f>County!AA1938</f>
        <v>0</v>
      </c>
      <c r="AM31" s="91">
        <f t="shared" si="17"/>
        <v>0</v>
      </c>
      <c r="AN31" s="45">
        <f>County!AB1938</f>
        <v>0</v>
      </c>
      <c r="AO31" s="91">
        <f t="shared" si="18"/>
        <v>0</v>
      </c>
      <c r="AP31" s="45">
        <f>County!AC1938</f>
        <v>0</v>
      </c>
      <c r="AQ31" s="91">
        <f t="shared" si="19"/>
        <v>0</v>
      </c>
      <c r="AR31" s="45">
        <f>County!AD1938</f>
        <v>0</v>
      </c>
      <c r="AS31" s="91">
        <f t="shared" si="20"/>
        <v>0</v>
      </c>
      <c r="AT31" s="45">
        <f>County!AE1938</f>
        <v>0</v>
      </c>
      <c r="AU31" s="91">
        <f t="shared" si="21"/>
        <v>0</v>
      </c>
      <c r="AV31" s="45">
        <f>County!AF1938</f>
        <v>0</v>
      </c>
      <c r="AW31" s="91">
        <f t="shared" si="22"/>
        <v>0</v>
      </c>
      <c r="AX31" s="53"/>
      <c r="AY31" s="42" t="str">
        <f t="shared" si="26"/>
        <v>South Carolina</v>
      </c>
      <c r="AZ31" s="42" t="s">
        <v>495</v>
      </c>
      <c r="BA31" s="42">
        <f t="shared" si="27"/>
        <v>1</v>
      </c>
      <c r="BB31" s="43">
        <f>RANK(R31,(L31:Q31,R31:Y31,AD31:AW31))</f>
        <v>3</v>
      </c>
      <c r="BC31" s="43">
        <f>RANK(T31,(L31:Q31,R31:Y31,AD31:AW31))</f>
        <v>11</v>
      </c>
      <c r="BD31" s="43">
        <f>RANK(X31,(L31:Q31,R31:Y31,AD31:AW31))</f>
        <v>11</v>
      </c>
      <c r="BE31" s="43">
        <f>RANK(V31,(L31:Q31,R31:Y31,AD31:AW31))</f>
        <v>11</v>
      </c>
      <c r="BG31" s="42">
        <v>45</v>
      </c>
      <c r="BI31" s="45">
        <f>County!AY1938</f>
        <v>0</v>
      </c>
    </row>
    <row r="32" spans="1:61" s="35" customFormat="1">
      <c r="A32" s="35" t="s">
        <v>1038</v>
      </c>
      <c r="C32" s="38">
        <f t="shared" si="28"/>
        <v>334495</v>
      </c>
      <c r="D32" s="37">
        <f t="shared" si="1"/>
        <v>1</v>
      </c>
      <c r="E32" s="37" t="str">
        <f t="shared" si="1"/>
        <v/>
      </c>
      <c r="F32" s="37" t="str">
        <f t="shared" si="1"/>
        <v/>
      </c>
      <c r="G32" s="71">
        <f t="shared" si="29"/>
        <v>1</v>
      </c>
      <c r="H32" s="71">
        <f t="shared" si="30"/>
        <v>2</v>
      </c>
      <c r="I32" s="71">
        <f t="shared" si="31"/>
        <v>4</v>
      </c>
      <c r="J32" s="38">
        <f t="shared" si="23"/>
        <v>108362</v>
      </c>
      <c r="K32" s="39">
        <f t="shared" si="24"/>
        <v>0.32395700982077458</v>
      </c>
      <c r="L32" s="38">
        <f>County!N2006</f>
        <v>217095</v>
      </c>
      <c r="M32" s="39">
        <f t="shared" si="25"/>
        <v>0.64902315430723923</v>
      </c>
      <c r="N32" s="64">
        <f>County!O2006</f>
        <v>108733</v>
      </c>
      <c r="O32" s="65">
        <f t="shared" si="5"/>
        <v>0.32506614448646465</v>
      </c>
      <c r="P32" s="64">
        <f>County!P2006</f>
        <v>4314</v>
      </c>
      <c r="Q32" s="65">
        <f t="shared" si="6"/>
        <v>1.2897053767619845E-2</v>
      </c>
      <c r="R32" s="64">
        <f>County!Q2006</f>
        <v>4353</v>
      </c>
      <c r="S32" s="65">
        <f t="shared" si="7"/>
        <v>1.3013647438676213E-2</v>
      </c>
      <c r="T32" s="64">
        <f>County!R2006</f>
        <v>0</v>
      </c>
      <c r="U32" s="65">
        <f t="shared" si="8"/>
        <v>0</v>
      </c>
      <c r="V32" s="64">
        <f>County!S2006</f>
        <v>0</v>
      </c>
      <c r="W32" s="65">
        <f t="shared" si="9"/>
        <v>0</v>
      </c>
      <c r="X32" s="64">
        <f>County!T2006</f>
        <v>0</v>
      </c>
      <c r="Y32" s="65">
        <f t="shared" si="10"/>
        <v>0</v>
      </c>
      <c r="Z32" s="64">
        <f>County!U2006</f>
        <v>0</v>
      </c>
      <c r="AA32" s="65">
        <f t="shared" si="11"/>
        <v>0</v>
      </c>
      <c r="AB32" s="64">
        <f>County!V2006</f>
        <v>0</v>
      </c>
      <c r="AC32" s="65">
        <f t="shared" si="12"/>
        <v>0</v>
      </c>
      <c r="AD32" s="64">
        <f>County!W2006</f>
        <v>0</v>
      </c>
      <c r="AE32" s="65">
        <f t="shared" si="13"/>
        <v>0</v>
      </c>
      <c r="AF32" s="64">
        <f>County!X2006</f>
        <v>0</v>
      </c>
      <c r="AG32" s="65">
        <f t="shared" si="14"/>
        <v>0</v>
      </c>
      <c r="AH32" s="38">
        <f>County!Y2006</f>
        <v>0</v>
      </c>
      <c r="AI32" s="39">
        <f t="shared" si="15"/>
        <v>0</v>
      </c>
      <c r="AJ32" s="38">
        <f>County!Z2006</f>
        <v>0</v>
      </c>
      <c r="AK32" s="39">
        <f t="shared" si="16"/>
        <v>0</v>
      </c>
      <c r="AL32" s="38">
        <f>County!AA2006</f>
        <v>0</v>
      </c>
      <c r="AM32" s="39">
        <f t="shared" si="17"/>
        <v>0</v>
      </c>
      <c r="AN32" s="38">
        <f>County!AB2006</f>
        <v>0</v>
      </c>
      <c r="AO32" s="39">
        <f t="shared" si="18"/>
        <v>0</v>
      </c>
      <c r="AP32" s="38">
        <f>County!AC2006</f>
        <v>0</v>
      </c>
      <c r="AQ32" s="39">
        <f t="shared" si="19"/>
        <v>0</v>
      </c>
      <c r="AR32" s="38">
        <f>County!AD2006</f>
        <v>0</v>
      </c>
      <c r="AS32" s="39">
        <f t="shared" si="20"/>
        <v>0</v>
      </c>
      <c r="AT32" s="38">
        <f>County!AE2006</f>
        <v>0</v>
      </c>
      <c r="AU32" s="39">
        <f t="shared" si="21"/>
        <v>0</v>
      </c>
      <c r="AV32" s="38">
        <f>County!AF2006</f>
        <v>0</v>
      </c>
      <c r="AW32" s="39">
        <f t="shared" si="22"/>
        <v>0</v>
      </c>
      <c r="AX32" s="54"/>
      <c r="AY32" s="35" t="str">
        <f t="shared" si="26"/>
        <v>South Dakota</v>
      </c>
      <c r="AZ32" s="35" t="s">
        <v>162</v>
      </c>
      <c r="BA32" s="35">
        <f t="shared" si="27"/>
        <v>1</v>
      </c>
      <c r="BB32" s="36">
        <f>RANK(R32,(L32:Q32,R32:Y32,AD32:AW32))</f>
        <v>3</v>
      </c>
      <c r="BC32" s="36">
        <f>RANK(T32,(L32:Q32,R32:Y32,AD32:AW32))</f>
        <v>9</v>
      </c>
      <c r="BD32" s="36">
        <f>RANK(X32,(L32:Q32,R32:Y32,AD32:AW32))</f>
        <v>9</v>
      </c>
      <c r="BE32" s="36">
        <f>RANK(V32,(L32:Q32,R32:Y32,AD32:AW32))</f>
        <v>9</v>
      </c>
      <c r="BG32" s="35">
        <v>46</v>
      </c>
      <c r="BI32" s="38">
        <f>County!AY2006</f>
        <v>0</v>
      </c>
    </row>
    <row r="33" spans="1:61" s="42" customFormat="1">
      <c r="A33" s="42" t="s">
        <v>1520</v>
      </c>
      <c r="C33" s="45">
        <f t="shared" si="28"/>
        <v>758479</v>
      </c>
      <c r="D33" s="44" t="str">
        <f t="shared" si="1"/>
        <v/>
      </c>
      <c r="E33" s="44">
        <f t="shared" si="1"/>
        <v>1</v>
      </c>
      <c r="F33" s="44" t="str">
        <f t="shared" si="1"/>
        <v/>
      </c>
      <c r="G33" s="70">
        <f t="shared" si="29"/>
        <v>2</v>
      </c>
      <c r="H33" s="70">
        <f t="shared" si="30"/>
        <v>1</v>
      </c>
      <c r="I33" s="70" t="str">
        <f t="shared" si="31"/>
        <v>-</v>
      </c>
      <c r="J33" s="45">
        <f t="shared" si="23"/>
        <v>118841</v>
      </c>
      <c r="K33" s="46">
        <f t="shared" si="24"/>
        <v>0.15668330962360197</v>
      </c>
      <c r="L33" s="45">
        <f>County!N2037</f>
        <v>301228</v>
      </c>
      <c r="M33" s="46">
        <f t="shared" si="25"/>
        <v>0.39714744903945925</v>
      </c>
      <c r="N33" s="63">
        <f>County!O2037</f>
        <v>420069</v>
      </c>
      <c r="O33" s="91">
        <f t="shared" si="5"/>
        <v>0.5538307586630612</v>
      </c>
      <c r="P33" s="63">
        <f>County!P2037</f>
        <v>0</v>
      </c>
      <c r="Q33" s="91">
        <f t="shared" si="6"/>
        <v>0</v>
      </c>
      <c r="R33" s="63">
        <f>County!Q2037</f>
        <v>14341</v>
      </c>
      <c r="S33" s="91">
        <f t="shared" si="7"/>
        <v>1.8907576874244377E-2</v>
      </c>
      <c r="T33" s="63">
        <f>County!R2037</f>
        <v>0</v>
      </c>
      <c r="U33" s="91">
        <f t="shared" si="8"/>
        <v>0</v>
      </c>
      <c r="V33" s="63">
        <f>County!S2037</f>
        <v>0</v>
      </c>
      <c r="W33" s="91">
        <f t="shared" si="9"/>
        <v>0</v>
      </c>
      <c r="X33" s="63">
        <f>County!T2037</f>
        <v>0</v>
      </c>
      <c r="Y33" s="91">
        <f t="shared" si="10"/>
        <v>0</v>
      </c>
      <c r="Z33" s="63">
        <f>County!U2037</f>
        <v>0</v>
      </c>
      <c r="AA33" s="91">
        <f t="shared" si="11"/>
        <v>0</v>
      </c>
      <c r="AB33" s="63">
        <f>County!V2037</f>
        <v>17549</v>
      </c>
      <c r="AC33" s="91">
        <f t="shared" si="12"/>
        <v>2.3137094105439966E-2</v>
      </c>
      <c r="AD33" s="63">
        <f>County!W2037</f>
        <v>5292</v>
      </c>
      <c r="AE33" s="91">
        <f t="shared" si="13"/>
        <v>6.9771213177952192E-3</v>
      </c>
      <c r="AF33" s="63">
        <f>County!X2037</f>
        <v>0</v>
      </c>
      <c r="AG33" s="91">
        <f t="shared" si="14"/>
        <v>0</v>
      </c>
      <c r="AH33" s="45">
        <f>County!Y2037</f>
        <v>0</v>
      </c>
      <c r="AI33" s="46">
        <f t="shared" si="15"/>
        <v>0</v>
      </c>
      <c r="AJ33" s="45">
        <f>County!Z2037</f>
        <v>0</v>
      </c>
      <c r="AK33" s="46">
        <f t="shared" si="16"/>
        <v>0</v>
      </c>
      <c r="AL33" s="45">
        <f>County!AA2037</f>
        <v>0</v>
      </c>
      <c r="AM33" s="46">
        <f t="shared" si="17"/>
        <v>0</v>
      </c>
      <c r="AN33" s="45">
        <f>County!AB2037</f>
        <v>0</v>
      </c>
      <c r="AO33" s="46">
        <f t="shared" si="18"/>
        <v>0</v>
      </c>
      <c r="AP33" s="45">
        <f>County!AC2037</f>
        <v>0</v>
      </c>
      <c r="AQ33" s="46">
        <f t="shared" si="19"/>
        <v>0</v>
      </c>
      <c r="AR33" s="45">
        <f>County!AD2037</f>
        <v>0</v>
      </c>
      <c r="AS33" s="46">
        <f t="shared" si="20"/>
        <v>0</v>
      </c>
      <c r="AT33" s="45">
        <f>County!AE2037</f>
        <v>0</v>
      </c>
      <c r="AU33" s="46">
        <f t="shared" si="21"/>
        <v>0</v>
      </c>
      <c r="AV33" s="45">
        <f>County!AF2037</f>
        <v>0</v>
      </c>
      <c r="AW33" s="46">
        <f t="shared" si="22"/>
        <v>0</v>
      </c>
      <c r="AX33" s="53"/>
      <c r="AY33" s="42" t="str">
        <f t="shared" si="26"/>
        <v>Utah</v>
      </c>
      <c r="AZ33" s="42" t="s">
        <v>1413</v>
      </c>
      <c r="BA33" s="42">
        <f t="shared" si="27"/>
        <v>1</v>
      </c>
      <c r="BB33" s="43">
        <f>RANK(R33,(L33:Q33,R33:Y33,AD33:AW33))</f>
        <v>3</v>
      </c>
      <c r="BC33" s="43">
        <f>RANK(T33,(L33:Q33,R33:Y33,AD33:AW33))</f>
        <v>9</v>
      </c>
      <c r="BD33" s="43">
        <f>RANK(X33,(L33:Q33,R33:Y33,AD33:AW33))</f>
        <v>9</v>
      </c>
      <c r="BE33" s="43">
        <f>RANK(V33,(L33:Q33,R33:Y33,AD33:AW33))</f>
        <v>9</v>
      </c>
      <c r="BG33" s="42">
        <v>49</v>
      </c>
      <c r="BI33" s="45">
        <f>County!AY2037</f>
        <v>0</v>
      </c>
    </row>
    <row r="34" spans="1:61" s="35" customFormat="1">
      <c r="A34" s="35" t="s">
        <v>858</v>
      </c>
      <c r="C34" s="38">
        <f t="shared" si="28"/>
        <v>285739</v>
      </c>
      <c r="D34" s="37">
        <f t="shared" si="1"/>
        <v>1</v>
      </c>
      <c r="E34" s="37" t="str">
        <f t="shared" si="1"/>
        <v/>
      </c>
      <c r="F34" s="37" t="str">
        <f t="shared" si="1"/>
        <v/>
      </c>
      <c r="G34" s="71">
        <f t="shared" si="29"/>
        <v>1</v>
      </c>
      <c r="H34" s="71">
        <f t="shared" si="30"/>
        <v>2</v>
      </c>
      <c r="I34" s="71" t="str">
        <f t="shared" si="31"/>
        <v>-</v>
      </c>
      <c r="J34" s="38">
        <f t="shared" si="23"/>
        <v>30908</v>
      </c>
      <c r="K34" s="39">
        <f t="shared" si="24"/>
        <v>0.10816864341234483</v>
      </c>
      <c r="L34" s="38">
        <f>County!N2053</f>
        <v>154762</v>
      </c>
      <c r="M34" s="39">
        <f t="shared" si="25"/>
        <v>0.54162014985703733</v>
      </c>
      <c r="N34" s="64">
        <f>County!O2053</f>
        <v>123854</v>
      </c>
      <c r="O34" s="65">
        <f t="shared" si="5"/>
        <v>0.43345150644469255</v>
      </c>
      <c r="P34" s="64">
        <f>County!P2053</f>
        <v>0</v>
      </c>
      <c r="Q34" s="65">
        <f t="shared" si="6"/>
        <v>0</v>
      </c>
      <c r="R34" s="64">
        <f>County!Q2053</f>
        <v>0</v>
      </c>
      <c r="S34" s="65">
        <f t="shared" si="7"/>
        <v>0</v>
      </c>
      <c r="T34" s="64">
        <f>County!R2053</f>
        <v>0</v>
      </c>
      <c r="U34" s="65">
        <f t="shared" si="8"/>
        <v>0</v>
      </c>
      <c r="V34" s="64">
        <f>County!S2053</f>
        <v>0</v>
      </c>
      <c r="W34" s="65">
        <f t="shared" si="9"/>
        <v>0</v>
      </c>
      <c r="X34" s="64">
        <f>County!T2053</f>
        <v>0</v>
      </c>
      <c r="Y34" s="65">
        <f t="shared" si="10"/>
        <v>0</v>
      </c>
      <c r="Z34" s="64">
        <f>County!U2053</f>
        <v>0</v>
      </c>
      <c r="AA34" s="65">
        <f t="shared" si="11"/>
        <v>0</v>
      </c>
      <c r="AB34" s="64">
        <f>County!V2053</f>
        <v>0</v>
      </c>
      <c r="AC34" s="65">
        <f t="shared" si="12"/>
        <v>0</v>
      </c>
      <c r="AD34" s="64">
        <f>County!W2053</f>
        <v>0</v>
      </c>
      <c r="AE34" s="65">
        <f t="shared" si="13"/>
        <v>0</v>
      </c>
      <c r="AF34" s="64">
        <f>County!X2053</f>
        <v>0</v>
      </c>
      <c r="AG34" s="65">
        <f t="shared" si="14"/>
        <v>0</v>
      </c>
      <c r="AH34" s="38">
        <f>County!Y2053</f>
        <v>222</v>
      </c>
      <c r="AI34" s="39">
        <f t="shared" si="15"/>
        <v>7.7693279531320541E-4</v>
      </c>
      <c r="AJ34" s="38">
        <f>County!Z2053</f>
        <v>0</v>
      </c>
      <c r="AK34" s="39">
        <f t="shared" si="16"/>
        <v>0</v>
      </c>
      <c r="AL34" s="38">
        <f>County!AA2053</f>
        <v>5121</v>
      </c>
      <c r="AM34" s="39">
        <f t="shared" si="17"/>
        <v>1.7921949751346509E-2</v>
      </c>
      <c r="AN34" s="38">
        <f>County!AB2053</f>
        <v>1780</v>
      </c>
      <c r="AO34" s="39">
        <f t="shared" si="18"/>
        <v>6.2294611516103861E-3</v>
      </c>
      <c r="AP34" s="38">
        <f>County!AC2053</f>
        <v>0</v>
      </c>
      <c r="AQ34" s="39">
        <f t="shared" si="19"/>
        <v>0</v>
      </c>
      <c r="AR34" s="38">
        <f>County!AD2053</f>
        <v>0</v>
      </c>
      <c r="AS34" s="39">
        <f t="shared" si="20"/>
        <v>0</v>
      </c>
      <c r="AT34" s="38">
        <f>County!AE2053</f>
        <v>0</v>
      </c>
      <c r="AU34" s="39">
        <f t="shared" si="21"/>
        <v>0</v>
      </c>
      <c r="AV34" s="38">
        <f>County!AF2053</f>
        <v>0</v>
      </c>
      <c r="AW34" s="39">
        <f t="shared" si="22"/>
        <v>0</v>
      </c>
      <c r="AX34" s="54"/>
      <c r="AY34" s="35" t="str">
        <f t="shared" si="26"/>
        <v>Vermont</v>
      </c>
      <c r="AZ34" s="35" t="s">
        <v>357</v>
      </c>
      <c r="BA34" s="35">
        <f t="shared" si="27"/>
        <v>1</v>
      </c>
      <c r="BB34" s="36">
        <f>RANK(R34,(L34:Q34,R34:Y34,AD34:AW34))</f>
        <v>11</v>
      </c>
      <c r="BC34" s="36">
        <f>RANK(T34,(L34:Q34,R34:Y34,AD34:AW34))</f>
        <v>11</v>
      </c>
      <c r="BD34" s="36">
        <f>RANK(X34,(L34:Q34,R34:Y34,AD34:AW34))</f>
        <v>11</v>
      </c>
      <c r="BE34" s="36">
        <f>RANK(V34,(L34:Q34,R34:Y34,AD34:AW34))</f>
        <v>11</v>
      </c>
      <c r="BG34" s="35">
        <v>50</v>
      </c>
      <c r="BI34" s="38">
        <f>County!AY2053</f>
        <v>0</v>
      </c>
    </row>
    <row r="35" spans="1:61" s="42" customFormat="1">
      <c r="A35" s="42" t="s">
        <v>2040</v>
      </c>
      <c r="C35" s="45">
        <f t="shared" si="28"/>
        <v>2218802</v>
      </c>
      <c r="D35" s="44">
        <f t="shared" ref="D35:F36" si="32">IF(G35=1,1,"")</f>
        <v>1</v>
      </c>
      <c r="E35" s="44" t="str">
        <f t="shared" si="32"/>
        <v/>
      </c>
      <c r="F35" s="44" t="str">
        <f t="shared" si="32"/>
        <v/>
      </c>
      <c r="G35" s="70">
        <f t="shared" si="29"/>
        <v>1</v>
      </c>
      <c r="H35" s="70">
        <f t="shared" si="30"/>
        <v>2</v>
      </c>
      <c r="I35" s="70" t="str">
        <f t="shared" si="31"/>
        <v>-</v>
      </c>
      <c r="J35" s="45">
        <f t="shared" si="23"/>
        <v>177144</v>
      </c>
      <c r="K35" s="46">
        <f t="shared" si="24"/>
        <v>7.9837678170472173E-2</v>
      </c>
      <c r="L35" s="45">
        <f>County!N2094</f>
        <v>1197973</v>
      </c>
      <c r="M35" s="46">
        <f t="shared" si="25"/>
        <v>0.53991883908523608</v>
      </c>
      <c r="N35" s="63">
        <f>County!O2094</f>
        <v>1020829</v>
      </c>
      <c r="O35" s="91">
        <f t="shared" si="5"/>
        <v>0.46008116091476392</v>
      </c>
      <c r="P35" s="63">
        <f>County!P2094</f>
        <v>0</v>
      </c>
      <c r="Q35" s="91">
        <f t="shared" si="6"/>
        <v>0</v>
      </c>
      <c r="R35" s="63">
        <f>County!Q2094</f>
        <v>0</v>
      </c>
      <c r="S35" s="91">
        <f t="shared" si="7"/>
        <v>0</v>
      </c>
      <c r="T35" s="63">
        <f>County!R2094</f>
        <v>0</v>
      </c>
      <c r="U35" s="91">
        <f t="shared" si="8"/>
        <v>0</v>
      </c>
      <c r="V35" s="63">
        <f>County!S2094</f>
        <v>0</v>
      </c>
      <c r="W35" s="91">
        <f t="shared" si="9"/>
        <v>0</v>
      </c>
      <c r="X35" s="63">
        <f>County!T2094</f>
        <v>0</v>
      </c>
      <c r="Y35" s="91">
        <f t="shared" si="10"/>
        <v>0</v>
      </c>
      <c r="Z35" s="63">
        <f>County!U2094</f>
        <v>0</v>
      </c>
      <c r="AA35" s="91">
        <f t="shared" si="11"/>
        <v>0</v>
      </c>
      <c r="AB35" s="63">
        <f>County!V2094</f>
        <v>0</v>
      </c>
      <c r="AC35" s="91">
        <f t="shared" si="12"/>
        <v>0</v>
      </c>
      <c r="AD35" s="63">
        <f>County!W2094</f>
        <v>0</v>
      </c>
      <c r="AE35" s="91">
        <f t="shared" si="13"/>
        <v>0</v>
      </c>
      <c r="AF35" s="63">
        <f>County!X2094</f>
        <v>0</v>
      </c>
      <c r="AG35" s="91">
        <f t="shared" si="14"/>
        <v>0</v>
      </c>
      <c r="AH35" s="45">
        <f>County!Y2094</f>
        <v>0</v>
      </c>
      <c r="AI35" s="46">
        <f t="shared" si="15"/>
        <v>0</v>
      </c>
      <c r="AJ35" s="45">
        <f>County!Z2094</f>
        <v>0</v>
      </c>
      <c r="AK35" s="46">
        <f t="shared" si="16"/>
        <v>0</v>
      </c>
      <c r="AL35" s="45">
        <f>County!AA2094</f>
        <v>0</v>
      </c>
      <c r="AM35" s="46">
        <f t="shared" si="17"/>
        <v>0</v>
      </c>
      <c r="AN35" s="45">
        <f>County!AB2094</f>
        <v>0</v>
      </c>
      <c r="AO35" s="46">
        <f t="shared" si="18"/>
        <v>0</v>
      </c>
      <c r="AP35" s="45">
        <f>County!AC2094</f>
        <v>0</v>
      </c>
      <c r="AQ35" s="46">
        <f t="shared" si="19"/>
        <v>0</v>
      </c>
      <c r="AR35" s="45">
        <f>County!AD2094</f>
        <v>0</v>
      </c>
      <c r="AS35" s="46">
        <f t="shared" si="20"/>
        <v>0</v>
      </c>
      <c r="AT35" s="45">
        <f>County!AE2094</f>
        <v>0</v>
      </c>
      <c r="AU35" s="46">
        <f t="shared" si="21"/>
        <v>0</v>
      </c>
      <c r="AV35" s="45">
        <f>County!AF2094</f>
        <v>0</v>
      </c>
      <c r="AW35" s="46">
        <f t="shared" si="22"/>
        <v>0</v>
      </c>
      <c r="AX35" s="53"/>
      <c r="AY35" s="42" t="str">
        <f t="shared" si="26"/>
        <v>Washington</v>
      </c>
      <c r="AZ35" s="42" t="s">
        <v>1572</v>
      </c>
      <c r="BA35" s="42">
        <f t="shared" si="27"/>
        <v>1</v>
      </c>
      <c r="BB35" s="43">
        <f>RANK(R35,(L35:Q35,R35:Y35,AD35:AW35))</f>
        <v>5</v>
      </c>
      <c r="BC35" s="43">
        <f>RANK(T35,(L35:Q35,R35:Y35,AD35:AW35))</f>
        <v>5</v>
      </c>
      <c r="BD35" s="43">
        <f>RANK(X35,(L35:Q35,R35:Y35,AD35:AW35))</f>
        <v>5</v>
      </c>
      <c r="BE35" s="43">
        <f>RANK(V35,(L35:Q35,R35:Y35,AD35:AW35))</f>
        <v>5</v>
      </c>
      <c r="BG35" s="42">
        <v>53</v>
      </c>
      <c r="BI35" s="45">
        <f>County!AY2094</f>
        <v>0</v>
      </c>
    </row>
    <row r="36" spans="1:61" s="35" customFormat="1">
      <c r="A36" s="141" t="s">
        <v>1213</v>
      </c>
      <c r="B36" s="141"/>
      <c r="C36" s="142">
        <f t="shared" si="28"/>
        <v>2455124</v>
      </c>
      <c r="D36" s="140">
        <f t="shared" si="32"/>
        <v>1</v>
      </c>
      <c r="E36" s="140" t="str">
        <f t="shared" si="32"/>
        <v/>
      </c>
      <c r="F36" s="140" t="str">
        <f t="shared" si="32"/>
        <v/>
      </c>
      <c r="G36" s="143">
        <f t="shared" si="29"/>
        <v>1</v>
      </c>
      <c r="H36" s="143">
        <f t="shared" si="30"/>
        <v>2</v>
      </c>
      <c r="I36" s="143">
        <f t="shared" si="31"/>
        <v>5</v>
      </c>
      <c r="J36" s="142">
        <f t="shared" si="23"/>
        <v>161063</v>
      </c>
      <c r="K36" s="144">
        <f t="shared" si="24"/>
        <v>6.5602796437165697E-2</v>
      </c>
      <c r="L36" s="142">
        <f>County!N2168</f>
        <v>1290662</v>
      </c>
      <c r="M36" s="144">
        <f t="shared" si="25"/>
        <v>0.52570134950413905</v>
      </c>
      <c r="N36" s="145">
        <f>County!O2168</f>
        <v>1129599</v>
      </c>
      <c r="O36" s="146">
        <f t="shared" si="5"/>
        <v>0.46009855306697339</v>
      </c>
      <c r="P36" s="145">
        <f>County!P2168</f>
        <v>3264</v>
      </c>
      <c r="Q36" s="146">
        <f t="shared" si="6"/>
        <v>1.3294644180904915E-3</v>
      </c>
      <c r="R36" s="145">
        <f>County!Q2168</f>
        <v>9147</v>
      </c>
      <c r="S36" s="146">
        <f t="shared" si="7"/>
        <v>3.725677399593666E-3</v>
      </c>
      <c r="T36" s="145">
        <f>County!R2168</f>
        <v>0</v>
      </c>
      <c r="U36" s="146">
        <f t="shared" si="8"/>
        <v>0</v>
      </c>
      <c r="V36" s="145">
        <f>County!S2168</f>
        <v>0</v>
      </c>
      <c r="W36" s="146">
        <f t="shared" si="9"/>
        <v>0</v>
      </c>
      <c r="X36" s="145">
        <f>County!T2168</f>
        <v>0</v>
      </c>
      <c r="Y36" s="146">
        <f t="shared" si="10"/>
        <v>0</v>
      </c>
      <c r="Z36" s="145">
        <f>County!U2168</f>
        <v>0</v>
      </c>
      <c r="AA36" s="146">
        <f t="shared" si="11"/>
        <v>0</v>
      </c>
      <c r="AB36" s="145">
        <f>County!V2168</f>
        <v>2733</v>
      </c>
      <c r="AC36" s="146">
        <f t="shared" si="12"/>
        <v>1.113182063309226E-3</v>
      </c>
      <c r="AD36" s="145">
        <f>County!W2168</f>
        <v>0</v>
      </c>
      <c r="AE36" s="146">
        <f t="shared" si="13"/>
        <v>0</v>
      </c>
      <c r="AF36" s="145">
        <f>County!X2168</f>
        <v>0</v>
      </c>
      <c r="AG36" s="146">
        <f t="shared" si="14"/>
        <v>0</v>
      </c>
      <c r="AH36" s="142">
        <f>County!Y2168</f>
        <v>459</v>
      </c>
      <c r="AI36" s="144">
        <f t="shared" si="15"/>
        <v>1.8695593379397537E-4</v>
      </c>
      <c r="AJ36" s="142">
        <f>County!Z2168</f>
        <v>0</v>
      </c>
      <c r="AK36" s="144">
        <f t="shared" si="16"/>
        <v>0</v>
      </c>
      <c r="AL36" s="142">
        <f>County!AA2168</f>
        <v>16513</v>
      </c>
      <c r="AM36" s="144">
        <f t="shared" si="17"/>
        <v>6.7259331911545001E-3</v>
      </c>
      <c r="AN36" s="142">
        <f>County!AB2168</f>
        <v>2747</v>
      </c>
      <c r="AO36" s="144">
        <f t="shared" si="18"/>
        <v>1.1188844229456435E-3</v>
      </c>
      <c r="AP36" s="142">
        <f>County!AC2168</f>
        <v>0</v>
      </c>
      <c r="AQ36" s="144">
        <f t="shared" si="19"/>
        <v>0</v>
      </c>
      <c r="AR36" s="142">
        <f>County!AD2168</f>
        <v>0</v>
      </c>
      <c r="AS36" s="144">
        <f t="shared" si="20"/>
        <v>0</v>
      </c>
      <c r="AT36" s="142">
        <f>County!AE2168</f>
        <v>0</v>
      </c>
      <c r="AU36" s="144">
        <f t="shared" si="21"/>
        <v>0</v>
      </c>
      <c r="AV36" s="142">
        <f>County!AF2168</f>
        <v>0</v>
      </c>
      <c r="AW36" s="144">
        <f t="shared" si="22"/>
        <v>0</v>
      </c>
      <c r="AX36" s="147"/>
      <c r="AY36" s="141" t="str">
        <f t="shared" si="26"/>
        <v>Wisconsin</v>
      </c>
      <c r="AZ36" s="141" t="s">
        <v>1557</v>
      </c>
      <c r="BA36" s="141">
        <f t="shared" si="27"/>
        <v>1</v>
      </c>
      <c r="BB36" s="148">
        <f>RANK(R36,(L36:Q36,R36:Y36,AD36:AW36))</f>
        <v>4</v>
      </c>
      <c r="BC36" s="148">
        <f>RANK(T36,(L36:Q36,R36:Y36,AD36:AW36))</f>
        <v>15</v>
      </c>
      <c r="BD36" s="148">
        <f>RANK(X36,(L36:Q36,R36:Y36,AD36:AW36))</f>
        <v>15</v>
      </c>
      <c r="BE36" s="148">
        <f>RANK(V36,(L36:Q36,R36:Y36,AD36:AW36))</f>
        <v>15</v>
      </c>
      <c r="BF36" s="141"/>
      <c r="BG36" s="141">
        <v>55</v>
      </c>
      <c r="BH36" s="141"/>
      <c r="BI36" s="142">
        <f>County!AY2168</f>
        <v>0</v>
      </c>
    </row>
    <row r="37" spans="1:61" s="42" customFormat="1">
      <c r="A37" s="41" t="s">
        <v>1839</v>
      </c>
      <c r="B37" s="67"/>
      <c r="C37" s="45">
        <f t="shared" si="28"/>
        <v>71833069</v>
      </c>
      <c r="D37" s="44">
        <f>SUM(D3:D36)</f>
        <v>19</v>
      </c>
      <c r="E37" s="44">
        <f>SUM(E3:E36)</f>
        <v>14</v>
      </c>
      <c r="F37" s="44">
        <f>SUM(F3:F36)</f>
        <v>0</v>
      </c>
      <c r="G37" s="70">
        <f t="shared" si="29"/>
        <v>1</v>
      </c>
      <c r="H37" s="70">
        <f t="shared" si="30"/>
        <v>2</v>
      </c>
      <c r="I37" s="70">
        <f t="shared" si="31"/>
        <v>4</v>
      </c>
      <c r="J37" s="45">
        <f>ABS(N37-L37)</f>
        <v>3911322</v>
      </c>
      <c r="K37" s="46">
        <f t="shared" si="24"/>
        <v>5.4450158603135831E-2</v>
      </c>
      <c r="L37" s="45">
        <f>SUM(L3:L36)</f>
        <v>36289740</v>
      </c>
      <c r="M37" s="46">
        <f t="shared" si="25"/>
        <v>0.50519545531320675</v>
      </c>
      <c r="N37" s="45">
        <f>SUM(N3:N36)</f>
        <v>32378418</v>
      </c>
      <c r="O37" s="46">
        <f t="shared" si="5"/>
        <v>0.45074529671007096</v>
      </c>
      <c r="P37" s="45">
        <f>SUM(P3:P36)</f>
        <v>689248</v>
      </c>
      <c r="Q37" s="46">
        <f t="shared" si="6"/>
        <v>9.5951350762975198E-3</v>
      </c>
      <c r="R37" s="45">
        <f>SUM(R3:R36)</f>
        <v>1056495</v>
      </c>
      <c r="S37" s="46">
        <f t="shared" si="7"/>
        <v>1.4707641128349953E-2</v>
      </c>
      <c r="T37" s="45">
        <f>SUM(T3:T36)</f>
        <v>69940</v>
      </c>
      <c r="U37" s="46">
        <f t="shared" si="8"/>
        <v>9.736462742528793E-4</v>
      </c>
      <c r="V37" s="45">
        <f>SUM(V3:V36)</f>
        <v>83129</v>
      </c>
      <c r="W37" s="46">
        <f t="shared" si="9"/>
        <v>1.1572525183352531E-3</v>
      </c>
      <c r="X37" s="45">
        <f>SUM(X3:X36)</f>
        <v>100422</v>
      </c>
      <c r="Y37" s="46">
        <f t="shared" si="10"/>
        <v>1.3979912232345245E-3</v>
      </c>
      <c r="Z37" s="45">
        <f>SUM(Z3:Z36)</f>
        <v>63851</v>
      </c>
      <c r="AA37" s="46">
        <f t="shared" si="11"/>
        <v>8.888803010769316E-4</v>
      </c>
      <c r="AB37" s="45">
        <f>SUM(AB3:AB36)</f>
        <v>33367</v>
      </c>
      <c r="AC37" s="46">
        <f t="shared" si="12"/>
        <v>4.6450750976545355E-4</v>
      </c>
      <c r="AD37" s="45">
        <f>SUM(AD3:AD36)</f>
        <v>33465</v>
      </c>
      <c r="AE37" s="46">
        <f t="shared" si="13"/>
        <v>4.6587178392726059E-4</v>
      </c>
      <c r="AF37" s="45">
        <f>SUM(AF3:AF36)</f>
        <v>372817</v>
      </c>
      <c r="AG37" s="46">
        <f t="shared" si="14"/>
        <v>5.1900469406367701E-3</v>
      </c>
      <c r="AH37" s="45">
        <f>SUM(AH3:AH36)</f>
        <v>17135</v>
      </c>
      <c r="AI37" s="46">
        <f t="shared" si="15"/>
        <v>2.3853916084248049E-4</v>
      </c>
      <c r="AJ37" s="45">
        <f>SUM(AJ3:AJ36)</f>
        <v>431174</v>
      </c>
      <c r="AK37" s="46">
        <f t="shared" si="16"/>
        <v>6.0024443616630103E-3</v>
      </c>
      <c r="AL37" s="45">
        <f>SUM(AL3:AL36)</f>
        <v>135409</v>
      </c>
      <c r="AM37" s="46">
        <f t="shared" si="17"/>
        <v>1.8850510201645428E-3</v>
      </c>
      <c r="AN37" s="45">
        <f>SUM(AN3:AN36)</f>
        <v>68778</v>
      </c>
      <c r="AO37" s="46">
        <f t="shared" si="18"/>
        <v>9.5746988062002478E-4</v>
      </c>
      <c r="AP37" s="45">
        <f>SUM(AP3:AP36)</f>
        <v>6277</v>
      </c>
      <c r="AQ37" s="46">
        <f t="shared" si="19"/>
        <v>8.7383152180230535E-5</v>
      </c>
      <c r="AR37" s="45">
        <f>SUM(AR3:AR36)</f>
        <v>3404</v>
      </c>
      <c r="AS37" s="46">
        <f t="shared" si="20"/>
        <v>4.7387645375418944E-5</v>
      </c>
      <c r="AT37" s="45">
        <f>SUM(AT3:AT36)</f>
        <v>0</v>
      </c>
      <c r="AU37" s="46">
        <f t="shared" si="21"/>
        <v>0</v>
      </c>
      <c r="AV37" s="45">
        <f>SUM(AV3:AV36)</f>
        <v>0</v>
      </c>
      <c r="AW37" s="46">
        <f t="shared" si="22"/>
        <v>0</v>
      </c>
      <c r="AX37" s="53"/>
      <c r="AY37" s="42" t="str">
        <f t="shared" si="26"/>
        <v>Total</v>
      </c>
      <c r="BA37" s="42">
        <f t="shared" si="27"/>
        <v>33</v>
      </c>
      <c r="BB37" s="43">
        <f>RANK(R37,(L37:Q37,R37:Y37,AD37:AW37))</f>
        <v>3</v>
      </c>
      <c r="BC37" s="43">
        <f>RANK(T37,(L37:Q37,R37:Y37,AD37:AW37))</f>
        <v>10</v>
      </c>
      <c r="BD37" s="43">
        <f>RANK(X37,(L37:Q37,R37:Y37,AD37:AW37))</f>
        <v>8</v>
      </c>
      <c r="BE37" s="43">
        <f>RANK(V37,(L37:Q37,R37:Y37,AD37:AW37))</f>
        <v>9</v>
      </c>
      <c r="BI37" s="45">
        <f>SUM(BI3:BI36)</f>
        <v>619979</v>
      </c>
    </row>
    <row r="38" spans="1:61">
      <c r="C38" s="1"/>
      <c r="J38" s="1"/>
      <c r="K38" s="1"/>
      <c r="L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61">
      <c r="O39" s="1"/>
      <c r="P39" s="1"/>
      <c r="Q39" s="1"/>
      <c r="R39" s="1"/>
      <c r="T39" s="1"/>
      <c r="V39" s="1"/>
      <c r="X39" s="90"/>
      <c r="Y39" s="1"/>
    </row>
    <row r="40" spans="1:61" s="42" customFormat="1">
      <c r="A40" s="47" t="s">
        <v>1408</v>
      </c>
      <c r="B40" s="47"/>
      <c r="C40" s="45">
        <f>L40+N40+P40+R40+T40+X40+V40+AD40+AJ40+AB40+AF40+Z40+AH40+AR40+AT40+AL40+AP40+AN40+AV40</f>
        <v>10782743</v>
      </c>
      <c r="D40" s="44">
        <f t="shared" ref="D40:F42" si="33">IF(G40=1,1,"")</f>
        <v>1</v>
      </c>
      <c r="E40" s="44" t="str">
        <f t="shared" si="33"/>
        <v/>
      </c>
      <c r="F40" s="44" t="str">
        <f t="shared" si="33"/>
        <v/>
      </c>
      <c r="G40" s="70">
        <f>RANK(L40,L40:AX40)</f>
        <v>1</v>
      </c>
      <c r="H40" s="70">
        <f>RANK(N40,L40:AX40)</f>
        <v>2</v>
      </c>
      <c r="I40" s="70" t="str">
        <f>IF(P40&gt;0,RANK(P40,L40:AX40),"-")</f>
        <v>-</v>
      </c>
      <c r="J40" s="45">
        <f>ABS(N40-L40)</f>
        <v>1760150</v>
      </c>
      <c r="K40" s="46">
        <f>IF(C40&gt;0, J40/C40,0)</f>
        <v>0.16323768451126025</v>
      </c>
      <c r="L40" s="45">
        <f>County!N2236</f>
        <v>5853651</v>
      </c>
      <c r="M40" s="46">
        <f>IF($C40&gt;0,L40/$C40,0)</f>
        <v>0.54287216156408435</v>
      </c>
      <c r="N40" s="63">
        <f>County!O2236</f>
        <v>4093501</v>
      </c>
      <c r="O40" s="91">
        <f>IF($C40&gt;0,N40/$C40,0)</f>
        <v>0.3796344770528241</v>
      </c>
      <c r="P40" s="63">
        <f>County!P2236</f>
        <v>0</v>
      </c>
      <c r="Q40" s="91">
        <f>IF($C40&gt;0,P40/$C40,0)</f>
        <v>0</v>
      </c>
      <c r="R40" s="63">
        <f>County!Q2236</f>
        <v>247799</v>
      </c>
      <c r="S40" s="91">
        <f>IF($C40&gt;0,R40/$C40,0)</f>
        <v>2.2981072626881677E-2</v>
      </c>
      <c r="T40" s="63">
        <f>County!R2236</f>
        <v>0</v>
      </c>
      <c r="U40" s="91">
        <f>IF($C40&gt;0,T40/$C40,0)</f>
        <v>0</v>
      </c>
      <c r="V40" s="63">
        <f>County!S2236</f>
        <v>0</v>
      </c>
      <c r="W40" s="91">
        <f>IF($C40&gt;0,V40/$C40,0)</f>
        <v>0</v>
      </c>
      <c r="X40" s="63">
        <f>County!T2236</f>
        <v>0</v>
      </c>
      <c r="Y40" s="91">
        <f>IF($C40&gt;0,X40/$C40,0)</f>
        <v>0</v>
      </c>
      <c r="Z40" s="63">
        <f>County!U2236</f>
        <v>0</v>
      </c>
      <c r="AA40" s="91">
        <f>IF($C40&gt;0,Z40/$C40,0)</f>
        <v>0</v>
      </c>
      <c r="AB40" s="63">
        <f>County!V2236</f>
        <v>0</v>
      </c>
      <c r="AC40" s="91">
        <f>IF($C40&gt;0,AB40/$C40,0)</f>
        <v>0</v>
      </c>
      <c r="AD40" s="63">
        <f>County!W2236</f>
        <v>0</v>
      </c>
      <c r="AE40" s="91">
        <f>IF($C40&gt;0,AD40/$C40,0)</f>
        <v>0</v>
      </c>
      <c r="AF40" s="63">
        <f>County!X2236</f>
        <v>305697</v>
      </c>
      <c r="AG40" s="91">
        <f>IF($C40&gt;0,AF40/$C40,0)</f>
        <v>2.8350578326869148E-2</v>
      </c>
      <c r="AH40" s="45">
        <f>County!Y2236</f>
        <v>122</v>
      </c>
      <c r="AI40" s="46">
        <f>IF($C40&gt;0,AH40/$C40,0)</f>
        <v>1.131437520118953E-5</v>
      </c>
      <c r="AJ40" s="45">
        <f>County!Z2236</f>
        <v>281973</v>
      </c>
      <c r="AK40" s="46">
        <f>IF($C40&gt;0,AJ40/$C40,0)</f>
        <v>2.615039605413947E-2</v>
      </c>
      <c r="AL40" s="45">
        <f>County!AA2236</f>
        <v>0</v>
      </c>
      <c r="AM40" s="46">
        <f>IF($C40&gt;0,AL40/$C40,0)</f>
        <v>0</v>
      </c>
      <c r="AN40" s="45">
        <f>County!AB2236</f>
        <v>0</v>
      </c>
      <c r="AO40" s="46">
        <f>IF($C40&gt;0,AN40/$C40,0)</f>
        <v>0</v>
      </c>
      <c r="AP40" s="45">
        <f>County!AC2236</f>
        <v>0</v>
      </c>
      <c r="AQ40" s="46">
        <f>IF($C40&gt;0,AP40/$C40,0)</f>
        <v>0</v>
      </c>
      <c r="AR40" s="45">
        <f>County!AD2236</f>
        <v>0</v>
      </c>
      <c r="AS40" s="46">
        <f>IF($C40&gt;0,AR40/$C40,0)</f>
        <v>0</v>
      </c>
      <c r="AT40" s="45">
        <f>County!AE2236</f>
        <v>0</v>
      </c>
      <c r="AU40" s="46">
        <f>IF($C40&gt;0,AT40/$C40,0)</f>
        <v>0</v>
      </c>
      <c r="AV40" s="45">
        <f>County!AF2236</f>
        <v>0</v>
      </c>
      <c r="AW40" s="46">
        <f>IF($C40&gt;0,AV40/$C40,0)</f>
        <v>0</v>
      </c>
      <c r="AX40" s="53"/>
      <c r="AY40" s="42" t="str">
        <f>A40</f>
        <v>California</v>
      </c>
      <c r="AZ40" s="42" t="s">
        <v>1409</v>
      </c>
      <c r="BA40" s="42">
        <f>SUM(D40:F40)</f>
        <v>1</v>
      </c>
      <c r="BB40" s="43">
        <f>RANK(R40,(L40:Q40,R40:Y40,AD40:AW40))</f>
        <v>5</v>
      </c>
      <c r="BC40" s="43">
        <f>RANK(T40,(L40:Q40,R40:Y40,AD40:AW40))</f>
        <v>13</v>
      </c>
      <c r="BD40" s="43">
        <f>RANK(X40,(L40:Q40,R40:Y40,AD40:AW40))</f>
        <v>13</v>
      </c>
      <c r="BE40" s="43">
        <f>RANK(V40,(L40:Q40,R40:Y40,AD40:AW40))</f>
        <v>13</v>
      </c>
      <c r="BG40" s="42">
        <v>6</v>
      </c>
      <c r="BI40" s="45">
        <f>County!AZ2236</f>
        <v>0</v>
      </c>
    </row>
    <row r="41" spans="1:61" s="35" customFormat="1">
      <c r="A41" s="35" t="s">
        <v>472</v>
      </c>
      <c r="C41" s="38">
        <f>L41+N41+P41+R41+T41+X41+V41+AD41+AJ41+AB41+AF41+Z41+AH41+AR41+AT41+AL41+AP41+AN41+AV41</f>
        <v>163311</v>
      </c>
      <c r="D41" s="37">
        <f t="shared" si="33"/>
        <v>1</v>
      </c>
      <c r="E41" s="37" t="str">
        <f t="shared" si="33"/>
        <v/>
      </c>
      <c r="F41" s="37" t="str">
        <f t="shared" si="33"/>
        <v/>
      </c>
      <c r="G41" s="71">
        <f>RANK(L41,L41:AX41)</f>
        <v>1</v>
      </c>
      <c r="H41" s="71">
        <f>RANK(N41,L41:AX41)</f>
        <v>2</v>
      </c>
      <c r="I41" s="71">
        <f>IF(P41&gt;0,RANK(P41,L41:AX41),"-")</f>
        <v>3</v>
      </c>
      <c r="J41" s="38">
        <f>ABS(N41-L41)</f>
        <v>48052</v>
      </c>
      <c r="K41" s="39">
        <f>IF(C41&gt;0, J41/C41,0)</f>
        <v>0.29423615065733477</v>
      </c>
      <c r="L41" s="38">
        <f>County!N2452</f>
        <v>103246</v>
      </c>
      <c r="M41" s="39">
        <f>IF($C41&gt;0,L41/$C41,0)</f>
        <v>0.63220481167833154</v>
      </c>
      <c r="N41" s="64">
        <f>County!O2452</f>
        <v>55194</v>
      </c>
      <c r="O41" s="65">
        <f>IF($C41&gt;0,N41/$C41,0)</f>
        <v>0.33796866102099676</v>
      </c>
      <c r="P41" s="64">
        <f>County!P2452</f>
        <v>4871</v>
      </c>
      <c r="Q41" s="65">
        <f>IF($C41&gt;0,P41/$C41,0)</f>
        <v>2.9826527300671726E-2</v>
      </c>
      <c r="R41" s="64">
        <f>County!Q2452</f>
        <v>0</v>
      </c>
      <c r="S41" s="65">
        <f>IF($C41&gt;0,R41/$C41,0)</f>
        <v>0</v>
      </c>
      <c r="T41" s="64">
        <f>County!R2452</f>
        <v>0</v>
      </c>
      <c r="U41" s="65">
        <f>IF($C41&gt;0,T41/$C41,0)</f>
        <v>0</v>
      </c>
      <c r="V41" s="64">
        <f>County!S2452</f>
        <v>0</v>
      </c>
      <c r="W41" s="65">
        <f>IF($C41&gt;0,V41/$C41,0)</f>
        <v>0</v>
      </c>
      <c r="X41" s="64">
        <f>County!T2452</f>
        <v>0</v>
      </c>
      <c r="Y41" s="65">
        <f>IF($C41&gt;0,X41/$C41,0)</f>
        <v>0</v>
      </c>
      <c r="Z41" s="64">
        <f>County!U2452</f>
        <v>0</v>
      </c>
      <c r="AA41" s="65">
        <f>IF($C41&gt;0,Z41/$C41,0)</f>
        <v>0</v>
      </c>
      <c r="AB41" s="64">
        <f>County!V2452</f>
        <v>0</v>
      </c>
      <c r="AC41" s="65">
        <f>IF($C41&gt;0,AB41/$C41,0)</f>
        <v>0</v>
      </c>
      <c r="AD41" s="64">
        <f>County!W2452</f>
        <v>0</v>
      </c>
      <c r="AE41" s="65">
        <f>IF($C41&gt;0,AD41/$C41,0)</f>
        <v>0</v>
      </c>
      <c r="AF41" s="64">
        <f>County!X2452</f>
        <v>0</v>
      </c>
      <c r="AG41" s="65">
        <f>IF($C41&gt;0,AF41/$C41,0)</f>
        <v>0</v>
      </c>
      <c r="AH41" s="38">
        <f>County!Y2452</f>
        <v>0</v>
      </c>
      <c r="AI41" s="39">
        <f>IF($C41&gt;0,AH41/$C41,0)</f>
        <v>0</v>
      </c>
      <c r="AJ41" s="38">
        <f>County!Z2452</f>
        <v>0</v>
      </c>
      <c r="AK41" s="39">
        <f>IF($C41&gt;0,AJ41/$C41,0)</f>
        <v>0</v>
      </c>
      <c r="AL41" s="38">
        <f>County!AA2452</f>
        <v>0</v>
      </c>
      <c r="AM41" s="39">
        <f>IF($C41&gt;0,AL41/$C41,0)</f>
        <v>0</v>
      </c>
      <c r="AN41" s="38">
        <f>County!AB2452</f>
        <v>0</v>
      </c>
      <c r="AO41" s="39">
        <f>IF($C41&gt;0,AN41/$C41,0)</f>
        <v>0</v>
      </c>
      <c r="AP41" s="38">
        <f>County!AC2452</f>
        <v>0</v>
      </c>
      <c r="AQ41" s="39">
        <f>IF($C41&gt;0,AP41/$C41,0)</f>
        <v>0</v>
      </c>
      <c r="AR41" s="38">
        <f>County!AD2452</f>
        <v>0</v>
      </c>
      <c r="AS41" s="39">
        <f>IF($C41&gt;0,AR41/$C41,0)</f>
        <v>0</v>
      </c>
      <c r="AT41" s="38">
        <f>County!AE2452</f>
        <v>0</v>
      </c>
      <c r="AU41" s="39">
        <f>IF($C41&gt;0,AT41/$C41,0)</f>
        <v>0</v>
      </c>
      <c r="AV41" s="38">
        <f>County!AF2452</f>
        <v>0</v>
      </c>
      <c r="AW41" s="39">
        <f>IF($C41&gt;0,AV41/$C41,0)</f>
        <v>0</v>
      </c>
      <c r="AX41" s="54"/>
      <c r="AY41" s="35" t="str">
        <f>A41</f>
        <v>North Dakota</v>
      </c>
      <c r="AZ41" s="35" t="s">
        <v>1290</v>
      </c>
      <c r="BA41" s="35">
        <f>SUM(D41:F41)</f>
        <v>1</v>
      </c>
      <c r="BB41" s="36">
        <f>RANK(R41,(L41:Q41,R41:Y41,AD41:AW41))</f>
        <v>7</v>
      </c>
      <c r="BC41" s="36">
        <f>RANK(T41,(L41:Q41,R41:Y41,AD41:AW41))</f>
        <v>7</v>
      </c>
      <c r="BD41" s="36">
        <f>RANK(X41,(L41:Q41,R41:Y41,AD41:AW41))</f>
        <v>7</v>
      </c>
      <c r="BE41" s="36">
        <f>RANK(V41,(L41:Q41,R41:Y41,AD41:AW41))</f>
        <v>7</v>
      </c>
      <c r="BG41" s="35">
        <v>38</v>
      </c>
      <c r="BI41" s="38">
        <f>County!AZ2452</f>
        <v>0</v>
      </c>
    </row>
    <row r="42" spans="1:61">
      <c r="A42" s="35" t="s">
        <v>2246</v>
      </c>
      <c r="C42" s="38">
        <f>L42+N42+P42+R42+T42+X42+V42+AD42+AJ42+AB42+AF42+Z42+AH42+AR42+AT42+AL42+AP42+AN42+AV42</f>
        <v>1253991</v>
      </c>
      <c r="D42" s="37" t="str">
        <f t="shared" si="33"/>
        <v/>
      </c>
      <c r="E42" s="37">
        <f t="shared" si="33"/>
        <v>1</v>
      </c>
      <c r="F42" s="37" t="str">
        <f t="shared" si="33"/>
        <v/>
      </c>
      <c r="G42" s="71">
        <f>RANK(L42,L42:AX42)</f>
        <v>2</v>
      </c>
      <c r="H42" s="71">
        <f>RANK(N42,L42:AX42)</f>
        <v>1</v>
      </c>
      <c r="I42" s="71" t="str">
        <f>IF(P42&gt;0,RANK(P42,L42:AX42),"-")</f>
        <v>-</v>
      </c>
      <c r="J42" s="38">
        <f>ABS(N42-L42)</f>
        <v>16237</v>
      </c>
      <c r="K42" s="39">
        <f>IF(C42&gt;0, J42/C42,0)</f>
        <v>1.2948258799305577E-2</v>
      </c>
      <c r="L42" s="38">
        <f>County!N2397</f>
        <v>618877</v>
      </c>
      <c r="M42" s="39">
        <f>IF($C42&gt;0,L42/$C42,0)</f>
        <v>0.49352587060034719</v>
      </c>
      <c r="N42" s="64">
        <f>County!O2397</f>
        <v>635114</v>
      </c>
      <c r="O42" s="65">
        <f>IF($C42&gt;0,N42/$C42,0)</f>
        <v>0.50647412939965275</v>
      </c>
      <c r="P42" s="64">
        <f>County!P2397</f>
        <v>0</v>
      </c>
      <c r="Q42" s="65">
        <f>IF($C42&gt;0,P42/$C42,0)</f>
        <v>0</v>
      </c>
      <c r="R42" s="64">
        <f>County!Q2397</f>
        <v>0</v>
      </c>
      <c r="S42" s="65">
        <f>IF($C42&gt;0,R42/$C42,0)</f>
        <v>0</v>
      </c>
      <c r="T42" s="64">
        <f>County!R2397</f>
        <v>0</v>
      </c>
      <c r="U42" s="65">
        <f>IF($C42&gt;0,T42/$C42,0)</f>
        <v>0</v>
      </c>
      <c r="V42" s="64">
        <f>County!S2397</f>
        <v>0</v>
      </c>
      <c r="W42" s="65">
        <f>IF($C42&gt;0,V42/$C42,0)</f>
        <v>0</v>
      </c>
      <c r="X42" s="64">
        <f>County!T2397</f>
        <v>0</v>
      </c>
      <c r="Y42" s="65">
        <f>IF($C42&gt;0,X42/$C42,0)</f>
        <v>0</v>
      </c>
      <c r="Z42" s="64">
        <f>County!U2397</f>
        <v>0</v>
      </c>
      <c r="AA42" s="65">
        <f>IF($C42&gt;0,Z42/$C42,0)</f>
        <v>0</v>
      </c>
      <c r="AB42" s="64">
        <f>County!V2397</f>
        <v>0</v>
      </c>
      <c r="AC42" s="65">
        <f>IF($C42&gt;0,AB42/$C42,0)</f>
        <v>0</v>
      </c>
      <c r="AD42" s="64">
        <f>County!W2397</f>
        <v>0</v>
      </c>
      <c r="AE42" s="65">
        <f>IF($C42&gt;0,AD42/$C42,0)</f>
        <v>0</v>
      </c>
      <c r="AF42" s="64">
        <f>County!X2397</f>
        <v>0</v>
      </c>
      <c r="AG42" s="65">
        <f>IF($C42&gt;0,AF42/$C42,0)</f>
        <v>0</v>
      </c>
      <c r="AH42" s="38">
        <f>County!Y2397</f>
        <v>0</v>
      </c>
      <c r="AI42" s="39">
        <f>IF($C42&gt;0,AH42/$C42,0)</f>
        <v>0</v>
      </c>
      <c r="AJ42" s="38">
        <f>County!Z2397</f>
        <v>0</v>
      </c>
      <c r="AK42" s="39">
        <f>IF($C42&gt;0,AJ42/$C42,0)</f>
        <v>0</v>
      </c>
      <c r="AL42" s="38">
        <f>County!AA2397</f>
        <v>0</v>
      </c>
      <c r="AM42" s="39">
        <f>IF($C42&gt;0,AL42/$C42,0)</f>
        <v>0</v>
      </c>
      <c r="AN42" s="38">
        <f>County!AB2397</f>
        <v>0</v>
      </c>
      <c r="AO42" s="39">
        <f>IF($C42&gt;0,AN42/$C42,0)</f>
        <v>0</v>
      </c>
      <c r="AP42" s="38">
        <f>County!AC2397</f>
        <v>0</v>
      </c>
      <c r="AQ42" s="39">
        <f>IF($C42&gt;0,AP42/$C42,0)</f>
        <v>0</v>
      </c>
      <c r="AR42" s="38">
        <f>County!AD2397</f>
        <v>0</v>
      </c>
      <c r="AS42" s="39">
        <f>IF($C42&gt;0,AR42/$C42,0)</f>
        <v>0</v>
      </c>
      <c r="AT42" s="38">
        <f>County!AE2397</f>
        <v>0</v>
      </c>
      <c r="AU42" s="39">
        <f>IF($C42&gt;0,AT42/$C42,0)</f>
        <v>0</v>
      </c>
      <c r="AV42" s="38">
        <f>County!AF2397</f>
        <v>0</v>
      </c>
      <c r="AW42" s="39">
        <f>IF($C42&gt;0,AV42/$C42,0)</f>
        <v>0</v>
      </c>
      <c r="AX42" s="54"/>
      <c r="AY42" s="35" t="str">
        <f>A42</f>
        <v>Georgia (Run-off)</v>
      </c>
      <c r="AZ42" s="35" t="s">
        <v>1290</v>
      </c>
      <c r="BA42" s="35">
        <f>SUM(D42:F42)</f>
        <v>1</v>
      </c>
      <c r="BB42" s="36">
        <f>RANK(R42,(L42:Q42,R42:Y42,AD42:AW42))</f>
        <v>5</v>
      </c>
      <c r="BC42" s="36">
        <f>RANK(T42,(L42:Q42,R42:Y42,AD42:AW42))</f>
        <v>5</v>
      </c>
      <c r="BD42" s="36">
        <f>RANK(X42,(L42:Q42,R42:Y42,AD42:AW42))</f>
        <v>5</v>
      </c>
      <c r="BE42" s="36">
        <f>RANK(V42,(L42:Q42,R42:Y42,AD42:AW42))</f>
        <v>5</v>
      </c>
      <c r="BF42" s="35"/>
      <c r="BG42" s="35">
        <v>38</v>
      </c>
      <c r="BH42" s="35"/>
      <c r="BI42" s="38">
        <f>County!AZ2397</f>
        <v>0</v>
      </c>
    </row>
    <row r="43" spans="1:61">
      <c r="D43">
        <f>SUM(D37:D42)</f>
        <v>21</v>
      </c>
      <c r="E43">
        <f>SUM(E37:E42)</f>
        <v>15</v>
      </c>
      <c r="F43">
        <f>SUM(F37:F42)</f>
        <v>0</v>
      </c>
    </row>
    <row r="45" spans="1:61">
      <c r="L45" s="1"/>
      <c r="N45" s="1"/>
    </row>
  </sheetData>
  <mergeCells count="41">
    <mergeCell ref="D1:F1"/>
    <mergeCell ref="G1:I1"/>
    <mergeCell ref="L1:M1"/>
    <mergeCell ref="N1:O1"/>
    <mergeCell ref="P1:Q1"/>
    <mergeCell ref="J1:K1"/>
    <mergeCell ref="AH1:AI1"/>
    <mergeCell ref="Z1:AA1"/>
    <mergeCell ref="AD1:AE1"/>
    <mergeCell ref="R1:S1"/>
    <mergeCell ref="T1:U1"/>
    <mergeCell ref="X1:Y1"/>
    <mergeCell ref="V1:W1"/>
    <mergeCell ref="AB1:AC1"/>
    <mergeCell ref="AF1:AG1"/>
    <mergeCell ref="L2:M2"/>
    <mergeCell ref="N2:O2"/>
    <mergeCell ref="P2:Q2"/>
    <mergeCell ref="R2:S2"/>
    <mergeCell ref="AV2:AW2"/>
    <mergeCell ref="AT2:AU2"/>
    <mergeCell ref="AL2:AM2"/>
    <mergeCell ref="AB2:AC2"/>
    <mergeCell ref="AF2:AG2"/>
    <mergeCell ref="AH2:AI2"/>
    <mergeCell ref="T2:U2"/>
    <mergeCell ref="X2:Y2"/>
    <mergeCell ref="V2:W2"/>
    <mergeCell ref="Z2:AA2"/>
    <mergeCell ref="AD2:AE2"/>
    <mergeCell ref="AP1:AQ1"/>
    <mergeCell ref="AJ1:AK1"/>
    <mergeCell ref="AN1:AO1"/>
    <mergeCell ref="AV1:AW1"/>
    <mergeCell ref="AN2:AO2"/>
    <mergeCell ref="AL1:AM1"/>
    <mergeCell ref="AJ2:AK2"/>
    <mergeCell ref="AP2:AQ2"/>
    <mergeCell ref="AT1:AU1"/>
    <mergeCell ref="AR1:AS1"/>
    <mergeCell ref="AR2:AS2"/>
  </mergeCells>
  <phoneticPr fontId="8" type="noConversion"/>
  <conditionalFormatting sqref="G3:G37">
    <cfRule type="cellIs" dxfId="67" priority="19" stopIfTrue="1" operator="equal">
      <formula>1</formula>
    </cfRule>
    <cfRule type="cellIs" dxfId="66" priority="20" stopIfTrue="1" operator="equal">
      <formula>3</formula>
    </cfRule>
  </conditionalFormatting>
  <conditionalFormatting sqref="H3:H37">
    <cfRule type="cellIs" dxfId="65" priority="21" stopIfTrue="1" operator="equal">
      <formula>1</formula>
    </cfRule>
    <cfRule type="cellIs" dxfId="64" priority="22" stopIfTrue="1" operator="equal">
      <formula>3</formula>
    </cfRule>
  </conditionalFormatting>
  <conditionalFormatting sqref="I3:I37">
    <cfRule type="cellIs" dxfId="63" priority="23" stopIfTrue="1" operator="equal">
      <formula>1</formula>
    </cfRule>
    <cfRule type="cellIs" dxfId="62" priority="24" stopIfTrue="1" operator="equal">
      <formula>3</formula>
    </cfRule>
  </conditionalFormatting>
  <conditionalFormatting sqref="K3:K37">
    <cfRule type="cellIs" dxfId="61" priority="25" stopIfTrue="1" operator="between">
      <formula>0.01</formula>
      <formula>-0.01</formula>
    </cfRule>
  </conditionalFormatting>
  <conditionalFormatting sqref="J3:J37">
    <cfRule type="expression" dxfId="60" priority="26" stopIfTrue="1">
      <formula>IF(G3=1,1,0)</formula>
    </cfRule>
    <cfRule type="expression" dxfId="59" priority="27" stopIfTrue="1">
      <formula>IF(H3=1,1,0)</formula>
    </cfRule>
  </conditionalFormatting>
  <conditionalFormatting sqref="G40:G41">
    <cfRule type="cellIs" dxfId="58" priority="10" stopIfTrue="1" operator="equal">
      <formula>1</formula>
    </cfRule>
    <cfRule type="cellIs" dxfId="57" priority="11" stopIfTrue="1" operator="equal">
      <formula>3</formula>
    </cfRule>
  </conditionalFormatting>
  <conditionalFormatting sqref="H40:H41">
    <cfRule type="cellIs" dxfId="56" priority="12" stopIfTrue="1" operator="equal">
      <formula>1</formula>
    </cfRule>
    <cfRule type="cellIs" dxfId="55" priority="13" stopIfTrue="1" operator="equal">
      <formula>3</formula>
    </cfRule>
  </conditionalFormatting>
  <conditionalFormatting sqref="I40:I41">
    <cfRule type="cellIs" dxfId="54" priority="14" stopIfTrue="1" operator="equal">
      <formula>1</formula>
    </cfRule>
    <cfRule type="cellIs" dxfId="53" priority="15" stopIfTrue="1" operator="equal">
      <formula>3</formula>
    </cfRule>
  </conditionalFormatting>
  <conditionalFormatting sqref="K40:K41">
    <cfRule type="cellIs" dxfId="52" priority="16" stopIfTrue="1" operator="between">
      <formula>0.01</formula>
      <formula>-0.01</formula>
    </cfRule>
  </conditionalFormatting>
  <conditionalFormatting sqref="J40:J41">
    <cfRule type="expression" dxfId="51" priority="17" stopIfTrue="1">
      <formula>IF(G40=1,1,0)</formula>
    </cfRule>
    <cfRule type="expression" dxfId="50" priority="18" stopIfTrue="1">
      <formula>IF(H40=1,1,0)</formula>
    </cfRule>
  </conditionalFormatting>
  <conditionalFormatting sqref="G42">
    <cfRule type="cellIs" dxfId="49" priority="1" stopIfTrue="1" operator="equal">
      <formula>1</formula>
    </cfRule>
    <cfRule type="cellIs" dxfId="48" priority="2" stopIfTrue="1" operator="equal">
      <formula>3</formula>
    </cfRule>
  </conditionalFormatting>
  <conditionalFormatting sqref="H42">
    <cfRule type="cellIs" dxfId="47" priority="3" stopIfTrue="1" operator="equal">
      <formula>1</formula>
    </cfRule>
    <cfRule type="cellIs" dxfId="46" priority="4" stopIfTrue="1" operator="equal">
      <formula>3</formula>
    </cfRule>
  </conditionalFormatting>
  <conditionalFormatting sqref="I42">
    <cfRule type="cellIs" dxfId="45" priority="5" stopIfTrue="1" operator="equal">
      <formula>1</formula>
    </cfRule>
    <cfRule type="cellIs" dxfId="44" priority="6" stopIfTrue="1" operator="equal">
      <formula>3</formula>
    </cfRule>
  </conditionalFormatting>
  <conditionalFormatting sqref="K42">
    <cfRule type="cellIs" dxfId="43" priority="7" stopIfTrue="1" operator="between">
      <formula>0.01</formula>
      <formula>-0.01</formula>
    </cfRule>
  </conditionalFormatting>
  <conditionalFormatting sqref="J42">
    <cfRule type="expression" dxfId="42" priority="8" stopIfTrue="1">
      <formula>IF(G42=1,1,0)</formula>
    </cfRule>
    <cfRule type="expression" dxfId="41" priority="9" stopIfTrue="1">
      <formula>IF(H42=1,1,0)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BN2452"/>
  <sheetViews>
    <sheetView workbookViewId="0">
      <pane xSplit="2" ySplit="1" topLeftCell="H2" activePane="bottomRight" state="frozenSplit"/>
      <selection pane="topRight"/>
      <selection pane="bottomLeft" activeCell="B3995" sqref="B3995"/>
      <selection pane="bottomRight" activeCell="H208" sqref="H208"/>
    </sheetView>
  </sheetViews>
  <sheetFormatPr baseColWidth="10" defaultColWidth="12.42578125" defaultRowHeight="13" outlineLevelRow="1" x14ac:dyDescent="0"/>
  <cols>
    <col min="1" max="1" width="12.42578125" customWidth="1"/>
    <col min="2" max="2" width="2.7109375" customWidth="1"/>
    <col min="3" max="3" width="10.7109375" style="2" customWidth="1"/>
    <col min="4" max="4" width="1.7109375" style="7" customWidth="1"/>
    <col min="5" max="6" width="1.7109375" style="2" customWidth="1"/>
    <col min="7" max="7" width="9.7109375" style="1" customWidth="1"/>
    <col min="8" max="8" width="9.7109375" style="2" customWidth="1"/>
    <col min="9" max="9" width="1.7109375" style="1" customWidth="1"/>
    <col min="10" max="13" width="8.7109375" style="2" customWidth="1"/>
    <col min="14" max="31" width="9.7109375" style="57" customWidth="1"/>
    <col min="32" max="32" width="8.7109375" style="1" customWidth="1"/>
    <col min="33" max="36" width="1.7109375" style="8" customWidth="1"/>
    <col min="37" max="41" width="6.7109375" style="2" customWidth="1"/>
    <col min="42" max="42" width="12.42578125" customWidth="1"/>
    <col min="43" max="43" width="2.7109375" customWidth="1"/>
    <col min="44" max="44" width="3" bestFit="1" customWidth="1"/>
    <col min="45" max="45" width="4" customWidth="1"/>
    <col min="46" max="46" width="3" style="96" bestFit="1" customWidth="1"/>
    <col min="47" max="47" width="4" style="98" bestFit="1" customWidth="1"/>
    <col min="48" max="48" width="6" style="100" bestFit="1" customWidth="1"/>
    <col min="49" max="49" width="5.28515625" customWidth="1"/>
    <col min="50" max="50" width="13.42578125" style="7" customWidth="1"/>
    <col min="51" max="52" width="7.5703125" style="1" customWidth="1"/>
    <col min="53" max="53" width="6.5703125" style="1" bestFit="1" customWidth="1"/>
    <col min="54" max="55" width="12.42578125" customWidth="1"/>
    <col min="56" max="56" width="15" bestFit="1" customWidth="1"/>
  </cols>
  <sheetData>
    <row r="1" spans="1:56">
      <c r="C1" s="25" t="s">
        <v>992</v>
      </c>
      <c r="D1" s="22" t="str">
        <f>LEFT(N1)</f>
        <v>D</v>
      </c>
      <c r="E1" s="19" t="str">
        <f>LEFT(O1)</f>
        <v>R</v>
      </c>
      <c r="F1" s="20" t="str">
        <f>LEFT(P1)</f>
        <v>I</v>
      </c>
      <c r="G1" s="29" t="s">
        <v>674</v>
      </c>
      <c r="H1" s="2" t="s">
        <v>1774</v>
      </c>
      <c r="I1" s="25"/>
      <c r="J1" s="18" t="str">
        <f>N1</f>
        <v>Democratic</v>
      </c>
      <c r="K1" s="19" t="str">
        <f>O1</f>
        <v>Republican</v>
      </c>
      <c r="L1" s="20" t="str">
        <f>P1</f>
        <v>Independent</v>
      </c>
      <c r="M1" s="2" t="s">
        <v>1193</v>
      </c>
      <c r="N1" s="3" t="str">
        <f>Candidates!E2</f>
        <v>Democratic</v>
      </c>
      <c r="O1" s="4" t="str">
        <f>Candidates!E3</f>
        <v>Republican</v>
      </c>
      <c r="P1" s="21" t="str">
        <f>Candidates!E4</f>
        <v>Independent</v>
      </c>
      <c r="Q1" s="59" t="str">
        <f>Candidates!E5</f>
        <v>Libertarian</v>
      </c>
      <c r="R1" s="59" t="str">
        <f>Candidates!E6</f>
        <v>Green</v>
      </c>
      <c r="S1" s="59" t="str">
        <f>Candidates!E7</f>
        <v>New Alliance</v>
      </c>
      <c r="T1" s="59" t="str">
        <f>Candidates!E8</f>
        <v>Conservative</v>
      </c>
      <c r="U1" s="59" t="str">
        <f>Candidates!E9</f>
        <v>Natural Law</v>
      </c>
      <c r="V1" s="59" t="str">
        <f>Candidates!E10</f>
        <v>Populist</v>
      </c>
      <c r="W1" s="59" t="str">
        <f>Candidates!E11</f>
        <v>Soc. Workers</v>
      </c>
      <c r="X1" s="59" t="str">
        <f>Candidates!E12</f>
        <v>Peace &amp; Free</v>
      </c>
      <c r="Y1" s="59" t="str">
        <f>Candidates!E13</f>
        <v>Write-ins</v>
      </c>
      <c r="Z1" s="59" t="str">
        <f>Candidates!E14</f>
        <v>Am. Independent</v>
      </c>
      <c r="AA1" s="59" t="str">
        <f>Candidates!E15</f>
        <v>State1</v>
      </c>
      <c r="AB1" s="59" t="str">
        <f>Candidates!E16</f>
        <v>State2</v>
      </c>
      <c r="AC1" s="59" t="str">
        <f>Candidates!E17</f>
        <v>State3</v>
      </c>
      <c r="AD1" s="59" t="str">
        <f>Candidates!E18</f>
        <v>State4</v>
      </c>
      <c r="AE1" s="59" t="str">
        <f>Candidates!E19</f>
        <v>State5</v>
      </c>
      <c r="AG1" s="23" t="str">
        <f>LEFT(Q1,1)</f>
        <v>L</v>
      </c>
      <c r="AH1" s="23" t="str">
        <f>LEFT(R1,1)</f>
        <v>G</v>
      </c>
      <c r="AI1" s="23" t="str">
        <f>LEFT(T1,1)</f>
        <v>C</v>
      </c>
      <c r="AJ1" s="23" t="str">
        <f>LEFT(S1,1)</f>
        <v>N</v>
      </c>
      <c r="AK1" s="2" t="str">
        <f>Q1</f>
        <v>Libertarian</v>
      </c>
      <c r="AL1" s="2" t="str">
        <f>R1</f>
        <v>Green</v>
      </c>
      <c r="AM1" s="2" t="str">
        <f>T1</f>
        <v>Conservative</v>
      </c>
      <c r="AN1" s="2" t="str">
        <f>S1</f>
        <v>New Alliance</v>
      </c>
      <c r="AR1" t="s">
        <v>342</v>
      </c>
      <c r="AT1" s="104" t="s">
        <v>402</v>
      </c>
      <c r="AU1" s="105" t="s">
        <v>403</v>
      </c>
      <c r="AV1" s="106" t="s">
        <v>1771</v>
      </c>
      <c r="AX1" s="7" t="s">
        <v>2107</v>
      </c>
      <c r="AY1" s="1" t="s">
        <v>1547</v>
      </c>
      <c r="AZ1" s="1" t="s">
        <v>1548</v>
      </c>
      <c r="BA1" s="1" t="s">
        <v>1652</v>
      </c>
      <c r="BD1" t="s">
        <v>1226</v>
      </c>
    </row>
    <row r="2" spans="1:56">
      <c r="C2" s="136"/>
      <c r="D2" s="22"/>
      <c r="E2" s="19"/>
      <c r="F2" s="20"/>
      <c r="G2" s="135"/>
      <c r="I2" s="136"/>
      <c r="J2" s="18"/>
      <c r="K2" s="19"/>
      <c r="L2" s="20"/>
      <c r="N2" s="3"/>
      <c r="O2" s="4"/>
      <c r="P2" s="21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G2" s="23"/>
      <c r="AH2" s="23"/>
      <c r="AI2" s="23"/>
      <c r="AJ2" s="23"/>
      <c r="AT2" s="104"/>
      <c r="AU2" s="105"/>
      <c r="AV2" s="106"/>
    </row>
    <row r="3" spans="1:56" hidden="1" outlineLevel="1">
      <c r="A3" t="s">
        <v>623</v>
      </c>
      <c r="B3" t="s">
        <v>752</v>
      </c>
      <c r="C3" s="1">
        <f t="shared" ref="C3:C34" si="0">SUM(N3:AE3)</f>
        <v>13533</v>
      </c>
      <c r="D3" s="7">
        <f>IF(N3&gt;0, RANK(N3,(N3:P3,Q3:AE3)),0)</f>
        <v>1</v>
      </c>
      <c r="E3" s="7">
        <f>IF(O3&gt;0,RANK(O3,(N3:P3,Q3:AE3)),0)</f>
        <v>2</v>
      </c>
      <c r="F3" s="7">
        <f>IF(P3&gt;0,RANK(P3,(N3:P3,Q3:AE3)),0)</f>
        <v>0</v>
      </c>
      <c r="G3" s="1">
        <f>IF(C3&gt;0,MAX(N3:P3)-LARGE(N3:P3,2),0)</f>
        <v>4733</v>
      </c>
      <c r="H3" s="2">
        <f>IF(C3&gt;0,G3/C3,0)</f>
        <v>0.34973767826793761</v>
      </c>
      <c r="I3" s="2"/>
      <c r="J3" s="2">
        <f t="shared" ref="J3:J34" si="1">IF($C3=0,"-",N3/$C3)</f>
        <v>0.665927732210153</v>
      </c>
      <c r="K3" s="2">
        <f t="shared" ref="K3:K34" si="2">IF($C3=0,"-",O3/$C3)</f>
        <v>0.31619005394221533</v>
      </c>
      <c r="L3" s="2">
        <f t="shared" ref="L3:L34" si="3">IF($C3=0,"-",P3/$C3)</f>
        <v>0</v>
      </c>
      <c r="M3" s="2">
        <f t="shared" ref="M3:M34" si="4">IF(C3=0,"-",(1-J3-K3-L3))</f>
        <v>1.7882213847631667E-2</v>
      </c>
      <c r="N3" s="112">
        <v>9012</v>
      </c>
      <c r="O3" s="112">
        <v>4279</v>
      </c>
      <c r="P3" s="59"/>
      <c r="Q3" s="59">
        <v>242</v>
      </c>
      <c r="R3" s="59"/>
      <c r="S3" s="59"/>
      <c r="T3" s="59"/>
      <c r="U3" s="59"/>
      <c r="V3" s="59"/>
      <c r="W3" s="59"/>
      <c r="X3" s="112"/>
      <c r="Y3" s="59"/>
      <c r="Z3" s="59"/>
      <c r="AA3" s="59"/>
      <c r="AB3" s="59"/>
      <c r="AC3" s="59"/>
      <c r="AD3" s="59"/>
      <c r="AE3" s="59"/>
      <c r="AG3" s="7">
        <f>IF(Q3&gt;0,RANK(Q3,(N3:P3,Q3:AE3)),0)</f>
        <v>3</v>
      </c>
      <c r="AH3" s="7">
        <f>IF(R3&gt;0,RANK(R3,(N3:P3,Q3:AE3)),0)</f>
        <v>0</v>
      </c>
      <c r="AI3" s="7">
        <f>IF(T3&gt;0,RANK(T3,(N3:P3,Q3:AE3)),0)</f>
        <v>0</v>
      </c>
      <c r="AJ3" s="7">
        <f>IF(S3&gt;0,RANK(S3,(N3:P3,Q3:AE3)),0)</f>
        <v>0</v>
      </c>
      <c r="AK3" s="2">
        <f t="shared" ref="AK3:AK34" si="5">IF($C3=0,"-",Q3/$C3)</f>
        <v>1.7882213847631716E-2</v>
      </c>
      <c r="AL3" s="2">
        <f t="shared" ref="AL3:AL34" si="6">IF($C3=0,"-",R3/$C3)</f>
        <v>0</v>
      </c>
      <c r="AM3" s="2">
        <f t="shared" ref="AM3:AM34" si="7">IF($C3=0,"-",T3/$C3)</f>
        <v>0</v>
      </c>
      <c r="AN3" s="2">
        <f t="shared" ref="AN3:AN34" si="8">IF($C3=0,"-",S3/$C3)</f>
        <v>0</v>
      </c>
      <c r="AP3" t="s">
        <v>623</v>
      </c>
      <c r="AQ3" t="s">
        <v>752</v>
      </c>
      <c r="AR3">
        <v>2</v>
      </c>
      <c r="AT3" s="97">
        <v>1</v>
      </c>
      <c r="AU3" s="99">
        <v>1</v>
      </c>
      <c r="AV3" s="103">
        <f>1000*AT3+AU3</f>
        <v>1001</v>
      </c>
      <c r="AX3" s="7" t="s">
        <v>1370</v>
      </c>
    </row>
    <row r="4" spans="1:56" hidden="1" outlineLevel="1">
      <c r="A4" t="s">
        <v>624</v>
      </c>
      <c r="B4" t="s">
        <v>752</v>
      </c>
      <c r="C4" s="1">
        <f t="shared" si="0"/>
        <v>41388</v>
      </c>
      <c r="D4" s="7">
        <f>IF(N4&gt;0, RANK(N4,(N4:P4,Q4:AE4)),0)</f>
        <v>1</v>
      </c>
      <c r="E4" s="7">
        <f>IF(O4&gt;0,RANK(O4,(N4:P4,Q4:AE4)),0)</f>
        <v>2</v>
      </c>
      <c r="F4" s="7">
        <f>IF(P4&gt;0,RANK(P4,(N4:P4,Q4:AE4)),0)</f>
        <v>0</v>
      </c>
      <c r="G4" s="1">
        <f t="shared" ref="G4:G67" si="9">IF(C4&gt;0,MAX(N4:P4)-LARGE(N4:P4,2),0)</f>
        <v>1778</v>
      </c>
      <c r="H4" s="2">
        <f t="shared" ref="H4:H67" si="10">IF(C4&gt;0,G4/C4,0)</f>
        <v>4.2959311877838989E-2</v>
      </c>
      <c r="I4" s="2"/>
      <c r="J4" s="2">
        <f t="shared" si="1"/>
        <v>0.50826326471440997</v>
      </c>
      <c r="K4" s="2">
        <f t="shared" si="2"/>
        <v>0.465303952836571</v>
      </c>
      <c r="L4" s="2">
        <f t="shared" si="3"/>
        <v>0</v>
      </c>
      <c r="M4" s="2">
        <f t="shared" si="4"/>
        <v>2.6432782449019032E-2</v>
      </c>
      <c r="N4" s="112">
        <v>21036</v>
      </c>
      <c r="O4" s="112">
        <v>19258</v>
      </c>
      <c r="P4" s="59"/>
      <c r="Q4" s="59">
        <v>1094</v>
      </c>
      <c r="R4" s="59"/>
      <c r="S4" s="59"/>
      <c r="T4" s="59"/>
      <c r="U4" s="59"/>
      <c r="V4" s="59"/>
      <c r="W4" s="59"/>
      <c r="X4" s="112"/>
      <c r="Y4" s="59"/>
      <c r="Z4" s="59"/>
      <c r="AA4" s="59"/>
      <c r="AB4" s="59"/>
      <c r="AC4" s="59"/>
      <c r="AD4" s="59"/>
      <c r="AE4" s="59"/>
      <c r="AG4" s="7">
        <f>IF(Q4&gt;0,RANK(Q4,(N4:P4,Q4:AE4)),0)</f>
        <v>3</v>
      </c>
      <c r="AH4" s="7">
        <f>IF(R4&gt;0,RANK(R4,(N4:P4,Q4:AE4)),0)</f>
        <v>0</v>
      </c>
      <c r="AI4" s="7">
        <f>IF(T4&gt;0,RANK(T4,(N4:P4,Q4:AE4)),0)</f>
        <v>0</v>
      </c>
      <c r="AJ4" s="7">
        <f>IF(S4&gt;0,RANK(S4,(N4:P4,Q4:AE4)),0)</f>
        <v>0</v>
      </c>
      <c r="AK4" s="2">
        <f t="shared" si="5"/>
        <v>2.6432782449019039E-2</v>
      </c>
      <c r="AL4" s="2">
        <f t="shared" si="6"/>
        <v>0</v>
      </c>
      <c r="AM4" s="2">
        <f t="shared" si="7"/>
        <v>0</v>
      </c>
      <c r="AN4" s="2">
        <f t="shared" si="8"/>
        <v>0</v>
      </c>
      <c r="AP4" t="s">
        <v>624</v>
      </c>
      <c r="AQ4" t="s">
        <v>752</v>
      </c>
      <c r="AR4">
        <v>1</v>
      </c>
      <c r="AT4" s="97">
        <v>1</v>
      </c>
      <c r="AU4" s="99">
        <v>3</v>
      </c>
      <c r="AV4" s="103">
        <f t="shared" ref="AV4:AV67" si="11">1000*AT4+AU4</f>
        <v>1003</v>
      </c>
      <c r="AX4" s="7" t="s">
        <v>1370</v>
      </c>
    </row>
    <row r="5" spans="1:56" hidden="1" outlineLevel="1">
      <c r="A5" t="s">
        <v>625</v>
      </c>
      <c r="B5" t="s">
        <v>752</v>
      </c>
      <c r="C5" s="1">
        <f t="shared" si="0"/>
        <v>8015</v>
      </c>
      <c r="D5" s="7">
        <f>IF(N5&gt;0, RANK(N5,(N5:P5,Q5:AE5)),0)</f>
        <v>1</v>
      </c>
      <c r="E5" s="7">
        <f>IF(O5&gt;0,RANK(O5,(N5:P5,Q5:AE5)),0)</f>
        <v>2</v>
      </c>
      <c r="F5" s="7">
        <f>IF(P5&gt;0,RANK(P5,(N5:P5,Q5:AE5)),0)</f>
        <v>0</v>
      </c>
      <c r="G5" s="1">
        <f t="shared" si="9"/>
        <v>3696</v>
      </c>
      <c r="H5" s="2">
        <f t="shared" si="10"/>
        <v>0.4611353711790393</v>
      </c>
      <c r="I5" s="2"/>
      <c r="J5" s="2">
        <f t="shared" si="1"/>
        <v>0.72152214597629449</v>
      </c>
      <c r="K5" s="2">
        <f t="shared" si="2"/>
        <v>0.26038677479725514</v>
      </c>
      <c r="L5" s="2">
        <f t="shared" si="3"/>
        <v>0</v>
      </c>
      <c r="M5" s="2">
        <f t="shared" si="4"/>
        <v>1.8091079226450368E-2</v>
      </c>
      <c r="N5" s="112">
        <v>5783</v>
      </c>
      <c r="O5" s="112">
        <v>2087</v>
      </c>
      <c r="P5" s="59"/>
      <c r="Q5" s="59">
        <v>145</v>
      </c>
      <c r="R5" s="59"/>
      <c r="S5" s="59"/>
      <c r="T5" s="59"/>
      <c r="U5" s="59"/>
      <c r="V5" s="59"/>
      <c r="W5" s="59"/>
      <c r="X5" s="112"/>
      <c r="Y5" s="59"/>
      <c r="Z5" s="59"/>
      <c r="AA5" s="59"/>
      <c r="AB5" s="59"/>
      <c r="AC5" s="59"/>
      <c r="AD5" s="59"/>
      <c r="AE5" s="59"/>
      <c r="AG5" s="7">
        <f>IF(Q5&gt;0,RANK(Q5,(N5:P5,Q5:AE5)),0)</f>
        <v>3</v>
      </c>
      <c r="AH5" s="7">
        <f>IF(R5&gt;0,RANK(R5,(N5:P5,Q5:AE5)),0)</f>
        <v>0</v>
      </c>
      <c r="AI5" s="7">
        <f>IF(T5&gt;0,RANK(T5,(N5:P5,Q5:AE5)),0)</f>
        <v>0</v>
      </c>
      <c r="AJ5" s="7">
        <f>IF(S5&gt;0,RANK(S5,(N5:P5,Q5:AE5)),0)</f>
        <v>0</v>
      </c>
      <c r="AK5" s="2">
        <f t="shared" si="5"/>
        <v>1.8091079226450407E-2</v>
      </c>
      <c r="AL5" s="2">
        <f t="shared" si="6"/>
        <v>0</v>
      </c>
      <c r="AM5" s="2">
        <f t="shared" si="7"/>
        <v>0</v>
      </c>
      <c r="AN5" s="2">
        <f t="shared" si="8"/>
        <v>0</v>
      </c>
      <c r="AP5" t="s">
        <v>625</v>
      </c>
      <c r="AQ5" t="s">
        <v>752</v>
      </c>
      <c r="AR5">
        <v>2</v>
      </c>
      <c r="AT5" s="97">
        <v>1</v>
      </c>
      <c r="AU5" s="99">
        <v>5</v>
      </c>
      <c r="AV5" s="103">
        <f t="shared" si="11"/>
        <v>1005</v>
      </c>
      <c r="AX5" s="7" t="s">
        <v>1370</v>
      </c>
    </row>
    <row r="6" spans="1:56" hidden="1" outlineLevel="1">
      <c r="A6" t="s">
        <v>635</v>
      </c>
      <c r="B6" t="s">
        <v>752</v>
      </c>
      <c r="C6" s="1">
        <f t="shared" si="0"/>
        <v>6653</v>
      </c>
      <c r="D6" s="7">
        <f>IF(N6&gt;0, RANK(N6,(N6:P6,Q6:AE6)),0)</f>
        <v>1</v>
      </c>
      <c r="E6" s="7">
        <f>IF(O6&gt;0,RANK(O6,(N6:P6,Q6:AE6)),0)</f>
        <v>2</v>
      </c>
      <c r="F6" s="7">
        <f>IF(P6&gt;0,RANK(P6,(N6:P6,Q6:AE6)),0)</f>
        <v>0</v>
      </c>
      <c r="G6" s="1">
        <f t="shared" si="9"/>
        <v>3179</v>
      </c>
      <c r="H6" s="2">
        <f t="shared" si="10"/>
        <v>0.47782955057868631</v>
      </c>
      <c r="I6" s="2"/>
      <c r="J6" s="2">
        <f t="shared" si="1"/>
        <v>0.73305275815421611</v>
      </c>
      <c r="K6" s="2">
        <f t="shared" si="2"/>
        <v>0.25522320757552985</v>
      </c>
      <c r="L6" s="2">
        <f t="shared" si="3"/>
        <v>0</v>
      </c>
      <c r="M6" s="2">
        <f t="shared" si="4"/>
        <v>1.1724034270254036E-2</v>
      </c>
      <c r="N6" s="112">
        <v>4877</v>
      </c>
      <c r="O6" s="112">
        <v>1698</v>
      </c>
      <c r="P6" s="59"/>
      <c r="Q6" s="59">
        <v>78</v>
      </c>
      <c r="R6" s="59"/>
      <c r="S6" s="59"/>
      <c r="T6" s="59"/>
      <c r="U6" s="59"/>
      <c r="V6" s="59"/>
      <c r="W6" s="59"/>
      <c r="X6" s="112"/>
      <c r="Y6" s="59"/>
      <c r="Z6" s="59"/>
      <c r="AA6" s="59"/>
      <c r="AB6" s="59"/>
      <c r="AC6" s="59"/>
      <c r="AD6" s="59"/>
      <c r="AE6" s="59"/>
      <c r="AG6" s="7">
        <f>IF(Q6&gt;0,RANK(Q6,(N6:P6,Q6:AE6)),0)</f>
        <v>3</v>
      </c>
      <c r="AH6" s="7">
        <f>IF(R6&gt;0,RANK(R6,(N6:P6,Q6:AE6)),0)</f>
        <v>0</v>
      </c>
      <c r="AI6" s="7">
        <f>IF(T6&gt;0,RANK(T6,(N6:P6,Q6:AE6)),0)</f>
        <v>0</v>
      </c>
      <c r="AJ6" s="7">
        <f>IF(S6&gt;0,RANK(S6,(N6:P6,Q6:AE6)),0)</f>
        <v>0</v>
      </c>
      <c r="AK6" s="2">
        <f t="shared" si="5"/>
        <v>1.172403427025402E-2</v>
      </c>
      <c r="AL6" s="2">
        <f t="shared" si="6"/>
        <v>0</v>
      </c>
      <c r="AM6" s="2">
        <f t="shared" si="7"/>
        <v>0</v>
      </c>
      <c r="AN6" s="2">
        <f t="shared" si="8"/>
        <v>0</v>
      </c>
      <c r="AP6" t="s">
        <v>635</v>
      </c>
      <c r="AQ6" t="s">
        <v>752</v>
      </c>
      <c r="AR6">
        <v>6</v>
      </c>
      <c r="AT6" s="97">
        <v>1</v>
      </c>
      <c r="AU6" s="99">
        <v>7</v>
      </c>
      <c r="AV6" s="103">
        <f t="shared" si="11"/>
        <v>1007</v>
      </c>
      <c r="AX6" s="7" t="s">
        <v>1370</v>
      </c>
    </row>
    <row r="7" spans="1:56" hidden="1" outlineLevel="1">
      <c r="A7" t="s">
        <v>73</v>
      </c>
      <c r="B7" t="s">
        <v>752</v>
      </c>
      <c r="C7" s="1">
        <f t="shared" si="0"/>
        <v>14706</v>
      </c>
      <c r="D7" s="7">
        <f>IF(N7&gt;0, RANK(N7,(N7:P7,Q7:AE7)),0)</f>
        <v>1</v>
      </c>
      <c r="E7" s="7">
        <f>IF(O7&gt;0,RANK(O7,(N7:P7,Q7:AE7)),0)</f>
        <v>2</v>
      </c>
      <c r="F7" s="7">
        <f>IF(P7&gt;0,RANK(P7,(N7:P7,Q7:AE7)),0)</f>
        <v>0</v>
      </c>
      <c r="G7" s="1">
        <f t="shared" si="9"/>
        <v>2337</v>
      </c>
      <c r="H7" s="2">
        <f t="shared" si="10"/>
        <v>0.15891472868217055</v>
      </c>
      <c r="I7" s="2"/>
      <c r="J7" s="2">
        <f t="shared" si="1"/>
        <v>0.5651434788521692</v>
      </c>
      <c r="K7" s="2">
        <f t="shared" si="2"/>
        <v>0.40622875016999865</v>
      </c>
      <c r="L7" s="2">
        <f t="shared" si="3"/>
        <v>0</v>
      </c>
      <c r="M7" s="2">
        <f t="shared" si="4"/>
        <v>2.8627770977832145E-2</v>
      </c>
      <c r="N7" s="112">
        <v>8311</v>
      </c>
      <c r="O7" s="112">
        <v>5974</v>
      </c>
      <c r="P7" s="59"/>
      <c r="Q7" s="59">
        <v>421</v>
      </c>
      <c r="R7" s="59"/>
      <c r="S7" s="59"/>
      <c r="T7" s="59"/>
      <c r="U7" s="59"/>
      <c r="V7" s="59"/>
      <c r="W7" s="59"/>
      <c r="X7" s="112"/>
      <c r="Y7" s="59"/>
      <c r="Z7" s="59"/>
      <c r="AA7" s="59"/>
      <c r="AB7" s="59"/>
      <c r="AC7" s="59"/>
      <c r="AD7" s="59"/>
      <c r="AE7" s="59"/>
      <c r="AG7" s="7">
        <f>IF(Q7&gt;0,RANK(Q7,(N7:P7,Q7:AE7)),0)</f>
        <v>3</v>
      </c>
      <c r="AH7" s="7">
        <f>IF(R7&gt;0,RANK(R7,(N7:P7,Q7:AE7)),0)</f>
        <v>0</v>
      </c>
      <c r="AI7" s="7">
        <f>IF(T7&gt;0,RANK(T7,(N7:P7,Q7:AE7)),0)</f>
        <v>0</v>
      </c>
      <c r="AJ7" s="7">
        <f>IF(S7&gt;0,RANK(S7,(N7:P7,Q7:AE7)),0)</f>
        <v>0</v>
      </c>
      <c r="AK7" s="2">
        <f t="shared" si="5"/>
        <v>2.8627770977832177E-2</v>
      </c>
      <c r="AL7" s="2">
        <f t="shared" si="6"/>
        <v>0</v>
      </c>
      <c r="AM7" s="2">
        <f t="shared" si="7"/>
        <v>0</v>
      </c>
      <c r="AN7" s="2">
        <f t="shared" si="8"/>
        <v>0</v>
      </c>
      <c r="AP7" t="s">
        <v>73</v>
      </c>
      <c r="AQ7" t="s">
        <v>752</v>
      </c>
      <c r="AR7">
        <v>4</v>
      </c>
      <c r="AT7" s="97">
        <v>1</v>
      </c>
      <c r="AU7" s="99">
        <v>9</v>
      </c>
      <c r="AV7" s="103">
        <f t="shared" si="11"/>
        <v>1009</v>
      </c>
      <c r="AX7" s="7" t="s">
        <v>1370</v>
      </c>
    </row>
    <row r="8" spans="1:56" hidden="1" outlineLevel="1">
      <c r="A8" t="s">
        <v>1491</v>
      </c>
      <c r="B8" t="s">
        <v>752</v>
      </c>
      <c r="C8" s="1">
        <f t="shared" si="0"/>
        <v>4087</v>
      </c>
      <c r="D8" s="7">
        <f>IF(N8&gt;0, RANK(N8,(N8:P8,Q8:AE8)),0)</f>
        <v>1</v>
      </c>
      <c r="E8" s="7">
        <f>IF(O8&gt;0,RANK(O8,(N8:P8,Q8:AE8)),0)</f>
        <v>2</v>
      </c>
      <c r="F8" s="7">
        <f>IF(P8&gt;0,RANK(P8,(N8:P8,Q8:AE8)),0)</f>
        <v>0</v>
      </c>
      <c r="G8" s="1">
        <f t="shared" si="9"/>
        <v>3084</v>
      </c>
      <c r="H8" s="2">
        <f t="shared" si="10"/>
        <v>0.75458771715194517</v>
      </c>
      <c r="I8" s="2"/>
      <c r="J8" s="2">
        <f t="shared" si="1"/>
        <v>0.87203327624174209</v>
      </c>
      <c r="K8" s="2">
        <f t="shared" si="2"/>
        <v>0.11744555908979691</v>
      </c>
      <c r="L8" s="2">
        <f t="shared" si="3"/>
        <v>0</v>
      </c>
      <c r="M8" s="2">
        <f t="shared" si="4"/>
        <v>1.0521164668460994E-2</v>
      </c>
      <c r="N8" s="112">
        <v>3564</v>
      </c>
      <c r="O8" s="112">
        <v>480</v>
      </c>
      <c r="P8" s="59"/>
      <c r="Q8" s="59">
        <v>43</v>
      </c>
      <c r="R8" s="59"/>
      <c r="S8" s="59"/>
      <c r="T8" s="59"/>
      <c r="U8" s="59"/>
      <c r="V8" s="59"/>
      <c r="W8" s="59"/>
      <c r="X8" s="112"/>
      <c r="Y8" s="59"/>
      <c r="Z8" s="59"/>
      <c r="AA8" s="59"/>
      <c r="AB8" s="59"/>
      <c r="AC8" s="59"/>
      <c r="AD8" s="59"/>
      <c r="AE8" s="59"/>
      <c r="AG8" s="7">
        <f>IF(Q8&gt;0,RANK(Q8,(N8:P8,Q8:AE8)),0)</f>
        <v>3</v>
      </c>
      <c r="AH8" s="7">
        <f>IF(R8&gt;0,RANK(R8,(N8:P8,Q8:AE8)),0)</f>
        <v>0</v>
      </c>
      <c r="AI8" s="7">
        <f>IF(T8&gt;0,RANK(T8,(N8:P8,Q8:AE8)),0)</f>
        <v>0</v>
      </c>
      <c r="AJ8" s="7">
        <f>IF(S8&gt;0,RANK(S8,(N8:P8,Q8:AE8)),0)</f>
        <v>0</v>
      </c>
      <c r="AK8" s="2">
        <f t="shared" si="5"/>
        <v>1.0521164668460974E-2</v>
      </c>
      <c r="AL8" s="2">
        <f t="shared" si="6"/>
        <v>0</v>
      </c>
      <c r="AM8" s="2">
        <f t="shared" si="7"/>
        <v>0</v>
      </c>
      <c r="AN8" s="2">
        <f t="shared" si="8"/>
        <v>0</v>
      </c>
      <c r="AP8" t="s">
        <v>1491</v>
      </c>
      <c r="AQ8" t="s">
        <v>752</v>
      </c>
      <c r="AR8">
        <v>2</v>
      </c>
      <c r="AT8" s="97">
        <v>1</v>
      </c>
      <c r="AU8" s="99">
        <v>11</v>
      </c>
      <c r="AV8" s="103">
        <f t="shared" si="11"/>
        <v>1011</v>
      </c>
      <c r="AX8" s="7" t="s">
        <v>1370</v>
      </c>
    </row>
    <row r="9" spans="1:56" hidden="1" outlineLevel="1">
      <c r="A9" t="s">
        <v>1492</v>
      </c>
      <c r="B9" t="s">
        <v>752</v>
      </c>
      <c r="C9" s="1">
        <f t="shared" si="0"/>
        <v>7059</v>
      </c>
      <c r="D9" s="7">
        <f>IF(N9&gt;0, RANK(N9,(N9:P9,Q9:AE9)),0)</f>
        <v>1</v>
      </c>
      <c r="E9" s="7">
        <f>IF(O9&gt;0,RANK(O9,(N9:P9,Q9:AE9)),0)</f>
        <v>2</v>
      </c>
      <c r="F9" s="7">
        <f>IF(P9&gt;0,RANK(P9,(N9:P9,Q9:AE9)),0)</f>
        <v>0</v>
      </c>
      <c r="G9" s="1">
        <f t="shared" si="9"/>
        <v>3650</v>
      </c>
      <c r="H9" s="2">
        <f t="shared" si="10"/>
        <v>0.51707040657316905</v>
      </c>
      <c r="I9" s="2"/>
      <c r="J9" s="2">
        <f t="shared" si="1"/>
        <v>0.75152287859470179</v>
      </c>
      <c r="K9" s="2">
        <f t="shared" si="2"/>
        <v>0.2344524720215328</v>
      </c>
      <c r="L9" s="2">
        <f t="shared" si="3"/>
        <v>0</v>
      </c>
      <c r="M9" s="2">
        <f t="shared" si="4"/>
        <v>1.4024649383765408E-2</v>
      </c>
      <c r="N9" s="112">
        <v>5305</v>
      </c>
      <c r="O9" s="112">
        <v>1655</v>
      </c>
      <c r="P9" s="59"/>
      <c r="Q9" s="59">
        <v>99</v>
      </c>
      <c r="R9" s="59"/>
      <c r="S9" s="59"/>
      <c r="T9" s="59"/>
      <c r="U9" s="59"/>
      <c r="V9" s="59"/>
      <c r="W9" s="59"/>
      <c r="X9" s="112"/>
      <c r="Y9" s="59"/>
      <c r="Z9" s="59"/>
      <c r="AA9" s="59"/>
      <c r="AB9" s="59"/>
      <c r="AC9" s="59"/>
      <c r="AD9" s="59"/>
      <c r="AE9" s="59"/>
      <c r="AG9" s="7">
        <f>IF(Q9&gt;0,RANK(Q9,(N9:P9,Q9:AE9)),0)</f>
        <v>3</v>
      </c>
      <c r="AH9" s="7">
        <f>IF(R9&gt;0,RANK(R9,(N9:P9,Q9:AE9)),0)</f>
        <v>0</v>
      </c>
      <c r="AI9" s="7">
        <f>IF(T9&gt;0,RANK(T9,(N9:P9,Q9:AE9)),0)</f>
        <v>0</v>
      </c>
      <c r="AJ9" s="7">
        <f>IF(S9&gt;0,RANK(S9,(N9:P9,Q9:AE9)),0)</f>
        <v>0</v>
      </c>
      <c r="AK9" s="2">
        <f t="shared" si="5"/>
        <v>1.4024649383765405E-2</v>
      </c>
      <c r="AL9" s="2">
        <f t="shared" si="6"/>
        <v>0</v>
      </c>
      <c r="AM9" s="2">
        <f t="shared" si="7"/>
        <v>0</v>
      </c>
      <c r="AN9" s="2">
        <f t="shared" si="8"/>
        <v>0</v>
      </c>
      <c r="AP9" t="s">
        <v>1492</v>
      </c>
      <c r="AQ9" t="s">
        <v>752</v>
      </c>
      <c r="AR9">
        <v>2</v>
      </c>
      <c r="AT9" s="97">
        <v>1</v>
      </c>
      <c r="AU9" s="99">
        <v>13</v>
      </c>
      <c r="AV9" s="103">
        <f t="shared" si="11"/>
        <v>1013</v>
      </c>
      <c r="AX9" s="7" t="s">
        <v>1370</v>
      </c>
    </row>
    <row r="10" spans="1:56" hidden="1" outlineLevel="1">
      <c r="A10" t="s">
        <v>684</v>
      </c>
      <c r="B10" t="s">
        <v>752</v>
      </c>
      <c r="C10" s="1">
        <f t="shared" si="0"/>
        <v>37958</v>
      </c>
      <c r="D10" s="7">
        <f>IF(N10&gt;0, RANK(N10,(N10:P10,Q10:AE10)),0)</f>
        <v>1</v>
      </c>
      <c r="E10" s="7">
        <f>IF(O10&gt;0,RANK(O10,(N10:P10,Q10:AE10)),0)</f>
        <v>2</v>
      </c>
      <c r="F10" s="7">
        <f>IF(P10&gt;0,RANK(P10,(N10:P10,Q10:AE10)),0)</f>
        <v>0</v>
      </c>
      <c r="G10" s="1">
        <f t="shared" si="9"/>
        <v>8545</v>
      </c>
      <c r="H10" s="2">
        <f t="shared" si="10"/>
        <v>0.22511723483850571</v>
      </c>
      <c r="I10" s="2"/>
      <c r="J10" s="2">
        <f t="shared" si="1"/>
        <v>0.59895147268033089</v>
      </c>
      <c r="K10" s="2">
        <f t="shared" si="2"/>
        <v>0.37383423784182518</v>
      </c>
      <c r="L10" s="2">
        <f t="shared" si="3"/>
        <v>0</v>
      </c>
      <c r="M10" s="2">
        <f t="shared" si="4"/>
        <v>2.7214289477843934E-2</v>
      </c>
      <c r="N10" s="112">
        <v>22735</v>
      </c>
      <c r="O10" s="112">
        <v>14190</v>
      </c>
      <c r="P10" s="59"/>
      <c r="Q10" s="59">
        <v>1033</v>
      </c>
      <c r="R10" s="59"/>
      <c r="S10" s="59"/>
      <c r="T10" s="59"/>
      <c r="U10" s="59"/>
      <c r="V10" s="59"/>
      <c r="W10" s="59"/>
      <c r="X10" s="112"/>
      <c r="Y10" s="59"/>
      <c r="Z10" s="59"/>
      <c r="AA10" s="59"/>
      <c r="AB10" s="59"/>
      <c r="AC10" s="59"/>
      <c r="AD10" s="59"/>
      <c r="AE10" s="59"/>
      <c r="AG10" s="7">
        <f>IF(Q10&gt;0,RANK(Q10,(N10:P10,Q10:AE10)),0)</f>
        <v>3</v>
      </c>
      <c r="AH10" s="7">
        <f>IF(R10&gt;0,RANK(R10,(N10:P10,Q10:AE10)),0)</f>
        <v>0</v>
      </c>
      <c r="AI10" s="7">
        <f>IF(T10&gt;0,RANK(T10,(N10:P10,Q10:AE10)),0)</f>
        <v>0</v>
      </c>
      <c r="AJ10" s="7">
        <f>IF(S10&gt;0,RANK(S10,(N10:P10,Q10:AE10)),0)</f>
        <v>0</v>
      </c>
      <c r="AK10" s="2">
        <f t="shared" si="5"/>
        <v>2.7214289477843934E-2</v>
      </c>
      <c r="AL10" s="2">
        <f t="shared" si="6"/>
        <v>0</v>
      </c>
      <c r="AM10" s="2">
        <f t="shared" si="7"/>
        <v>0</v>
      </c>
      <c r="AN10" s="2">
        <f t="shared" si="8"/>
        <v>0</v>
      </c>
      <c r="AP10" t="s">
        <v>684</v>
      </c>
      <c r="AQ10" t="s">
        <v>752</v>
      </c>
      <c r="AR10">
        <v>3</v>
      </c>
      <c r="AT10" s="97">
        <v>1</v>
      </c>
      <c r="AU10" s="99">
        <v>15</v>
      </c>
      <c r="AV10" s="103">
        <f t="shared" si="11"/>
        <v>1015</v>
      </c>
      <c r="AX10" s="7" t="s">
        <v>1370</v>
      </c>
    </row>
    <row r="11" spans="1:56" hidden="1" outlineLevel="1">
      <c r="A11" t="s">
        <v>633</v>
      </c>
      <c r="B11" t="s">
        <v>752</v>
      </c>
      <c r="C11" s="1">
        <f t="shared" si="0"/>
        <v>12398</v>
      </c>
      <c r="D11" s="7">
        <f>IF(N11&gt;0, RANK(N11,(N11:P11,Q11:AE11)),0)</f>
        <v>1</v>
      </c>
      <c r="E11" s="7">
        <f>IF(O11&gt;0,RANK(O11,(N11:P11,Q11:AE11)),0)</f>
        <v>2</v>
      </c>
      <c r="F11" s="7">
        <f>IF(P11&gt;0,RANK(P11,(N11:P11,Q11:AE11)),0)</f>
        <v>0</v>
      </c>
      <c r="G11" s="1">
        <f t="shared" si="9"/>
        <v>4245</v>
      </c>
      <c r="H11" s="2">
        <f t="shared" si="10"/>
        <v>0.34239393450556543</v>
      </c>
      <c r="I11" s="2"/>
      <c r="J11" s="2">
        <f t="shared" si="1"/>
        <v>0.66034844329730602</v>
      </c>
      <c r="K11" s="2">
        <f t="shared" si="2"/>
        <v>0.31795450879174059</v>
      </c>
      <c r="L11" s="2">
        <f t="shared" si="3"/>
        <v>0</v>
      </c>
      <c r="M11" s="2">
        <f t="shared" si="4"/>
        <v>2.1697047910953393E-2</v>
      </c>
      <c r="N11" s="112">
        <v>8187</v>
      </c>
      <c r="O11" s="112">
        <v>3942</v>
      </c>
      <c r="P11" s="59"/>
      <c r="Q11" s="59">
        <v>269</v>
      </c>
      <c r="R11" s="59"/>
      <c r="S11" s="59"/>
      <c r="T11" s="59"/>
      <c r="U11" s="59"/>
      <c r="V11" s="59"/>
      <c r="W11" s="59"/>
      <c r="X11" s="112"/>
      <c r="Y11" s="59"/>
      <c r="Z11" s="59"/>
      <c r="AA11" s="59"/>
      <c r="AB11" s="59"/>
      <c r="AC11" s="59"/>
      <c r="AD11" s="59"/>
      <c r="AE11" s="59"/>
      <c r="AG11" s="7">
        <f>IF(Q11&gt;0,RANK(Q11,(N11:P11,Q11:AE11)),0)</f>
        <v>3</v>
      </c>
      <c r="AH11" s="7">
        <f>IF(R11&gt;0,RANK(R11,(N11:P11,Q11:AE11)),0)</f>
        <v>0</v>
      </c>
      <c r="AI11" s="7">
        <f>IF(T11&gt;0,RANK(T11,(N11:P11,Q11:AE11)),0)</f>
        <v>0</v>
      </c>
      <c r="AJ11" s="7">
        <f>IF(S11&gt;0,RANK(S11,(N11:P11,Q11:AE11)),0)</f>
        <v>0</v>
      </c>
      <c r="AK11" s="2">
        <f t="shared" si="5"/>
        <v>2.1697047910953379E-2</v>
      </c>
      <c r="AL11" s="2">
        <f t="shared" si="6"/>
        <v>0</v>
      </c>
      <c r="AM11" s="2">
        <f t="shared" si="7"/>
        <v>0</v>
      </c>
      <c r="AN11" s="2">
        <f t="shared" si="8"/>
        <v>0</v>
      </c>
      <c r="AP11" t="s">
        <v>633</v>
      </c>
      <c r="AQ11" t="s">
        <v>752</v>
      </c>
      <c r="AR11">
        <v>3</v>
      </c>
      <c r="AT11" s="97">
        <v>1</v>
      </c>
      <c r="AU11" s="99">
        <v>17</v>
      </c>
      <c r="AV11" s="103">
        <f t="shared" si="11"/>
        <v>1017</v>
      </c>
      <c r="AX11" s="7" t="s">
        <v>1370</v>
      </c>
    </row>
    <row r="12" spans="1:56" hidden="1" outlineLevel="1">
      <c r="A12" t="s">
        <v>1396</v>
      </c>
      <c r="B12" t="s">
        <v>752</v>
      </c>
      <c r="C12" s="1">
        <f t="shared" si="0"/>
        <v>6542</v>
      </c>
      <c r="D12" s="7">
        <f>IF(N12&gt;0, RANK(N12,(N12:P12,Q12:AE12)),0)</f>
        <v>1</v>
      </c>
      <c r="E12" s="7">
        <f>IF(O12&gt;0,RANK(O12,(N12:P12,Q12:AE12)),0)</f>
        <v>2</v>
      </c>
      <c r="F12" s="7">
        <f>IF(P12&gt;0,RANK(P12,(N12:P12,Q12:AE12)),0)</f>
        <v>0</v>
      </c>
      <c r="G12" s="1">
        <f t="shared" si="9"/>
        <v>3632</v>
      </c>
      <c r="H12" s="2">
        <f t="shared" si="10"/>
        <v>0.55518190155915625</v>
      </c>
      <c r="I12" s="2"/>
      <c r="J12" s="2">
        <f t="shared" si="1"/>
        <v>0.76490369917456436</v>
      </c>
      <c r="K12" s="2">
        <f t="shared" si="2"/>
        <v>0.20972179761540813</v>
      </c>
      <c r="L12" s="2">
        <f t="shared" si="3"/>
        <v>0</v>
      </c>
      <c r="M12" s="2">
        <f t="shared" si="4"/>
        <v>2.5374503210027516E-2</v>
      </c>
      <c r="N12" s="112">
        <v>5004</v>
      </c>
      <c r="O12" s="112">
        <v>1372</v>
      </c>
      <c r="P12" s="59"/>
      <c r="Q12" s="59">
        <v>166</v>
      </c>
      <c r="R12" s="59"/>
      <c r="S12" s="59"/>
      <c r="T12" s="59"/>
      <c r="U12" s="59"/>
      <c r="V12" s="59"/>
      <c r="W12" s="59"/>
      <c r="X12" s="112"/>
      <c r="Y12" s="59"/>
      <c r="Z12" s="59"/>
      <c r="AA12" s="59"/>
      <c r="AB12" s="59"/>
      <c r="AC12" s="59"/>
      <c r="AD12" s="59"/>
      <c r="AE12" s="59"/>
      <c r="AG12" s="7">
        <f>IF(Q12&gt;0,RANK(Q12,(N12:P12,Q12:AE12)),0)</f>
        <v>3</v>
      </c>
      <c r="AH12" s="7">
        <f>IF(R12&gt;0,RANK(R12,(N12:P12,Q12:AE12)),0)</f>
        <v>0</v>
      </c>
      <c r="AI12" s="7">
        <f>IF(T12&gt;0,RANK(T12,(N12:P12,Q12:AE12)),0)</f>
        <v>0</v>
      </c>
      <c r="AJ12" s="7">
        <f>IF(S12&gt;0,RANK(S12,(N12:P12,Q12:AE12)),0)</f>
        <v>0</v>
      </c>
      <c r="AK12" s="2">
        <f t="shared" si="5"/>
        <v>2.5374503210027516E-2</v>
      </c>
      <c r="AL12" s="2">
        <f t="shared" si="6"/>
        <v>0</v>
      </c>
      <c r="AM12" s="2">
        <f t="shared" si="7"/>
        <v>0</v>
      </c>
      <c r="AN12" s="2">
        <f t="shared" si="8"/>
        <v>0</v>
      </c>
      <c r="AP12" t="s">
        <v>1396</v>
      </c>
      <c r="AQ12" t="s">
        <v>752</v>
      </c>
      <c r="AR12">
        <v>3</v>
      </c>
      <c r="AT12" s="97">
        <v>1</v>
      </c>
      <c r="AU12" s="99">
        <v>19</v>
      </c>
      <c r="AV12" s="103">
        <f t="shared" si="11"/>
        <v>1019</v>
      </c>
      <c r="AX12" s="7" t="s">
        <v>1370</v>
      </c>
    </row>
    <row r="13" spans="1:56" hidden="1" outlineLevel="1">
      <c r="A13" t="s">
        <v>1485</v>
      </c>
      <c r="B13" t="s">
        <v>752</v>
      </c>
      <c r="C13" s="1">
        <f t="shared" si="0"/>
        <v>14219</v>
      </c>
      <c r="D13" s="7">
        <f>IF(N13&gt;0, RANK(N13,(N13:P13,Q13:AE13)),0)</f>
        <v>1</v>
      </c>
      <c r="E13" s="7">
        <f>IF(O13&gt;0,RANK(O13,(N13:P13,Q13:AE13)),0)</f>
        <v>2</v>
      </c>
      <c r="F13" s="7">
        <f>IF(P13&gt;0,RANK(P13,(N13:P13,Q13:AE13)),0)</f>
        <v>0</v>
      </c>
      <c r="G13" s="1">
        <f t="shared" si="9"/>
        <v>5227</v>
      </c>
      <c r="H13" s="2">
        <f t="shared" si="10"/>
        <v>0.36760672339826994</v>
      </c>
      <c r="I13" s="2"/>
      <c r="J13" s="2">
        <f t="shared" si="1"/>
        <v>0.67768478795977216</v>
      </c>
      <c r="K13" s="2">
        <f t="shared" si="2"/>
        <v>0.31007806456150222</v>
      </c>
      <c r="L13" s="2">
        <f t="shared" si="3"/>
        <v>0</v>
      </c>
      <c r="M13" s="2">
        <f t="shared" si="4"/>
        <v>1.2237147478725618E-2</v>
      </c>
      <c r="N13" s="112">
        <v>9636</v>
      </c>
      <c r="O13" s="112">
        <v>4409</v>
      </c>
      <c r="P13" s="59"/>
      <c r="Q13" s="59">
        <v>174</v>
      </c>
      <c r="R13" s="59"/>
      <c r="S13" s="59"/>
      <c r="T13" s="59"/>
      <c r="U13" s="59"/>
      <c r="V13" s="59"/>
      <c r="W13" s="59"/>
      <c r="X13" s="112"/>
      <c r="Y13" s="59"/>
      <c r="Z13" s="59"/>
      <c r="AA13" s="59"/>
      <c r="AB13" s="59"/>
      <c r="AC13" s="59"/>
      <c r="AD13" s="59"/>
      <c r="AE13" s="59"/>
      <c r="AG13" s="7">
        <f>IF(Q13&gt;0,RANK(Q13,(N13:P13,Q13:AE13)),0)</f>
        <v>3</v>
      </c>
      <c r="AH13" s="7">
        <f>IF(R13&gt;0,RANK(R13,(N13:P13,Q13:AE13)),0)</f>
        <v>0</v>
      </c>
      <c r="AI13" s="7">
        <f>IF(T13&gt;0,RANK(T13,(N13:P13,Q13:AE13)),0)</f>
        <v>0</v>
      </c>
      <c r="AJ13" s="7">
        <f>IF(S13&gt;0,RANK(S13,(N13:P13,Q13:AE13)),0)</f>
        <v>0</v>
      </c>
      <c r="AK13" s="2">
        <f t="shared" si="5"/>
        <v>1.2237147478725648E-2</v>
      </c>
      <c r="AL13" s="2">
        <f t="shared" si="6"/>
        <v>0</v>
      </c>
      <c r="AM13" s="2">
        <f t="shared" si="7"/>
        <v>0</v>
      </c>
      <c r="AN13" s="2">
        <f t="shared" si="8"/>
        <v>0</v>
      </c>
      <c r="AP13" t="s">
        <v>1485</v>
      </c>
      <c r="AQ13" t="s">
        <v>752</v>
      </c>
      <c r="AR13">
        <v>6</v>
      </c>
      <c r="AT13" s="97">
        <v>1</v>
      </c>
      <c r="AU13" s="99">
        <v>21</v>
      </c>
      <c r="AV13" s="103">
        <f t="shared" si="11"/>
        <v>1021</v>
      </c>
      <c r="AX13" s="7" t="s">
        <v>1370</v>
      </c>
    </row>
    <row r="14" spans="1:56" hidden="1" outlineLevel="1">
      <c r="A14" t="s">
        <v>371</v>
      </c>
      <c r="B14" t="s">
        <v>752</v>
      </c>
      <c r="C14" s="1">
        <f t="shared" si="0"/>
        <v>6294</v>
      </c>
      <c r="D14" s="7">
        <f>IF(N14&gt;0, RANK(N14,(N14:P14,Q14:AE14)),0)</f>
        <v>1</v>
      </c>
      <c r="E14" s="7">
        <f>IF(O14&gt;0,RANK(O14,(N14:P14,Q14:AE14)),0)</f>
        <v>2</v>
      </c>
      <c r="F14" s="7">
        <f>IF(P14&gt;0,RANK(P14,(N14:P14,Q14:AE14)),0)</f>
        <v>0</v>
      </c>
      <c r="G14" s="1">
        <f t="shared" si="9"/>
        <v>3874</v>
      </c>
      <c r="H14" s="2">
        <f t="shared" si="10"/>
        <v>0.61550683190340005</v>
      </c>
      <c r="I14" s="2"/>
      <c r="J14" s="2">
        <f t="shared" si="1"/>
        <v>0.80537019383539876</v>
      </c>
      <c r="K14" s="2">
        <f t="shared" si="2"/>
        <v>0.18986336193199874</v>
      </c>
      <c r="L14" s="2">
        <f t="shared" si="3"/>
        <v>0</v>
      </c>
      <c r="M14" s="2">
        <f t="shared" si="4"/>
        <v>4.7664442326025014E-3</v>
      </c>
      <c r="N14" s="112">
        <v>5069</v>
      </c>
      <c r="O14" s="112">
        <v>1195</v>
      </c>
      <c r="P14" s="59"/>
      <c r="Q14" s="59">
        <v>30</v>
      </c>
      <c r="R14" s="59"/>
      <c r="S14" s="59"/>
      <c r="T14" s="59"/>
      <c r="U14" s="59"/>
      <c r="V14" s="59"/>
      <c r="W14" s="59"/>
      <c r="X14" s="112"/>
      <c r="Y14" s="59"/>
      <c r="Z14" s="59"/>
      <c r="AA14" s="59"/>
      <c r="AB14" s="59"/>
      <c r="AC14" s="59"/>
      <c r="AD14" s="59"/>
      <c r="AE14" s="59"/>
      <c r="AG14" s="7">
        <f>IF(Q14&gt;0,RANK(Q14,(N14:P14,Q14:AE14)),0)</f>
        <v>3</v>
      </c>
      <c r="AH14" s="7">
        <f>IF(R14&gt;0,RANK(R14,(N14:P14,Q14:AE14)),0)</f>
        <v>0</v>
      </c>
      <c r="AI14" s="7">
        <f>IF(T14&gt;0,RANK(T14,(N14:P14,Q14:AE14)),0)</f>
        <v>0</v>
      </c>
      <c r="AJ14" s="7">
        <f>IF(S14&gt;0,RANK(S14,(N14:P14,Q14:AE14)),0)</f>
        <v>0</v>
      </c>
      <c r="AK14" s="2">
        <f t="shared" si="5"/>
        <v>4.7664442326024788E-3</v>
      </c>
      <c r="AL14" s="2">
        <f t="shared" si="6"/>
        <v>0</v>
      </c>
      <c r="AM14" s="2">
        <f t="shared" si="7"/>
        <v>0</v>
      </c>
      <c r="AN14" s="2">
        <f t="shared" si="8"/>
        <v>0</v>
      </c>
      <c r="AP14" t="s">
        <v>371</v>
      </c>
      <c r="AQ14" t="s">
        <v>752</v>
      </c>
      <c r="AR14">
        <v>7</v>
      </c>
      <c r="AT14" s="97">
        <v>1</v>
      </c>
      <c r="AU14" s="99">
        <v>23</v>
      </c>
      <c r="AV14" s="103">
        <f t="shared" si="11"/>
        <v>1023</v>
      </c>
      <c r="AX14" s="7" t="s">
        <v>1370</v>
      </c>
    </row>
    <row r="15" spans="1:56" hidden="1" outlineLevel="1">
      <c r="A15" t="s">
        <v>957</v>
      </c>
      <c r="B15" t="s">
        <v>752</v>
      </c>
      <c r="C15" s="1">
        <f t="shared" si="0"/>
        <v>10030</v>
      </c>
      <c r="D15" s="7">
        <f>IF(N15&gt;0, RANK(N15,(N15:P15,Q15:AE15)),0)</f>
        <v>1</v>
      </c>
      <c r="E15" s="7">
        <f>IF(O15&gt;0,RANK(O15,(N15:P15,Q15:AE15)),0)</f>
        <v>2</v>
      </c>
      <c r="F15" s="7">
        <f>IF(P15&gt;0,RANK(P15,(N15:P15,Q15:AE15)),0)</f>
        <v>0</v>
      </c>
      <c r="G15" s="1">
        <f t="shared" si="9"/>
        <v>3395</v>
      </c>
      <c r="H15" s="2">
        <f t="shared" si="10"/>
        <v>0.33848454636091724</v>
      </c>
      <c r="I15" s="2"/>
      <c r="J15" s="2">
        <f t="shared" si="1"/>
        <v>0.66350947158524431</v>
      </c>
      <c r="K15" s="2">
        <f t="shared" si="2"/>
        <v>0.32502492522432702</v>
      </c>
      <c r="L15" s="2">
        <f t="shared" si="3"/>
        <v>0</v>
      </c>
      <c r="M15" s="2">
        <f t="shared" si="4"/>
        <v>1.1465603190428664E-2</v>
      </c>
      <c r="N15" s="112">
        <v>6655</v>
      </c>
      <c r="O15" s="112">
        <v>3260</v>
      </c>
      <c r="P15" s="59"/>
      <c r="Q15" s="59">
        <v>115</v>
      </c>
      <c r="R15" s="59"/>
      <c r="S15" s="59"/>
      <c r="T15" s="59"/>
      <c r="U15" s="59"/>
      <c r="V15" s="59"/>
      <c r="W15" s="59"/>
      <c r="X15" s="112"/>
      <c r="Y15" s="59"/>
      <c r="Z15" s="59"/>
      <c r="AA15" s="59"/>
      <c r="AB15" s="59"/>
      <c r="AC15" s="59"/>
      <c r="AD15" s="59"/>
      <c r="AE15" s="59"/>
      <c r="AG15" s="7">
        <f>IF(Q15&gt;0,RANK(Q15,(N15:P15,Q15:AE15)),0)</f>
        <v>3</v>
      </c>
      <c r="AH15" s="7">
        <f>IF(R15&gt;0,RANK(R15,(N15:P15,Q15:AE15)),0)</f>
        <v>0</v>
      </c>
      <c r="AI15" s="7">
        <f>IF(T15&gt;0,RANK(T15,(N15:P15,Q15:AE15)),0)</f>
        <v>0</v>
      </c>
      <c r="AJ15" s="7">
        <f>IF(S15&gt;0,RANK(S15,(N15:P15,Q15:AE15)),0)</f>
        <v>0</v>
      </c>
      <c r="AK15" s="2">
        <f t="shared" si="5"/>
        <v>1.1465603190428714E-2</v>
      </c>
      <c r="AL15" s="2">
        <f t="shared" si="6"/>
        <v>0</v>
      </c>
      <c r="AM15" s="2">
        <f t="shared" si="7"/>
        <v>0</v>
      </c>
      <c r="AN15" s="2">
        <f t="shared" si="8"/>
        <v>0</v>
      </c>
      <c r="AP15" t="s">
        <v>957</v>
      </c>
      <c r="AQ15" t="s">
        <v>752</v>
      </c>
      <c r="AT15" s="97">
        <v>1</v>
      </c>
      <c r="AU15" s="99">
        <v>25</v>
      </c>
      <c r="AV15" s="103">
        <f t="shared" si="11"/>
        <v>1025</v>
      </c>
      <c r="AX15" s="7" t="s">
        <v>1370</v>
      </c>
    </row>
    <row r="16" spans="1:56" hidden="1" outlineLevel="1">
      <c r="A16" t="s">
        <v>958</v>
      </c>
      <c r="B16" t="s">
        <v>752</v>
      </c>
      <c r="C16" s="1">
        <f t="shared" si="0"/>
        <v>4512</v>
      </c>
      <c r="D16" s="7">
        <f>IF(N16&gt;0, RANK(N16,(N16:P16,Q16:AE16)),0)</f>
        <v>1</v>
      </c>
      <c r="E16" s="7">
        <f>IF(O16&gt;0,RANK(O16,(N16:P16,Q16:AE16)),0)</f>
        <v>2</v>
      </c>
      <c r="F16" s="7">
        <f>IF(P16&gt;0,RANK(P16,(N16:P16,Q16:AE16)),0)</f>
        <v>0</v>
      </c>
      <c r="G16" s="1">
        <f t="shared" si="9"/>
        <v>1752</v>
      </c>
      <c r="H16" s="2">
        <f t="shared" si="10"/>
        <v>0.38829787234042551</v>
      </c>
      <c r="I16" s="2"/>
      <c r="J16" s="2">
        <f t="shared" si="1"/>
        <v>0.6784131205673759</v>
      </c>
      <c r="K16" s="2">
        <f t="shared" si="2"/>
        <v>0.29011524822695034</v>
      </c>
      <c r="L16" s="2">
        <f t="shared" si="3"/>
        <v>0</v>
      </c>
      <c r="M16" s="2">
        <f t="shared" si="4"/>
        <v>3.1471631205673756E-2</v>
      </c>
      <c r="N16" s="112">
        <v>3061</v>
      </c>
      <c r="O16" s="112">
        <v>1309</v>
      </c>
      <c r="P16" s="59"/>
      <c r="Q16" s="59">
        <v>142</v>
      </c>
      <c r="R16" s="59"/>
      <c r="S16" s="59"/>
      <c r="T16" s="59"/>
      <c r="U16" s="59"/>
      <c r="V16" s="59"/>
      <c r="W16" s="59"/>
      <c r="X16" s="112"/>
      <c r="Y16" s="59"/>
      <c r="Z16" s="59"/>
      <c r="AA16" s="59"/>
      <c r="AB16" s="59"/>
      <c r="AC16" s="59"/>
      <c r="AD16" s="59"/>
      <c r="AE16" s="59"/>
      <c r="AG16" s="7">
        <f>IF(Q16&gt;0,RANK(Q16,(N16:P16,Q16:AE16)),0)</f>
        <v>3</v>
      </c>
      <c r="AH16" s="7">
        <f>IF(R16&gt;0,RANK(R16,(N16:P16,Q16:AE16)),0)</f>
        <v>0</v>
      </c>
      <c r="AI16" s="7">
        <f>IF(T16&gt;0,RANK(T16,(N16:P16,Q16:AE16)),0)</f>
        <v>0</v>
      </c>
      <c r="AJ16" s="7">
        <f>IF(S16&gt;0,RANK(S16,(N16:P16,Q16:AE16)),0)</f>
        <v>0</v>
      </c>
      <c r="AK16" s="2">
        <f t="shared" si="5"/>
        <v>3.1471631205673756E-2</v>
      </c>
      <c r="AL16" s="2">
        <f t="shared" si="6"/>
        <v>0</v>
      </c>
      <c r="AM16" s="2">
        <f t="shared" si="7"/>
        <v>0</v>
      </c>
      <c r="AN16" s="2">
        <f t="shared" si="8"/>
        <v>0</v>
      </c>
      <c r="AP16" t="s">
        <v>958</v>
      </c>
      <c r="AQ16" t="s">
        <v>752</v>
      </c>
      <c r="AR16">
        <v>3</v>
      </c>
      <c r="AT16" s="97">
        <v>1</v>
      </c>
      <c r="AU16" s="99">
        <v>27</v>
      </c>
      <c r="AV16" s="103">
        <f t="shared" si="11"/>
        <v>1027</v>
      </c>
      <c r="AX16" s="7" t="s">
        <v>1370</v>
      </c>
    </row>
    <row r="17" spans="1:50" hidden="1" outlineLevel="1">
      <c r="A17" t="s">
        <v>1831</v>
      </c>
      <c r="B17" t="s">
        <v>752</v>
      </c>
      <c r="C17" s="1">
        <f t="shared" si="0"/>
        <v>4033</v>
      </c>
      <c r="D17" s="7">
        <f>IF(N17&gt;0, RANK(N17,(N17:P17,Q17:AE17)),0)</f>
        <v>1</v>
      </c>
      <c r="E17" s="7">
        <f>IF(O17&gt;0,RANK(O17,(N17:P17,Q17:AE17)),0)</f>
        <v>2</v>
      </c>
      <c r="F17" s="7">
        <f>IF(P17&gt;0,RANK(P17,(N17:P17,Q17:AE17)),0)</f>
        <v>0</v>
      </c>
      <c r="G17" s="1">
        <f t="shared" si="9"/>
        <v>1206</v>
      </c>
      <c r="H17" s="2">
        <f t="shared" si="10"/>
        <v>0.29903297793206052</v>
      </c>
      <c r="I17" s="2"/>
      <c r="J17" s="2">
        <f t="shared" si="1"/>
        <v>0.63476320357054306</v>
      </c>
      <c r="K17" s="2">
        <f t="shared" si="2"/>
        <v>0.33573022563848254</v>
      </c>
      <c r="L17" s="2">
        <f t="shared" si="3"/>
        <v>0</v>
      </c>
      <c r="M17" s="2">
        <f t="shared" si="4"/>
        <v>2.9506570790974407E-2</v>
      </c>
      <c r="N17" s="112">
        <v>2560</v>
      </c>
      <c r="O17" s="112">
        <v>1354</v>
      </c>
      <c r="P17" s="59"/>
      <c r="Q17" s="59">
        <v>119</v>
      </c>
      <c r="R17" s="59"/>
      <c r="S17" s="59"/>
      <c r="T17" s="59"/>
      <c r="U17" s="59"/>
      <c r="V17" s="59"/>
      <c r="W17" s="59"/>
      <c r="X17" s="112"/>
      <c r="Y17" s="59"/>
      <c r="Z17" s="59"/>
      <c r="AA17" s="59"/>
      <c r="AB17" s="59"/>
      <c r="AC17" s="59"/>
      <c r="AD17" s="59"/>
      <c r="AE17" s="59"/>
      <c r="AG17" s="7">
        <f>IF(Q17&gt;0,RANK(Q17,(N17:P17,Q17:AE17)),0)</f>
        <v>3</v>
      </c>
      <c r="AH17" s="7">
        <f>IF(R17&gt;0,RANK(R17,(N17:P17,Q17:AE17)),0)</f>
        <v>0</v>
      </c>
      <c r="AI17" s="7">
        <f>IF(T17&gt;0,RANK(T17,(N17:P17,Q17:AE17)),0)</f>
        <v>0</v>
      </c>
      <c r="AJ17" s="7">
        <f>IF(S17&gt;0,RANK(S17,(N17:P17,Q17:AE17)),0)</f>
        <v>0</v>
      </c>
      <c r="AK17" s="2">
        <f t="shared" si="5"/>
        <v>2.9506570790974462E-2</v>
      </c>
      <c r="AL17" s="2">
        <f t="shared" si="6"/>
        <v>0</v>
      </c>
      <c r="AM17" s="2">
        <f t="shared" si="7"/>
        <v>0</v>
      </c>
      <c r="AN17" s="2">
        <f t="shared" si="8"/>
        <v>0</v>
      </c>
      <c r="AP17" t="s">
        <v>1831</v>
      </c>
      <c r="AQ17" t="s">
        <v>752</v>
      </c>
      <c r="AR17">
        <v>3</v>
      </c>
      <c r="AT17" s="97">
        <v>1</v>
      </c>
      <c r="AU17" s="99">
        <v>29</v>
      </c>
      <c r="AV17" s="103">
        <f t="shared" si="11"/>
        <v>1029</v>
      </c>
      <c r="AX17" s="7" t="s">
        <v>1370</v>
      </c>
    </row>
    <row r="18" spans="1:50" hidden="1" outlineLevel="1">
      <c r="A18" t="s">
        <v>384</v>
      </c>
      <c r="B18" t="s">
        <v>752</v>
      </c>
      <c r="C18" s="1">
        <f t="shared" si="0"/>
        <v>13878</v>
      </c>
      <c r="D18" s="7">
        <f>IF(N18&gt;0, RANK(N18,(N18:P18,Q18:AE18)),0)</f>
        <v>1</v>
      </c>
      <c r="E18" s="7">
        <f>IF(O18&gt;0,RANK(O18,(N18:P18,Q18:AE18)),0)</f>
        <v>2</v>
      </c>
      <c r="F18" s="7">
        <f>IF(P18&gt;0,RANK(P18,(N18:P18,Q18:AE18)),0)</f>
        <v>0</v>
      </c>
      <c r="G18" s="1">
        <f t="shared" si="9"/>
        <v>6802</v>
      </c>
      <c r="H18" s="2">
        <f t="shared" si="10"/>
        <v>0.49012826055627612</v>
      </c>
      <c r="I18" s="2"/>
      <c r="J18" s="2">
        <f t="shared" si="1"/>
        <v>0.73656146418792334</v>
      </c>
      <c r="K18" s="2">
        <f t="shared" si="2"/>
        <v>0.24643320363164722</v>
      </c>
      <c r="L18" s="2">
        <f t="shared" si="3"/>
        <v>0</v>
      </c>
      <c r="M18" s="2">
        <f t="shared" si="4"/>
        <v>1.7005332180429433E-2</v>
      </c>
      <c r="N18" s="112">
        <v>10222</v>
      </c>
      <c r="O18" s="112">
        <v>3420</v>
      </c>
      <c r="P18" s="59"/>
      <c r="Q18" s="59">
        <v>236</v>
      </c>
      <c r="R18" s="59"/>
      <c r="S18" s="59"/>
      <c r="T18" s="59"/>
      <c r="U18" s="59"/>
      <c r="V18" s="59"/>
      <c r="W18" s="59"/>
      <c r="X18" s="112"/>
      <c r="Y18" s="59"/>
      <c r="Z18" s="59"/>
      <c r="AA18" s="59"/>
      <c r="AB18" s="59"/>
      <c r="AC18" s="59"/>
      <c r="AD18" s="59"/>
      <c r="AE18" s="59"/>
      <c r="AG18" s="7">
        <f>IF(Q18&gt;0,RANK(Q18,(N18:P18,Q18:AE18)),0)</f>
        <v>3</v>
      </c>
      <c r="AH18" s="7">
        <f>IF(R18&gt;0,RANK(R18,(N18:P18,Q18:AE18)),0)</f>
        <v>0</v>
      </c>
      <c r="AI18" s="7">
        <f>IF(T18&gt;0,RANK(T18,(N18:P18,Q18:AE18)),0)</f>
        <v>0</v>
      </c>
      <c r="AJ18" s="7">
        <f>IF(S18&gt;0,RANK(S18,(N18:P18,Q18:AE18)),0)</f>
        <v>0</v>
      </c>
      <c r="AK18" s="2">
        <f t="shared" si="5"/>
        <v>1.7005332180429458E-2</v>
      </c>
      <c r="AL18" s="2">
        <f t="shared" si="6"/>
        <v>0</v>
      </c>
      <c r="AM18" s="2">
        <f t="shared" si="7"/>
        <v>0</v>
      </c>
      <c r="AN18" s="2">
        <f t="shared" si="8"/>
        <v>0</v>
      </c>
      <c r="AP18" t="s">
        <v>384</v>
      </c>
      <c r="AQ18" t="s">
        <v>752</v>
      </c>
      <c r="AR18">
        <v>2</v>
      </c>
      <c r="AT18" s="97">
        <v>1</v>
      </c>
      <c r="AU18" s="99">
        <v>31</v>
      </c>
      <c r="AV18" s="103">
        <f t="shared" si="11"/>
        <v>1031</v>
      </c>
      <c r="AX18" s="7" t="s">
        <v>1370</v>
      </c>
    </row>
    <row r="19" spans="1:50" hidden="1" outlineLevel="1">
      <c r="A19" t="s">
        <v>914</v>
      </c>
      <c r="B19" t="s">
        <v>752</v>
      </c>
      <c r="C19" s="1">
        <f t="shared" si="0"/>
        <v>21875</v>
      </c>
      <c r="D19" s="7">
        <f>IF(N19&gt;0, RANK(N19,(N19:P19,Q19:AE19)),0)</f>
        <v>1</v>
      </c>
      <c r="E19" s="7">
        <f>IF(O19&gt;0,RANK(O19,(N19:P19,Q19:AE19)),0)</f>
        <v>2</v>
      </c>
      <c r="F19" s="7">
        <f>IF(P19&gt;0,RANK(P19,(N19:P19,Q19:AE19)),0)</f>
        <v>0</v>
      </c>
      <c r="G19" s="1">
        <f t="shared" si="9"/>
        <v>11624</v>
      </c>
      <c r="H19" s="2">
        <f t="shared" si="10"/>
        <v>0.53138285714285716</v>
      </c>
      <c r="I19" s="2"/>
      <c r="J19" s="2">
        <f t="shared" si="1"/>
        <v>0.75835428571428576</v>
      </c>
      <c r="K19" s="2">
        <f t="shared" si="2"/>
        <v>0.22697142857142857</v>
      </c>
      <c r="L19" s="2">
        <f t="shared" si="3"/>
        <v>0</v>
      </c>
      <c r="M19" s="2">
        <f t="shared" si="4"/>
        <v>1.4674285714285668E-2</v>
      </c>
      <c r="N19" s="112">
        <v>16589</v>
      </c>
      <c r="O19" s="112">
        <v>4965</v>
      </c>
      <c r="P19" s="59"/>
      <c r="Q19" s="59">
        <v>321</v>
      </c>
      <c r="R19" s="59"/>
      <c r="S19" s="59"/>
      <c r="T19" s="59"/>
      <c r="U19" s="59"/>
      <c r="V19" s="59"/>
      <c r="W19" s="59"/>
      <c r="X19" s="112"/>
      <c r="Y19" s="59"/>
      <c r="Z19" s="59"/>
      <c r="AA19" s="59"/>
      <c r="AB19" s="59"/>
      <c r="AC19" s="59"/>
      <c r="AD19" s="59"/>
      <c r="AE19" s="59"/>
      <c r="AG19" s="7">
        <f>IF(Q19&gt;0,RANK(Q19,(N19:P19,Q19:AE19)),0)</f>
        <v>3</v>
      </c>
      <c r="AH19" s="7">
        <f>IF(R19&gt;0,RANK(R19,(N19:P19,Q19:AE19)),0)</f>
        <v>0</v>
      </c>
      <c r="AI19" s="7">
        <f>IF(T19&gt;0,RANK(T19,(N19:P19,Q19:AE19)),0)</f>
        <v>0</v>
      </c>
      <c r="AJ19" s="7">
        <f>IF(S19&gt;0,RANK(S19,(N19:P19,Q19:AE19)),0)</f>
        <v>0</v>
      </c>
      <c r="AK19" s="2">
        <f t="shared" si="5"/>
        <v>1.4674285714285714E-2</v>
      </c>
      <c r="AL19" s="2">
        <f t="shared" si="6"/>
        <v>0</v>
      </c>
      <c r="AM19" s="2">
        <f t="shared" si="7"/>
        <v>0</v>
      </c>
      <c r="AN19" s="2">
        <f t="shared" si="8"/>
        <v>0</v>
      </c>
      <c r="AP19" t="s">
        <v>914</v>
      </c>
      <c r="AQ19" t="s">
        <v>752</v>
      </c>
      <c r="AR19">
        <v>5</v>
      </c>
      <c r="AT19" s="97">
        <v>1</v>
      </c>
      <c r="AU19" s="99">
        <v>33</v>
      </c>
      <c r="AV19" s="103">
        <f t="shared" si="11"/>
        <v>1033</v>
      </c>
      <c r="AX19" s="7" t="s">
        <v>1370</v>
      </c>
    </row>
    <row r="20" spans="1:50" hidden="1" outlineLevel="1">
      <c r="A20" t="s">
        <v>1852</v>
      </c>
      <c r="B20" t="s">
        <v>752</v>
      </c>
      <c r="C20" s="1">
        <f t="shared" si="0"/>
        <v>4755</v>
      </c>
      <c r="D20" s="7">
        <f>IF(N20&gt;0, RANK(N20,(N20:P20,Q20:AE20)),0)</f>
        <v>1</v>
      </c>
      <c r="E20" s="7">
        <f>IF(O20&gt;0,RANK(O20,(N20:P20,Q20:AE20)),0)</f>
        <v>2</v>
      </c>
      <c r="F20" s="7">
        <f>IF(P20&gt;0,RANK(P20,(N20:P20,Q20:AE20)),0)</f>
        <v>0</v>
      </c>
      <c r="G20" s="1">
        <f t="shared" si="9"/>
        <v>2699</v>
      </c>
      <c r="H20" s="2">
        <f t="shared" si="10"/>
        <v>0.56761303890641435</v>
      </c>
      <c r="I20" s="2"/>
      <c r="J20" s="2">
        <f t="shared" si="1"/>
        <v>0.77371188222923237</v>
      </c>
      <c r="K20" s="2">
        <f t="shared" si="2"/>
        <v>0.20609884332281808</v>
      </c>
      <c r="L20" s="2">
        <f t="shared" si="3"/>
        <v>0</v>
      </c>
      <c r="M20" s="2">
        <f t="shared" si="4"/>
        <v>2.0189274447949546E-2</v>
      </c>
      <c r="N20" s="112">
        <v>3679</v>
      </c>
      <c r="O20" s="112">
        <v>980</v>
      </c>
      <c r="P20" s="59"/>
      <c r="Q20" s="59">
        <v>96</v>
      </c>
      <c r="R20" s="59"/>
      <c r="S20" s="59"/>
      <c r="T20" s="59"/>
      <c r="U20" s="59"/>
      <c r="V20" s="59"/>
      <c r="W20" s="59"/>
      <c r="X20" s="112"/>
      <c r="Y20" s="59"/>
      <c r="Z20" s="59"/>
      <c r="AA20" s="59"/>
      <c r="AB20" s="59"/>
      <c r="AC20" s="59"/>
      <c r="AD20" s="59"/>
      <c r="AE20" s="59"/>
      <c r="AG20" s="7">
        <f>IF(Q20&gt;0,RANK(Q20,(N20:P20,Q20:AE20)),0)</f>
        <v>3</v>
      </c>
      <c r="AH20" s="7">
        <f>IF(R20&gt;0,RANK(R20,(N20:P20,Q20:AE20)),0)</f>
        <v>0</v>
      </c>
      <c r="AI20" s="7">
        <f>IF(T20&gt;0,RANK(T20,(N20:P20,Q20:AE20)),0)</f>
        <v>0</v>
      </c>
      <c r="AJ20" s="7">
        <f>IF(S20&gt;0,RANK(S20,(N20:P20,Q20:AE20)),0)</f>
        <v>0</v>
      </c>
      <c r="AK20" s="2">
        <f t="shared" si="5"/>
        <v>2.0189274447949528E-2</v>
      </c>
      <c r="AL20" s="2">
        <f t="shared" si="6"/>
        <v>0</v>
      </c>
      <c r="AM20" s="2">
        <f t="shared" si="7"/>
        <v>0</v>
      </c>
      <c r="AN20" s="2">
        <f t="shared" si="8"/>
        <v>0</v>
      </c>
      <c r="AP20" t="s">
        <v>1852</v>
      </c>
      <c r="AQ20" t="s">
        <v>752</v>
      </c>
      <c r="AR20">
        <v>2</v>
      </c>
      <c r="AT20" s="97">
        <v>1</v>
      </c>
      <c r="AU20" s="99">
        <v>35</v>
      </c>
      <c r="AV20" s="103">
        <f t="shared" si="11"/>
        <v>1035</v>
      </c>
      <c r="AX20" s="7" t="s">
        <v>1370</v>
      </c>
    </row>
    <row r="21" spans="1:50" hidden="1" outlineLevel="1">
      <c r="A21" t="s">
        <v>859</v>
      </c>
      <c r="B21" t="s">
        <v>752</v>
      </c>
      <c r="C21" s="1">
        <f t="shared" si="0"/>
        <v>4704</v>
      </c>
      <c r="D21" s="7">
        <f>IF(N21&gt;0, RANK(N21,(N21:P21,Q21:AE21)),0)</f>
        <v>1</v>
      </c>
      <c r="E21" s="7">
        <f>IF(O21&gt;0,RANK(O21,(N21:P21,Q21:AE21)),0)</f>
        <v>2</v>
      </c>
      <c r="F21" s="7">
        <f>IF(P21&gt;0,RANK(P21,(N21:P21,Q21:AE21)),0)</f>
        <v>0</v>
      </c>
      <c r="G21" s="1">
        <f t="shared" si="9"/>
        <v>2310</v>
      </c>
      <c r="H21" s="2">
        <f t="shared" si="10"/>
        <v>0.49107142857142855</v>
      </c>
      <c r="I21" s="2"/>
      <c r="J21" s="2">
        <f t="shared" si="1"/>
        <v>0.733843537414966</v>
      </c>
      <c r="K21" s="2">
        <f t="shared" si="2"/>
        <v>0.24277210884353742</v>
      </c>
      <c r="L21" s="2">
        <f t="shared" si="3"/>
        <v>0</v>
      </c>
      <c r="M21" s="2">
        <f t="shared" si="4"/>
        <v>2.3384353741496583E-2</v>
      </c>
      <c r="N21" s="112">
        <v>3452</v>
      </c>
      <c r="O21" s="112">
        <v>1142</v>
      </c>
      <c r="P21" s="59"/>
      <c r="Q21" s="59">
        <v>110</v>
      </c>
      <c r="R21" s="59"/>
      <c r="S21" s="59"/>
      <c r="T21" s="59"/>
      <c r="U21" s="59"/>
      <c r="V21" s="59"/>
      <c r="W21" s="59"/>
      <c r="X21" s="112"/>
      <c r="Y21" s="59"/>
      <c r="Z21" s="59"/>
      <c r="AA21" s="59"/>
      <c r="AB21" s="59"/>
      <c r="AC21" s="59"/>
      <c r="AD21" s="59"/>
      <c r="AE21" s="59"/>
      <c r="AG21" s="7">
        <f>IF(Q21&gt;0,RANK(Q21,(N21:P21,Q21:AE21)),0)</f>
        <v>3</v>
      </c>
      <c r="AH21" s="7">
        <f>IF(R21&gt;0,RANK(R21,(N21:P21,Q21:AE21)),0)</f>
        <v>0</v>
      </c>
      <c r="AI21" s="7">
        <f>IF(T21&gt;0,RANK(T21,(N21:P21,Q21:AE21)),0)</f>
        <v>0</v>
      </c>
      <c r="AJ21" s="7">
        <f>IF(S21&gt;0,RANK(S21,(N21:P21,Q21:AE21)),0)</f>
        <v>0</v>
      </c>
      <c r="AK21" s="2">
        <f t="shared" si="5"/>
        <v>2.33843537414966E-2</v>
      </c>
      <c r="AL21" s="2">
        <f t="shared" si="6"/>
        <v>0</v>
      </c>
      <c r="AM21" s="2">
        <f t="shared" si="7"/>
        <v>0</v>
      </c>
      <c r="AN21" s="2">
        <f t="shared" si="8"/>
        <v>0</v>
      </c>
      <c r="AP21" t="s">
        <v>859</v>
      </c>
      <c r="AQ21" t="s">
        <v>752</v>
      </c>
      <c r="AT21" s="97">
        <v>1</v>
      </c>
      <c r="AU21" s="99">
        <v>37</v>
      </c>
      <c r="AV21" s="103">
        <f t="shared" si="11"/>
        <v>1037</v>
      </c>
      <c r="AX21" s="7" t="s">
        <v>1370</v>
      </c>
    </row>
    <row r="22" spans="1:50" hidden="1" outlineLevel="1">
      <c r="A22" t="s">
        <v>761</v>
      </c>
      <c r="B22" t="s">
        <v>752</v>
      </c>
      <c r="C22" s="1">
        <f t="shared" si="0"/>
        <v>10906</v>
      </c>
      <c r="D22" s="7">
        <f>IF(N22&gt;0, RANK(N22,(N22:P22,Q22:AE22)),0)</f>
        <v>1</v>
      </c>
      <c r="E22" s="7">
        <f>IF(O22&gt;0,RANK(O22,(N22:P22,Q22:AE22)),0)</f>
        <v>2</v>
      </c>
      <c r="F22" s="7">
        <f>IF(P22&gt;0,RANK(P22,(N22:P22,Q22:AE22)),0)</f>
        <v>0</v>
      </c>
      <c r="G22" s="1">
        <f t="shared" si="9"/>
        <v>5132</v>
      </c>
      <c r="H22" s="2">
        <f t="shared" si="10"/>
        <v>0.47056666055382357</v>
      </c>
      <c r="I22" s="2"/>
      <c r="J22" s="2">
        <f t="shared" si="1"/>
        <v>0.71841188336695394</v>
      </c>
      <c r="K22" s="2">
        <f t="shared" si="2"/>
        <v>0.2478452228131304</v>
      </c>
      <c r="L22" s="2">
        <f t="shared" si="3"/>
        <v>0</v>
      </c>
      <c r="M22" s="2">
        <f t="shared" si="4"/>
        <v>3.3742893819915659E-2</v>
      </c>
      <c r="N22" s="112">
        <v>7835</v>
      </c>
      <c r="O22" s="112">
        <v>2703</v>
      </c>
      <c r="P22" s="59"/>
      <c r="Q22" s="59">
        <v>368</v>
      </c>
      <c r="R22" s="59"/>
      <c r="S22" s="59"/>
      <c r="T22" s="59"/>
      <c r="U22" s="59"/>
      <c r="V22" s="59"/>
      <c r="W22" s="59"/>
      <c r="X22" s="112"/>
      <c r="Y22" s="59"/>
      <c r="Z22" s="59"/>
      <c r="AA22" s="59"/>
      <c r="AB22" s="59"/>
      <c r="AC22" s="59"/>
      <c r="AD22" s="59"/>
      <c r="AE22" s="59"/>
      <c r="AG22" s="7">
        <f>IF(Q22&gt;0,RANK(Q22,(N22:P22,Q22:AE22)),0)</f>
        <v>3</v>
      </c>
      <c r="AH22" s="7">
        <f>IF(R22&gt;0,RANK(R22,(N22:P22,Q22:AE22)),0)</f>
        <v>0</v>
      </c>
      <c r="AI22" s="7">
        <f>IF(T22&gt;0,RANK(T22,(N22:P22,Q22:AE22)),0)</f>
        <v>0</v>
      </c>
      <c r="AJ22" s="7">
        <f>IF(S22&gt;0,RANK(S22,(N22:P22,Q22:AE22)),0)</f>
        <v>0</v>
      </c>
      <c r="AK22" s="2">
        <f t="shared" si="5"/>
        <v>3.3742893819915645E-2</v>
      </c>
      <c r="AL22" s="2">
        <f t="shared" si="6"/>
        <v>0</v>
      </c>
      <c r="AM22" s="2">
        <f t="shared" si="7"/>
        <v>0</v>
      </c>
      <c r="AN22" s="2">
        <f t="shared" si="8"/>
        <v>0</v>
      </c>
      <c r="AP22" t="s">
        <v>761</v>
      </c>
      <c r="AQ22" t="s">
        <v>752</v>
      </c>
      <c r="AR22">
        <v>2</v>
      </c>
      <c r="AT22" s="97">
        <v>1</v>
      </c>
      <c r="AU22" s="99">
        <v>39</v>
      </c>
      <c r="AV22" s="103">
        <f t="shared" si="11"/>
        <v>1039</v>
      </c>
      <c r="AX22" s="7" t="s">
        <v>1370</v>
      </c>
    </row>
    <row r="23" spans="1:50" hidden="1" outlineLevel="1">
      <c r="A23" t="s">
        <v>104</v>
      </c>
      <c r="B23" t="s">
        <v>752</v>
      </c>
      <c r="C23" s="1">
        <f t="shared" si="0"/>
        <v>4350</v>
      </c>
      <c r="D23" s="7">
        <f>IF(N23&gt;0, RANK(N23,(N23:P23,Q23:AE23)),0)</f>
        <v>1</v>
      </c>
      <c r="E23" s="7">
        <f>IF(O23&gt;0,RANK(O23,(N23:P23,Q23:AE23)),0)</f>
        <v>2</v>
      </c>
      <c r="F23" s="7">
        <f>IF(P23&gt;0,RANK(P23,(N23:P23,Q23:AE23)),0)</f>
        <v>0</v>
      </c>
      <c r="G23" s="1">
        <f t="shared" si="9"/>
        <v>2707</v>
      </c>
      <c r="H23" s="2">
        <f t="shared" si="10"/>
        <v>0.62229885057471268</v>
      </c>
      <c r="I23" s="2"/>
      <c r="J23" s="2">
        <f t="shared" si="1"/>
        <v>0.8009195402298851</v>
      </c>
      <c r="K23" s="2">
        <f t="shared" si="2"/>
        <v>0.17862068965517242</v>
      </c>
      <c r="L23" s="2">
        <f t="shared" si="3"/>
        <v>0</v>
      </c>
      <c r="M23" s="2">
        <f t="shared" si="4"/>
        <v>2.0459770114942488E-2</v>
      </c>
      <c r="N23" s="112">
        <v>3484</v>
      </c>
      <c r="O23" s="112">
        <v>777</v>
      </c>
      <c r="P23" s="59"/>
      <c r="Q23" s="59">
        <v>89</v>
      </c>
      <c r="R23" s="59"/>
      <c r="S23" s="59"/>
      <c r="T23" s="59"/>
      <c r="U23" s="59"/>
      <c r="V23" s="59"/>
      <c r="W23" s="59"/>
      <c r="X23" s="112"/>
      <c r="Y23" s="59"/>
      <c r="Z23" s="59"/>
      <c r="AA23" s="59"/>
      <c r="AB23" s="59"/>
      <c r="AC23" s="59"/>
      <c r="AD23" s="59"/>
      <c r="AE23" s="59"/>
      <c r="AG23" s="7">
        <f>IF(Q23&gt;0,RANK(Q23,(N23:P23,Q23:AE23)),0)</f>
        <v>3</v>
      </c>
      <c r="AH23" s="7">
        <f>IF(R23&gt;0,RANK(R23,(N23:P23,Q23:AE23)),0)</f>
        <v>0</v>
      </c>
      <c r="AI23" s="7">
        <f>IF(T23&gt;0,RANK(T23,(N23:P23,Q23:AE23)),0)</f>
        <v>0</v>
      </c>
      <c r="AJ23" s="7">
        <f>IF(S23&gt;0,RANK(S23,(N23:P23,Q23:AE23)),0)</f>
        <v>0</v>
      </c>
      <c r="AK23" s="2">
        <f t="shared" si="5"/>
        <v>2.045977011494253E-2</v>
      </c>
      <c r="AL23" s="2">
        <f t="shared" si="6"/>
        <v>0</v>
      </c>
      <c r="AM23" s="2">
        <f t="shared" si="7"/>
        <v>0</v>
      </c>
      <c r="AN23" s="2">
        <f t="shared" si="8"/>
        <v>0</v>
      </c>
      <c r="AP23" t="s">
        <v>104</v>
      </c>
      <c r="AQ23" t="s">
        <v>752</v>
      </c>
      <c r="AR23">
        <v>2</v>
      </c>
      <c r="AT23" s="97">
        <v>1</v>
      </c>
      <c r="AU23" s="99">
        <v>41</v>
      </c>
      <c r="AV23" s="103">
        <f t="shared" si="11"/>
        <v>1041</v>
      </c>
      <c r="AX23" s="7" t="s">
        <v>1370</v>
      </c>
    </row>
    <row r="24" spans="1:50" hidden="1" outlineLevel="1">
      <c r="A24" t="s">
        <v>889</v>
      </c>
      <c r="B24" t="s">
        <v>752</v>
      </c>
      <c r="C24" s="1">
        <f t="shared" si="0"/>
        <v>28385</v>
      </c>
      <c r="D24" s="7">
        <f>IF(N24&gt;0, RANK(N24,(N24:P24,Q24:AE24)),0)</f>
        <v>1</v>
      </c>
      <c r="E24" s="7">
        <f>IF(O24&gt;0,RANK(O24,(N24:P24,Q24:AE24)),0)</f>
        <v>2</v>
      </c>
      <c r="F24" s="7">
        <f>IF(P24&gt;0,RANK(P24,(N24:P24,Q24:AE24)),0)</f>
        <v>0</v>
      </c>
      <c r="G24" s="1">
        <f t="shared" si="9"/>
        <v>6986</v>
      </c>
      <c r="H24" s="2">
        <f t="shared" si="10"/>
        <v>0.24611590628853267</v>
      </c>
      <c r="I24" s="2"/>
      <c r="J24" s="2">
        <f t="shared" si="1"/>
        <v>0.61180200810287122</v>
      </c>
      <c r="K24" s="2">
        <f t="shared" si="2"/>
        <v>0.36568610181433858</v>
      </c>
      <c r="L24" s="2">
        <f t="shared" si="3"/>
        <v>0</v>
      </c>
      <c r="M24" s="2">
        <f t="shared" si="4"/>
        <v>2.2511890082790198E-2</v>
      </c>
      <c r="N24" s="112">
        <v>17366</v>
      </c>
      <c r="O24" s="112">
        <v>10380</v>
      </c>
      <c r="P24" s="59"/>
      <c r="Q24" s="59">
        <v>639</v>
      </c>
      <c r="R24" s="59"/>
      <c r="S24" s="59"/>
      <c r="T24" s="59"/>
      <c r="U24" s="59"/>
      <c r="V24" s="59"/>
      <c r="W24" s="59"/>
      <c r="X24" s="112"/>
      <c r="Y24" s="59"/>
      <c r="Z24" s="59"/>
      <c r="AA24" s="59"/>
      <c r="AB24" s="59"/>
      <c r="AC24" s="59"/>
      <c r="AD24" s="59"/>
      <c r="AE24" s="59"/>
      <c r="AG24" s="7">
        <f>IF(Q24&gt;0,RANK(Q24,(N24:P24,Q24:AE24)),0)</f>
        <v>3</v>
      </c>
      <c r="AH24" s="7">
        <f>IF(R24&gt;0,RANK(R24,(N24:P24,Q24:AE24)),0)</f>
        <v>0</v>
      </c>
      <c r="AI24" s="7">
        <f>IF(T24&gt;0,RANK(T24,(N24:P24,Q24:AE24)),0)</f>
        <v>0</v>
      </c>
      <c r="AJ24" s="7">
        <f>IF(S24&gt;0,RANK(S24,(N24:P24,Q24:AE24)),0)</f>
        <v>0</v>
      </c>
      <c r="AK24" s="2">
        <f t="shared" si="5"/>
        <v>2.2511890082790205E-2</v>
      </c>
      <c r="AL24" s="2">
        <f t="shared" si="6"/>
        <v>0</v>
      </c>
      <c r="AM24" s="2">
        <f t="shared" si="7"/>
        <v>0</v>
      </c>
      <c r="AN24" s="2">
        <f t="shared" si="8"/>
        <v>0</v>
      </c>
      <c r="AP24" t="s">
        <v>889</v>
      </c>
      <c r="AQ24" t="s">
        <v>752</v>
      </c>
      <c r="AR24">
        <v>4</v>
      </c>
      <c r="AT24" s="97">
        <v>1</v>
      </c>
      <c r="AU24" s="99">
        <v>43</v>
      </c>
      <c r="AV24" s="103">
        <f t="shared" si="11"/>
        <v>1043</v>
      </c>
      <c r="AX24" s="7" t="s">
        <v>1370</v>
      </c>
    </row>
    <row r="25" spans="1:50" hidden="1" outlineLevel="1">
      <c r="A25" t="s">
        <v>890</v>
      </c>
      <c r="B25" t="s">
        <v>752</v>
      </c>
      <c r="C25" s="1">
        <f t="shared" si="0"/>
        <v>13686</v>
      </c>
      <c r="D25" s="7">
        <f>IF(N25&gt;0, RANK(N25,(N25:P25,Q25:AE25)),0)</f>
        <v>1</v>
      </c>
      <c r="E25" s="7">
        <f>IF(O25&gt;0,RANK(O25,(N25:P25,Q25:AE25)),0)</f>
        <v>2</v>
      </c>
      <c r="F25" s="7">
        <f>IF(P25&gt;0,RANK(P25,(N25:P25,Q25:AE25)),0)</f>
        <v>0</v>
      </c>
      <c r="G25" s="1">
        <f t="shared" si="9"/>
        <v>4755</v>
      </c>
      <c r="H25" s="2">
        <f t="shared" si="10"/>
        <v>0.34743533537921967</v>
      </c>
      <c r="I25" s="2"/>
      <c r="J25" s="2">
        <f t="shared" si="1"/>
        <v>0.66462078035949146</v>
      </c>
      <c r="K25" s="2">
        <f t="shared" si="2"/>
        <v>0.31718544498027179</v>
      </c>
      <c r="L25" s="2">
        <f t="shared" si="3"/>
        <v>0</v>
      </c>
      <c r="M25" s="2">
        <f t="shared" si="4"/>
        <v>1.819377466023675E-2</v>
      </c>
      <c r="N25" s="112">
        <v>9096</v>
      </c>
      <c r="O25" s="112">
        <v>4341</v>
      </c>
      <c r="P25" s="59"/>
      <c r="Q25" s="59">
        <v>249</v>
      </c>
      <c r="R25" s="59"/>
      <c r="S25" s="59"/>
      <c r="T25" s="59"/>
      <c r="U25" s="59"/>
      <c r="V25" s="59"/>
      <c r="W25" s="59"/>
      <c r="X25" s="112"/>
      <c r="Y25" s="59"/>
      <c r="Z25" s="59"/>
      <c r="AA25" s="59"/>
      <c r="AB25" s="59"/>
      <c r="AC25" s="59"/>
      <c r="AD25" s="59"/>
      <c r="AE25" s="59"/>
      <c r="AG25" s="7">
        <f>IF(Q25&gt;0,RANK(Q25,(N25:P25,Q25:AE25)),0)</f>
        <v>3</v>
      </c>
      <c r="AH25" s="7">
        <f>IF(R25&gt;0,RANK(R25,(N25:P25,Q25:AE25)),0)</f>
        <v>0</v>
      </c>
      <c r="AI25" s="7">
        <f>IF(T25&gt;0,RANK(T25,(N25:P25,Q25:AE25)),0)</f>
        <v>0</v>
      </c>
      <c r="AJ25" s="7">
        <f>IF(S25&gt;0,RANK(S25,(N25:P25,Q25:AE25)),0)</f>
        <v>0</v>
      </c>
      <c r="AK25" s="2">
        <f t="shared" si="5"/>
        <v>1.819377466023674E-2</v>
      </c>
      <c r="AL25" s="2">
        <f t="shared" si="6"/>
        <v>0</v>
      </c>
      <c r="AM25" s="2">
        <f t="shared" si="7"/>
        <v>0</v>
      </c>
      <c r="AN25" s="2">
        <f t="shared" si="8"/>
        <v>0</v>
      </c>
      <c r="AP25" t="s">
        <v>890</v>
      </c>
      <c r="AQ25" t="s">
        <v>752</v>
      </c>
      <c r="AR25">
        <v>2</v>
      </c>
      <c r="AT25" s="97">
        <v>1</v>
      </c>
      <c r="AU25" s="99">
        <v>45</v>
      </c>
      <c r="AV25" s="103">
        <f t="shared" si="11"/>
        <v>1045</v>
      </c>
      <c r="AX25" s="7" t="s">
        <v>1370</v>
      </c>
    </row>
    <row r="26" spans="1:50" hidden="1" outlineLevel="1">
      <c r="A26" t="s">
        <v>2295</v>
      </c>
      <c r="B26" t="s">
        <v>752</v>
      </c>
      <c r="C26" s="1">
        <f t="shared" si="0"/>
        <v>18915</v>
      </c>
      <c r="D26" s="7">
        <f>IF(N26&gt;0, RANK(N26,(N26:P26,Q26:AE26)),0)</f>
        <v>1</v>
      </c>
      <c r="E26" s="7">
        <f>IF(O26&gt;0,RANK(O26,(N26:P26,Q26:AE26)),0)</f>
        <v>2</v>
      </c>
      <c r="F26" s="7">
        <f>IF(P26&gt;0,RANK(P26,(N26:P26,Q26:AE26)),0)</f>
        <v>0</v>
      </c>
      <c r="G26" s="1">
        <f t="shared" si="9"/>
        <v>12218</v>
      </c>
      <c r="H26" s="2">
        <f t="shared" si="10"/>
        <v>0.64594237377742536</v>
      </c>
      <c r="I26" s="2"/>
      <c r="J26" s="2">
        <f t="shared" si="1"/>
        <v>0.81908538197197989</v>
      </c>
      <c r="K26" s="2">
        <f t="shared" si="2"/>
        <v>0.17314300819455458</v>
      </c>
      <c r="L26" s="2">
        <f t="shared" si="3"/>
        <v>0</v>
      </c>
      <c r="M26" s="2">
        <f t="shared" si="4"/>
        <v>7.7716098334655315E-3</v>
      </c>
      <c r="N26" s="112">
        <v>15493</v>
      </c>
      <c r="O26" s="112">
        <v>3275</v>
      </c>
      <c r="P26" s="59"/>
      <c r="Q26" s="59">
        <v>147</v>
      </c>
      <c r="R26" s="59"/>
      <c r="S26" s="59"/>
      <c r="T26" s="59"/>
      <c r="U26" s="59"/>
      <c r="V26" s="59"/>
      <c r="W26" s="59"/>
      <c r="X26" s="112"/>
      <c r="Y26" s="59"/>
      <c r="Z26" s="59"/>
      <c r="AA26" s="59"/>
      <c r="AB26" s="59"/>
      <c r="AC26" s="59"/>
      <c r="AD26" s="59"/>
      <c r="AE26" s="59"/>
      <c r="AG26" s="7">
        <f>IF(Q26&gt;0,RANK(Q26,(N26:P26,Q26:AE26)),0)</f>
        <v>3</v>
      </c>
      <c r="AH26" s="7">
        <f>IF(R26&gt;0,RANK(R26,(N26:P26,Q26:AE26)),0)</f>
        <v>0</v>
      </c>
      <c r="AI26" s="7">
        <f>IF(T26&gt;0,RANK(T26,(N26:P26,Q26:AE26)),0)</f>
        <v>0</v>
      </c>
      <c r="AJ26" s="7">
        <f>IF(S26&gt;0,RANK(S26,(N26:P26,Q26:AE26)),0)</f>
        <v>0</v>
      </c>
      <c r="AK26" s="2">
        <f t="shared" si="5"/>
        <v>7.7716098334655037E-3</v>
      </c>
      <c r="AL26" s="2">
        <f t="shared" si="6"/>
        <v>0</v>
      </c>
      <c r="AM26" s="2">
        <f t="shared" si="7"/>
        <v>0</v>
      </c>
      <c r="AN26" s="2">
        <f t="shared" si="8"/>
        <v>0</v>
      </c>
      <c r="AP26" t="s">
        <v>2295</v>
      </c>
      <c r="AQ26" t="s">
        <v>752</v>
      </c>
      <c r="AR26">
        <v>7</v>
      </c>
      <c r="AT26" s="97">
        <v>1</v>
      </c>
      <c r="AU26" s="99">
        <v>47</v>
      </c>
      <c r="AV26" s="103">
        <f t="shared" si="11"/>
        <v>1047</v>
      </c>
      <c r="AX26" s="7" t="s">
        <v>1370</v>
      </c>
    </row>
    <row r="27" spans="1:50" hidden="1" outlineLevel="1">
      <c r="A27" t="s">
        <v>2296</v>
      </c>
      <c r="B27" t="s">
        <v>752</v>
      </c>
      <c r="C27" s="1">
        <f t="shared" si="0"/>
        <v>19168</v>
      </c>
      <c r="D27" s="7">
        <f>IF(N27&gt;0, RANK(N27,(N27:P27,Q27:AE27)),0)</f>
        <v>1</v>
      </c>
      <c r="E27" s="7">
        <f>IF(O27&gt;0,RANK(O27,(N27:P27,Q27:AE27)),0)</f>
        <v>2</v>
      </c>
      <c r="F27" s="7">
        <f>IF(P27&gt;0,RANK(P27,(N27:P27,Q27:AE27)),0)</f>
        <v>0</v>
      </c>
      <c r="G27" s="1">
        <f t="shared" si="9"/>
        <v>3661</v>
      </c>
      <c r="H27" s="2">
        <f t="shared" si="10"/>
        <v>0.19099540901502504</v>
      </c>
      <c r="I27" s="2"/>
      <c r="J27" s="2">
        <f t="shared" si="1"/>
        <v>0.5830550918196995</v>
      </c>
      <c r="K27" s="2">
        <f t="shared" si="2"/>
        <v>0.39205968280467446</v>
      </c>
      <c r="L27" s="2">
        <f t="shared" si="3"/>
        <v>0</v>
      </c>
      <c r="M27" s="2">
        <f t="shared" si="4"/>
        <v>2.4885225375626041E-2</v>
      </c>
      <c r="N27" s="112">
        <v>11176</v>
      </c>
      <c r="O27" s="112">
        <v>7515</v>
      </c>
      <c r="P27" s="59"/>
      <c r="Q27" s="59">
        <v>477</v>
      </c>
      <c r="R27" s="59"/>
      <c r="S27" s="59"/>
      <c r="T27" s="59"/>
      <c r="U27" s="59"/>
      <c r="V27" s="59"/>
      <c r="W27" s="59"/>
      <c r="X27" s="112"/>
      <c r="Y27" s="59"/>
      <c r="Z27" s="59"/>
      <c r="AA27" s="59"/>
      <c r="AB27" s="59"/>
      <c r="AC27" s="59"/>
      <c r="AD27" s="59"/>
      <c r="AE27" s="59"/>
      <c r="AG27" s="7">
        <f>IF(Q27&gt;0,RANK(Q27,(N27:P27,Q27:AE27)),0)</f>
        <v>3</v>
      </c>
      <c r="AH27" s="7">
        <f>IF(R27&gt;0,RANK(R27,(N27:P27,Q27:AE27)),0)</f>
        <v>0</v>
      </c>
      <c r="AI27" s="7">
        <f>IF(T27&gt;0,RANK(T27,(N27:P27,Q27:AE27)),0)</f>
        <v>0</v>
      </c>
      <c r="AJ27" s="7">
        <f>IF(S27&gt;0,RANK(S27,(N27:P27,Q27:AE27)),0)</f>
        <v>0</v>
      </c>
      <c r="AK27" s="2">
        <f t="shared" si="5"/>
        <v>2.4885225375626045E-2</v>
      </c>
      <c r="AL27" s="2">
        <f t="shared" si="6"/>
        <v>0</v>
      </c>
      <c r="AM27" s="2">
        <f t="shared" si="7"/>
        <v>0</v>
      </c>
      <c r="AN27" s="2">
        <f t="shared" si="8"/>
        <v>0</v>
      </c>
      <c r="AP27" t="s">
        <v>2296</v>
      </c>
      <c r="AQ27" t="s">
        <v>752</v>
      </c>
      <c r="AR27">
        <v>4</v>
      </c>
      <c r="AT27" s="97">
        <v>1</v>
      </c>
      <c r="AU27" s="99">
        <v>49</v>
      </c>
      <c r="AV27" s="103">
        <f t="shared" si="11"/>
        <v>1049</v>
      </c>
      <c r="AX27" s="7" t="s">
        <v>1370</v>
      </c>
    </row>
    <row r="28" spans="1:50" hidden="1" outlineLevel="1">
      <c r="A28" t="s">
        <v>2079</v>
      </c>
      <c r="B28" t="s">
        <v>752</v>
      </c>
      <c r="C28" s="1">
        <f t="shared" si="0"/>
        <v>19744</v>
      </c>
      <c r="D28" s="7">
        <f>IF(N28&gt;0, RANK(N28,(N28:P28,Q28:AE28)),0)</f>
        <v>1</v>
      </c>
      <c r="E28" s="7">
        <f>IF(O28&gt;0,RANK(O28,(N28:P28,Q28:AE28)),0)</f>
        <v>2</v>
      </c>
      <c r="F28" s="7">
        <f>IF(P28&gt;0,RANK(P28,(N28:P28,Q28:AE28)),0)</f>
        <v>0</v>
      </c>
      <c r="G28" s="1">
        <f t="shared" si="9"/>
        <v>7210</v>
      </c>
      <c r="H28" s="2">
        <f t="shared" si="10"/>
        <v>0.36517423014586708</v>
      </c>
      <c r="I28" s="2"/>
      <c r="J28" s="2">
        <f t="shared" si="1"/>
        <v>0.67301458670988656</v>
      </c>
      <c r="K28" s="2">
        <f t="shared" si="2"/>
        <v>0.30784035656401942</v>
      </c>
      <c r="L28" s="2">
        <f t="shared" si="3"/>
        <v>0</v>
      </c>
      <c r="M28" s="2">
        <f t="shared" si="4"/>
        <v>1.9145056726094012E-2</v>
      </c>
      <c r="N28" s="112">
        <v>13288</v>
      </c>
      <c r="O28" s="112">
        <v>6078</v>
      </c>
      <c r="P28" s="59"/>
      <c r="Q28" s="59">
        <v>378</v>
      </c>
      <c r="R28" s="59"/>
      <c r="S28" s="59"/>
      <c r="T28" s="59"/>
      <c r="U28" s="59"/>
      <c r="V28" s="59"/>
      <c r="W28" s="59"/>
      <c r="X28" s="112"/>
      <c r="Y28" s="59"/>
      <c r="Z28" s="59"/>
      <c r="AA28" s="59"/>
      <c r="AB28" s="59"/>
      <c r="AC28" s="59"/>
      <c r="AD28" s="59"/>
      <c r="AE28" s="59"/>
      <c r="AG28" s="7">
        <f>IF(Q28&gt;0,RANK(Q28,(N28:P28,Q28:AE28)),0)</f>
        <v>3</v>
      </c>
      <c r="AH28" s="7">
        <f>IF(R28&gt;0,RANK(R28,(N28:P28,Q28:AE28)),0)</f>
        <v>0</v>
      </c>
      <c r="AI28" s="7">
        <f>IF(T28&gt;0,RANK(T28,(N28:P28,Q28:AE28)),0)</f>
        <v>0</v>
      </c>
      <c r="AJ28" s="7">
        <f>IF(S28&gt;0,RANK(S28,(N28:P28,Q28:AE28)),0)</f>
        <v>0</v>
      </c>
      <c r="AK28" s="2">
        <f t="shared" si="5"/>
        <v>1.9145056726094005E-2</v>
      </c>
      <c r="AL28" s="2">
        <f t="shared" si="6"/>
        <v>0</v>
      </c>
      <c r="AM28" s="2">
        <f t="shared" si="7"/>
        <v>0</v>
      </c>
      <c r="AN28" s="2">
        <f t="shared" si="8"/>
        <v>0</v>
      </c>
      <c r="AP28" t="s">
        <v>2079</v>
      </c>
      <c r="AQ28" t="s">
        <v>752</v>
      </c>
      <c r="AR28">
        <v>2</v>
      </c>
      <c r="AT28" s="97">
        <v>1</v>
      </c>
      <c r="AU28" s="99">
        <v>51</v>
      </c>
      <c r="AV28" s="103">
        <f t="shared" si="11"/>
        <v>1051</v>
      </c>
      <c r="AX28" s="7" t="s">
        <v>1370</v>
      </c>
    </row>
    <row r="29" spans="1:50" hidden="1" outlineLevel="1">
      <c r="A29" t="s">
        <v>1402</v>
      </c>
      <c r="B29" t="s">
        <v>752</v>
      </c>
      <c r="C29" s="1">
        <f t="shared" si="0"/>
        <v>10442</v>
      </c>
      <c r="D29" s="7">
        <f>IF(N29&gt;0, RANK(N29,(N29:P29,Q29:AE29)),0)</f>
        <v>1</v>
      </c>
      <c r="E29" s="7">
        <f>IF(O29&gt;0,RANK(O29,(N29:P29,Q29:AE29)),0)</f>
        <v>2</v>
      </c>
      <c r="F29" s="7">
        <f>IF(P29&gt;0,RANK(P29,(N29:P29,Q29:AE29)),0)</f>
        <v>0</v>
      </c>
      <c r="G29" s="1">
        <f t="shared" si="9"/>
        <v>2394</v>
      </c>
      <c r="H29" s="2">
        <f t="shared" si="10"/>
        <v>0.22926642405669412</v>
      </c>
      <c r="I29" s="2"/>
      <c r="J29" s="2">
        <f t="shared" si="1"/>
        <v>0.60026814786439375</v>
      </c>
      <c r="K29" s="2">
        <f t="shared" si="2"/>
        <v>0.37100172380769969</v>
      </c>
      <c r="L29" s="2">
        <f t="shared" si="3"/>
        <v>0</v>
      </c>
      <c r="M29" s="2">
        <f t="shared" si="4"/>
        <v>2.8730128327906557E-2</v>
      </c>
      <c r="N29" s="112">
        <v>6268</v>
      </c>
      <c r="O29" s="112">
        <v>3874</v>
      </c>
      <c r="P29" s="59"/>
      <c r="Q29" s="59">
        <v>300</v>
      </c>
      <c r="R29" s="59"/>
      <c r="S29" s="59"/>
      <c r="T29" s="59"/>
      <c r="U29" s="59"/>
      <c r="V29" s="59"/>
      <c r="W29" s="59"/>
      <c r="X29" s="112"/>
      <c r="Y29" s="59"/>
      <c r="Z29" s="59"/>
      <c r="AA29" s="59"/>
      <c r="AB29" s="59"/>
      <c r="AC29" s="59"/>
      <c r="AD29" s="59"/>
      <c r="AE29" s="59"/>
      <c r="AG29" s="7">
        <f>IF(Q29&gt;0,RANK(Q29,(N29:P29,Q29:AE29)),0)</f>
        <v>3</v>
      </c>
      <c r="AH29" s="7">
        <f>IF(R29&gt;0,RANK(R29,(N29:P29,Q29:AE29)),0)</f>
        <v>0</v>
      </c>
      <c r="AI29" s="7">
        <f>IF(T29&gt;0,RANK(T29,(N29:P29,Q29:AE29)),0)</f>
        <v>0</v>
      </c>
      <c r="AJ29" s="7">
        <f>IF(S29&gt;0,RANK(S29,(N29:P29,Q29:AE29)),0)</f>
        <v>0</v>
      </c>
      <c r="AK29" s="2">
        <f t="shared" si="5"/>
        <v>2.8730128327906532E-2</v>
      </c>
      <c r="AL29" s="2">
        <f t="shared" si="6"/>
        <v>0</v>
      </c>
      <c r="AM29" s="2">
        <f t="shared" si="7"/>
        <v>0</v>
      </c>
      <c r="AN29" s="2">
        <f t="shared" si="8"/>
        <v>0</v>
      </c>
      <c r="AP29" t="s">
        <v>1402</v>
      </c>
      <c r="AQ29" t="s">
        <v>752</v>
      </c>
      <c r="AR29">
        <v>1</v>
      </c>
      <c r="AT29" s="97">
        <v>1</v>
      </c>
      <c r="AU29" s="99">
        <v>53</v>
      </c>
      <c r="AV29" s="103">
        <f t="shared" si="11"/>
        <v>1053</v>
      </c>
      <c r="AX29" s="7" t="s">
        <v>1370</v>
      </c>
    </row>
    <row r="30" spans="1:50" hidden="1" outlineLevel="1">
      <c r="A30" t="s">
        <v>263</v>
      </c>
      <c r="B30" t="s">
        <v>752</v>
      </c>
      <c r="C30" s="1">
        <f t="shared" si="0"/>
        <v>41323</v>
      </c>
      <c r="D30" s="7">
        <f>IF(N30&gt;0, RANK(N30,(N30:P30,Q30:AE30)),0)</f>
        <v>1</v>
      </c>
      <c r="E30" s="7">
        <f>IF(O30&gt;0,RANK(O30,(N30:P30,Q30:AE30)),0)</f>
        <v>2</v>
      </c>
      <c r="F30" s="7">
        <f>IF(P30&gt;0,RANK(P30,(N30:P30,Q30:AE30)),0)</f>
        <v>0</v>
      </c>
      <c r="G30" s="1">
        <f t="shared" si="9"/>
        <v>17894</v>
      </c>
      <c r="H30" s="2">
        <f t="shared" si="10"/>
        <v>0.43302761174164511</v>
      </c>
      <c r="I30" s="2"/>
      <c r="J30" s="2">
        <f t="shared" si="1"/>
        <v>0.70621687679984513</v>
      </c>
      <c r="K30" s="2">
        <f t="shared" si="2"/>
        <v>0.27318926505820001</v>
      </c>
      <c r="L30" s="2">
        <f t="shared" si="3"/>
        <v>0</v>
      </c>
      <c r="M30" s="2">
        <f t="shared" si="4"/>
        <v>2.0593858141954857E-2</v>
      </c>
      <c r="N30" s="112">
        <v>29183</v>
      </c>
      <c r="O30" s="112">
        <v>11289</v>
      </c>
      <c r="P30" s="59"/>
      <c r="Q30" s="59">
        <v>851</v>
      </c>
      <c r="R30" s="59"/>
      <c r="S30" s="59"/>
      <c r="T30" s="59"/>
      <c r="U30" s="59"/>
      <c r="V30" s="59"/>
      <c r="W30" s="59"/>
      <c r="X30" s="112"/>
      <c r="Y30" s="59"/>
      <c r="Z30" s="59"/>
      <c r="AA30" s="59"/>
      <c r="AB30" s="59"/>
      <c r="AC30" s="59"/>
      <c r="AD30" s="59"/>
      <c r="AE30" s="59"/>
      <c r="AG30" s="7">
        <f>IF(Q30&gt;0,RANK(Q30,(N30:P30,Q30:AE30)),0)</f>
        <v>3</v>
      </c>
      <c r="AH30" s="7">
        <f>IF(R30&gt;0,RANK(R30,(N30:P30,Q30:AE30)),0)</f>
        <v>0</v>
      </c>
      <c r="AI30" s="7">
        <f>IF(T30&gt;0,RANK(T30,(N30:P30,Q30:AE30)),0)</f>
        <v>0</v>
      </c>
      <c r="AJ30" s="7">
        <f>IF(S30&gt;0,RANK(S30,(N30:P30,Q30:AE30)),0)</f>
        <v>0</v>
      </c>
      <c r="AK30" s="2">
        <f t="shared" si="5"/>
        <v>2.0593858141954843E-2</v>
      </c>
      <c r="AL30" s="2">
        <f t="shared" si="6"/>
        <v>0</v>
      </c>
      <c r="AM30" s="2">
        <f t="shared" si="7"/>
        <v>0</v>
      </c>
      <c r="AN30" s="2">
        <f t="shared" si="8"/>
        <v>0</v>
      </c>
      <c r="AP30" t="s">
        <v>263</v>
      </c>
      <c r="AQ30" t="s">
        <v>752</v>
      </c>
      <c r="AR30">
        <v>4</v>
      </c>
      <c r="AT30" s="97">
        <v>1</v>
      </c>
      <c r="AU30" s="99">
        <v>55</v>
      </c>
      <c r="AV30" s="103">
        <f t="shared" si="11"/>
        <v>1055</v>
      </c>
      <c r="AX30" s="7" t="s">
        <v>1370</v>
      </c>
    </row>
    <row r="31" spans="1:50" hidden="1" outlineLevel="1">
      <c r="A31" t="s">
        <v>1177</v>
      </c>
      <c r="B31" t="s">
        <v>752</v>
      </c>
      <c r="C31" s="1">
        <f t="shared" si="0"/>
        <v>8256</v>
      </c>
      <c r="D31" s="7">
        <f>IF(N31&gt;0, RANK(N31,(N31:P31,Q31:AE31)),0)</f>
        <v>1</v>
      </c>
      <c r="E31" s="7">
        <f>IF(O31&gt;0,RANK(O31,(N31:P31,Q31:AE31)),0)</f>
        <v>2</v>
      </c>
      <c r="F31" s="7">
        <f>IF(P31&gt;0,RANK(P31,(N31:P31,Q31:AE31)),0)</f>
        <v>0</v>
      </c>
      <c r="G31" s="1">
        <f t="shared" si="9"/>
        <v>4224</v>
      </c>
      <c r="H31" s="2">
        <f t="shared" si="10"/>
        <v>0.51162790697674421</v>
      </c>
      <c r="I31" s="2"/>
      <c r="J31" s="2">
        <f t="shared" si="1"/>
        <v>0.74903100775193798</v>
      </c>
      <c r="K31" s="2">
        <f t="shared" si="2"/>
        <v>0.2374031007751938</v>
      </c>
      <c r="L31" s="2">
        <f t="shared" si="3"/>
        <v>0</v>
      </c>
      <c r="M31" s="2">
        <f t="shared" si="4"/>
        <v>1.3565891472868213E-2</v>
      </c>
      <c r="N31" s="112">
        <v>6184</v>
      </c>
      <c r="O31" s="112">
        <v>1960</v>
      </c>
      <c r="P31" s="59"/>
      <c r="Q31" s="59">
        <v>112</v>
      </c>
      <c r="R31" s="59"/>
      <c r="S31" s="59"/>
      <c r="T31" s="59"/>
      <c r="U31" s="59"/>
      <c r="V31" s="59"/>
      <c r="W31" s="59"/>
      <c r="X31" s="112"/>
      <c r="Y31" s="59"/>
      <c r="Z31" s="59"/>
      <c r="AA31" s="59"/>
      <c r="AB31" s="59"/>
      <c r="AC31" s="59"/>
      <c r="AD31" s="59"/>
      <c r="AE31" s="59"/>
      <c r="AG31" s="7">
        <f>IF(Q31&gt;0,RANK(Q31,(N31:P31,Q31:AE31)),0)</f>
        <v>3</v>
      </c>
      <c r="AH31" s="7">
        <f>IF(R31&gt;0,RANK(R31,(N31:P31,Q31:AE31)),0)</f>
        <v>0</v>
      </c>
      <c r="AI31" s="7">
        <f>IF(T31&gt;0,RANK(T31,(N31:P31,Q31:AE31)),0)</f>
        <v>0</v>
      </c>
      <c r="AJ31" s="7">
        <f>IF(S31&gt;0,RANK(S31,(N31:P31,Q31:AE31)),0)</f>
        <v>0</v>
      </c>
      <c r="AK31" s="2">
        <f t="shared" si="5"/>
        <v>1.3565891472868217E-2</v>
      </c>
      <c r="AL31" s="2">
        <f t="shared" si="6"/>
        <v>0</v>
      </c>
      <c r="AM31" s="2">
        <f t="shared" si="7"/>
        <v>0</v>
      </c>
      <c r="AN31" s="2">
        <f t="shared" si="8"/>
        <v>0</v>
      </c>
      <c r="AP31" t="s">
        <v>1177</v>
      </c>
      <c r="AQ31" t="s">
        <v>752</v>
      </c>
      <c r="AR31">
        <v>4</v>
      </c>
      <c r="AT31" s="97">
        <v>1</v>
      </c>
      <c r="AU31" s="99">
        <v>57</v>
      </c>
      <c r="AV31" s="103">
        <f t="shared" si="11"/>
        <v>1057</v>
      </c>
      <c r="AX31" s="7" t="s">
        <v>1370</v>
      </c>
    </row>
    <row r="32" spans="1:50" hidden="1" outlineLevel="1">
      <c r="A32" t="s">
        <v>1785</v>
      </c>
      <c r="B32" t="s">
        <v>752</v>
      </c>
      <c r="C32" s="1">
        <f t="shared" si="0"/>
        <v>11444</v>
      </c>
      <c r="D32" s="7">
        <f>IF(N32&gt;0, RANK(N32,(N32:P32,Q32:AE32)),0)</f>
        <v>1</v>
      </c>
      <c r="E32" s="7">
        <f>IF(O32&gt;0,RANK(O32,(N32:P32,Q32:AE32)),0)</f>
        <v>2</v>
      </c>
      <c r="F32" s="7">
        <f>IF(P32&gt;0,RANK(P32,(N32:P32,Q32:AE32)),0)</f>
        <v>0</v>
      </c>
      <c r="G32" s="1">
        <f t="shared" si="9"/>
        <v>5194</v>
      </c>
      <c r="H32" s="2">
        <f t="shared" si="10"/>
        <v>0.45386228591401606</v>
      </c>
      <c r="I32" s="2"/>
      <c r="J32" s="2">
        <f t="shared" si="1"/>
        <v>0.71784341139461727</v>
      </c>
      <c r="K32" s="2">
        <f t="shared" si="2"/>
        <v>0.26398112548060121</v>
      </c>
      <c r="L32" s="2">
        <f t="shared" si="3"/>
        <v>0</v>
      </c>
      <c r="M32" s="2">
        <f t="shared" si="4"/>
        <v>1.8175463124781521E-2</v>
      </c>
      <c r="N32" s="112">
        <v>8215</v>
      </c>
      <c r="O32" s="112">
        <v>3021</v>
      </c>
      <c r="P32" s="59"/>
      <c r="Q32" s="59">
        <v>208</v>
      </c>
      <c r="R32" s="59"/>
      <c r="S32" s="59"/>
      <c r="T32" s="59"/>
      <c r="U32" s="59"/>
      <c r="V32" s="59"/>
      <c r="W32" s="59"/>
      <c r="X32" s="112"/>
      <c r="Y32" s="59"/>
      <c r="Z32" s="59"/>
      <c r="AA32" s="59"/>
      <c r="AB32" s="59"/>
      <c r="AC32" s="59"/>
      <c r="AD32" s="59"/>
      <c r="AE32" s="59"/>
      <c r="AG32" s="7">
        <f>IF(Q32&gt;0,RANK(Q32,(N32:P32,Q32:AE32)),0)</f>
        <v>3</v>
      </c>
      <c r="AH32" s="7">
        <f>IF(R32&gt;0,RANK(R32,(N32:P32,Q32:AE32)),0)</f>
        <v>0</v>
      </c>
      <c r="AI32" s="7">
        <f>IF(T32&gt;0,RANK(T32,(N32:P32,Q32:AE32)),0)</f>
        <v>0</v>
      </c>
      <c r="AJ32" s="7">
        <f>IF(S32&gt;0,RANK(S32,(N32:P32,Q32:AE32)),0)</f>
        <v>0</v>
      </c>
      <c r="AK32" s="2">
        <f t="shared" si="5"/>
        <v>1.8175463124781546E-2</v>
      </c>
      <c r="AL32" s="2">
        <f t="shared" si="6"/>
        <v>0</v>
      </c>
      <c r="AM32" s="2">
        <f t="shared" si="7"/>
        <v>0</v>
      </c>
      <c r="AN32" s="2">
        <f t="shared" si="8"/>
        <v>0</v>
      </c>
      <c r="AP32" t="s">
        <v>1785</v>
      </c>
      <c r="AQ32" t="s">
        <v>752</v>
      </c>
      <c r="AR32">
        <v>4</v>
      </c>
      <c r="AT32" s="97">
        <v>1</v>
      </c>
      <c r="AU32" s="99">
        <v>59</v>
      </c>
      <c r="AV32" s="103">
        <f t="shared" si="11"/>
        <v>1059</v>
      </c>
      <c r="AX32" s="7" t="s">
        <v>1370</v>
      </c>
    </row>
    <row r="33" spans="1:50" hidden="1" outlineLevel="1">
      <c r="A33" t="s">
        <v>1211</v>
      </c>
      <c r="B33" t="s">
        <v>752</v>
      </c>
      <c r="C33" s="1">
        <f t="shared" si="0"/>
        <v>7735</v>
      </c>
      <c r="D33" s="7">
        <f>IF(N33&gt;0, RANK(N33,(N33:P33,Q33:AE33)),0)</f>
        <v>1</v>
      </c>
      <c r="E33" s="7">
        <f>IF(O33&gt;0,RANK(O33,(N33:P33,Q33:AE33)),0)</f>
        <v>2</v>
      </c>
      <c r="F33" s="7">
        <f>IF(P33&gt;0,RANK(P33,(N33:P33,Q33:AE33)),0)</f>
        <v>0</v>
      </c>
      <c r="G33" s="1">
        <f t="shared" si="9"/>
        <v>3827</v>
      </c>
      <c r="H33" s="2">
        <f t="shared" si="10"/>
        <v>0.49476405946994184</v>
      </c>
      <c r="I33" s="2"/>
      <c r="J33" s="2">
        <f t="shared" si="1"/>
        <v>0.72773109243697476</v>
      </c>
      <c r="K33" s="2">
        <f t="shared" si="2"/>
        <v>0.23296703296703297</v>
      </c>
      <c r="L33" s="2">
        <f t="shared" si="3"/>
        <v>0</v>
      </c>
      <c r="M33" s="2">
        <f t="shared" si="4"/>
        <v>3.930187459599227E-2</v>
      </c>
      <c r="N33" s="112">
        <v>5629</v>
      </c>
      <c r="O33" s="112">
        <v>1802</v>
      </c>
      <c r="P33" s="59"/>
      <c r="Q33" s="59">
        <v>304</v>
      </c>
      <c r="R33" s="59"/>
      <c r="S33" s="59"/>
      <c r="T33" s="59"/>
      <c r="U33" s="59"/>
      <c r="V33" s="59"/>
      <c r="W33" s="59"/>
      <c r="X33" s="112"/>
      <c r="Y33" s="59"/>
      <c r="Z33" s="59"/>
      <c r="AA33" s="59"/>
      <c r="AB33" s="59"/>
      <c r="AC33" s="59"/>
      <c r="AD33" s="59"/>
      <c r="AE33" s="59"/>
      <c r="AG33" s="7">
        <f>IF(Q33&gt;0,RANK(Q33,(N33:P33,Q33:AE33)),0)</f>
        <v>3</v>
      </c>
      <c r="AH33" s="7">
        <f>IF(R33&gt;0,RANK(R33,(N33:P33,Q33:AE33)),0)</f>
        <v>0</v>
      </c>
      <c r="AI33" s="7">
        <f>IF(T33&gt;0,RANK(T33,(N33:P33,Q33:AE33)),0)</f>
        <v>0</v>
      </c>
      <c r="AJ33" s="7">
        <f>IF(S33&gt;0,RANK(S33,(N33:P33,Q33:AE33)),0)</f>
        <v>0</v>
      </c>
      <c r="AK33" s="2">
        <f t="shared" si="5"/>
        <v>3.9301874595992242E-2</v>
      </c>
      <c r="AL33" s="2">
        <f t="shared" si="6"/>
        <v>0</v>
      </c>
      <c r="AM33" s="2">
        <f t="shared" si="7"/>
        <v>0</v>
      </c>
      <c r="AN33" s="2">
        <f t="shared" si="8"/>
        <v>0</v>
      </c>
      <c r="AP33" t="s">
        <v>1211</v>
      </c>
      <c r="AQ33" t="s">
        <v>752</v>
      </c>
      <c r="AR33">
        <v>2</v>
      </c>
      <c r="AT33" s="97">
        <v>1</v>
      </c>
      <c r="AU33" s="99">
        <v>61</v>
      </c>
      <c r="AV33" s="103">
        <f t="shared" si="11"/>
        <v>1061</v>
      </c>
      <c r="AX33" s="7" t="s">
        <v>1370</v>
      </c>
    </row>
    <row r="34" spans="1:50" hidden="1" outlineLevel="1">
      <c r="A34" t="s">
        <v>1999</v>
      </c>
      <c r="B34" t="s">
        <v>752</v>
      </c>
      <c r="C34" s="1">
        <f t="shared" si="0"/>
        <v>4546</v>
      </c>
      <c r="D34" s="7">
        <f>IF(N34&gt;0, RANK(N34,(N34:P34,Q34:AE34)),0)</f>
        <v>1</v>
      </c>
      <c r="E34" s="7">
        <f>IF(O34&gt;0,RANK(O34,(N34:P34,Q34:AE34)),0)</f>
        <v>2</v>
      </c>
      <c r="F34" s="7">
        <f>IF(P34&gt;0,RANK(P34,(N34:P34,Q34:AE34)),0)</f>
        <v>0</v>
      </c>
      <c r="G34" s="1">
        <f t="shared" si="9"/>
        <v>3784</v>
      </c>
      <c r="H34" s="2">
        <f t="shared" si="10"/>
        <v>0.83238011438627368</v>
      </c>
      <c r="I34" s="2"/>
      <c r="J34" s="2">
        <f t="shared" si="1"/>
        <v>0.91399032116146062</v>
      </c>
      <c r="K34" s="2">
        <f t="shared" si="2"/>
        <v>8.1610206775186975E-2</v>
      </c>
      <c r="L34" s="2">
        <f t="shared" si="3"/>
        <v>0</v>
      </c>
      <c r="M34" s="2">
        <f t="shared" si="4"/>
        <v>4.3994720633524081E-3</v>
      </c>
      <c r="N34" s="112">
        <v>4155</v>
      </c>
      <c r="O34" s="112">
        <v>371</v>
      </c>
      <c r="P34" s="59"/>
      <c r="Q34" s="59">
        <v>20</v>
      </c>
      <c r="R34" s="59"/>
      <c r="S34" s="59"/>
      <c r="T34" s="59"/>
      <c r="U34" s="59"/>
      <c r="V34" s="59"/>
      <c r="W34" s="59"/>
      <c r="X34" s="112"/>
      <c r="Y34" s="59"/>
      <c r="Z34" s="59"/>
      <c r="AA34" s="59"/>
      <c r="AB34" s="59"/>
      <c r="AC34" s="59"/>
      <c r="AD34" s="59"/>
      <c r="AE34" s="59"/>
      <c r="AG34" s="7">
        <f>IF(Q34&gt;0,RANK(Q34,(N34:P34,Q34:AE34)),0)</f>
        <v>3</v>
      </c>
      <c r="AH34" s="7">
        <f>IF(R34&gt;0,RANK(R34,(N34:P34,Q34:AE34)),0)</f>
        <v>0</v>
      </c>
      <c r="AI34" s="7">
        <f>IF(T34&gt;0,RANK(T34,(N34:P34,Q34:AE34)),0)</f>
        <v>0</v>
      </c>
      <c r="AJ34" s="7">
        <f>IF(S34&gt;0,RANK(S34,(N34:P34,Q34:AE34)),0)</f>
        <v>0</v>
      </c>
      <c r="AK34" s="2">
        <f t="shared" si="5"/>
        <v>4.3994720633523977E-3</v>
      </c>
      <c r="AL34" s="2">
        <f t="shared" si="6"/>
        <v>0</v>
      </c>
      <c r="AM34" s="2">
        <f t="shared" si="7"/>
        <v>0</v>
      </c>
      <c r="AN34" s="2">
        <f t="shared" si="8"/>
        <v>0</v>
      </c>
      <c r="AP34" t="s">
        <v>1999</v>
      </c>
      <c r="AQ34" t="s">
        <v>752</v>
      </c>
      <c r="AR34">
        <v>7</v>
      </c>
      <c r="AT34" s="97">
        <v>1</v>
      </c>
      <c r="AU34" s="99">
        <v>63</v>
      </c>
      <c r="AV34" s="103">
        <f t="shared" si="11"/>
        <v>1063</v>
      </c>
      <c r="AX34" s="7" t="s">
        <v>1370</v>
      </c>
    </row>
    <row r="35" spans="1:50" hidden="1" outlineLevel="1">
      <c r="A35" t="s">
        <v>645</v>
      </c>
      <c r="B35" t="s">
        <v>752</v>
      </c>
      <c r="C35" s="1">
        <f t="shared" ref="C35:C70" si="12">SUM(N35:AE35)</f>
        <v>5151</v>
      </c>
      <c r="D35" s="7">
        <f>IF(N35&gt;0, RANK(N35,(N35:P35,Q35:AE35)),0)</f>
        <v>1</v>
      </c>
      <c r="E35" s="7">
        <f>IF(O35&gt;0,RANK(O35,(N35:P35,Q35:AE35)),0)</f>
        <v>2</v>
      </c>
      <c r="F35" s="7">
        <f>IF(P35&gt;0,RANK(P35,(N35:P35,Q35:AE35)),0)</f>
        <v>0</v>
      </c>
      <c r="G35" s="1">
        <f t="shared" si="9"/>
        <v>3366</v>
      </c>
      <c r="H35" s="2">
        <f t="shared" si="10"/>
        <v>0.65346534653465349</v>
      </c>
      <c r="I35" s="2"/>
      <c r="J35" s="2">
        <f t="shared" ref="J35:J70" si="13">IF($C35=0,"-",N35/$C35)</f>
        <v>0.82061735585323237</v>
      </c>
      <c r="K35" s="2">
        <f t="shared" ref="K35:K70" si="14">IF($C35=0,"-",O35/$C35)</f>
        <v>0.1671520093185789</v>
      </c>
      <c r="L35" s="2">
        <f t="shared" ref="L35:L70" si="15">IF($C35=0,"-",P35/$C35)</f>
        <v>0</v>
      </c>
      <c r="M35" s="2">
        <f t="shared" ref="M35:M66" si="16">IF(C35=0,"-",(1-J35-K35-L35))</f>
        <v>1.223063482818873E-2</v>
      </c>
      <c r="N35" s="112">
        <v>4227</v>
      </c>
      <c r="O35" s="112">
        <v>861</v>
      </c>
      <c r="P35" s="59"/>
      <c r="Q35" s="59">
        <v>63</v>
      </c>
      <c r="R35" s="59"/>
      <c r="S35" s="59"/>
      <c r="T35" s="59"/>
      <c r="U35" s="59"/>
      <c r="V35" s="59"/>
      <c r="W35" s="59"/>
      <c r="X35" s="112"/>
      <c r="Y35" s="59"/>
      <c r="Z35" s="59"/>
      <c r="AA35" s="59"/>
      <c r="AB35" s="59"/>
      <c r="AC35" s="59"/>
      <c r="AD35" s="59"/>
      <c r="AE35" s="59"/>
      <c r="AG35" s="7">
        <f>IF(Q35&gt;0,RANK(Q35,(N35:P35,Q35:AE35)),0)</f>
        <v>3</v>
      </c>
      <c r="AH35" s="7">
        <f>IF(R35&gt;0,RANK(R35,(N35:P35,Q35:AE35)),0)</f>
        <v>0</v>
      </c>
      <c r="AI35" s="7">
        <f>IF(T35&gt;0,RANK(T35,(N35:P35,Q35:AE35)),0)</f>
        <v>0</v>
      </c>
      <c r="AJ35" s="7">
        <f>IF(S35&gt;0,RANK(S35,(N35:P35,Q35:AE35)),0)</f>
        <v>0</v>
      </c>
      <c r="AK35" s="2">
        <f t="shared" ref="AK35:AK70" si="17">IF($C35=0,"-",Q35/$C35)</f>
        <v>1.2230634828188701E-2</v>
      </c>
      <c r="AL35" s="2">
        <f t="shared" ref="AL35:AL70" si="18">IF($C35=0,"-",R35/$C35)</f>
        <v>0</v>
      </c>
      <c r="AM35" s="2">
        <f t="shared" ref="AM35:AM70" si="19">IF($C35=0,"-",T35/$C35)</f>
        <v>0</v>
      </c>
      <c r="AN35" s="2">
        <f t="shared" ref="AN35:AN70" si="20">IF($C35=0,"-",S35/$C35)</f>
        <v>0</v>
      </c>
      <c r="AP35" t="s">
        <v>645</v>
      </c>
      <c r="AQ35" t="s">
        <v>752</v>
      </c>
      <c r="AR35">
        <v>7</v>
      </c>
      <c r="AT35" s="97">
        <v>1</v>
      </c>
      <c r="AU35" s="99">
        <v>65</v>
      </c>
      <c r="AV35" s="103">
        <f t="shared" si="11"/>
        <v>1065</v>
      </c>
      <c r="AX35" s="7" t="s">
        <v>1370</v>
      </c>
    </row>
    <row r="36" spans="1:50" hidden="1" outlineLevel="1">
      <c r="A36" t="s">
        <v>525</v>
      </c>
      <c r="B36" t="s">
        <v>752</v>
      </c>
      <c r="C36" s="1">
        <f t="shared" si="12"/>
        <v>4775</v>
      </c>
      <c r="D36" s="7">
        <f>IF(N36&gt;0, RANK(N36,(N36:P36,Q36:AE36)),0)</f>
        <v>1</v>
      </c>
      <c r="E36" s="7">
        <f>IF(O36&gt;0,RANK(O36,(N36:P36,Q36:AE36)),0)</f>
        <v>2</v>
      </c>
      <c r="F36" s="7">
        <f>IF(P36&gt;0,RANK(P36,(N36:P36,Q36:AE36)),0)</f>
        <v>0</v>
      </c>
      <c r="G36" s="1">
        <f t="shared" si="9"/>
        <v>2371</v>
      </c>
      <c r="H36" s="2">
        <f t="shared" si="10"/>
        <v>0.49654450261780103</v>
      </c>
      <c r="I36" s="2"/>
      <c r="J36" s="2">
        <f t="shared" si="13"/>
        <v>0.73989528795811521</v>
      </c>
      <c r="K36" s="2">
        <f t="shared" si="14"/>
        <v>0.24335078534031412</v>
      </c>
      <c r="L36" s="2">
        <f t="shared" si="15"/>
        <v>0</v>
      </c>
      <c r="M36" s="2">
        <f t="shared" si="16"/>
        <v>1.6753926701570665E-2</v>
      </c>
      <c r="N36" s="112">
        <v>3533</v>
      </c>
      <c r="O36" s="112">
        <v>1162</v>
      </c>
      <c r="P36" s="59"/>
      <c r="Q36" s="59">
        <v>80</v>
      </c>
      <c r="R36" s="59"/>
      <c r="S36" s="59"/>
      <c r="T36" s="59"/>
      <c r="U36" s="59"/>
      <c r="V36" s="59"/>
      <c r="W36" s="59"/>
      <c r="X36" s="112"/>
      <c r="Y36" s="59"/>
      <c r="Z36" s="59"/>
      <c r="AA36" s="59"/>
      <c r="AB36" s="59"/>
      <c r="AC36" s="59"/>
      <c r="AD36" s="59"/>
      <c r="AE36" s="59"/>
      <c r="AG36" s="7">
        <f>IF(Q36&gt;0,RANK(Q36,(N36:P36,Q36:AE36)),0)</f>
        <v>3</v>
      </c>
      <c r="AH36" s="7">
        <f>IF(R36&gt;0,RANK(R36,(N36:P36,Q36:AE36)),0)</f>
        <v>0</v>
      </c>
      <c r="AI36" s="7">
        <f>IF(T36&gt;0,RANK(T36,(N36:P36,Q36:AE36)),0)</f>
        <v>0</v>
      </c>
      <c r="AJ36" s="7">
        <f>IF(S36&gt;0,RANK(S36,(N36:P36,Q36:AE36)),0)</f>
        <v>0</v>
      </c>
      <c r="AK36" s="2">
        <f t="shared" si="17"/>
        <v>1.6753926701570682E-2</v>
      </c>
      <c r="AL36" s="2">
        <f t="shared" si="18"/>
        <v>0</v>
      </c>
      <c r="AM36" s="2">
        <f t="shared" si="19"/>
        <v>0</v>
      </c>
      <c r="AN36" s="2">
        <f t="shared" si="20"/>
        <v>0</v>
      </c>
      <c r="AP36" t="s">
        <v>525</v>
      </c>
      <c r="AQ36" t="s">
        <v>752</v>
      </c>
      <c r="AR36">
        <v>2</v>
      </c>
      <c r="AT36" s="97">
        <v>1</v>
      </c>
      <c r="AU36" s="99">
        <v>67</v>
      </c>
      <c r="AV36" s="103">
        <f t="shared" si="11"/>
        <v>1067</v>
      </c>
      <c r="AX36" s="7" t="s">
        <v>1370</v>
      </c>
    </row>
    <row r="37" spans="1:50" hidden="1" outlineLevel="1">
      <c r="A37" t="s">
        <v>830</v>
      </c>
      <c r="B37" t="s">
        <v>752</v>
      </c>
      <c r="C37" s="1">
        <f t="shared" si="12"/>
        <v>28953</v>
      </c>
      <c r="D37" s="7">
        <f>IF(N37&gt;0, RANK(N37,(N37:P37,Q37:AE37)),0)</f>
        <v>1</v>
      </c>
      <c r="E37" s="7">
        <f>IF(O37&gt;0,RANK(O37,(N37:P37,Q37:AE37)),0)</f>
        <v>2</v>
      </c>
      <c r="F37" s="7">
        <f>IF(P37&gt;0,RANK(P37,(N37:P37,Q37:AE37)),0)</f>
        <v>0</v>
      </c>
      <c r="G37" s="1">
        <f t="shared" si="9"/>
        <v>9267</v>
      </c>
      <c r="H37" s="2">
        <f t="shared" si="10"/>
        <v>0.3200704590197907</v>
      </c>
      <c r="I37" s="2"/>
      <c r="J37" s="2">
        <f t="shared" si="13"/>
        <v>0.65340379235312407</v>
      </c>
      <c r="K37" s="2">
        <f t="shared" si="14"/>
        <v>0.33333333333333331</v>
      </c>
      <c r="L37" s="2">
        <f t="shared" si="15"/>
        <v>0</v>
      </c>
      <c r="M37" s="2">
        <f t="shared" si="16"/>
        <v>1.3262874313542616E-2</v>
      </c>
      <c r="N37" s="112">
        <v>18918</v>
      </c>
      <c r="O37" s="112">
        <v>9651</v>
      </c>
      <c r="P37" s="59"/>
      <c r="Q37" s="59">
        <v>384</v>
      </c>
      <c r="R37" s="59"/>
      <c r="S37" s="59"/>
      <c r="T37" s="59"/>
      <c r="U37" s="59"/>
      <c r="V37" s="59"/>
      <c r="W37" s="59"/>
      <c r="X37" s="112"/>
      <c r="Y37" s="59"/>
      <c r="Z37" s="59"/>
      <c r="AA37" s="59"/>
      <c r="AB37" s="59"/>
      <c r="AC37" s="59"/>
      <c r="AD37" s="59"/>
      <c r="AE37" s="59"/>
      <c r="AG37" s="7">
        <f>IF(Q37&gt;0,RANK(Q37,(N37:P37,Q37:AE37)),0)</f>
        <v>3</v>
      </c>
      <c r="AH37" s="7">
        <f>IF(R37&gt;0,RANK(R37,(N37:P37,Q37:AE37)),0)</f>
        <v>0</v>
      </c>
      <c r="AI37" s="7">
        <f>IF(T37&gt;0,RANK(T37,(N37:P37,Q37:AE37)),0)</f>
        <v>0</v>
      </c>
      <c r="AJ37" s="7">
        <f>IF(S37&gt;0,RANK(S37,(N37:P37,Q37:AE37)),0)</f>
        <v>0</v>
      </c>
      <c r="AK37" s="2">
        <f t="shared" si="17"/>
        <v>1.3262874313542639E-2</v>
      </c>
      <c r="AL37" s="2">
        <f t="shared" si="18"/>
        <v>0</v>
      </c>
      <c r="AM37" s="2">
        <f t="shared" si="19"/>
        <v>0</v>
      </c>
      <c r="AN37" s="2">
        <f t="shared" si="20"/>
        <v>0</v>
      </c>
      <c r="AP37" t="s">
        <v>830</v>
      </c>
      <c r="AQ37" t="s">
        <v>752</v>
      </c>
      <c r="AR37">
        <v>2</v>
      </c>
      <c r="AT37" s="97">
        <v>1</v>
      </c>
      <c r="AU37" s="99">
        <v>69</v>
      </c>
      <c r="AV37" s="103">
        <f t="shared" si="11"/>
        <v>1069</v>
      </c>
      <c r="AX37" s="7" t="s">
        <v>1370</v>
      </c>
    </row>
    <row r="38" spans="1:50" hidden="1" outlineLevel="1">
      <c r="A38" t="s">
        <v>1151</v>
      </c>
      <c r="B38" t="s">
        <v>752</v>
      </c>
      <c r="C38" s="1">
        <f t="shared" si="12"/>
        <v>15724</v>
      </c>
      <c r="D38" s="7">
        <f>IF(N38&gt;0, RANK(N38,(N38:P38,Q38:AE38)),0)</f>
        <v>1</v>
      </c>
      <c r="E38" s="7">
        <f>IF(O38&gt;0,RANK(O38,(N38:P38,Q38:AE38)),0)</f>
        <v>2</v>
      </c>
      <c r="F38" s="7">
        <f>IF(P38&gt;0,RANK(P38,(N38:P38,Q38:AE38)),0)</f>
        <v>0</v>
      </c>
      <c r="G38" s="1">
        <f t="shared" si="9"/>
        <v>7423</v>
      </c>
      <c r="H38" s="2">
        <f t="shared" si="10"/>
        <v>0.47208089544645127</v>
      </c>
      <c r="I38" s="2"/>
      <c r="J38" s="2">
        <f t="shared" si="13"/>
        <v>0.724751971508522</v>
      </c>
      <c r="K38" s="2">
        <f t="shared" si="14"/>
        <v>0.25267107606207073</v>
      </c>
      <c r="L38" s="2">
        <f t="shared" si="15"/>
        <v>0</v>
      </c>
      <c r="M38" s="2">
        <f t="shared" si="16"/>
        <v>2.2576952429407271E-2</v>
      </c>
      <c r="N38" s="112">
        <v>11396</v>
      </c>
      <c r="O38" s="112">
        <v>3973</v>
      </c>
      <c r="P38" s="59"/>
      <c r="Q38" s="59">
        <v>355</v>
      </c>
      <c r="R38" s="59"/>
      <c r="S38" s="59"/>
      <c r="T38" s="59"/>
      <c r="U38" s="59"/>
      <c r="V38" s="59"/>
      <c r="W38" s="59"/>
      <c r="X38" s="112"/>
      <c r="Y38" s="59"/>
      <c r="Z38" s="59"/>
      <c r="AA38" s="59"/>
      <c r="AB38" s="59"/>
      <c r="AC38" s="59"/>
      <c r="AD38" s="59"/>
      <c r="AE38" s="59"/>
      <c r="AG38" s="7">
        <f>IF(Q38&gt;0,RANK(Q38,(N38:P38,Q38:AE38)),0)</f>
        <v>3</v>
      </c>
      <c r="AH38" s="7">
        <f>IF(R38&gt;0,RANK(R38,(N38:P38,Q38:AE38)),0)</f>
        <v>0</v>
      </c>
      <c r="AI38" s="7">
        <f>IF(T38&gt;0,RANK(T38,(N38:P38,Q38:AE38)),0)</f>
        <v>0</v>
      </c>
      <c r="AJ38" s="7">
        <f>IF(S38&gt;0,RANK(S38,(N38:P38,Q38:AE38)),0)</f>
        <v>0</v>
      </c>
      <c r="AK38" s="2">
        <f t="shared" si="17"/>
        <v>2.2576952429407274E-2</v>
      </c>
      <c r="AL38" s="2">
        <f t="shared" si="18"/>
        <v>0</v>
      </c>
      <c r="AM38" s="2">
        <f t="shared" si="19"/>
        <v>0</v>
      </c>
      <c r="AN38" s="2">
        <f t="shared" si="20"/>
        <v>0</v>
      </c>
      <c r="AP38" t="s">
        <v>1151</v>
      </c>
      <c r="AQ38" t="s">
        <v>752</v>
      </c>
      <c r="AR38">
        <v>5</v>
      </c>
      <c r="AT38" s="97">
        <v>1</v>
      </c>
      <c r="AU38" s="99">
        <v>71</v>
      </c>
      <c r="AV38" s="103">
        <f t="shared" si="11"/>
        <v>1071</v>
      </c>
      <c r="AX38" s="7" t="s">
        <v>1370</v>
      </c>
    </row>
    <row r="39" spans="1:50" hidden="1" outlineLevel="1">
      <c r="A39" t="s">
        <v>1042</v>
      </c>
      <c r="B39" t="s">
        <v>752</v>
      </c>
      <c r="C39" s="1">
        <f t="shared" si="12"/>
        <v>292770</v>
      </c>
      <c r="D39" s="7">
        <f>IF(N39&gt;0, RANK(N39,(N39:P39,Q39:AE39)),0)</f>
        <v>1</v>
      </c>
      <c r="E39" s="7">
        <f>IF(O39&gt;0,RANK(O39,(N39:P39,Q39:AE39)),0)</f>
        <v>2</v>
      </c>
      <c r="F39" s="7">
        <f>IF(P39&gt;0,RANK(P39,(N39:P39,Q39:AE39)),0)</f>
        <v>0</v>
      </c>
      <c r="G39" s="1">
        <f t="shared" si="9"/>
        <v>68455</v>
      </c>
      <c r="H39" s="2">
        <f t="shared" si="10"/>
        <v>0.23381835570584417</v>
      </c>
      <c r="I39" s="2"/>
      <c r="J39" s="2">
        <f t="shared" si="13"/>
        <v>0.60822488642962047</v>
      </c>
      <c r="K39" s="2">
        <f t="shared" si="14"/>
        <v>0.37440653072377633</v>
      </c>
      <c r="L39" s="2">
        <f t="shared" si="15"/>
        <v>0</v>
      </c>
      <c r="M39" s="2">
        <f t="shared" si="16"/>
        <v>1.7368582846603198E-2</v>
      </c>
      <c r="N39" s="112">
        <v>178070</v>
      </c>
      <c r="O39" s="112">
        <v>109615</v>
      </c>
      <c r="P39" s="59"/>
      <c r="Q39" s="59">
        <v>5085</v>
      </c>
      <c r="R39" s="59"/>
      <c r="S39" s="59"/>
      <c r="T39" s="59"/>
      <c r="U39" s="59"/>
      <c r="V39" s="59"/>
      <c r="W39" s="59"/>
      <c r="X39" s="112"/>
      <c r="Y39" s="59"/>
      <c r="Z39" s="59"/>
      <c r="AA39" s="59"/>
      <c r="AB39" s="59"/>
      <c r="AC39" s="59"/>
      <c r="AD39" s="59"/>
      <c r="AE39" s="59"/>
      <c r="AG39" s="7">
        <f>IF(Q39&gt;0,RANK(Q39,(N39:P39,Q39:AE39)),0)</f>
        <v>3</v>
      </c>
      <c r="AH39" s="7">
        <f>IF(R39&gt;0,RANK(R39,(N39:P39,Q39:AE39)),0)</f>
        <v>0</v>
      </c>
      <c r="AI39" s="7">
        <f>IF(T39&gt;0,RANK(T39,(N39:P39,Q39:AE39)),0)</f>
        <v>0</v>
      </c>
      <c r="AJ39" s="7">
        <f>IF(S39&gt;0,RANK(S39,(N39:P39,Q39:AE39)),0)</f>
        <v>0</v>
      </c>
      <c r="AK39" s="2">
        <f t="shared" si="17"/>
        <v>1.7368582846603135E-2</v>
      </c>
      <c r="AL39" s="2">
        <f t="shared" si="18"/>
        <v>0</v>
      </c>
      <c r="AM39" s="2">
        <f t="shared" si="19"/>
        <v>0</v>
      </c>
      <c r="AN39" s="2">
        <f t="shared" si="20"/>
        <v>0</v>
      </c>
      <c r="AP39" t="s">
        <v>1042</v>
      </c>
      <c r="AQ39" t="s">
        <v>752</v>
      </c>
      <c r="AT39" s="97">
        <v>1</v>
      </c>
      <c r="AU39" s="99">
        <v>73</v>
      </c>
      <c r="AV39" s="103">
        <f t="shared" si="11"/>
        <v>1073</v>
      </c>
      <c r="AX39" s="7" t="s">
        <v>1370</v>
      </c>
    </row>
    <row r="40" spans="1:50" hidden="1" outlineLevel="1">
      <c r="A40" t="s">
        <v>774</v>
      </c>
      <c r="B40" t="s">
        <v>752</v>
      </c>
      <c r="C40" s="1">
        <f t="shared" si="12"/>
        <v>6459</v>
      </c>
      <c r="D40" s="7">
        <f>IF(N40&gt;0, RANK(N40,(N40:P40,Q40:AE40)),0)</f>
        <v>1</v>
      </c>
      <c r="E40" s="7">
        <f>IF(O40&gt;0,RANK(O40,(N40:P40,Q40:AE40)),0)</f>
        <v>2</v>
      </c>
      <c r="F40" s="7">
        <f>IF(P40&gt;0,RANK(P40,(N40:P40,Q40:AE40)),0)</f>
        <v>0</v>
      </c>
      <c r="G40" s="1">
        <f t="shared" si="9"/>
        <v>2303</v>
      </c>
      <c r="H40" s="2">
        <f t="shared" si="10"/>
        <v>0.35655674252980335</v>
      </c>
      <c r="I40" s="2"/>
      <c r="J40" s="2">
        <f t="shared" si="13"/>
        <v>0.66852453940238432</v>
      </c>
      <c r="K40" s="2">
        <f t="shared" si="14"/>
        <v>0.31196779687258092</v>
      </c>
      <c r="L40" s="2">
        <f t="shared" si="15"/>
        <v>0</v>
      </c>
      <c r="M40" s="2">
        <f t="shared" si="16"/>
        <v>1.9507663725034763E-2</v>
      </c>
      <c r="N40" s="112">
        <v>4318</v>
      </c>
      <c r="O40" s="112">
        <v>2015</v>
      </c>
      <c r="P40" s="59"/>
      <c r="Q40" s="59">
        <v>126</v>
      </c>
      <c r="R40" s="59"/>
      <c r="S40" s="59"/>
      <c r="T40" s="59"/>
      <c r="U40" s="59"/>
      <c r="V40" s="59"/>
      <c r="W40" s="59"/>
      <c r="X40" s="112"/>
      <c r="Y40" s="59"/>
      <c r="Z40" s="59"/>
      <c r="AA40" s="59"/>
      <c r="AB40" s="59"/>
      <c r="AC40" s="59"/>
      <c r="AD40" s="59"/>
      <c r="AE40" s="59"/>
      <c r="AG40" s="7">
        <f>IF(Q40&gt;0,RANK(Q40,(N40:P40,Q40:AE40)),0)</f>
        <v>3</v>
      </c>
      <c r="AH40" s="7">
        <f>IF(R40&gt;0,RANK(R40,(N40:P40,Q40:AE40)),0)</f>
        <v>0</v>
      </c>
      <c r="AI40" s="7">
        <f>IF(T40&gt;0,RANK(T40,(N40:P40,Q40:AE40)),0)</f>
        <v>0</v>
      </c>
      <c r="AJ40" s="7">
        <f>IF(S40&gt;0,RANK(S40,(N40:P40,Q40:AE40)),0)</f>
        <v>0</v>
      </c>
      <c r="AK40" s="2">
        <f t="shared" si="17"/>
        <v>1.9507663725034836E-2</v>
      </c>
      <c r="AL40" s="2">
        <f t="shared" si="18"/>
        <v>0</v>
      </c>
      <c r="AM40" s="2">
        <f t="shared" si="19"/>
        <v>0</v>
      </c>
      <c r="AN40" s="2">
        <f t="shared" si="20"/>
        <v>0</v>
      </c>
      <c r="AP40" t="s">
        <v>774</v>
      </c>
      <c r="AQ40" t="s">
        <v>752</v>
      </c>
      <c r="AR40">
        <v>4</v>
      </c>
      <c r="AT40" s="97">
        <v>1</v>
      </c>
      <c r="AU40" s="99">
        <v>75</v>
      </c>
      <c r="AV40" s="103">
        <f t="shared" si="11"/>
        <v>1075</v>
      </c>
      <c r="AX40" s="7" t="s">
        <v>1370</v>
      </c>
    </row>
    <row r="41" spans="1:50" hidden="1" outlineLevel="1">
      <c r="A41" t="s">
        <v>632</v>
      </c>
      <c r="B41" t="s">
        <v>752</v>
      </c>
      <c r="C41" s="1">
        <f t="shared" si="12"/>
        <v>32614</v>
      </c>
      <c r="D41" s="7">
        <f>IF(N41&gt;0, RANK(N41,(N41:P41,Q41:AE41)),0)</f>
        <v>1</v>
      </c>
      <c r="E41" s="7">
        <f>IF(O41&gt;0,RANK(O41,(N41:P41,Q41:AE41)),0)</f>
        <v>2</v>
      </c>
      <c r="F41" s="7">
        <f>IF(P41&gt;0,RANK(P41,(N41:P41,Q41:AE41)),0)</f>
        <v>0</v>
      </c>
      <c r="G41" s="1">
        <f t="shared" si="9"/>
        <v>15012</v>
      </c>
      <c r="H41" s="2">
        <f t="shared" si="10"/>
        <v>0.46029312565156066</v>
      </c>
      <c r="I41" s="2"/>
      <c r="J41" s="2">
        <f t="shared" si="13"/>
        <v>0.72119335254798556</v>
      </c>
      <c r="K41" s="2">
        <f t="shared" si="14"/>
        <v>0.26090022689642484</v>
      </c>
      <c r="L41" s="2">
        <f t="shared" si="15"/>
        <v>0</v>
      </c>
      <c r="M41" s="2">
        <f t="shared" si="16"/>
        <v>1.7906420555589608E-2</v>
      </c>
      <c r="N41" s="112">
        <v>23521</v>
      </c>
      <c r="O41" s="112">
        <v>8509</v>
      </c>
      <c r="P41" s="59"/>
      <c r="Q41" s="59">
        <v>584</v>
      </c>
      <c r="R41" s="59"/>
      <c r="S41" s="59"/>
      <c r="T41" s="59"/>
      <c r="U41" s="59"/>
      <c r="V41" s="59"/>
      <c r="W41" s="59"/>
      <c r="X41" s="112"/>
      <c r="Y41" s="59"/>
      <c r="Z41" s="59"/>
      <c r="AA41" s="59"/>
      <c r="AB41" s="59"/>
      <c r="AC41" s="59"/>
      <c r="AD41" s="59"/>
      <c r="AE41" s="59"/>
      <c r="AG41" s="7">
        <f>IF(Q41&gt;0,RANK(Q41,(N41:P41,Q41:AE41)),0)</f>
        <v>3</v>
      </c>
      <c r="AH41" s="7">
        <f>IF(R41&gt;0,RANK(R41,(N41:P41,Q41:AE41)),0)</f>
        <v>0</v>
      </c>
      <c r="AI41" s="7">
        <f>IF(T41&gt;0,RANK(T41,(N41:P41,Q41:AE41)),0)</f>
        <v>0</v>
      </c>
      <c r="AJ41" s="7">
        <f>IF(S41&gt;0,RANK(S41,(N41:P41,Q41:AE41)),0)</f>
        <v>0</v>
      </c>
      <c r="AK41" s="2">
        <f t="shared" si="17"/>
        <v>1.7906420555589626E-2</v>
      </c>
      <c r="AL41" s="2">
        <f t="shared" si="18"/>
        <v>0</v>
      </c>
      <c r="AM41" s="2">
        <f t="shared" si="19"/>
        <v>0</v>
      </c>
      <c r="AN41" s="2">
        <f t="shared" si="20"/>
        <v>0</v>
      </c>
      <c r="AP41" t="s">
        <v>632</v>
      </c>
      <c r="AQ41" t="s">
        <v>752</v>
      </c>
      <c r="AR41">
        <v>5</v>
      </c>
      <c r="AT41" s="97">
        <v>1</v>
      </c>
      <c r="AU41" s="99">
        <v>77</v>
      </c>
      <c r="AV41" s="103">
        <f t="shared" si="11"/>
        <v>1077</v>
      </c>
      <c r="AX41" s="7" t="s">
        <v>1370</v>
      </c>
    </row>
    <row r="42" spans="1:50" hidden="1" outlineLevel="1">
      <c r="A42" t="s">
        <v>126</v>
      </c>
      <c r="B42" t="s">
        <v>752</v>
      </c>
      <c r="C42" s="1">
        <f t="shared" si="12"/>
        <v>11248</v>
      </c>
      <c r="D42" s="7">
        <f>IF(N42&gt;0, RANK(N42,(N42:P42,Q42:AE42)),0)</f>
        <v>1</v>
      </c>
      <c r="E42" s="7">
        <f>IF(O42&gt;0,RANK(O42,(N42:P42,Q42:AE42)),0)</f>
        <v>2</v>
      </c>
      <c r="F42" s="7">
        <f>IF(P42&gt;0,RANK(P42,(N42:P42,Q42:AE42)),0)</f>
        <v>0</v>
      </c>
      <c r="G42" s="1">
        <f t="shared" si="9"/>
        <v>7132</v>
      </c>
      <c r="H42" s="2">
        <f t="shared" si="10"/>
        <v>0.63406827880512096</v>
      </c>
      <c r="I42" s="2"/>
      <c r="J42" s="2">
        <f t="shared" si="13"/>
        <v>0.80929943100995727</v>
      </c>
      <c r="K42" s="2">
        <f t="shared" si="14"/>
        <v>0.17523115220483643</v>
      </c>
      <c r="L42" s="2">
        <f t="shared" si="15"/>
        <v>0</v>
      </c>
      <c r="M42" s="2">
        <f t="shared" si="16"/>
        <v>1.5469416785206302E-2</v>
      </c>
      <c r="N42" s="112">
        <v>9103</v>
      </c>
      <c r="O42" s="112">
        <v>1971</v>
      </c>
      <c r="P42" s="59"/>
      <c r="Q42" s="59">
        <v>174</v>
      </c>
      <c r="R42" s="59"/>
      <c r="S42" s="59"/>
      <c r="T42" s="59"/>
      <c r="U42" s="59"/>
      <c r="V42" s="59"/>
      <c r="W42" s="59"/>
      <c r="X42" s="112"/>
      <c r="Y42" s="59"/>
      <c r="Z42" s="59"/>
      <c r="AA42" s="59"/>
      <c r="AB42" s="59"/>
      <c r="AC42" s="59"/>
      <c r="AD42" s="59"/>
      <c r="AE42" s="59"/>
      <c r="AG42" s="7">
        <f>IF(Q42&gt;0,RANK(Q42,(N42:P42,Q42:AE42)),0)</f>
        <v>3</v>
      </c>
      <c r="AH42" s="7">
        <f>IF(R42&gt;0,RANK(R42,(N42:P42,Q42:AE42)),0)</f>
        <v>0</v>
      </c>
      <c r="AI42" s="7">
        <f>IF(T42&gt;0,RANK(T42,(N42:P42,Q42:AE42)),0)</f>
        <v>0</v>
      </c>
      <c r="AJ42" s="7">
        <f>IF(S42&gt;0,RANK(S42,(N42:P42,Q42:AE42)),0)</f>
        <v>0</v>
      </c>
      <c r="AK42" s="2">
        <f t="shared" si="17"/>
        <v>1.5469416785206259E-2</v>
      </c>
      <c r="AL42" s="2">
        <f t="shared" si="18"/>
        <v>0</v>
      </c>
      <c r="AM42" s="2">
        <f t="shared" si="19"/>
        <v>0</v>
      </c>
      <c r="AN42" s="2">
        <f t="shared" si="20"/>
        <v>0</v>
      </c>
      <c r="AP42" t="s">
        <v>126</v>
      </c>
      <c r="AQ42" t="s">
        <v>752</v>
      </c>
      <c r="AR42">
        <v>5</v>
      </c>
      <c r="AT42" s="97">
        <v>1</v>
      </c>
      <c r="AU42" s="99">
        <v>79</v>
      </c>
      <c r="AV42" s="103">
        <f t="shared" si="11"/>
        <v>1079</v>
      </c>
      <c r="AX42" s="7" t="s">
        <v>1370</v>
      </c>
    </row>
    <row r="43" spans="1:50" hidden="1" outlineLevel="1">
      <c r="A43" t="s">
        <v>314</v>
      </c>
      <c r="B43" t="s">
        <v>752</v>
      </c>
      <c r="C43" s="1">
        <f t="shared" si="12"/>
        <v>30592</v>
      </c>
      <c r="D43" s="7">
        <f>IF(N43&gt;0, RANK(N43,(N43:P43,Q43:AE43)),0)</f>
        <v>1</v>
      </c>
      <c r="E43" s="7">
        <f>IF(O43&gt;0,RANK(O43,(N43:P43,Q43:AE43)),0)</f>
        <v>2</v>
      </c>
      <c r="F43" s="7">
        <f>IF(P43&gt;0,RANK(P43,(N43:P43,Q43:AE43)),0)</f>
        <v>0</v>
      </c>
      <c r="G43" s="1">
        <f t="shared" si="9"/>
        <v>2299</v>
      </c>
      <c r="H43" s="2">
        <f t="shared" si="10"/>
        <v>7.5150366108786615E-2</v>
      </c>
      <c r="I43" s="2"/>
      <c r="J43" s="2">
        <f t="shared" si="13"/>
        <v>0.5224568514644351</v>
      </c>
      <c r="K43" s="2">
        <f t="shared" si="14"/>
        <v>0.44730648535564854</v>
      </c>
      <c r="L43" s="2">
        <f t="shared" si="15"/>
        <v>0</v>
      </c>
      <c r="M43" s="2">
        <f t="shared" si="16"/>
        <v>3.0236663179916357E-2</v>
      </c>
      <c r="N43" s="112">
        <v>15983</v>
      </c>
      <c r="O43" s="112">
        <v>13684</v>
      </c>
      <c r="P43" s="59"/>
      <c r="Q43" s="59">
        <v>925</v>
      </c>
      <c r="R43" s="59"/>
      <c r="S43" s="59"/>
      <c r="T43" s="59"/>
      <c r="U43" s="59"/>
      <c r="V43" s="59"/>
      <c r="W43" s="59"/>
      <c r="X43" s="112"/>
      <c r="Y43" s="59"/>
      <c r="Z43" s="59"/>
      <c r="AA43" s="59"/>
      <c r="AB43" s="59"/>
      <c r="AC43" s="59"/>
      <c r="AD43" s="59"/>
      <c r="AE43" s="59"/>
      <c r="AG43" s="7">
        <f>IF(Q43&gt;0,RANK(Q43,(N43:P43,Q43:AE43)),0)</f>
        <v>3</v>
      </c>
      <c r="AH43" s="7">
        <f>IF(R43&gt;0,RANK(R43,(N43:P43,Q43:AE43)),0)</f>
        <v>0</v>
      </c>
      <c r="AI43" s="7">
        <f>IF(T43&gt;0,RANK(T43,(N43:P43,Q43:AE43)),0)</f>
        <v>0</v>
      </c>
      <c r="AJ43" s="7">
        <f>IF(S43&gt;0,RANK(S43,(N43:P43,Q43:AE43)),0)</f>
        <v>0</v>
      </c>
      <c r="AK43" s="2">
        <f t="shared" si="17"/>
        <v>3.0236663179916318E-2</v>
      </c>
      <c r="AL43" s="2">
        <f t="shared" si="18"/>
        <v>0</v>
      </c>
      <c r="AM43" s="2">
        <f t="shared" si="19"/>
        <v>0</v>
      </c>
      <c r="AN43" s="2">
        <f t="shared" si="20"/>
        <v>0</v>
      </c>
      <c r="AP43" t="s">
        <v>314</v>
      </c>
      <c r="AQ43" t="s">
        <v>752</v>
      </c>
      <c r="AR43">
        <v>3</v>
      </c>
      <c r="AT43" s="97">
        <v>1</v>
      </c>
      <c r="AU43" s="99">
        <v>81</v>
      </c>
      <c r="AV43" s="103">
        <f t="shared" si="11"/>
        <v>1081</v>
      </c>
      <c r="AX43" s="7" t="s">
        <v>1370</v>
      </c>
    </row>
    <row r="44" spans="1:50" hidden="1" outlineLevel="1">
      <c r="A44" t="s">
        <v>182</v>
      </c>
      <c r="B44" t="s">
        <v>752</v>
      </c>
      <c r="C44" s="1">
        <f t="shared" si="12"/>
        <v>20848</v>
      </c>
      <c r="D44" s="7">
        <f>IF(N44&gt;0, RANK(N44,(N44:P44,Q44:AE44)),0)</f>
        <v>1</v>
      </c>
      <c r="E44" s="7">
        <f>IF(O44&gt;0,RANK(O44,(N44:P44,Q44:AE44)),0)</f>
        <v>2</v>
      </c>
      <c r="F44" s="7">
        <f>IF(P44&gt;0,RANK(P44,(N44:P44,Q44:AE44)),0)</f>
        <v>0</v>
      </c>
      <c r="G44" s="1">
        <f t="shared" si="9"/>
        <v>7046</v>
      </c>
      <c r="H44" s="2">
        <f t="shared" si="10"/>
        <v>0.33797006907137378</v>
      </c>
      <c r="I44" s="2"/>
      <c r="J44" s="2">
        <f t="shared" si="13"/>
        <v>0.65728127398311587</v>
      </c>
      <c r="K44" s="2">
        <f t="shared" si="14"/>
        <v>0.31931120491174214</v>
      </c>
      <c r="L44" s="2">
        <f t="shared" si="15"/>
        <v>0</v>
      </c>
      <c r="M44" s="2">
        <f t="shared" si="16"/>
        <v>2.3407521105141993E-2</v>
      </c>
      <c r="N44" s="112">
        <v>13703</v>
      </c>
      <c r="O44" s="112">
        <v>6657</v>
      </c>
      <c r="P44" s="59"/>
      <c r="Q44" s="59">
        <v>488</v>
      </c>
      <c r="R44" s="59"/>
      <c r="S44" s="59"/>
      <c r="T44" s="59"/>
      <c r="U44" s="59"/>
      <c r="V44" s="59"/>
      <c r="W44" s="59"/>
      <c r="X44" s="112"/>
      <c r="Y44" s="59"/>
      <c r="Z44" s="59"/>
      <c r="AA44" s="59"/>
      <c r="AB44" s="59"/>
      <c r="AC44" s="59"/>
      <c r="AD44" s="59"/>
      <c r="AE44" s="59"/>
      <c r="AG44" s="7">
        <f>IF(Q44&gt;0,RANK(Q44,(N44:P44,Q44:AE44)),0)</f>
        <v>3</v>
      </c>
      <c r="AH44" s="7">
        <f>IF(R44&gt;0,RANK(R44,(N44:P44,Q44:AE44)),0)</f>
        <v>0</v>
      </c>
      <c r="AI44" s="7">
        <f>IF(T44&gt;0,RANK(T44,(N44:P44,Q44:AE44)),0)</f>
        <v>0</v>
      </c>
      <c r="AJ44" s="7">
        <f>IF(S44&gt;0,RANK(S44,(N44:P44,Q44:AE44)),0)</f>
        <v>0</v>
      </c>
      <c r="AK44" s="2">
        <f t="shared" si="17"/>
        <v>2.3407521105141979E-2</v>
      </c>
      <c r="AL44" s="2">
        <f t="shared" si="18"/>
        <v>0</v>
      </c>
      <c r="AM44" s="2">
        <f t="shared" si="19"/>
        <v>0</v>
      </c>
      <c r="AN44" s="2">
        <f t="shared" si="20"/>
        <v>0</v>
      </c>
      <c r="AP44" t="s">
        <v>182</v>
      </c>
      <c r="AQ44" t="s">
        <v>752</v>
      </c>
      <c r="AR44">
        <v>5</v>
      </c>
      <c r="AT44" s="97">
        <v>1</v>
      </c>
      <c r="AU44" s="99">
        <v>83</v>
      </c>
      <c r="AV44" s="103">
        <f t="shared" si="11"/>
        <v>1083</v>
      </c>
      <c r="AX44" s="7" t="s">
        <v>1370</v>
      </c>
    </row>
    <row r="45" spans="1:50" hidden="1" outlineLevel="1">
      <c r="A45" t="s">
        <v>1186</v>
      </c>
      <c r="B45" t="s">
        <v>752</v>
      </c>
      <c r="C45" s="1">
        <f t="shared" si="12"/>
        <v>4400</v>
      </c>
      <c r="D45" s="7">
        <f>IF(N45&gt;0, RANK(N45,(N45:P45,Q45:AE45)),0)</f>
        <v>1</v>
      </c>
      <c r="E45" s="7">
        <f>IF(O45&gt;0,RANK(O45,(N45:P45,Q45:AE45)),0)</f>
        <v>2</v>
      </c>
      <c r="F45" s="7">
        <f>IF(P45&gt;0,RANK(P45,(N45:P45,Q45:AE45)),0)</f>
        <v>0</v>
      </c>
      <c r="G45" s="1">
        <f t="shared" si="9"/>
        <v>3151</v>
      </c>
      <c r="H45" s="2">
        <f t="shared" si="10"/>
        <v>0.71613636363636368</v>
      </c>
      <c r="I45" s="2"/>
      <c r="J45" s="2">
        <f t="shared" si="13"/>
        <v>0.85181818181818181</v>
      </c>
      <c r="K45" s="2">
        <f t="shared" si="14"/>
        <v>0.13568181818181818</v>
      </c>
      <c r="L45" s="2">
        <f t="shared" si="15"/>
        <v>0</v>
      </c>
      <c r="M45" s="2">
        <f t="shared" si="16"/>
        <v>1.2500000000000011E-2</v>
      </c>
      <c r="N45" s="112">
        <v>3748</v>
      </c>
      <c r="O45" s="112">
        <v>597</v>
      </c>
      <c r="P45" s="59"/>
      <c r="Q45" s="59">
        <v>55</v>
      </c>
      <c r="R45" s="59"/>
      <c r="S45" s="59"/>
      <c r="T45" s="59"/>
      <c r="U45" s="59"/>
      <c r="V45" s="59"/>
      <c r="W45" s="59"/>
      <c r="X45" s="112"/>
      <c r="Y45" s="59"/>
      <c r="Z45" s="59"/>
      <c r="AA45" s="59"/>
      <c r="AB45" s="59"/>
      <c r="AC45" s="59"/>
      <c r="AD45" s="59"/>
      <c r="AE45" s="59"/>
      <c r="AG45" s="7">
        <f>IF(Q45&gt;0,RANK(Q45,(N45:P45,Q45:AE45)),0)</f>
        <v>3</v>
      </c>
      <c r="AH45" s="7">
        <f>IF(R45&gt;0,RANK(R45,(N45:P45,Q45:AE45)),0)</f>
        <v>0</v>
      </c>
      <c r="AI45" s="7">
        <f>IF(T45&gt;0,RANK(T45,(N45:P45,Q45:AE45)),0)</f>
        <v>0</v>
      </c>
      <c r="AJ45" s="7">
        <f>IF(S45&gt;0,RANK(S45,(N45:P45,Q45:AE45)),0)</f>
        <v>0</v>
      </c>
      <c r="AK45" s="2">
        <f t="shared" si="17"/>
        <v>1.2500000000000001E-2</v>
      </c>
      <c r="AL45" s="2">
        <f t="shared" si="18"/>
        <v>0</v>
      </c>
      <c r="AM45" s="2">
        <f t="shared" si="19"/>
        <v>0</v>
      </c>
      <c r="AN45" s="2">
        <f t="shared" si="20"/>
        <v>0</v>
      </c>
      <c r="AP45" t="s">
        <v>1186</v>
      </c>
      <c r="AQ45" t="s">
        <v>752</v>
      </c>
      <c r="AR45">
        <v>2</v>
      </c>
      <c r="AT45" s="97">
        <v>1</v>
      </c>
      <c r="AU45" s="99">
        <v>85</v>
      </c>
      <c r="AV45" s="103">
        <f t="shared" si="11"/>
        <v>1085</v>
      </c>
      <c r="AX45" s="7" t="s">
        <v>1370</v>
      </c>
    </row>
    <row r="46" spans="1:50" hidden="1" outlineLevel="1">
      <c r="A46" t="s">
        <v>759</v>
      </c>
      <c r="B46" t="s">
        <v>752</v>
      </c>
      <c r="C46" s="1">
        <f t="shared" si="12"/>
        <v>7739</v>
      </c>
      <c r="D46" s="7">
        <f>IF(N46&gt;0, RANK(N46,(N46:P46,Q46:AE46)),0)</f>
        <v>1</v>
      </c>
      <c r="E46" s="7">
        <f>IF(O46&gt;0,RANK(O46,(N46:P46,Q46:AE46)),0)</f>
        <v>2</v>
      </c>
      <c r="F46" s="7">
        <f>IF(P46&gt;0,RANK(P46,(N46:P46,Q46:AE46)),0)</f>
        <v>0</v>
      </c>
      <c r="G46" s="1">
        <f t="shared" si="9"/>
        <v>6118</v>
      </c>
      <c r="H46" s="2">
        <f t="shared" si="10"/>
        <v>0.79054141361933061</v>
      </c>
      <c r="I46" s="2"/>
      <c r="J46" s="2">
        <f t="shared" si="13"/>
        <v>0.88099237627600469</v>
      </c>
      <c r="K46" s="2">
        <f t="shared" si="14"/>
        <v>9.0450962656673989E-2</v>
      </c>
      <c r="L46" s="2">
        <f t="shared" si="15"/>
        <v>0</v>
      </c>
      <c r="M46" s="2">
        <f t="shared" si="16"/>
        <v>2.8556661067321326E-2</v>
      </c>
      <c r="N46" s="112">
        <v>6818</v>
      </c>
      <c r="O46" s="112">
        <v>700</v>
      </c>
      <c r="P46" s="59"/>
      <c r="Q46" s="59">
        <v>221</v>
      </c>
      <c r="R46" s="59"/>
      <c r="S46" s="59"/>
      <c r="T46" s="59"/>
      <c r="U46" s="59"/>
      <c r="V46" s="59"/>
      <c r="W46" s="59"/>
      <c r="X46" s="112"/>
      <c r="Y46" s="59"/>
      <c r="Z46" s="59"/>
      <c r="AA46" s="59"/>
      <c r="AB46" s="59"/>
      <c r="AC46" s="59"/>
      <c r="AD46" s="59"/>
      <c r="AE46" s="59"/>
      <c r="AG46" s="7">
        <f>IF(Q46&gt;0,RANK(Q46,(N46:P46,Q46:AE46)),0)</f>
        <v>3</v>
      </c>
      <c r="AH46" s="7">
        <f>IF(R46&gt;0,RANK(R46,(N46:P46,Q46:AE46)),0)</f>
        <v>0</v>
      </c>
      <c r="AI46" s="7">
        <f>IF(T46&gt;0,RANK(T46,(N46:P46,Q46:AE46)),0)</f>
        <v>0</v>
      </c>
      <c r="AJ46" s="7">
        <f>IF(S46&gt;0,RANK(S46,(N46:P46,Q46:AE46)),0)</f>
        <v>0</v>
      </c>
      <c r="AK46" s="2">
        <f t="shared" si="17"/>
        <v>2.8556661067321361E-2</v>
      </c>
      <c r="AL46" s="2">
        <f t="shared" si="18"/>
        <v>0</v>
      </c>
      <c r="AM46" s="2">
        <f t="shared" si="19"/>
        <v>0</v>
      </c>
      <c r="AN46" s="2">
        <f t="shared" si="20"/>
        <v>0</v>
      </c>
      <c r="AP46" t="s">
        <v>759</v>
      </c>
      <c r="AQ46" t="s">
        <v>752</v>
      </c>
      <c r="AR46">
        <v>3</v>
      </c>
      <c r="AT46" s="97">
        <v>1</v>
      </c>
      <c r="AU46" s="99">
        <v>87</v>
      </c>
      <c r="AV46" s="103">
        <f t="shared" si="11"/>
        <v>1087</v>
      </c>
      <c r="AX46" s="7" t="s">
        <v>1370</v>
      </c>
    </row>
    <row r="47" spans="1:50" hidden="1" outlineLevel="1">
      <c r="A47" t="s">
        <v>760</v>
      </c>
      <c r="B47" t="s">
        <v>752</v>
      </c>
      <c r="C47" s="1">
        <f t="shared" si="12"/>
        <v>104925</v>
      </c>
      <c r="D47" s="7">
        <f>IF(N47&gt;0, RANK(N47,(N47:P47,Q47:AE47)),0)</f>
        <v>1</v>
      </c>
      <c r="E47" s="7">
        <f>IF(O47&gt;0,RANK(O47,(N47:P47,Q47:AE47)),0)</f>
        <v>2</v>
      </c>
      <c r="F47" s="7">
        <f>IF(P47&gt;0,RANK(P47,(N47:P47,Q47:AE47)),0)</f>
        <v>0</v>
      </c>
      <c r="G47" s="1">
        <f t="shared" si="9"/>
        <v>31226</v>
      </c>
      <c r="H47" s="2">
        <f t="shared" si="10"/>
        <v>0.29760304979747437</v>
      </c>
      <c r="I47" s="2"/>
      <c r="J47" s="2">
        <f t="shared" si="13"/>
        <v>0.63413867047891348</v>
      </c>
      <c r="K47" s="2">
        <f t="shared" si="14"/>
        <v>0.33653562068143911</v>
      </c>
      <c r="L47" s="2">
        <f t="shared" si="15"/>
        <v>0</v>
      </c>
      <c r="M47" s="2">
        <f t="shared" si="16"/>
        <v>2.9325708839647413E-2</v>
      </c>
      <c r="N47" s="112">
        <v>66537</v>
      </c>
      <c r="O47" s="112">
        <v>35311</v>
      </c>
      <c r="P47" s="59"/>
      <c r="Q47" s="59">
        <v>3077</v>
      </c>
      <c r="R47" s="59"/>
      <c r="S47" s="59"/>
      <c r="T47" s="59"/>
      <c r="U47" s="59"/>
      <c r="V47" s="59"/>
      <c r="W47" s="59"/>
      <c r="X47" s="112"/>
      <c r="Y47" s="59"/>
      <c r="Z47" s="59"/>
      <c r="AA47" s="59"/>
      <c r="AB47" s="59"/>
      <c r="AC47" s="59"/>
      <c r="AD47" s="59"/>
      <c r="AE47" s="59"/>
      <c r="AG47" s="7">
        <f>IF(Q47&gt;0,RANK(Q47,(N47:P47,Q47:AE47)),0)</f>
        <v>3</v>
      </c>
      <c r="AH47" s="7">
        <f>IF(R47&gt;0,RANK(R47,(N47:P47,Q47:AE47)),0)</f>
        <v>0</v>
      </c>
      <c r="AI47" s="7">
        <f>IF(T47&gt;0,RANK(T47,(N47:P47,Q47:AE47)),0)</f>
        <v>0</v>
      </c>
      <c r="AJ47" s="7">
        <f>IF(S47&gt;0,RANK(S47,(N47:P47,Q47:AE47)),0)</f>
        <v>0</v>
      </c>
      <c r="AK47" s="2">
        <f t="shared" si="17"/>
        <v>2.9325708839647368E-2</v>
      </c>
      <c r="AL47" s="2">
        <f t="shared" si="18"/>
        <v>0</v>
      </c>
      <c r="AM47" s="2">
        <f t="shared" si="19"/>
        <v>0</v>
      </c>
      <c r="AN47" s="2">
        <f t="shared" si="20"/>
        <v>0</v>
      </c>
      <c r="AP47" t="s">
        <v>760</v>
      </c>
      <c r="AQ47" t="s">
        <v>752</v>
      </c>
      <c r="AR47">
        <v>5</v>
      </c>
      <c r="AT47" s="97">
        <v>1</v>
      </c>
      <c r="AU47" s="99">
        <v>89</v>
      </c>
      <c r="AV47" s="103">
        <f t="shared" si="11"/>
        <v>1089</v>
      </c>
      <c r="AX47" s="7" t="s">
        <v>1370</v>
      </c>
    </row>
    <row r="48" spans="1:50" hidden="1" outlineLevel="1">
      <c r="A48" t="s">
        <v>281</v>
      </c>
      <c r="B48" t="s">
        <v>752</v>
      </c>
      <c r="C48" s="1">
        <f t="shared" si="12"/>
        <v>9846</v>
      </c>
      <c r="D48" s="7">
        <f>IF(N48&gt;0, RANK(N48,(N48:P48,Q48:AE48)),0)</f>
        <v>1</v>
      </c>
      <c r="E48" s="7">
        <f>IF(O48&gt;0,RANK(O48,(N48:P48,Q48:AE48)),0)</f>
        <v>2</v>
      </c>
      <c r="F48" s="7">
        <f>IF(P48&gt;0,RANK(P48,(N48:P48,Q48:AE48)),0)</f>
        <v>0</v>
      </c>
      <c r="G48" s="1">
        <f t="shared" si="9"/>
        <v>6272</v>
      </c>
      <c r="H48" s="2">
        <f t="shared" si="10"/>
        <v>0.63700995328052001</v>
      </c>
      <c r="I48" s="2"/>
      <c r="J48" s="2">
        <f t="shared" si="13"/>
        <v>0.81444241316270571</v>
      </c>
      <c r="K48" s="2">
        <f t="shared" si="14"/>
        <v>0.17743245988218567</v>
      </c>
      <c r="L48" s="2">
        <f t="shared" si="15"/>
        <v>0</v>
      </c>
      <c r="M48" s="2">
        <f t="shared" si="16"/>
        <v>8.1251269551086136E-3</v>
      </c>
      <c r="N48" s="112">
        <v>8019</v>
      </c>
      <c r="O48" s="112">
        <v>1747</v>
      </c>
      <c r="P48" s="59"/>
      <c r="Q48" s="59">
        <v>80</v>
      </c>
      <c r="R48" s="59"/>
      <c r="S48" s="59"/>
      <c r="T48" s="59"/>
      <c r="U48" s="59"/>
      <c r="V48" s="59"/>
      <c r="W48" s="59"/>
      <c r="X48" s="112"/>
      <c r="Y48" s="59"/>
      <c r="Z48" s="59"/>
      <c r="AA48" s="59"/>
      <c r="AB48" s="59"/>
      <c r="AC48" s="59"/>
      <c r="AD48" s="59"/>
      <c r="AE48" s="59"/>
      <c r="AG48" s="7">
        <f>IF(Q48&gt;0,RANK(Q48,(N48:P48,Q48:AE48)),0)</f>
        <v>3</v>
      </c>
      <c r="AH48" s="7">
        <f>IF(R48&gt;0,RANK(R48,(N48:P48,Q48:AE48)),0)</f>
        <v>0</v>
      </c>
      <c r="AI48" s="7">
        <f>IF(T48&gt;0,RANK(T48,(N48:P48,Q48:AE48)),0)</f>
        <v>0</v>
      </c>
      <c r="AJ48" s="7">
        <f>IF(S48&gt;0,RANK(S48,(N48:P48,Q48:AE48)),0)</f>
        <v>0</v>
      </c>
      <c r="AK48" s="2">
        <f t="shared" si="17"/>
        <v>8.1251269551086743E-3</v>
      </c>
      <c r="AL48" s="2">
        <f t="shared" si="18"/>
        <v>0</v>
      </c>
      <c r="AM48" s="2">
        <f t="shared" si="19"/>
        <v>0</v>
      </c>
      <c r="AN48" s="2">
        <f t="shared" si="20"/>
        <v>0</v>
      </c>
      <c r="AP48" t="s">
        <v>281</v>
      </c>
      <c r="AQ48" t="s">
        <v>752</v>
      </c>
      <c r="AR48">
        <v>7</v>
      </c>
      <c r="AT48" s="97">
        <v>1</v>
      </c>
      <c r="AU48" s="99">
        <v>91</v>
      </c>
      <c r="AV48" s="103">
        <f t="shared" si="11"/>
        <v>1091</v>
      </c>
      <c r="AX48" s="7" t="s">
        <v>1370</v>
      </c>
    </row>
    <row r="49" spans="1:50" hidden="1" outlineLevel="1">
      <c r="A49" t="s">
        <v>1836</v>
      </c>
      <c r="B49" t="s">
        <v>752</v>
      </c>
      <c r="C49" s="1">
        <f t="shared" si="12"/>
        <v>12837</v>
      </c>
      <c r="D49" s="7">
        <f>IF(N49&gt;0, RANK(N49,(N49:P49,Q49:AE49)),0)</f>
        <v>1</v>
      </c>
      <c r="E49" s="7">
        <f>IF(O49&gt;0,RANK(O49,(N49:P49,Q49:AE49)),0)</f>
        <v>2</v>
      </c>
      <c r="F49" s="7">
        <f>IF(P49&gt;0,RANK(P49,(N49:P49,Q49:AE49)),0)</f>
        <v>0</v>
      </c>
      <c r="G49" s="1">
        <f t="shared" si="9"/>
        <v>5296</v>
      </c>
      <c r="H49" s="2">
        <f t="shared" si="10"/>
        <v>0.41255745111786241</v>
      </c>
      <c r="I49" s="2"/>
      <c r="J49" s="2">
        <f t="shared" si="13"/>
        <v>0.69689179714886651</v>
      </c>
      <c r="K49" s="2">
        <f t="shared" si="14"/>
        <v>0.2843343460310041</v>
      </c>
      <c r="L49" s="2">
        <f t="shared" si="15"/>
        <v>0</v>
      </c>
      <c r="M49" s="2">
        <f t="shared" si="16"/>
        <v>1.8773856820129387E-2</v>
      </c>
      <c r="N49" s="112">
        <v>8946</v>
      </c>
      <c r="O49" s="112">
        <v>3650</v>
      </c>
      <c r="P49" s="59"/>
      <c r="Q49" s="59">
        <v>241</v>
      </c>
      <c r="R49" s="59"/>
      <c r="S49" s="59"/>
      <c r="T49" s="59"/>
      <c r="U49" s="59"/>
      <c r="V49" s="59"/>
      <c r="W49" s="59"/>
      <c r="X49" s="112"/>
      <c r="Y49" s="59"/>
      <c r="Z49" s="59"/>
      <c r="AA49" s="59"/>
      <c r="AB49" s="59"/>
      <c r="AC49" s="59"/>
      <c r="AD49" s="59"/>
      <c r="AE49" s="59"/>
      <c r="AG49" s="7">
        <f>IF(Q49&gt;0,RANK(Q49,(N49:P49,Q49:AE49)),0)</f>
        <v>3</v>
      </c>
      <c r="AH49" s="7">
        <f>IF(R49&gt;0,RANK(R49,(N49:P49,Q49:AE49)),0)</f>
        <v>0</v>
      </c>
      <c r="AI49" s="7">
        <f>IF(T49&gt;0,RANK(T49,(N49:P49,Q49:AE49)),0)</f>
        <v>0</v>
      </c>
      <c r="AJ49" s="7">
        <f>IF(S49&gt;0,RANK(S49,(N49:P49,Q49:AE49)),0)</f>
        <v>0</v>
      </c>
      <c r="AK49" s="2">
        <f t="shared" si="17"/>
        <v>1.8773856820129314E-2</v>
      </c>
      <c r="AL49" s="2">
        <f t="shared" si="18"/>
        <v>0</v>
      </c>
      <c r="AM49" s="2">
        <f t="shared" si="19"/>
        <v>0</v>
      </c>
      <c r="AN49" s="2">
        <f t="shared" si="20"/>
        <v>0</v>
      </c>
      <c r="AP49" t="s">
        <v>1836</v>
      </c>
      <c r="AQ49" t="s">
        <v>752</v>
      </c>
      <c r="AR49">
        <v>4</v>
      </c>
      <c r="AT49" s="97">
        <v>1</v>
      </c>
      <c r="AU49" s="99">
        <v>93</v>
      </c>
      <c r="AV49" s="103">
        <f t="shared" si="11"/>
        <v>1093</v>
      </c>
      <c r="AX49" s="7" t="s">
        <v>1370</v>
      </c>
    </row>
    <row r="50" spans="1:50" hidden="1" outlineLevel="1">
      <c r="A50" t="s">
        <v>2126</v>
      </c>
      <c r="B50" t="s">
        <v>752</v>
      </c>
      <c r="C50" s="1">
        <f t="shared" si="12"/>
        <v>23090</v>
      </c>
      <c r="D50" s="7">
        <f>IF(N50&gt;0, RANK(N50,(N50:P50,Q50:AE50)),0)</f>
        <v>1</v>
      </c>
      <c r="E50" s="7">
        <f>IF(O50&gt;0,RANK(O50,(N50:P50,Q50:AE50)),0)</f>
        <v>2</v>
      </c>
      <c r="F50" s="7">
        <f>IF(P50&gt;0,RANK(P50,(N50:P50,Q50:AE50)),0)</f>
        <v>0</v>
      </c>
      <c r="G50" s="1">
        <f t="shared" si="9"/>
        <v>6875</v>
      </c>
      <c r="H50" s="2">
        <f t="shared" si="10"/>
        <v>0.29774794283239497</v>
      </c>
      <c r="I50" s="2"/>
      <c r="J50" s="2">
        <f t="shared" si="13"/>
        <v>0.63512343005630145</v>
      </c>
      <c r="K50" s="2">
        <f t="shared" si="14"/>
        <v>0.33737548722390648</v>
      </c>
      <c r="L50" s="2">
        <f t="shared" si="15"/>
        <v>0</v>
      </c>
      <c r="M50" s="2">
        <f t="shared" si="16"/>
        <v>2.7501082719792069E-2</v>
      </c>
      <c r="N50" s="112">
        <v>14665</v>
      </c>
      <c r="O50" s="112">
        <v>7790</v>
      </c>
      <c r="P50" s="59"/>
      <c r="Q50" s="59">
        <v>635</v>
      </c>
      <c r="R50" s="59"/>
      <c r="S50" s="59"/>
      <c r="T50" s="59"/>
      <c r="U50" s="59"/>
      <c r="V50" s="59"/>
      <c r="W50" s="59"/>
      <c r="X50" s="112"/>
      <c r="Y50" s="59"/>
      <c r="Z50" s="59"/>
      <c r="AA50" s="59"/>
      <c r="AB50" s="59"/>
      <c r="AC50" s="59"/>
      <c r="AD50" s="59"/>
      <c r="AE50" s="59"/>
      <c r="AG50" s="7">
        <f>IF(Q50&gt;0,RANK(Q50,(N50:P50,Q50:AE50)),0)</f>
        <v>3</v>
      </c>
      <c r="AH50" s="7">
        <f>IF(R50&gt;0,RANK(R50,(N50:P50,Q50:AE50)),0)</f>
        <v>0</v>
      </c>
      <c r="AI50" s="7">
        <f>IF(T50&gt;0,RANK(T50,(N50:P50,Q50:AE50)),0)</f>
        <v>0</v>
      </c>
      <c r="AJ50" s="7">
        <f>IF(S50&gt;0,RANK(S50,(N50:P50,Q50:AE50)),0)</f>
        <v>0</v>
      </c>
      <c r="AK50" s="2">
        <f t="shared" si="17"/>
        <v>2.7501082719792118E-2</v>
      </c>
      <c r="AL50" s="2">
        <f t="shared" si="18"/>
        <v>0</v>
      </c>
      <c r="AM50" s="2">
        <f t="shared" si="19"/>
        <v>0</v>
      </c>
      <c r="AN50" s="2">
        <f t="shared" si="20"/>
        <v>0</v>
      </c>
      <c r="AP50" t="s">
        <v>2126</v>
      </c>
      <c r="AQ50" t="s">
        <v>752</v>
      </c>
      <c r="AR50">
        <v>4</v>
      </c>
      <c r="AT50" s="97">
        <v>1</v>
      </c>
      <c r="AU50" s="99">
        <v>95</v>
      </c>
      <c r="AV50" s="103">
        <f t="shared" si="11"/>
        <v>1095</v>
      </c>
      <c r="AX50" s="7" t="s">
        <v>1370</v>
      </c>
    </row>
    <row r="51" spans="1:50" hidden="1" outlineLevel="1">
      <c r="A51" t="s">
        <v>2111</v>
      </c>
      <c r="B51" t="s">
        <v>752</v>
      </c>
      <c r="C51" s="1">
        <f t="shared" si="12"/>
        <v>134391</v>
      </c>
      <c r="D51" s="7">
        <f>IF(N51&gt;0, RANK(N51,(N51:P51,Q51:AE51)),0)</f>
        <v>1</v>
      </c>
      <c r="E51" s="7">
        <f>IF(O51&gt;0,RANK(O51,(N51:P51,Q51:AE51)),0)</f>
        <v>2</v>
      </c>
      <c r="F51" s="7">
        <f>IF(P51&gt;0,RANK(P51,(N51:P51,Q51:AE51)),0)</f>
        <v>0</v>
      </c>
      <c r="G51" s="1">
        <f t="shared" si="9"/>
        <v>29835</v>
      </c>
      <c r="H51" s="2">
        <f t="shared" si="10"/>
        <v>0.22200147331294506</v>
      </c>
      <c r="I51" s="2"/>
      <c r="J51" s="2">
        <f t="shared" si="13"/>
        <v>0.59948954915135688</v>
      </c>
      <c r="K51" s="2">
        <f t="shared" si="14"/>
        <v>0.37748807583841182</v>
      </c>
      <c r="L51" s="2">
        <f t="shared" si="15"/>
        <v>0</v>
      </c>
      <c r="M51" s="2">
        <f t="shared" si="16"/>
        <v>2.30223750102313E-2</v>
      </c>
      <c r="N51" s="112">
        <v>80566</v>
      </c>
      <c r="O51" s="112">
        <v>50731</v>
      </c>
      <c r="P51" s="59"/>
      <c r="Q51" s="59">
        <v>3094</v>
      </c>
      <c r="R51" s="59"/>
      <c r="S51" s="59"/>
      <c r="T51" s="59"/>
      <c r="U51" s="59"/>
      <c r="V51" s="59"/>
      <c r="W51" s="59"/>
      <c r="X51" s="112"/>
      <c r="Y51" s="59"/>
      <c r="Z51" s="59"/>
      <c r="AA51" s="59"/>
      <c r="AB51" s="59"/>
      <c r="AC51" s="59"/>
      <c r="AD51" s="59"/>
      <c r="AE51" s="59"/>
      <c r="AG51" s="7">
        <f>IF(Q51&gt;0,RANK(Q51,(N51:P51,Q51:AE51)),0)</f>
        <v>3</v>
      </c>
      <c r="AH51" s="7">
        <f>IF(R51&gt;0,RANK(R51,(N51:P51,Q51:AE51)),0)</f>
        <v>0</v>
      </c>
      <c r="AI51" s="7">
        <f>IF(T51&gt;0,RANK(T51,(N51:P51,Q51:AE51)),0)</f>
        <v>0</v>
      </c>
      <c r="AJ51" s="7">
        <f>IF(S51&gt;0,RANK(S51,(N51:P51,Q51:AE51)),0)</f>
        <v>0</v>
      </c>
      <c r="AK51" s="2">
        <f t="shared" si="17"/>
        <v>2.3022375010231341E-2</v>
      </c>
      <c r="AL51" s="2">
        <f t="shared" si="18"/>
        <v>0</v>
      </c>
      <c r="AM51" s="2">
        <f t="shared" si="19"/>
        <v>0</v>
      </c>
      <c r="AN51" s="2">
        <f t="shared" si="20"/>
        <v>0</v>
      </c>
      <c r="AP51" t="s">
        <v>2111</v>
      </c>
      <c r="AQ51" t="s">
        <v>752</v>
      </c>
      <c r="AR51">
        <v>1</v>
      </c>
      <c r="AT51" s="97">
        <v>1</v>
      </c>
      <c r="AU51" s="99">
        <v>97</v>
      </c>
      <c r="AV51" s="103">
        <f t="shared" si="11"/>
        <v>1097</v>
      </c>
      <c r="AX51" s="7" t="s">
        <v>1370</v>
      </c>
    </row>
    <row r="52" spans="1:50" hidden="1" outlineLevel="1">
      <c r="A52" t="s">
        <v>2112</v>
      </c>
      <c r="B52" t="s">
        <v>752</v>
      </c>
      <c r="C52" s="1">
        <f t="shared" si="12"/>
        <v>8500</v>
      </c>
      <c r="D52" s="7">
        <f>IF(N52&gt;0, RANK(N52,(N52:P52,Q52:AE52)),0)</f>
        <v>1</v>
      </c>
      <c r="E52" s="7">
        <f>IF(O52&gt;0,RANK(O52,(N52:P52,Q52:AE52)),0)</f>
        <v>2</v>
      </c>
      <c r="F52" s="7">
        <f>IF(P52&gt;0,RANK(P52,(N52:P52,Q52:AE52)),0)</f>
        <v>0</v>
      </c>
      <c r="G52" s="1">
        <f t="shared" si="9"/>
        <v>2192</v>
      </c>
      <c r="H52" s="2">
        <f t="shared" si="10"/>
        <v>0.25788235294117645</v>
      </c>
      <c r="I52" s="2"/>
      <c r="J52" s="2">
        <f t="shared" si="13"/>
        <v>0.62070588235294122</v>
      </c>
      <c r="K52" s="2">
        <f t="shared" si="14"/>
        <v>0.36282352941176471</v>
      </c>
      <c r="L52" s="2">
        <f t="shared" si="15"/>
        <v>0</v>
      </c>
      <c r="M52" s="2">
        <f t="shared" si="16"/>
        <v>1.647058823529407E-2</v>
      </c>
      <c r="N52" s="112">
        <v>5276</v>
      </c>
      <c r="O52" s="112">
        <v>3084</v>
      </c>
      <c r="P52" s="59"/>
      <c r="Q52" s="59">
        <v>140</v>
      </c>
      <c r="R52" s="59"/>
      <c r="S52" s="59"/>
      <c r="T52" s="59"/>
      <c r="U52" s="59"/>
      <c r="V52" s="59"/>
      <c r="W52" s="59"/>
      <c r="X52" s="112"/>
      <c r="Y52" s="59"/>
      <c r="Z52" s="59"/>
      <c r="AA52" s="59"/>
      <c r="AB52" s="59"/>
      <c r="AC52" s="59"/>
      <c r="AD52" s="59"/>
      <c r="AE52" s="59"/>
      <c r="AG52" s="7">
        <f>IF(Q52&gt;0,RANK(Q52,(N52:P52,Q52:AE52)),0)</f>
        <v>3</v>
      </c>
      <c r="AH52" s="7">
        <f>IF(R52&gt;0,RANK(R52,(N52:P52,Q52:AE52)),0)</f>
        <v>0</v>
      </c>
      <c r="AI52" s="7">
        <f>IF(T52&gt;0,RANK(T52,(N52:P52,Q52:AE52)),0)</f>
        <v>0</v>
      </c>
      <c r="AJ52" s="7">
        <f>IF(S52&gt;0,RANK(S52,(N52:P52,Q52:AE52)),0)</f>
        <v>0</v>
      </c>
      <c r="AK52" s="2">
        <f t="shared" si="17"/>
        <v>1.6470588235294119E-2</v>
      </c>
      <c r="AL52" s="2">
        <f t="shared" si="18"/>
        <v>0</v>
      </c>
      <c r="AM52" s="2">
        <f t="shared" si="19"/>
        <v>0</v>
      </c>
      <c r="AN52" s="2">
        <f t="shared" si="20"/>
        <v>0</v>
      </c>
      <c r="AP52" t="s">
        <v>2112</v>
      </c>
      <c r="AQ52" t="s">
        <v>752</v>
      </c>
      <c r="AR52">
        <v>1</v>
      </c>
      <c r="AT52" s="97">
        <v>1</v>
      </c>
      <c r="AU52" s="99">
        <v>99</v>
      </c>
      <c r="AV52" s="103">
        <f t="shared" si="11"/>
        <v>1099</v>
      </c>
      <c r="AX52" s="7" t="s">
        <v>1370</v>
      </c>
    </row>
    <row r="53" spans="1:50" hidden="1" outlineLevel="1">
      <c r="A53" t="s">
        <v>1340</v>
      </c>
      <c r="B53" t="s">
        <v>752</v>
      </c>
      <c r="C53" s="1">
        <f t="shared" si="12"/>
        <v>79611</v>
      </c>
      <c r="D53" s="7">
        <f>IF(N53&gt;0, RANK(N53,(N53:P53,Q53:AE53)),0)</f>
        <v>1</v>
      </c>
      <c r="E53" s="7">
        <f>IF(O53&gt;0,RANK(O53,(N53:P53,Q53:AE53)),0)</f>
        <v>2</v>
      </c>
      <c r="F53" s="7">
        <f>IF(P53&gt;0,RANK(P53,(N53:P53,Q53:AE53)),0)</f>
        <v>0</v>
      </c>
      <c r="G53" s="1">
        <f t="shared" si="9"/>
        <v>32604</v>
      </c>
      <c r="H53" s="2">
        <f t="shared" si="10"/>
        <v>0.40954139503334969</v>
      </c>
      <c r="I53" s="2"/>
      <c r="J53" s="2">
        <f t="shared" si="13"/>
        <v>0.69641129994598738</v>
      </c>
      <c r="K53" s="2">
        <f t="shared" si="14"/>
        <v>0.2868699049126377</v>
      </c>
      <c r="L53" s="2">
        <f t="shared" si="15"/>
        <v>0</v>
      </c>
      <c r="M53" s="2">
        <f t="shared" si="16"/>
        <v>1.671879514137492E-2</v>
      </c>
      <c r="N53" s="112">
        <v>55442</v>
      </c>
      <c r="O53" s="112">
        <v>22838</v>
      </c>
      <c r="P53" s="59"/>
      <c r="Q53" s="59">
        <v>1331</v>
      </c>
      <c r="R53" s="59"/>
      <c r="S53" s="59"/>
      <c r="T53" s="59"/>
      <c r="U53" s="59"/>
      <c r="V53" s="59"/>
      <c r="W53" s="59"/>
      <c r="X53" s="112"/>
      <c r="Y53" s="59"/>
      <c r="Z53" s="59"/>
      <c r="AA53" s="59"/>
      <c r="AB53" s="59"/>
      <c r="AC53" s="59"/>
      <c r="AD53" s="59"/>
      <c r="AE53" s="59"/>
      <c r="AG53" s="7">
        <f>IF(Q53&gt;0,RANK(Q53,(N53:P53,Q53:AE53)),0)</f>
        <v>3</v>
      </c>
      <c r="AH53" s="7">
        <f>IF(R53&gt;0,RANK(R53,(N53:P53,Q53:AE53)),0)</f>
        <v>0</v>
      </c>
      <c r="AI53" s="7">
        <f>IF(T53&gt;0,RANK(T53,(N53:P53,Q53:AE53)),0)</f>
        <v>0</v>
      </c>
      <c r="AJ53" s="7">
        <f>IF(S53&gt;0,RANK(S53,(N53:P53,Q53:AE53)),0)</f>
        <v>0</v>
      </c>
      <c r="AK53" s="2">
        <f t="shared" si="17"/>
        <v>1.6718795141374934E-2</v>
      </c>
      <c r="AL53" s="2">
        <f t="shared" si="18"/>
        <v>0</v>
      </c>
      <c r="AM53" s="2">
        <f t="shared" si="19"/>
        <v>0</v>
      </c>
      <c r="AN53" s="2">
        <f t="shared" si="20"/>
        <v>0</v>
      </c>
      <c r="AP53" t="s">
        <v>1340</v>
      </c>
      <c r="AQ53" t="s">
        <v>752</v>
      </c>
      <c r="AT53" s="97">
        <v>1</v>
      </c>
      <c r="AU53" s="99">
        <v>101</v>
      </c>
      <c r="AV53" s="103">
        <f t="shared" si="11"/>
        <v>1101</v>
      </c>
      <c r="AX53" s="7" t="s">
        <v>1370</v>
      </c>
    </row>
    <row r="54" spans="1:50" hidden="1" outlineLevel="1">
      <c r="A54" t="s">
        <v>1318</v>
      </c>
      <c r="B54" t="s">
        <v>752</v>
      </c>
      <c r="C54" s="1">
        <f t="shared" si="12"/>
        <v>42855</v>
      </c>
      <c r="D54" s="7">
        <f>IF(N54&gt;0, RANK(N54,(N54:P54,Q54:AE54)),0)</f>
        <v>1</v>
      </c>
      <c r="E54" s="7">
        <f>IF(O54&gt;0,RANK(O54,(N54:P54,Q54:AE54)),0)</f>
        <v>2</v>
      </c>
      <c r="F54" s="7">
        <f>IF(P54&gt;0,RANK(P54,(N54:P54,Q54:AE54)),0)</f>
        <v>0</v>
      </c>
      <c r="G54" s="1">
        <f t="shared" si="9"/>
        <v>10465</v>
      </c>
      <c r="H54" s="2">
        <f t="shared" si="10"/>
        <v>0.24419554311048886</v>
      </c>
      <c r="I54" s="2"/>
      <c r="J54" s="2">
        <f t="shared" si="13"/>
        <v>0.60926379652315954</v>
      </c>
      <c r="K54" s="2">
        <f t="shared" si="14"/>
        <v>0.36506825341267063</v>
      </c>
      <c r="L54" s="2">
        <f t="shared" si="15"/>
        <v>0</v>
      </c>
      <c r="M54" s="2">
        <f t="shared" si="16"/>
        <v>2.5667950064169831E-2</v>
      </c>
      <c r="N54" s="112">
        <v>26110</v>
      </c>
      <c r="O54" s="112">
        <v>15645</v>
      </c>
      <c r="P54" s="59"/>
      <c r="Q54" s="59">
        <v>1100</v>
      </c>
      <c r="R54" s="59"/>
      <c r="S54" s="59"/>
      <c r="T54" s="59"/>
      <c r="U54" s="59"/>
      <c r="V54" s="59"/>
      <c r="W54" s="59"/>
      <c r="X54" s="112"/>
      <c r="Y54" s="59"/>
      <c r="Z54" s="59"/>
      <c r="AA54" s="59"/>
      <c r="AB54" s="59"/>
      <c r="AC54" s="59"/>
      <c r="AD54" s="59"/>
      <c r="AE54" s="59"/>
      <c r="AG54" s="7">
        <f>IF(Q54&gt;0,RANK(Q54,(N54:P54,Q54:AE54)),0)</f>
        <v>3</v>
      </c>
      <c r="AH54" s="7">
        <f>IF(R54&gt;0,RANK(R54,(N54:P54,Q54:AE54)),0)</f>
        <v>0</v>
      </c>
      <c r="AI54" s="7">
        <f>IF(T54&gt;0,RANK(T54,(N54:P54,Q54:AE54)),0)</f>
        <v>0</v>
      </c>
      <c r="AJ54" s="7">
        <f>IF(S54&gt;0,RANK(S54,(N54:P54,Q54:AE54)),0)</f>
        <v>0</v>
      </c>
      <c r="AK54" s="2">
        <f t="shared" si="17"/>
        <v>2.5667950064169876E-2</v>
      </c>
      <c r="AL54" s="2">
        <f t="shared" si="18"/>
        <v>0</v>
      </c>
      <c r="AM54" s="2">
        <f t="shared" si="19"/>
        <v>0</v>
      </c>
      <c r="AN54" s="2">
        <f t="shared" si="20"/>
        <v>0</v>
      </c>
      <c r="AP54" t="s">
        <v>1318</v>
      </c>
      <c r="AQ54" t="s">
        <v>752</v>
      </c>
      <c r="AT54" s="97">
        <v>1</v>
      </c>
      <c r="AU54" s="99">
        <v>103</v>
      </c>
      <c r="AV54" s="103">
        <f t="shared" si="11"/>
        <v>1103</v>
      </c>
      <c r="AX54" s="7" t="s">
        <v>1370</v>
      </c>
    </row>
    <row r="55" spans="1:50" hidden="1" outlineLevel="1">
      <c r="A55" t="s">
        <v>866</v>
      </c>
      <c r="B55" t="s">
        <v>752</v>
      </c>
      <c r="C55" s="1">
        <f t="shared" si="12"/>
        <v>5270</v>
      </c>
      <c r="D55" s="7">
        <f>IF(N55&gt;0, RANK(N55,(N55:P55,Q55:AE55)),0)</f>
        <v>1</v>
      </c>
      <c r="E55" s="7">
        <f>IF(O55&gt;0,RANK(O55,(N55:P55,Q55:AE55)),0)</f>
        <v>2</v>
      </c>
      <c r="F55" s="7">
        <f>IF(P55&gt;0,RANK(P55,(N55:P55,Q55:AE55)),0)</f>
        <v>0</v>
      </c>
      <c r="G55" s="1">
        <f t="shared" si="9"/>
        <v>3223</v>
      </c>
      <c r="H55" s="2">
        <f t="shared" si="10"/>
        <v>0.61157495256166983</v>
      </c>
      <c r="I55" s="2"/>
      <c r="J55" s="2">
        <f t="shared" si="13"/>
        <v>0.79981024667931688</v>
      </c>
      <c r="K55" s="2">
        <f t="shared" si="14"/>
        <v>0.18823529411764706</v>
      </c>
      <c r="L55" s="2">
        <f t="shared" si="15"/>
        <v>0</v>
      </c>
      <c r="M55" s="2">
        <f t="shared" si="16"/>
        <v>1.1954459203036061E-2</v>
      </c>
      <c r="N55" s="112">
        <v>4215</v>
      </c>
      <c r="O55" s="112">
        <v>992</v>
      </c>
      <c r="P55" s="59"/>
      <c r="Q55" s="59">
        <v>63</v>
      </c>
      <c r="R55" s="59"/>
      <c r="S55" s="59"/>
      <c r="T55" s="59"/>
      <c r="U55" s="59"/>
      <c r="V55" s="59"/>
      <c r="W55" s="59"/>
      <c r="X55" s="112"/>
      <c r="Y55" s="59"/>
      <c r="Z55" s="59"/>
      <c r="AA55" s="59"/>
      <c r="AB55" s="59"/>
      <c r="AC55" s="59"/>
      <c r="AD55" s="59"/>
      <c r="AE55" s="59"/>
      <c r="AG55" s="7">
        <f>IF(Q55&gt;0,RANK(Q55,(N55:P55,Q55:AE55)),0)</f>
        <v>3</v>
      </c>
      <c r="AH55" s="7">
        <f>IF(R55&gt;0,RANK(R55,(N55:P55,Q55:AE55)),0)</f>
        <v>0</v>
      </c>
      <c r="AI55" s="7">
        <f>IF(T55&gt;0,RANK(T55,(N55:P55,Q55:AE55)),0)</f>
        <v>0</v>
      </c>
      <c r="AJ55" s="7">
        <f>IF(S55&gt;0,RANK(S55,(N55:P55,Q55:AE55)),0)</f>
        <v>0</v>
      </c>
      <c r="AK55" s="2">
        <f t="shared" si="17"/>
        <v>1.1954459203036054E-2</v>
      </c>
      <c r="AL55" s="2">
        <f t="shared" si="18"/>
        <v>0</v>
      </c>
      <c r="AM55" s="2">
        <f t="shared" si="19"/>
        <v>0</v>
      </c>
      <c r="AN55" s="2">
        <f t="shared" si="20"/>
        <v>0</v>
      </c>
      <c r="AP55" t="s">
        <v>866</v>
      </c>
      <c r="AQ55" t="s">
        <v>752</v>
      </c>
      <c r="AR55">
        <v>7</v>
      </c>
      <c r="AT55" s="97">
        <v>1</v>
      </c>
      <c r="AU55" s="99">
        <v>105</v>
      </c>
      <c r="AV55" s="103">
        <f t="shared" si="11"/>
        <v>1105</v>
      </c>
      <c r="AX55" s="7" t="s">
        <v>1370</v>
      </c>
    </row>
    <row r="56" spans="1:50" hidden="1" outlineLevel="1">
      <c r="A56" t="s">
        <v>467</v>
      </c>
      <c r="B56" t="s">
        <v>752</v>
      </c>
      <c r="C56" s="1">
        <f t="shared" si="12"/>
        <v>7703</v>
      </c>
      <c r="D56" s="7">
        <f>IF(N56&gt;0, RANK(N56,(N56:P56,Q56:AE56)),0)</f>
        <v>1</v>
      </c>
      <c r="E56" s="7">
        <f>IF(O56&gt;0,RANK(O56,(N56:P56,Q56:AE56)),0)</f>
        <v>2</v>
      </c>
      <c r="F56" s="7">
        <f>IF(P56&gt;0,RANK(P56,(N56:P56,Q56:AE56)),0)</f>
        <v>0</v>
      </c>
      <c r="G56" s="1">
        <f t="shared" si="9"/>
        <v>3636</v>
      </c>
      <c r="H56" s="2">
        <f t="shared" si="10"/>
        <v>0.47202388679735169</v>
      </c>
      <c r="I56" s="2"/>
      <c r="J56" s="2">
        <f t="shared" si="13"/>
        <v>0.72906659742957292</v>
      </c>
      <c r="K56" s="2">
        <f t="shared" si="14"/>
        <v>0.25704271063222123</v>
      </c>
      <c r="L56" s="2">
        <f t="shared" si="15"/>
        <v>0</v>
      </c>
      <c r="M56" s="2">
        <f t="shared" si="16"/>
        <v>1.3890691938205857E-2</v>
      </c>
      <c r="N56" s="112">
        <v>5616</v>
      </c>
      <c r="O56" s="112">
        <v>1980</v>
      </c>
      <c r="P56" s="59"/>
      <c r="Q56" s="59">
        <v>107</v>
      </c>
      <c r="R56" s="59"/>
      <c r="S56" s="59"/>
      <c r="T56" s="59"/>
      <c r="U56" s="59"/>
      <c r="V56" s="59"/>
      <c r="W56" s="59"/>
      <c r="X56" s="112"/>
      <c r="Y56" s="59"/>
      <c r="Z56" s="59"/>
      <c r="AA56" s="59"/>
      <c r="AB56" s="59"/>
      <c r="AC56" s="59"/>
      <c r="AD56" s="59"/>
      <c r="AE56" s="59"/>
      <c r="AG56" s="7">
        <f>IF(Q56&gt;0,RANK(Q56,(N56:P56,Q56:AE56)),0)</f>
        <v>3</v>
      </c>
      <c r="AH56" s="7">
        <f>IF(R56&gt;0,RANK(R56,(N56:P56,Q56:AE56)),0)</f>
        <v>0</v>
      </c>
      <c r="AI56" s="7">
        <f>IF(T56&gt;0,RANK(T56,(N56:P56,Q56:AE56)),0)</f>
        <v>0</v>
      </c>
      <c r="AJ56" s="7">
        <f>IF(S56&gt;0,RANK(S56,(N56:P56,Q56:AE56)),0)</f>
        <v>0</v>
      </c>
      <c r="AK56" s="2">
        <f t="shared" si="17"/>
        <v>1.3890691938205893E-2</v>
      </c>
      <c r="AL56" s="2">
        <f t="shared" si="18"/>
        <v>0</v>
      </c>
      <c r="AM56" s="2">
        <f t="shared" si="19"/>
        <v>0</v>
      </c>
      <c r="AN56" s="2">
        <f t="shared" si="20"/>
        <v>0</v>
      </c>
      <c r="AP56" t="s">
        <v>467</v>
      </c>
      <c r="AQ56" t="s">
        <v>752</v>
      </c>
      <c r="AT56" s="97">
        <v>1</v>
      </c>
      <c r="AU56" s="99">
        <v>107</v>
      </c>
      <c r="AV56" s="103">
        <f t="shared" si="11"/>
        <v>1107</v>
      </c>
      <c r="AX56" s="7" t="s">
        <v>1370</v>
      </c>
    </row>
    <row r="57" spans="1:50" hidden="1" outlineLevel="1">
      <c r="A57" t="s">
        <v>468</v>
      </c>
      <c r="B57" t="s">
        <v>752</v>
      </c>
      <c r="C57" s="1">
        <f t="shared" si="12"/>
        <v>9456</v>
      </c>
      <c r="D57" s="7">
        <f>IF(N57&gt;0, RANK(N57,(N57:P57,Q57:AE57)),0)</f>
        <v>1</v>
      </c>
      <c r="E57" s="7">
        <f>IF(O57&gt;0,RANK(O57,(N57:P57,Q57:AE57)),0)</f>
        <v>2</v>
      </c>
      <c r="F57" s="7">
        <f>IF(P57&gt;0,RANK(P57,(N57:P57,Q57:AE57)),0)</f>
        <v>0</v>
      </c>
      <c r="G57" s="1">
        <f t="shared" si="9"/>
        <v>5205</v>
      </c>
      <c r="H57" s="2">
        <f t="shared" si="10"/>
        <v>0.55044416243654826</v>
      </c>
      <c r="I57" s="2"/>
      <c r="J57" s="2">
        <f t="shared" si="13"/>
        <v>0.76967005076142136</v>
      </c>
      <c r="K57" s="2">
        <f t="shared" si="14"/>
        <v>0.21922588832487311</v>
      </c>
      <c r="L57" s="2">
        <f t="shared" si="15"/>
        <v>0</v>
      </c>
      <c r="M57" s="2">
        <f t="shared" si="16"/>
        <v>1.1104060913705527E-2</v>
      </c>
      <c r="N57" s="112">
        <v>7278</v>
      </c>
      <c r="O57" s="112">
        <v>2073</v>
      </c>
      <c r="P57" s="59"/>
      <c r="Q57" s="59">
        <v>105</v>
      </c>
      <c r="R57" s="59"/>
      <c r="S57" s="59"/>
      <c r="T57" s="59"/>
      <c r="U57" s="59"/>
      <c r="V57" s="59"/>
      <c r="W57" s="59"/>
      <c r="X57" s="112"/>
      <c r="Y57" s="59"/>
      <c r="Z57" s="59"/>
      <c r="AA57" s="59"/>
      <c r="AB57" s="59"/>
      <c r="AC57" s="59"/>
      <c r="AD57" s="59"/>
      <c r="AE57" s="59"/>
      <c r="AG57" s="7">
        <f>IF(Q57&gt;0,RANK(Q57,(N57:P57,Q57:AE57)),0)</f>
        <v>3</v>
      </c>
      <c r="AH57" s="7">
        <f>IF(R57&gt;0,RANK(R57,(N57:P57,Q57:AE57)),0)</f>
        <v>0</v>
      </c>
      <c r="AI57" s="7">
        <f>IF(T57&gt;0,RANK(T57,(N57:P57,Q57:AE57)),0)</f>
        <v>0</v>
      </c>
      <c r="AJ57" s="7">
        <f>IF(S57&gt;0,RANK(S57,(N57:P57,Q57:AE57)),0)</f>
        <v>0</v>
      </c>
      <c r="AK57" s="2">
        <f t="shared" si="17"/>
        <v>1.1104060913705584E-2</v>
      </c>
      <c r="AL57" s="2">
        <f t="shared" si="18"/>
        <v>0</v>
      </c>
      <c r="AM57" s="2">
        <f t="shared" si="19"/>
        <v>0</v>
      </c>
      <c r="AN57" s="2">
        <f t="shared" si="20"/>
        <v>0</v>
      </c>
      <c r="AP57" t="s">
        <v>468</v>
      </c>
      <c r="AQ57" t="s">
        <v>752</v>
      </c>
      <c r="AR57">
        <v>2</v>
      </c>
      <c r="AT57" s="97">
        <v>1</v>
      </c>
      <c r="AU57" s="99">
        <v>109</v>
      </c>
      <c r="AV57" s="103">
        <f t="shared" si="11"/>
        <v>1109</v>
      </c>
      <c r="AX57" s="7" t="s">
        <v>1370</v>
      </c>
    </row>
    <row r="58" spans="1:50" hidden="1" outlineLevel="1">
      <c r="A58" t="s">
        <v>1268</v>
      </c>
      <c r="B58" t="s">
        <v>752</v>
      </c>
      <c r="C58" s="1">
        <f t="shared" si="12"/>
        <v>6485</v>
      </c>
      <c r="D58" s="7">
        <f>IF(N58&gt;0, RANK(N58,(N58:P58,Q58:AE58)),0)</f>
        <v>1</v>
      </c>
      <c r="E58" s="7">
        <f>IF(O58&gt;0,RANK(O58,(N58:P58,Q58:AE58)),0)</f>
        <v>2</v>
      </c>
      <c r="F58" s="7">
        <f>IF(P58&gt;0,RANK(P58,(N58:P58,Q58:AE58)),0)</f>
        <v>0</v>
      </c>
      <c r="G58" s="1">
        <f t="shared" si="9"/>
        <v>1860</v>
      </c>
      <c r="H58" s="2">
        <f t="shared" si="10"/>
        <v>0.28681572860447185</v>
      </c>
      <c r="I58" s="2"/>
      <c r="J58" s="2">
        <f t="shared" si="13"/>
        <v>0.62898997686969926</v>
      </c>
      <c r="K58" s="2">
        <f t="shared" si="14"/>
        <v>0.34217424826522747</v>
      </c>
      <c r="L58" s="2">
        <f t="shared" si="15"/>
        <v>0</v>
      </c>
      <c r="M58" s="2">
        <f t="shared" si="16"/>
        <v>2.8835774865073271E-2</v>
      </c>
      <c r="N58" s="112">
        <v>4079</v>
      </c>
      <c r="O58" s="112">
        <v>2219</v>
      </c>
      <c r="P58" s="59"/>
      <c r="Q58" s="59">
        <v>187</v>
      </c>
      <c r="R58" s="59"/>
      <c r="S58" s="59"/>
      <c r="T58" s="59"/>
      <c r="U58" s="59"/>
      <c r="V58" s="59"/>
      <c r="W58" s="59"/>
      <c r="X58" s="112"/>
      <c r="Y58" s="59"/>
      <c r="Z58" s="59"/>
      <c r="AA58" s="59"/>
      <c r="AB58" s="59"/>
      <c r="AC58" s="59"/>
      <c r="AD58" s="59"/>
      <c r="AE58" s="59"/>
      <c r="AG58" s="7">
        <f>IF(Q58&gt;0,RANK(Q58,(N58:P58,Q58:AE58)),0)</f>
        <v>3</v>
      </c>
      <c r="AH58" s="7">
        <f>IF(R58&gt;0,RANK(R58,(N58:P58,Q58:AE58)),0)</f>
        <v>0</v>
      </c>
      <c r="AI58" s="7">
        <f>IF(T58&gt;0,RANK(T58,(N58:P58,Q58:AE58)),0)</f>
        <v>0</v>
      </c>
      <c r="AJ58" s="7">
        <f>IF(S58&gt;0,RANK(S58,(N58:P58,Q58:AE58)),0)</f>
        <v>0</v>
      </c>
      <c r="AK58" s="2">
        <f t="shared" si="17"/>
        <v>2.8835774865073247E-2</v>
      </c>
      <c r="AL58" s="2">
        <f t="shared" si="18"/>
        <v>0</v>
      </c>
      <c r="AM58" s="2">
        <f t="shared" si="19"/>
        <v>0</v>
      </c>
      <c r="AN58" s="2">
        <f t="shared" si="20"/>
        <v>0</v>
      </c>
      <c r="AP58" t="s">
        <v>1268</v>
      </c>
      <c r="AQ58" t="s">
        <v>752</v>
      </c>
      <c r="AR58">
        <v>3</v>
      </c>
      <c r="AT58" s="97">
        <v>1</v>
      </c>
      <c r="AU58" s="99">
        <v>111</v>
      </c>
      <c r="AV58" s="103">
        <f t="shared" si="11"/>
        <v>1111</v>
      </c>
      <c r="AX58" s="7" t="s">
        <v>1370</v>
      </c>
    </row>
    <row r="59" spans="1:50" hidden="1" outlineLevel="1">
      <c r="A59" t="s">
        <v>960</v>
      </c>
      <c r="B59" t="s">
        <v>752</v>
      </c>
      <c r="C59" s="1">
        <f t="shared" si="12"/>
        <v>13180</v>
      </c>
      <c r="D59" s="7">
        <f>IF(N59&gt;0, RANK(N59,(N59:P59,Q59:AE59)),0)</f>
        <v>1</v>
      </c>
      <c r="E59" s="7">
        <f>IF(O59&gt;0,RANK(O59,(N59:P59,Q59:AE59)),0)</f>
        <v>2</v>
      </c>
      <c r="F59" s="7">
        <f>IF(P59&gt;0,RANK(P59,(N59:P59,Q59:AE59)),0)</f>
        <v>0</v>
      </c>
      <c r="G59" s="1">
        <f t="shared" si="9"/>
        <v>5235</v>
      </c>
      <c r="H59" s="2">
        <f t="shared" si="10"/>
        <v>0.39719271623672231</v>
      </c>
      <c r="I59" s="2"/>
      <c r="J59" s="2">
        <f t="shared" si="13"/>
        <v>0.68786039453717751</v>
      </c>
      <c r="K59" s="2">
        <f t="shared" si="14"/>
        <v>0.29066767830045526</v>
      </c>
      <c r="L59" s="2">
        <f t="shared" si="15"/>
        <v>0</v>
      </c>
      <c r="M59" s="2">
        <f t="shared" si="16"/>
        <v>2.1471927162367233E-2</v>
      </c>
      <c r="N59" s="112">
        <v>9066</v>
      </c>
      <c r="O59" s="112">
        <v>3831</v>
      </c>
      <c r="P59" s="59"/>
      <c r="Q59" s="59">
        <v>283</v>
      </c>
      <c r="R59" s="59"/>
      <c r="S59" s="59"/>
      <c r="T59" s="59"/>
      <c r="U59" s="59"/>
      <c r="V59" s="59"/>
      <c r="W59" s="59"/>
      <c r="X59" s="112"/>
      <c r="Y59" s="59"/>
      <c r="Z59" s="59"/>
      <c r="AA59" s="59"/>
      <c r="AB59" s="59"/>
      <c r="AC59" s="59"/>
      <c r="AD59" s="59"/>
      <c r="AE59" s="59"/>
      <c r="AG59" s="7">
        <f>IF(Q59&gt;0,RANK(Q59,(N59:P59,Q59:AE59)),0)</f>
        <v>3</v>
      </c>
      <c r="AH59" s="7">
        <f>IF(R59&gt;0,RANK(R59,(N59:P59,Q59:AE59)),0)</f>
        <v>0</v>
      </c>
      <c r="AI59" s="7">
        <f>IF(T59&gt;0,RANK(T59,(N59:P59,Q59:AE59)),0)</f>
        <v>0</v>
      </c>
      <c r="AJ59" s="7">
        <f>IF(S59&gt;0,RANK(S59,(N59:P59,Q59:AE59)),0)</f>
        <v>0</v>
      </c>
      <c r="AK59" s="2">
        <f t="shared" si="17"/>
        <v>2.1471927162367222E-2</v>
      </c>
      <c r="AL59" s="2">
        <f t="shared" si="18"/>
        <v>0</v>
      </c>
      <c r="AM59" s="2">
        <f t="shared" si="19"/>
        <v>0</v>
      </c>
      <c r="AN59" s="2">
        <f t="shared" si="20"/>
        <v>0</v>
      </c>
      <c r="AP59" t="s">
        <v>960</v>
      </c>
      <c r="AQ59" t="s">
        <v>752</v>
      </c>
      <c r="AR59">
        <v>3</v>
      </c>
      <c r="AT59" s="97">
        <v>1</v>
      </c>
      <c r="AU59" s="99">
        <v>113</v>
      </c>
      <c r="AV59" s="103">
        <f t="shared" si="11"/>
        <v>1113</v>
      </c>
      <c r="AX59" s="7" t="s">
        <v>1370</v>
      </c>
    </row>
    <row r="60" spans="1:50" hidden="1" outlineLevel="1">
      <c r="A60" t="s">
        <v>282</v>
      </c>
      <c r="B60" t="s">
        <v>752</v>
      </c>
      <c r="C60" s="1">
        <f t="shared" si="12"/>
        <v>21255</v>
      </c>
      <c r="D60" s="7">
        <f>IF(N60&gt;0, RANK(N60,(N60:P60,Q60:AE60)),0)</f>
        <v>1</v>
      </c>
      <c r="E60" s="7">
        <f>IF(O60&gt;0,RANK(O60,(N60:P60,Q60:AE60)),0)</f>
        <v>2</v>
      </c>
      <c r="F60" s="7">
        <f>IF(P60&gt;0,RANK(P60,(N60:P60,Q60:AE60)),0)</f>
        <v>0</v>
      </c>
      <c r="G60" s="1">
        <f t="shared" si="9"/>
        <v>2210</v>
      </c>
      <c r="H60" s="2">
        <f t="shared" si="10"/>
        <v>0.10397553516819572</v>
      </c>
      <c r="I60" s="2"/>
      <c r="J60" s="2">
        <f t="shared" si="13"/>
        <v>0.54236650199952952</v>
      </c>
      <c r="K60" s="2">
        <f t="shared" si="14"/>
        <v>0.43839096683133383</v>
      </c>
      <c r="L60" s="2">
        <f t="shared" si="15"/>
        <v>0</v>
      </c>
      <c r="M60" s="2">
        <f t="shared" si="16"/>
        <v>1.9242531169136656E-2</v>
      </c>
      <c r="N60" s="112">
        <v>11528</v>
      </c>
      <c r="O60" s="112">
        <v>9318</v>
      </c>
      <c r="P60" s="59"/>
      <c r="Q60" s="59">
        <v>409</v>
      </c>
      <c r="R60" s="59"/>
      <c r="S60" s="59"/>
      <c r="T60" s="59"/>
      <c r="U60" s="59"/>
      <c r="V60" s="59"/>
      <c r="W60" s="59"/>
      <c r="X60" s="112"/>
      <c r="Y60" s="59"/>
      <c r="Z60" s="59"/>
      <c r="AA60" s="59"/>
      <c r="AB60" s="59"/>
      <c r="AC60" s="59"/>
      <c r="AD60" s="59"/>
      <c r="AE60" s="59"/>
      <c r="AG60" s="7">
        <f>IF(Q60&gt;0,RANK(Q60,(N60:P60,Q60:AE60)),0)</f>
        <v>3</v>
      </c>
      <c r="AH60" s="7">
        <f>IF(R60&gt;0,RANK(R60,(N60:P60,Q60:AE60)),0)</f>
        <v>0</v>
      </c>
      <c r="AI60" s="7">
        <f>IF(T60&gt;0,RANK(T60,(N60:P60,Q60:AE60)),0)</f>
        <v>0</v>
      </c>
      <c r="AJ60" s="7">
        <f>IF(S60&gt;0,RANK(S60,(N60:P60,Q60:AE60)),0)</f>
        <v>0</v>
      </c>
      <c r="AK60" s="2">
        <f t="shared" si="17"/>
        <v>1.9242531169136674E-2</v>
      </c>
      <c r="AL60" s="2">
        <f t="shared" si="18"/>
        <v>0</v>
      </c>
      <c r="AM60" s="2">
        <f t="shared" si="19"/>
        <v>0</v>
      </c>
      <c r="AN60" s="2">
        <f t="shared" si="20"/>
        <v>0</v>
      </c>
      <c r="AP60" t="s">
        <v>282</v>
      </c>
      <c r="AQ60" t="s">
        <v>752</v>
      </c>
      <c r="AT60" s="97">
        <v>1</v>
      </c>
      <c r="AU60" s="99">
        <v>115</v>
      </c>
      <c r="AV60" s="103">
        <f t="shared" si="11"/>
        <v>1115</v>
      </c>
      <c r="AX60" s="7" t="s">
        <v>1370</v>
      </c>
    </row>
    <row r="61" spans="1:50" hidden="1" outlineLevel="1">
      <c r="A61" t="s">
        <v>519</v>
      </c>
      <c r="B61" t="s">
        <v>752</v>
      </c>
      <c r="C61" s="1">
        <f t="shared" si="12"/>
        <v>47343</v>
      </c>
      <c r="D61" s="7">
        <f>IF(N61&gt;0, RANK(N61,(N61:P61,Q61:AE61)),0)</f>
        <v>2</v>
      </c>
      <c r="E61" s="7">
        <f>IF(O61&gt;0,RANK(O61,(N61:P61,Q61:AE61)),0)</f>
        <v>1</v>
      </c>
      <c r="F61" s="7">
        <f>IF(P61&gt;0,RANK(P61,(N61:P61,Q61:AE61)),0)</f>
        <v>0</v>
      </c>
      <c r="G61" s="1">
        <f t="shared" si="9"/>
        <v>2352</v>
      </c>
      <c r="H61" s="2">
        <f t="shared" si="10"/>
        <v>4.9679994930612766E-2</v>
      </c>
      <c r="I61" s="2"/>
      <c r="J61" s="2">
        <f t="shared" si="13"/>
        <v>0.46718627885854297</v>
      </c>
      <c r="K61" s="2">
        <f t="shared" si="14"/>
        <v>0.51686627378915573</v>
      </c>
      <c r="L61" s="2">
        <f t="shared" si="15"/>
        <v>0</v>
      </c>
      <c r="M61" s="2">
        <f t="shared" si="16"/>
        <v>1.5947447352301247E-2</v>
      </c>
      <c r="N61" s="112">
        <v>22118</v>
      </c>
      <c r="O61" s="112">
        <v>24470</v>
      </c>
      <c r="P61" s="59"/>
      <c r="Q61" s="59">
        <v>755</v>
      </c>
      <c r="R61" s="59"/>
      <c r="S61" s="59"/>
      <c r="T61" s="59"/>
      <c r="U61" s="59"/>
      <c r="V61" s="59"/>
      <c r="W61" s="59"/>
      <c r="X61" s="112"/>
      <c r="Y61" s="59"/>
      <c r="Z61" s="59"/>
      <c r="AA61" s="59"/>
      <c r="AB61" s="59"/>
      <c r="AC61" s="59"/>
      <c r="AD61" s="59"/>
      <c r="AE61" s="59"/>
      <c r="AG61" s="7">
        <f>IF(Q61&gt;0,RANK(Q61,(N61:P61,Q61:AE61)),0)</f>
        <v>3</v>
      </c>
      <c r="AH61" s="7">
        <f>IF(R61&gt;0,RANK(R61,(N61:P61,Q61:AE61)),0)</f>
        <v>0</v>
      </c>
      <c r="AI61" s="7">
        <f>IF(T61&gt;0,RANK(T61,(N61:P61,Q61:AE61)),0)</f>
        <v>0</v>
      </c>
      <c r="AJ61" s="7">
        <f>IF(S61&gt;0,RANK(S61,(N61:P61,Q61:AE61)),0)</f>
        <v>0</v>
      </c>
      <c r="AK61" s="2">
        <f t="shared" si="17"/>
        <v>1.5947447352301289E-2</v>
      </c>
      <c r="AL61" s="2">
        <f t="shared" si="18"/>
        <v>0</v>
      </c>
      <c r="AM61" s="2">
        <f t="shared" si="19"/>
        <v>0</v>
      </c>
      <c r="AN61" s="2">
        <f t="shared" si="20"/>
        <v>0</v>
      </c>
      <c r="AP61" t="s">
        <v>519</v>
      </c>
      <c r="AQ61" t="s">
        <v>752</v>
      </c>
      <c r="AR61">
        <v>6</v>
      </c>
      <c r="AT61" s="97">
        <v>1</v>
      </c>
      <c r="AU61" s="99">
        <v>117</v>
      </c>
      <c r="AV61" s="103">
        <f t="shared" si="11"/>
        <v>1117</v>
      </c>
      <c r="AX61" s="7" t="s">
        <v>1370</v>
      </c>
    </row>
    <row r="62" spans="1:50" hidden="1" outlineLevel="1">
      <c r="A62" t="s">
        <v>339</v>
      </c>
      <c r="B62" t="s">
        <v>752</v>
      </c>
      <c r="C62" s="1">
        <f t="shared" si="12"/>
        <v>6812</v>
      </c>
      <c r="D62" s="7">
        <f>IF(N62&gt;0, RANK(N62,(N62:P62,Q62:AE62)),0)</f>
        <v>1</v>
      </c>
      <c r="E62" s="7">
        <f>IF(O62&gt;0,RANK(O62,(N62:P62,Q62:AE62)),0)</f>
        <v>2</v>
      </c>
      <c r="F62" s="7">
        <f>IF(P62&gt;0,RANK(P62,(N62:P62,Q62:AE62)),0)</f>
        <v>0</v>
      </c>
      <c r="G62" s="1">
        <f t="shared" si="9"/>
        <v>5195</v>
      </c>
      <c r="H62" s="2">
        <f t="shared" si="10"/>
        <v>0.76262477980035237</v>
      </c>
      <c r="I62" s="2"/>
      <c r="J62" s="2">
        <f t="shared" si="13"/>
        <v>0.87786259541984735</v>
      </c>
      <c r="K62" s="2">
        <f t="shared" si="14"/>
        <v>0.115237815619495</v>
      </c>
      <c r="L62" s="2">
        <f t="shared" si="15"/>
        <v>0</v>
      </c>
      <c r="M62" s="2">
        <f t="shared" si="16"/>
        <v>6.8995889606576488E-3</v>
      </c>
      <c r="N62" s="112">
        <v>5980</v>
      </c>
      <c r="O62" s="112">
        <v>785</v>
      </c>
      <c r="P62" s="59"/>
      <c r="Q62" s="59">
        <v>47</v>
      </c>
      <c r="R62" s="59"/>
      <c r="S62" s="59"/>
      <c r="T62" s="59"/>
      <c r="U62" s="59"/>
      <c r="V62" s="59"/>
      <c r="W62" s="59"/>
      <c r="X62" s="112"/>
      <c r="Y62" s="59"/>
      <c r="Z62" s="59"/>
      <c r="AA62" s="59"/>
      <c r="AB62" s="59"/>
      <c r="AC62" s="59"/>
      <c r="AD62" s="59"/>
      <c r="AE62" s="59"/>
      <c r="AG62" s="7">
        <f>IF(Q62&gt;0,RANK(Q62,(N62:P62,Q62:AE62)),0)</f>
        <v>3</v>
      </c>
      <c r="AH62" s="7">
        <f>IF(R62&gt;0,RANK(R62,(N62:P62,Q62:AE62)),0)</f>
        <v>0</v>
      </c>
      <c r="AI62" s="7">
        <f>IF(T62&gt;0,RANK(T62,(N62:P62,Q62:AE62)),0)</f>
        <v>0</v>
      </c>
      <c r="AJ62" s="7">
        <f>IF(S62&gt;0,RANK(S62,(N62:P62,Q62:AE62)),0)</f>
        <v>0</v>
      </c>
      <c r="AK62" s="2">
        <f t="shared" si="17"/>
        <v>6.8995889606576627E-3</v>
      </c>
      <c r="AL62" s="2">
        <f t="shared" si="18"/>
        <v>0</v>
      </c>
      <c r="AM62" s="2">
        <f t="shared" si="19"/>
        <v>0</v>
      </c>
      <c r="AN62" s="2">
        <f t="shared" si="20"/>
        <v>0</v>
      </c>
      <c r="AP62" t="s">
        <v>339</v>
      </c>
      <c r="AQ62" t="s">
        <v>752</v>
      </c>
      <c r="AR62">
        <v>7</v>
      </c>
      <c r="AT62" s="97">
        <v>1</v>
      </c>
      <c r="AU62" s="99">
        <v>119</v>
      </c>
      <c r="AV62" s="103">
        <f t="shared" si="11"/>
        <v>1119</v>
      </c>
      <c r="AX62" s="7" t="s">
        <v>1370</v>
      </c>
    </row>
    <row r="63" spans="1:50" hidden="1" outlineLevel="1">
      <c r="A63" t="s">
        <v>931</v>
      </c>
      <c r="B63" t="s">
        <v>752</v>
      </c>
      <c r="C63" s="1">
        <f t="shared" si="12"/>
        <v>22379</v>
      </c>
      <c r="D63" s="7">
        <f>IF(N63&gt;0, RANK(N63,(N63:P63,Q63:AE63)),0)</f>
        <v>1</v>
      </c>
      <c r="E63" s="7">
        <f>IF(O63&gt;0,RANK(O63,(N63:P63,Q63:AE63)),0)</f>
        <v>2</v>
      </c>
      <c r="F63" s="7">
        <f>IF(P63&gt;0,RANK(P63,(N63:P63,Q63:AE63)),0)</f>
        <v>0</v>
      </c>
      <c r="G63" s="1">
        <f t="shared" si="9"/>
        <v>5275</v>
      </c>
      <c r="H63" s="2">
        <f t="shared" si="10"/>
        <v>0.23571205147683097</v>
      </c>
      <c r="I63" s="2"/>
      <c r="J63" s="2">
        <f t="shared" si="13"/>
        <v>0.60744447919924927</v>
      </c>
      <c r="K63" s="2">
        <f t="shared" si="14"/>
        <v>0.37173242772241832</v>
      </c>
      <c r="L63" s="2">
        <f t="shared" si="15"/>
        <v>0</v>
      </c>
      <c r="M63" s="2">
        <f t="shared" si="16"/>
        <v>2.0823093078332411E-2</v>
      </c>
      <c r="N63" s="112">
        <v>13594</v>
      </c>
      <c r="O63" s="112">
        <v>8319</v>
      </c>
      <c r="P63" s="59"/>
      <c r="Q63" s="59">
        <v>466</v>
      </c>
      <c r="R63" s="59"/>
      <c r="S63" s="59"/>
      <c r="T63" s="59"/>
      <c r="U63" s="59"/>
      <c r="V63" s="59"/>
      <c r="W63" s="59"/>
      <c r="X63" s="112"/>
      <c r="Y63" s="59"/>
      <c r="Z63" s="59"/>
      <c r="AA63" s="59"/>
      <c r="AB63" s="59"/>
      <c r="AC63" s="59"/>
      <c r="AD63" s="59"/>
      <c r="AE63" s="59"/>
      <c r="AG63" s="7">
        <f>IF(Q63&gt;0,RANK(Q63,(N63:P63,Q63:AE63)),0)</f>
        <v>3</v>
      </c>
      <c r="AH63" s="7">
        <f>IF(R63&gt;0,RANK(R63,(N63:P63,Q63:AE63)),0)</f>
        <v>0</v>
      </c>
      <c r="AI63" s="7">
        <f>IF(T63&gt;0,RANK(T63,(N63:P63,Q63:AE63)),0)</f>
        <v>0</v>
      </c>
      <c r="AJ63" s="7">
        <f>IF(S63&gt;0,RANK(S63,(N63:P63,Q63:AE63)),0)</f>
        <v>0</v>
      </c>
      <c r="AK63" s="2">
        <f t="shared" si="17"/>
        <v>2.0823093078332366E-2</v>
      </c>
      <c r="AL63" s="2">
        <f t="shared" si="18"/>
        <v>0</v>
      </c>
      <c r="AM63" s="2">
        <f t="shared" si="19"/>
        <v>0</v>
      </c>
      <c r="AN63" s="2">
        <f t="shared" si="20"/>
        <v>0</v>
      </c>
      <c r="AP63" t="s">
        <v>931</v>
      </c>
      <c r="AQ63" t="s">
        <v>752</v>
      </c>
      <c r="AR63">
        <v>3</v>
      </c>
      <c r="AT63" s="97">
        <v>1</v>
      </c>
      <c r="AU63" s="99">
        <v>121</v>
      </c>
      <c r="AV63" s="103">
        <f t="shared" si="11"/>
        <v>1121</v>
      </c>
      <c r="AX63" s="7" t="s">
        <v>1370</v>
      </c>
    </row>
    <row r="64" spans="1:50" hidden="1" outlineLevel="1">
      <c r="A64" t="s">
        <v>911</v>
      </c>
      <c r="B64" t="s">
        <v>752</v>
      </c>
      <c r="C64" s="1">
        <f t="shared" si="12"/>
        <v>15107</v>
      </c>
      <c r="D64" s="7">
        <f>IF(N64&gt;0, RANK(N64,(N64:P64,Q64:AE64)),0)</f>
        <v>1</v>
      </c>
      <c r="E64" s="7">
        <f>IF(O64&gt;0,RANK(O64,(N64:P64,Q64:AE64)),0)</f>
        <v>2</v>
      </c>
      <c r="F64" s="7">
        <f>IF(P64&gt;0,RANK(P64,(N64:P64,Q64:AE64)),0)</f>
        <v>0</v>
      </c>
      <c r="G64" s="1">
        <f t="shared" si="9"/>
        <v>5203</v>
      </c>
      <c r="H64" s="2">
        <f t="shared" si="10"/>
        <v>0.34440987621632357</v>
      </c>
      <c r="I64" s="2"/>
      <c r="J64" s="2">
        <f t="shared" si="13"/>
        <v>0.66472496193817432</v>
      </c>
      <c r="K64" s="2">
        <f t="shared" si="14"/>
        <v>0.3203150857218508</v>
      </c>
      <c r="L64" s="2">
        <f t="shared" si="15"/>
        <v>0</v>
      </c>
      <c r="M64" s="2">
        <f t="shared" si="16"/>
        <v>1.495995233997488E-2</v>
      </c>
      <c r="N64" s="112">
        <v>10042</v>
      </c>
      <c r="O64" s="112">
        <v>4839</v>
      </c>
      <c r="P64" s="59"/>
      <c r="Q64" s="59">
        <v>226</v>
      </c>
      <c r="R64" s="59"/>
      <c r="S64" s="59"/>
      <c r="T64" s="59"/>
      <c r="U64" s="59"/>
      <c r="V64" s="59"/>
      <c r="W64" s="59"/>
      <c r="X64" s="112"/>
      <c r="Y64" s="59"/>
      <c r="Z64" s="59"/>
      <c r="AA64" s="59"/>
      <c r="AB64" s="59"/>
      <c r="AC64" s="59"/>
      <c r="AD64" s="59"/>
      <c r="AE64" s="59"/>
      <c r="AG64" s="7">
        <f>IF(Q64&gt;0,RANK(Q64,(N64:P64,Q64:AE64)),0)</f>
        <v>3</v>
      </c>
      <c r="AH64" s="7">
        <f>IF(R64&gt;0,RANK(R64,(N64:P64,Q64:AE64)),0)</f>
        <v>0</v>
      </c>
      <c r="AI64" s="7">
        <f>IF(T64&gt;0,RANK(T64,(N64:P64,Q64:AE64)),0)</f>
        <v>0</v>
      </c>
      <c r="AJ64" s="7">
        <f>IF(S64&gt;0,RANK(S64,(N64:P64,Q64:AE64)),0)</f>
        <v>0</v>
      </c>
      <c r="AK64" s="2">
        <f t="shared" si="17"/>
        <v>1.4959952339974845E-2</v>
      </c>
      <c r="AL64" s="2">
        <f t="shared" si="18"/>
        <v>0</v>
      </c>
      <c r="AM64" s="2">
        <f t="shared" si="19"/>
        <v>0</v>
      </c>
      <c r="AN64" s="2">
        <f t="shared" si="20"/>
        <v>0</v>
      </c>
      <c r="AP64" t="s">
        <v>911</v>
      </c>
      <c r="AQ64" t="s">
        <v>752</v>
      </c>
      <c r="AR64">
        <v>3</v>
      </c>
      <c r="AT64" s="97">
        <v>1</v>
      </c>
      <c r="AU64" s="99">
        <v>123</v>
      </c>
      <c r="AV64" s="103">
        <f t="shared" si="11"/>
        <v>1123</v>
      </c>
      <c r="AX64" s="7" t="s">
        <v>1370</v>
      </c>
    </row>
    <row r="65" spans="1:50" hidden="1" outlineLevel="1">
      <c r="A65" t="s">
        <v>239</v>
      </c>
      <c r="B65" t="s">
        <v>752</v>
      </c>
      <c r="C65" s="1">
        <f t="shared" si="12"/>
        <v>57093</v>
      </c>
      <c r="D65" s="7">
        <f>IF(N65&gt;0, RANK(N65,(N65:P65,Q65:AE65)),0)</f>
        <v>1</v>
      </c>
      <c r="E65" s="7">
        <f>IF(O65&gt;0,RANK(O65,(N65:P65,Q65:AE65)),0)</f>
        <v>2</v>
      </c>
      <c r="F65" s="7">
        <f>IF(P65&gt;0,RANK(P65,(N65:P65,Q65:AE65)),0)</f>
        <v>0</v>
      </c>
      <c r="G65" s="1">
        <f t="shared" si="9"/>
        <v>25801</v>
      </c>
      <c r="H65" s="2">
        <f t="shared" si="10"/>
        <v>0.45191179303942691</v>
      </c>
      <c r="I65" s="2"/>
      <c r="J65" s="2">
        <f t="shared" si="13"/>
        <v>0.71702310265706826</v>
      </c>
      <c r="K65" s="2">
        <f t="shared" si="14"/>
        <v>0.2651113096176414</v>
      </c>
      <c r="L65" s="2">
        <f t="shared" si="15"/>
        <v>0</v>
      </c>
      <c r="M65" s="2">
        <f t="shared" si="16"/>
        <v>1.7865587725290344E-2</v>
      </c>
      <c r="N65" s="112">
        <v>40937</v>
      </c>
      <c r="O65" s="112">
        <v>15136</v>
      </c>
      <c r="P65" s="59"/>
      <c r="Q65" s="59">
        <v>1020</v>
      </c>
      <c r="R65" s="59"/>
      <c r="S65" s="59"/>
      <c r="T65" s="59"/>
      <c r="U65" s="59"/>
      <c r="V65" s="59"/>
      <c r="W65" s="59"/>
      <c r="X65" s="112"/>
      <c r="Y65" s="59"/>
      <c r="Z65" s="59"/>
      <c r="AA65" s="59"/>
      <c r="AB65" s="59"/>
      <c r="AC65" s="59"/>
      <c r="AD65" s="59"/>
      <c r="AE65" s="59"/>
      <c r="AG65" s="7">
        <f>IF(Q65&gt;0,RANK(Q65,(N65:P65,Q65:AE65)),0)</f>
        <v>3</v>
      </c>
      <c r="AH65" s="7">
        <f>IF(R65&gt;0,RANK(R65,(N65:P65,Q65:AE65)),0)</f>
        <v>0</v>
      </c>
      <c r="AI65" s="7">
        <f>IF(T65&gt;0,RANK(T65,(N65:P65,Q65:AE65)),0)</f>
        <v>0</v>
      </c>
      <c r="AJ65" s="7">
        <f>IF(S65&gt;0,RANK(S65,(N65:P65,Q65:AE65)),0)</f>
        <v>0</v>
      </c>
      <c r="AK65" s="2">
        <f t="shared" si="17"/>
        <v>1.7865587725290316E-2</v>
      </c>
      <c r="AL65" s="2">
        <f t="shared" si="18"/>
        <v>0</v>
      </c>
      <c r="AM65" s="2">
        <f t="shared" si="19"/>
        <v>0</v>
      </c>
      <c r="AN65" s="2">
        <f t="shared" si="20"/>
        <v>0</v>
      </c>
      <c r="AP65" t="s">
        <v>239</v>
      </c>
      <c r="AQ65" t="s">
        <v>752</v>
      </c>
      <c r="AT65" s="97">
        <v>1</v>
      </c>
      <c r="AU65" s="99">
        <v>125</v>
      </c>
      <c r="AV65" s="103">
        <f t="shared" si="11"/>
        <v>1125</v>
      </c>
      <c r="AX65" s="7" t="s">
        <v>1370</v>
      </c>
    </row>
    <row r="66" spans="1:50" hidden="1" outlineLevel="1">
      <c r="A66" t="s">
        <v>267</v>
      </c>
      <c r="B66" t="s">
        <v>752</v>
      </c>
      <c r="C66" s="1">
        <f t="shared" si="12"/>
        <v>28789</v>
      </c>
      <c r="D66" s="7">
        <f>IF(N66&gt;0, RANK(N66,(N66:P66,Q66:AE66)),0)</f>
        <v>1</v>
      </c>
      <c r="E66" s="7">
        <f>IF(O66&gt;0,RANK(O66,(N66:P66,Q66:AE66)),0)</f>
        <v>2</v>
      </c>
      <c r="F66" s="7">
        <f>IF(P66&gt;0,RANK(P66,(N66:P66,Q66:AE66)),0)</f>
        <v>0</v>
      </c>
      <c r="G66" s="1">
        <f t="shared" si="9"/>
        <v>14225</v>
      </c>
      <c r="H66" s="2">
        <f t="shared" si="10"/>
        <v>0.49411233457223247</v>
      </c>
      <c r="I66" s="2"/>
      <c r="J66" s="2">
        <f t="shared" si="13"/>
        <v>0.73854597242002151</v>
      </c>
      <c r="K66" s="2">
        <f t="shared" si="14"/>
        <v>0.2444336378477891</v>
      </c>
      <c r="L66" s="2">
        <f t="shared" si="15"/>
        <v>0</v>
      </c>
      <c r="M66" s="2">
        <f t="shared" si="16"/>
        <v>1.7020389732189389E-2</v>
      </c>
      <c r="N66" s="112">
        <v>21262</v>
      </c>
      <c r="O66" s="112">
        <v>7037</v>
      </c>
      <c r="P66" s="59"/>
      <c r="Q66" s="59">
        <v>490</v>
      </c>
      <c r="R66" s="59"/>
      <c r="S66" s="59"/>
      <c r="T66" s="59"/>
      <c r="U66" s="59"/>
      <c r="V66" s="59"/>
      <c r="W66" s="59"/>
      <c r="X66" s="112"/>
      <c r="Y66" s="59"/>
      <c r="Z66" s="59"/>
      <c r="AA66" s="59"/>
      <c r="AB66" s="59"/>
      <c r="AC66" s="59"/>
      <c r="AD66" s="59"/>
      <c r="AE66" s="59"/>
      <c r="AG66" s="7">
        <f>IF(Q66&gt;0,RANK(Q66,(N66:P66,Q66:AE66)),0)</f>
        <v>3</v>
      </c>
      <c r="AH66" s="7">
        <f>IF(R66&gt;0,RANK(R66,(N66:P66,Q66:AE66)),0)</f>
        <v>0</v>
      </c>
      <c r="AI66" s="7">
        <f>IF(T66&gt;0,RANK(T66,(N66:P66,Q66:AE66)),0)</f>
        <v>0</v>
      </c>
      <c r="AJ66" s="7">
        <f>IF(S66&gt;0,RANK(S66,(N66:P66,Q66:AE66)),0)</f>
        <v>0</v>
      </c>
      <c r="AK66" s="2">
        <f t="shared" si="17"/>
        <v>1.7020389732189379E-2</v>
      </c>
      <c r="AL66" s="2">
        <f t="shared" si="18"/>
        <v>0</v>
      </c>
      <c r="AM66" s="2">
        <f t="shared" si="19"/>
        <v>0</v>
      </c>
      <c r="AN66" s="2">
        <f t="shared" si="20"/>
        <v>0</v>
      </c>
      <c r="AP66" t="s">
        <v>267</v>
      </c>
      <c r="AQ66" t="s">
        <v>752</v>
      </c>
      <c r="AR66">
        <v>4</v>
      </c>
      <c r="AT66" s="97">
        <v>1</v>
      </c>
      <c r="AU66" s="99">
        <v>127</v>
      </c>
      <c r="AV66" s="103">
        <f t="shared" si="11"/>
        <v>1127</v>
      </c>
      <c r="AX66" s="7" t="s">
        <v>1370</v>
      </c>
    </row>
    <row r="67" spans="1:50" hidden="1" outlineLevel="1">
      <c r="A67" t="s">
        <v>2040</v>
      </c>
      <c r="B67" t="s">
        <v>752</v>
      </c>
      <c r="C67" s="1">
        <f t="shared" si="12"/>
        <v>7879</v>
      </c>
      <c r="D67" s="7">
        <f>IF(N67&gt;0, RANK(N67,(N67:P67,Q67:AE67)),0)</f>
        <v>1</v>
      </c>
      <c r="E67" s="7">
        <f>IF(O67&gt;0,RANK(O67,(N67:P67,Q67:AE67)),0)</f>
        <v>2</v>
      </c>
      <c r="F67" s="7">
        <f>IF(P67&gt;0,RANK(P67,(N67:P67,Q67:AE67)),0)</f>
        <v>0</v>
      </c>
      <c r="G67" s="1">
        <f t="shared" si="9"/>
        <v>4668</v>
      </c>
      <c r="H67" s="2">
        <f t="shared" si="10"/>
        <v>0.59246097220459448</v>
      </c>
      <c r="I67" s="2"/>
      <c r="J67" s="2">
        <f t="shared" si="13"/>
        <v>0.78804416804162969</v>
      </c>
      <c r="K67" s="2">
        <f t="shared" si="14"/>
        <v>0.19558319583703515</v>
      </c>
      <c r="L67" s="2">
        <f t="shared" si="15"/>
        <v>0</v>
      </c>
      <c r="M67" s="2">
        <f>IF(C67=0,"-",(1-J67-K67-L67))</f>
        <v>1.637263612133516E-2</v>
      </c>
      <c r="N67" s="112">
        <v>6209</v>
      </c>
      <c r="O67" s="112">
        <v>1541</v>
      </c>
      <c r="P67" s="59"/>
      <c r="Q67" s="59">
        <v>129</v>
      </c>
      <c r="R67" s="59"/>
      <c r="S67" s="59"/>
      <c r="T67" s="59"/>
      <c r="U67" s="59"/>
      <c r="V67" s="59"/>
      <c r="W67" s="59"/>
      <c r="X67" s="112"/>
      <c r="Y67" s="59"/>
      <c r="Z67" s="59"/>
      <c r="AA67" s="59"/>
      <c r="AB67" s="59"/>
      <c r="AC67" s="59"/>
      <c r="AD67" s="59"/>
      <c r="AE67" s="59"/>
      <c r="AG67" s="7">
        <f>IF(Q67&gt;0,RANK(Q67,(N67:P67,Q67:AE67)),0)</f>
        <v>3</v>
      </c>
      <c r="AH67" s="7">
        <f>IF(R67&gt;0,RANK(R67,(N67:P67,Q67:AE67)),0)</f>
        <v>0</v>
      </c>
      <c r="AI67" s="7">
        <f>IF(T67&gt;0,RANK(T67,(N67:P67,Q67:AE67)),0)</f>
        <v>0</v>
      </c>
      <c r="AJ67" s="7">
        <f>IF(S67&gt;0,RANK(S67,(N67:P67,Q67:AE67)),0)</f>
        <v>0</v>
      </c>
      <c r="AK67" s="2">
        <f t="shared" si="17"/>
        <v>1.6372636121335195E-2</v>
      </c>
      <c r="AL67" s="2">
        <f t="shared" si="18"/>
        <v>0</v>
      </c>
      <c r="AM67" s="2">
        <f t="shared" si="19"/>
        <v>0</v>
      </c>
      <c r="AN67" s="2">
        <f t="shared" si="20"/>
        <v>0</v>
      </c>
      <c r="AP67" t="s">
        <v>2040</v>
      </c>
      <c r="AQ67" t="s">
        <v>752</v>
      </c>
      <c r="AR67">
        <v>1</v>
      </c>
      <c r="AT67" s="97">
        <v>1</v>
      </c>
      <c r="AU67" s="99">
        <v>129</v>
      </c>
      <c r="AV67" s="103">
        <f t="shared" si="11"/>
        <v>1129</v>
      </c>
      <c r="AX67" s="7" t="s">
        <v>1370</v>
      </c>
    </row>
    <row r="68" spans="1:50" hidden="1" outlineLevel="1">
      <c r="A68" t="s">
        <v>2041</v>
      </c>
      <c r="B68" t="s">
        <v>752</v>
      </c>
      <c r="C68" s="1">
        <f t="shared" si="12"/>
        <v>5135</v>
      </c>
      <c r="D68" s="7">
        <f>IF(N68&gt;0, RANK(N68,(N68:P68,Q68:AE68)),0)</f>
        <v>1</v>
      </c>
      <c r="E68" s="7">
        <f>IF(O68&gt;0,RANK(O68,(N68:P68,Q68:AE68)),0)</f>
        <v>2</v>
      </c>
      <c r="F68" s="7">
        <f>IF(P68&gt;0,RANK(P68,(N68:P68,Q68:AE68)),0)</f>
        <v>0</v>
      </c>
      <c r="G68" s="1">
        <f>IF(C68&gt;0,MAX(N68:P68)-LARGE(N68:P68,2),0)</f>
        <v>3425</v>
      </c>
      <c r="H68" s="2">
        <f>IF(C68&gt;0,G68/C68,0)</f>
        <v>0.66699123661148974</v>
      </c>
      <c r="I68" s="2"/>
      <c r="J68" s="2">
        <f t="shared" si="13"/>
        <v>0.83135345666991234</v>
      </c>
      <c r="K68" s="2">
        <f t="shared" si="14"/>
        <v>0.1643622200584226</v>
      </c>
      <c r="L68" s="2">
        <f t="shared" si="15"/>
        <v>0</v>
      </c>
      <c r="M68" s="2">
        <f>IF(C68=0,"-",(1-J68-K68-L68))</f>
        <v>4.2843232716650581E-3</v>
      </c>
      <c r="N68" s="112">
        <v>4269</v>
      </c>
      <c r="O68" s="112">
        <v>844</v>
      </c>
      <c r="P68" s="59"/>
      <c r="Q68" s="59">
        <v>22</v>
      </c>
      <c r="R68" s="59"/>
      <c r="S68" s="59"/>
      <c r="T68" s="59"/>
      <c r="U68" s="59"/>
      <c r="V68" s="59"/>
      <c r="W68" s="59"/>
      <c r="X68" s="112"/>
      <c r="Y68" s="59"/>
      <c r="Z68" s="59"/>
      <c r="AA68" s="59"/>
      <c r="AB68" s="59"/>
      <c r="AC68" s="59"/>
      <c r="AD68" s="59"/>
      <c r="AE68" s="59"/>
      <c r="AG68" s="7">
        <f>IF(Q68&gt;0,RANK(Q68,(N68:P68,Q68:AE68)),0)</f>
        <v>3</v>
      </c>
      <c r="AH68" s="7">
        <f>IF(R68&gt;0,RANK(R68,(N68:P68,Q68:AE68)),0)</f>
        <v>0</v>
      </c>
      <c r="AI68" s="7">
        <f>IF(T68&gt;0,RANK(T68,(N68:P68,Q68:AE68)),0)</f>
        <v>0</v>
      </c>
      <c r="AJ68" s="7">
        <f>IF(S68&gt;0,RANK(S68,(N68:P68,Q68:AE68)),0)</f>
        <v>0</v>
      </c>
      <c r="AK68" s="2">
        <f t="shared" si="17"/>
        <v>4.2843232716650442E-3</v>
      </c>
      <c r="AL68" s="2">
        <f t="shared" si="18"/>
        <v>0</v>
      </c>
      <c r="AM68" s="2">
        <f t="shared" si="19"/>
        <v>0</v>
      </c>
      <c r="AN68" s="2">
        <f t="shared" si="20"/>
        <v>0</v>
      </c>
      <c r="AP68" t="s">
        <v>2041</v>
      </c>
      <c r="AQ68" t="s">
        <v>752</v>
      </c>
      <c r="AR68">
        <v>7</v>
      </c>
      <c r="AT68" s="97">
        <v>1</v>
      </c>
      <c r="AU68" s="99">
        <v>131</v>
      </c>
      <c r="AV68" s="103">
        <f t="shared" ref="AV68:AV168" si="21">1000*AT68+AU68</f>
        <v>1131</v>
      </c>
      <c r="AX68" s="7" t="s">
        <v>1370</v>
      </c>
    </row>
    <row r="69" spans="1:50" hidden="1" outlineLevel="1">
      <c r="A69" t="s">
        <v>1802</v>
      </c>
      <c r="B69" t="s">
        <v>752</v>
      </c>
      <c r="C69" s="1">
        <f t="shared" si="12"/>
        <v>9771</v>
      </c>
      <c r="D69" s="7">
        <f>IF(N69&gt;0, RANK(N69,(N69:P69,Q69:AE69)),0)</f>
        <v>1</v>
      </c>
      <c r="E69" s="7">
        <f>IF(O69&gt;0,RANK(O69,(N69:P69,Q69:AE69)),0)</f>
        <v>2</v>
      </c>
      <c r="F69" s="7">
        <f>IF(P69&gt;0,RANK(P69,(N69:P69,Q69:AE69)),0)</f>
        <v>0</v>
      </c>
      <c r="G69" s="1">
        <f>IF(C69&gt;0,MAX(N69:P69)-LARGE(N69:P69,2),0)</f>
        <v>1412</v>
      </c>
      <c r="H69" s="2">
        <f>IF(C69&gt;0,G69/C69,0)</f>
        <v>0.14450926210213899</v>
      </c>
      <c r="I69" s="2"/>
      <c r="J69" s="2">
        <f t="shared" si="13"/>
        <v>0.56258315423191074</v>
      </c>
      <c r="K69" s="2">
        <f t="shared" si="14"/>
        <v>0.41807389212977175</v>
      </c>
      <c r="L69" s="2">
        <f t="shared" si="15"/>
        <v>0</v>
      </c>
      <c r="M69" s="2">
        <f>IF(C69=0,"-",(1-J69-K69-L69))</f>
        <v>1.9342953638317506E-2</v>
      </c>
      <c r="N69" s="112">
        <v>5497</v>
      </c>
      <c r="O69" s="112">
        <v>4085</v>
      </c>
      <c r="P69" s="59"/>
      <c r="Q69" s="59">
        <v>189</v>
      </c>
      <c r="R69" s="59"/>
      <c r="S69" s="59"/>
      <c r="T69" s="59"/>
      <c r="U69" s="59"/>
      <c r="V69" s="59"/>
      <c r="W69" s="59"/>
      <c r="X69" s="112"/>
      <c r="Y69" s="59"/>
      <c r="Z69" s="59"/>
      <c r="AA69" s="59"/>
      <c r="AB69" s="59"/>
      <c r="AC69" s="59"/>
      <c r="AD69" s="59"/>
      <c r="AE69" s="59"/>
      <c r="AG69" s="7">
        <f>IF(Q69&gt;0,RANK(Q69,(N69:P69,Q69:AE69)),0)</f>
        <v>3</v>
      </c>
      <c r="AH69" s="7">
        <f>IF(R69&gt;0,RANK(R69,(N69:P69,Q69:AE69)),0)</f>
        <v>0</v>
      </c>
      <c r="AI69" s="7">
        <f>IF(T69&gt;0,RANK(T69,(N69:P69,Q69:AE69)),0)</f>
        <v>0</v>
      </c>
      <c r="AJ69" s="7">
        <f>IF(S69&gt;0,RANK(S69,(N69:P69,Q69:AE69)),0)</f>
        <v>0</v>
      </c>
      <c r="AK69" s="2">
        <f t="shared" si="17"/>
        <v>1.9342953638317471E-2</v>
      </c>
      <c r="AL69" s="2">
        <f t="shared" si="18"/>
        <v>0</v>
      </c>
      <c r="AM69" s="2">
        <f t="shared" si="19"/>
        <v>0</v>
      </c>
      <c r="AN69" s="2">
        <f t="shared" si="20"/>
        <v>0</v>
      </c>
      <c r="AP69" t="s">
        <v>1802</v>
      </c>
      <c r="AQ69" t="s">
        <v>752</v>
      </c>
      <c r="AR69">
        <v>4</v>
      </c>
      <c r="AT69" s="97">
        <v>1</v>
      </c>
      <c r="AU69" s="99">
        <v>133</v>
      </c>
      <c r="AV69" s="103">
        <f t="shared" si="21"/>
        <v>1133</v>
      </c>
      <c r="AX69" s="7" t="s">
        <v>1370</v>
      </c>
    </row>
    <row r="70" spans="1:50" collapsed="1">
      <c r="A70" t="s">
        <v>457</v>
      </c>
      <c r="B70" t="s">
        <v>1894</v>
      </c>
      <c r="C70" s="1">
        <f t="shared" si="12"/>
        <v>1577799</v>
      </c>
      <c r="D70" s="7">
        <f>IF(N70&gt;0, RANK(N70,(N70:P70,Q70:AE70)),0)</f>
        <v>1</v>
      </c>
      <c r="E70" s="7">
        <f>IF(O70&gt;0,RANK(O70,(N70:P70,Q70:AE70)),0)</f>
        <v>2</v>
      </c>
      <c r="F70" s="7">
        <f>IF(P70&gt;0,RANK(P70,(N70:P70,Q70:AE70)),0)</f>
        <v>0</v>
      </c>
      <c r="G70" s="1">
        <f>IF(C70&gt;0,MAX(N70:P70)-LARGE(N70:P70,2),0)</f>
        <v>500683</v>
      </c>
      <c r="H70" s="2">
        <f>IF(C70&gt;0,G70/C70,0)</f>
        <v>0.31733002746230665</v>
      </c>
      <c r="I70" s="2"/>
      <c r="J70" s="2">
        <f t="shared" si="13"/>
        <v>0.64818015475989021</v>
      </c>
      <c r="K70" s="2">
        <f t="shared" si="14"/>
        <v>0.33085012729758351</v>
      </c>
      <c r="L70" s="2">
        <f t="shared" si="15"/>
        <v>0</v>
      </c>
      <c r="M70" s="2">
        <f>IF(C70=0,"-",(1-J70-K70-L70))</f>
        <v>2.0969717942526278E-2</v>
      </c>
      <c r="N70" s="59">
        <f>SUM(N3:N69)</f>
        <v>1022698</v>
      </c>
      <c r="O70" s="59">
        <f>SUM(O3:O69)</f>
        <v>522015</v>
      </c>
      <c r="P70" s="59"/>
      <c r="Q70" s="59">
        <f>SUM(Q3:Q69)</f>
        <v>31811</v>
      </c>
      <c r="R70" s="59"/>
      <c r="S70" s="59"/>
      <c r="T70" s="59"/>
      <c r="U70" s="59"/>
      <c r="V70" s="59"/>
      <c r="W70" s="59"/>
      <c r="X70" s="59"/>
      <c r="Y70" s="129">
        <v>1275</v>
      </c>
      <c r="Z70" s="59"/>
      <c r="AA70" s="59"/>
      <c r="AB70" s="59"/>
      <c r="AC70" s="59"/>
      <c r="AD70" s="59"/>
      <c r="AE70" s="59">
        <f>SUM(AE3:AE69)</f>
        <v>0</v>
      </c>
      <c r="AG70" s="7">
        <f>IF(Q70&gt;0,RANK(Q70,(N70:P70,Q70:AE70)),0)</f>
        <v>3</v>
      </c>
      <c r="AH70" s="7">
        <f>IF(R70&gt;0,RANK(R70,(N70:P70,Q70:AE70)),0)</f>
        <v>0</v>
      </c>
      <c r="AI70" s="7">
        <f>IF(T70&gt;0,RANK(T70,(N70:P70,Q70:AE70)),0)</f>
        <v>0</v>
      </c>
      <c r="AJ70" s="7">
        <f>IF(S70&gt;0,RANK(S70,(N70:P70,Q70:AE70)),0)</f>
        <v>0</v>
      </c>
      <c r="AK70" s="2">
        <f t="shared" si="17"/>
        <v>2.016163022032591E-2</v>
      </c>
      <c r="AL70" s="2">
        <f t="shared" si="18"/>
        <v>0</v>
      </c>
      <c r="AM70" s="2">
        <f t="shared" si="19"/>
        <v>0</v>
      </c>
      <c r="AN70" s="2">
        <f t="shared" si="20"/>
        <v>0</v>
      </c>
      <c r="AP70" t="s">
        <v>457</v>
      </c>
      <c r="AQ70" t="s">
        <v>1894</v>
      </c>
      <c r="AT70" s="97">
        <v>1</v>
      </c>
      <c r="AU70" s="99"/>
      <c r="AV70" s="97">
        <v>1</v>
      </c>
      <c r="AX70" s="7" t="s">
        <v>2353</v>
      </c>
    </row>
    <row r="71" spans="1:50">
      <c r="E71" s="7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T71" s="97"/>
      <c r="AU71" s="99"/>
      <c r="AV71" s="103"/>
    </row>
    <row r="72" spans="1:50" hidden="1" outlineLevel="1">
      <c r="A72" t="s">
        <v>1850</v>
      </c>
      <c r="B72" t="s">
        <v>1362</v>
      </c>
      <c r="C72" s="1">
        <f>SUM(N72:AE72)</f>
        <v>6227</v>
      </c>
      <c r="D72" s="7">
        <f>IF(N72&gt;0, RANK(N72,(N72:P72,Q72:AE72)),0)</f>
        <v>2</v>
      </c>
      <c r="E72" s="7">
        <f>IF(O72&gt;0,RANK(O72,(N72:P72,Q72:AE72)),0)</f>
        <v>1</v>
      </c>
      <c r="F72" s="7">
        <f>IF(P72&gt;0,RANK(P72,(N72:P72,Q72:AE72)),0)</f>
        <v>0</v>
      </c>
      <c r="G72" s="1">
        <f>IF(C72&gt;0,MAX(N72:P72)-LARGE(N72:P72,2),0)</f>
        <v>1343</v>
      </c>
      <c r="H72" s="2">
        <f>IF(C72&gt;0,G72/C72,0)</f>
        <v>0.21567367913923238</v>
      </c>
      <c r="I72" s="2"/>
      <c r="J72" s="2">
        <f t="shared" ref="J72:L74" si="22">IF($C72=0,"-",N72/$C72)</f>
        <v>0.35859964669985545</v>
      </c>
      <c r="K72" s="2">
        <f t="shared" si="22"/>
        <v>0.57427332583908786</v>
      </c>
      <c r="L72" s="2">
        <f t="shared" si="22"/>
        <v>0</v>
      </c>
      <c r="M72" s="2">
        <f>IF(C72=0,"-",(1-J72-K72-L72))</f>
        <v>6.7127027461056699E-2</v>
      </c>
      <c r="N72" s="59">
        <v>2233</v>
      </c>
      <c r="O72" s="59">
        <v>3576</v>
      </c>
      <c r="P72" s="59"/>
      <c r="Q72" s="59"/>
      <c r="R72" s="59">
        <v>402</v>
      </c>
      <c r="S72" s="59"/>
      <c r="T72" s="59"/>
      <c r="U72" s="59"/>
      <c r="V72" s="59"/>
      <c r="W72" s="59"/>
      <c r="X72" s="59"/>
      <c r="Y72" s="59">
        <v>16</v>
      </c>
      <c r="Z72" s="59"/>
      <c r="AA72" s="59"/>
      <c r="AB72" s="59"/>
      <c r="AC72" s="59"/>
      <c r="AD72" s="59"/>
      <c r="AE72" s="59"/>
      <c r="AG72" s="7">
        <f>IF(Q72&gt;0,RANK(Q72,(N72:P72,Q72:AE72)),0)</f>
        <v>0</v>
      </c>
      <c r="AH72" s="7">
        <f>IF(R72&gt;0,RANK(R72,(N72:P72,Q72:AE72)),0)</f>
        <v>3</v>
      </c>
      <c r="AI72" s="7">
        <f>IF(T72&gt;0,RANK(T72,(N72:P72,Q72:AE72)),0)</f>
        <v>0</v>
      </c>
      <c r="AJ72" s="7">
        <f>IF(S72&gt;0,RANK(S72,(N72:P72,Q72:AE72)),0)</f>
        <v>0</v>
      </c>
      <c r="AK72" s="2">
        <f t="shared" ref="AK72:AL74" si="23">IF($C72=0,"-",Q72/$C72)</f>
        <v>0</v>
      </c>
      <c r="AL72" s="2">
        <f t="shared" si="23"/>
        <v>6.4557571864461219E-2</v>
      </c>
      <c r="AM72" s="2">
        <f>IF($C72=0,"-",T72/$C72)</f>
        <v>0</v>
      </c>
      <c r="AN72" s="2">
        <f>IF($C72=0,"-",S72/$C72)</f>
        <v>0</v>
      </c>
      <c r="AP72" t="s">
        <v>1850</v>
      </c>
      <c r="AQ72" t="s">
        <v>1362</v>
      </c>
      <c r="AR72">
        <v>1</v>
      </c>
      <c r="AT72" s="97">
        <v>2</v>
      </c>
      <c r="AU72" s="99">
        <v>701</v>
      </c>
      <c r="AV72" s="103">
        <f t="shared" si="21"/>
        <v>2701</v>
      </c>
      <c r="AX72" s="7" t="s">
        <v>1065</v>
      </c>
    </row>
    <row r="73" spans="1:50" hidden="1" outlineLevel="1">
      <c r="A73" t="s">
        <v>1544</v>
      </c>
      <c r="B73" t="s">
        <v>1362</v>
      </c>
      <c r="C73" s="1">
        <f>SUM(N73:AE73)</f>
        <v>7168</v>
      </c>
      <c r="D73" s="7">
        <f>IF(N73&gt;0, RANK(N73,(N73:P73,Q73:AE73)),0)</f>
        <v>2</v>
      </c>
      <c r="E73" s="7">
        <f>IF(O73&gt;0,RANK(O73,(N73:P73,Q73:AE73)),0)</f>
        <v>1</v>
      </c>
      <c r="F73" s="7">
        <f>IF(P73&gt;0,RANK(P73,(N73:P73,Q73:AE73)),0)</f>
        <v>0</v>
      </c>
      <c r="G73" s="1">
        <f>IF(C73&gt;0,MAX(N73:P73)-LARGE(N73:P73,2),0)</f>
        <v>1348</v>
      </c>
      <c r="H73" s="2">
        <f>IF(C73&gt;0,G73/C73,0)</f>
        <v>0.18805803571428573</v>
      </c>
      <c r="I73" s="2"/>
      <c r="J73" s="2">
        <f t="shared" si="22"/>
        <v>0.3685825892857143</v>
      </c>
      <c r="K73" s="2">
        <f t="shared" si="22"/>
        <v>0.556640625</v>
      </c>
      <c r="L73" s="2">
        <f t="shared" si="22"/>
        <v>0</v>
      </c>
      <c r="M73" s="2">
        <f>IF(C73=0,"-",(1-J73-K73-L73))</f>
        <v>7.4776785714285698E-2</v>
      </c>
      <c r="N73" s="59">
        <v>2642</v>
      </c>
      <c r="O73" s="59">
        <v>3990</v>
      </c>
      <c r="P73" s="59"/>
      <c r="Q73" s="59"/>
      <c r="R73" s="59">
        <v>525</v>
      </c>
      <c r="S73" s="59"/>
      <c r="T73" s="59"/>
      <c r="U73" s="59"/>
      <c r="V73" s="59"/>
      <c r="W73" s="59"/>
      <c r="X73" s="59"/>
      <c r="Y73" s="59">
        <v>11</v>
      </c>
      <c r="Z73" s="59"/>
      <c r="AA73" s="59"/>
      <c r="AB73" s="59"/>
      <c r="AC73" s="59"/>
      <c r="AD73" s="59"/>
      <c r="AE73" s="59"/>
      <c r="AG73" s="7">
        <f>IF(Q73&gt;0,RANK(Q73,(N73:P73,Q73:AE73)),0)</f>
        <v>0</v>
      </c>
      <c r="AH73" s="7">
        <f>IF(R73&gt;0,RANK(R73,(N73:P73,Q73:AE73)),0)</f>
        <v>3</v>
      </c>
      <c r="AI73" s="7">
        <f>IF(T73&gt;0,RANK(T73,(N73:P73,Q73:AE73)),0)</f>
        <v>0</v>
      </c>
      <c r="AJ73" s="7">
        <f>IF(S73&gt;0,RANK(S73,(N73:P73,Q73:AE73)),0)</f>
        <v>0</v>
      </c>
      <c r="AK73" s="2">
        <f t="shared" si="23"/>
        <v>0</v>
      </c>
      <c r="AL73" s="2">
        <f t="shared" si="23"/>
        <v>7.32421875E-2</v>
      </c>
      <c r="AM73" s="2">
        <f>IF($C73=0,"-",T73/$C73)</f>
        <v>0</v>
      </c>
      <c r="AN73" s="2">
        <f>IF($C73=0,"-",S73/$C73)</f>
        <v>0</v>
      </c>
      <c r="AP73" t="s">
        <v>1544</v>
      </c>
      <c r="AQ73" t="s">
        <v>1362</v>
      </c>
      <c r="AR73">
        <v>1</v>
      </c>
      <c r="AT73" s="97">
        <v>2</v>
      </c>
      <c r="AU73" s="99">
        <v>702</v>
      </c>
      <c r="AV73" s="103">
        <f t="shared" si="21"/>
        <v>2702</v>
      </c>
      <c r="AX73" s="7" t="s">
        <v>1065</v>
      </c>
    </row>
    <row r="74" spans="1:50" hidden="1" outlineLevel="1">
      <c r="A74" t="s">
        <v>1545</v>
      </c>
      <c r="B74" t="s">
        <v>1362</v>
      </c>
      <c r="C74" s="1">
        <f>SUM(N74:AE74)</f>
        <v>7704</v>
      </c>
      <c r="D74" s="7">
        <f>IF(N74&gt;0, RANK(N74,(N74:P74,Q74:AE74)),0)</f>
        <v>1</v>
      </c>
      <c r="E74" s="7">
        <f>IF(O74&gt;0,RANK(O74,(N74:P74,Q74:AE74)),0)</f>
        <v>2</v>
      </c>
      <c r="F74" s="7">
        <f>IF(P74&gt;0,RANK(P74,(N74:P74,Q74:AE74)),0)</f>
        <v>0</v>
      </c>
      <c r="G74" s="1">
        <f>IF(C74&gt;0,MAX(N74:P74)-LARGE(N74:P74,2),0)</f>
        <v>662</v>
      </c>
      <c r="H74" s="2">
        <f>IF(C74&gt;0,G74/C74,0)</f>
        <v>8.592938733125649E-2</v>
      </c>
      <c r="I74" s="2"/>
      <c r="J74" s="2">
        <f t="shared" si="22"/>
        <v>0.49389927310488058</v>
      </c>
      <c r="K74" s="2">
        <f t="shared" si="22"/>
        <v>0.40796988577362409</v>
      </c>
      <c r="L74" s="2">
        <f t="shared" si="22"/>
        <v>0</v>
      </c>
      <c r="M74" s="2">
        <f>IF(C74=0,"-",(1-J74-K74-L74))</f>
        <v>9.8130841121495338E-2</v>
      </c>
      <c r="N74" s="59">
        <v>3805</v>
      </c>
      <c r="O74" s="59">
        <v>3143</v>
      </c>
      <c r="P74" s="59"/>
      <c r="Q74" s="59"/>
      <c r="R74" s="59">
        <v>741</v>
      </c>
      <c r="S74" s="59"/>
      <c r="T74" s="59"/>
      <c r="U74" s="59"/>
      <c r="V74" s="59"/>
      <c r="W74" s="59"/>
      <c r="X74" s="59"/>
      <c r="Y74" s="59">
        <v>15</v>
      </c>
      <c r="Z74" s="59"/>
      <c r="AA74" s="59"/>
      <c r="AB74" s="59"/>
      <c r="AC74" s="59"/>
      <c r="AD74" s="59"/>
      <c r="AE74" s="59"/>
      <c r="AG74" s="7">
        <f>IF(Q74&gt;0,RANK(Q74,(N74:P74,Q74:AE74)),0)</f>
        <v>0</v>
      </c>
      <c r="AH74" s="7">
        <f>IF(R74&gt;0,RANK(R74,(N74:P74,Q74:AE74)),0)</f>
        <v>3</v>
      </c>
      <c r="AI74" s="7">
        <f>IF(T74&gt;0,RANK(T74,(N74:P74,Q74:AE74)),0)</f>
        <v>0</v>
      </c>
      <c r="AJ74" s="7">
        <f>IF(S74&gt;0,RANK(S74,(N74:P74,Q74:AE74)),0)</f>
        <v>0</v>
      </c>
      <c r="AK74" s="2">
        <f t="shared" si="23"/>
        <v>0</v>
      </c>
      <c r="AL74" s="2">
        <f t="shared" si="23"/>
        <v>9.6183800623052956E-2</v>
      </c>
      <c r="AM74" s="2">
        <f>IF($C74=0,"-",T74/$C74)</f>
        <v>0</v>
      </c>
      <c r="AN74" s="2">
        <f>IF($C74=0,"-",S74/$C74)</f>
        <v>0</v>
      </c>
      <c r="AP74" t="s">
        <v>1545</v>
      </c>
      <c r="AQ74" t="s">
        <v>1362</v>
      </c>
      <c r="AR74">
        <v>1</v>
      </c>
      <c r="AT74" s="97">
        <v>2</v>
      </c>
      <c r="AU74" s="99">
        <v>703</v>
      </c>
      <c r="AV74" s="103">
        <f t="shared" si="21"/>
        <v>2703</v>
      </c>
      <c r="AX74" s="7" t="s">
        <v>1065</v>
      </c>
    </row>
    <row r="75" spans="1:50" hidden="1" outlineLevel="1">
      <c r="A75" t="s">
        <v>1751</v>
      </c>
      <c r="B75" t="s">
        <v>1362</v>
      </c>
      <c r="C75" s="1">
        <f t="shared" ref="C75:C112" si="24">SUM(N75:AE75)</f>
        <v>6915</v>
      </c>
      <c r="D75" s="7">
        <f>IF(N75&gt;0, RANK(N75,(N75:P75,Q75:AE75)),0)</f>
        <v>2</v>
      </c>
      <c r="E75" s="7">
        <f>IF(O75&gt;0,RANK(O75,(N75:P75,Q75:AE75)),0)</f>
        <v>1</v>
      </c>
      <c r="F75" s="7">
        <f>IF(P75&gt;0,RANK(P75,(N75:P75,Q75:AE75)),0)</f>
        <v>0</v>
      </c>
      <c r="G75" s="1">
        <f t="shared" ref="G75:G112" si="25">IF(C75&gt;0,MAX(N75:P75)-LARGE(N75:P75,2),0)</f>
        <v>556</v>
      </c>
      <c r="H75" s="2">
        <f t="shared" ref="H75:H112" si="26">IF(C75&gt;0,G75/C75,0)</f>
        <v>8.0404916847433117E-2</v>
      </c>
      <c r="I75" s="2"/>
      <c r="J75" s="2">
        <f t="shared" ref="J75:J112" si="27">IF($C75=0,"-",N75/$C75)</f>
        <v>0.4235719450469993</v>
      </c>
      <c r="K75" s="2">
        <f t="shared" ref="K75:K112" si="28">IF($C75=0,"-",O75/$C75)</f>
        <v>0.50397686189443236</v>
      </c>
      <c r="L75" s="2">
        <f t="shared" ref="L75:L112" si="29">IF($C75=0,"-",P75/$C75)</f>
        <v>0</v>
      </c>
      <c r="M75" s="2">
        <f t="shared" ref="M75:M112" si="30">IF(C75=0,"-",(1-J75-K75-L75))</f>
        <v>7.2451193058568397E-2</v>
      </c>
      <c r="N75" s="59">
        <v>2929</v>
      </c>
      <c r="O75" s="59">
        <v>3485</v>
      </c>
      <c r="P75" s="59"/>
      <c r="Q75" s="59"/>
      <c r="R75" s="59">
        <v>488</v>
      </c>
      <c r="S75" s="59"/>
      <c r="T75" s="59"/>
      <c r="U75" s="59"/>
      <c r="V75" s="59"/>
      <c r="W75" s="59"/>
      <c r="X75" s="59"/>
      <c r="Y75" s="59">
        <v>13</v>
      </c>
      <c r="Z75" s="59"/>
      <c r="AA75" s="59"/>
      <c r="AB75" s="59"/>
      <c r="AC75" s="59"/>
      <c r="AD75" s="59"/>
      <c r="AE75" s="59"/>
      <c r="AG75" s="7">
        <f>IF(Q75&gt;0,RANK(Q75,(N75:P75,Q75:AE75)),0)</f>
        <v>0</v>
      </c>
      <c r="AH75" s="7">
        <f>IF(R75&gt;0,RANK(R75,(N75:P75,Q75:AE75)),0)</f>
        <v>3</v>
      </c>
      <c r="AI75" s="7">
        <f>IF(T75&gt;0,RANK(T75,(N75:P75,Q75:AE75)),0)</f>
        <v>0</v>
      </c>
      <c r="AJ75" s="7">
        <f>IF(S75&gt;0,RANK(S75,(N75:P75,Q75:AE75)),0)</f>
        <v>0</v>
      </c>
      <c r="AK75" s="2">
        <f t="shared" ref="AK75:AK112" si="31">IF($C75=0,"-",Q75/$C75)</f>
        <v>0</v>
      </c>
      <c r="AL75" s="2">
        <f t="shared" ref="AL75:AL112" si="32">IF($C75=0,"-",R75/$C75)</f>
        <v>7.0571221981200291E-2</v>
      </c>
      <c r="AM75" s="2">
        <f t="shared" ref="AM75:AM112" si="33">IF($C75=0,"-",T75/$C75)</f>
        <v>0</v>
      </c>
      <c r="AN75" s="2">
        <f t="shared" ref="AN75:AN112" si="34">IF($C75=0,"-",S75/$C75)</f>
        <v>0</v>
      </c>
      <c r="AP75" t="s">
        <v>1751</v>
      </c>
      <c r="AQ75" t="s">
        <v>1362</v>
      </c>
      <c r="AR75">
        <v>1</v>
      </c>
      <c r="AT75" s="97">
        <v>2</v>
      </c>
      <c r="AU75" s="99">
        <v>704</v>
      </c>
      <c r="AV75" s="103">
        <f t="shared" si="21"/>
        <v>2704</v>
      </c>
      <c r="AX75" s="7" t="s">
        <v>1065</v>
      </c>
    </row>
    <row r="76" spans="1:50" hidden="1" outlineLevel="1">
      <c r="A76" t="s">
        <v>2222</v>
      </c>
      <c r="B76" t="s">
        <v>1362</v>
      </c>
      <c r="C76" s="1">
        <f t="shared" si="24"/>
        <v>5379</v>
      </c>
      <c r="D76" s="7">
        <f>IF(N76&gt;0, RANK(N76,(N76:P76,Q76:AE76)),0)</f>
        <v>1</v>
      </c>
      <c r="E76" s="7">
        <f>IF(O76&gt;0,RANK(O76,(N76:P76,Q76:AE76)),0)</f>
        <v>2</v>
      </c>
      <c r="F76" s="7">
        <f>IF(P76&gt;0,RANK(P76,(N76:P76,Q76:AE76)),0)</f>
        <v>0</v>
      </c>
      <c r="G76" s="1">
        <f t="shared" si="25"/>
        <v>22</v>
      </c>
      <c r="H76" s="2">
        <f t="shared" si="26"/>
        <v>4.0899795501022499E-3</v>
      </c>
      <c r="I76" s="2"/>
      <c r="J76" s="2">
        <f t="shared" si="27"/>
        <v>0.46160996467744936</v>
      </c>
      <c r="K76" s="2">
        <f t="shared" si="28"/>
        <v>0.4575199851273471</v>
      </c>
      <c r="L76" s="2">
        <f t="shared" si="29"/>
        <v>0</v>
      </c>
      <c r="M76" s="2">
        <f t="shared" si="30"/>
        <v>8.0870050195203491E-2</v>
      </c>
      <c r="N76" s="59">
        <v>2483</v>
      </c>
      <c r="O76" s="59">
        <v>2461</v>
      </c>
      <c r="P76" s="59"/>
      <c r="Q76" s="59"/>
      <c r="R76" s="59">
        <v>430</v>
      </c>
      <c r="S76" s="59"/>
      <c r="T76" s="59"/>
      <c r="U76" s="59"/>
      <c r="V76" s="59"/>
      <c r="W76" s="59"/>
      <c r="X76" s="59"/>
      <c r="Y76" s="59">
        <v>5</v>
      </c>
      <c r="Z76" s="59"/>
      <c r="AA76" s="59"/>
      <c r="AB76" s="59"/>
      <c r="AC76" s="59"/>
      <c r="AD76" s="59"/>
      <c r="AE76" s="59"/>
      <c r="AG76" s="7">
        <f>IF(Q76&gt;0,RANK(Q76,(N76:P76,Q76:AE76)),0)</f>
        <v>0</v>
      </c>
      <c r="AH76" s="7">
        <f>IF(R76&gt;0,RANK(R76,(N76:P76,Q76:AE76)),0)</f>
        <v>3</v>
      </c>
      <c r="AI76" s="7">
        <f>IF(T76&gt;0,RANK(T76,(N76:P76,Q76:AE76)),0)</f>
        <v>0</v>
      </c>
      <c r="AJ76" s="7">
        <f>IF(S76&gt;0,RANK(S76,(N76:P76,Q76:AE76)),0)</f>
        <v>0</v>
      </c>
      <c r="AK76" s="2">
        <f t="shared" si="31"/>
        <v>0</v>
      </c>
      <c r="AL76" s="2">
        <f t="shared" si="32"/>
        <v>7.9940509388362155E-2</v>
      </c>
      <c r="AM76" s="2">
        <f t="shared" si="33"/>
        <v>0</v>
      </c>
      <c r="AN76" s="2">
        <f t="shared" si="34"/>
        <v>0</v>
      </c>
      <c r="AP76" t="s">
        <v>2222</v>
      </c>
      <c r="AQ76" t="s">
        <v>1362</v>
      </c>
      <c r="AR76">
        <v>1</v>
      </c>
      <c r="AT76" s="97">
        <v>2</v>
      </c>
      <c r="AU76" s="99">
        <v>705</v>
      </c>
      <c r="AV76" s="103">
        <f t="shared" si="21"/>
        <v>2705</v>
      </c>
      <c r="AX76" s="7" t="s">
        <v>1065</v>
      </c>
    </row>
    <row r="77" spans="1:50" hidden="1" outlineLevel="1">
      <c r="A77" t="s">
        <v>2223</v>
      </c>
      <c r="B77" t="s">
        <v>1362</v>
      </c>
      <c r="C77" s="1">
        <f t="shared" si="24"/>
        <v>5125</v>
      </c>
      <c r="D77" s="7">
        <f>IF(N77&gt;0, RANK(N77,(N77:P77,Q77:AE77)),0)</f>
        <v>2</v>
      </c>
      <c r="E77" s="7">
        <f>IF(O77&gt;0,RANK(O77,(N77:P77,Q77:AE77)),0)</f>
        <v>1</v>
      </c>
      <c r="F77" s="7">
        <f>IF(P77&gt;0,RANK(P77,(N77:P77,Q77:AE77)),0)</f>
        <v>0</v>
      </c>
      <c r="G77" s="1">
        <f t="shared" si="25"/>
        <v>222</v>
      </c>
      <c r="H77" s="2">
        <f t="shared" si="26"/>
        <v>4.3317073170731704E-2</v>
      </c>
      <c r="I77" s="2"/>
      <c r="J77" s="2">
        <f t="shared" si="27"/>
        <v>0.43004878048780487</v>
      </c>
      <c r="K77" s="2">
        <f t="shared" si="28"/>
        <v>0.47336585365853656</v>
      </c>
      <c r="L77" s="2">
        <f t="shared" si="29"/>
        <v>0</v>
      </c>
      <c r="M77" s="2">
        <f t="shared" si="30"/>
        <v>9.6585365853658622E-2</v>
      </c>
      <c r="N77" s="59">
        <v>2204</v>
      </c>
      <c r="O77" s="59">
        <v>2426</v>
      </c>
      <c r="P77" s="59"/>
      <c r="Q77" s="59"/>
      <c r="R77" s="59">
        <v>488</v>
      </c>
      <c r="S77" s="59"/>
      <c r="T77" s="59"/>
      <c r="U77" s="59"/>
      <c r="V77" s="59"/>
      <c r="W77" s="59"/>
      <c r="X77" s="59"/>
      <c r="Y77" s="59">
        <v>7</v>
      </c>
      <c r="Z77" s="59"/>
      <c r="AA77" s="59"/>
      <c r="AB77" s="59"/>
      <c r="AC77" s="59"/>
      <c r="AD77" s="59"/>
      <c r="AE77" s="59"/>
      <c r="AG77" s="7">
        <f>IF(Q77&gt;0,RANK(Q77,(N77:P77,Q77:AE77)),0)</f>
        <v>0</v>
      </c>
      <c r="AH77" s="7">
        <f>IF(R77&gt;0,RANK(R77,(N77:P77,Q77:AE77)),0)</f>
        <v>3</v>
      </c>
      <c r="AI77" s="7">
        <f>IF(T77&gt;0,RANK(T77,(N77:P77,Q77:AE77)),0)</f>
        <v>0</v>
      </c>
      <c r="AJ77" s="7">
        <f>IF(S77&gt;0,RANK(S77,(N77:P77,Q77:AE77)),0)</f>
        <v>0</v>
      </c>
      <c r="AK77" s="2">
        <f t="shared" si="31"/>
        <v>0</v>
      </c>
      <c r="AL77" s="2">
        <f t="shared" si="32"/>
        <v>9.5219512195121953E-2</v>
      </c>
      <c r="AM77" s="2">
        <f t="shared" si="33"/>
        <v>0</v>
      </c>
      <c r="AN77" s="2">
        <f t="shared" si="34"/>
        <v>0</v>
      </c>
      <c r="AP77" t="s">
        <v>2223</v>
      </c>
      <c r="AQ77" t="s">
        <v>1362</v>
      </c>
      <c r="AR77">
        <v>1</v>
      </c>
      <c r="AT77" s="97">
        <v>2</v>
      </c>
      <c r="AU77" s="99">
        <v>706</v>
      </c>
      <c r="AV77" s="103">
        <f t="shared" si="21"/>
        <v>2706</v>
      </c>
      <c r="AX77" s="7" t="s">
        <v>1065</v>
      </c>
    </row>
    <row r="78" spans="1:50" hidden="1" outlineLevel="1">
      <c r="A78" t="s">
        <v>2224</v>
      </c>
      <c r="B78" t="s">
        <v>1362</v>
      </c>
      <c r="C78" s="1">
        <f t="shared" si="24"/>
        <v>6207</v>
      </c>
      <c r="D78" s="7">
        <f>IF(N78&gt;0, RANK(N78,(N78:P78,Q78:AE78)),0)</f>
        <v>2</v>
      </c>
      <c r="E78" s="7">
        <f>IF(O78&gt;0,RANK(O78,(N78:P78,Q78:AE78)),0)</f>
        <v>1</v>
      </c>
      <c r="F78" s="7">
        <f>IF(P78&gt;0,RANK(P78,(N78:P78,Q78:AE78)),0)</f>
        <v>0</v>
      </c>
      <c r="G78" s="1">
        <f t="shared" si="25"/>
        <v>666</v>
      </c>
      <c r="H78" s="2">
        <f t="shared" si="26"/>
        <v>0.10729821169647173</v>
      </c>
      <c r="I78" s="2"/>
      <c r="J78" s="2">
        <f t="shared" si="27"/>
        <v>0.37022716288061863</v>
      </c>
      <c r="K78" s="2">
        <f t="shared" si="28"/>
        <v>0.47752537457709038</v>
      </c>
      <c r="L78" s="2">
        <f t="shared" si="29"/>
        <v>0</v>
      </c>
      <c r="M78" s="2">
        <f t="shared" si="30"/>
        <v>0.15224746254229099</v>
      </c>
      <c r="N78" s="59">
        <v>2298</v>
      </c>
      <c r="O78" s="59">
        <v>2964</v>
      </c>
      <c r="P78" s="59"/>
      <c r="Q78" s="59"/>
      <c r="R78" s="59">
        <v>932</v>
      </c>
      <c r="S78" s="59"/>
      <c r="T78" s="59"/>
      <c r="U78" s="59"/>
      <c r="V78" s="59"/>
      <c r="W78" s="59"/>
      <c r="X78" s="59"/>
      <c r="Y78" s="59">
        <v>13</v>
      </c>
      <c r="Z78" s="59"/>
      <c r="AA78" s="59"/>
      <c r="AB78" s="59"/>
      <c r="AC78" s="59"/>
      <c r="AD78" s="59"/>
      <c r="AE78" s="59"/>
      <c r="AG78" s="7">
        <f>IF(Q78&gt;0,RANK(Q78,(N78:P78,Q78:AE78)),0)</f>
        <v>0</v>
      </c>
      <c r="AH78" s="7">
        <f>IF(R78&gt;0,RANK(R78,(N78:P78,Q78:AE78)),0)</f>
        <v>3</v>
      </c>
      <c r="AI78" s="7">
        <f>IF(T78&gt;0,RANK(T78,(N78:P78,Q78:AE78)),0)</f>
        <v>0</v>
      </c>
      <c r="AJ78" s="7">
        <f>IF(S78&gt;0,RANK(S78,(N78:P78,Q78:AE78)),0)</f>
        <v>0</v>
      </c>
      <c r="AK78" s="2">
        <f t="shared" si="31"/>
        <v>0</v>
      </c>
      <c r="AL78" s="2">
        <f t="shared" si="32"/>
        <v>0.15015305300467213</v>
      </c>
      <c r="AM78" s="2">
        <f t="shared" si="33"/>
        <v>0</v>
      </c>
      <c r="AN78" s="2">
        <f t="shared" si="34"/>
        <v>0</v>
      </c>
      <c r="AP78" t="s">
        <v>2224</v>
      </c>
      <c r="AQ78" t="s">
        <v>1362</v>
      </c>
      <c r="AR78">
        <v>1</v>
      </c>
      <c r="AT78" s="97">
        <v>2</v>
      </c>
      <c r="AU78" s="99">
        <v>707</v>
      </c>
      <c r="AV78" s="103">
        <f t="shared" si="21"/>
        <v>2707</v>
      </c>
      <c r="AX78" s="7" t="s">
        <v>1065</v>
      </c>
    </row>
    <row r="79" spans="1:50" hidden="1" outlineLevel="1">
      <c r="A79" t="s">
        <v>2225</v>
      </c>
      <c r="B79" t="s">
        <v>1362</v>
      </c>
      <c r="C79" s="1">
        <f t="shared" si="24"/>
        <v>5859</v>
      </c>
      <c r="D79" s="7">
        <f>IF(N79&gt;0, RANK(N79,(N79:P79,Q79:AE79)),0)</f>
        <v>2</v>
      </c>
      <c r="E79" s="7">
        <f>IF(O79&gt;0,RANK(O79,(N79:P79,Q79:AE79)),0)</f>
        <v>1</v>
      </c>
      <c r="F79" s="7">
        <f>IF(P79&gt;0,RANK(P79,(N79:P79,Q79:AE79)),0)</f>
        <v>0</v>
      </c>
      <c r="G79" s="1">
        <f t="shared" si="25"/>
        <v>1032</v>
      </c>
      <c r="H79" s="2">
        <f t="shared" si="26"/>
        <v>0.17613927291346645</v>
      </c>
      <c r="I79" s="2"/>
      <c r="J79" s="2">
        <f t="shared" si="27"/>
        <v>0.36815156169994878</v>
      </c>
      <c r="K79" s="2">
        <f t="shared" si="28"/>
        <v>0.54429083461341521</v>
      </c>
      <c r="L79" s="2">
        <f t="shared" si="29"/>
        <v>0</v>
      </c>
      <c r="M79" s="2">
        <f t="shared" si="30"/>
        <v>8.755760368663601E-2</v>
      </c>
      <c r="N79" s="59">
        <v>2157</v>
      </c>
      <c r="O79" s="59">
        <v>3189</v>
      </c>
      <c r="P79" s="59"/>
      <c r="Q79" s="59"/>
      <c r="R79" s="59">
        <v>502</v>
      </c>
      <c r="S79" s="59"/>
      <c r="T79" s="59"/>
      <c r="U79" s="59"/>
      <c r="V79" s="59"/>
      <c r="W79" s="59"/>
      <c r="X79" s="59"/>
      <c r="Y79" s="59">
        <v>11</v>
      </c>
      <c r="Z79" s="59"/>
      <c r="AA79" s="59"/>
      <c r="AB79" s="59"/>
      <c r="AC79" s="59"/>
      <c r="AD79" s="59"/>
      <c r="AE79" s="59"/>
      <c r="AG79" s="7">
        <f>IF(Q79&gt;0,RANK(Q79,(N79:P79,Q79:AE79)),0)</f>
        <v>0</v>
      </c>
      <c r="AH79" s="7">
        <f>IF(R79&gt;0,RANK(R79,(N79:P79,Q79:AE79)),0)</f>
        <v>3</v>
      </c>
      <c r="AI79" s="7">
        <f>IF(T79&gt;0,RANK(T79,(N79:P79,Q79:AE79)),0)</f>
        <v>0</v>
      </c>
      <c r="AJ79" s="7">
        <f>IF(S79&gt;0,RANK(S79,(N79:P79,Q79:AE79)),0)</f>
        <v>0</v>
      </c>
      <c r="AK79" s="2">
        <f t="shared" si="31"/>
        <v>0</v>
      </c>
      <c r="AL79" s="2">
        <f t="shared" si="32"/>
        <v>8.5680150196279226E-2</v>
      </c>
      <c r="AM79" s="2">
        <f t="shared" si="33"/>
        <v>0</v>
      </c>
      <c r="AN79" s="2">
        <f t="shared" si="34"/>
        <v>0</v>
      </c>
      <c r="AP79" t="s">
        <v>2225</v>
      </c>
      <c r="AQ79" t="s">
        <v>1362</v>
      </c>
      <c r="AR79">
        <v>1</v>
      </c>
      <c r="AT79" s="97">
        <v>2</v>
      </c>
      <c r="AU79" s="99">
        <v>708</v>
      </c>
      <c r="AV79" s="103">
        <f t="shared" si="21"/>
        <v>2708</v>
      </c>
      <c r="AX79" s="7" t="s">
        <v>1065</v>
      </c>
    </row>
    <row r="80" spans="1:50" hidden="1" outlineLevel="1">
      <c r="A80" t="s">
        <v>2226</v>
      </c>
      <c r="B80" t="s">
        <v>1362</v>
      </c>
      <c r="C80" s="1">
        <f t="shared" si="24"/>
        <v>5773</v>
      </c>
      <c r="D80" s="7">
        <f>IF(N80&gt;0, RANK(N80,(N80:P80,Q80:AE80)),0)</f>
        <v>2</v>
      </c>
      <c r="E80" s="7">
        <f>IF(O80&gt;0,RANK(O80,(N80:P80,Q80:AE80)),0)</f>
        <v>1</v>
      </c>
      <c r="F80" s="7">
        <f>IF(P80&gt;0,RANK(P80,(N80:P80,Q80:AE80)),0)</f>
        <v>0</v>
      </c>
      <c r="G80" s="1">
        <f t="shared" si="25"/>
        <v>798</v>
      </c>
      <c r="H80" s="2">
        <f t="shared" si="26"/>
        <v>0.13822968993590853</v>
      </c>
      <c r="I80" s="2"/>
      <c r="J80" s="2">
        <f t="shared" si="27"/>
        <v>0.38368266066170104</v>
      </c>
      <c r="K80" s="2">
        <f t="shared" si="28"/>
        <v>0.52191235059760954</v>
      </c>
      <c r="L80" s="2">
        <f t="shared" si="29"/>
        <v>0</v>
      </c>
      <c r="M80" s="2">
        <f t="shared" si="30"/>
        <v>9.4404988740689477E-2</v>
      </c>
      <c r="N80" s="59">
        <v>2215</v>
      </c>
      <c r="O80" s="59">
        <v>3013</v>
      </c>
      <c r="P80" s="59"/>
      <c r="Q80" s="59"/>
      <c r="R80" s="59">
        <v>526</v>
      </c>
      <c r="S80" s="59"/>
      <c r="T80" s="59"/>
      <c r="U80" s="59"/>
      <c r="V80" s="59"/>
      <c r="W80" s="59"/>
      <c r="X80" s="59"/>
      <c r="Y80" s="59">
        <v>19</v>
      </c>
      <c r="Z80" s="59"/>
      <c r="AA80" s="59"/>
      <c r="AB80" s="59"/>
      <c r="AC80" s="59"/>
      <c r="AD80" s="59"/>
      <c r="AE80" s="59"/>
      <c r="AG80" s="7">
        <f>IF(Q80&gt;0,RANK(Q80,(N80:P80,Q80:AE80)),0)</f>
        <v>0</v>
      </c>
      <c r="AH80" s="7">
        <f>IF(R80&gt;0,RANK(R80,(N80:P80,Q80:AE80)),0)</f>
        <v>3</v>
      </c>
      <c r="AI80" s="7">
        <f>IF(T80&gt;0,RANK(T80,(N80:P80,Q80:AE80)),0)</f>
        <v>0</v>
      </c>
      <c r="AJ80" s="7">
        <f>IF(S80&gt;0,RANK(S80,(N80:P80,Q80:AE80)),0)</f>
        <v>0</v>
      </c>
      <c r="AK80" s="2">
        <f t="shared" si="31"/>
        <v>0</v>
      </c>
      <c r="AL80" s="2">
        <f t="shared" si="32"/>
        <v>9.1113805646977311E-2</v>
      </c>
      <c r="AM80" s="2">
        <f t="shared" si="33"/>
        <v>0</v>
      </c>
      <c r="AN80" s="2">
        <f t="shared" si="34"/>
        <v>0</v>
      </c>
      <c r="AP80" t="s">
        <v>2226</v>
      </c>
      <c r="AQ80" t="s">
        <v>1362</v>
      </c>
      <c r="AR80">
        <v>1</v>
      </c>
      <c r="AT80" s="97">
        <v>2</v>
      </c>
      <c r="AU80" s="99">
        <v>709</v>
      </c>
      <c r="AV80" s="103">
        <f t="shared" si="21"/>
        <v>2709</v>
      </c>
      <c r="AX80" s="7" t="s">
        <v>1065</v>
      </c>
    </row>
    <row r="81" spans="1:50" hidden="1" outlineLevel="1">
      <c r="A81" t="s">
        <v>2227</v>
      </c>
      <c r="B81" t="s">
        <v>1362</v>
      </c>
      <c r="C81" s="1">
        <f t="shared" si="24"/>
        <v>7116</v>
      </c>
      <c r="D81" s="7">
        <f>IF(N81&gt;0, RANK(N81,(N81:P81,Q81:AE81)),0)</f>
        <v>2</v>
      </c>
      <c r="E81" s="7">
        <f>IF(O81&gt;0,RANK(O81,(N81:P81,Q81:AE81)),0)</f>
        <v>1</v>
      </c>
      <c r="F81" s="7">
        <f>IF(P81&gt;0,RANK(P81,(N81:P81,Q81:AE81)),0)</f>
        <v>0</v>
      </c>
      <c r="G81" s="1">
        <f t="shared" si="25"/>
        <v>2141</v>
      </c>
      <c r="H81" s="2">
        <f t="shared" si="26"/>
        <v>0.30087127599775154</v>
      </c>
      <c r="I81" s="2"/>
      <c r="J81" s="2">
        <f t="shared" si="27"/>
        <v>0.31155143338954466</v>
      </c>
      <c r="K81" s="2">
        <f t="shared" si="28"/>
        <v>0.61242270938729626</v>
      </c>
      <c r="L81" s="2">
        <f t="shared" si="29"/>
        <v>0</v>
      </c>
      <c r="M81" s="2">
        <f t="shared" si="30"/>
        <v>7.6025857223159132E-2</v>
      </c>
      <c r="N81" s="59">
        <v>2217</v>
      </c>
      <c r="O81" s="59">
        <v>4358</v>
      </c>
      <c r="P81" s="59"/>
      <c r="Q81" s="59"/>
      <c r="R81" s="59">
        <v>526</v>
      </c>
      <c r="S81" s="59"/>
      <c r="T81" s="59"/>
      <c r="U81" s="59"/>
      <c r="V81" s="59"/>
      <c r="W81" s="59"/>
      <c r="X81" s="59"/>
      <c r="Y81" s="59">
        <v>15</v>
      </c>
      <c r="Z81" s="59"/>
      <c r="AA81" s="59"/>
      <c r="AB81" s="59"/>
      <c r="AC81" s="59"/>
      <c r="AD81" s="59"/>
      <c r="AE81" s="59"/>
      <c r="AG81" s="7">
        <f>IF(Q81&gt;0,RANK(Q81,(N81:P81,Q81:AE81)),0)</f>
        <v>0</v>
      </c>
      <c r="AH81" s="7">
        <f>IF(R81&gt;0,RANK(R81,(N81:P81,Q81:AE81)),0)</f>
        <v>3</v>
      </c>
      <c r="AI81" s="7">
        <f>IF(T81&gt;0,RANK(T81,(N81:P81,Q81:AE81)),0)</f>
        <v>0</v>
      </c>
      <c r="AJ81" s="7">
        <f>IF(S81&gt;0,RANK(S81,(N81:P81,Q81:AE81)),0)</f>
        <v>0</v>
      </c>
      <c r="AK81" s="2">
        <f t="shared" si="31"/>
        <v>0</v>
      </c>
      <c r="AL81" s="2">
        <f t="shared" si="32"/>
        <v>7.3917931422147268E-2</v>
      </c>
      <c r="AM81" s="2">
        <f t="shared" si="33"/>
        <v>0</v>
      </c>
      <c r="AN81" s="2">
        <f t="shared" si="34"/>
        <v>0</v>
      </c>
      <c r="AP81" t="s">
        <v>2227</v>
      </c>
      <c r="AQ81" t="s">
        <v>1362</v>
      </c>
      <c r="AR81">
        <v>1</v>
      </c>
      <c r="AT81" s="97">
        <v>2</v>
      </c>
      <c r="AU81" s="99">
        <v>710</v>
      </c>
      <c r="AV81" s="103">
        <f t="shared" si="21"/>
        <v>2710</v>
      </c>
      <c r="AX81" s="7" t="s">
        <v>1065</v>
      </c>
    </row>
    <row r="82" spans="1:50" hidden="1" outlineLevel="1">
      <c r="A82" t="s">
        <v>2228</v>
      </c>
      <c r="B82" t="s">
        <v>1362</v>
      </c>
      <c r="C82" s="1">
        <f t="shared" si="24"/>
        <v>6397</v>
      </c>
      <c r="D82" s="7">
        <f>IF(N82&gt;0, RANK(N82,(N82:P82,Q82:AE82)),0)</f>
        <v>2</v>
      </c>
      <c r="E82" s="7">
        <f>IF(O82&gt;0,RANK(O82,(N82:P82,Q82:AE82)),0)</f>
        <v>1</v>
      </c>
      <c r="F82" s="7">
        <f>IF(P82&gt;0,RANK(P82,(N82:P82,Q82:AE82)),0)</f>
        <v>0</v>
      </c>
      <c r="G82" s="1">
        <f t="shared" si="25"/>
        <v>1032</v>
      </c>
      <c r="H82" s="2">
        <f t="shared" si="26"/>
        <v>0.16132562138502424</v>
      </c>
      <c r="I82" s="2"/>
      <c r="J82" s="2">
        <f t="shared" si="27"/>
        <v>0.37658277317492572</v>
      </c>
      <c r="K82" s="2">
        <f t="shared" si="28"/>
        <v>0.53790839455994999</v>
      </c>
      <c r="L82" s="2">
        <f t="shared" si="29"/>
        <v>0</v>
      </c>
      <c r="M82" s="2">
        <f t="shared" si="30"/>
        <v>8.550883226512429E-2</v>
      </c>
      <c r="N82" s="59">
        <v>2409</v>
      </c>
      <c r="O82" s="59">
        <v>3441</v>
      </c>
      <c r="P82" s="59"/>
      <c r="Q82" s="59"/>
      <c r="R82" s="59">
        <v>535</v>
      </c>
      <c r="S82" s="59"/>
      <c r="T82" s="59"/>
      <c r="U82" s="59"/>
      <c r="V82" s="59"/>
      <c r="W82" s="59"/>
      <c r="X82" s="59"/>
      <c r="Y82" s="59">
        <v>12</v>
      </c>
      <c r="Z82" s="59"/>
      <c r="AA82" s="59"/>
      <c r="AB82" s="59"/>
      <c r="AC82" s="59"/>
      <c r="AD82" s="59"/>
      <c r="AE82" s="59"/>
      <c r="AG82" s="7">
        <f>IF(Q82&gt;0,RANK(Q82,(N82:P82,Q82:AE82)),0)</f>
        <v>0</v>
      </c>
      <c r="AH82" s="7">
        <f>IF(R82&gt;0,RANK(R82,(N82:P82,Q82:AE82)),0)</f>
        <v>3</v>
      </c>
      <c r="AI82" s="7">
        <f>IF(T82&gt;0,RANK(T82,(N82:P82,Q82:AE82)),0)</f>
        <v>0</v>
      </c>
      <c r="AJ82" s="7">
        <f>IF(S82&gt;0,RANK(S82,(N82:P82,Q82:AE82)),0)</f>
        <v>0</v>
      </c>
      <c r="AK82" s="2">
        <f t="shared" si="31"/>
        <v>0</v>
      </c>
      <c r="AL82" s="2">
        <f t="shared" si="32"/>
        <v>8.3632952946693762E-2</v>
      </c>
      <c r="AM82" s="2">
        <f t="shared" si="33"/>
        <v>0</v>
      </c>
      <c r="AN82" s="2">
        <f t="shared" si="34"/>
        <v>0</v>
      </c>
      <c r="AP82" t="s">
        <v>2228</v>
      </c>
      <c r="AQ82" t="s">
        <v>1362</v>
      </c>
      <c r="AR82">
        <v>1</v>
      </c>
      <c r="AT82" s="97">
        <v>2</v>
      </c>
      <c r="AU82" s="99">
        <v>711</v>
      </c>
      <c r="AV82" s="103">
        <f t="shared" si="21"/>
        <v>2711</v>
      </c>
      <c r="AX82" s="7" t="s">
        <v>1065</v>
      </c>
    </row>
    <row r="83" spans="1:50" hidden="1" outlineLevel="1">
      <c r="A83" t="s">
        <v>2229</v>
      </c>
      <c r="B83" t="s">
        <v>1362</v>
      </c>
      <c r="C83" s="1">
        <f t="shared" si="24"/>
        <v>6466</v>
      </c>
      <c r="D83" s="7">
        <f>IF(N83&gt;0, RANK(N83,(N83:P83,Q83:AE83)),0)</f>
        <v>2</v>
      </c>
      <c r="E83" s="7">
        <f>IF(O83&gt;0,RANK(O83,(N83:P83,Q83:AE83)),0)</f>
        <v>1</v>
      </c>
      <c r="F83" s="7">
        <f>IF(P83&gt;0,RANK(P83,(N83:P83,Q83:AE83)),0)</f>
        <v>0</v>
      </c>
      <c r="G83" s="1">
        <f t="shared" si="25"/>
        <v>1555</v>
      </c>
      <c r="H83" s="2">
        <f t="shared" si="26"/>
        <v>0.24048871017630682</v>
      </c>
      <c r="I83" s="2"/>
      <c r="J83" s="2">
        <f t="shared" si="27"/>
        <v>0.33838540055675842</v>
      </c>
      <c r="K83" s="2">
        <f t="shared" si="28"/>
        <v>0.57887411073306527</v>
      </c>
      <c r="L83" s="2">
        <f t="shared" si="29"/>
        <v>0</v>
      </c>
      <c r="M83" s="2">
        <f t="shared" si="30"/>
        <v>8.2740488710176363E-2</v>
      </c>
      <c r="N83" s="59">
        <v>2188</v>
      </c>
      <c r="O83" s="59">
        <v>3743</v>
      </c>
      <c r="P83" s="59"/>
      <c r="Q83" s="59"/>
      <c r="R83" s="59">
        <v>525</v>
      </c>
      <c r="S83" s="59"/>
      <c r="T83" s="59"/>
      <c r="U83" s="59"/>
      <c r="V83" s="59"/>
      <c r="W83" s="59"/>
      <c r="X83" s="59"/>
      <c r="Y83" s="59">
        <v>10</v>
      </c>
      <c r="Z83" s="59"/>
      <c r="AA83" s="59"/>
      <c r="AB83" s="59"/>
      <c r="AC83" s="59"/>
      <c r="AD83" s="59"/>
      <c r="AE83" s="59"/>
      <c r="AG83" s="7">
        <f>IF(Q83&gt;0,RANK(Q83,(N83:P83,Q83:AE83)),0)</f>
        <v>0</v>
      </c>
      <c r="AH83" s="7">
        <f>IF(R83&gt;0,RANK(R83,(N83:P83,Q83:AE83)),0)</f>
        <v>3</v>
      </c>
      <c r="AI83" s="7">
        <f>IF(T83&gt;0,RANK(T83,(N83:P83,Q83:AE83)),0)</f>
        <v>0</v>
      </c>
      <c r="AJ83" s="7">
        <f>IF(S83&gt;0,RANK(S83,(N83:P83,Q83:AE83)),0)</f>
        <v>0</v>
      </c>
      <c r="AK83" s="2">
        <f t="shared" si="31"/>
        <v>0</v>
      </c>
      <c r="AL83" s="2">
        <f t="shared" si="32"/>
        <v>8.1193937519331891E-2</v>
      </c>
      <c r="AM83" s="2">
        <f t="shared" si="33"/>
        <v>0</v>
      </c>
      <c r="AN83" s="2">
        <f t="shared" si="34"/>
        <v>0</v>
      </c>
      <c r="AP83" t="s">
        <v>2229</v>
      </c>
      <c r="AQ83" t="s">
        <v>1362</v>
      </c>
      <c r="AR83">
        <v>1</v>
      </c>
      <c r="AT83" s="97">
        <v>2</v>
      </c>
      <c r="AU83" s="99">
        <v>712</v>
      </c>
      <c r="AV83" s="103">
        <f t="shared" si="21"/>
        <v>2712</v>
      </c>
      <c r="AX83" s="7" t="s">
        <v>1065</v>
      </c>
    </row>
    <row r="84" spans="1:50" hidden="1" outlineLevel="1">
      <c r="A84" t="s">
        <v>2230</v>
      </c>
      <c r="B84" t="s">
        <v>1362</v>
      </c>
      <c r="C84" s="1">
        <f t="shared" si="24"/>
        <v>7567</v>
      </c>
      <c r="D84" s="7">
        <f>IF(N84&gt;0, RANK(N84,(N84:P84,Q84:AE84)),0)</f>
        <v>2</v>
      </c>
      <c r="E84" s="7">
        <f>IF(O84&gt;0,RANK(O84,(N84:P84,Q84:AE84)),0)</f>
        <v>1</v>
      </c>
      <c r="F84" s="7">
        <f>IF(P84&gt;0,RANK(P84,(N84:P84,Q84:AE84)),0)</f>
        <v>0</v>
      </c>
      <c r="G84" s="1">
        <f t="shared" si="25"/>
        <v>898</v>
      </c>
      <c r="H84" s="2">
        <f t="shared" si="26"/>
        <v>0.11867318620325096</v>
      </c>
      <c r="I84" s="2"/>
      <c r="J84" s="2">
        <f t="shared" si="27"/>
        <v>0.38998282014008195</v>
      </c>
      <c r="K84" s="2">
        <f t="shared" si="28"/>
        <v>0.50865600634333286</v>
      </c>
      <c r="L84" s="2">
        <f t="shared" si="29"/>
        <v>0</v>
      </c>
      <c r="M84" s="2">
        <f t="shared" si="30"/>
        <v>0.10136117351658525</v>
      </c>
      <c r="N84" s="59">
        <v>2951</v>
      </c>
      <c r="O84" s="59">
        <v>3849</v>
      </c>
      <c r="P84" s="59"/>
      <c r="Q84" s="59"/>
      <c r="R84" s="59">
        <v>754</v>
      </c>
      <c r="S84" s="59"/>
      <c r="T84" s="59"/>
      <c r="U84" s="59"/>
      <c r="V84" s="59"/>
      <c r="W84" s="59"/>
      <c r="X84" s="59"/>
      <c r="Y84" s="59">
        <v>13</v>
      </c>
      <c r="Z84" s="59"/>
      <c r="AA84" s="59"/>
      <c r="AB84" s="59"/>
      <c r="AC84" s="59"/>
      <c r="AD84" s="59"/>
      <c r="AE84" s="59"/>
      <c r="AG84" s="7">
        <f>IF(Q84&gt;0,RANK(Q84,(N84:P84,Q84:AE84)),0)</f>
        <v>0</v>
      </c>
      <c r="AH84" s="7">
        <f>IF(R84&gt;0,RANK(R84,(N84:P84,Q84:AE84)),0)</f>
        <v>3</v>
      </c>
      <c r="AI84" s="7">
        <f>IF(T84&gt;0,RANK(T84,(N84:P84,Q84:AE84)),0)</f>
        <v>0</v>
      </c>
      <c r="AJ84" s="7">
        <f>IF(S84&gt;0,RANK(S84,(N84:P84,Q84:AE84)),0)</f>
        <v>0</v>
      </c>
      <c r="AK84" s="2">
        <f t="shared" si="31"/>
        <v>0</v>
      </c>
      <c r="AL84" s="2">
        <f t="shared" si="32"/>
        <v>9.9643187524778645E-2</v>
      </c>
      <c r="AM84" s="2">
        <f t="shared" si="33"/>
        <v>0</v>
      </c>
      <c r="AN84" s="2">
        <f t="shared" si="34"/>
        <v>0</v>
      </c>
      <c r="AP84" t="s">
        <v>2230</v>
      </c>
      <c r="AQ84" t="s">
        <v>1362</v>
      </c>
      <c r="AR84">
        <v>1</v>
      </c>
      <c r="AT84" s="97">
        <v>2</v>
      </c>
      <c r="AU84" s="99">
        <v>713</v>
      </c>
      <c r="AV84" s="103">
        <f t="shared" si="21"/>
        <v>2713</v>
      </c>
      <c r="AX84" s="7" t="s">
        <v>1065</v>
      </c>
    </row>
    <row r="85" spans="1:50" hidden="1" outlineLevel="1">
      <c r="A85" t="s">
        <v>2384</v>
      </c>
      <c r="B85" t="s">
        <v>1362</v>
      </c>
      <c r="C85" s="1">
        <f t="shared" si="24"/>
        <v>5475</v>
      </c>
      <c r="D85" s="7">
        <f>IF(N85&gt;0, RANK(N85,(N85:P85,Q85:AE85)),0)</f>
        <v>2</v>
      </c>
      <c r="E85" s="7">
        <f>IF(O85&gt;0,RANK(O85,(N85:P85,Q85:AE85)),0)</f>
        <v>1</v>
      </c>
      <c r="F85" s="7">
        <f>IF(P85&gt;0,RANK(P85,(N85:P85,Q85:AE85)),0)</f>
        <v>0</v>
      </c>
      <c r="G85" s="1">
        <f t="shared" si="25"/>
        <v>1541</v>
      </c>
      <c r="H85" s="2">
        <f t="shared" si="26"/>
        <v>0.28146118721461189</v>
      </c>
      <c r="I85" s="2"/>
      <c r="J85" s="2">
        <f t="shared" si="27"/>
        <v>0.31543378995433791</v>
      </c>
      <c r="K85" s="2">
        <f t="shared" si="28"/>
        <v>0.59689497716894979</v>
      </c>
      <c r="L85" s="2">
        <f t="shared" si="29"/>
        <v>0</v>
      </c>
      <c r="M85" s="2">
        <f t="shared" si="30"/>
        <v>8.7671232876712302E-2</v>
      </c>
      <c r="N85" s="59">
        <v>1727</v>
      </c>
      <c r="O85" s="59">
        <v>3268</v>
      </c>
      <c r="P85" s="59"/>
      <c r="Q85" s="59"/>
      <c r="R85" s="59">
        <v>468</v>
      </c>
      <c r="S85" s="59"/>
      <c r="T85" s="59"/>
      <c r="U85" s="59"/>
      <c r="V85" s="59"/>
      <c r="W85" s="59"/>
      <c r="X85" s="59"/>
      <c r="Y85" s="59">
        <v>12</v>
      </c>
      <c r="Z85" s="59"/>
      <c r="AA85" s="59"/>
      <c r="AB85" s="59"/>
      <c r="AC85" s="59"/>
      <c r="AD85" s="59"/>
      <c r="AE85" s="59"/>
      <c r="AG85" s="7">
        <f>IF(Q85&gt;0,RANK(Q85,(N85:P85,Q85:AE85)),0)</f>
        <v>0</v>
      </c>
      <c r="AH85" s="7">
        <f>IF(R85&gt;0,RANK(R85,(N85:P85,Q85:AE85)),0)</f>
        <v>3</v>
      </c>
      <c r="AI85" s="7">
        <f>IF(T85&gt;0,RANK(T85,(N85:P85,Q85:AE85)),0)</f>
        <v>0</v>
      </c>
      <c r="AJ85" s="7">
        <f>IF(S85&gt;0,RANK(S85,(N85:P85,Q85:AE85)),0)</f>
        <v>0</v>
      </c>
      <c r="AK85" s="2">
        <f t="shared" si="31"/>
        <v>0</v>
      </c>
      <c r="AL85" s="2">
        <f t="shared" si="32"/>
        <v>8.5479452054794527E-2</v>
      </c>
      <c r="AM85" s="2">
        <f t="shared" si="33"/>
        <v>0</v>
      </c>
      <c r="AN85" s="2">
        <f t="shared" si="34"/>
        <v>0</v>
      </c>
      <c r="AP85" t="s">
        <v>2384</v>
      </c>
      <c r="AQ85" t="s">
        <v>1362</v>
      </c>
      <c r="AR85">
        <v>1</v>
      </c>
      <c r="AT85" s="97">
        <v>2</v>
      </c>
      <c r="AU85" s="99">
        <v>714</v>
      </c>
      <c r="AV85" s="103">
        <f t="shared" si="21"/>
        <v>2714</v>
      </c>
      <c r="AX85" s="7" t="s">
        <v>1065</v>
      </c>
    </row>
    <row r="86" spans="1:50" hidden="1" outlineLevel="1">
      <c r="A86" t="s">
        <v>2385</v>
      </c>
      <c r="B86" t="s">
        <v>1362</v>
      </c>
      <c r="C86" s="1">
        <f t="shared" si="24"/>
        <v>5414</v>
      </c>
      <c r="D86" s="7">
        <f>IF(N86&gt;0, RANK(N86,(N86:P86,Q86:AE86)),0)</f>
        <v>2</v>
      </c>
      <c r="E86" s="7">
        <f>IF(O86&gt;0,RANK(O86,(N86:P86,Q86:AE86)),0)</f>
        <v>1</v>
      </c>
      <c r="F86" s="7">
        <f>IF(P86&gt;0,RANK(P86,(N86:P86,Q86:AE86)),0)</f>
        <v>0</v>
      </c>
      <c r="G86" s="1">
        <f t="shared" si="25"/>
        <v>84</v>
      </c>
      <c r="H86" s="2">
        <f t="shared" si="26"/>
        <v>1.5515330624307351E-2</v>
      </c>
      <c r="I86" s="2"/>
      <c r="J86" s="2">
        <f t="shared" si="27"/>
        <v>0.43073513114148504</v>
      </c>
      <c r="K86" s="2">
        <f t="shared" si="28"/>
        <v>0.44625046176579242</v>
      </c>
      <c r="L86" s="2">
        <f t="shared" si="29"/>
        <v>0</v>
      </c>
      <c r="M86" s="2">
        <f t="shared" si="30"/>
        <v>0.12301440709272249</v>
      </c>
      <c r="N86" s="59">
        <v>2332</v>
      </c>
      <c r="O86" s="59">
        <v>2416</v>
      </c>
      <c r="P86" s="59"/>
      <c r="Q86" s="59"/>
      <c r="R86" s="59">
        <v>653</v>
      </c>
      <c r="S86" s="59"/>
      <c r="T86" s="59"/>
      <c r="U86" s="59"/>
      <c r="V86" s="59"/>
      <c r="W86" s="59"/>
      <c r="X86" s="59"/>
      <c r="Y86" s="59">
        <v>13</v>
      </c>
      <c r="Z86" s="59"/>
      <c r="AA86" s="59"/>
      <c r="AB86" s="59"/>
      <c r="AC86" s="59"/>
      <c r="AD86" s="59"/>
      <c r="AE86" s="59"/>
      <c r="AG86" s="7">
        <f>IF(Q86&gt;0,RANK(Q86,(N86:P86,Q86:AE86)),0)</f>
        <v>0</v>
      </c>
      <c r="AH86" s="7">
        <f>IF(R86&gt;0,RANK(R86,(N86:P86,Q86:AE86)),0)</f>
        <v>3</v>
      </c>
      <c r="AI86" s="7">
        <f>IF(T86&gt;0,RANK(T86,(N86:P86,Q86:AE86)),0)</f>
        <v>0</v>
      </c>
      <c r="AJ86" s="7">
        <f>IF(S86&gt;0,RANK(S86,(N86:P86,Q86:AE86)),0)</f>
        <v>0</v>
      </c>
      <c r="AK86" s="2">
        <f t="shared" si="31"/>
        <v>0</v>
      </c>
      <c r="AL86" s="2">
        <f t="shared" si="32"/>
        <v>0.12061322497229406</v>
      </c>
      <c r="AM86" s="2">
        <f t="shared" si="33"/>
        <v>0</v>
      </c>
      <c r="AN86" s="2">
        <f t="shared" si="34"/>
        <v>0</v>
      </c>
      <c r="AP86" t="s">
        <v>2385</v>
      </c>
      <c r="AQ86" t="s">
        <v>1362</v>
      </c>
      <c r="AR86">
        <v>1</v>
      </c>
      <c r="AT86" s="97">
        <v>2</v>
      </c>
      <c r="AU86" s="99">
        <v>715</v>
      </c>
      <c r="AV86" s="103">
        <f t="shared" si="21"/>
        <v>2715</v>
      </c>
      <c r="AX86" s="7" t="s">
        <v>1065</v>
      </c>
    </row>
    <row r="87" spans="1:50" hidden="1" outlineLevel="1">
      <c r="A87" t="s">
        <v>2386</v>
      </c>
      <c r="B87" t="s">
        <v>1362</v>
      </c>
      <c r="C87" s="1">
        <f t="shared" si="24"/>
        <v>4075</v>
      </c>
      <c r="D87" s="7">
        <f>IF(N87&gt;0, RANK(N87,(N87:P87,Q87:AE87)),0)</f>
        <v>1</v>
      </c>
      <c r="E87" s="7">
        <f>IF(O87&gt;0,RANK(O87,(N87:P87,Q87:AE87)),0)</f>
        <v>2</v>
      </c>
      <c r="F87" s="7">
        <f>IF(P87&gt;0,RANK(P87,(N87:P87,Q87:AE87)),0)</f>
        <v>0</v>
      </c>
      <c r="G87" s="1">
        <f t="shared" si="25"/>
        <v>107</v>
      </c>
      <c r="H87" s="2">
        <f t="shared" si="26"/>
        <v>2.625766871165644E-2</v>
      </c>
      <c r="I87" s="2"/>
      <c r="J87" s="2">
        <f t="shared" si="27"/>
        <v>0.45644171779141102</v>
      </c>
      <c r="K87" s="2">
        <f t="shared" si="28"/>
        <v>0.4301840490797546</v>
      </c>
      <c r="L87" s="2">
        <f t="shared" si="29"/>
        <v>0</v>
      </c>
      <c r="M87" s="2">
        <f t="shared" si="30"/>
        <v>0.11337423312883432</v>
      </c>
      <c r="N87" s="59">
        <v>1860</v>
      </c>
      <c r="O87" s="59">
        <v>1753</v>
      </c>
      <c r="P87" s="59"/>
      <c r="Q87" s="59"/>
      <c r="R87" s="59">
        <v>450</v>
      </c>
      <c r="S87" s="59"/>
      <c r="T87" s="59"/>
      <c r="U87" s="59"/>
      <c r="V87" s="59"/>
      <c r="W87" s="59"/>
      <c r="X87" s="59"/>
      <c r="Y87" s="59">
        <v>12</v>
      </c>
      <c r="Z87" s="59"/>
      <c r="AA87" s="59"/>
      <c r="AB87" s="59"/>
      <c r="AC87" s="59"/>
      <c r="AD87" s="59"/>
      <c r="AE87" s="59"/>
      <c r="AG87" s="7">
        <f>IF(Q87&gt;0,RANK(Q87,(N87:P87,Q87:AE87)),0)</f>
        <v>0</v>
      </c>
      <c r="AH87" s="7">
        <f>IF(R87&gt;0,RANK(R87,(N87:P87,Q87:AE87)),0)</f>
        <v>3</v>
      </c>
      <c r="AI87" s="7">
        <f>IF(T87&gt;0,RANK(T87,(N87:P87,Q87:AE87)),0)</f>
        <v>0</v>
      </c>
      <c r="AJ87" s="7">
        <f>IF(S87&gt;0,RANK(S87,(N87:P87,Q87:AE87)),0)</f>
        <v>0</v>
      </c>
      <c r="AK87" s="2">
        <f t="shared" si="31"/>
        <v>0</v>
      </c>
      <c r="AL87" s="2">
        <f t="shared" si="32"/>
        <v>0.11042944785276074</v>
      </c>
      <c r="AM87" s="2">
        <f t="shared" si="33"/>
        <v>0</v>
      </c>
      <c r="AN87" s="2">
        <f t="shared" si="34"/>
        <v>0</v>
      </c>
      <c r="AP87" t="s">
        <v>2386</v>
      </c>
      <c r="AQ87" t="s">
        <v>1362</v>
      </c>
      <c r="AR87">
        <v>1</v>
      </c>
      <c r="AT87" s="97">
        <v>2</v>
      </c>
      <c r="AU87" s="99">
        <v>716</v>
      </c>
      <c r="AV87" s="103">
        <f t="shared" si="21"/>
        <v>2716</v>
      </c>
      <c r="AX87" s="7" t="s">
        <v>1065</v>
      </c>
    </row>
    <row r="88" spans="1:50" hidden="1" outlineLevel="1">
      <c r="A88" t="s">
        <v>2317</v>
      </c>
      <c r="B88" t="s">
        <v>1362</v>
      </c>
      <c r="C88" s="1">
        <f t="shared" si="24"/>
        <v>5928</v>
      </c>
      <c r="D88" s="7">
        <f>IF(N88&gt;0, RANK(N88,(N88:P88,Q88:AE88)),0)</f>
        <v>2</v>
      </c>
      <c r="E88" s="7">
        <f>IF(O88&gt;0,RANK(O88,(N88:P88,Q88:AE88)),0)</f>
        <v>1</v>
      </c>
      <c r="F88" s="7">
        <f>IF(P88&gt;0,RANK(P88,(N88:P88,Q88:AE88)),0)</f>
        <v>0</v>
      </c>
      <c r="G88" s="1">
        <f t="shared" si="25"/>
        <v>1295</v>
      </c>
      <c r="H88" s="2">
        <f t="shared" si="26"/>
        <v>0.21845479082321187</v>
      </c>
      <c r="I88" s="2"/>
      <c r="J88" s="2">
        <f t="shared" si="27"/>
        <v>0.34919028340080971</v>
      </c>
      <c r="K88" s="2">
        <f t="shared" si="28"/>
        <v>0.56764507422402155</v>
      </c>
      <c r="L88" s="2">
        <f t="shared" si="29"/>
        <v>0</v>
      </c>
      <c r="M88" s="2">
        <f t="shared" si="30"/>
        <v>8.316464237516874E-2</v>
      </c>
      <c r="N88" s="59">
        <v>2070</v>
      </c>
      <c r="O88" s="59">
        <v>3365</v>
      </c>
      <c r="P88" s="59"/>
      <c r="Q88" s="59"/>
      <c r="R88" s="59">
        <v>483</v>
      </c>
      <c r="S88" s="59"/>
      <c r="T88" s="59"/>
      <c r="U88" s="59"/>
      <c r="V88" s="59"/>
      <c r="W88" s="59"/>
      <c r="X88" s="59"/>
      <c r="Y88" s="59">
        <v>10</v>
      </c>
      <c r="Z88" s="59"/>
      <c r="AA88" s="59"/>
      <c r="AB88" s="59"/>
      <c r="AC88" s="59"/>
      <c r="AD88" s="59"/>
      <c r="AE88" s="59"/>
      <c r="AG88" s="7">
        <f>IF(Q88&gt;0,RANK(Q88,(N88:P88,Q88:AE88)),0)</f>
        <v>0</v>
      </c>
      <c r="AH88" s="7">
        <f>IF(R88&gt;0,RANK(R88,(N88:P88,Q88:AE88)),0)</f>
        <v>3</v>
      </c>
      <c r="AI88" s="7">
        <f>IF(T88&gt;0,RANK(T88,(N88:P88,Q88:AE88)),0)</f>
        <v>0</v>
      </c>
      <c r="AJ88" s="7">
        <f>IF(S88&gt;0,RANK(S88,(N88:P88,Q88:AE88)),0)</f>
        <v>0</v>
      </c>
      <c r="AK88" s="2">
        <f t="shared" si="31"/>
        <v>0</v>
      </c>
      <c r="AL88" s="2">
        <f t="shared" si="32"/>
        <v>8.1477732793522273E-2</v>
      </c>
      <c r="AM88" s="2">
        <f t="shared" si="33"/>
        <v>0</v>
      </c>
      <c r="AN88" s="2">
        <f t="shared" si="34"/>
        <v>0</v>
      </c>
      <c r="AP88" t="s">
        <v>2317</v>
      </c>
      <c r="AQ88" t="s">
        <v>1362</v>
      </c>
      <c r="AR88">
        <v>1</v>
      </c>
      <c r="AT88" s="97">
        <v>2</v>
      </c>
      <c r="AU88" s="99">
        <v>717</v>
      </c>
      <c r="AV88" s="103">
        <f t="shared" si="21"/>
        <v>2717</v>
      </c>
      <c r="AX88" s="7" t="s">
        <v>1065</v>
      </c>
    </row>
    <row r="89" spans="1:50" hidden="1" outlineLevel="1">
      <c r="A89" t="s">
        <v>2318</v>
      </c>
      <c r="B89" t="s">
        <v>1362</v>
      </c>
      <c r="C89" s="1">
        <f t="shared" si="24"/>
        <v>8008</v>
      </c>
      <c r="D89" s="7">
        <f>IF(N89&gt;0, RANK(N89,(N89:P89,Q89:AE89)),0)</f>
        <v>2</v>
      </c>
      <c r="E89" s="7">
        <f>IF(O89&gt;0,RANK(O89,(N89:P89,Q89:AE89)),0)</f>
        <v>1</v>
      </c>
      <c r="F89" s="7">
        <f>IF(P89&gt;0,RANK(P89,(N89:P89,Q89:AE89)),0)</f>
        <v>0</v>
      </c>
      <c r="G89" s="1">
        <f t="shared" si="25"/>
        <v>1900</v>
      </c>
      <c r="H89" s="2">
        <f t="shared" si="26"/>
        <v>0.23726273726273725</v>
      </c>
      <c r="I89" s="2"/>
      <c r="J89" s="2">
        <f t="shared" si="27"/>
        <v>0.33666333666333664</v>
      </c>
      <c r="K89" s="2">
        <f t="shared" si="28"/>
        <v>0.57392607392607398</v>
      </c>
      <c r="L89" s="2">
        <f t="shared" si="29"/>
        <v>0</v>
      </c>
      <c r="M89" s="2">
        <f t="shared" si="30"/>
        <v>8.9410589410589325E-2</v>
      </c>
      <c r="N89" s="59">
        <v>2696</v>
      </c>
      <c r="O89" s="59">
        <v>4596</v>
      </c>
      <c r="P89" s="59"/>
      <c r="Q89" s="59"/>
      <c r="R89" s="59">
        <v>701</v>
      </c>
      <c r="S89" s="59"/>
      <c r="T89" s="59"/>
      <c r="U89" s="59"/>
      <c r="V89" s="59"/>
      <c r="W89" s="59"/>
      <c r="X89" s="59"/>
      <c r="Y89" s="59">
        <v>15</v>
      </c>
      <c r="Z89" s="59"/>
      <c r="AA89" s="59"/>
      <c r="AB89" s="59"/>
      <c r="AC89" s="59"/>
      <c r="AD89" s="59"/>
      <c r="AE89" s="59"/>
      <c r="AG89" s="7">
        <f>IF(Q89&gt;0,RANK(Q89,(N89:P89,Q89:AE89)),0)</f>
        <v>0</v>
      </c>
      <c r="AH89" s="7">
        <f>IF(R89&gt;0,RANK(R89,(N89:P89,Q89:AE89)),0)</f>
        <v>3</v>
      </c>
      <c r="AI89" s="7">
        <f>IF(T89&gt;0,RANK(T89,(N89:P89,Q89:AE89)),0)</f>
        <v>0</v>
      </c>
      <c r="AJ89" s="7">
        <f>IF(S89&gt;0,RANK(S89,(N89:P89,Q89:AE89)),0)</f>
        <v>0</v>
      </c>
      <c r="AK89" s="2">
        <f t="shared" si="31"/>
        <v>0</v>
      </c>
      <c r="AL89" s="2">
        <f t="shared" si="32"/>
        <v>8.7537462537462543E-2</v>
      </c>
      <c r="AM89" s="2">
        <f t="shared" si="33"/>
        <v>0</v>
      </c>
      <c r="AN89" s="2">
        <f t="shared" si="34"/>
        <v>0</v>
      </c>
      <c r="AP89" t="s">
        <v>2318</v>
      </c>
      <c r="AQ89" t="s">
        <v>1362</v>
      </c>
      <c r="AR89">
        <v>1</v>
      </c>
      <c r="AT89" s="97">
        <v>2</v>
      </c>
      <c r="AU89" s="99">
        <v>718</v>
      </c>
      <c r="AV89" s="103">
        <f t="shared" si="21"/>
        <v>2718</v>
      </c>
      <c r="AX89" s="7" t="s">
        <v>1065</v>
      </c>
    </row>
    <row r="90" spans="1:50" hidden="1" outlineLevel="1">
      <c r="A90" t="s">
        <v>2319</v>
      </c>
      <c r="B90" t="s">
        <v>1362</v>
      </c>
      <c r="C90" s="1">
        <f t="shared" si="24"/>
        <v>5885</v>
      </c>
      <c r="D90" s="7">
        <f>IF(N90&gt;0, RANK(N90,(N90:P90,Q90:AE90)),0)</f>
        <v>2</v>
      </c>
      <c r="E90" s="7">
        <f>IF(O90&gt;0,RANK(O90,(N90:P90,Q90:AE90)),0)</f>
        <v>1</v>
      </c>
      <c r="F90" s="7">
        <f>IF(P90&gt;0,RANK(P90,(N90:P90,Q90:AE90)),0)</f>
        <v>0</v>
      </c>
      <c r="G90" s="1">
        <f t="shared" si="25"/>
        <v>1041</v>
      </c>
      <c r="H90" s="2">
        <f t="shared" si="26"/>
        <v>0.17689039932030587</v>
      </c>
      <c r="I90" s="2"/>
      <c r="J90" s="2">
        <f t="shared" si="27"/>
        <v>0.36788445199660152</v>
      </c>
      <c r="K90" s="2">
        <f t="shared" si="28"/>
        <v>0.54477485131690739</v>
      </c>
      <c r="L90" s="2">
        <f t="shared" si="29"/>
        <v>0</v>
      </c>
      <c r="M90" s="2">
        <f t="shared" si="30"/>
        <v>8.7340696686491026E-2</v>
      </c>
      <c r="N90" s="59">
        <v>2165</v>
      </c>
      <c r="O90" s="59">
        <v>3206</v>
      </c>
      <c r="P90" s="59"/>
      <c r="Q90" s="59"/>
      <c r="R90" s="59">
        <v>506</v>
      </c>
      <c r="S90" s="59"/>
      <c r="T90" s="59"/>
      <c r="U90" s="59"/>
      <c r="V90" s="59"/>
      <c r="W90" s="59"/>
      <c r="X90" s="59"/>
      <c r="Y90" s="59">
        <v>8</v>
      </c>
      <c r="Z90" s="59"/>
      <c r="AA90" s="59"/>
      <c r="AB90" s="59"/>
      <c r="AC90" s="59"/>
      <c r="AD90" s="59"/>
      <c r="AE90" s="59"/>
      <c r="AG90" s="7">
        <f>IF(Q90&gt;0,RANK(Q90,(N90:P90,Q90:AE90)),0)</f>
        <v>0</v>
      </c>
      <c r="AH90" s="7">
        <f>IF(R90&gt;0,RANK(R90,(N90:P90,Q90:AE90)),0)</f>
        <v>3</v>
      </c>
      <c r="AI90" s="7">
        <f>IF(T90&gt;0,RANK(T90,(N90:P90,Q90:AE90)),0)</f>
        <v>0</v>
      </c>
      <c r="AJ90" s="7">
        <f>IF(S90&gt;0,RANK(S90,(N90:P90,Q90:AE90)),0)</f>
        <v>0</v>
      </c>
      <c r="AK90" s="2">
        <f t="shared" si="31"/>
        <v>0</v>
      </c>
      <c r="AL90" s="2">
        <f t="shared" si="32"/>
        <v>8.5981308411214957E-2</v>
      </c>
      <c r="AM90" s="2">
        <f t="shared" si="33"/>
        <v>0</v>
      </c>
      <c r="AN90" s="2">
        <f t="shared" si="34"/>
        <v>0</v>
      </c>
      <c r="AP90" t="s">
        <v>2319</v>
      </c>
      <c r="AQ90" t="s">
        <v>1362</v>
      </c>
      <c r="AR90">
        <v>1</v>
      </c>
      <c r="AT90" s="97">
        <v>2</v>
      </c>
      <c r="AU90" s="99">
        <v>719</v>
      </c>
      <c r="AV90" s="103">
        <f t="shared" si="21"/>
        <v>2719</v>
      </c>
      <c r="AX90" s="7" t="s">
        <v>1065</v>
      </c>
    </row>
    <row r="91" spans="1:50" hidden="1" outlineLevel="1">
      <c r="A91" t="s">
        <v>2320</v>
      </c>
      <c r="B91" t="s">
        <v>1362</v>
      </c>
      <c r="C91" s="1">
        <f t="shared" si="24"/>
        <v>6754</v>
      </c>
      <c r="D91" s="7">
        <f>IF(N91&gt;0, RANK(N91,(N91:P91,Q91:AE91)),0)</f>
        <v>2</v>
      </c>
      <c r="E91" s="7">
        <f>IF(O91&gt;0,RANK(O91,(N91:P91,Q91:AE91)),0)</f>
        <v>1</v>
      </c>
      <c r="F91" s="7">
        <f>IF(P91&gt;0,RANK(P91,(N91:P91,Q91:AE91)),0)</f>
        <v>0</v>
      </c>
      <c r="G91" s="1">
        <f t="shared" si="25"/>
        <v>1147</v>
      </c>
      <c r="H91" s="2">
        <f t="shared" si="26"/>
        <v>0.16982528871779687</v>
      </c>
      <c r="I91" s="2"/>
      <c r="J91" s="2">
        <f t="shared" si="27"/>
        <v>0.36985490079952621</v>
      </c>
      <c r="K91" s="2">
        <f t="shared" si="28"/>
        <v>0.53968018951732311</v>
      </c>
      <c r="L91" s="2">
        <f t="shared" si="29"/>
        <v>0</v>
      </c>
      <c r="M91" s="2">
        <f t="shared" si="30"/>
        <v>9.0464909683150685E-2</v>
      </c>
      <c r="N91" s="59">
        <v>2498</v>
      </c>
      <c r="O91" s="59">
        <v>3645</v>
      </c>
      <c r="P91" s="59"/>
      <c r="Q91" s="59"/>
      <c r="R91" s="59">
        <v>595</v>
      </c>
      <c r="S91" s="59"/>
      <c r="T91" s="59"/>
      <c r="U91" s="59"/>
      <c r="V91" s="59"/>
      <c r="W91" s="59"/>
      <c r="X91" s="59"/>
      <c r="Y91" s="59">
        <v>16</v>
      </c>
      <c r="Z91" s="59"/>
      <c r="AA91" s="59"/>
      <c r="AB91" s="59"/>
      <c r="AC91" s="59"/>
      <c r="AD91" s="59"/>
      <c r="AE91" s="59"/>
      <c r="AG91" s="7">
        <f>IF(Q91&gt;0,RANK(Q91,(N91:P91,Q91:AE91)),0)</f>
        <v>0</v>
      </c>
      <c r="AH91" s="7">
        <f>IF(R91&gt;0,RANK(R91,(N91:P91,Q91:AE91)),0)</f>
        <v>3</v>
      </c>
      <c r="AI91" s="7">
        <f>IF(T91&gt;0,RANK(T91,(N91:P91,Q91:AE91)),0)</f>
        <v>0</v>
      </c>
      <c r="AJ91" s="7">
        <f>IF(S91&gt;0,RANK(S91,(N91:P91,Q91:AE91)),0)</f>
        <v>0</v>
      </c>
      <c r="AK91" s="2">
        <f t="shared" si="31"/>
        <v>0</v>
      </c>
      <c r="AL91" s="2">
        <f t="shared" si="32"/>
        <v>8.8095943144803082E-2</v>
      </c>
      <c r="AM91" s="2">
        <f t="shared" si="33"/>
        <v>0</v>
      </c>
      <c r="AN91" s="2">
        <f t="shared" si="34"/>
        <v>0</v>
      </c>
      <c r="AP91" t="s">
        <v>2320</v>
      </c>
      <c r="AQ91" t="s">
        <v>1362</v>
      </c>
      <c r="AR91">
        <v>1</v>
      </c>
      <c r="AT91" s="97">
        <v>2</v>
      </c>
      <c r="AU91" s="99">
        <v>720</v>
      </c>
      <c r="AV91" s="103">
        <f t="shared" si="21"/>
        <v>2720</v>
      </c>
      <c r="AX91" s="7" t="s">
        <v>1065</v>
      </c>
    </row>
    <row r="92" spans="1:50" hidden="1" outlineLevel="1">
      <c r="A92" t="s">
        <v>2321</v>
      </c>
      <c r="B92" t="s">
        <v>1362</v>
      </c>
      <c r="C92" s="1">
        <f t="shared" si="24"/>
        <v>6127</v>
      </c>
      <c r="D92" s="7">
        <f>IF(N92&gt;0, RANK(N92,(N92:P92,Q92:AE92)),0)</f>
        <v>2</v>
      </c>
      <c r="E92" s="7">
        <f>IF(O92&gt;0,RANK(O92,(N92:P92,Q92:AE92)),0)</f>
        <v>1</v>
      </c>
      <c r="F92" s="7">
        <f>IF(P92&gt;0,RANK(P92,(N92:P92,Q92:AE92)),0)</f>
        <v>0</v>
      </c>
      <c r="G92" s="1">
        <f t="shared" si="25"/>
        <v>727</v>
      </c>
      <c r="H92" s="2">
        <f t="shared" si="26"/>
        <v>0.11865513301779011</v>
      </c>
      <c r="I92" s="2"/>
      <c r="J92" s="2">
        <f t="shared" si="27"/>
        <v>0.39203525379467929</v>
      </c>
      <c r="K92" s="2">
        <f t="shared" si="28"/>
        <v>0.51069038681246937</v>
      </c>
      <c r="L92" s="2">
        <f t="shared" si="29"/>
        <v>0</v>
      </c>
      <c r="M92" s="2">
        <f t="shared" si="30"/>
        <v>9.7274359392851339E-2</v>
      </c>
      <c r="N92" s="59">
        <v>2402</v>
      </c>
      <c r="O92" s="59">
        <v>3129</v>
      </c>
      <c r="P92" s="59"/>
      <c r="Q92" s="59"/>
      <c r="R92" s="59">
        <v>585</v>
      </c>
      <c r="S92" s="59"/>
      <c r="T92" s="59"/>
      <c r="U92" s="59"/>
      <c r="V92" s="59"/>
      <c r="W92" s="59"/>
      <c r="X92" s="59"/>
      <c r="Y92" s="59">
        <v>11</v>
      </c>
      <c r="Z92" s="59"/>
      <c r="AA92" s="59"/>
      <c r="AB92" s="59"/>
      <c r="AC92" s="59"/>
      <c r="AD92" s="59"/>
      <c r="AE92" s="59"/>
      <c r="AG92" s="7">
        <f>IF(Q92&gt;0,RANK(Q92,(N92:P92,Q92:AE92)),0)</f>
        <v>0</v>
      </c>
      <c r="AH92" s="7">
        <f>IF(R92&gt;0,RANK(R92,(N92:P92,Q92:AE92)),0)</f>
        <v>3</v>
      </c>
      <c r="AI92" s="7">
        <f>IF(T92&gt;0,RANK(T92,(N92:P92,Q92:AE92)),0)</f>
        <v>0</v>
      </c>
      <c r="AJ92" s="7">
        <f>IF(S92&gt;0,RANK(S92,(N92:P92,Q92:AE92)),0)</f>
        <v>0</v>
      </c>
      <c r="AK92" s="2">
        <f t="shared" si="31"/>
        <v>0</v>
      </c>
      <c r="AL92" s="2">
        <f t="shared" si="32"/>
        <v>9.5479027256406071E-2</v>
      </c>
      <c r="AM92" s="2">
        <f t="shared" si="33"/>
        <v>0</v>
      </c>
      <c r="AN92" s="2">
        <f t="shared" si="34"/>
        <v>0</v>
      </c>
      <c r="AP92" t="s">
        <v>2321</v>
      </c>
      <c r="AQ92" t="s">
        <v>1362</v>
      </c>
      <c r="AR92">
        <v>1</v>
      </c>
      <c r="AT92" s="97">
        <v>2</v>
      </c>
      <c r="AU92" s="99">
        <v>721</v>
      </c>
      <c r="AV92" s="103">
        <f t="shared" si="21"/>
        <v>2721</v>
      </c>
      <c r="AX92" s="7" t="s">
        <v>1065</v>
      </c>
    </row>
    <row r="93" spans="1:50" hidden="1" outlineLevel="1">
      <c r="A93" t="s">
        <v>2322</v>
      </c>
      <c r="B93" t="s">
        <v>1362</v>
      </c>
      <c r="C93" s="1">
        <f t="shared" si="24"/>
        <v>6833</v>
      </c>
      <c r="D93" s="7">
        <f>IF(N93&gt;0, RANK(N93,(N93:P93,Q93:AE93)),0)</f>
        <v>2</v>
      </c>
      <c r="E93" s="7">
        <f>IF(O93&gt;0,RANK(O93,(N93:P93,Q93:AE93)),0)</f>
        <v>1</v>
      </c>
      <c r="F93" s="7">
        <f>IF(P93&gt;0,RANK(P93,(N93:P93,Q93:AE93)),0)</f>
        <v>0</v>
      </c>
      <c r="G93" s="1">
        <f t="shared" si="25"/>
        <v>1554</v>
      </c>
      <c r="H93" s="2">
        <f t="shared" si="26"/>
        <v>0.22742572808429679</v>
      </c>
      <c r="I93" s="2"/>
      <c r="J93" s="2">
        <f t="shared" si="27"/>
        <v>0.34977315966632516</v>
      </c>
      <c r="K93" s="2">
        <f t="shared" si="28"/>
        <v>0.577198887750622</v>
      </c>
      <c r="L93" s="2">
        <f t="shared" si="29"/>
        <v>0</v>
      </c>
      <c r="M93" s="2">
        <f t="shared" si="30"/>
        <v>7.3027952583052835E-2</v>
      </c>
      <c r="N93" s="59">
        <v>2390</v>
      </c>
      <c r="O93" s="59">
        <v>3944</v>
      </c>
      <c r="P93" s="59"/>
      <c r="Q93" s="59"/>
      <c r="R93" s="59">
        <v>490</v>
      </c>
      <c r="S93" s="59"/>
      <c r="T93" s="59"/>
      <c r="U93" s="59"/>
      <c r="V93" s="59"/>
      <c r="W93" s="59"/>
      <c r="X93" s="59"/>
      <c r="Y93" s="59">
        <v>9</v>
      </c>
      <c r="Z93" s="59"/>
      <c r="AA93" s="59"/>
      <c r="AB93" s="59"/>
      <c r="AC93" s="59"/>
      <c r="AD93" s="59"/>
      <c r="AE93" s="59"/>
      <c r="AG93" s="7">
        <f>IF(Q93&gt;0,RANK(Q93,(N93:P93,Q93:AE93)),0)</f>
        <v>0</v>
      </c>
      <c r="AH93" s="7">
        <f>IF(R93&gt;0,RANK(R93,(N93:P93,Q93:AE93)),0)</f>
        <v>3</v>
      </c>
      <c r="AI93" s="7">
        <f>IF(T93&gt;0,RANK(T93,(N93:P93,Q93:AE93)),0)</f>
        <v>0</v>
      </c>
      <c r="AJ93" s="7">
        <f>IF(S93&gt;0,RANK(S93,(N93:P93,Q93:AE93)),0)</f>
        <v>0</v>
      </c>
      <c r="AK93" s="2">
        <f t="shared" si="31"/>
        <v>0</v>
      </c>
      <c r="AL93" s="2">
        <f t="shared" si="32"/>
        <v>7.1710815161715208E-2</v>
      </c>
      <c r="AM93" s="2">
        <f t="shared" si="33"/>
        <v>0</v>
      </c>
      <c r="AN93" s="2">
        <f t="shared" si="34"/>
        <v>0</v>
      </c>
      <c r="AP93" t="s">
        <v>2322</v>
      </c>
      <c r="AQ93" t="s">
        <v>1362</v>
      </c>
      <c r="AR93">
        <v>1</v>
      </c>
      <c r="AT93" s="97">
        <v>2</v>
      </c>
      <c r="AU93" s="99">
        <v>722</v>
      </c>
      <c r="AV93" s="103">
        <f t="shared" si="21"/>
        <v>2722</v>
      </c>
      <c r="AX93" s="7" t="s">
        <v>1065</v>
      </c>
    </row>
    <row r="94" spans="1:50" hidden="1" outlineLevel="1">
      <c r="A94" t="s">
        <v>2323</v>
      </c>
      <c r="B94" t="s">
        <v>1362</v>
      </c>
      <c r="C94" s="1">
        <f t="shared" si="24"/>
        <v>3753</v>
      </c>
      <c r="D94" s="7">
        <f>IF(N94&gt;0, RANK(N94,(N94:P94,Q94:AE94)),0)</f>
        <v>2</v>
      </c>
      <c r="E94" s="7">
        <f>IF(O94&gt;0,RANK(O94,(N94:P94,Q94:AE94)),0)</f>
        <v>1</v>
      </c>
      <c r="F94" s="7">
        <f>IF(P94&gt;0,RANK(P94,(N94:P94,Q94:AE94)),0)</f>
        <v>0</v>
      </c>
      <c r="G94" s="1">
        <f t="shared" si="25"/>
        <v>830</v>
      </c>
      <c r="H94" s="2">
        <f t="shared" si="26"/>
        <v>0.22115640820676791</v>
      </c>
      <c r="I94" s="2"/>
      <c r="J94" s="2">
        <f t="shared" si="27"/>
        <v>0.34532374100719426</v>
      </c>
      <c r="K94" s="2">
        <f t="shared" si="28"/>
        <v>0.56648014921396217</v>
      </c>
      <c r="L94" s="2">
        <f t="shared" si="29"/>
        <v>0</v>
      </c>
      <c r="M94" s="2">
        <f t="shared" si="30"/>
        <v>8.8196109778843512E-2</v>
      </c>
      <c r="N94" s="59">
        <v>1296</v>
      </c>
      <c r="O94" s="59">
        <v>2126</v>
      </c>
      <c r="P94" s="59"/>
      <c r="Q94" s="59"/>
      <c r="R94" s="59">
        <v>317</v>
      </c>
      <c r="S94" s="59"/>
      <c r="T94" s="59"/>
      <c r="U94" s="59"/>
      <c r="V94" s="59"/>
      <c r="W94" s="59"/>
      <c r="X94" s="59"/>
      <c r="Y94" s="59">
        <v>14</v>
      </c>
      <c r="Z94" s="59"/>
      <c r="AA94" s="59"/>
      <c r="AB94" s="59"/>
      <c r="AC94" s="59"/>
      <c r="AD94" s="59"/>
      <c r="AE94" s="59"/>
      <c r="AG94" s="7">
        <f>IF(Q94&gt;0,RANK(Q94,(N94:P94,Q94:AE94)),0)</f>
        <v>0</v>
      </c>
      <c r="AH94" s="7">
        <f>IF(R94&gt;0,RANK(R94,(N94:P94,Q94:AE94)),0)</f>
        <v>3</v>
      </c>
      <c r="AI94" s="7">
        <f>IF(T94&gt;0,RANK(T94,(N94:P94,Q94:AE94)),0)</f>
        <v>0</v>
      </c>
      <c r="AJ94" s="7">
        <f>IF(S94&gt;0,RANK(S94,(N94:P94,Q94:AE94)),0)</f>
        <v>0</v>
      </c>
      <c r="AK94" s="2">
        <f t="shared" si="31"/>
        <v>0</v>
      </c>
      <c r="AL94" s="2">
        <f t="shared" si="32"/>
        <v>8.4465760724753536E-2</v>
      </c>
      <c r="AM94" s="2">
        <f t="shared" si="33"/>
        <v>0</v>
      </c>
      <c r="AN94" s="2">
        <f t="shared" si="34"/>
        <v>0</v>
      </c>
      <c r="AP94" t="s">
        <v>2323</v>
      </c>
      <c r="AQ94" t="s">
        <v>1362</v>
      </c>
      <c r="AR94">
        <v>1</v>
      </c>
      <c r="AT94" s="97">
        <v>2</v>
      </c>
      <c r="AU94" s="99">
        <v>723</v>
      </c>
      <c r="AV94" s="103">
        <f t="shared" si="21"/>
        <v>2723</v>
      </c>
      <c r="AX94" s="7" t="s">
        <v>1065</v>
      </c>
    </row>
    <row r="95" spans="1:50" hidden="1" outlineLevel="1">
      <c r="A95" t="s">
        <v>2324</v>
      </c>
      <c r="B95" t="s">
        <v>1362</v>
      </c>
      <c r="C95" s="1">
        <f t="shared" si="24"/>
        <v>6775</v>
      </c>
      <c r="D95" s="7">
        <f>IF(N95&gt;0, RANK(N95,(N95:P95,Q95:AE95)),0)</f>
        <v>2</v>
      </c>
      <c r="E95" s="7">
        <f>IF(O95&gt;0,RANK(O95,(N95:P95,Q95:AE95)),0)</f>
        <v>1</v>
      </c>
      <c r="F95" s="7">
        <f>IF(P95&gt;0,RANK(P95,(N95:P95,Q95:AE95)),0)</f>
        <v>0</v>
      </c>
      <c r="G95" s="1">
        <f t="shared" si="25"/>
        <v>1872</v>
      </c>
      <c r="H95" s="2">
        <f t="shared" si="26"/>
        <v>0.27630996309963102</v>
      </c>
      <c r="I95" s="2"/>
      <c r="J95" s="2">
        <f t="shared" si="27"/>
        <v>0.32118081180811808</v>
      </c>
      <c r="K95" s="2">
        <f t="shared" si="28"/>
        <v>0.59749077490774904</v>
      </c>
      <c r="L95" s="2">
        <f t="shared" si="29"/>
        <v>0</v>
      </c>
      <c r="M95" s="2">
        <f t="shared" si="30"/>
        <v>8.1328413284132872E-2</v>
      </c>
      <c r="N95" s="59">
        <v>2176</v>
      </c>
      <c r="O95" s="59">
        <v>4048</v>
      </c>
      <c r="P95" s="59"/>
      <c r="Q95" s="59"/>
      <c r="R95" s="59">
        <v>542</v>
      </c>
      <c r="S95" s="59"/>
      <c r="T95" s="59"/>
      <c r="U95" s="59"/>
      <c r="V95" s="59"/>
      <c r="W95" s="59"/>
      <c r="X95" s="59"/>
      <c r="Y95" s="59">
        <v>9</v>
      </c>
      <c r="Z95" s="59"/>
      <c r="AA95" s="59"/>
      <c r="AB95" s="59"/>
      <c r="AC95" s="59"/>
      <c r="AD95" s="59"/>
      <c r="AE95" s="59"/>
      <c r="AG95" s="7">
        <f>IF(Q95&gt;0,RANK(Q95,(N95:P95,Q95:AE95)),0)</f>
        <v>0</v>
      </c>
      <c r="AH95" s="7">
        <f>IF(R95&gt;0,RANK(R95,(N95:P95,Q95:AE95)),0)</f>
        <v>3</v>
      </c>
      <c r="AI95" s="7">
        <f>IF(T95&gt;0,RANK(T95,(N95:P95,Q95:AE95)),0)</f>
        <v>0</v>
      </c>
      <c r="AJ95" s="7">
        <f>IF(S95&gt;0,RANK(S95,(N95:P95,Q95:AE95)),0)</f>
        <v>0</v>
      </c>
      <c r="AK95" s="2">
        <f t="shared" si="31"/>
        <v>0</v>
      </c>
      <c r="AL95" s="2">
        <f t="shared" si="32"/>
        <v>0.08</v>
      </c>
      <c r="AM95" s="2">
        <f t="shared" si="33"/>
        <v>0</v>
      </c>
      <c r="AN95" s="2">
        <f t="shared" si="34"/>
        <v>0</v>
      </c>
      <c r="AP95" t="s">
        <v>2324</v>
      </c>
      <c r="AQ95" t="s">
        <v>1362</v>
      </c>
      <c r="AR95">
        <v>1</v>
      </c>
      <c r="AT95" s="97">
        <v>2</v>
      </c>
      <c r="AU95" s="99">
        <v>724</v>
      </c>
      <c r="AV95" s="103">
        <f t="shared" si="21"/>
        <v>2724</v>
      </c>
      <c r="AX95" s="7" t="s">
        <v>1065</v>
      </c>
    </row>
    <row r="96" spans="1:50" hidden="1" outlineLevel="1">
      <c r="A96" t="s">
        <v>2325</v>
      </c>
      <c r="B96" t="s">
        <v>1362</v>
      </c>
      <c r="C96" s="1">
        <f t="shared" si="24"/>
        <v>6377</v>
      </c>
      <c r="D96" s="7">
        <f>IF(N96&gt;0, RANK(N96,(N96:P96,Q96:AE96)),0)</f>
        <v>2</v>
      </c>
      <c r="E96" s="7">
        <f>IF(O96&gt;0,RANK(O96,(N96:P96,Q96:AE96)),0)</f>
        <v>1</v>
      </c>
      <c r="F96" s="7">
        <f>IF(P96&gt;0,RANK(P96,(N96:P96,Q96:AE96)),0)</f>
        <v>0</v>
      </c>
      <c r="G96" s="1">
        <f t="shared" si="25"/>
        <v>1819</v>
      </c>
      <c r="H96" s="2">
        <f t="shared" si="26"/>
        <v>0.28524384506821387</v>
      </c>
      <c r="I96" s="2"/>
      <c r="J96" s="2">
        <f t="shared" si="27"/>
        <v>0.31315665673514193</v>
      </c>
      <c r="K96" s="2">
        <f t="shared" si="28"/>
        <v>0.5984005018033558</v>
      </c>
      <c r="L96" s="2">
        <f t="shared" si="29"/>
        <v>0</v>
      </c>
      <c r="M96" s="2">
        <f t="shared" si="30"/>
        <v>8.8442841461502275E-2</v>
      </c>
      <c r="N96" s="59">
        <v>1997</v>
      </c>
      <c r="O96" s="59">
        <v>3816</v>
      </c>
      <c r="P96" s="59"/>
      <c r="Q96" s="59"/>
      <c r="R96" s="59">
        <v>556</v>
      </c>
      <c r="S96" s="59"/>
      <c r="T96" s="59"/>
      <c r="U96" s="59"/>
      <c r="V96" s="59"/>
      <c r="W96" s="59"/>
      <c r="X96" s="59"/>
      <c r="Y96" s="59">
        <v>8</v>
      </c>
      <c r="Z96" s="59"/>
      <c r="AA96" s="59"/>
      <c r="AB96" s="59"/>
      <c r="AC96" s="59"/>
      <c r="AD96" s="59"/>
      <c r="AE96" s="59"/>
      <c r="AG96" s="7">
        <f>IF(Q96&gt;0,RANK(Q96,(N96:P96,Q96:AE96)),0)</f>
        <v>0</v>
      </c>
      <c r="AH96" s="7">
        <f>IF(R96&gt;0,RANK(R96,(N96:P96,Q96:AE96)),0)</f>
        <v>3</v>
      </c>
      <c r="AI96" s="7">
        <f>IF(T96&gt;0,RANK(T96,(N96:P96,Q96:AE96)),0)</f>
        <v>0</v>
      </c>
      <c r="AJ96" s="7">
        <f>IF(S96&gt;0,RANK(S96,(N96:P96,Q96:AE96)),0)</f>
        <v>0</v>
      </c>
      <c r="AK96" s="2">
        <f t="shared" si="31"/>
        <v>0</v>
      </c>
      <c r="AL96" s="2">
        <f t="shared" si="32"/>
        <v>8.7188333071977417E-2</v>
      </c>
      <c r="AM96" s="2">
        <f t="shared" si="33"/>
        <v>0</v>
      </c>
      <c r="AN96" s="2">
        <f t="shared" si="34"/>
        <v>0</v>
      </c>
      <c r="AP96" t="s">
        <v>2325</v>
      </c>
      <c r="AQ96" t="s">
        <v>1362</v>
      </c>
      <c r="AR96">
        <v>1</v>
      </c>
      <c r="AT96" s="97">
        <v>2</v>
      </c>
      <c r="AU96" s="99">
        <v>725</v>
      </c>
      <c r="AV96" s="103">
        <f t="shared" si="21"/>
        <v>2725</v>
      </c>
      <c r="AX96" s="7" t="s">
        <v>1065</v>
      </c>
    </row>
    <row r="97" spans="1:50" hidden="1" outlineLevel="1">
      <c r="A97" t="s">
        <v>2326</v>
      </c>
      <c r="B97" t="s">
        <v>1362</v>
      </c>
      <c r="C97" s="1">
        <f t="shared" si="24"/>
        <v>6148</v>
      </c>
      <c r="D97" s="7">
        <f>IF(N97&gt;0, RANK(N97,(N97:P97,Q97:AE97)),0)</f>
        <v>2</v>
      </c>
      <c r="E97" s="7">
        <f>IF(O97&gt;0,RANK(O97,(N97:P97,Q97:AE97)),0)</f>
        <v>1</v>
      </c>
      <c r="F97" s="7">
        <f>IF(P97&gt;0,RANK(P97,(N97:P97,Q97:AE97)),0)</f>
        <v>0</v>
      </c>
      <c r="G97" s="1">
        <f t="shared" si="25"/>
        <v>1431</v>
      </c>
      <c r="H97" s="2">
        <f t="shared" si="26"/>
        <v>0.23275862068965517</v>
      </c>
      <c r="I97" s="2"/>
      <c r="J97" s="2">
        <f t="shared" si="27"/>
        <v>0.33555627846454134</v>
      </c>
      <c r="K97" s="2">
        <f t="shared" si="28"/>
        <v>0.56831489915419653</v>
      </c>
      <c r="L97" s="2">
        <f t="shared" si="29"/>
        <v>0</v>
      </c>
      <c r="M97" s="2">
        <f t="shared" si="30"/>
        <v>9.612882238126208E-2</v>
      </c>
      <c r="N97" s="59">
        <v>2063</v>
      </c>
      <c r="O97" s="59">
        <v>3494</v>
      </c>
      <c r="P97" s="59"/>
      <c r="Q97" s="59"/>
      <c r="R97" s="59">
        <v>580</v>
      </c>
      <c r="S97" s="59"/>
      <c r="T97" s="59"/>
      <c r="U97" s="59"/>
      <c r="V97" s="59"/>
      <c r="W97" s="59"/>
      <c r="X97" s="59"/>
      <c r="Y97" s="59">
        <v>11</v>
      </c>
      <c r="Z97" s="59"/>
      <c r="AA97" s="59"/>
      <c r="AB97" s="59"/>
      <c r="AC97" s="59"/>
      <c r="AD97" s="59"/>
      <c r="AE97" s="59"/>
      <c r="AG97" s="7">
        <f>IF(Q97&gt;0,RANK(Q97,(N97:P97,Q97:AE97)),0)</f>
        <v>0</v>
      </c>
      <c r="AH97" s="7">
        <f>IF(R97&gt;0,RANK(R97,(N97:P97,Q97:AE97)),0)</f>
        <v>3</v>
      </c>
      <c r="AI97" s="7">
        <f>IF(T97&gt;0,RANK(T97,(N97:P97,Q97:AE97)),0)</f>
        <v>0</v>
      </c>
      <c r="AJ97" s="7">
        <f>IF(S97&gt;0,RANK(S97,(N97:P97,Q97:AE97)),0)</f>
        <v>0</v>
      </c>
      <c r="AK97" s="2">
        <f t="shared" si="31"/>
        <v>0</v>
      </c>
      <c r="AL97" s="2">
        <f t="shared" si="32"/>
        <v>9.4339622641509441E-2</v>
      </c>
      <c r="AM97" s="2">
        <f t="shared" si="33"/>
        <v>0</v>
      </c>
      <c r="AN97" s="2">
        <f t="shared" si="34"/>
        <v>0</v>
      </c>
      <c r="AP97" t="s">
        <v>2326</v>
      </c>
      <c r="AQ97" t="s">
        <v>1362</v>
      </c>
      <c r="AR97">
        <v>1</v>
      </c>
      <c r="AT97" s="97">
        <v>2</v>
      </c>
      <c r="AU97" s="99">
        <v>726</v>
      </c>
      <c r="AV97" s="103">
        <f t="shared" si="21"/>
        <v>2726</v>
      </c>
      <c r="AX97" s="7" t="s">
        <v>1065</v>
      </c>
    </row>
    <row r="98" spans="1:50" hidden="1" outlineLevel="1">
      <c r="A98" t="s">
        <v>2327</v>
      </c>
      <c r="B98" t="s">
        <v>1362</v>
      </c>
      <c r="C98" s="1">
        <f t="shared" si="24"/>
        <v>6524</v>
      </c>
      <c r="D98" s="7">
        <f>IF(N98&gt;0, RANK(N98,(N98:P98,Q98:AE98)),0)</f>
        <v>2</v>
      </c>
      <c r="E98" s="7">
        <f>IF(O98&gt;0,RANK(O98,(N98:P98,Q98:AE98)),0)</f>
        <v>1</v>
      </c>
      <c r="F98" s="7">
        <f>IF(P98&gt;0,RANK(P98,(N98:P98,Q98:AE98)),0)</f>
        <v>0</v>
      </c>
      <c r="G98" s="1">
        <f t="shared" si="25"/>
        <v>1368</v>
      </c>
      <c r="H98" s="2">
        <f t="shared" si="26"/>
        <v>0.20968730839975475</v>
      </c>
      <c r="I98" s="2"/>
      <c r="J98" s="2">
        <f t="shared" si="27"/>
        <v>0.35024524831391785</v>
      </c>
      <c r="K98" s="2">
        <f t="shared" si="28"/>
        <v>0.55993255671367259</v>
      </c>
      <c r="L98" s="2">
        <f t="shared" si="29"/>
        <v>0</v>
      </c>
      <c r="M98" s="2">
        <f t="shared" si="30"/>
        <v>8.9822194972409619E-2</v>
      </c>
      <c r="N98" s="59">
        <v>2285</v>
      </c>
      <c r="O98" s="59">
        <v>3653</v>
      </c>
      <c r="P98" s="59"/>
      <c r="Q98" s="59"/>
      <c r="R98" s="59">
        <v>574</v>
      </c>
      <c r="S98" s="59"/>
      <c r="T98" s="59"/>
      <c r="U98" s="59"/>
      <c r="V98" s="59"/>
      <c r="W98" s="59"/>
      <c r="X98" s="59"/>
      <c r="Y98" s="59">
        <v>12</v>
      </c>
      <c r="Z98" s="59"/>
      <c r="AA98" s="59"/>
      <c r="AB98" s="59"/>
      <c r="AC98" s="59"/>
      <c r="AD98" s="59"/>
      <c r="AE98" s="59"/>
      <c r="AG98" s="7">
        <f>IF(Q98&gt;0,RANK(Q98,(N98:P98,Q98:AE98)),0)</f>
        <v>0</v>
      </c>
      <c r="AH98" s="7">
        <f>IF(R98&gt;0,RANK(R98,(N98:P98,Q98:AE98)),0)</f>
        <v>3</v>
      </c>
      <c r="AI98" s="7">
        <f>IF(T98&gt;0,RANK(T98,(N98:P98,Q98:AE98)),0)</f>
        <v>0</v>
      </c>
      <c r="AJ98" s="7">
        <f>IF(S98&gt;0,RANK(S98,(N98:P98,Q98:AE98)),0)</f>
        <v>0</v>
      </c>
      <c r="AK98" s="2">
        <f t="shared" si="31"/>
        <v>0</v>
      </c>
      <c r="AL98" s="2">
        <f t="shared" si="32"/>
        <v>8.7982832618025753E-2</v>
      </c>
      <c r="AM98" s="2">
        <f t="shared" si="33"/>
        <v>0</v>
      </c>
      <c r="AN98" s="2">
        <f t="shared" si="34"/>
        <v>0</v>
      </c>
      <c r="AP98" t="s">
        <v>2327</v>
      </c>
      <c r="AQ98" t="s">
        <v>1362</v>
      </c>
      <c r="AR98">
        <v>1</v>
      </c>
      <c r="AT98" s="97">
        <v>2</v>
      </c>
      <c r="AU98" s="99">
        <v>727</v>
      </c>
      <c r="AV98" s="103">
        <f t="shared" si="21"/>
        <v>2727</v>
      </c>
      <c r="AX98" s="7" t="s">
        <v>1065</v>
      </c>
    </row>
    <row r="99" spans="1:50" hidden="1" outlineLevel="1">
      <c r="A99" t="s">
        <v>2328</v>
      </c>
      <c r="B99" t="s">
        <v>1362</v>
      </c>
      <c r="C99" s="1">
        <f t="shared" si="24"/>
        <v>6391</v>
      </c>
      <c r="D99" s="7">
        <f>IF(N99&gt;0, RANK(N99,(N99:P99,Q99:AE99)),0)</f>
        <v>2</v>
      </c>
      <c r="E99" s="7">
        <f>IF(O99&gt;0,RANK(O99,(N99:P99,Q99:AE99)),0)</f>
        <v>1</v>
      </c>
      <c r="F99" s="7">
        <f>IF(P99&gt;0,RANK(P99,(N99:P99,Q99:AE99)),0)</f>
        <v>0</v>
      </c>
      <c r="G99" s="1">
        <f t="shared" si="25"/>
        <v>1159</v>
      </c>
      <c r="H99" s="2">
        <f t="shared" si="26"/>
        <v>0.18134877171021749</v>
      </c>
      <c r="I99" s="2"/>
      <c r="J99" s="2">
        <f t="shared" si="27"/>
        <v>0.34955406039743392</v>
      </c>
      <c r="K99" s="2">
        <f t="shared" si="28"/>
        <v>0.53090283210765143</v>
      </c>
      <c r="L99" s="2">
        <f t="shared" si="29"/>
        <v>0</v>
      </c>
      <c r="M99" s="2">
        <f t="shared" si="30"/>
        <v>0.1195431074949147</v>
      </c>
      <c r="N99" s="59">
        <v>2234</v>
      </c>
      <c r="O99" s="59">
        <v>3393</v>
      </c>
      <c r="P99" s="59"/>
      <c r="Q99" s="59"/>
      <c r="R99" s="59">
        <v>738</v>
      </c>
      <c r="S99" s="59"/>
      <c r="T99" s="59"/>
      <c r="U99" s="59"/>
      <c r="V99" s="59"/>
      <c r="W99" s="59"/>
      <c r="X99" s="59"/>
      <c r="Y99" s="59">
        <v>26</v>
      </c>
      <c r="Z99" s="59"/>
      <c r="AA99" s="59"/>
      <c r="AB99" s="59"/>
      <c r="AC99" s="59"/>
      <c r="AD99" s="59"/>
      <c r="AE99" s="59"/>
      <c r="AG99" s="7">
        <f>IF(Q99&gt;0,RANK(Q99,(N99:P99,Q99:AE99)),0)</f>
        <v>0</v>
      </c>
      <c r="AH99" s="7">
        <f>IF(R99&gt;0,RANK(R99,(N99:P99,Q99:AE99)),0)</f>
        <v>3</v>
      </c>
      <c r="AI99" s="7">
        <f>IF(T99&gt;0,RANK(T99,(N99:P99,Q99:AE99)),0)</f>
        <v>0</v>
      </c>
      <c r="AJ99" s="7">
        <f>IF(S99&gt;0,RANK(S99,(N99:P99,Q99:AE99)),0)</f>
        <v>0</v>
      </c>
      <c r="AK99" s="2">
        <f t="shared" si="31"/>
        <v>0</v>
      </c>
      <c r="AL99" s="2">
        <f t="shared" si="32"/>
        <v>0.1154748865592239</v>
      </c>
      <c r="AM99" s="2">
        <f t="shared" si="33"/>
        <v>0</v>
      </c>
      <c r="AN99" s="2">
        <f t="shared" si="34"/>
        <v>0</v>
      </c>
      <c r="AP99" t="s">
        <v>2328</v>
      </c>
      <c r="AQ99" t="s">
        <v>1362</v>
      </c>
      <c r="AR99">
        <v>1</v>
      </c>
      <c r="AT99" s="97">
        <v>2</v>
      </c>
      <c r="AU99" s="99">
        <v>728</v>
      </c>
      <c r="AV99" s="103">
        <f t="shared" si="21"/>
        <v>2728</v>
      </c>
      <c r="AX99" s="7" t="s">
        <v>1065</v>
      </c>
    </row>
    <row r="100" spans="1:50" hidden="1" outlineLevel="1">
      <c r="A100" t="s">
        <v>2329</v>
      </c>
      <c r="B100" t="s">
        <v>1362</v>
      </c>
      <c r="C100" s="1">
        <f t="shared" si="24"/>
        <v>7198</v>
      </c>
      <c r="D100" s="7">
        <f>IF(N100&gt;0, RANK(N100,(N100:P100,Q100:AE100)),0)</f>
        <v>1</v>
      </c>
      <c r="E100" s="7">
        <f>IF(O100&gt;0,RANK(O100,(N100:P100,Q100:AE100)),0)</f>
        <v>2</v>
      </c>
      <c r="F100" s="7">
        <f>IF(P100&gt;0,RANK(P100,(N100:P100,Q100:AE100)),0)</f>
        <v>0</v>
      </c>
      <c r="G100" s="1">
        <f t="shared" si="25"/>
        <v>338</v>
      </c>
      <c r="H100" s="2">
        <f t="shared" si="26"/>
        <v>4.6957488191164215E-2</v>
      </c>
      <c r="I100" s="2"/>
      <c r="J100" s="2">
        <f t="shared" si="27"/>
        <v>0.47624340094470685</v>
      </c>
      <c r="K100" s="2">
        <f t="shared" si="28"/>
        <v>0.42928591275354266</v>
      </c>
      <c r="L100" s="2">
        <f t="shared" si="29"/>
        <v>0</v>
      </c>
      <c r="M100" s="2">
        <f t="shared" si="30"/>
        <v>9.4470686301750484E-2</v>
      </c>
      <c r="N100" s="59">
        <v>3428</v>
      </c>
      <c r="O100" s="59">
        <v>3090</v>
      </c>
      <c r="P100" s="59"/>
      <c r="Q100" s="59"/>
      <c r="R100" s="59">
        <v>666</v>
      </c>
      <c r="S100" s="59"/>
      <c r="T100" s="59"/>
      <c r="U100" s="59"/>
      <c r="V100" s="59"/>
      <c r="W100" s="59"/>
      <c r="X100" s="59"/>
      <c r="Y100" s="59">
        <v>14</v>
      </c>
      <c r="Z100" s="59"/>
      <c r="AA100" s="59"/>
      <c r="AB100" s="59"/>
      <c r="AC100" s="59"/>
      <c r="AD100" s="59"/>
      <c r="AE100" s="59"/>
      <c r="AG100" s="7">
        <f>IF(Q100&gt;0,RANK(Q100,(N100:P100,Q100:AE100)),0)</f>
        <v>0</v>
      </c>
      <c r="AH100" s="7">
        <f>IF(R100&gt;0,RANK(R100,(N100:P100,Q100:AE100)),0)</f>
        <v>3</v>
      </c>
      <c r="AI100" s="7">
        <f>IF(T100&gt;0,RANK(T100,(N100:P100,Q100:AE100)),0)</f>
        <v>0</v>
      </c>
      <c r="AJ100" s="7">
        <f>IF(S100&gt;0,RANK(S100,(N100:P100,Q100:AE100)),0)</f>
        <v>0</v>
      </c>
      <c r="AK100" s="2">
        <f t="shared" si="31"/>
        <v>0</v>
      </c>
      <c r="AL100" s="2">
        <f t="shared" si="32"/>
        <v>9.2525701583773268E-2</v>
      </c>
      <c r="AM100" s="2">
        <f t="shared" si="33"/>
        <v>0</v>
      </c>
      <c r="AN100" s="2">
        <f t="shared" si="34"/>
        <v>0</v>
      </c>
      <c r="AP100" t="s">
        <v>2329</v>
      </c>
      <c r="AQ100" t="s">
        <v>1362</v>
      </c>
      <c r="AR100">
        <v>1</v>
      </c>
      <c r="AT100" s="97">
        <v>2</v>
      </c>
      <c r="AU100" s="99">
        <v>729</v>
      </c>
      <c r="AV100" s="103">
        <f t="shared" si="21"/>
        <v>2729</v>
      </c>
      <c r="AX100" s="7" t="s">
        <v>1065</v>
      </c>
    </row>
    <row r="101" spans="1:50" hidden="1" outlineLevel="1">
      <c r="A101" t="s">
        <v>2330</v>
      </c>
      <c r="B101" t="s">
        <v>1362</v>
      </c>
      <c r="C101" s="1">
        <f t="shared" si="24"/>
        <v>5916</v>
      </c>
      <c r="D101" s="7">
        <f>IF(N101&gt;0, RANK(N101,(N101:P101,Q101:AE101)),0)</f>
        <v>2</v>
      </c>
      <c r="E101" s="7">
        <f>IF(O101&gt;0,RANK(O101,(N101:P101,Q101:AE101)),0)</f>
        <v>1</v>
      </c>
      <c r="F101" s="7">
        <f>IF(P101&gt;0,RANK(P101,(N101:P101,Q101:AE101)),0)</f>
        <v>0</v>
      </c>
      <c r="G101" s="1">
        <f t="shared" si="25"/>
        <v>604</v>
      </c>
      <c r="H101" s="2">
        <f t="shared" si="26"/>
        <v>0.10209601081812035</v>
      </c>
      <c r="I101" s="2"/>
      <c r="J101" s="2">
        <f t="shared" si="27"/>
        <v>0.41852603110209602</v>
      </c>
      <c r="K101" s="2">
        <f t="shared" si="28"/>
        <v>0.52062204192021633</v>
      </c>
      <c r="L101" s="2">
        <f t="shared" si="29"/>
        <v>0</v>
      </c>
      <c r="M101" s="2">
        <f t="shared" si="30"/>
        <v>6.0851926977687709E-2</v>
      </c>
      <c r="N101" s="59">
        <v>2476</v>
      </c>
      <c r="O101" s="59">
        <v>3080</v>
      </c>
      <c r="P101" s="59"/>
      <c r="Q101" s="59"/>
      <c r="R101" s="59">
        <v>338</v>
      </c>
      <c r="S101" s="59"/>
      <c r="T101" s="59"/>
      <c r="U101" s="59"/>
      <c r="V101" s="59"/>
      <c r="W101" s="59"/>
      <c r="X101" s="59"/>
      <c r="Y101" s="59">
        <v>22</v>
      </c>
      <c r="Z101" s="59"/>
      <c r="AA101" s="59"/>
      <c r="AB101" s="59"/>
      <c r="AC101" s="59"/>
      <c r="AD101" s="59"/>
      <c r="AE101" s="59"/>
      <c r="AG101" s="7">
        <f>IF(Q101&gt;0,RANK(Q101,(N101:P101,Q101:AE101)),0)</f>
        <v>0</v>
      </c>
      <c r="AH101" s="7">
        <f>IF(R101&gt;0,RANK(R101,(N101:P101,Q101:AE101)),0)</f>
        <v>3</v>
      </c>
      <c r="AI101" s="7">
        <f>IF(T101&gt;0,RANK(T101,(N101:P101,Q101:AE101)),0)</f>
        <v>0</v>
      </c>
      <c r="AJ101" s="7">
        <f>IF(S101&gt;0,RANK(S101,(N101:P101,Q101:AE101)),0)</f>
        <v>0</v>
      </c>
      <c r="AK101" s="2">
        <f t="shared" si="31"/>
        <v>0</v>
      </c>
      <c r="AL101" s="2">
        <f t="shared" si="32"/>
        <v>5.7133198106828938E-2</v>
      </c>
      <c r="AM101" s="2">
        <f t="shared" si="33"/>
        <v>0</v>
      </c>
      <c r="AN101" s="2">
        <f t="shared" si="34"/>
        <v>0</v>
      </c>
      <c r="AP101" t="s">
        <v>2330</v>
      </c>
      <c r="AQ101" t="s">
        <v>1362</v>
      </c>
      <c r="AR101">
        <v>1</v>
      </c>
      <c r="AT101" s="97">
        <v>2</v>
      </c>
      <c r="AU101" s="99">
        <v>730</v>
      </c>
      <c r="AV101" s="103">
        <f t="shared" si="21"/>
        <v>2730</v>
      </c>
      <c r="AX101" s="7" t="s">
        <v>1065</v>
      </c>
    </row>
    <row r="102" spans="1:50" hidden="1" outlineLevel="1">
      <c r="A102" t="s">
        <v>2331</v>
      </c>
      <c r="B102" t="s">
        <v>1362</v>
      </c>
      <c r="C102" s="1">
        <f t="shared" si="24"/>
        <v>5932</v>
      </c>
      <c r="D102" s="7">
        <f>IF(N102&gt;0, RANK(N102,(N102:P102,Q102:AE102)),0)</f>
        <v>2</v>
      </c>
      <c r="E102" s="7">
        <f>IF(O102&gt;0,RANK(O102,(N102:P102,Q102:AE102)),0)</f>
        <v>1</v>
      </c>
      <c r="F102" s="7">
        <f>IF(P102&gt;0,RANK(P102,(N102:P102,Q102:AE102)),0)</f>
        <v>0</v>
      </c>
      <c r="G102" s="1">
        <f t="shared" si="25"/>
        <v>329</v>
      </c>
      <c r="H102" s="2">
        <f t="shared" si="26"/>
        <v>5.5461901550910318E-2</v>
      </c>
      <c r="I102" s="2"/>
      <c r="J102" s="2">
        <f t="shared" si="27"/>
        <v>0.44234659474039112</v>
      </c>
      <c r="K102" s="2">
        <f t="shared" si="28"/>
        <v>0.49780849629130142</v>
      </c>
      <c r="L102" s="2">
        <f t="shared" si="29"/>
        <v>0</v>
      </c>
      <c r="M102" s="2">
        <f t="shared" si="30"/>
        <v>5.984490896830752E-2</v>
      </c>
      <c r="N102" s="59">
        <v>2624</v>
      </c>
      <c r="O102" s="59">
        <v>2953</v>
      </c>
      <c r="P102" s="59"/>
      <c r="Q102" s="59"/>
      <c r="R102" s="59">
        <v>340</v>
      </c>
      <c r="S102" s="59"/>
      <c r="T102" s="59"/>
      <c r="U102" s="59"/>
      <c r="V102" s="59"/>
      <c r="W102" s="59"/>
      <c r="X102" s="59"/>
      <c r="Y102" s="59">
        <v>15</v>
      </c>
      <c r="Z102" s="59"/>
      <c r="AA102" s="59"/>
      <c r="AB102" s="59"/>
      <c r="AC102" s="59"/>
      <c r="AD102" s="59"/>
      <c r="AE102" s="59"/>
      <c r="AG102" s="7">
        <f>IF(Q102&gt;0,RANK(Q102,(N102:P102,Q102:AE102)),0)</f>
        <v>0</v>
      </c>
      <c r="AH102" s="7">
        <f>IF(R102&gt;0,RANK(R102,(N102:P102,Q102:AE102)),0)</f>
        <v>3</v>
      </c>
      <c r="AI102" s="7">
        <f>IF(T102&gt;0,RANK(T102,(N102:P102,Q102:AE102)),0)</f>
        <v>0</v>
      </c>
      <c r="AJ102" s="7">
        <f>IF(S102&gt;0,RANK(S102,(N102:P102,Q102:AE102)),0)</f>
        <v>0</v>
      </c>
      <c r="AK102" s="2">
        <f t="shared" si="31"/>
        <v>0</v>
      </c>
      <c r="AL102" s="2">
        <f t="shared" si="32"/>
        <v>5.7316250842886045E-2</v>
      </c>
      <c r="AM102" s="2">
        <f t="shared" si="33"/>
        <v>0</v>
      </c>
      <c r="AN102" s="2">
        <f t="shared" si="34"/>
        <v>0</v>
      </c>
      <c r="AP102" t="s">
        <v>2331</v>
      </c>
      <c r="AQ102" t="s">
        <v>1362</v>
      </c>
      <c r="AR102">
        <v>1</v>
      </c>
      <c r="AT102" s="97">
        <v>2</v>
      </c>
      <c r="AU102" s="99">
        <v>731</v>
      </c>
      <c r="AV102" s="103">
        <f t="shared" si="21"/>
        <v>2731</v>
      </c>
      <c r="AX102" s="7" t="s">
        <v>1065</v>
      </c>
    </row>
    <row r="103" spans="1:50" hidden="1" outlineLevel="1">
      <c r="A103" t="s">
        <v>2332</v>
      </c>
      <c r="B103" t="s">
        <v>1362</v>
      </c>
      <c r="C103" s="1">
        <f t="shared" si="24"/>
        <v>4619</v>
      </c>
      <c r="D103" s="7">
        <f>IF(N103&gt;0, RANK(N103,(N103:P103,Q103:AE103)),0)</f>
        <v>2</v>
      </c>
      <c r="E103" s="7">
        <f>IF(O103&gt;0,RANK(O103,(N103:P103,Q103:AE103)),0)</f>
        <v>1</v>
      </c>
      <c r="F103" s="7">
        <f>IF(P103&gt;0,RANK(P103,(N103:P103,Q103:AE103)),0)</f>
        <v>0</v>
      </c>
      <c r="G103" s="1">
        <f t="shared" si="25"/>
        <v>1188</v>
      </c>
      <c r="H103" s="2">
        <f t="shared" si="26"/>
        <v>0.25719852781987446</v>
      </c>
      <c r="I103" s="2"/>
      <c r="J103" s="2">
        <f t="shared" si="27"/>
        <v>0.33816843472613117</v>
      </c>
      <c r="K103" s="2">
        <f t="shared" si="28"/>
        <v>0.59536696254600563</v>
      </c>
      <c r="L103" s="2">
        <f t="shared" si="29"/>
        <v>0</v>
      </c>
      <c r="M103" s="2">
        <f t="shared" si="30"/>
        <v>6.6464602727863253E-2</v>
      </c>
      <c r="N103" s="59">
        <v>1562</v>
      </c>
      <c r="O103" s="59">
        <v>2750</v>
      </c>
      <c r="P103" s="59"/>
      <c r="Q103" s="59"/>
      <c r="R103" s="59">
        <v>298</v>
      </c>
      <c r="S103" s="59"/>
      <c r="T103" s="59"/>
      <c r="U103" s="59"/>
      <c r="V103" s="59"/>
      <c r="W103" s="59"/>
      <c r="X103" s="59"/>
      <c r="Y103" s="59">
        <v>9</v>
      </c>
      <c r="Z103" s="59"/>
      <c r="AA103" s="59"/>
      <c r="AB103" s="59"/>
      <c r="AC103" s="59"/>
      <c r="AD103" s="59"/>
      <c r="AE103" s="59"/>
      <c r="AG103" s="7">
        <f>IF(Q103&gt;0,RANK(Q103,(N103:P103,Q103:AE103)),0)</f>
        <v>0</v>
      </c>
      <c r="AH103" s="7">
        <f>IF(R103&gt;0,RANK(R103,(N103:P103,Q103:AE103)),0)</f>
        <v>3</v>
      </c>
      <c r="AI103" s="7">
        <f>IF(T103&gt;0,RANK(T103,(N103:P103,Q103:AE103)),0)</f>
        <v>0</v>
      </c>
      <c r="AJ103" s="7">
        <f>IF(S103&gt;0,RANK(S103,(N103:P103,Q103:AE103)),0)</f>
        <v>0</v>
      </c>
      <c r="AK103" s="2">
        <f t="shared" si="31"/>
        <v>0</v>
      </c>
      <c r="AL103" s="2">
        <f t="shared" si="32"/>
        <v>6.4516129032258063E-2</v>
      </c>
      <c r="AM103" s="2">
        <f t="shared" si="33"/>
        <v>0</v>
      </c>
      <c r="AN103" s="2">
        <f t="shared" si="34"/>
        <v>0</v>
      </c>
      <c r="AP103" t="s">
        <v>2332</v>
      </c>
      <c r="AQ103" t="s">
        <v>1362</v>
      </c>
      <c r="AR103">
        <v>1</v>
      </c>
      <c r="AT103" s="97">
        <v>2</v>
      </c>
      <c r="AU103" s="99">
        <v>732</v>
      </c>
      <c r="AV103" s="103">
        <f t="shared" si="21"/>
        <v>2732</v>
      </c>
      <c r="AX103" s="7" t="s">
        <v>1065</v>
      </c>
    </row>
    <row r="104" spans="1:50" hidden="1" outlineLevel="1">
      <c r="A104" t="s">
        <v>2333</v>
      </c>
      <c r="B104" t="s">
        <v>1362</v>
      </c>
      <c r="C104" s="1">
        <f t="shared" si="24"/>
        <v>6880</v>
      </c>
      <c r="D104" s="7">
        <f>IF(N104&gt;0, RANK(N104,(N104:P104,Q104:AE104)),0)</f>
        <v>2</v>
      </c>
      <c r="E104" s="7">
        <f>IF(O104&gt;0,RANK(O104,(N104:P104,Q104:AE104)),0)</f>
        <v>1</v>
      </c>
      <c r="F104" s="7">
        <f>IF(P104&gt;0,RANK(P104,(N104:P104,Q104:AE104)),0)</f>
        <v>0</v>
      </c>
      <c r="G104" s="1">
        <f t="shared" si="25"/>
        <v>1617</v>
      </c>
      <c r="H104" s="2">
        <f t="shared" si="26"/>
        <v>0.23502906976744187</v>
      </c>
      <c r="I104" s="2"/>
      <c r="J104" s="2">
        <f t="shared" si="27"/>
        <v>0.35203488372093023</v>
      </c>
      <c r="K104" s="2">
        <f t="shared" si="28"/>
        <v>0.58706395348837215</v>
      </c>
      <c r="L104" s="2">
        <f t="shared" si="29"/>
        <v>0</v>
      </c>
      <c r="M104" s="2">
        <f t="shared" si="30"/>
        <v>6.0901162790697683E-2</v>
      </c>
      <c r="N104" s="59">
        <v>2422</v>
      </c>
      <c r="O104" s="59">
        <v>4039</v>
      </c>
      <c r="P104" s="59"/>
      <c r="Q104" s="59"/>
      <c r="R104" s="59">
        <v>406</v>
      </c>
      <c r="S104" s="59"/>
      <c r="T104" s="59"/>
      <c r="U104" s="59"/>
      <c r="V104" s="59"/>
      <c r="W104" s="59"/>
      <c r="X104" s="59"/>
      <c r="Y104" s="59">
        <v>13</v>
      </c>
      <c r="Z104" s="59"/>
      <c r="AA104" s="59"/>
      <c r="AB104" s="59"/>
      <c r="AC104" s="59"/>
      <c r="AD104" s="59"/>
      <c r="AE104" s="59"/>
      <c r="AG104" s="7">
        <f>IF(Q104&gt;0,RANK(Q104,(N104:P104,Q104:AE104)),0)</f>
        <v>0</v>
      </c>
      <c r="AH104" s="7">
        <f>IF(R104&gt;0,RANK(R104,(N104:P104,Q104:AE104)),0)</f>
        <v>3</v>
      </c>
      <c r="AI104" s="7">
        <f>IF(T104&gt;0,RANK(T104,(N104:P104,Q104:AE104)),0)</f>
        <v>0</v>
      </c>
      <c r="AJ104" s="7">
        <f>IF(S104&gt;0,RANK(S104,(N104:P104,Q104:AE104)),0)</f>
        <v>0</v>
      </c>
      <c r="AK104" s="2">
        <f t="shared" si="31"/>
        <v>0</v>
      </c>
      <c r="AL104" s="2">
        <f t="shared" si="32"/>
        <v>5.9011627906976741E-2</v>
      </c>
      <c r="AM104" s="2">
        <f t="shared" si="33"/>
        <v>0</v>
      </c>
      <c r="AN104" s="2">
        <f t="shared" si="34"/>
        <v>0</v>
      </c>
      <c r="AP104" t="s">
        <v>2333</v>
      </c>
      <c r="AQ104" t="s">
        <v>1362</v>
      </c>
      <c r="AR104">
        <v>1</v>
      </c>
      <c r="AT104" s="97">
        <v>2</v>
      </c>
      <c r="AU104" s="99">
        <v>733</v>
      </c>
      <c r="AV104" s="103">
        <f t="shared" si="21"/>
        <v>2733</v>
      </c>
      <c r="AX104" s="7" t="s">
        <v>1065</v>
      </c>
    </row>
    <row r="105" spans="1:50" hidden="1" outlineLevel="1">
      <c r="A105" t="s">
        <v>2334</v>
      </c>
      <c r="B105" t="s">
        <v>1362</v>
      </c>
      <c r="C105" s="1">
        <f t="shared" si="24"/>
        <v>6671</v>
      </c>
      <c r="D105" s="7">
        <f>IF(N105&gt;0, RANK(N105,(N105:P105,Q105:AE105)),0)</f>
        <v>2</v>
      </c>
      <c r="E105" s="7">
        <f>IF(O105&gt;0,RANK(O105,(N105:P105,Q105:AE105)),0)</f>
        <v>1</v>
      </c>
      <c r="F105" s="7">
        <f>IF(P105&gt;0,RANK(P105,(N105:P105,Q105:AE105)),0)</f>
        <v>0</v>
      </c>
      <c r="G105" s="1">
        <f t="shared" si="25"/>
        <v>1806</v>
      </c>
      <c r="H105" s="2">
        <f t="shared" si="26"/>
        <v>0.2707240293809024</v>
      </c>
      <c r="I105" s="2"/>
      <c r="J105" s="2">
        <f t="shared" si="27"/>
        <v>0.32708739319442365</v>
      </c>
      <c r="K105" s="2">
        <f t="shared" si="28"/>
        <v>0.59781142257532605</v>
      </c>
      <c r="L105" s="2">
        <f t="shared" si="29"/>
        <v>0</v>
      </c>
      <c r="M105" s="2">
        <f t="shared" si="30"/>
        <v>7.5101184230250362E-2</v>
      </c>
      <c r="N105" s="59">
        <v>2182</v>
      </c>
      <c r="O105" s="59">
        <v>3988</v>
      </c>
      <c r="P105" s="59"/>
      <c r="Q105" s="59"/>
      <c r="R105" s="59">
        <v>483</v>
      </c>
      <c r="S105" s="59"/>
      <c r="T105" s="59"/>
      <c r="U105" s="59"/>
      <c r="V105" s="59"/>
      <c r="W105" s="59"/>
      <c r="X105" s="59"/>
      <c r="Y105" s="59">
        <v>18</v>
      </c>
      <c r="Z105" s="59"/>
      <c r="AA105" s="59"/>
      <c r="AB105" s="59"/>
      <c r="AC105" s="59"/>
      <c r="AD105" s="59"/>
      <c r="AE105" s="59"/>
      <c r="AG105" s="7">
        <f>IF(Q105&gt;0,RANK(Q105,(N105:P105,Q105:AE105)),0)</f>
        <v>0</v>
      </c>
      <c r="AH105" s="7">
        <f>IF(R105&gt;0,RANK(R105,(N105:P105,Q105:AE105)),0)</f>
        <v>3</v>
      </c>
      <c r="AI105" s="7">
        <f>IF(T105&gt;0,RANK(T105,(N105:P105,Q105:AE105)),0)</f>
        <v>0</v>
      </c>
      <c r="AJ105" s="7">
        <f>IF(S105&gt;0,RANK(S105,(N105:P105,Q105:AE105)),0)</f>
        <v>0</v>
      </c>
      <c r="AK105" s="2">
        <f t="shared" si="31"/>
        <v>0</v>
      </c>
      <c r="AL105" s="2">
        <f t="shared" si="32"/>
        <v>7.2402938090241342E-2</v>
      </c>
      <c r="AM105" s="2">
        <f t="shared" si="33"/>
        <v>0</v>
      </c>
      <c r="AN105" s="2">
        <f t="shared" si="34"/>
        <v>0</v>
      </c>
      <c r="AP105" t="s">
        <v>2334</v>
      </c>
      <c r="AQ105" t="s">
        <v>1362</v>
      </c>
      <c r="AR105">
        <v>1</v>
      </c>
      <c r="AT105" s="97">
        <v>2</v>
      </c>
      <c r="AU105" s="99">
        <v>734</v>
      </c>
      <c r="AV105" s="103">
        <f t="shared" si="21"/>
        <v>2734</v>
      </c>
      <c r="AX105" s="7" t="s">
        <v>1065</v>
      </c>
    </row>
    <row r="106" spans="1:50" hidden="1" outlineLevel="1">
      <c r="A106" t="s">
        <v>2335</v>
      </c>
      <c r="B106" t="s">
        <v>1362</v>
      </c>
      <c r="C106" s="1">
        <f t="shared" si="24"/>
        <v>6081</v>
      </c>
      <c r="D106" s="7">
        <f>IF(N106&gt;0, RANK(N106,(N106:P106,Q106:AE106)),0)</f>
        <v>2</v>
      </c>
      <c r="E106" s="7">
        <f>IF(O106&gt;0,RANK(O106,(N106:P106,Q106:AE106)),0)</f>
        <v>1</v>
      </c>
      <c r="F106" s="7">
        <f>IF(P106&gt;0,RANK(P106,(N106:P106,Q106:AE106)),0)</f>
        <v>0</v>
      </c>
      <c r="G106" s="1">
        <f t="shared" si="25"/>
        <v>917</v>
      </c>
      <c r="H106" s="2">
        <f t="shared" si="26"/>
        <v>0.15079756618977141</v>
      </c>
      <c r="I106" s="2"/>
      <c r="J106" s="2">
        <f t="shared" si="27"/>
        <v>0.37756947870416052</v>
      </c>
      <c r="K106" s="2">
        <f t="shared" si="28"/>
        <v>0.52836704489393194</v>
      </c>
      <c r="L106" s="2">
        <f t="shared" si="29"/>
        <v>0</v>
      </c>
      <c r="M106" s="2">
        <f t="shared" si="30"/>
        <v>9.4063476401907486E-2</v>
      </c>
      <c r="N106" s="59">
        <v>2296</v>
      </c>
      <c r="O106" s="59">
        <v>3213</v>
      </c>
      <c r="P106" s="59"/>
      <c r="Q106" s="59"/>
      <c r="R106" s="59">
        <v>563</v>
      </c>
      <c r="S106" s="59"/>
      <c r="T106" s="59"/>
      <c r="U106" s="59"/>
      <c r="V106" s="59"/>
      <c r="W106" s="59"/>
      <c r="X106" s="59"/>
      <c r="Y106" s="59">
        <v>9</v>
      </c>
      <c r="Z106" s="59"/>
      <c r="AA106" s="59"/>
      <c r="AB106" s="59"/>
      <c r="AC106" s="59"/>
      <c r="AD106" s="59"/>
      <c r="AE106" s="59"/>
      <c r="AG106" s="7">
        <f>IF(Q106&gt;0,RANK(Q106,(N106:P106,Q106:AE106)),0)</f>
        <v>0</v>
      </c>
      <c r="AH106" s="7">
        <f>IF(R106&gt;0,RANK(R106,(N106:P106,Q106:AE106)),0)</f>
        <v>3</v>
      </c>
      <c r="AI106" s="7">
        <f>IF(T106&gt;0,RANK(T106,(N106:P106,Q106:AE106)),0)</f>
        <v>0</v>
      </c>
      <c r="AJ106" s="7">
        <f>IF(S106&gt;0,RANK(S106,(N106:P106,Q106:AE106)),0)</f>
        <v>0</v>
      </c>
      <c r="AK106" s="2">
        <f t="shared" si="31"/>
        <v>0</v>
      </c>
      <c r="AL106" s="2">
        <f t="shared" si="32"/>
        <v>9.2583456668311137E-2</v>
      </c>
      <c r="AM106" s="2">
        <f t="shared" si="33"/>
        <v>0</v>
      </c>
      <c r="AN106" s="2">
        <f t="shared" si="34"/>
        <v>0</v>
      </c>
      <c r="AP106" t="s">
        <v>2335</v>
      </c>
      <c r="AQ106" t="s">
        <v>1362</v>
      </c>
      <c r="AR106">
        <v>1</v>
      </c>
      <c r="AT106" s="97">
        <v>2</v>
      </c>
      <c r="AU106" s="99">
        <v>735</v>
      </c>
      <c r="AV106" s="103">
        <f t="shared" si="21"/>
        <v>2735</v>
      </c>
      <c r="AX106" s="7" t="s">
        <v>1065</v>
      </c>
    </row>
    <row r="107" spans="1:50" hidden="1" outlineLevel="1">
      <c r="A107" t="s">
        <v>2336</v>
      </c>
      <c r="B107" t="s">
        <v>1362</v>
      </c>
      <c r="C107" s="1">
        <f t="shared" si="24"/>
        <v>5020</v>
      </c>
      <c r="D107" s="7">
        <f>IF(N107&gt;0, RANK(N107,(N107:P107,Q107:AE107)),0)</f>
        <v>2</v>
      </c>
      <c r="E107" s="7">
        <f>IF(O107&gt;0,RANK(O107,(N107:P107,Q107:AE107)),0)</f>
        <v>1</v>
      </c>
      <c r="F107" s="7">
        <f>IF(P107&gt;0,RANK(P107,(N107:P107,Q107:AE107)),0)</f>
        <v>0</v>
      </c>
      <c r="G107" s="1">
        <f t="shared" si="25"/>
        <v>572</v>
      </c>
      <c r="H107" s="2">
        <f t="shared" si="26"/>
        <v>0.11394422310756971</v>
      </c>
      <c r="I107" s="2"/>
      <c r="J107" s="2">
        <f t="shared" si="27"/>
        <v>0.40956175298804781</v>
      </c>
      <c r="K107" s="2">
        <f t="shared" si="28"/>
        <v>0.52350597609561755</v>
      </c>
      <c r="L107" s="2">
        <f t="shared" si="29"/>
        <v>0</v>
      </c>
      <c r="M107" s="2">
        <f t="shared" si="30"/>
        <v>6.6932270916334691E-2</v>
      </c>
      <c r="N107" s="59">
        <v>2056</v>
      </c>
      <c r="O107" s="59">
        <v>2628</v>
      </c>
      <c r="P107" s="59"/>
      <c r="Q107" s="59"/>
      <c r="R107" s="59">
        <v>330</v>
      </c>
      <c r="S107" s="59"/>
      <c r="T107" s="59"/>
      <c r="U107" s="59"/>
      <c r="V107" s="59"/>
      <c r="W107" s="59"/>
      <c r="X107" s="59"/>
      <c r="Y107" s="59">
        <v>6</v>
      </c>
      <c r="Z107" s="59"/>
      <c r="AA107" s="59"/>
      <c r="AB107" s="59"/>
      <c r="AC107" s="59"/>
      <c r="AD107" s="59"/>
      <c r="AE107" s="59"/>
      <c r="AG107" s="7">
        <f>IF(Q107&gt;0,RANK(Q107,(N107:P107,Q107:AE107)),0)</f>
        <v>0</v>
      </c>
      <c r="AH107" s="7">
        <f>IF(R107&gt;0,RANK(R107,(N107:P107,Q107:AE107)),0)</f>
        <v>3</v>
      </c>
      <c r="AI107" s="7">
        <f>IF(T107&gt;0,RANK(T107,(N107:P107,Q107:AE107)),0)</f>
        <v>0</v>
      </c>
      <c r="AJ107" s="7">
        <f>IF(S107&gt;0,RANK(S107,(N107:P107,Q107:AE107)),0)</f>
        <v>0</v>
      </c>
      <c r="AK107" s="2">
        <f t="shared" si="31"/>
        <v>0</v>
      </c>
      <c r="AL107" s="2">
        <f t="shared" si="32"/>
        <v>6.5737051792828682E-2</v>
      </c>
      <c r="AM107" s="2">
        <f t="shared" si="33"/>
        <v>0</v>
      </c>
      <c r="AN107" s="2">
        <f t="shared" si="34"/>
        <v>0</v>
      </c>
      <c r="AP107" t="s">
        <v>2336</v>
      </c>
      <c r="AQ107" t="s">
        <v>1362</v>
      </c>
      <c r="AR107">
        <v>1</v>
      </c>
      <c r="AT107" s="97">
        <v>2</v>
      </c>
      <c r="AU107" s="99">
        <v>736</v>
      </c>
      <c r="AV107" s="103">
        <f t="shared" si="21"/>
        <v>2736</v>
      </c>
      <c r="AX107" s="7" t="s">
        <v>1065</v>
      </c>
    </row>
    <row r="108" spans="1:50" hidden="1" outlineLevel="1">
      <c r="A108" t="s">
        <v>2337</v>
      </c>
      <c r="B108" t="s">
        <v>1362</v>
      </c>
      <c r="C108" s="1">
        <f t="shared" si="24"/>
        <v>4336</v>
      </c>
      <c r="D108" s="7">
        <f>IF(N108&gt;0, RANK(N108,(N108:P108,Q108:AE108)),0)</f>
        <v>1</v>
      </c>
      <c r="E108" s="7">
        <f>IF(O108&gt;0,RANK(O108,(N108:P108,Q108:AE108)),0)</f>
        <v>2</v>
      </c>
      <c r="F108" s="7">
        <f>IF(P108&gt;0,RANK(P108,(N108:P108,Q108:AE108)),0)</f>
        <v>0</v>
      </c>
      <c r="G108" s="1">
        <f t="shared" si="25"/>
        <v>296</v>
      </c>
      <c r="H108" s="2">
        <f t="shared" si="26"/>
        <v>6.8265682656826573E-2</v>
      </c>
      <c r="I108" s="2"/>
      <c r="J108" s="2">
        <f t="shared" si="27"/>
        <v>0.51060885608856088</v>
      </c>
      <c r="K108" s="2">
        <f t="shared" si="28"/>
        <v>0.44234317343173429</v>
      </c>
      <c r="L108" s="2">
        <f t="shared" si="29"/>
        <v>0</v>
      </c>
      <c r="M108" s="2">
        <f t="shared" si="30"/>
        <v>4.7047970479704826E-2</v>
      </c>
      <c r="N108" s="59">
        <v>2214</v>
      </c>
      <c r="O108" s="59">
        <v>1918</v>
      </c>
      <c r="P108" s="59"/>
      <c r="Q108" s="59"/>
      <c r="R108" s="59">
        <v>199</v>
      </c>
      <c r="S108" s="59"/>
      <c r="T108" s="59"/>
      <c r="U108" s="59"/>
      <c r="V108" s="59"/>
      <c r="W108" s="59"/>
      <c r="X108" s="59"/>
      <c r="Y108" s="59">
        <v>5</v>
      </c>
      <c r="Z108" s="59"/>
      <c r="AA108" s="59"/>
      <c r="AB108" s="59"/>
      <c r="AC108" s="59"/>
      <c r="AD108" s="59"/>
      <c r="AE108" s="59"/>
      <c r="AG108" s="7">
        <f>IF(Q108&gt;0,RANK(Q108,(N108:P108,Q108:AE108)),0)</f>
        <v>0</v>
      </c>
      <c r="AH108" s="7">
        <f>IF(R108&gt;0,RANK(R108,(N108:P108,Q108:AE108)),0)</f>
        <v>3</v>
      </c>
      <c r="AI108" s="7">
        <f>IF(T108&gt;0,RANK(T108,(N108:P108,Q108:AE108)),0)</f>
        <v>0</v>
      </c>
      <c r="AJ108" s="7">
        <f>IF(S108&gt;0,RANK(S108,(N108:P108,Q108:AE108)),0)</f>
        <v>0</v>
      </c>
      <c r="AK108" s="2">
        <f t="shared" si="31"/>
        <v>0</v>
      </c>
      <c r="AL108" s="2">
        <f t="shared" si="32"/>
        <v>4.5894833948339486E-2</v>
      </c>
      <c r="AM108" s="2">
        <f t="shared" si="33"/>
        <v>0</v>
      </c>
      <c r="AN108" s="2">
        <f t="shared" si="34"/>
        <v>0</v>
      </c>
      <c r="AP108" t="s">
        <v>2337</v>
      </c>
      <c r="AQ108" t="s">
        <v>1362</v>
      </c>
      <c r="AR108">
        <v>1</v>
      </c>
      <c r="AT108" s="97">
        <v>2</v>
      </c>
      <c r="AU108" s="99">
        <v>737</v>
      </c>
      <c r="AV108" s="103">
        <f t="shared" si="21"/>
        <v>2737</v>
      </c>
      <c r="AX108" s="7" t="s">
        <v>1065</v>
      </c>
    </row>
    <row r="109" spans="1:50" hidden="1" outlineLevel="1">
      <c r="A109" t="s">
        <v>2338</v>
      </c>
      <c r="B109" t="s">
        <v>1362</v>
      </c>
      <c r="C109" s="1">
        <f t="shared" si="24"/>
        <v>4644</v>
      </c>
      <c r="D109" s="7">
        <f>IF(N109&gt;0, RANK(N109,(N109:P109,Q109:AE109)),0)</f>
        <v>1</v>
      </c>
      <c r="E109" s="7">
        <f>IF(O109&gt;0,RANK(O109,(N109:P109,Q109:AE109)),0)</f>
        <v>2</v>
      </c>
      <c r="F109" s="7">
        <f>IF(P109&gt;0,RANK(P109,(N109:P109,Q109:AE109)),0)</f>
        <v>0</v>
      </c>
      <c r="G109" s="1">
        <f t="shared" si="25"/>
        <v>135</v>
      </c>
      <c r="H109" s="2">
        <f t="shared" si="26"/>
        <v>2.9069767441860465E-2</v>
      </c>
      <c r="I109" s="2"/>
      <c r="J109" s="2">
        <f t="shared" si="27"/>
        <v>0.48923341946597759</v>
      </c>
      <c r="K109" s="2">
        <f t="shared" si="28"/>
        <v>0.46016365202411713</v>
      </c>
      <c r="L109" s="2">
        <f t="shared" si="29"/>
        <v>0</v>
      </c>
      <c r="M109" s="2">
        <f t="shared" si="30"/>
        <v>5.0602928509905332E-2</v>
      </c>
      <c r="N109" s="59">
        <v>2272</v>
      </c>
      <c r="O109" s="59">
        <v>2137</v>
      </c>
      <c r="P109" s="59"/>
      <c r="Q109" s="59"/>
      <c r="R109" s="59">
        <v>234</v>
      </c>
      <c r="S109" s="59"/>
      <c r="T109" s="59"/>
      <c r="U109" s="59"/>
      <c r="V109" s="59"/>
      <c r="W109" s="59"/>
      <c r="X109" s="59"/>
      <c r="Y109" s="59">
        <v>1</v>
      </c>
      <c r="Z109" s="59"/>
      <c r="AA109" s="59"/>
      <c r="AB109" s="59"/>
      <c r="AC109" s="59"/>
      <c r="AD109" s="59"/>
      <c r="AE109" s="59"/>
      <c r="AG109" s="7">
        <f>IF(Q109&gt;0,RANK(Q109,(N109:P109,Q109:AE109)),0)</f>
        <v>0</v>
      </c>
      <c r="AH109" s="7">
        <f>IF(R109&gt;0,RANK(R109,(N109:P109,Q109:AE109)),0)</f>
        <v>3</v>
      </c>
      <c r="AI109" s="7">
        <f>IF(T109&gt;0,RANK(T109,(N109:P109,Q109:AE109)),0)</f>
        <v>0</v>
      </c>
      <c r="AJ109" s="7">
        <f>IF(S109&gt;0,RANK(S109,(N109:P109,Q109:AE109)),0)</f>
        <v>0</v>
      </c>
      <c r="AK109" s="2">
        <f t="shared" si="31"/>
        <v>0</v>
      </c>
      <c r="AL109" s="2">
        <f t="shared" si="32"/>
        <v>5.0387596899224806E-2</v>
      </c>
      <c r="AM109" s="2">
        <f t="shared" si="33"/>
        <v>0</v>
      </c>
      <c r="AN109" s="2">
        <f t="shared" si="34"/>
        <v>0</v>
      </c>
      <c r="AP109" t="s">
        <v>2338</v>
      </c>
      <c r="AQ109" t="s">
        <v>1362</v>
      </c>
      <c r="AR109">
        <v>1</v>
      </c>
      <c r="AT109" s="97">
        <v>2</v>
      </c>
      <c r="AU109" s="99">
        <v>738</v>
      </c>
      <c r="AV109" s="103">
        <f t="shared" si="21"/>
        <v>2738</v>
      </c>
      <c r="AX109" s="7" t="s">
        <v>1065</v>
      </c>
    </row>
    <row r="110" spans="1:50" hidden="1" outlineLevel="1">
      <c r="A110" t="s">
        <v>2339</v>
      </c>
      <c r="B110" t="s">
        <v>1362</v>
      </c>
      <c r="C110" s="1">
        <f t="shared" si="24"/>
        <v>4268</v>
      </c>
      <c r="D110" s="7">
        <f>IF(N110&gt;0, RANK(N110,(N110:P110,Q110:AE110)),0)</f>
        <v>1</v>
      </c>
      <c r="E110" s="7">
        <f>IF(O110&gt;0,RANK(O110,(N110:P110,Q110:AE110)),0)</f>
        <v>2</v>
      </c>
      <c r="F110" s="7">
        <f>IF(P110&gt;0,RANK(P110,(N110:P110,Q110:AE110)),0)</f>
        <v>0</v>
      </c>
      <c r="G110" s="1">
        <f t="shared" si="25"/>
        <v>259</v>
      </c>
      <c r="H110" s="2">
        <f t="shared" si="26"/>
        <v>6.0684161199625115E-2</v>
      </c>
      <c r="I110" s="2"/>
      <c r="J110" s="2">
        <f t="shared" si="27"/>
        <v>0.49929709465791938</v>
      </c>
      <c r="K110" s="2">
        <f t="shared" si="28"/>
        <v>0.43861293345829427</v>
      </c>
      <c r="L110" s="2">
        <f t="shared" si="29"/>
        <v>0</v>
      </c>
      <c r="M110" s="2">
        <f t="shared" si="30"/>
        <v>6.2089971883786343E-2</v>
      </c>
      <c r="N110" s="59">
        <v>2131</v>
      </c>
      <c r="O110" s="59">
        <v>1872</v>
      </c>
      <c r="P110" s="59"/>
      <c r="Q110" s="59"/>
      <c r="R110" s="59">
        <v>262</v>
      </c>
      <c r="S110" s="59"/>
      <c r="T110" s="59"/>
      <c r="U110" s="59"/>
      <c r="V110" s="59"/>
      <c r="W110" s="59"/>
      <c r="X110" s="59"/>
      <c r="Y110" s="59">
        <v>3</v>
      </c>
      <c r="Z110" s="59"/>
      <c r="AA110" s="59"/>
      <c r="AB110" s="59"/>
      <c r="AC110" s="59"/>
      <c r="AD110" s="59"/>
      <c r="AE110" s="59"/>
      <c r="AG110" s="7">
        <f>IF(Q110&gt;0,RANK(Q110,(N110:P110,Q110:AE110)),0)</f>
        <v>0</v>
      </c>
      <c r="AH110" s="7">
        <f>IF(R110&gt;0,RANK(R110,(N110:P110,Q110:AE110)),0)</f>
        <v>3</v>
      </c>
      <c r="AI110" s="7">
        <f>IF(T110&gt;0,RANK(T110,(N110:P110,Q110:AE110)),0)</f>
        <v>0</v>
      </c>
      <c r="AJ110" s="7">
        <f>IF(S110&gt;0,RANK(S110,(N110:P110,Q110:AE110)),0)</f>
        <v>0</v>
      </c>
      <c r="AK110" s="2">
        <f t="shared" si="31"/>
        <v>0</v>
      </c>
      <c r="AL110" s="2">
        <f t="shared" si="32"/>
        <v>6.1387066541705719E-2</v>
      </c>
      <c r="AM110" s="2">
        <f t="shared" si="33"/>
        <v>0</v>
      </c>
      <c r="AN110" s="2">
        <f t="shared" si="34"/>
        <v>0</v>
      </c>
      <c r="AP110" t="s">
        <v>2339</v>
      </c>
      <c r="AQ110" t="s">
        <v>1362</v>
      </c>
      <c r="AR110">
        <v>1</v>
      </c>
      <c r="AT110" s="97">
        <v>2</v>
      </c>
      <c r="AU110" s="99">
        <v>739</v>
      </c>
      <c r="AV110" s="103">
        <f t="shared" si="21"/>
        <v>2739</v>
      </c>
      <c r="AX110" s="7" t="s">
        <v>1065</v>
      </c>
    </row>
    <row r="111" spans="1:50" hidden="1" outlineLevel="1">
      <c r="A111" t="s">
        <v>2340</v>
      </c>
      <c r="B111" t="s">
        <v>1362</v>
      </c>
      <c r="C111" s="1">
        <f>SUM(N111:AE111)</f>
        <v>3743</v>
      </c>
      <c r="D111" s="7">
        <f>IF(N111&gt;0, RANK(N111,(N111:P111,Q111:AE111)),0)</f>
        <v>2</v>
      </c>
      <c r="E111" s="7">
        <f>IF(O111&gt;0,RANK(O111,(N111:P111,Q111:AE111)),0)</f>
        <v>1</v>
      </c>
      <c r="F111" s="7">
        <f>IF(P111&gt;0,RANK(P111,(N111:P111,Q111:AE111)),0)</f>
        <v>0</v>
      </c>
      <c r="G111" s="1">
        <f>IF(C111&gt;0,MAX(N111:P111)-LARGE(N111:P111,2),0)</f>
        <v>530</v>
      </c>
      <c r="H111" s="2">
        <f>IF(C111&gt;0,G111/C111,0)</f>
        <v>0.14159764894469676</v>
      </c>
      <c r="I111" s="2"/>
      <c r="J111" s="2">
        <f>IF($C111=0,"-",N111/$C111)</f>
        <v>0.39059577878706919</v>
      </c>
      <c r="K111" s="2">
        <f>IF($C111=0,"-",O111/$C111)</f>
        <v>0.53219342773176592</v>
      </c>
      <c r="L111" s="2">
        <f>IF($C111=0,"-",P111/$C111)</f>
        <v>0</v>
      </c>
      <c r="M111" s="2">
        <f>IF(C111=0,"-",(1-J111-K111-L111))</f>
        <v>7.7210793481164885E-2</v>
      </c>
      <c r="N111" s="59">
        <v>1462</v>
      </c>
      <c r="O111" s="59">
        <v>1992</v>
      </c>
      <c r="P111" s="59"/>
      <c r="Q111" s="59"/>
      <c r="R111" s="59">
        <v>288</v>
      </c>
      <c r="S111" s="59"/>
      <c r="T111" s="59"/>
      <c r="U111" s="59"/>
      <c r="V111" s="59"/>
      <c r="W111" s="59"/>
      <c r="X111" s="59"/>
      <c r="Y111" s="59">
        <v>1</v>
      </c>
      <c r="Z111" s="59"/>
      <c r="AA111" s="59"/>
      <c r="AB111" s="59"/>
      <c r="AC111" s="59"/>
      <c r="AD111" s="59"/>
      <c r="AE111" s="59"/>
      <c r="AG111" s="7">
        <f>IF(Q111&gt;0,RANK(Q111,(N111:P111,Q111:AE111)),0)</f>
        <v>0</v>
      </c>
      <c r="AH111" s="7">
        <f>IF(R111&gt;0,RANK(R111,(N111:P111,Q111:AE111)),0)</f>
        <v>3</v>
      </c>
      <c r="AI111" s="7">
        <f>IF(T111&gt;0,RANK(T111,(N111:P111,Q111:AE111)),0)</f>
        <v>0</v>
      </c>
      <c r="AJ111" s="7">
        <f>IF(S111&gt;0,RANK(S111,(N111:P111,Q111:AE111)),0)</f>
        <v>0</v>
      </c>
      <c r="AK111" s="2">
        <f>IF($C111=0,"-",Q111/$C111)</f>
        <v>0</v>
      </c>
      <c r="AL111" s="2">
        <f>IF($C111=0,"-",R111/$C111)</f>
        <v>7.6943628105797482E-2</v>
      </c>
      <c r="AM111" s="2">
        <f>IF($C111=0,"-",T111/$C111)</f>
        <v>0</v>
      </c>
      <c r="AN111" s="2">
        <f>IF($C111=0,"-",S111/$C111)</f>
        <v>0</v>
      </c>
      <c r="AP111" t="s">
        <v>2340</v>
      </c>
      <c r="AQ111" t="s">
        <v>1362</v>
      </c>
      <c r="AR111">
        <v>1</v>
      </c>
      <c r="AT111" s="97">
        <v>2</v>
      </c>
      <c r="AU111" s="99">
        <v>740</v>
      </c>
      <c r="AV111" s="103">
        <f>1000*AT111+AU111</f>
        <v>2740</v>
      </c>
      <c r="AX111" s="7" t="s">
        <v>1065</v>
      </c>
    </row>
    <row r="112" spans="1:50" hidden="1" outlineLevel="1">
      <c r="A112" t="s">
        <v>2341</v>
      </c>
      <c r="B112" t="s">
        <v>1362</v>
      </c>
      <c r="C112" s="1">
        <f t="shared" si="24"/>
        <v>36</v>
      </c>
      <c r="D112" s="7">
        <f>IF(N112&gt;0, RANK(N112,(N112:P112,Q112:AE112)),0)</f>
        <v>1</v>
      </c>
      <c r="E112" s="7">
        <f>IF(O112&gt;0,RANK(O112,(N112:P112,Q112:AE112)),0)</f>
        <v>2</v>
      </c>
      <c r="F112" s="7">
        <f>IF(P112&gt;0,RANK(P112,(N112:P112,Q112:AE112)),0)</f>
        <v>0</v>
      </c>
      <c r="G112" s="1">
        <f t="shared" si="25"/>
        <v>5</v>
      </c>
      <c r="H112" s="2">
        <f t="shared" si="26"/>
        <v>0.1388888888888889</v>
      </c>
      <c r="I112" s="2"/>
      <c r="J112" s="2">
        <f t="shared" si="27"/>
        <v>0.5</v>
      </c>
      <c r="K112" s="2">
        <f t="shared" si="28"/>
        <v>0.3611111111111111</v>
      </c>
      <c r="L112" s="2">
        <f t="shared" si="29"/>
        <v>0</v>
      </c>
      <c r="M112" s="2">
        <f t="shared" si="30"/>
        <v>0.1388888888888889</v>
      </c>
      <c r="N112" s="59">
        <v>18</v>
      </c>
      <c r="O112" s="59">
        <v>13</v>
      </c>
      <c r="P112" s="59"/>
      <c r="Q112" s="59"/>
      <c r="R112" s="59">
        <v>0</v>
      </c>
      <c r="S112" s="59"/>
      <c r="T112" s="59"/>
      <c r="U112" s="59"/>
      <c r="V112" s="59"/>
      <c r="W112" s="59"/>
      <c r="X112" s="59"/>
      <c r="Y112" s="59">
        <v>5</v>
      </c>
      <c r="Z112" s="59"/>
      <c r="AA112" s="59"/>
      <c r="AB112" s="59"/>
      <c r="AC112" s="59"/>
      <c r="AD112" s="59"/>
      <c r="AE112" s="59"/>
      <c r="AG112" s="7">
        <f>IF(Q112&gt;0,RANK(Q112,(N112:P112,Q112:AE112)),0)</f>
        <v>0</v>
      </c>
      <c r="AH112" s="7">
        <f>IF(R112&gt;0,RANK(R112,(N112:P112,Q112:AE112)),0)</f>
        <v>0</v>
      </c>
      <c r="AI112" s="7">
        <f>IF(T112&gt;0,RANK(T112,(N112:P112,Q112:AE112)),0)</f>
        <v>0</v>
      </c>
      <c r="AJ112" s="7">
        <f>IF(S112&gt;0,RANK(S112,(N112:P112,Q112:AE112)),0)</f>
        <v>0</v>
      </c>
      <c r="AK112" s="2">
        <f t="shared" si="31"/>
        <v>0</v>
      </c>
      <c r="AL112" s="2">
        <f t="shared" si="32"/>
        <v>0</v>
      </c>
      <c r="AM112" s="2">
        <f t="shared" si="33"/>
        <v>0</v>
      </c>
      <c r="AN112" s="2">
        <f t="shared" si="34"/>
        <v>0</v>
      </c>
      <c r="AP112" t="s">
        <v>2341</v>
      </c>
      <c r="AQ112" t="s">
        <v>1362</v>
      </c>
      <c r="AR112">
        <v>1</v>
      </c>
      <c r="AT112" s="97">
        <v>2</v>
      </c>
      <c r="AU112" s="99">
        <v>799</v>
      </c>
      <c r="AV112" s="100">
        <f>AT112*1000+AU112</f>
        <v>2799</v>
      </c>
      <c r="AX112" s="7" t="s">
        <v>2342</v>
      </c>
    </row>
    <row r="113" spans="1:57" collapsed="1">
      <c r="A113" t="s">
        <v>1306</v>
      </c>
      <c r="B113" t="s">
        <v>1894</v>
      </c>
      <c r="C113" s="1">
        <f>SUM(N113:AE113)</f>
        <v>239714</v>
      </c>
      <c r="D113" s="7">
        <f>IF(N113&gt;0, RANK(N113,(N113:P113,Q113:AE113)),0)</f>
        <v>2</v>
      </c>
      <c r="E113" s="7">
        <f>IF(O113&gt;0,RANK(O113,(N113:P113,Q113:AE113)),0)</f>
        <v>1</v>
      </c>
      <c r="F113" s="7">
        <f>IF(P113&gt;0,RANK(P113,(N113:P113,Q113:AE113)),0)</f>
        <v>0</v>
      </c>
      <c r="G113" s="1">
        <f>IF(C113&gt;0,MAX(N113:P113)-LARGE(N113:P113,2),0)</f>
        <v>35098</v>
      </c>
      <c r="H113" s="2">
        <f>IF(C113&gt;0,G113/C113,0)</f>
        <v>0.14641614590720609</v>
      </c>
      <c r="I113" s="2"/>
      <c r="J113" s="2">
        <f>IF($C113=0,"-",N113/$C113)</f>
        <v>0.38406184035976204</v>
      </c>
      <c r="K113" s="2">
        <f>IF($C113=0,"-",O113/$C113)</f>
        <v>0.53047798626696818</v>
      </c>
      <c r="L113" s="2">
        <f>IF($C113=0,"-",P113/$C113)</f>
        <v>0</v>
      </c>
      <c r="M113" s="2">
        <f>IF(C113=0,"-",(1-J113-K113-L113))</f>
        <v>8.5460173373269832E-2</v>
      </c>
      <c r="N113" s="57">
        <f>SUM(N72:N112)</f>
        <v>92065</v>
      </c>
      <c r="O113" s="57">
        <f>SUM(O72:O112)</f>
        <v>127163</v>
      </c>
      <c r="R113" s="57">
        <f>SUM(R72:R112)</f>
        <v>20019</v>
      </c>
      <c r="S113" s="59"/>
      <c r="T113" s="59"/>
      <c r="U113" s="59"/>
      <c r="V113" s="59"/>
      <c r="W113" s="59"/>
      <c r="X113" s="59"/>
      <c r="Y113" s="57">
        <f>SUM(Y72:Y112)</f>
        <v>467</v>
      </c>
      <c r="Z113" s="59"/>
      <c r="AA113" s="59"/>
      <c r="AB113" s="59"/>
      <c r="AC113" s="59"/>
      <c r="AE113" s="59"/>
      <c r="AG113" s="7">
        <f>IF(Q113&gt;0,RANK(Q113,(N113:P113,Q113:AE113)),0)</f>
        <v>0</v>
      </c>
      <c r="AH113" s="7">
        <f>IF(R113&gt;0,RANK(R113,(N113:P113,Q113:AE113)),0)</f>
        <v>3</v>
      </c>
      <c r="AI113" s="7">
        <f>IF(T113&gt;0,RANK(T113,(N113:P113,Q113:AE113)),0)</f>
        <v>0</v>
      </c>
      <c r="AJ113" s="7">
        <f>IF(S113&gt;0,RANK(S113,(N113:P113,Q113:AE113)),0)</f>
        <v>0</v>
      </c>
      <c r="AK113" s="2">
        <f>IF($C113=0,"-",Q113/$C113)</f>
        <v>0</v>
      </c>
      <c r="AL113" s="2">
        <f>IF($C113=0,"-",R113/$C113)</f>
        <v>8.3512018488699033E-2</v>
      </c>
      <c r="AM113" s="2">
        <f>IF($C113=0,"-",T113/$C113)</f>
        <v>0</v>
      </c>
      <c r="AN113" s="2">
        <f>IF($C113=0,"-",S113/$C113)</f>
        <v>0</v>
      </c>
      <c r="AP113" t="s">
        <v>1306</v>
      </c>
      <c r="AQ113" t="s">
        <v>1894</v>
      </c>
      <c r="AT113" s="97">
        <v>2</v>
      </c>
      <c r="AU113" s="99"/>
      <c r="AV113" s="97">
        <v>2</v>
      </c>
      <c r="AX113" s="7" t="s">
        <v>2353</v>
      </c>
    </row>
    <row r="114" spans="1:57">
      <c r="E114" s="7"/>
      <c r="I114" s="2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G114" s="7"/>
      <c r="AH114" s="7"/>
      <c r="AI114" s="7"/>
      <c r="AJ114" s="7"/>
      <c r="AT114" s="97"/>
      <c r="AU114" s="99"/>
      <c r="AV114" s="103"/>
    </row>
    <row r="115" spans="1:57" hidden="1" outlineLevel="1">
      <c r="A115" t="s">
        <v>617</v>
      </c>
      <c r="B115" t="s">
        <v>616</v>
      </c>
      <c r="C115" s="1">
        <f t="shared" ref="C115:C130" si="35">SUM(N115:AE115)</f>
        <v>18081</v>
      </c>
      <c r="D115" s="7">
        <f>IF(N115&gt;0, RANK(N115,(N115:P115,Q115:AE115)),0)</f>
        <v>1</v>
      </c>
      <c r="E115" s="7">
        <f>IF(O115&gt;0,RANK(O115,(N115:P115,Q115:AE115)),0)</f>
        <v>2</v>
      </c>
      <c r="F115" s="7">
        <f>IF(P115&gt;0,RANK(P115,(N115:P115,Q115:AE115)),0)</f>
        <v>3</v>
      </c>
      <c r="G115" s="1">
        <f t="shared" ref="G115:G130" si="36">IF(C115&gt;0,MAX(N115:P115)-LARGE(N115:P115,2),0)</f>
        <v>979</v>
      </c>
      <c r="H115" s="2">
        <f t="shared" ref="H115:H130" si="37">IF(C115&gt;0,G115/C115,0)</f>
        <v>5.4145235329904319E-2</v>
      </c>
      <c r="I115" s="2"/>
      <c r="J115" s="2">
        <f t="shared" ref="J115:J130" si="38">IF($C115=0,"-",N115/$C115)</f>
        <v>0.47248492893092198</v>
      </c>
      <c r="K115" s="2">
        <f t="shared" ref="K115:K130" si="39">IF($C115=0,"-",O115/$C115)</f>
        <v>0.41833969360101764</v>
      </c>
      <c r="L115" s="2">
        <f t="shared" ref="L115:L130" si="40">IF($C115=0,"-",P115/$C115)</f>
        <v>8.1245506332614348E-2</v>
      </c>
      <c r="M115" s="2">
        <f t="shared" ref="M115:M130" si="41">IF(C115=0,"-",(1-J115-K115-L115))</f>
        <v>2.7929871135446038E-2</v>
      </c>
      <c r="N115" s="59">
        <v>8543</v>
      </c>
      <c r="O115" s="59">
        <v>7564</v>
      </c>
      <c r="P115" s="59">
        <v>1469</v>
      </c>
      <c r="Q115" s="59">
        <v>324</v>
      </c>
      <c r="R115" s="59"/>
      <c r="S115" s="59">
        <v>166</v>
      </c>
      <c r="T115" s="59"/>
      <c r="U115" s="59"/>
      <c r="V115" s="59"/>
      <c r="W115" s="59"/>
      <c r="X115" s="59"/>
      <c r="Y115" s="59">
        <v>15</v>
      </c>
      <c r="Z115" s="59"/>
      <c r="AA115" s="59"/>
      <c r="AB115" s="59"/>
      <c r="AC115" s="59"/>
      <c r="AD115" s="59"/>
      <c r="AE115" s="59"/>
      <c r="AG115" s="7">
        <f>IF(Q115&gt;0,RANK(Q115,(N115:P115,Q115:AE115)),0)</f>
        <v>4</v>
      </c>
      <c r="AH115" s="7">
        <f>IF(R115&gt;0,RANK(R115,(N115:P115,Q115:AE115)),0)</f>
        <v>0</v>
      </c>
      <c r="AI115" s="7">
        <f>IF(T115&gt;0,RANK(T115,(N115:P115,Q115:AE115)),0)</f>
        <v>0</v>
      </c>
      <c r="AJ115" s="7">
        <f>IF(S115&gt;0,RANK(S115,(N115:P115,Q115:AE115)),0)</f>
        <v>5</v>
      </c>
      <c r="AK115" s="2">
        <f t="shared" ref="AK115:AK130" si="42">IF($C115=0,"-",Q115/$C115)</f>
        <v>1.7919362867098058E-2</v>
      </c>
      <c r="AL115" s="2">
        <f t="shared" ref="AL115:AL130" si="43">IF($C115=0,"-",R115/$C115)</f>
        <v>0</v>
      </c>
      <c r="AM115" s="2">
        <f t="shared" ref="AM115:AM130" si="44">IF($C115=0,"-",T115/$C115)</f>
        <v>0</v>
      </c>
      <c r="AN115" s="2">
        <f t="shared" ref="AN115:AN130" si="45">IF($C115=0,"-",S115/$C115)</f>
        <v>9.1809081356119676E-3</v>
      </c>
      <c r="AP115" t="s">
        <v>617</v>
      </c>
      <c r="AQ115" t="s">
        <v>616</v>
      </c>
      <c r="AR115">
        <v>1</v>
      </c>
      <c r="AT115" s="97">
        <v>4</v>
      </c>
      <c r="AU115" s="99">
        <v>1</v>
      </c>
      <c r="AV115" s="103">
        <f t="shared" si="21"/>
        <v>4001</v>
      </c>
      <c r="AX115" s="7" t="s">
        <v>1370</v>
      </c>
      <c r="BE115" t="s">
        <v>462</v>
      </c>
    </row>
    <row r="116" spans="1:57" hidden="1" outlineLevel="1">
      <c r="A116" t="s">
        <v>2105</v>
      </c>
      <c r="B116" t="s">
        <v>616</v>
      </c>
      <c r="C116" s="1">
        <f t="shared" si="35"/>
        <v>32857</v>
      </c>
      <c r="D116" s="7">
        <f>IF(N116&gt;0, RANK(N116,(N116:P116,Q116:AE116)),0)</f>
        <v>2</v>
      </c>
      <c r="E116" s="7">
        <f>IF(O116&gt;0,RANK(O116,(N116:P116,Q116:AE116)),0)</f>
        <v>1</v>
      </c>
      <c r="F116" s="7">
        <f>IF(P116&gt;0,RANK(P116,(N116:P116,Q116:AE116)),0)</f>
        <v>3</v>
      </c>
      <c r="G116" s="1">
        <f t="shared" si="36"/>
        <v>8862</v>
      </c>
      <c r="H116" s="2">
        <f t="shared" si="37"/>
        <v>0.26971421614876584</v>
      </c>
      <c r="I116" s="2"/>
      <c r="J116" s="2">
        <f t="shared" si="38"/>
        <v>0.31360136348418904</v>
      </c>
      <c r="K116" s="2">
        <f t="shared" si="39"/>
        <v>0.58331557963295488</v>
      </c>
      <c r="L116" s="2">
        <f t="shared" si="40"/>
        <v>8.8352558054600239E-2</v>
      </c>
      <c r="M116" s="2">
        <f t="shared" si="41"/>
        <v>1.4730498828255889E-2</v>
      </c>
      <c r="N116" s="59">
        <v>10304</v>
      </c>
      <c r="O116" s="59">
        <v>19166</v>
      </c>
      <c r="P116" s="59">
        <v>2903</v>
      </c>
      <c r="Q116" s="59">
        <v>399</v>
      </c>
      <c r="R116" s="59"/>
      <c r="S116" s="59">
        <v>85</v>
      </c>
      <c r="T116" s="59"/>
      <c r="U116" s="59"/>
      <c r="V116" s="59"/>
      <c r="W116" s="59"/>
      <c r="X116" s="59"/>
      <c r="Y116" s="59">
        <v>0</v>
      </c>
      <c r="Z116" s="59"/>
      <c r="AA116" s="59"/>
      <c r="AB116" s="59"/>
      <c r="AC116" s="59"/>
      <c r="AD116" s="59"/>
      <c r="AE116" s="59"/>
      <c r="AG116" s="7">
        <f>IF(Q116&gt;0,RANK(Q116,(N116:P116,Q116:AE116)),0)</f>
        <v>4</v>
      </c>
      <c r="AH116" s="7">
        <f>IF(R116&gt;0,RANK(R116,(N116:P116,Q116:AE116)),0)</f>
        <v>0</v>
      </c>
      <c r="AI116" s="7">
        <f>IF(T116&gt;0,RANK(T116,(N116:P116,Q116:AE116)),0)</f>
        <v>0</v>
      </c>
      <c r="AJ116" s="7">
        <f>IF(S116&gt;0,RANK(S116,(N116:P116,Q116:AE116)),0)</f>
        <v>5</v>
      </c>
      <c r="AK116" s="2">
        <f t="shared" si="42"/>
        <v>1.2143531058830691E-2</v>
      </c>
      <c r="AL116" s="2">
        <f t="shared" si="43"/>
        <v>0</v>
      </c>
      <c r="AM116" s="2">
        <f t="shared" si="44"/>
        <v>0</v>
      </c>
      <c r="AN116" s="2">
        <f t="shared" si="45"/>
        <v>2.5869677694250843E-3</v>
      </c>
      <c r="AP116" t="s">
        <v>2105</v>
      </c>
      <c r="AQ116" t="s">
        <v>616</v>
      </c>
      <c r="AR116">
        <v>8</v>
      </c>
      <c r="AT116" s="97">
        <v>4</v>
      </c>
      <c r="AU116" s="99">
        <v>3</v>
      </c>
      <c r="AV116" s="103">
        <f t="shared" si="21"/>
        <v>4003</v>
      </c>
      <c r="AX116" s="7" t="s">
        <v>1370</v>
      </c>
      <c r="BE116" t="s">
        <v>729</v>
      </c>
    </row>
    <row r="117" spans="1:57" s="9" customFormat="1" hidden="1" outlineLevel="1">
      <c r="A117" s="9" t="s">
        <v>593</v>
      </c>
      <c r="B117" s="9" t="s">
        <v>616</v>
      </c>
      <c r="C117" s="1">
        <f t="shared" si="35"/>
        <v>41797</v>
      </c>
      <c r="D117" s="7">
        <f>IF(N117&gt;0, RANK(N117,(N117:P117,Q117:AE117)),0)</f>
        <v>2</v>
      </c>
      <c r="E117" s="7">
        <f>IF(O117&gt;0,RANK(O117,(N117:P117,Q117:AE117)),0)</f>
        <v>1</v>
      </c>
      <c r="F117" s="7">
        <f>IF(P117&gt;0,RANK(P117,(N117:P117,Q117:AE117)),0)</f>
        <v>3</v>
      </c>
      <c r="G117" s="1">
        <f t="shared" si="36"/>
        <v>9352</v>
      </c>
      <c r="H117" s="2">
        <f t="shared" si="37"/>
        <v>0.22374811589348517</v>
      </c>
      <c r="I117" s="2"/>
      <c r="J117" s="2">
        <f t="shared" si="38"/>
        <v>0.34485728640811542</v>
      </c>
      <c r="K117" s="2">
        <f t="shared" si="39"/>
        <v>0.56860540230160062</v>
      </c>
      <c r="L117" s="2">
        <f t="shared" si="40"/>
        <v>5.9262626504294563E-2</v>
      </c>
      <c r="M117" s="2">
        <f t="shared" si="41"/>
        <v>2.7274684785989406E-2</v>
      </c>
      <c r="N117" s="59">
        <v>14414</v>
      </c>
      <c r="O117" s="59">
        <v>23766</v>
      </c>
      <c r="P117" s="59">
        <v>2477</v>
      </c>
      <c r="Q117" s="59">
        <v>930</v>
      </c>
      <c r="R117" s="59"/>
      <c r="S117" s="59">
        <v>210</v>
      </c>
      <c r="T117" s="59"/>
      <c r="U117" s="59"/>
      <c r="V117" s="59"/>
      <c r="W117" s="59"/>
      <c r="X117" s="59"/>
      <c r="Y117" s="59">
        <v>0</v>
      </c>
      <c r="Z117" s="59"/>
      <c r="AA117" s="59"/>
      <c r="AB117" s="59"/>
      <c r="AC117" s="59"/>
      <c r="AD117" s="59"/>
      <c r="AE117" s="59"/>
      <c r="AF117" s="57"/>
      <c r="AG117" s="7">
        <f>IF(Q117&gt;0,RANK(Q117,(N117:P117,Q117:AE117)),0)</f>
        <v>4</v>
      </c>
      <c r="AH117" s="7">
        <f>IF(R117&gt;0,RANK(R117,(N117:P117,Q117:AE117)),0)</f>
        <v>0</v>
      </c>
      <c r="AI117" s="7">
        <f>IF(T117&gt;0,RANK(T117,(N117:P117,Q117:AE117)),0)</f>
        <v>0</v>
      </c>
      <c r="AJ117" s="7">
        <f>IF(S117&gt;0,RANK(S117,(N117:P117,Q117:AE117)),0)</f>
        <v>5</v>
      </c>
      <c r="AK117" s="2">
        <f t="shared" si="42"/>
        <v>2.2250400746465056E-2</v>
      </c>
      <c r="AL117" s="2">
        <f t="shared" si="43"/>
        <v>0</v>
      </c>
      <c r="AM117" s="2">
        <f t="shared" si="44"/>
        <v>0</v>
      </c>
      <c r="AN117" s="2">
        <f t="shared" si="45"/>
        <v>5.0242840395243677E-3</v>
      </c>
      <c r="AO117" s="60"/>
      <c r="AP117" s="9" t="s">
        <v>593</v>
      </c>
      <c r="AQ117" s="9" t="s">
        <v>616</v>
      </c>
      <c r="AT117" s="97">
        <v>4</v>
      </c>
      <c r="AU117" s="99">
        <v>5</v>
      </c>
      <c r="AV117" s="103">
        <f t="shared" si="21"/>
        <v>4005</v>
      </c>
      <c r="AX117" s="7" t="s">
        <v>1370</v>
      </c>
      <c r="AY117" s="57"/>
      <c r="AZ117" s="57"/>
      <c r="BA117" s="57"/>
      <c r="BB117"/>
      <c r="BD117"/>
      <c r="BE117" t="s">
        <v>462</v>
      </c>
    </row>
    <row r="118" spans="1:57" hidden="1" outlineLevel="1">
      <c r="A118" t="s">
        <v>1493</v>
      </c>
      <c r="B118" t="s">
        <v>616</v>
      </c>
      <c r="C118" s="1">
        <f t="shared" si="35"/>
        <v>18346</v>
      </c>
      <c r="D118" s="7">
        <f>IF(N118&gt;0, RANK(N118,(N118:P118,Q118:AE118)),0)</f>
        <v>2</v>
      </c>
      <c r="E118" s="7">
        <f>IF(O118&gt;0,RANK(O118,(N118:P118,Q118:AE118)),0)</f>
        <v>1</v>
      </c>
      <c r="F118" s="7">
        <f>IF(P118&gt;0,RANK(P118,(N118:P118,Q118:AE118)),0)</f>
        <v>3</v>
      </c>
      <c r="G118" s="1">
        <f t="shared" si="36"/>
        <v>2996</v>
      </c>
      <c r="H118" s="2">
        <f t="shared" si="37"/>
        <v>0.16330535266543117</v>
      </c>
      <c r="I118" s="2"/>
      <c r="J118" s="2">
        <f t="shared" si="38"/>
        <v>0.32764635342854026</v>
      </c>
      <c r="K118" s="2">
        <f t="shared" si="39"/>
        <v>0.49095170609397143</v>
      </c>
      <c r="L118" s="2">
        <f t="shared" si="40"/>
        <v>0.16019840837239727</v>
      </c>
      <c r="M118" s="2">
        <f t="shared" si="41"/>
        <v>2.1203532105090989E-2</v>
      </c>
      <c r="N118" s="59">
        <v>6011</v>
      </c>
      <c r="O118" s="59">
        <v>9007</v>
      </c>
      <c r="P118" s="59">
        <v>2939</v>
      </c>
      <c r="Q118" s="59">
        <v>260</v>
      </c>
      <c r="R118" s="59"/>
      <c r="S118" s="59">
        <v>129</v>
      </c>
      <c r="T118" s="59"/>
      <c r="U118" s="59"/>
      <c r="V118" s="59"/>
      <c r="W118" s="59"/>
      <c r="X118" s="59"/>
      <c r="Y118" s="59">
        <v>0</v>
      </c>
      <c r="Z118" s="59"/>
      <c r="AA118" s="59"/>
      <c r="AB118" s="59"/>
      <c r="AC118" s="59"/>
      <c r="AD118" s="59"/>
      <c r="AE118" s="59"/>
      <c r="AG118" s="7">
        <f>IF(Q118&gt;0,RANK(Q118,(N118:P118,Q118:AE118)),0)</f>
        <v>4</v>
      </c>
      <c r="AH118" s="7">
        <f>IF(R118&gt;0,RANK(R118,(N118:P118,Q118:AE118)),0)</f>
        <v>0</v>
      </c>
      <c r="AI118" s="7">
        <f>IF(T118&gt;0,RANK(T118,(N118:P118,Q118:AE118)),0)</f>
        <v>0</v>
      </c>
      <c r="AJ118" s="7">
        <f>IF(S118&gt;0,RANK(S118,(N118:P118,Q118:AE118)),0)</f>
        <v>5</v>
      </c>
      <c r="AK118" s="2">
        <f t="shared" si="42"/>
        <v>1.4172026599803772E-2</v>
      </c>
      <c r="AL118" s="2">
        <f t="shared" si="43"/>
        <v>0</v>
      </c>
      <c r="AM118" s="2">
        <f t="shared" si="44"/>
        <v>0</v>
      </c>
      <c r="AN118" s="2">
        <f t="shared" si="45"/>
        <v>7.031505505287256E-3</v>
      </c>
      <c r="AP118" t="s">
        <v>1493</v>
      </c>
      <c r="AQ118" t="s">
        <v>616</v>
      </c>
      <c r="AR118">
        <v>1</v>
      </c>
      <c r="AT118" s="97">
        <v>4</v>
      </c>
      <c r="AU118" s="99">
        <v>7</v>
      </c>
      <c r="AV118" s="103">
        <f t="shared" si="21"/>
        <v>4007</v>
      </c>
      <c r="AX118" s="7" t="s">
        <v>1370</v>
      </c>
      <c r="AY118" s="57"/>
      <c r="AZ118" s="57"/>
      <c r="BA118" s="57"/>
      <c r="BE118" t="s">
        <v>462</v>
      </c>
    </row>
    <row r="119" spans="1:57" hidden="1" outlineLevel="1">
      <c r="A119" t="s">
        <v>1531</v>
      </c>
      <c r="B119" t="s">
        <v>616</v>
      </c>
      <c r="C119" s="1">
        <f t="shared" si="35"/>
        <v>9727</v>
      </c>
      <c r="D119" s="7">
        <f>IF(N119&gt;0, RANK(N119,(N119:P119,Q119:AE119)),0)</f>
        <v>2</v>
      </c>
      <c r="E119" s="7">
        <f>IF(O119&gt;0,RANK(O119,(N119:P119,Q119:AE119)),0)</f>
        <v>1</v>
      </c>
      <c r="F119" s="7">
        <f>IF(P119&gt;0,RANK(P119,(N119:P119,Q119:AE119)),0)</f>
        <v>3</v>
      </c>
      <c r="G119" s="1">
        <f t="shared" si="36"/>
        <v>2107</v>
      </c>
      <c r="H119" s="2">
        <f t="shared" si="37"/>
        <v>0.21661354991261436</v>
      </c>
      <c r="I119" s="2"/>
      <c r="J119" s="2">
        <f t="shared" si="38"/>
        <v>0.27336280456461398</v>
      </c>
      <c r="K119" s="2">
        <f t="shared" si="39"/>
        <v>0.48997635447722832</v>
      </c>
      <c r="L119" s="2">
        <f t="shared" si="40"/>
        <v>0.22206230081217229</v>
      </c>
      <c r="M119" s="2">
        <f t="shared" si="41"/>
        <v>1.4598540145985467E-2</v>
      </c>
      <c r="N119" s="59">
        <v>2659</v>
      </c>
      <c r="O119" s="59">
        <v>4766</v>
      </c>
      <c r="P119" s="59">
        <v>2160</v>
      </c>
      <c r="Q119" s="59">
        <v>111</v>
      </c>
      <c r="R119" s="59"/>
      <c r="S119" s="59">
        <v>31</v>
      </c>
      <c r="T119" s="59"/>
      <c r="U119" s="59"/>
      <c r="V119" s="59"/>
      <c r="W119" s="59"/>
      <c r="X119" s="59"/>
      <c r="Y119" s="59">
        <v>0</v>
      </c>
      <c r="Z119" s="59"/>
      <c r="AA119" s="59"/>
      <c r="AB119" s="59"/>
      <c r="AC119" s="59"/>
      <c r="AD119" s="59"/>
      <c r="AE119" s="59"/>
      <c r="AG119" s="7">
        <f>IF(Q119&gt;0,RANK(Q119,(N119:P119,Q119:AE119)),0)</f>
        <v>4</v>
      </c>
      <c r="AH119" s="7">
        <f>IF(R119&gt;0,RANK(R119,(N119:P119,Q119:AE119)),0)</f>
        <v>0</v>
      </c>
      <c r="AI119" s="7">
        <f>IF(T119&gt;0,RANK(T119,(N119:P119,Q119:AE119)),0)</f>
        <v>0</v>
      </c>
      <c r="AJ119" s="7">
        <f>IF(S119&gt;0,RANK(S119,(N119:P119,Q119:AE119)),0)</f>
        <v>5</v>
      </c>
      <c r="AK119" s="2">
        <f t="shared" si="42"/>
        <v>1.1411534902847744E-2</v>
      </c>
      <c r="AL119" s="2">
        <f t="shared" si="43"/>
        <v>0</v>
      </c>
      <c r="AM119" s="2">
        <f t="shared" si="44"/>
        <v>0</v>
      </c>
      <c r="AN119" s="2">
        <f t="shared" si="45"/>
        <v>3.1870052431376581E-3</v>
      </c>
      <c r="AP119" t="s">
        <v>1531</v>
      </c>
      <c r="AQ119" t="s">
        <v>616</v>
      </c>
      <c r="AR119">
        <v>1</v>
      </c>
      <c r="AT119" s="97">
        <v>4</v>
      </c>
      <c r="AU119" s="99">
        <v>9</v>
      </c>
      <c r="AV119" s="103">
        <f t="shared" si="21"/>
        <v>4009</v>
      </c>
      <c r="AX119" s="7" t="s">
        <v>1370</v>
      </c>
      <c r="AY119" s="57"/>
      <c r="AZ119" s="57"/>
      <c r="BA119" s="57"/>
      <c r="BE119" t="s">
        <v>729</v>
      </c>
    </row>
    <row r="120" spans="1:57" hidden="1" outlineLevel="1">
      <c r="A120" t="s">
        <v>846</v>
      </c>
      <c r="B120" t="s">
        <v>616</v>
      </c>
      <c r="C120" s="1">
        <f t="shared" si="35"/>
        <v>3957</v>
      </c>
      <c r="D120" s="7">
        <f>IF(N120&gt;0, RANK(N120,(N120:P120,Q120:AE120)),0)</f>
        <v>2</v>
      </c>
      <c r="E120" s="7">
        <f>IF(O120&gt;0,RANK(O120,(N120:P120,Q120:AE120)),0)</f>
        <v>1</v>
      </c>
      <c r="F120" s="7">
        <f>IF(P120&gt;0,RANK(P120,(N120:P120,Q120:AE120)),0)</f>
        <v>3</v>
      </c>
      <c r="G120" s="1">
        <f t="shared" si="36"/>
        <v>711</v>
      </c>
      <c r="H120" s="2">
        <f t="shared" si="37"/>
        <v>0.17968157695223655</v>
      </c>
      <c r="I120" s="2"/>
      <c r="J120" s="2">
        <f t="shared" si="38"/>
        <v>0.347485468789487</v>
      </c>
      <c r="K120" s="2">
        <f t="shared" si="39"/>
        <v>0.52716704574172357</v>
      </c>
      <c r="L120" s="2">
        <f t="shared" si="40"/>
        <v>0.11018448319433914</v>
      </c>
      <c r="M120" s="2">
        <f t="shared" si="41"/>
        <v>1.5163002274450235E-2</v>
      </c>
      <c r="N120" s="59">
        <v>1375</v>
      </c>
      <c r="O120" s="59">
        <v>2086</v>
      </c>
      <c r="P120" s="59">
        <v>436</v>
      </c>
      <c r="Q120" s="59">
        <v>50</v>
      </c>
      <c r="R120" s="59"/>
      <c r="S120" s="59">
        <v>10</v>
      </c>
      <c r="T120" s="59"/>
      <c r="U120" s="59"/>
      <c r="V120" s="59"/>
      <c r="W120" s="59"/>
      <c r="X120" s="59"/>
      <c r="Y120" s="59">
        <v>0</v>
      </c>
      <c r="Z120" s="59"/>
      <c r="AA120" s="59"/>
      <c r="AB120" s="59"/>
      <c r="AC120" s="59"/>
      <c r="AD120" s="59"/>
      <c r="AE120" s="59"/>
      <c r="AG120" s="7">
        <f>IF(Q120&gt;0,RANK(Q120,(N120:P120,Q120:AE120)),0)</f>
        <v>4</v>
      </c>
      <c r="AH120" s="7">
        <f>IF(R120&gt;0,RANK(R120,(N120:P120,Q120:AE120)),0)</f>
        <v>0</v>
      </c>
      <c r="AI120" s="7">
        <f>IF(T120&gt;0,RANK(T120,(N120:P120,Q120:AE120)),0)</f>
        <v>0</v>
      </c>
      <c r="AJ120" s="7">
        <f>IF(S120&gt;0,RANK(S120,(N120:P120,Q120:AE120)),0)</f>
        <v>5</v>
      </c>
      <c r="AK120" s="2">
        <f t="shared" si="42"/>
        <v>1.2635835228708618E-2</v>
      </c>
      <c r="AL120" s="2">
        <f t="shared" si="43"/>
        <v>0</v>
      </c>
      <c r="AM120" s="2">
        <f t="shared" si="44"/>
        <v>0</v>
      </c>
      <c r="AN120" s="2">
        <f t="shared" si="45"/>
        <v>2.5271670457417236E-3</v>
      </c>
      <c r="AP120" t="s">
        <v>846</v>
      </c>
      <c r="AQ120" t="s">
        <v>616</v>
      </c>
      <c r="AR120">
        <v>1</v>
      </c>
      <c r="AT120" s="97">
        <v>4</v>
      </c>
      <c r="AU120" s="99">
        <v>11</v>
      </c>
      <c r="AV120" s="103">
        <f t="shared" si="21"/>
        <v>4011</v>
      </c>
      <c r="AX120" s="7" t="s">
        <v>1370</v>
      </c>
      <c r="AY120" s="57"/>
      <c r="AZ120" s="57"/>
      <c r="BA120" s="57"/>
      <c r="BE120" t="s">
        <v>462</v>
      </c>
    </row>
    <row r="121" spans="1:57" hidden="1" outlineLevel="1">
      <c r="A121" t="s">
        <v>1075</v>
      </c>
      <c r="B121" t="s">
        <v>616</v>
      </c>
      <c r="C121" s="1">
        <f t="shared" si="35"/>
        <v>4910</v>
      </c>
      <c r="D121" s="7">
        <f>IF(N121&gt;0, RANK(N121,(N121:P121,Q121:AE121)),0)</f>
        <v>2</v>
      </c>
      <c r="E121" s="7">
        <f>IF(O121&gt;0,RANK(O121,(N121:P121,Q121:AE121)),0)</f>
        <v>1</v>
      </c>
      <c r="F121" s="7">
        <f>IF(P121&gt;0,RANK(P121,(N121:P121,Q121:AE121)),0)</f>
        <v>3</v>
      </c>
      <c r="G121" s="1">
        <f t="shared" si="36"/>
        <v>1176</v>
      </c>
      <c r="H121" s="2">
        <f t="shared" si="37"/>
        <v>0.2395112016293279</v>
      </c>
      <c r="I121" s="2"/>
      <c r="J121" s="2">
        <f t="shared" si="38"/>
        <v>0.29837067209775969</v>
      </c>
      <c r="K121" s="2">
        <f t="shared" si="39"/>
        <v>0.53788187372708762</v>
      </c>
      <c r="L121" s="2">
        <f t="shared" si="40"/>
        <v>0.15071283095723015</v>
      </c>
      <c r="M121" s="2">
        <f t="shared" si="41"/>
        <v>1.3034623217922536E-2</v>
      </c>
      <c r="N121" s="59">
        <v>1465</v>
      </c>
      <c r="O121" s="59">
        <v>2641</v>
      </c>
      <c r="P121" s="59">
        <v>740</v>
      </c>
      <c r="Q121" s="59">
        <v>49</v>
      </c>
      <c r="R121" s="59"/>
      <c r="S121" s="59">
        <v>14</v>
      </c>
      <c r="T121" s="59"/>
      <c r="U121" s="59"/>
      <c r="V121" s="59"/>
      <c r="W121" s="59"/>
      <c r="X121" s="59"/>
      <c r="Y121" s="59">
        <v>1</v>
      </c>
      <c r="Z121" s="59"/>
      <c r="AA121" s="59"/>
      <c r="AB121" s="59"/>
      <c r="AC121" s="59"/>
      <c r="AD121" s="59"/>
      <c r="AE121" s="59"/>
      <c r="AG121" s="7">
        <f>IF(Q121&gt;0,RANK(Q121,(N121:P121,Q121:AE121)),0)</f>
        <v>4</v>
      </c>
      <c r="AH121" s="7">
        <f>IF(R121&gt;0,RANK(R121,(N121:P121,Q121:AE121)),0)</f>
        <v>0</v>
      </c>
      <c r="AI121" s="7">
        <f>IF(T121&gt;0,RANK(T121,(N121:P121,Q121:AE121)),0)</f>
        <v>0</v>
      </c>
      <c r="AJ121" s="7">
        <f>IF(S121&gt;0,RANK(S121,(N121:P121,Q121:AE121)),0)</f>
        <v>5</v>
      </c>
      <c r="AK121" s="2">
        <f t="shared" si="42"/>
        <v>9.9796334012219965E-3</v>
      </c>
      <c r="AL121" s="2">
        <f t="shared" si="43"/>
        <v>0</v>
      </c>
      <c r="AM121" s="2">
        <f t="shared" si="44"/>
        <v>0</v>
      </c>
      <c r="AN121" s="2">
        <f t="shared" si="45"/>
        <v>2.8513238289205704E-3</v>
      </c>
      <c r="AP121" t="s">
        <v>1075</v>
      </c>
      <c r="AQ121" t="s">
        <v>616</v>
      </c>
      <c r="AT121" s="97">
        <v>4</v>
      </c>
      <c r="AU121" s="99">
        <v>12</v>
      </c>
      <c r="AV121" s="103">
        <f t="shared" si="21"/>
        <v>4012</v>
      </c>
      <c r="AX121" s="7" t="s">
        <v>1370</v>
      </c>
      <c r="AY121" s="57"/>
      <c r="AZ121" s="57"/>
      <c r="BA121" s="57"/>
      <c r="BE121" t="s">
        <v>462</v>
      </c>
    </row>
    <row r="122" spans="1:57" hidden="1" outlineLevel="1">
      <c r="A122" t="s">
        <v>1258</v>
      </c>
      <c r="B122" t="s">
        <v>616</v>
      </c>
      <c r="C122" s="1">
        <f t="shared" si="35"/>
        <v>790649</v>
      </c>
      <c r="D122" s="7">
        <f>IF(N122&gt;0, RANK(N122,(N122:P122,Q122:AE122)),0)</f>
        <v>2</v>
      </c>
      <c r="E122" s="7">
        <f>IF(O122&gt;0,RANK(O122,(N122:P122,Q122:AE122)),0)</f>
        <v>1</v>
      </c>
      <c r="F122" s="7">
        <f>IF(P122&gt;0,RANK(P122,(N122:P122,Q122:AE122)),0)</f>
        <v>3</v>
      </c>
      <c r="G122" s="1">
        <f t="shared" si="36"/>
        <v>209023</v>
      </c>
      <c r="H122" s="2">
        <f t="shared" si="37"/>
        <v>0.26436889188502105</v>
      </c>
      <c r="I122" s="2"/>
      <c r="J122" s="2">
        <f t="shared" si="38"/>
        <v>0.29669802908749648</v>
      </c>
      <c r="K122" s="2">
        <f t="shared" si="39"/>
        <v>0.56106692097251754</v>
      </c>
      <c r="L122" s="2">
        <f t="shared" si="40"/>
        <v>0.11991161691218227</v>
      </c>
      <c r="M122" s="2">
        <f t="shared" si="41"/>
        <v>2.2323433027803652E-2</v>
      </c>
      <c r="N122" s="59">
        <v>234584</v>
      </c>
      <c r="O122" s="59">
        <v>443607</v>
      </c>
      <c r="P122" s="59">
        <v>94808</v>
      </c>
      <c r="Q122" s="59">
        <v>13651</v>
      </c>
      <c r="R122" s="59"/>
      <c r="S122" s="59">
        <v>3998</v>
      </c>
      <c r="T122" s="59"/>
      <c r="U122" s="59"/>
      <c r="V122" s="59"/>
      <c r="W122" s="59"/>
      <c r="X122" s="59"/>
      <c r="Y122" s="59">
        <v>1</v>
      </c>
      <c r="Z122" s="59"/>
      <c r="AA122" s="59"/>
      <c r="AB122" s="59"/>
      <c r="AC122" s="59"/>
      <c r="AD122" s="59"/>
      <c r="AE122" s="59"/>
      <c r="AG122" s="7">
        <f>IF(Q122&gt;0,RANK(Q122,(N122:P122,Q122:AE122)),0)</f>
        <v>4</v>
      </c>
      <c r="AH122" s="7">
        <f>IF(R122&gt;0,RANK(R122,(N122:P122,Q122:AE122)),0)</f>
        <v>0</v>
      </c>
      <c r="AI122" s="7">
        <f>IF(T122&gt;0,RANK(T122,(N122:P122,Q122:AE122)),0)</f>
        <v>0</v>
      </c>
      <c r="AJ122" s="7">
        <f>IF(S122&gt;0,RANK(S122,(N122:P122,Q122:AE122)),0)</f>
        <v>5</v>
      </c>
      <c r="AK122" s="2">
        <f t="shared" si="42"/>
        <v>1.726556284773648E-2</v>
      </c>
      <c r="AL122" s="2">
        <f t="shared" si="43"/>
        <v>0</v>
      </c>
      <c r="AM122" s="2">
        <f t="shared" si="44"/>
        <v>0</v>
      </c>
      <c r="AN122" s="2">
        <f t="shared" si="45"/>
        <v>5.0566053963263091E-3</v>
      </c>
      <c r="AP122" t="s">
        <v>1258</v>
      </c>
      <c r="AQ122" t="s">
        <v>616</v>
      </c>
      <c r="AT122" s="97">
        <v>4</v>
      </c>
      <c r="AU122" s="99">
        <v>13</v>
      </c>
      <c r="AV122" s="103">
        <f t="shared" si="21"/>
        <v>4013</v>
      </c>
      <c r="AX122" s="7" t="s">
        <v>1370</v>
      </c>
      <c r="AY122" s="57"/>
      <c r="AZ122" s="57"/>
      <c r="BA122" s="57"/>
      <c r="BE122" t="s">
        <v>729</v>
      </c>
    </row>
    <row r="123" spans="1:57" hidden="1" outlineLevel="1">
      <c r="A123" t="s">
        <v>1280</v>
      </c>
      <c r="B123" t="s">
        <v>616</v>
      </c>
      <c r="C123" s="1">
        <f t="shared" si="35"/>
        <v>39771</v>
      </c>
      <c r="D123" s="7">
        <f>IF(N123&gt;0, RANK(N123,(N123:P123,Q123:AE123)),0)</f>
        <v>2</v>
      </c>
      <c r="E123" s="7">
        <f>IF(O123&gt;0,RANK(O123,(N123:P123,Q123:AE123)),0)</f>
        <v>1</v>
      </c>
      <c r="F123" s="7">
        <f>IF(P123&gt;0,RANK(P123,(N123:P123,Q123:AE123)),0)</f>
        <v>3</v>
      </c>
      <c r="G123" s="1">
        <f t="shared" si="36"/>
        <v>8677</v>
      </c>
      <c r="H123" s="2">
        <f t="shared" si="37"/>
        <v>0.21817404641573004</v>
      </c>
      <c r="I123" s="2"/>
      <c r="J123" s="2">
        <f t="shared" si="38"/>
        <v>0.31462623519649996</v>
      </c>
      <c r="K123" s="2">
        <f t="shared" si="39"/>
        <v>0.53280028161223003</v>
      </c>
      <c r="L123" s="2">
        <f t="shared" si="40"/>
        <v>0.13240803600613513</v>
      </c>
      <c r="M123" s="2">
        <f t="shared" si="41"/>
        <v>2.0165447185134938E-2</v>
      </c>
      <c r="N123" s="59">
        <v>12513</v>
      </c>
      <c r="O123" s="59">
        <v>21190</v>
      </c>
      <c r="P123" s="59">
        <v>5266</v>
      </c>
      <c r="Q123" s="59">
        <v>600</v>
      </c>
      <c r="R123" s="59"/>
      <c r="S123" s="59">
        <v>200</v>
      </c>
      <c r="T123" s="59"/>
      <c r="U123" s="59"/>
      <c r="V123" s="59"/>
      <c r="W123" s="59"/>
      <c r="X123" s="59"/>
      <c r="Y123" s="59">
        <v>2</v>
      </c>
      <c r="Z123" s="59"/>
      <c r="AA123" s="59"/>
      <c r="AB123" s="59"/>
      <c r="AC123" s="59"/>
      <c r="AD123" s="59"/>
      <c r="AE123" s="59"/>
      <c r="AG123" s="7">
        <f>IF(Q123&gt;0,RANK(Q123,(N123:P123,Q123:AE123)),0)</f>
        <v>4</v>
      </c>
      <c r="AH123" s="7">
        <f>IF(R123&gt;0,RANK(R123,(N123:P123,Q123:AE123)),0)</f>
        <v>0</v>
      </c>
      <c r="AI123" s="7">
        <f>IF(T123&gt;0,RANK(T123,(N123:P123,Q123:AE123)),0)</f>
        <v>0</v>
      </c>
      <c r="AJ123" s="7">
        <f>IF(S123&gt;0,RANK(S123,(N123:P123,Q123:AE123)),0)</f>
        <v>5</v>
      </c>
      <c r="AK123" s="2">
        <f t="shared" si="42"/>
        <v>1.5086369465188203E-2</v>
      </c>
      <c r="AL123" s="2">
        <f t="shared" si="43"/>
        <v>0</v>
      </c>
      <c r="AM123" s="2">
        <f t="shared" si="44"/>
        <v>0</v>
      </c>
      <c r="AN123" s="2">
        <f t="shared" si="45"/>
        <v>5.0287898217294012E-3</v>
      </c>
      <c r="AP123" t="s">
        <v>1280</v>
      </c>
      <c r="AQ123" t="s">
        <v>616</v>
      </c>
      <c r="AR123">
        <v>2</v>
      </c>
      <c r="AT123" s="97">
        <v>4</v>
      </c>
      <c r="AU123" s="99">
        <v>15</v>
      </c>
      <c r="AV123" s="103">
        <f t="shared" si="21"/>
        <v>4015</v>
      </c>
      <c r="AX123" s="7" t="s">
        <v>1370</v>
      </c>
      <c r="AY123" s="57"/>
      <c r="AZ123" s="57"/>
      <c r="BA123" s="57"/>
      <c r="BE123" t="s">
        <v>462</v>
      </c>
    </row>
    <row r="124" spans="1:57" hidden="1" outlineLevel="1">
      <c r="A124" t="s">
        <v>119</v>
      </c>
      <c r="B124" t="s">
        <v>616</v>
      </c>
      <c r="C124" s="1">
        <f t="shared" si="35"/>
        <v>24498</v>
      </c>
      <c r="D124" s="7">
        <f>IF(N124&gt;0, RANK(N124,(N124:P124,Q124:AE124)),0)</f>
        <v>2</v>
      </c>
      <c r="E124" s="7">
        <f>IF(O124&gt;0,RANK(O124,(N124:P124,Q124:AE124)),0)</f>
        <v>1</v>
      </c>
      <c r="F124" s="7">
        <f>IF(P124&gt;0,RANK(P124,(N124:P124,Q124:AE124)),0)</f>
        <v>3</v>
      </c>
      <c r="G124" s="1">
        <f t="shared" si="36"/>
        <v>4652</v>
      </c>
      <c r="H124" s="2">
        <f t="shared" si="37"/>
        <v>0.18989305249408114</v>
      </c>
      <c r="I124" s="2"/>
      <c r="J124" s="2">
        <f t="shared" si="38"/>
        <v>0.32447546738509264</v>
      </c>
      <c r="K124" s="2">
        <f t="shared" si="39"/>
        <v>0.51436851987917376</v>
      </c>
      <c r="L124" s="2">
        <f t="shared" si="40"/>
        <v>0.1430729039105233</v>
      </c>
      <c r="M124" s="2">
        <f t="shared" si="41"/>
        <v>1.8083108825210248E-2</v>
      </c>
      <c r="N124" s="59">
        <v>7949</v>
      </c>
      <c r="O124" s="59">
        <v>12601</v>
      </c>
      <c r="P124" s="59">
        <v>3505</v>
      </c>
      <c r="Q124" s="59">
        <v>338</v>
      </c>
      <c r="R124" s="59"/>
      <c r="S124" s="59">
        <v>104</v>
      </c>
      <c r="T124" s="59"/>
      <c r="U124" s="59"/>
      <c r="V124" s="59"/>
      <c r="W124" s="59"/>
      <c r="X124" s="59"/>
      <c r="Y124" s="59">
        <v>1</v>
      </c>
      <c r="Z124" s="59"/>
      <c r="AA124" s="59"/>
      <c r="AB124" s="59"/>
      <c r="AC124" s="59"/>
      <c r="AD124" s="59"/>
      <c r="AE124" s="59"/>
      <c r="AG124" s="7">
        <f>IF(Q124&gt;0,RANK(Q124,(N124:P124,Q124:AE124)),0)</f>
        <v>4</v>
      </c>
      <c r="AH124" s="7">
        <f>IF(R124&gt;0,RANK(R124,(N124:P124,Q124:AE124)),0)</f>
        <v>0</v>
      </c>
      <c r="AI124" s="7">
        <f>IF(T124&gt;0,RANK(T124,(N124:P124,Q124:AE124)),0)</f>
        <v>0</v>
      </c>
      <c r="AJ124" s="7">
        <f>IF(S124&gt;0,RANK(S124,(N124:P124,Q124:AE124)),0)</f>
        <v>5</v>
      </c>
      <c r="AK124" s="2">
        <f t="shared" si="42"/>
        <v>1.379704465670667E-2</v>
      </c>
      <c r="AL124" s="2">
        <f t="shared" si="43"/>
        <v>0</v>
      </c>
      <c r="AM124" s="2">
        <f t="shared" si="44"/>
        <v>0</v>
      </c>
      <c r="AN124" s="2">
        <f t="shared" si="45"/>
        <v>4.2452445097558985E-3</v>
      </c>
      <c r="AP124" t="s">
        <v>119</v>
      </c>
      <c r="AQ124" t="s">
        <v>616</v>
      </c>
      <c r="AT124" s="97">
        <v>4</v>
      </c>
      <c r="AU124" s="99">
        <v>17</v>
      </c>
      <c r="AV124" s="103">
        <f t="shared" si="21"/>
        <v>4017</v>
      </c>
      <c r="AX124" s="7" t="s">
        <v>1370</v>
      </c>
      <c r="AY124" s="57"/>
      <c r="AZ124" s="57"/>
      <c r="BA124" s="57"/>
      <c r="BE124" t="s">
        <v>462</v>
      </c>
    </row>
    <row r="125" spans="1:57" hidden="1" outlineLevel="1">
      <c r="A125" t="s">
        <v>1285</v>
      </c>
      <c r="B125" t="s">
        <v>616</v>
      </c>
      <c r="C125" s="1">
        <f t="shared" si="35"/>
        <v>267194</v>
      </c>
      <c r="D125" s="7">
        <f>IF(N125&gt;0, RANK(N125,(N125:P125,Q125:AE125)),0)</f>
        <v>2</v>
      </c>
      <c r="E125" s="7">
        <f>IF(O125&gt;0,RANK(O125,(N125:P125,Q125:AE125)),0)</f>
        <v>1</v>
      </c>
      <c r="F125" s="7">
        <f>IF(P125&gt;0,RANK(P125,(N125:P125,Q125:AE125)),0)</f>
        <v>3</v>
      </c>
      <c r="G125" s="1">
        <f t="shared" si="36"/>
        <v>57226</v>
      </c>
      <c r="H125" s="2">
        <f t="shared" si="37"/>
        <v>0.21417397097240207</v>
      </c>
      <c r="I125" s="2"/>
      <c r="J125" s="2">
        <f t="shared" si="38"/>
        <v>0.35849981661264851</v>
      </c>
      <c r="K125" s="2">
        <f t="shared" si="39"/>
        <v>0.57267378758505061</v>
      </c>
      <c r="L125" s="2">
        <f t="shared" si="40"/>
        <v>5.1655351542325055E-2</v>
      </c>
      <c r="M125" s="2">
        <f t="shared" si="41"/>
        <v>1.7171044259975822E-2</v>
      </c>
      <c r="N125" s="59">
        <v>95789</v>
      </c>
      <c r="O125" s="59">
        <v>153015</v>
      </c>
      <c r="P125" s="59">
        <v>13802</v>
      </c>
      <c r="Q125" s="59">
        <v>3779</v>
      </c>
      <c r="R125" s="59"/>
      <c r="S125" s="59">
        <v>807</v>
      </c>
      <c r="T125" s="59"/>
      <c r="U125" s="59"/>
      <c r="V125" s="59"/>
      <c r="W125" s="59"/>
      <c r="X125" s="59"/>
      <c r="Y125" s="59">
        <v>2</v>
      </c>
      <c r="Z125" s="59"/>
      <c r="AA125" s="59"/>
      <c r="AB125" s="59"/>
      <c r="AC125" s="59"/>
      <c r="AD125" s="59"/>
      <c r="AE125" s="59"/>
      <c r="AG125" s="7">
        <f>IF(Q125&gt;0,RANK(Q125,(N125:P125,Q125:AE125)),0)</f>
        <v>4</v>
      </c>
      <c r="AH125" s="7">
        <f>IF(R125&gt;0,RANK(R125,(N125:P125,Q125:AE125)),0)</f>
        <v>0</v>
      </c>
      <c r="AI125" s="7">
        <f>IF(T125&gt;0,RANK(T125,(N125:P125,Q125:AE125)),0)</f>
        <v>0</v>
      </c>
      <c r="AJ125" s="7">
        <f>IF(S125&gt;0,RANK(S125,(N125:P125,Q125:AE125)),0)</f>
        <v>5</v>
      </c>
      <c r="AK125" s="2">
        <f t="shared" si="42"/>
        <v>1.414328166051633E-2</v>
      </c>
      <c r="AL125" s="2">
        <f t="shared" si="43"/>
        <v>0</v>
      </c>
      <c r="AM125" s="2">
        <f t="shared" si="44"/>
        <v>0</v>
      </c>
      <c r="AN125" s="2">
        <f t="shared" si="45"/>
        <v>3.0202774014386549E-3</v>
      </c>
      <c r="AP125" t="s">
        <v>1285</v>
      </c>
      <c r="AQ125" t="s">
        <v>616</v>
      </c>
      <c r="AT125" s="97">
        <v>4</v>
      </c>
      <c r="AU125" s="99">
        <v>19</v>
      </c>
      <c r="AV125" s="103">
        <f t="shared" si="21"/>
        <v>4019</v>
      </c>
      <c r="AX125" s="7" t="s">
        <v>1370</v>
      </c>
      <c r="AY125" s="57"/>
      <c r="AZ125" s="57"/>
      <c r="BA125" s="57"/>
      <c r="BE125" t="s">
        <v>462</v>
      </c>
    </row>
    <row r="126" spans="1:57" hidden="1" outlineLevel="1">
      <c r="A126" t="s">
        <v>1546</v>
      </c>
      <c r="B126" t="s">
        <v>616</v>
      </c>
      <c r="C126" s="1">
        <f t="shared" si="35"/>
        <v>36505</v>
      </c>
      <c r="D126" s="7">
        <f>IF(N126&gt;0, RANK(N126,(N126:P126,Q126:AE126)),0)</f>
        <v>2</v>
      </c>
      <c r="E126" s="7">
        <f>IF(O126&gt;0,RANK(O126,(N126:P126,Q126:AE126)),0)</f>
        <v>1</v>
      </c>
      <c r="F126" s="7">
        <f>IF(P126&gt;0,RANK(P126,(N126:P126,Q126:AE126)),0)</f>
        <v>3</v>
      </c>
      <c r="G126" s="1">
        <f t="shared" si="36"/>
        <v>7084</v>
      </c>
      <c r="H126" s="2">
        <f t="shared" si="37"/>
        <v>0.19405560882070949</v>
      </c>
      <c r="I126" s="2"/>
      <c r="J126" s="2">
        <f t="shared" si="38"/>
        <v>0.32902342144911656</v>
      </c>
      <c r="K126" s="2">
        <f t="shared" si="39"/>
        <v>0.52307903026982605</v>
      </c>
      <c r="L126" s="2">
        <f t="shared" si="40"/>
        <v>0.13135186960690318</v>
      </c>
      <c r="M126" s="2">
        <f t="shared" si="41"/>
        <v>1.6545678674154213E-2</v>
      </c>
      <c r="N126" s="59">
        <v>12011</v>
      </c>
      <c r="O126" s="59">
        <v>19095</v>
      </c>
      <c r="P126" s="59">
        <v>4795</v>
      </c>
      <c r="Q126" s="59">
        <v>417</v>
      </c>
      <c r="R126" s="59"/>
      <c r="S126" s="59">
        <v>186</v>
      </c>
      <c r="T126" s="59"/>
      <c r="U126" s="59"/>
      <c r="V126" s="59"/>
      <c r="W126" s="59"/>
      <c r="X126" s="59"/>
      <c r="Y126" s="59">
        <v>1</v>
      </c>
      <c r="Z126" s="59"/>
      <c r="AA126" s="59"/>
      <c r="AB126" s="59"/>
      <c r="AC126" s="59"/>
      <c r="AD126" s="59"/>
      <c r="AE126" s="59"/>
      <c r="AG126" s="7">
        <f>IF(Q126&gt;0,RANK(Q126,(N126:P126,Q126:AE126)),0)</f>
        <v>4</v>
      </c>
      <c r="AH126" s="7">
        <f>IF(R126&gt;0,RANK(R126,(N126:P126,Q126:AE126)),0)</f>
        <v>0</v>
      </c>
      <c r="AI126" s="7">
        <f>IF(T126&gt;0,RANK(T126,(N126:P126,Q126:AE126)),0)</f>
        <v>0</v>
      </c>
      <c r="AJ126" s="7">
        <f>IF(S126&gt;0,RANK(S126,(N126:P126,Q126:AE126)),0)</f>
        <v>5</v>
      </c>
      <c r="AK126" s="2">
        <f t="shared" si="42"/>
        <v>1.1423092727023696E-2</v>
      </c>
      <c r="AL126" s="2">
        <f t="shared" si="43"/>
        <v>0</v>
      </c>
      <c r="AM126" s="2">
        <f t="shared" si="44"/>
        <v>0</v>
      </c>
      <c r="AN126" s="2">
        <f t="shared" si="45"/>
        <v>5.0951924393918642E-3</v>
      </c>
      <c r="AP126" t="s">
        <v>1546</v>
      </c>
      <c r="AQ126" t="s">
        <v>616</v>
      </c>
      <c r="AT126" s="97">
        <v>4</v>
      </c>
      <c r="AU126" s="99">
        <v>21</v>
      </c>
      <c r="AV126" s="103">
        <f t="shared" si="21"/>
        <v>4021</v>
      </c>
      <c r="AX126" s="7" t="s">
        <v>1370</v>
      </c>
      <c r="AY126" s="57"/>
      <c r="AZ126" s="57"/>
      <c r="BA126" s="57"/>
      <c r="BE126" t="s">
        <v>462</v>
      </c>
    </row>
    <row r="127" spans="1:57" hidden="1" outlineLevel="1">
      <c r="A127" t="s">
        <v>1523</v>
      </c>
      <c r="B127" t="s">
        <v>616</v>
      </c>
      <c r="C127" s="1">
        <f t="shared" si="35"/>
        <v>7770</v>
      </c>
      <c r="D127" s="7">
        <f>IF(N127&gt;0, RANK(N127,(N127:P127,Q127:AE127)),0)</f>
        <v>2</v>
      </c>
      <c r="E127" s="7">
        <f>IF(O127&gt;0,RANK(O127,(N127:P127,Q127:AE127)),0)</f>
        <v>1</v>
      </c>
      <c r="F127" s="7">
        <f>IF(P127&gt;0,RANK(P127,(N127:P127,Q127:AE127)),0)</f>
        <v>3</v>
      </c>
      <c r="G127" s="1">
        <f t="shared" si="36"/>
        <v>1977</v>
      </c>
      <c r="H127" s="2">
        <f t="shared" si="37"/>
        <v>0.25444015444015444</v>
      </c>
      <c r="I127" s="2"/>
      <c r="J127" s="2">
        <f t="shared" si="38"/>
        <v>0.33642213642213642</v>
      </c>
      <c r="K127" s="2">
        <f t="shared" si="39"/>
        <v>0.59086229086229092</v>
      </c>
      <c r="L127" s="2">
        <f t="shared" si="40"/>
        <v>5.1737451737451735E-2</v>
      </c>
      <c r="M127" s="2">
        <f t="shared" si="41"/>
        <v>2.0978120978120872E-2</v>
      </c>
      <c r="N127" s="59">
        <v>2614</v>
      </c>
      <c r="O127" s="59">
        <v>4591</v>
      </c>
      <c r="P127" s="59">
        <v>402</v>
      </c>
      <c r="Q127" s="59">
        <v>136</v>
      </c>
      <c r="R127" s="59"/>
      <c r="S127" s="59">
        <v>26</v>
      </c>
      <c r="T127" s="59"/>
      <c r="U127" s="59"/>
      <c r="V127" s="59"/>
      <c r="W127" s="59"/>
      <c r="X127" s="59"/>
      <c r="Y127" s="59">
        <v>1</v>
      </c>
      <c r="Z127" s="59"/>
      <c r="AA127" s="59"/>
      <c r="AB127" s="59"/>
      <c r="AC127" s="59"/>
      <c r="AD127" s="59"/>
      <c r="AE127" s="59"/>
      <c r="AG127" s="7">
        <f>IF(Q127&gt;0,RANK(Q127,(N127:P127,Q127:AE127)),0)</f>
        <v>4</v>
      </c>
      <c r="AH127" s="7">
        <f>IF(R127&gt;0,RANK(R127,(N127:P127,Q127:AE127)),0)</f>
        <v>0</v>
      </c>
      <c r="AI127" s="7">
        <f>IF(T127&gt;0,RANK(T127,(N127:P127,Q127:AE127)),0)</f>
        <v>0</v>
      </c>
      <c r="AJ127" s="7">
        <f>IF(S127&gt;0,RANK(S127,(N127:P127,Q127:AE127)),0)</f>
        <v>5</v>
      </c>
      <c r="AK127" s="2">
        <f t="shared" si="42"/>
        <v>1.7503217503217504E-2</v>
      </c>
      <c r="AL127" s="2">
        <f t="shared" si="43"/>
        <v>0</v>
      </c>
      <c r="AM127" s="2">
        <f t="shared" si="44"/>
        <v>0</v>
      </c>
      <c r="AN127" s="2">
        <f t="shared" si="45"/>
        <v>3.3462033462033462E-3</v>
      </c>
      <c r="AP127" t="s">
        <v>1523</v>
      </c>
      <c r="AQ127" t="s">
        <v>616</v>
      </c>
      <c r="AT127" s="97">
        <v>4</v>
      </c>
      <c r="AU127" s="99">
        <v>23</v>
      </c>
      <c r="AV127" s="103">
        <f t="shared" si="21"/>
        <v>4023</v>
      </c>
      <c r="AX127" s="7" t="s">
        <v>1370</v>
      </c>
      <c r="AY127" s="57"/>
      <c r="AZ127" s="57"/>
      <c r="BA127" s="57"/>
      <c r="BE127" t="s">
        <v>462</v>
      </c>
    </row>
    <row r="128" spans="1:57" hidden="1" outlineLevel="1">
      <c r="A128" t="s">
        <v>204</v>
      </c>
      <c r="B128" t="s">
        <v>616</v>
      </c>
      <c r="C128" s="1">
        <f t="shared" si="35"/>
        <v>58525</v>
      </c>
      <c r="D128" s="7">
        <f>IF(N128&gt;0, RANK(N128,(N128:P128,Q128:AE128)),0)</f>
        <v>2</v>
      </c>
      <c r="E128" s="7">
        <f>IF(O128&gt;0,RANK(O128,(N128:P128,Q128:AE128)),0)</f>
        <v>1</v>
      </c>
      <c r="F128" s="7">
        <f>IF(P128&gt;0,RANK(P128,(N128:P128,Q128:AE128)),0)</f>
        <v>3</v>
      </c>
      <c r="G128" s="1">
        <f t="shared" si="36"/>
        <v>14980</v>
      </c>
      <c r="H128" s="2">
        <f t="shared" si="37"/>
        <v>0.25595899188381033</v>
      </c>
      <c r="I128" s="2"/>
      <c r="J128" s="2">
        <f t="shared" si="38"/>
        <v>0.29172148654421187</v>
      </c>
      <c r="K128" s="2">
        <f t="shared" si="39"/>
        <v>0.54768047842802225</v>
      </c>
      <c r="L128" s="2">
        <f t="shared" si="40"/>
        <v>0.13554891072191372</v>
      </c>
      <c r="M128" s="2">
        <f t="shared" si="41"/>
        <v>2.50491243058521E-2</v>
      </c>
      <c r="N128" s="59">
        <v>17073</v>
      </c>
      <c r="O128" s="59">
        <v>32053</v>
      </c>
      <c r="P128" s="59">
        <v>7933</v>
      </c>
      <c r="Q128" s="59">
        <v>1225</v>
      </c>
      <c r="R128" s="59"/>
      <c r="S128" s="59">
        <v>241</v>
      </c>
      <c r="T128" s="59"/>
      <c r="U128" s="59"/>
      <c r="V128" s="59"/>
      <c r="W128" s="59"/>
      <c r="X128" s="59"/>
      <c r="Y128" s="59">
        <v>0</v>
      </c>
      <c r="Z128" s="59"/>
      <c r="AA128" s="59"/>
      <c r="AB128" s="59"/>
      <c r="AC128" s="59"/>
      <c r="AD128" s="59"/>
      <c r="AE128" s="59"/>
      <c r="AG128" s="7">
        <f>IF(Q128&gt;0,RANK(Q128,(N128:P128,Q128:AE128)),0)</f>
        <v>4</v>
      </c>
      <c r="AH128" s="7">
        <f>IF(R128&gt;0,RANK(R128,(N128:P128,Q128:AE128)),0)</f>
        <v>0</v>
      </c>
      <c r="AI128" s="7">
        <f>IF(T128&gt;0,RANK(T128,(N128:P128,Q128:AE128)),0)</f>
        <v>0</v>
      </c>
      <c r="AJ128" s="7">
        <f>IF(S128&gt;0,RANK(S128,(N128:P128,Q128:AE128)),0)</f>
        <v>5</v>
      </c>
      <c r="AK128" s="2">
        <f t="shared" si="42"/>
        <v>2.0931225971806921E-2</v>
      </c>
      <c r="AL128" s="2">
        <f t="shared" si="43"/>
        <v>0</v>
      </c>
      <c r="AM128" s="2">
        <f t="shared" si="44"/>
        <v>0</v>
      </c>
      <c r="AN128" s="2">
        <f t="shared" si="45"/>
        <v>4.1178983340452802E-3</v>
      </c>
      <c r="AP128" t="s">
        <v>204</v>
      </c>
      <c r="AQ128" t="s">
        <v>616</v>
      </c>
      <c r="AT128" s="97">
        <v>4</v>
      </c>
      <c r="AU128" s="99">
        <v>25</v>
      </c>
      <c r="AV128" s="103">
        <f t="shared" si="21"/>
        <v>4025</v>
      </c>
      <c r="AX128" s="7" t="s">
        <v>1370</v>
      </c>
      <c r="AY128" s="57"/>
      <c r="AZ128" s="57"/>
      <c r="BA128" s="57"/>
      <c r="BE128" t="s">
        <v>462</v>
      </c>
    </row>
    <row r="129" spans="1:57" hidden="1" outlineLevel="1">
      <c r="A129" t="s">
        <v>2118</v>
      </c>
      <c r="B129" t="s">
        <v>616</v>
      </c>
      <c r="C129" s="1">
        <f t="shared" si="35"/>
        <v>27464</v>
      </c>
      <c r="D129" s="7">
        <f>IF(N129&gt;0, RANK(N129,(N129:P129,Q129:AE129)),0)</f>
        <v>2</v>
      </c>
      <c r="E129" s="7">
        <f>IF(O129&gt;0,RANK(O129,(N129:P129,Q129:AE129)),0)</f>
        <v>1</v>
      </c>
      <c r="F129" s="7">
        <f>IF(P129&gt;0,RANK(P129,(N129:P129,Q129:AE129)),0)</f>
        <v>3</v>
      </c>
      <c r="G129" s="1">
        <f t="shared" si="36"/>
        <v>7230</v>
      </c>
      <c r="H129" s="2">
        <f t="shared" si="37"/>
        <v>0.26325371395281094</v>
      </c>
      <c r="I129" s="2"/>
      <c r="J129" s="2">
        <f t="shared" si="38"/>
        <v>0.32832071074861635</v>
      </c>
      <c r="K129" s="2">
        <f t="shared" si="39"/>
        <v>0.59157442470142729</v>
      </c>
      <c r="L129" s="2">
        <f t="shared" si="40"/>
        <v>6.2845907369647541E-2</v>
      </c>
      <c r="M129" s="2">
        <f t="shared" si="41"/>
        <v>1.7258957180308815E-2</v>
      </c>
      <c r="N129" s="59">
        <v>9017</v>
      </c>
      <c r="O129" s="59">
        <v>16247</v>
      </c>
      <c r="P129" s="59">
        <v>1726</v>
      </c>
      <c r="Q129" s="59">
        <v>344</v>
      </c>
      <c r="R129" s="59"/>
      <c r="S129" s="59">
        <v>128</v>
      </c>
      <c r="T129" s="59"/>
      <c r="U129" s="59"/>
      <c r="V129" s="59"/>
      <c r="W129" s="59"/>
      <c r="X129" s="59"/>
      <c r="Y129" s="59">
        <v>2</v>
      </c>
      <c r="Z129" s="59"/>
      <c r="AA129" s="59"/>
      <c r="AB129" s="59"/>
      <c r="AC129" s="59"/>
      <c r="AD129" s="59"/>
      <c r="AE129" s="59"/>
      <c r="AG129" s="7">
        <f>IF(Q129&gt;0,RANK(Q129,(N129:P129,Q129:AE129)),0)</f>
        <v>4</v>
      </c>
      <c r="AH129" s="7">
        <f>IF(R129&gt;0,RANK(R129,(N129:P129,Q129:AE129)),0)</f>
        <v>0</v>
      </c>
      <c r="AI129" s="7">
        <f>IF(T129&gt;0,RANK(T129,(N129:P129,Q129:AE129)),0)</f>
        <v>0</v>
      </c>
      <c r="AJ129" s="7">
        <f>IF(S129&gt;0,RANK(S129,(N129:P129,Q129:AE129)),0)</f>
        <v>5</v>
      </c>
      <c r="AK129" s="2">
        <f t="shared" si="42"/>
        <v>1.2525487911447713E-2</v>
      </c>
      <c r="AL129" s="2">
        <f t="shared" si="43"/>
        <v>0</v>
      </c>
      <c r="AM129" s="2">
        <f t="shared" si="44"/>
        <v>0</v>
      </c>
      <c r="AN129" s="2">
        <f t="shared" si="45"/>
        <v>4.6606466647247302E-3</v>
      </c>
      <c r="AP129" t="s">
        <v>2118</v>
      </c>
      <c r="AQ129" t="s">
        <v>616</v>
      </c>
      <c r="AR129">
        <v>7</v>
      </c>
      <c r="AT129" s="97">
        <v>4</v>
      </c>
      <c r="AU129" s="99">
        <v>27</v>
      </c>
      <c r="AV129" s="103">
        <f t="shared" si="21"/>
        <v>4027</v>
      </c>
      <c r="AX129" s="7" t="s">
        <v>1370</v>
      </c>
      <c r="AY129" s="57"/>
      <c r="AZ129" s="57"/>
      <c r="BA129" s="57"/>
      <c r="BE129" t="s">
        <v>462</v>
      </c>
    </row>
    <row r="130" spans="1:57" collapsed="1">
      <c r="A130" t="s">
        <v>1163</v>
      </c>
      <c r="B130" t="s">
        <v>1894</v>
      </c>
      <c r="C130" s="1">
        <f t="shared" si="35"/>
        <v>1382051</v>
      </c>
      <c r="D130" s="7">
        <f>IF(N130&gt;0, RANK(N130,(N130:P130,Q130:AE130)),0)</f>
        <v>2</v>
      </c>
      <c r="E130" s="7">
        <f>IF(O130&gt;0,RANK(O130,(N130:P130,Q130:AE130)),0)</f>
        <v>1</v>
      </c>
      <c r="F130" s="7">
        <f>IF(P130&gt;0,RANK(P130,(N130:P130,Q130:AE130)),0)</f>
        <v>3</v>
      </c>
      <c r="G130" s="1">
        <f t="shared" si="36"/>
        <v>335074</v>
      </c>
      <c r="H130" s="2">
        <f t="shared" si="37"/>
        <v>0.24244691404296947</v>
      </c>
      <c r="I130" s="2"/>
      <c r="J130" s="2">
        <f t="shared" si="38"/>
        <v>0.31570542621075487</v>
      </c>
      <c r="K130" s="2">
        <f t="shared" si="39"/>
        <v>0.5581523402537244</v>
      </c>
      <c r="L130" s="2">
        <f t="shared" si="40"/>
        <v>0.10517773946113421</v>
      </c>
      <c r="M130" s="2">
        <f t="shared" si="41"/>
        <v>2.096449407438658E-2</v>
      </c>
      <c r="N130" s="59">
        <f>SUM(N115:N129)</f>
        <v>436321</v>
      </c>
      <c r="O130" s="59">
        <f>SUM(O115:O129)</f>
        <v>771395</v>
      </c>
      <c r="P130" s="59">
        <f>SUM(P115:P129)</f>
        <v>145361</v>
      </c>
      <c r="Q130" s="59">
        <f>SUM(Q115:Q129)</f>
        <v>22613</v>
      </c>
      <c r="R130" s="59"/>
      <c r="S130" s="59">
        <f>SUM(S115:S129)</f>
        <v>6335</v>
      </c>
      <c r="T130" s="59"/>
      <c r="U130" s="59"/>
      <c r="V130" s="59"/>
      <c r="W130" s="59"/>
      <c r="X130" s="59"/>
      <c r="Y130" s="59">
        <f>SUM(Y115:Y129)</f>
        <v>26</v>
      </c>
      <c r="Z130" s="59"/>
      <c r="AA130" s="59"/>
      <c r="AB130" s="59"/>
      <c r="AC130" s="59"/>
      <c r="AD130" s="59"/>
      <c r="AE130" s="59">
        <f>SUM(AE115:AE129)</f>
        <v>0</v>
      </c>
      <c r="AG130" s="7">
        <f>IF(Q130&gt;0,RANK(Q130,(N130:P130,Q130:AE130)),0)</f>
        <v>4</v>
      </c>
      <c r="AH130" s="7">
        <f>IF(R130&gt;0,RANK(R130,(N130:P130,Q130:AE130)),0)</f>
        <v>0</v>
      </c>
      <c r="AI130" s="7">
        <f>IF(T130&gt;0,RANK(T130,(N130:P130,Q130:AE130)),0)</f>
        <v>0</v>
      </c>
      <c r="AJ130" s="7">
        <f>IF(S130&gt;0,RANK(S130,(N130:P130,Q130:AE130)),0)</f>
        <v>5</v>
      </c>
      <c r="AK130" s="2">
        <f t="shared" si="42"/>
        <v>1.6361914285362843E-2</v>
      </c>
      <c r="AL130" s="2">
        <f t="shared" si="43"/>
        <v>0</v>
      </c>
      <c r="AM130" s="2">
        <f t="shared" si="44"/>
        <v>0</v>
      </c>
      <c r="AN130" s="2">
        <f t="shared" si="45"/>
        <v>4.5837671692289216E-3</v>
      </c>
      <c r="AP130" t="s">
        <v>1163</v>
      </c>
      <c r="AQ130" t="s">
        <v>1894</v>
      </c>
      <c r="AT130" s="97">
        <v>4</v>
      </c>
      <c r="AU130" s="99"/>
      <c r="AV130" s="97">
        <v>4</v>
      </c>
      <c r="AX130" s="7" t="s">
        <v>2353</v>
      </c>
    </row>
    <row r="131" spans="1:57">
      <c r="E131" s="7"/>
      <c r="I131" s="2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G131" s="7"/>
      <c r="AH131" s="7"/>
      <c r="AI131" s="7"/>
      <c r="AJ131" s="7"/>
      <c r="AT131" s="97"/>
      <c r="AU131" s="99"/>
      <c r="AV131" s="103"/>
    </row>
    <row r="132" spans="1:57" hidden="1" outlineLevel="1">
      <c r="A132" s="5" t="s">
        <v>1639</v>
      </c>
      <c r="B132" s="5" t="s">
        <v>1407</v>
      </c>
      <c r="C132" s="1">
        <f t="shared" ref="C132:C163" si="46">SUM(N132:AE132)</f>
        <v>6922</v>
      </c>
      <c r="D132" s="7">
        <f>IF(N132&gt;0, RANK(N132,(N132:P132,Q132:AE132)),0)</f>
        <v>1</v>
      </c>
      <c r="E132" s="7">
        <f>IF(O132&gt;0,RANK(O132,(N132:P132,Q132:AE132)),0)</f>
        <v>2</v>
      </c>
      <c r="F132" s="7">
        <f>IF(P132&gt;0,RANK(P132,(N132:P132,Q132:AE132)),0)</f>
        <v>0</v>
      </c>
      <c r="G132" s="1">
        <f>IF(C132&gt;0,MAX(N132:P132)-LARGE(N132:P132,2),0)</f>
        <v>3204</v>
      </c>
      <c r="H132" s="2">
        <f>IF(C132&gt;0,G132/C132,0)</f>
        <v>0.46287200231147069</v>
      </c>
      <c r="I132" s="2"/>
      <c r="J132" s="2">
        <f t="shared" ref="J132:J163" si="47">IF($C132=0,"-",N132/$C132)</f>
        <v>0.73143600115573537</v>
      </c>
      <c r="K132" s="2">
        <f t="shared" ref="K132:K163" si="48">IF($C132=0,"-",O132/$C132)</f>
        <v>0.26856399884426468</v>
      </c>
      <c r="L132" s="2">
        <f t="shared" ref="L132:L163" si="49">IF($C132=0,"-",P132/$C132)</f>
        <v>0</v>
      </c>
      <c r="M132" s="2">
        <f t="shared" ref="M132:M163" si="50">IF(C132=0,"-",(1-J132-K132-L132))</f>
        <v>-5.5511151231257827E-17</v>
      </c>
      <c r="N132" s="59">
        <v>5063</v>
      </c>
      <c r="O132" s="59">
        <v>1859</v>
      </c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G132" s="7">
        <f>IF(Q132&gt;0,RANK(Q132,(N132:P132,Q132:AE132)),0)</f>
        <v>0</v>
      </c>
      <c r="AH132" s="7">
        <f>IF(R132&gt;0,RANK(R132,(N132:P132,Q132:AE132)),0)</f>
        <v>0</v>
      </c>
      <c r="AI132" s="7">
        <f>IF(T132&gt;0,RANK(T132,(N132:P132,Q132:AE132)),0)</f>
        <v>0</v>
      </c>
      <c r="AJ132" s="7">
        <f>IF(S132&gt;0,RANK(S132,(N132:P132,Q132:AE132)),0)</f>
        <v>0</v>
      </c>
      <c r="AK132" s="2">
        <f t="shared" ref="AK132:AK163" si="51">IF($C132=0,"-",Q132/$C132)</f>
        <v>0</v>
      </c>
      <c r="AL132" s="2">
        <f t="shared" ref="AL132:AL163" si="52">IF($C132=0,"-",R132/$C132)</f>
        <v>0</v>
      </c>
      <c r="AM132" s="2">
        <f t="shared" ref="AM132:AM163" si="53">IF($C132=0,"-",T132/$C132)</f>
        <v>0</v>
      </c>
      <c r="AN132" s="2">
        <f t="shared" ref="AN132:AN163" si="54">IF($C132=0,"-",S132/$C132)</f>
        <v>0</v>
      </c>
      <c r="AP132" s="5" t="s">
        <v>1639</v>
      </c>
      <c r="AQ132" s="5" t="s">
        <v>1407</v>
      </c>
      <c r="AR132">
        <v>1</v>
      </c>
      <c r="AT132" s="97">
        <v>5</v>
      </c>
      <c r="AU132" s="99">
        <v>1</v>
      </c>
      <c r="AV132" s="103">
        <f t="shared" si="21"/>
        <v>5001</v>
      </c>
      <c r="AX132" s="7" t="s">
        <v>1370</v>
      </c>
    </row>
    <row r="133" spans="1:57" hidden="1" outlineLevel="1">
      <c r="A133" s="5" t="s">
        <v>1216</v>
      </c>
      <c r="B133" s="5" t="s">
        <v>1407</v>
      </c>
      <c r="C133" s="1">
        <f t="shared" si="46"/>
        <v>8604</v>
      </c>
      <c r="D133" s="7">
        <f>IF(N133&gt;0, RANK(N133,(N133:P133,Q133:AE133)),0)</f>
        <v>1</v>
      </c>
      <c r="E133" s="7">
        <f>IF(O133&gt;0,RANK(O133,(N133:P133,Q133:AE133)),0)</f>
        <v>2</v>
      </c>
      <c r="F133" s="7">
        <f>IF(P133&gt;0,RANK(P133,(N133:P133,Q133:AE133)),0)</f>
        <v>0</v>
      </c>
      <c r="G133" s="1">
        <f>IF(C133&gt;0,MAX(N133:P133)-LARGE(N133:P133,2),0)</f>
        <v>2232</v>
      </c>
      <c r="H133" s="2">
        <f>IF(C133&gt;0,G133/C133,0)</f>
        <v>0.2594142259414226</v>
      </c>
      <c r="I133" s="2"/>
      <c r="J133" s="2">
        <f t="shared" si="47"/>
        <v>0.62970711297071125</v>
      </c>
      <c r="K133" s="2">
        <f t="shared" si="48"/>
        <v>0.3702928870292887</v>
      </c>
      <c r="L133" s="2">
        <f t="shared" si="49"/>
        <v>0</v>
      </c>
      <c r="M133" s="2">
        <f t="shared" si="50"/>
        <v>5.5511151231257827E-17</v>
      </c>
      <c r="N133" s="59">
        <v>5418</v>
      </c>
      <c r="O133" s="59">
        <v>3186</v>
      </c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G133" s="7">
        <f>IF(Q133&gt;0,RANK(Q133,(N133:P133,Q133:AE133)),0)</f>
        <v>0</v>
      </c>
      <c r="AH133" s="7">
        <f>IF(R133&gt;0,RANK(R133,(N133:P133,Q133:AE133)),0)</f>
        <v>0</v>
      </c>
      <c r="AI133" s="7">
        <f>IF(T133&gt;0,RANK(T133,(N133:P133,Q133:AE133)),0)</f>
        <v>0</v>
      </c>
      <c r="AJ133" s="7">
        <f>IF(S133&gt;0,RANK(S133,(N133:P133,Q133:AE133)),0)</f>
        <v>0</v>
      </c>
      <c r="AK133" s="2">
        <f t="shared" si="51"/>
        <v>0</v>
      </c>
      <c r="AL133" s="2">
        <f t="shared" si="52"/>
        <v>0</v>
      </c>
      <c r="AM133" s="2">
        <f t="shared" si="53"/>
        <v>0</v>
      </c>
      <c r="AN133" s="2">
        <f t="shared" si="54"/>
        <v>0</v>
      </c>
      <c r="AP133" s="5" t="s">
        <v>1216</v>
      </c>
      <c r="AQ133" s="5" t="s">
        <v>1407</v>
      </c>
      <c r="AR133">
        <v>4</v>
      </c>
      <c r="AT133" s="97">
        <v>5</v>
      </c>
      <c r="AU133" s="99">
        <v>3</v>
      </c>
      <c r="AV133" s="103">
        <f t="shared" si="21"/>
        <v>5003</v>
      </c>
      <c r="AX133" s="7" t="s">
        <v>1370</v>
      </c>
    </row>
    <row r="134" spans="1:57" hidden="1" outlineLevel="1">
      <c r="A134" s="5" t="s">
        <v>1203</v>
      </c>
      <c r="B134" s="5" t="s">
        <v>1407</v>
      </c>
      <c r="C134" s="1">
        <f t="shared" si="46"/>
        <v>14978</v>
      </c>
      <c r="D134" s="7">
        <f>IF(N134&gt;0, RANK(N134,(N134:P134,Q134:AE134)),0)</f>
        <v>1</v>
      </c>
      <c r="E134" s="7">
        <f>IF(O134&gt;0,RANK(O134,(N134:P134,Q134:AE134)),0)</f>
        <v>2</v>
      </c>
      <c r="F134" s="7">
        <f>IF(P134&gt;0,RANK(P134,(N134:P134,Q134:AE134)),0)</f>
        <v>0</v>
      </c>
      <c r="G134" s="1">
        <f>IF(C134&gt;0,MAX(N134:P134)-LARGE(N134:P134,2),0)</f>
        <v>836</v>
      </c>
      <c r="H134" s="2">
        <f>IF(C134&gt;0,G134/C134,0)</f>
        <v>5.5815195620243022E-2</v>
      </c>
      <c r="I134" s="2"/>
      <c r="J134" s="2">
        <f t="shared" si="47"/>
        <v>0.52790759781012153</v>
      </c>
      <c r="K134" s="2">
        <f t="shared" si="48"/>
        <v>0.47209240218987847</v>
      </c>
      <c r="L134" s="2">
        <f t="shared" si="49"/>
        <v>0</v>
      </c>
      <c r="M134" s="2">
        <f t="shared" si="50"/>
        <v>0</v>
      </c>
      <c r="N134" s="59">
        <v>7907</v>
      </c>
      <c r="O134" s="59">
        <v>7071</v>
      </c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G134" s="7">
        <f>IF(Q134&gt;0,RANK(Q134,(N134:P134,Q134:AE134)),0)</f>
        <v>0</v>
      </c>
      <c r="AH134" s="7">
        <f>IF(R134&gt;0,RANK(R134,(N134:P134,Q134:AE134)),0)</f>
        <v>0</v>
      </c>
      <c r="AI134" s="7">
        <f>IF(T134&gt;0,RANK(T134,(N134:P134,Q134:AE134)),0)</f>
        <v>0</v>
      </c>
      <c r="AJ134" s="7">
        <f>IF(S134&gt;0,RANK(S134,(N134:P134,Q134:AE134)),0)</f>
        <v>0</v>
      </c>
      <c r="AK134" s="2">
        <f t="shared" si="51"/>
        <v>0</v>
      </c>
      <c r="AL134" s="2">
        <f t="shared" si="52"/>
        <v>0</v>
      </c>
      <c r="AM134" s="2">
        <f t="shared" si="53"/>
        <v>0</v>
      </c>
      <c r="AN134" s="2">
        <f t="shared" si="54"/>
        <v>0</v>
      </c>
      <c r="AP134" s="5" t="s">
        <v>1203</v>
      </c>
      <c r="AQ134" s="5" t="s">
        <v>1407</v>
      </c>
      <c r="AR134">
        <v>1</v>
      </c>
      <c r="AT134" s="97">
        <v>5</v>
      </c>
      <c r="AU134" s="99">
        <v>5</v>
      </c>
      <c r="AV134" s="103">
        <f t="shared" si="21"/>
        <v>5005</v>
      </c>
      <c r="AX134" s="7" t="s">
        <v>1370</v>
      </c>
    </row>
    <row r="135" spans="1:57" hidden="1" outlineLevel="1">
      <c r="A135" s="5" t="s">
        <v>451</v>
      </c>
      <c r="B135" s="5" t="s">
        <v>1407</v>
      </c>
      <c r="C135" s="1">
        <f t="shared" si="46"/>
        <v>43541</v>
      </c>
      <c r="D135" s="7">
        <f>IF(N135&gt;0, RANK(N135,(N135:P135,Q135:AE135)),0)</f>
        <v>2</v>
      </c>
      <c r="E135" s="7">
        <f>IF(O135&gt;0,RANK(O135,(N135:P135,Q135:AE135)),0)</f>
        <v>1</v>
      </c>
      <c r="F135" s="7">
        <f>IF(P135&gt;0,RANK(P135,(N135:P135,Q135:AE135)),0)</f>
        <v>0</v>
      </c>
      <c r="G135" s="1">
        <f>IF(C135&gt;0,MAX(N135:P135)-LARGE(N135:P135,2),0)</f>
        <v>5653</v>
      </c>
      <c r="H135" s="2">
        <f>IF(C135&gt;0,G135/C135,0)</f>
        <v>0.12983165292482948</v>
      </c>
      <c r="I135" s="2"/>
      <c r="J135" s="2">
        <f t="shared" si="47"/>
        <v>0.43508417353758527</v>
      </c>
      <c r="K135" s="2">
        <f t="shared" si="48"/>
        <v>0.56491582646241478</v>
      </c>
      <c r="L135" s="2">
        <f t="shared" si="49"/>
        <v>0</v>
      </c>
      <c r="M135" s="2">
        <f t="shared" si="50"/>
        <v>0</v>
      </c>
      <c r="N135" s="59">
        <v>18944</v>
      </c>
      <c r="O135" s="59">
        <v>24597</v>
      </c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G135" s="7">
        <f>IF(Q135&gt;0,RANK(Q135,(N135:P135,Q135:AE135)),0)</f>
        <v>0</v>
      </c>
      <c r="AH135" s="7">
        <f>IF(R135&gt;0,RANK(R135,(N135:P135,Q135:AE135)),0)</f>
        <v>0</v>
      </c>
      <c r="AI135" s="7">
        <f>IF(T135&gt;0,RANK(T135,(N135:P135,Q135:AE135)),0)</f>
        <v>0</v>
      </c>
      <c r="AJ135" s="7">
        <f>IF(S135&gt;0,RANK(S135,(N135:P135,Q135:AE135)),0)</f>
        <v>0</v>
      </c>
      <c r="AK135" s="2">
        <f t="shared" si="51"/>
        <v>0</v>
      </c>
      <c r="AL135" s="2">
        <f t="shared" si="52"/>
        <v>0</v>
      </c>
      <c r="AM135" s="2">
        <f t="shared" si="53"/>
        <v>0</v>
      </c>
      <c r="AN135" s="2">
        <f t="shared" si="54"/>
        <v>0</v>
      </c>
      <c r="AP135" s="5" t="s">
        <v>451</v>
      </c>
      <c r="AQ135" s="5" t="s">
        <v>1407</v>
      </c>
      <c r="AR135">
        <v>3</v>
      </c>
      <c r="AT135" s="97">
        <v>5</v>
      </c>
      <c r="AU135" s="99">
        <v>7</v>
      </c>
      <c r="AV135" s="103">
        <f t="shared" si="21"/>
        <v>5007</v>
      </c>
      <c r="AX135" s="7" t="s">
        <v>1370</v>
      </c>
    </row>
    <row r="136" spans="1:57" hidden="1" outlineLevel="1">
      <c r="A136" s="6" t="s">
        <v>1435</v>
      </c>
      <c r="B136" s="5" t="s">
        <v>1407</v>
      </c>
      <c r="C136" s="1">
        <f t="shared" si="46"/>
        <v>13335</v>
      </c>
      <c r="D136" s="7">
        <f>IF(N136&gt;0, RANK(N136,(N136:P136,Q136:AE136)),0)</f>
        <v>1</v>
      </c>
      <c r="E136" s="7">
        <f>IF(O136&gt;0,RANK(O136,(N136:P136,Q136:AE136)),0)</f>
        <v>2</v>
      </c>
      <c r="F136" s="7">
        <f>IF(P136&gt;0,RANK(P136,(N136:P136,Q136:AE136)),0)</f>
        <v>0</v>
      </c>
      <c r="G136" s="1">
        <f t="shared" ref="G136:G199" si="55">IF(C136&gt;0,MAX(N136:P136)-LARGE(N136:P136,2),0)</f>
        <v>607</v>
      </c>
      <c r="H136" s="2">
        <f t="shared" ref="H136:H199" si="56">IF(C136&gt;0,G136/C136,0)</f>
        <v>4.5519310086239217E-2</v>
      </c>
      <c r="I136" s="2"/>
      <c r="J136" s="2">
        <f t="shared" si="47"/>
        <v>0.52275965504311961</v>
      </c>
      <c r="K136" s="2">
        <f t="shared" si="48"/>
        <v>0.47724034495688039</v>
      </c>
      <c r="L136" s="2">
        <f t="shared" si="49"/>
        <v>0</v>
      </c>
      <c r="M136" s="2">
        <f t="shared" si="50"/>
        <v>0</v>
      </c>
      <c r="N136" s="59">
        <v>6971</v>
      </c>
      <c r="O136" s="59">
        <v>6364</v>
      </c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G136" s="7">
        <f>IF(Q136&gt;0,RANK(Q136,(N136:P136,Q136:AE136)),0)</f>
        <v>0</v>
      </c>
      <c r="AH136" s="7">
        <f>IF(R136&gt;0,RANK(R136,(N136:P136,Q136:AE136)),0)</f>
        <v>0</v>
      </c>
      <c r="AI136" s="7">
        <f>IF(T136&gt;0,RANK(T136,(N136:P136,Q136:AE136)),0)</f>
        <v>0</v>
      </c>
      <c r="AJ136" s="7">
        <f>IF(S136&gt;0,RANK(S136,(N136:P136,Q136:AE136)),0)</f>
        <v>0</v>
      </c>
      <c r="AK136" s="2">
        <f t="shared" si="51"/>
        <v>0</v>
      </c>
      <c r="AL136" s="2">
        <f t="shared" si="52"/>
        <v>0</v>
      </c>
      <c r="AM136" s="2">
        <f t="shared" si="53"/>
        <v>0</v>
      </c>
      <c r="AN136" s="2">
        <f t="shared" si="54"/>
        <v>0</v>
      </c>
      <c r="AP136" s="6" t="s">
        <v>1435</v>
      </c>
      <c r="AQ136" s="5" t="s">
        <v>1407</v>
      </c>
      <c r="AR136">
        <v>3</v>
      </c>
      <c r="AT136" s="97">
        <v>5</v>
      </c>
      <c r="AU136" s="99">
        <v>9</v>
      </c>
      <c r="AV136" s="103">
        <f t="shared" si="21"/>
        <v>5009</v>
      </c>
      <c r="AX136" s="7" t="s">
        <v>1370</v>
      </c>
    </row>
    <row r="137" spans="1:57" hidden="1" outlineLevel="1">
      <c r="A137" s="6" t="s">
        <v>1465</v>
      </c>
      <c r="B137" s="5" t="s">
        <v>1407</v>
      </c>
      <c r="C137" s="1">
        <f t="shared" si="46"/>
        <v>4897</v>
      </c>
      <c r="D137" s="7">
        <f>IF(N137&gt;0, RANK(N137,(N137:P137,Q137:AE137)),0)</f>
        <v>1</v>
      </c>
      <c r="E137" s="7">
        <f>IF(O137&gt;0,RANK(O137,(N137:P137,Q137:AE137)),0)</f>
        <v>2</v>
      </c>
      <c r="F137" s="7">
        <f>IF(P137&gt;0,RANK(P137,(N137:P137,Q137:AE137)),0)</f>
        <v>0</v>
      </c>
      <c r="G137" s="1">
        <f t="shared" si="55"/>
        <v>1831</v>
      </c>
      <c r="H137" s="2">
        <f t="shared" si="56"/>
        <v>0.37390238921788849</v>
      </c>
      <c r="I137" s="2"/>
      <c r="J137" s="2">
        <f t="shared" si="47"/>
        <v>0.68695119460894427</v>
      </c>
      <c r="K137" s="2">
        <f t="shared" si="48"/>
        <v>0.31304880539105573</v>
      </c>
      <c r="L137" s="2">
        <f t="shared" si="49"/>
        <v>0</v>
      </c>
      <c r="M137" s="2">
        <f t="shared" si="50"/>
        <v>0</v>
      </c>
      <c r="N137" s="59">
        <v>3364</v>
      </c>
      <c r="O137" s="59">
        <v>1533</v>
      </c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G137" s="7">
        <f>IF(Q137&gt;0,RANK(Q137,(N137:P137,Q137:AE137)),0)</f>
        <v>0</v>
      </c>
      <c r="AH137" s="7">
        <f>IF(R137&gt;0,RANK(R137,(N137:P137,Q137:AE137)),0)</f>
        <v>0</v>
      </c>
      <c r="AI137" s="7">
        <f>IF(T137&gt;0,RANK(T137,(N137:P137,Q137:AE137)),0)</f>
        <v>0</v>
      </c>
      <c r="AJ137" s="7">
        <f>IF(S137&gt;0,RANK(S137,(N137:P137,Q137:AE137)),0)</f>
        <v>0</v>
      </c>
      <c r="AK137" s="2">
        <f t="shared" si="51"/>
        <v>0</v>
      </c>
      <c r="AL137" s="2">
        <f t="shared" si="52"/>
        <v>0</v>
      </c>
      <c r="AM137" s="2">
        <f t="shared" si="53"/>
        <v>0</v>
      </c>
      <c r="AN137" s="2">
        <f t="shared" si="54"/>
        <v>0</v>
      </c>
      <c r="AP137" s="6" t="s">
        <v>1465</v>
      </c>
      <c r="AQ137" s="5" t="s">
        <v>1407</v>
      </c>
      <c r="AR137">
        <v>4</v>
      </c>
      <c r="AT137" s="97">
        <v>5</v>
      </c>
      <c r="AU137" s="99">
        <v>11</v>
      </c>
      <c r="AV137" s="103">
        <f t="shared" si="21"/>
        <v>5011</v>
      </c>
      <c r="AX137" s="7" t="s">
        <v>1370</v>
      </c>
    </row>
    <row r="138" spans="1:57" hidden="1" outlineLevel="1">
      <c r="A138" s="6" t="s">
        <v>684</v>
      </c>
      <c r="B138" s="5" t="s">
        <v>1407</v>
      </c>
      <c r="C138" s="1">
        <f t="shared" si="46"/>
        <v>2713</v>
      </c>
      <c r="D138" s="7">
        <f>IF(N138&gt;0, RANK(N138,(N138:P138,Q138:AE138)),0)</f>
        <v>1</v>
      </c>
      <c r="E138" s="7">
        <f>IF(O138&gt;0,RANK(O138,(N138:P138,Q138:AE138)),0)</f>
        <v>2</v>
      </c>
      <c r="F138" s="7">
        <f>IF(P138&gt;0,RANK(P138,(N138:P138,Q138:AE138)),0)</f>
        <v>0</v>
      </c>
      <c r="G138" s="1">
        <f t="shared" si="55"/>
        <v>603</v>
      </c>
      <c r="H138" s="2">
        <f t="shared" si="56"/>
        <v>0.22226317729450792</v>
      </c>
      <c r="I138" s="2"/>
      <c r="J138" s="2">
        <f t="shared" si="47"/>
        <v>0.61113158864725392</v>
      </c>
      <c r="K138" s="2">
        <f t="shared" si="48"/>
        <v>0.38886841135274602</v>
      </c>
      <c r="L138" s="2">
        <f t="shared" si="49"/>
        <v>0</v>
      </c>
      <c r="M138" s="2">
        <f t="shared" si="50"/>
        <v>5.5511151231257827E-17</v>
      </c>
      <c r="N138" s="59">
        <v>1658</v>
      </c>
      <c r="O138" s="59">
        <v>1055</v>
      </c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G138" s="7">
        <f>IF(Q138&gt;0,RANK(Q138,(N138:P138,Q138:AE138)),0)</f>
        <v>0</v>
      </c>
      <c r="AH138" s="7">
        <f>IF(R138&gt;0,RANK(R138,(N138:P138,Q138:AE138)),0)</f>
        <v>0</v>
      </c>
      <c r="AI138" s="7">
        <f>IF(T138&gt;0,RANK(T138,(N138:P138,Q138:AE138)),0)</f>
        <v>0</v>
      </c>
      <c r="AJ138" s="7">
        <f>IF(S138&gt;0,RANK(S138,(N138:P138,Q138:AE138)),0)</f>
        <v>0</v>
      </c>
      <c r="AK138" s="2">
        <f t="shared" si="51"/>
        <v>0</v>
      </c>
      <c r="AL138" s="2">
        <f t="shared" si="52"/>
        <v>0</v>
      </c>
      <c r="AM138" s="2">
        <f t="shared" si="53"/>
        <v>0</v>
      </c>
      <c r="AN138" s="2">
        <f t="shared" si="54"/>
        <v>0</v>
      </c>
      <c r="AP138" s="6" t="s">
        <v>684</v>
      </c>
      <c r="AQ138" s="5" t="s">
        <v>1407</v>
      </c>
      <c r="AR138">
        <v>4</v>
      </c>
      <c r="AT138" s="97">
        <v>5</v>
      </c>
      <c r="AU138" s="99">
        <v>13</v>
      </c>
      <c r="AV138" s="103">
        <f t="shared" si="21"/>
        <v>5013</v>
      </c>
      <c r="AX138" s="7" t="s">
        <v>1370</v>
      </c>
    </row>
    <row r="139" spans="1:57" hidden="1" outlineLevel="1">
      <c r="A139" s="6" t="s">
        <v>1575</v>
      </c>
      <c r="B139" s="5" t="s">
        <v>1407</v>
      </c>
      <c r="C139" s="1">
        <f t="shared" si="46"/>
        <v>8878</v>
      </c>
      <c r="D139" s="7">
        <f>IF(N139&gt;0, RANK(N139,(N139:P139,Q139:AE139)),0)</f>
        <v>1</v>
      </c>
      <c r="E139" s="7">
        <f>IF(O139&gt;0,RANK(O139,(N139:P139,Q139:AE139)),0)</f>
        <v>2</v>
      </c>
      <c r="F139" s="7">
        <f>IF(P139&gt;0,RANK(P139,(N139:P139,Q139:AE139)),0)</f>
        <v>0</v>
      </c>
      <c r="G139" s="1">
        <f t="shared" si="55"/>
        <v>4</v>
      </c>
      <c r="H139" s="2">
        <f t="shared" si="56"/>
        <v>4.5055192610948412E-4</v>
      </c>
      <c r="I139" s="2"/>
      <c r="J139" s="2">
        <f t="shared" si="47"/>
        <v>0.50022527596305477</v>
      </c>
      <c r="K139" s="2">
        <f t="shared" si="48"/>
        <v>0.49977472403694528</v>
      </c>
      <c r="L139" s="2">
        <f t="shared" si="49"/>
        <v>0</v>
      </c>
      <c r="M139" s="2">
        <f t="shared" si="50"/>
        <v>-5.5511151231257827E-17</v>
      </c>
      <c r="N139" s="59">
        <v>4441</v>
      </c>
      <c r="O139" s="59">
        <v>4437</v>
      </c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G139" s="7">
        <f>IF(Q139&gt;0,RANK(Q139,(N139:P139,Q139:AE139)),0)</f>
        <v>0</v>
      </c>
      <c r="AH139" s="7">
        <f>IF(R139&gt;0,RANK(R139,(N139:P139,Q139:AE139)),0)</f>
        <v>0</v>
      </c>
      <c r="AI139" s="7">
        <f>IF(T139&gt;0,RANK(T139,(N139:P139,Q139:AE139)),0)</f>
        <v>0</v>
      </c>
      <c r="AJ139" s="7">
        <f>IF(S139&gt;0,RANK(S139,(N139:P139,Q139:AE139)),0)</f>
        <v>0</v>
      </c>
      <c r="AK139" s="2">
        <f t="shared" si="51"/>
        <v>0</v>
      </c>
      <c r="AL139" s="2">
        <f t="shared" si="52"/>
        <v>0</v>
      </c>
      <c r="AM139" s="2">
        <f t="shared" si="53"/>
        <v>0</v>
      </c>
      <c r="AN139" s="2">
        <f t="shared" si="54"/>
        <v>0</v>
      </c>
      <c r="AP139" s="6" t="s">
        <v>1575</v>
      </c>
      <c r="AQ139" s="5" t="s">
        <v>1407</v>
      </c>
      <c r="AR139">
        <v>3</v>
      </c>
      <c r="AT139" s="97">
        <v>5</v>
      </c>
      <c r="AU139" s="99">
        <v>15</v>
      </c>
      <c r="AV139" s="103">
        <f t="shared" si="21"/>
        <v>5015</v>
      </c>
      <c r="AX139" s="7" t="s">
        <v>1370</v>
      </c>
    </row>
    <row r="140" spans="1:57" hidden="1" outlineLevel="1">
      <c r="A140" s="6" t="s">
        <v>891</v>
      </c>
      <c r="B140" s="5" t="s">
        <v>1407</v>
      </c>
      <c r="C140" s="1">
        <f t="shared" si="46"/>
        <v>5155</v>
      </c>
      <c r="D140" s="7">
        <f>IF(N140&gt;0, RANK(N140,(N140:P140,Q140:AE140)),0)</f>
        <v>1</v>
      </c>
      <c r="E140" s="7">
        <f>IF(O140&gt;0,RANK(O140,(N140:P140,Q140:AE140)),0)</f>
        <v>2</v>
      </c>
      <c r="F140" s="7">
        <f>IF(P140&gt;0,RANK(P140,(N140:P140,Q140:AE140)),0)</f>
        <v>0</v>
      </c>
      <c r="G140" s="1">
        <f t="shared" si="55"/>
        <v>2699</v>
      </c>
      <c r="H140" s="2">
        <f t="shared" si="56"/>
        <v>0.52356935014548978</v>
      </c>
      <c r="I140" s="2"/>
      <c r="J140" s="2">
        <f t="shared" si="47"/>
        <v>0.76178467507274494</v>
      </c>
      <c r="K140" s="2">
        <f t="shared" si="48"/>
        <v>0.23821532492725508</v>
      </c>
      <c r="L140" s="2">
        <f t="shared" si="49"/>
        <v>0</v>
      </c>
      <c r="M140" s="2">
        <f t="shared" si="50"/>
        <v>-2.7755575615628914E-17</v>
      </c>
      <c r="N140" s="59">
        <v>3927</v>
      </c>
      <c r="O140" s="59">
        <v>1228</v>
      </c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G140" s="7">
        <f>IF(Q140&gt;0,RANK(Q140,(N140:P140,Q140:AE140)),0)</f>
        <v>0</v>
      </c>
      <c r="AH140" s="7">
        <f>IF(R140&gt;0,RANK(R140,(N140:P140,Q140:AE140)),0)</f>
        <v>0</v>
      </c>
      <c r="AI140" s="7">
        <f>IF(T140&gt;0,RANK(T140,(N140:P140,Q140:AE140)),0)</f>
        <v>0</v>
      </c>
      <c r="AJ140" s="7">
        <f>IF(S140&gt;0,RANK(S140,(N140:P140,Q140:AE140)),0)</f>
        <v>0</v>
      </c>
      <c r="AK140" s="2">
        <f t="shared" si="51"/>
        <v>0</v>
      </c>
      <c r="AL140" s="2">
        <f t="shared" si="52"/>
        <v>0</v>
      </c>
      <c r="AM140" s="2">
        <f t="shared" si="53"/>
        <v>0</v>
      </c>
      <c r="AN140" s="2">
        <f t="shared" si="54"/>
        <v>0</v>
      </c>
      <c r="AP140" s="6" t="s">
        <v>891</v>
      </c>
      <c r="AQ140" s="5" t="s">
        <v>1407</v>
      </c>
      <c r="AR140">
        <v>4</v>
      </c>
      <c r="AT140" s="97">
        <v>5</v>
      </c>
      <c r="AU140" s="99">
        <v>17</v>
      </c>
      <c r="AV140" s="103">
        <f t="shared" si="21"/>
        <v>5017</v>
      </c>
      <c r="AX140" s="7" t="s">
        <v>1370</v>
      </c>
    </row>
    <row r="141" spans="1:57" hidden="1" outlineLevel="1">
      <c r="A141" s="6" t="s">
        <v>601</v>
      </c>
      <c r="B141" s="5" t="s">
        <v>1407</v>
      </c>
      <c r="C141" s="1">
        <f t="shared" si="46"/>
        <v>8964</v>
      </c>
      <c r="D141" s="7">
        <f>IF(N141&gt;0, RANK(N141,(N141:P141,Q141:AE141)),0)</f>
        <v>1</v>
      </c>
      <c r="E141" s="7">
        <f>IF(O141&gt;0,RANK(O141,(N141:P141,Q141:AE141)),0)</f>
        <v>2</v>
      </c>
      <c r="F141" s="7">
        <f>IF(P141&gt;0,RANK(P141,(N141:P141,Q141:AE141)),0)</f>
        <v>0</v>
      </c>
      <c r="G141" s="1">
        <f t="shared" si="55"/>
        <v>3660</v>
      </c>
      <c r="H141" s="2">
        <f t="shared" si="56"/>
        <v>0.40829986613119146</v>
      </c>
      <c r="I141" s="2"/>
      <c r="J141" s="2">
        <f t="shared" si="47"/>
        <v>0.7041499330655957</v>
      </c>
      <c r="K141" s="2">
        <f t="shared" si="48"/>
        <v>0.2958500669344043</v>
      </c>
      <c r="L141" s="2">
        <f t="shared" si="49"/>
        <v>0</v>
      </c>
      <c r="M141" s="2">
        <f t="shared" si="50"/>
        <v>0</v>
      </c>
      <c r="N141" s="59">
        <v>6312</v>
      </c>
      <c r="O141" s="59">
        <v>2652</v>
      </c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G141" s="7">
        <f>IF(Q141&gt;0,RANK(Q141,(N141:P141,Q141:AE141)),0)</f>
        <v>0</v>
      </c>
      <c r="AH141" s="7">
        <f>IF(R141&gt;0,RANK(R141,(N141:P141,Q141:AE141)),0)</f>
        <v>0</v>
      </c>
      <c r="AI141" s="7">
        <f>IF(T141&gt;0,RANK(T141,(N141:P141,Q141:AE141)),0)</f>
        <v>0</v>
      </c>
      <c r="AJ141" s="7">
        <f>IF(S141&gt;0,RANK(S141,(N141:P141,Q141:AE141)),0)</f>
        <v>0</v>
      </c>
      <c r="AK141" s="2">
        <f t="shared" si="51"/>
        <v>0</v>
      </c>
      <c r="AL141" s="2">
        <f t="shared" si="52"/>
        <v>0</v>
      </c>
      <c r="AM141" s="2">
        <f t="shared" si="53"/>
        <v>0</v>
      </c>
      <c r="AN141" s="2">
        <f t="shared" si="54"/>
        <v>0</v>
      </c>
      <c r="AP141" s="6" t="s">
        <v>601</v>
      </c>
      <c r="AQ141" s="5" t="s">
        <v>1407</v>
      </c>
      <c r="AR141">
        <v>4</v>
      </c>
      <c r="AT141" s="97">
        <v>5</v>
      </c>
      <c r="AU141" s="99">
        <v>19</v>
      </c>
      <c r="AV141" s="103">
        <f t="shared" si="21"/>
        <v>5019</v>
      </c>
      <c r="AX141" s="7" t="s">
        <v>1370</v>
      </c>
    </row>
    <row r="142" spans="1:57" hidden="1" outlineLevel="1">
      <c r="A142" s="6" t="s">
        <v>958</v>
      </c>
      <c r="B142" s="5" t="s">
        <v>1407</v>
      </c>
      <c r="C142" s="1">
        <f t="shared" si="46"/>
        <v>7009</v>
      </c>
      <c r="D142" s="7">
        <f>IF(N142&gt;0, RANK(N142,(N142:P142,Q142:AE142)),0)</f>
        <v>1</v>
      </c>
      <c r="E142" s="7">
        <f>IF(O142&gt;0,RANK(O142,(N142:P142,Q142:AE142)),0)</f>
        <v>2</v>
      </c>
      <c r="F142" s="7">
        <f>IF(P142&gt;0,RANK(P142,(N142:P142,Q142:AE142)),0)</f>
        <v>0</v>
      </c>
      <c r="G142" s="1">
        <f t="shared" si="55"/>
        <v>3561</v>
      </c>
      <c r="H142" s="2">
        <f t="shared" si="56"/>
        <v>0.50806106434584108</v>
      </c>
      <c r="I142" s="2"/>
      <c r="J142" s="2">
        <f t="shared" si="47"/>
        <v>0.75403053217292049</v>
      </c>
      <c r="K142" s="2">
        <f t="shared" si="48"/>
        <v>0.24596946782707946</v>
      </c>
      <c r="L142" s="2">
        <f t="shared" si="49"/>
        <v>0</v>
      </c>
      <c r="M142" s="2">
        <f t="shared" si="50"/>
        <v>5.5511151231257827E-17</v>
      </c>
      <c r="N142" s="59">
        <v>5285</v>
      </c>
      <c r="O142" s="59">
        <v>1724</v>
      </c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G142" s="7">
        <f>IF(Q142&gt;0,RANK(Q142,(N142:P142,Q142:AE142)),0)</f>
        <v>0</v>
      </c>
      <c r="AH142" s="7">
        <f>IF(R142&gt;0,RANK(R142,(N142:P142,Q142:AE142)),0)</f>
        <v>0</v>
      </c>
      <c r="AI142" s="7">
        <f>IF(T142&gt;0,RANK(T142,(N142:P142,Q142:AE142)),0)</f>
        <v>0</v>
      </c>
      <c r="AJ142" s="7">
        <f>IF(S142&gt;0,RANK(S142,(N142:P142,Q142:AE142)),0)</f>
        <v>0</v>
      </c>
      <c r="AK142" s="2">
        <f t="shared" si="51"/>
        <v>0</v>
      </c>
      <c r="AL142" s="2">
        <f t="shared" si="52"/>
        <v>0</v>
      </c>
      <c r="AM142" s="2">
        <f t="shared" si="53"/>
        <v>0</v>
      </c>
      <c r="AN142" s="2">
        <f t="shared" si="54"/>
        <v>0</v>
      </c>
      <c r="AP142" s="6" t="s">
        <v>958</v>
      </c>
      <c r="AQ142" s="5" t="s">
        <v>1407</v>
      </c>
      <c r="AR142">
        <v>1</v>
      </c>
      <c r="AT142" s="97">
        <v>5</v>
      </c>
      <c r="AU142" s="99">
        <v>21</v>
      </c>
      <c r="AV142" s="103">
        <f t="shared" si="21"/>
        <v>5021</v>
      </c>
      <c r="AX142" s="7" t="s">
        <v>1370</v>
      </c>
    </row>
    <row r="143" spans="1:57" hidden="1" outlineLevel="1">
      <c r="A143" s="6" t="s">
        <v>1831</v>
      </c>
      <c r="B143" s="5" t="s">
        <v>1407</v>
      </c>
      <c r="C143" s="1">
        <f t="shared" si="46"/>
        <v>10098</v>
      </c>
      <c r="D143" s="7">
        <f>IF(N143&gt;0, RANK(N143,(N143:P143,Q143:AE143)),0)</f>
        <v>1</v>
      </c>
      <c r="E143" s="7">
        <f>IF(O143&gt;0,RANK(O143,(N143:P143,Q143:AE143)),0)</f>
        <v>2</v>
      </c>
      <c r="F143" s="7">
        <f>IF(P143&gt;0,RANK(P143,(N143:P143,Q143:AE143)),0)</f>
        <v>0</v>
      </c>
      <c r="G143" s="1">
        <f t="shared" si="55"/>
        <v>2364</v>
      </c>
      <c r="H143" s="2">
        <f t="shared" si="56"/>
        <v>0.23410576351752824</v>
      </c>
      <c r="I143" s="2"/>
      <c r="J143" s="2">
        <f t="shared" si="47"/>
        <v>0.61705288175876416</v>
      </c>
      <c r="K143" s="2">
        <f t="shared" si="48"/>
        <v>0.3829471182412359</v>
      </c>
      <c r="L143" s="2">
        <f t="shared" si="49"/>
        <v>0</v>
      </c>
      <c r="M143" s="2">
        <f t="shared" si="50"/>
        <v>-5.5511151231257827E-17</v>
      </c>
      <c r="N143" s="59">
        <v>6231</v>
      </c>
      <c r="O143" s="59">
        <v>3867</v>
      </c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G143" s="7">
        <f>IF(Q143&gt;0,RANK(Q143,(N143:P143,Q143:AE143)),0)</f>
        <v>0</v>
      </c>
      <c r="AH143" s="7">
        <f>IF(R143&gt;0,RANK(R143,(N143:P143,Q143:AE143)),0)</f>
        <v>0</v>
      </c>
      <c r="AI143" s="7">
        <f>IF(T143&gt;0,RANK(T143,(N143:P143,Q143:AE143)),0)</f>
        <v>0</v>
      </c>
      <c r="AJ143" s="7">
        <f>IF(S143&gt;0,RANK(S143,(N143:P143,Q143:AE143)),0)</f>
        <v>0</v>
      </c>
      <c r="AK143" s="2">
        <f t="shared" si="51"/>
        <v>0</v>
      </c>
      <c r="AL143" s="2">
        <f t="shared" si="52"/>
        <v>0</v>
      </c>
      <c r="AM143" s="2">
        <f t="shared" si="53"/>
        <v>0</v>
      </c>
      <c r="AN143" s="2">
        <f t="shared" si="54"/>
        <v>0</v>
      </c>
      <c r="AP143" s="6" t="s">
        <v>1831</v>
      </c>
      <c r="AQ143" s="5" t="s">
        <v>1407</v>
      </c>
      <c r="AR143">
        <v>1</v>
      </c>
      <c r="AT143" s="97">
        <v>5</v>
      </c>
      <c r="AU143" s="99">
        <v>23</v>
      </c>
      <c r="AV143" s="103">
        <f t="shared" si="21"/>
        <v>5023</v>
      </c>
      <c r="AX143" s="7" t="s">
        <v>1370</v>
      </c>
    </row>
    <row r="144" spans="1:57" hidden="1" outlineLevel="1">
      <c r="A144" s="6" t="s">
        <v>1578</v>
      </c>
      <c r="B144" s="5" t="s">
        <v>1407</v>
      </c>
      <c r="C144" s="1">
        <f t="shared" si="46"/>
        <v>3450</v>
      </c>
      <c r="D144" s="7">
        <f>IF(N144&gt;0, RANK(N144,(N144:P144,Q144:AE144)),0)</f>
        <v>1</v>
      </c>
      <c r="E144" s="7">
        <f>IF(O144&gt;0,RANK(O144,(N144:P144,Q144:AE144)),0)</f>
        <v>2</v>
      </c>
      <c r="F144" s="7">
        <f>IF(P144&gt;0,RANK(P144,(N144:P144,Q144:AE144)),0)</f>
        <v>0</v>
      </c>
      <c r="G144" s="1">
        <f t="shared" si="55"/>
        <v>1122</v>
      </c>
      <c r="H144" s="2">
        <f t="shared" si="56"/>
        <v>0.32521739130434785</v>
      </c>
      <c r="I144" s="2"/>
      <c r="J144" s="2">
        <f t="shared" si="47"/>
        <v>0.66260869565217395</v>
      </c>
      <c r="K144" s="2">
        <f t="shared" si="48"/>
        <v>0.3373913043478261</v>
      </c>
      <c r="L144" s="2">
        <f t="shared" si="49"/>
        <v>0</v>
      </c>
      <c r="M144" s="2">
        <f t="shared" si="50"/>
        <v>-5.5511151231257827E-17</v>
      </c>
      <c r="N144" s="59">
        <v>2286</v>
      </c>
      <c r="O144" s="59">
        <v>1164</v>
      </c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G144" s="7">
        <f>IF(Q144&gt;0,RANK(Q144,(N144:P144,Q144:AE144)),0)</f>
        <v>0</v>
      </c>
      <c r="AH144" s="7">
        <f>IF(R144&gt;0,RANK(R144,(N144:P144,Q144:AE144)),0)</f>
        <v>0</v>
      </c>
      <c r="AI144" s="7">
        <f>IF(T144&gt;0,RANK(T144,(N144:P144,Q144:AE144)),0)</f>
        <v>0</v>
      </c>
      <c r="AJ144" s="7">
        <f>IF(S144&gt;0,RANK(S144,(N144:P144,Q144:AE144)),0)</f>
        <v>0</v>
      </c>
      <c r="AK144" s="2">
        <f t="shared" si="51"/>
        <v>0</v>
      </c>
      <c r="AL144" s="2">
        <f t="shared" si="52"/>
        <v>0</v>
      </c>
      <c r="AM144" s="2">
        <f t="shared" si="53"/>
        <v>0</v>
      </c>
      <c r="AN144" s="2">
        <f t="shared" si="54"/>
        <v>0</v>
      </c>
      <c r="AP144" s="6" t="s">
        <v>1578</v>
      </c>
      <c r="AQ144" s="5" t="s">
        <v>1407</v>
      </c>
      <c r="AR144">
        <v>4</v>
      </c>
      <c r="AT144" s="97">
        <v>5</v>
      </c>
      <c r="AU144" s="99">
        <v>25</v>
      </c>
      <c r="AV144" s="103">
        <f t="shared" si="21"/>
        <v>5025</v>
      </c>
      <c r="AX144" s="7" t="s">
        <v>1370</v>
      </c>
    </row>
    <row r="145" spans="1:50" hidden="1" outlineLevel="1">
      <c r="A145" s="6" t="s">
        <v>803</v>
      </c>
      <c r="B145" s="5" t="s">
        <v>1407</v>
      </c>
      <c r="C145" s="1">
        <f t="shared" si="46"/>
        <v>8828</v>
      </c>
      <c r="D145" s="7">
        <f>IF(N145&gt;0, RANK(N145,(N145:P145,Q145:AE145)),0)</f>
        <v>2</v>
      </c>
      <c r="E145" s="7">
        <f>IF(O145&gt;0,RANK(O145,(N145:P145,Q145:AE145)),0)</f>
        <v>1</v>
      </c>
      <c r="F145" s="7">
        <f>IF(P145&gt;0,RANK(P145,(N145:P145,Q145:AE145)),0)</f>
        <v>0</v>
      </c>
      <c r="G145" s="1">
        <f t="shared" si="55"/>
        <v>876</v>
      </c>
      <c r="H145" s="2">
        <f t="shared" si="56"/>
        <v>9.9229723606705941E-2</v>
      </c>
      <c r="I145" s="2"/>
      <c r="J145" s="2">
        <f t="shared" si="47"/>
        <v>0.45038513819664705</v>
      </c>
      <c r="K145" s="2">
        <f t="shared" si="48"/>
        <v>0.54961486180335295</v>
      </c>
      <c r="L145" s="2">
        <f t="shared" si="49"/>
        <v>0</v>
      </c>
      <c r="M145" s="2">
        <f t="shared" si="50"/>
        <v>0</v>
      </c>
      <c r="N145" s="59">
        <v>3976</v>
      </c>
      <c r="O145" s="59">
        <v>4852</v>
      </c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G145" s="7">
        <f>IF(Q145&gt;0,RANK(Q145,(N145:P145,Q145:AE145)),0)</f>
        <v>0</v>
      </c>
      <c r="AH145" s="7">
        <f>IF(R145&gt;0,RANK(R145,(N145:P145,Q145:AE145)),0)</f>
        <v>0</v>
      </c>
      <c r="AI145" s="7">
        <f>IF(T145&gt;0,RANK(T145,(N145:P145,Q145:AE145)),0)</f>
        <v>0</v>
      </c>
      <c r="AJ145" s="7">
        <f>IF(S145&gt;0,RANK(S145,(N145:P145,Q145:AE145)),0)</f>
        <v>0</v>
      </c>
      <c r="AK145" s="2">
        <f t="shared" si="51"/>
        <v>0</v>
      </c>
      <c r="AL145" s="2">
        <f t="shared" si="52"/>
        <v>0</v>
      </c>
      <c r="AM145" s="2">
        <f t="shared" si="53"/>
        <v>0</v>
      </c>
      <c r="AN145" s="2">
        <f t="shared" si="54"/>
        <v>0</v>
      </c>
      <c r="AP145" s="6" t="s">
        <v>803</v>
      </c>
      <c r="AQ145" s="5" t="s">
        <v>1407</v>
      </c>
      <c r="AR145">
        <v>4</v>
      </c>
      <c r="AT145" s="97">
        <v>5</v>
      </c>
      <c r="AU145" s="99">
        <v>27</v>
      </c>
      <c r="AV145" s="103">
        <f t="shared" si="21"/>
        <v>5027</v>
      </c>
      <c r="AX145" s="7" t="s">
        <v>1370</v>
      </c>
    </row>
    <row r="146" spans="1:50" hidden="1" outlineLevel="1">
      <c r="A146" s="6" t="s">
        <v>692</v>
      </c>
      <c r="B146" s="5" t="s">
        <v>1407</v>
      </c>
      <c r="C146" s="1">
        <f t="shared" si="46"/>
        <v>8332</v>
      </c>
      <c r="D146" s="7">
        <f>IF(N146&gt;0, RANK(N146,(N146:P146,Q146:AE146)),0)</f>
        <v>1</v>
      </c>
      <c r="E146" s="7">
        <f>IF(O146&gt;0,RANK(O146,(N146:P146,Q146:AE146)),0)</f>
        <v>2</v>
      </c>
      <c r="F146" s="7">
        <f>IF(P146&gt;0,RANK(P146,(N146:P146,Q146:AE146)),0)</f>
        <v>0</v>
      </c>
      <c r="G146" s="1">
        <f t="shared" si="55"/>
        <v>2504</v>
      </c>
      <c r="H146" s="2">
        <f t="shared" si="56"/>
        <v>0.30052808449351898</v>
      </c>
      <c r="I146" s="2"/>
      <c r="J146" s="2">
        <f t="shared" si="47"/>
        <v>0.65026404224675949</v>
      </c>
      <c r="K146" s="2">
        <f t="shared" si="48"/>
        <v>0.34973595775324051</v>
      </c>
      <c r="L146" s="2">
        <f t="shared" si="49"/>
        <v>0</v>
      </c>
      <c r="M146" s="2">
        <f t="shared" si="50"/>
        <v>0</v>
      </c>
      <c r="N146" s="59">
        <v>5418</v>
      </c>
      <c r="O146" s="59">
        <v>2914</v>
      </c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G146" s="7">
        <f>IF(Q146&gt;0,RANK(Q146,(N146:P146,Q146:AE146)),0)</f>
        <v>0</v>
      </c>
      <c r="AH146" s="7">
        <f>IF(R146&gt;0,RANK(R146,(N146:P146,Q146:AE146)),0)</f>
        <v>0</v>
      </c>
      <c r="AI146" s="7">
        <f>IF(T146&gt;0,RANK(T146,(N146:P146,Q146:AE146)),0)</f>
        <v>0</v>
      </c>
      <c r="AJ146" s="7">
        <f>IF(S146&gt;0,RANK(S146,(N146:P146,Q146:AE146)),0)</f>
        <v>0</v>
      </c>
      <c r="AK146" s="2">
        <f t="shared" si="51"/>
        <v>0</v>
      </c>
      <c r="AL146" s="2">
        <f t="shared" si="52"/>
        <v>0</v>
      </c>
      <c r="AM146" s="2">
        <f t="shared" si="53"/>
        <v>0</v>
      </c>
      <c r="AN146" s="2">
        <f t="shared" si="54"/>
        <v>0</v>
      </c>
      <c r="AP146" s="6" t="s">
        <v>692</v>
      </c>
      <c r="AQ146" s="5" t="s">
        <v>1407</v>
      </c>
      <c r="AR146">
        <v>2</v>
      </c>
      <c r="AT146" s="97">
        <v>5</v>
      </c>
      <c r="AU146" s="99">
        <v>29</v>
      </c>
      <c r="AV146" s="103">
        <f t="shared" si="21"/>
        <v>5029</v>
      </c>
      <c r="AX146" s="7" t="s">
        <v>1370</v>
      </c>
    </row>
    <row r="147" spans="1:50" hidden="1" outlineLevel="1">
      <c r="A147" s="6" t="s">
        <v>821</v>
      </c>
      <c r="B147" s="5" t="s">
        <v>1407</v>
      </c>
      <c r="C147" s="1">
        <f t="shared" si="46"/>
        <v>24408</v>
      </c>
      <c r="D147" s="7">
        <f>IF(N147&gt;0, RANK(N147,(N147:P147,Q147:AE147)),0)</f>
        <v>1</v>
      </c>
      <c r="E147" s="7">
        <f>IF(O147&gt;0,RANK(O147,(N147:P147,Q147:AE147)),0)</f>
        <v>2</v>
      </c>
      <c r="F147" s="7">
        <f>IF(P147&gt;0,RANK(P147,(N147:P147,Q147:AE147)),0)</f>
        <v>0</v>
      </c>
      <c r="G147" s="1">
        <f t="shared" si="55"/>
        <v>6174</v>
      </c>
      <c r="H147" s="2">
        <f t="shared" si="56"/>
        <v>0.25294985250737462</v>
      </c>
      <c r="I147" s="2"/>
      <c r="J147" s="2">
        <f t="shared" si="47"/>
        <v>0.62647492625368728</v>
      </c>
      <c r="K147" s="2">
        <f t="shared" si="48"/>
        <v>0.37352507374631266</v>
      </c>
      <c r="L147" s="2">
        <f t="shared" si="49"/>
        <v>0</v>
      </c>
      <c r="M147" s="2">
        <f t="shared" si="50"/>
        <v>5.5511151231257827E-17</v>
      </c>
      <c r="N147" s="59">
        <v>15291</v>
      </c>
      <c r="O147" s="59">
        <v>9117</v>
      </c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G147" s="7">
        <f>IF(Q147&gt;0,RANK(Q147,(N147:P147,Q147:AE147)),0)</f>
        <v>0</v>
      </c>
      <c r="AH147" s="7">
        <f>IF(R147&gt;0,RANK(R147,(N147:P147,Q147:AE147)),0)</f>
        <v>0</v>
      </c>
      <c r="AI147" s="7">
        <f>IF(T147&gt;0,RANK(T147,(N147:P147,Q147:AE147)),0)</f>
        <v>0</v>
      </c>
      <c r="AJ147" s="7">
        <f>IF(S147&gt;0,RANK(S147,(N147:P147,Q147:AE147)),0)</f>
        <v>0</v>
      </c>
      <c r="AK147" s="2">
        <f t="shared" si="51"/>
        <v>0</v>
      </c>
      <c r="AL147" s="2">
        <f t="shared" si="52"/>
        <v>0</v>
      </c>
      <c r="AM147" s="2">
        <f t="shared" si="53"/>
        <v>0</v>
      </c>
      <c r="AN147" s="2">
        <f t="shared" si="54"/>
        <v>0</v>
      </c>
      <c r="AP147" s="6" t="s">
        <v>821</v>
      </c>
      <c r="AQ147" s="5" t="s">
        <v>1407</v>
      </c>
      <c r="AR147">
        <v>1</v>
      </c>
      <c r="AT147" s="97">
        <v>5</v>
      </c>
      <c r="AU147" s="99">
        <v>31</v>
      </c>
      <c r="AV147" s="103">
        <f t="shared" si="21"/>
        <v>5031</v>
      </c>
      <c r="AX147" s="7" t="s">
        <v>1370</v>
      </c>
    </row>
    <row r="148" spans="1:50" hidden="1" outlineLevel="1">
      <c r="A148" s="6" t="s">
        <v>673</v>
      </c>
      <c r="B148" s="5" t="s">
        <v>1407</v>
      </c>
      <c r="C148" s="1">
        <f t="shared" si="46"/>
        <v>15844</v>
      </c>
      <c r="D148" s="7">
        <f>IF(N148&gt;0, RANK(N148,(N148:P148,Q148:AE148)),0)</f>
        <v>2</v>
      </c>
      <c r="E148" s="7">
        <f>IF(O148&gt;0,RANK(O148,(N148:P148,Q148:AE148)),0)</f>
        <v>1</v>
      </c>
      <c r="F148" s="7">
        <f>IF(P148&gt;0,RANK(P148,(N148:P148,Q148:AE148)),0)</f>
        <v>0</v>
      </c>
      <c r="G148" s="1">
        <f t="shared" si="55"/>
        <v>898</v>
      </c>
      <c r="H148" s="2">
        <f t="shared" si="56"/>
        <v>5.6677606664983587E-2</v>
      </c>
      <c r="I148" s="2"/>
      <c r="J148" s="2">
        <f t="shared" si="47"/>
        <v>0.47166119666750822</v>
      </c>
      <c r="K148" s="2">
        <f t="shared" si="48"/>
        <v>0.52833880333249184</v>
      </c>
      <c r="L148" s="2">
        <f t="shared" si="49"/>
        <v>0</v>
      </c>
      <c r="M148" s="2">
        <f t="shared" si="50"/>
        <v>0</v>
      </c>
      <c r="N148" s="59">
        <v>7473</v>
      </c>
      <c r="O148" s="59">
        <v>8371</v>
      </c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G148" s="7">
        <f>IF(Q148&gt;0,RANK(Q148,(N148:P148,Q148:AE148)),0)</f>
        <v>0</v>
      </c>
      <c r="AH148" s="7">
        <f>IF(R148&gt;0,RANK(R148,(N148:P148,Q148:AE148)),0)</f>
        <v>0</v>
      </c>
      <c r="AI148" s="7">
        <f>IF(T148&gt;0,RANK(T148,(N148:P148,Q148:AE148)),0)</f>
        <v>0</v>
      </c>
      <c r="AJ148" s="7">
        <f>IF(S148&gt;0,RANK(S148,(N148:P148,Q148:AE148)),0)</f>
        <v>0</v>
      </c>
      <c r="AK148" s="2">
        <f t="shared" si="51"/>
        <v>0</v>
      </c>
      <c r="AL148" s="2">
        <f t="shared" si="52"/>
        <v>0</v>
      </c>
      <c r="AM148" s="2">
        <f t="shared" si="53"/>
        <v>0</v>
      </c>
      <c r="AN148" s="2">
        <f t="shared" si="54"/>
        <v>0</v>
      </c>
      <c r="AP148" s="6" t="s">
        <v>673</v>
      </c>
      <c r="AQ148" s="5" t="s">
        <v>1407</v>
      </c>
      <c r="AR148">
        <v>3</v>
      </c>
      <c r="AT148" s="97">
        <v>5</v>
      </c>
      <c r="AU148" s="99">
        <v>33</v>
      </c>
      <c r="AV148" s="103">
        <f t="shared" si="21"/>
        <v>5033</v>
      </c>
      <c r="AX148" s="7" t="s">
        <v>1370</v>
      </c>
    </row>
    <row r="149" spans="1:50" hidden="1" outlineLevel="1">
      <c r="A149" s="6" t="s">
        <v>2263</v>
      </c>
      <c r="B149" s="5" t="s">
        <v>1407</v>
      </c>
      <c r="C149" s="1">
        <f t="shared" si="46"/>
        <v>14355</v>
      </c>
      <c r="D149" s="7">
        <f>IF(N149&gt;0, RANK(N149,(N149:P149,Q149:AE149)),0)</f>
        <v>1</v>
      </c>
      <c r="E149" s="7">
        <f>IF(O149&gt;0,RANK(O149,(N149:P149,Q149:AE149)),0)</f>
        <v>2</v>
      </c>
      <c r="F149" s="7">
        <f>IF(P149&gt;0,RANK(P149,(N149:P149,Q149:AE149)),0)</f>
        <v>0</v>
      </c>
      <c r="G149" s="1">
        <f t="shared" si="55"/>
        <v>3163</v>
      </c>
      <c r="H149" s="2">
        <f t="shared" si="56"/>
        <v>0.2203413444792755</v>
      </c>
      <c r="I149" s="2"/>
      <c r="J149" s="2">
        <f t="shared" si="47"/>
        <v>0.61017067223963772</v>
      </c>
      <c r="K149" s="2">
        <f t="shared" si="48"/>
        <v>0.38982932776036222</v>
      </c>
      <c r="L149" s="2">
        <f t="shared" si="49"/>
        <v>0</v>
      </c>
      <c r="M149" s="2">
        <f t="shared" si="50"/>
        <v>5.5511151231257827E-17</v>
      </c>
      <c r="N149" s="59">
        <v>8759</v>
      </c>
      <c r="O149" s="59">
        <v>5596</v>
      </c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G149" s="7">
        <f>IF(Q149&gt;0,RANK(Q149,(N149:P149,Q149:AE149)),0)</f>
        <v>0</v>
      </c>
      <c r="AH149" s="7">
        <f>IF(R149&gt;0,RANK(R149,(N149:P149,Q149:AE149)),0)</f>
        <v>0</v>
      </c>
      <c r="AI149" s="7">
        <f>IF(T149&gt;0,RANK(T149,(N149:P149,Q149:AE149)),0)</f>
        <v>0</v>
      </c>
      <c r="AJ149" s="7">
        <f>IF(S149&gt;0,RANK(S149,(N149:P149,Q149:AE149)),0)</f>
        <v>0</v>
      </c>
      <c r="AK149" s="2">
        <f t="shared" si="51"/>
        <v>0</v>
      </c>
      <c r="AL149" s="2">
        <f t="shared" si="52"/>
        <v>0</v>
      </c>
      <c r="AM149" s="2">
        <f t="shared" si="53"/>
        <v>0</v>
      </c>
      <c r="AN149" s="2">
        <f t="shared" si="54"/>
        <v>0</v>
      </c>
      <c r="AP149" s="6" t="s">
        <v>2263</v>
      </c>
      <c r="AQ149" s="5" t="s">
        <v>1407</v>
      </c>
      <c r="AR149">
        <v>1</v>
      </c>
      <c r="AT149" s="97">
        <v>5</v>
      </c>
      <c r="AU149" s="99">
        <v>35</v>
      </c>
      <c r="AV149" s="103">
        <f t="shared" si="21"/>
        <v>5035</v>
      </c>
      <c r="AX149" s="7" t="s">
        <v>1370</v>
      </c>
    </row>
    <row r="150" spans="1:50" hidden="1" outlineLevel="1">
      <c r="A150" s="6" t="s">
        <v>573</v>
      </c>
      <c r="B150" s="5" t="s">
        <v>1407</v>
      </c>
      <c r="C150" s="1">
        <f t="shared" si="46"/>
        <v>6880</v>
      </c>
      <c r="D150" s="7">
        <f>IF(N150&gt;0, RANK(N150,(N150:P150,Q150:AE150)),0)</f>
        <v>1</v>
      </c>
      <c r="E150" s="7">
        <f>IF(O150&gt;0,RANK(O150,(N150:P150,Q150:AE150)),0)</f>
        <v>2</v>
      </c>
      <c r="F150" s="7">
        <f>IF(P150&gt;0,RANK(P150,(N150:P150,Q150:AE150)),0)</f>
        <v>0</v>
      </c>
      <c r="G150" s="1">
        <f t="shared" si="55"/>
        <v>2344</v>
      </c>
      <c r="H150" s="2">
        <f t="shared" si="56"/>
        <v>0.34069767441860466</v>
      </c>
      <c r="I150" s="2"/>
      <c r="J150" s="2">
        <f t="shared" si="47"/>
        <v>0.67034883720930227</v>
      </c>
      <c r="K150" s="2">
        <f t="shared" si="48"/>
        <v>0.32965116279069767</v>
      </c>
      <c r="L150" s="2">
        <f t="shared" si="49"/>
        <v>0</v>
      </c>
      <c r="M150" s="2">
        <f t="shared" si="50"/>
        <v>5.5511151231257827E-17</v>
      </c>
      <c r="N150" s="59">
        <v>4612</v>
      </c>
      <c r="O150" s="59">
        <v>2268</v>
      </c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G150" s="7">
        <f>IF(Q150&gt;0,RANK(Q150,(N150:P150,Q150:AE150)),0)</f>
        <v>0</v>
      </c>
      <c r="AH150" s="7">
        <f>IF(R150&gt;0,RANK(R150,(N150:P150,Q150:AE150)),0)</f>
        <v>0</v>
      </c>
      <c r="AI150" s="7">
        <f>IF(T150&gt;0,RANK(T150,(N150:P150,Q150:AE150)),0)</f>
        <v>0</v>
      </c>
      <c r="AJ150" s="7">
        <f>IF(S150&gt;0,RANK(S150,(N150:P150,Q150:AE150)),0)</f>
        <v>0</v>
      </c>
      <c r="AK150" s="2">
        <f t="shared" si="51"/>
        <v>0</v>
      </c>
      <c r="AL150" s="2">
        <f t="shared" si="52"/>
        <v>0</v>
      </c>
      <c r="AM150" s="2">
        <f t="shared" si="53"/>
        <v>0</v>
      </c>
      <c r="AN150" s="2">
        <f t="shared" si="54"/>
        <v>0</v>
      </c>
      <c r="AP150" s="6" t="s">
        <v>573</v>
      </c>
      <c r="AQ150" s="5" t="s">
        <v>1407</v>
      </c>
      <c r="AR150">
        <v>1</v>
      </c>
      <c r="AT150" s="97">
        <v>5</v>
      </c>
      <c r="AU150" s="99">
        <v>37</v>
      </c>
      <c r="AV150" s="103">
        <f t="shared" si="21"/>
        <v>5037</v>
      </c>
      <c r="AX150" s="7" t="s">
        <v>1370</v>
      </c>
    </row>
    <row r="151" spans="1:50" hidden="1" outlineLevel="1">
      <c r="A151" s="6" t="s">
        <v>2295</v>
      </c>
      <c r="B151" s="5" t="s">
        <v>1407</v>
      </c>
      <c r="C151" s="1">
        <f t="shared" si="46"/>
        <v>4179</v>
      </c>
      <c r="D151" s="7">
        <f>IF(N151&gt;0, RANK(N151,(N151:P151,Q151:AE151)),0)</f>
        <v>1</v>
      </c>
      <c r="E151" s="7">
        <f>IF(O151&gt;0,RANK(O151,(N151:P151,Q151:AE151)),0)</f>
        <v>2</v>
      </c>
      <c r="F151" s="7">
        <f>IF(P151&gt;0,RANK(P151,(N151:P151,Q151:AE151)),0)</f>
        <v>0</v>
      </c>
      <c r="G151" s="1">
        <f t="shared" si="55"/>
        <v>1477</v>
      </c>
      <c r="H151" s="2">
        <f t="shared" si="56"/>
        <v>0.35343383584589616</v>
      </c>
      <c r="I151" s="2"/>
      <c r="J151" s="2">
        <f t="shared" si="47"/>
        <v>0.67671691792294808</v>
      </c>
      <c r="K151" s="2">
        <f t="shared" si="48"/>
        <v>0.32328308207705192</v>
      </c>
      <c r="L151" s="2">
        <f t="shared" si="49"/>
        <v>0</v>
      </c>
      <c r="M151" s="2">
        <f t="shared" si="50"/>
        <v>0</v>
      </c>
      <c r="N151" s="59">
        <v>2828</v>
      </c>
      <c r="O151" s="59">
        <v>1351</v>
      </c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G151" s="7">
        <f>IF(Q151&gt;0,RANK(Q151,(N151:P151,Q151:AE151)),0)</f>
        <v>0</v>
      </c>
      <c r="AH151" s="7">
        <f>IF(R151&gt;0,RANK(R151,(N151:P151,Q151:AE151)),0)</f>
        <v>0</v>
      </c>
      <c r="AI151" s="7">
        <f>IF(T151&gt;0,RANK(T151,(N151:P151,Q151:AE151)),0)</f>
        <v>0</v>
      </c>
      <c r="AJ151" s="7">
        <f>IF(S151&gt;0,RANK(S151,(N151:P151,Q151:AE151)),0)</f>
        <v>0</v>
      </c>
      <c r="AK151" s="2">
        <f t="shared" si="51"/>
        <v>0</v>
      </c>
      <c r="AL151" s="2">
        <f t="shared" si="52"/>
        <v>0</v>
      </c>
      <c r="AM151" s="2">
        <f t="shared" si="53"/>
        <v>0</v>
      </c>
      <c r="AN151" s="2">
        <f t="shared" si="54"/>
        <v>0</v>
      </c>
      <c r="AP151" s="6" t="s">
        <v>2295</v>
      </c>
      <c r="AQ151" s="5" t="s">
        <v>1407</v>
      </c>
      <c r="AR151">
        <v>4</v>
      </c>
      <c r="AT151" s="97">
        <v>5</v>
      </c>
      <c r="AU151" s="99">
        <v>39</v>
      </c>
      <c r="AV151" s="103">
        <f t="shared" si="21"/>
        <v>5039</v>
      </c>
      <c r="AX151" s="7" t="s">
        <v>1370</v>
      </c>
    </row>
    <row r="152" spans="1:50" hidden="1" outlineLevel="1">
      <c r="A152" s="6" t="s">
        <v>476</v>
      </c>
      <c r="B152" s="5" t="s">
        <v>1407</v>
      </c>
      <c r="C152" s="1">
        <f t="shared" si="46"/>
        <v>5263</v>
      </c>
      <c r="D152" s="7">
        <f>IF(N152&gt;0, RANK(N152,(N152:P152,Q152:AE152)),0)</f>
        <v>1</v>
      </c>
      <c r="E152" s="7">
        <f>IF(O152&gt;0,RANK(O152,(N152:P152,Q152:AE152)),0)</f>
        <v>2</v>
      </c>
      <c r="F152" s="7">
        <f>IF(P152&gt;0,RANK(P152,(N152:P152,Q152:AE152)),0)</f>
        <v>0</v>
      </c>
      <c r="G152" s="1">
        <f t="shared" si="55"/>
        <v>2709</v>
      </c>
      <c r="H152" s="2">
        <f t="shared" si="56"/>
        <v>0.51472544176325286</v>
      </c>
      <c r="I152" s="2"/>
      <c r="J152" s="2">
        <f t="shared" si="47"/>
        <v>0.75736272088162648</v>
      </c>
      <c r="K152" s="2">
        <f t="shared" si="48"/>
        <v>0.24263727911837354</v>
      </c>
      <c r="L152" s="2">
        <f t="shared" si="49"/>
        <v>0</v>
      </c>
      <c r="M152" s="2">
        <f t="shared" si="50"/>
        <v>-2.7755575615628914E-17</v>
      </c>
      <c r="N152" s="59">
        <v>3986</v>
      </c>
      <c r="O152" s="59">
        <v>1277</v>
      </c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G152" s="7">
        <f>IF(Q152&gt;0,RANK(Q152,(N152:P152,Q152:AE152)),0)</f>
        <v>0</v>
      </c>
      <c r="AH152" s="7">
        <f>IF(R152&gt;0,RANK(R152,(N152:P152,Q152:AE152)),0)</f>
        <v>0</v>
      </c>
      <c r="AI152" s="7">
        <f>IF(T152&gt;0,RANK(T152,(N152:P152,Q152:AE152)),0)</f>
        <v>0</v>
      </c>
      <c r="AJ152" s="7">
        <f>IF(S152&gt;0,RANK(S152,(N152:P152,Q152:AE152)),0)</f>
        <v>0</v>
      </c>
      <c r="AK152" s="2">
        <f t="shared" si="51"/>
        <v>0</v>
      </c>
      <c r="AL152" s="2">
        <f t="shared" si="52"/>
        <v>0</v>
      </c>
      <c r="AM152" s="2">
        <f t="shared" si="53"/>
        <v>0</v>
      </c>
      <c r="AN152" s="2">
        <f t="shared" si="54"/>
        <v>0</v>
      </c>
      <c r="AP152" s="6" t="s">
        <v>476</v>
      </c>
      <c r="AQ152" s="5" t="s">
        <v>1407</v>
      </c>
      <c r="AR152">
        <v>4</v>
      </c>
      <c r="AT152" s="97">
        <v>5</v>
      </c>
      <c r="AU152" s="99">
        <v>41</v>
      </c>
      <c r="AV152" s="103">
        <f t="shared" si="21"/>
        <v>5041</v>
      </c>
      <c r="AX152" s="7" t="s">
        <v>1370</v>
      </c>
    </row>
    <row r="153" spans="1:50" hidden="1" outlineLevel="1">
      <c r="A153" s="6" t="s">
        <v>631</v>
      </c>
      <c r="B153" s="5" t="s">
        <v>1407</v>
      </c>
      <c r="C153" s="1">
        <f t="shared" si="46"/>
        <v>6241</v>
      </c>
      <c r="D153" s="7">
        <f>IF(N153&gt;0, RANK(N153,(N153:P153,Q153:AE153)),0)</f>
        <v>1</v>
      </c>
      <c r="E153" s="7">
        <f>IF(O153&gt;0,RANK(O153,(N153:P153,Q153:AE153)),0)</f>
        <v>2</v>
      </c>
      <c r="F153" s="7">
        <f>IF(P153&gt;0,RANK(P153,(N153:P153,Q153:AE153)),0)</f>
        <v>0</v>
      </c>
      <c r="G153" s="1">
        <f t="shared" si="55"/>
        <v>2481</v>
      </c>
      <c r="H153" s="2">
        <f t="shared" si="56"/>
        <v>0.39753244672328153</v>
      </c>
      <c r="I153" s="2"/>
      <c r="J153" s="2">
        <f t="shared" si="47"/>
        <v>0.69876622336164074</v>
      </c>
      <c r="K153" s="2">
        <f t="shared" si="48"/>
        <v>0.30123377663835926</v>
      </c>
      <c r="L153" s="2">
        <f t="shared" si="49"/>
        <v>0</v>
      </c>
      <c r="M153" s="2">
        <f t="shared" si="50"/>
        <v>0</v>
      </c>
      <c r="N153" s="59">
        <v>4361</v>
      </c>
      <c r="O153" s="59">
        <v>1880</v>
      </c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G153" s="7">
        <f>IF(Q153&gt;0,RANK(Q153,(N153:P153,Q153:AE153)),0)</f>
        <v>0</v>
      </c>
      <c r="AH153" s="7">
        <f>IF(R153&gt;0,RANK(R153,(N153:P153,Q153:AE153)),0)</f>
        <v>0</v>
      </c>
      <c r="AI153" s="7">
        <f>IF(T153&gt;0,RANK(T153,(N153:P153,Q153:AE153)),0)</f>
        <v>0</v>
      </c>
      <c r="AJ153" s="7">
        <f>IF(S153&gt;0,RANK(S153,(N153:P153,Q153:AE153)),0)</f>
        <v>0</v>
      </c>
      <c r="AK153" s="2">
        <f t="shared" si="51"/>
        <v>0</v>
      </c>
      <c r="AL153" s="2">
        <f t="shared" si="52"/>
        <v>0</v>
      </c>
      <c r="AM153" s="2">
        <f t="shared" si="53"/>
        <v>0</v>
      </c>
      <c r="AN153" s="2">
        <f t="shared" si="54"/>
        <v>0</v>
      </c>
      <c r="AP153" s="6" t="s">
        <v>631</v>
      </c>
      <c r="AQ153" s="5" t="s">
        <v>1407</v>
      </c>
      <c r="AR153">
        <v>4</v>
      </c>
      <c r="AT153" s="97">
        <v>5</v>
      </c>
      <c r="AU153" s="99">
        <v>43</v>
      </c>
      <c r="AV153" s="103">
        <f t="shared" si="21"/>
        <v>5043</v>
      </c>
      <c r="AX153" s="7" t="s">
        <v>1370</v>
      </c>
    </row>
    <row r="154" spans="1:50" hidden="1" outlineLevel="1">
      <c r="A154" s="6" t="s">
        <v>531</v>
      </c>
      <c r="B154" s="5" t="s">
        <v>1407</v>
      </c>
      <c r="C154" s="1">
        <f t="shared" si="46"/>
        <v>24064</v>
      </c>
      <c r="D154" s="7">
        <f>IF(N154&gt;0, RANK(N154,(N154:P154,Q154:AE154)),0)</f>
        <v>1</v>
      </c>
      <c r="E154" s="7">
        <f>IF(O154&gt;0,RANK(O154,(N154:P154,Q154:AE154)),0)</f>
        <v>2</v>
      </c>
      <c r="F154" s="7">
        <f>IF(P154&gt;0,RANK(P154,(N154:P154,Q154:AE154)),0)</f>
        <v>0</v>
      </c>
      <c r="G154" s="1">
        <f t="shared" si="55"/>
        <v>4862</v>
      </c>
      <c r="H154" s="2">
        <f t="shared" si="56"/>
        <v>0.20204454787234041</v>
      </c>
      <c r="I154" s="2"/>
      <c r="J154" s="2">
        <f t="shared" si="47"/>
        <v>0.60102227393617025</v>
      </c>
      <c r="K154" s="2">
        <f t="shared" si="48"/>
        <v>0.39897772606382981</v>
      </c>
      <c r="L154" s="2">
        <f t="shared" si="49"/>
        <v>0</v>
      </c>
      <c r="M154" s="2">
        <f t="shared" si="50"/>
        <v>-5.5511151231257827E-17</v>
      </c>
      <c r="N154" s="59">
        <v>14463</v>
      </c>
      <c r="O154" s="59">
        <v>9601</v>
      </c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G154" s="7">
        <f>IF(Q154&gt;0,RANK(Q154,(N154:P154,Q154:AE154)),0)</f>
        <v>0</v>
      </c>
      <c r="AH154" s="7">
        <f>IF(R154&gt;0,RANK(R154,(N154:P154,Q154:AE154)),0)</f>
        <v>0</v>
      </c>
      <c r="AI154" s="7">
        <f>IF(T154&gt;0,RANK(T154,(N154:P154,Q154:AE154)),0)</f>
        <v>0</v>
      </c>
      <c r="AJ154" s="7">
        <f>IF(S154&gt;0,RANK(S154,(N154:P154,Q154:AE154)),0)</f>
        <v>0</v>
      </c>
      <c r="AK154" s="2">
        <f t="shared" si="51"/>
        <v>0</v>
      </c>
      <c r="AL154" s="2">
        <f t="shared" si="52"/>
        <v>0</v>
      </c>
      <c r="AM154" s="2">
        <f t="shared" si="53"/>
        <v>0</v>
      </c>
      <c r="AN154" s="2">
        <f t="shared" si="54"/>
        <v>0</v>
      </c>
      <c r="AP154" s="6" t="s">
        <v>531</v>
      </c>
      <c r="AQ154" s="5" t="s">
        <v>1407</v>
      </c>
      <c r="AR154">
        <v>2</v>
      </c>
      <c r="AT154" s="97">
        <v>5</v>
      </c>
      <c r="AU154" s="99">
        <v>45</v>
      </c>
      <c r="AV154" s="103">
        <f t="shared" si="21"/>
        <v>5045</v>
      </c>
      <c r="AX154" s="7" t="s">
        <v>1370</v>
      </c>
    </row>
    <row r="155" spans="1:50" hidden="1" outlineLevel="1">
      <c r="A155" s="6" t="s">
        <v>1785</v>
      </c>
      <c r="B155" s="5" t="s">
        <v>1407</v>
      </c>
      <c r="C155" s="1">
        <f t="shared" si="46"/>
        <v>6739</v>
      </c>
      <c r="D155" s="7">
        <f>IF(N155&gt;0, RANK(N155,(N155:P155,Q155:AE155)),0)</f>
        <v>1</v>
      </c>
      <c r="E155" s="7">
        <f>IF(O155&gt;0,RANK(O155,(N155:P155,Q155:AE155)),0)</f>
        <v>2</v>
      </c>
      <c r="F155" s="7">
        <f>IF(P155&gt;0,RANK(P155,(N155:P155,Q155:AE155)),0)</f>
        <v>0</v>
      </c>
      <c r="G155" s="1">
        <f t="shared" si="55"/>
        <v>1261</v>
      </c>
      <c r="H155" s="2">
        <f t="shared" si="56"/>
        <v>0.18711975070485234</v>
      </c>
      <c r="I155" s="2"/>
      <c r="J155" s="2">
        <f t="shared" si="47"/>
        <v>0.59355987535242616</v>
      </c>
      <c r="K155" s="2">
        <f t="shared" si="48"/>
        <v>0.40644012464757384</v>
      </c>
      <c r="L155" s="2">
        <f t="shared" si="49"/>
        <v>0</v>
      </c>
      <c r="M155" s="2">
        <f t="shared" si="50"/>
        <v>0</v>
      </c>
      <c r="N155" s="59">
        <v>4000</v>
      </c>
      <c r="O155" s="59">
        <v>2739</v>
      </c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G155" s="7">
        <f>IF(Q155&gt;0,RANK(Q155,(N155:P155,Q155:AE155)),0)</f>
        <v>0</v>
      </c>
      <c r="AH155" s="7">
        <f>IF(R155&gt;0,RANK(R155,(N155:P155,Q155:AE155)),0)</f>
        <v>0</v>
      </c>
      <c r="AI155" s="7">
        <f>IF(T155&gt;0,RANK(T155,(N155:P155,Q155:AE155)),0)</f>
        <v>0</v>
      </c>
      <c r="AJ155" s="7">
        <f>IF(S155&gt;0,RANK(S155,(N155:P155,Q155:AE155)),0)</f>
        <v>0</v>
      </c>
      <c r="AK155" s="2">
        <f t="shared" si="51"/>
        <v>0</v>
      </c>
      <c r="AL155" s="2">
        <f t="shared" si="52"/>
        <v>0</v>
      </c>
      <c r="AM155" s="2">
        <f t="shared" si="53"/>
        <v>0</v>
      </c>
      <c r="AN155" s="2">
        <f t="shared" si="54"/>
        <v>0</v>
      </c>
      <c r="AP155" s="6" t="s">
        <v>1785</v>
      </c>
      <c r="AQ155" s="5" t="s">
        <v>1407</v>
      </c>
      <c r="AR155">
        <v>3</v>
      </c>
      <c r="AT155" s="97">
        <v>5</v>
      </c>
      <c r="AU155" s="99">
        <v>47</v>
      </c>
      <c r="AV155" s="103">
        <f t="shared" si="21"/>
        <v>5047</v>
      </c>
      <c r="AX155" s="7" t="s">
        <v>1370</v>
      </c>
    </row>
    <row r="156" spans="1:50" hidden="1" outlineLevel="1">
      <c r="A156" s="6" t="s">
        <v>1415</v>
      </c>
      <c r="B156" s="5" t="s">
        <v>1407</v>
      </c>
      <c r="C156" s="1">
        <f t="shared" si="46"/>
        <v>4638</v>
      </c>
      <c r="D156" s="7">
        <f>IF(N156&gt;0, RANK(N156,(N156:P156,Q156:AE156)),0)</f>
        <v>1</v>
      </c>
      <c r="E156" s="7">
        <f>IF(O156&gt;0,RANK(O156,(N156:P156,Q156:AE156)),0)</f>
        <v>2</v>
      </c>
      <c r="F156" s="7">
        <f>IF(P156&gt;0,RANK(P156,(N156:P156,Q156:AE156)),0)</f>
        <v>0</v>
      </c>
      <c r="G156" s="1">
        <f t="shared" si="55"/>
        <v>1734</v>
      </c>
      <c r="H156" s="2">
        <f t="shared" si="56"/>
        <v>0.37386804657179817</v>
      </c>
      <c r="I156" s="2"/>
      <c r="J156" s="2">
        <f t="shared" si="47"/>
        <v>0.68693402328589914</v>
      </c>
      <c r="K156" s="2">
        <f t="shared" si="48"/>
        <v>0.31306597671410091</v>
      </c>
      <c r="L156" s="2">
        <f t="shared" si="49"/>
        <v>0</v>
      </c>
      <c r="M156" s="2">
        <f t="shared" si="50"/>
        <v>-5.5511151231257827E-17</v>
      </c>
      <c r="N156" s="59">
        <v>3186</v>
      </c>
      <c r="O156" s="59">
        <v>1452</v>
      </c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G156" s="7">
        <f>IF(Q156&gt;0,RANK(Q156,(N156:P156,Q156:AE156)),0)</f>
        <v>0</v>
      </c>
      <c r="AH156" s="7">
        <f>IF(R156&gt;0,RANK(R156,(N156:P156,Q156:AE156)),0)</f>
        <v>0</v>
      </c>
      <c r="AI156" s="7">
        <f>IF(T156&gt;0,RANK(T156,(N156:P156,Q156:AE156)),0)</f>
        <v>0</v>
      </c>
      <c r="AJ156" s="7">
        <f>IF(S156&gt;0,RANK(S156,(N156:P156,Q156:AE156)),0)</f>
        <v>0</v>
      </c>
      <c r="AK156" s="2">
        <f t="shared" si="51"/>
        <v>0</v>
      </c>
      <c r="AL156" s="2">
        <f t="shared" si="52"/>
        <v>0</v>
      </c>
      <c r="AM156" s="2">
        <f t="shared" si="53"/>
        <v>0</v>
      </c>
      <c r="AN156" s="2">
        <f t="shared" si="54"/>
        <v>0</v>
      </c>
      <c r="AP156" s="6" t="s">
        <v>1415</v>
      </c>
      <c r="AQ156" s="5" t="s">
        <v>1407</v>
      </c>
      <c r="AR156">
        <v>1</v>
      </c>
      <c r="AT156" s="97">
        <v>5</v>
      </c>
      <c r="AU156" s="99">
        <v>49</v>
      </c>
      <c r="AV156" s="103">
        <f t="shared" si="21"/>
        <v>5049</v>
      </c>
      <c r="AX156" s="7" t="s">
        <v>1370</v>
      </c>
    </row>
    <row r="157" spans="1:50" hidden="1" outlineLevel="1">
      <c r="A157" s="6" t="s">
        <v>2114</v>
      </c>
      <c r="B157" s="5" t="s">
        <v>1407</v>
      </c>
      <c r="C157" s="1">
        <f t="shared" si="46"/>
        <v>31163</v>
      </c>
      <c r="D157" s="7">
        <f>IF(N157&gt;0, RANK(N157,(N157:P157,Q157:AE157)),0)</f>
        <v>1</v>
      </c>
      <c r="E157" s="7">
        <f>IF(O157&gt;0,RANK(O157,(N157:P157,Q157:AE157)),0)</f>
        <v>2</v>
      </c>
      <c r="F157" s="7">
        <f>IF(P157&gt;0,RANK(P157,(N157:P157,Q157:AE157)),0)</f>
        <v>0</v>
      </c>
      <c r="G157" s="1">
        <f t="shared" si="55"/>
        <v>1343</v>
      </c>
      <c r="H157" s="2">
        <f t="shared" si="56"/>
        <v>4.3095979206109809E-2</v>
      </c>
      <c r="I157" s="2"/>
      <c r="J157" s="2">
        <f t="shared" si="47"/>
        <v>0.52154798960305493</v>
      </c>
      <c r="K157" s="2">
        <f t="shared" si="48"/>
        <v>0.47845201039694507</v>
      </c>
      <c r="L157" s="2">
        <f t="shared" si="49"/>
        <v>0</v>
      </c>
      <c r="M157" s="2">
        <f t="shared" si="50"/>
        <v>0</v>
      </c>
      <c r="N157" s="59">
        <v>16253</v>
      </c>
      <c r="O157" s="59">
        <v>14910</v>
      </c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G157" s="7">
        <f>IF(Q157&gt;0,RANK(Q157,(N157:P157,Q157:AE157)),0)</f>
        <v>0</v>
      </c>
      <c r="AH157" s="7">
        <f>IF(R157&gt;0,RANK(R157,(N157:P157,Q157:AE157)),0)</f>
        <v>0</v>
      </c>
      <c r="AI157" s="7">
        <f>IF(T157&gt;0,RANK(T157,(N157:P157,Q157:AE157)),0)</f>
        <v>0</v>
      </c>
      <c r="AJ157" s="7">
        <f>IF(S157&gt;0,RANK(S157,(N157:P157,Q157:AE157)),0)</f>
        <v>0</v>
      </c>
      <c r="AK157" s="2">
        <f t="shared" si="51"/>
        <v>0</v>
      </c>
      <c r="AL157" s="2">
        <f t="shared" si="52"/>
        <v>0</v>
      </c>
      <c r="AM157" s="2">
        <f t="shared" si="53"/>
        <v>0</v>
      </c>
      <c r="AN157" s="2">
        <f t="shared" si="54"/>
        <v>0</v>
      </c>
      <c r="AP157" s="6" t="s">
        <v>2114</v>
      </c>
      <c r="AQ157" s="5" t="s">
        <v>1407</v>
      </c>
      <c r="AR157">
        <v>4</v>
      </c>
      <c r="AT157" s="97">
        <v>5</v>
      </c>
      <c r="AU157" s="99">
        <v>51</v>
      </c>
      <c r="AV157" s="103">
        <f t="shared" si="21"/>
        <v>5051</v>
      </c>
      <c r="AX157" s="7" t="s">
        <v>1370</v>
      </c>
    </row>
    <row r="158" spans="1:50" hidden="1" outlineLevel="1">
      <c r="A158" s="6" t="s">
        <v>373</v>
      </c>
      <c r="B158" s="5" t="s">
        <v>1407</v>
      </c>
      <c r="C158" s="1">
        <f t="shared" si="46"/>
        <v>6230</v>
      </c>
      <c r="D158" s="7">
        <f>IF(N158&gt;0, RANK(N158,(N158:P158,Q158:AE158)),0)</f>
        <v>1</v>
      </c>
      <c r="E158" s="7">
        <f>IF(O158&gt;0,RANK(O158,(N158:P158,Q158:AE158)),0)</f>
        <v>2</v>
      </c>
      <c r="F158" s="7">
        <f>IF(P158&gt;0,RANK(P158,(N158:P158,Q158:AE158)),0)</f>
        <v>0</v>
      </c>
      <c r="G158" s="1">
        <f t="shared" si="55"/>
        <v>1506</v>
      </c>
      <c r="H158" s="2">
        <f t="shared" si="56"/>
        <v>0.24173354735152489</v>
      </c>
      <c r="I158" s="2"/>
      <c r="J158" s="2">
        <f t="shared" si="47"/>
        <v>0.62086677367576248</v>
      </c>
      <c r="K158" s="2">
        <f t="shared" si="48"/>
        <v>0.37913322632423757</v>
      </c>
      <c r="L158" s="2">
        <f t="shared" si="49"/>
        <v>0</v>
      </c>
      <c r="M158" s="2">
        <f t="shared" si="50"/>
        <v>-5.5511151231257827E-17</v>
      </c>
      <c r="N158" s="59">
        <v>3868</v>
      </c>
      <c r="O158" s="59">
        <v>2362</v>
      </c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G158" s="7">
        <f>IF(Q158&gt;0,RANK(Q158,(N158:P158,Q158:AE158)),0)</f>
        <v>0</v>
      </c>
      <c r="AH158" s="7">
        <f>IF(R158&gt;0,RANK(R158,(N158:P158,Q158:AE158)),0)</f>
        <v>0</v>
      </c>
      <c r="AI158" s="7">
        <f>IF(T158&gt;0,RANK(T158,(N158:P158,Q158:AE158)),0)</f>
        <v>0</v>
      </c>
      <c r="AJ158" s="7">
        <f>IF(S158&gt;0,RANK(S158,(N158:P158,Q158:AE158)),0)</f>
        <v>0</v>
      </c>
      <c r="AK158" s="2">
        <f t="shared" si="51"/>
        <v>0</v>
      </c>
      <c r="AL158" s="2">
        <f t="shared" si="52"/>
        <v>0</v>
      </c>
      <c r="AM158" s="2">
        <f t="shared" si="53"/>
        <v>0</v>
      </c>
      <c r="AN158" s="2">
        <f t="shared" si="54"/>
        <v>0</v>
      </c>
      <c r="AP158" s="6" t="s">
        <v>373</v>
      </c>
      <c r="AQ158" s="5" t="s">
        <v>1407</v>
      </c>
      <c r="AR158">
        <v>4</v>
      </c>
      <c r="AT158" s="97">
        <v>5</v>
      </c>
      <c r="AU158" s="99">
        <v>53</v>
      </c>
      <c r="AV158" s="103">
        <f t="shared" si="21"/>
        <v>5053</v>
      </c>
      <c r="AX158" s="7" t="s">
        <v>1370</v>
      </c>
    </row>
    <row r="159" spans="1:50" hidden="1" outlineLevel="1">
      <c r="A159" s="6" t="s">
        <v>1999</v>
      </c>
      <c r="B159" s="5" t="s">
        <v>1407</v>
      </c>
      <c r="C159" s="1">
        <f t="shared" si="46"/>
        <v>12764</v>
      </c>
      <c r="D159" s="7">
        <f>IF(N159&gt;0, RANK(N159,(N159:P159,Q159:AE159)),0)</f>
        <v>1</v>
      </c>
      <c r="E159" s="7">
        <f>IF(O159&gt;0,RANK(O159,(N159:P159,Q159:AE159)),0)</f>
        <v>2</v>
      </c>
      <c r="F159" s="7">
        <f>IF(P159&gt;0,RANK(P159,(N159:P159,Q159:AE159)),0)</f>
        <v>0</v>
      </c>
      <c r="G159" s="1">
        <f t="shared" si="55"/>
        <v>5044</v>
      </c>
      <c r="H159" s="2">
        <f t="shared" si="56"/>
        <v>0.39517392666875589</v>
      </c>
      <c r="I159" s="2"/>
      <c r="J159" s="2">
        <f t="shared" si="47"/>
        <v>0.69758696333437797</v>
      </c>
      <c r="K159" s="2">
        <f t="shared" si="48"/>
        <v>0.30241303666562208</v>
      </c>
      <c r="L159" s="2">
        <f t="shared" si="49"/>
        <v>0</v>
      </c>
      <c r="M159" s="2">
        <f t="shared" si="50"/>
        <v>-5.5511151231257827E-17</v>
      </c>
      <c r="N159" s="59">
        <v>8904</v>
      </c>
      <c r="O159" s="59">
        <v>3860</v>
      </c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G159" s="7">
        <f>IF(Q159&gt;0,RANK(Q159,(N159:P159,Q159:AE159)),0)</f>
        <v>0</v>
      </c>
      <c r="AH159" s="7">
        <f>IF(R159&gt;0,RANK(R159,(N159:P159,Q159:AE159)),0)</f>
        <v>0</v>
      </c>
      <c r="AI159" s="7">
        <f>IF(T159&gt;0,RANK(T159,(N159:P159,Q159:AE159)),0)</f>
        <v>0</v>
      </c>
      <c r="AJ159" s="7">
        <f>IF(S159&gt;0,RANK(S159,(N159:P159,Q159:AE159)),0)</f>
        <v>0</v>
      </c>
      <c r="AK159" s="2">
        <f t="shared" si="51"/>
        <v>0</v>
      </c>
      <c r="AL159" s="2">
        <f t="shared" si="52"/>
        <v>0</v>
      </c>
      <c r="AM159" s="2">
        <f t="shared" si="53"/>
        <v>0</v>
      </c>
      <c r="AN159" s="2">
        <f t="shared" si="54"/>
        <v>0</v>
      </c>
      <c r="AP159" s="6" t="s">
        <v>1999</v>
      </c>
      <c r="AQ159" s="5" t="s">
        <v>1407</v>
      </c>
      <c r="AR159">
        <v>1</v>
      </c>
      <c r="AT159" s="97">
        <v>5</v>
      </c>
      <c r="AU159" s="99">
        <v>55</v>
      </c>
      <c r="AV159" s="103">
        <f t="shared" si="21"/>
        <v>5055</v>
      </c>
      <c r="AX159" s="7" t="s">
        <v>1370</v>
      </c>
    </row>
    <row r="160" spans="1:50" hidden="1" outlineLevel="1">
      <c r="A160" s="6" t="s">
        <v>1869</v>
      </c>
      <c r="B160" s="5" t="s">
        <v>1407</v>
      </c>
      <c r="C160" s="1">
        <f t="shared" si="46"/>
        <v>8727</v>
      </c>
      <c r="D160" s="7">
        <f>IF(N160&gt;0, RANK(N160,(N160:P160,Q160:AE160)),0)</f>
        <v>1</v>
      </c>
      <c r="E160" s="7">
        <f>IF(O160&gt;0,RANK(O160,(N160:P160,Q160:AE160)),0)</f>
        <v>2</v>
      </c>
      <c r="F160" s="7">
        <f>IF(P160&gt;0,RANK(P160,(N160:P160,Q160:AE160)),0)</f>
        <v>0</v>
      </c>
      <c r="G160" s="1">
        <f t="shared" si="55"/>
        <v>387</v>
      </c>
      <c r="H160" s="2">
        <f t="shared" si="56"/>
        <v>4.4345135785493296E-2</v>
      </c>
      <c r="I160" s="2"/>
      <c r="J160" s="2">
        <f t="shared" si="47"/>
        <v>0.52217256789274669</v>
      </c>
      <c r="K160" s="2">
        <f t="shared" si="48"/>
        <v>0.47782743210725337</v>
      </c>
      <c r="L160" s="2">
        <f t="shared" si="49"/>
        <v>0</v>
      </c>
      <c r="M160" s="2">
        <f t="shared" si="50"/>
        <v>-5.5511151231257827E-17</v>
      </c>
      <c r="N160" s="59">
        <v>4557</v>
      </c>
      <c r="O160" s="59">
        <v>4170</v>
      </c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G160" s="7">
        <f>IF(Q160&gt;0,RANK(Q160,(N160:P160,Q160:AE160)),0)</f>
        <v>0</v>
      </c>
      <c r="AH160" s="7">
        <f>IF(R160&gt;0,RANK(R160,(N160:P160,Q160:AE160)),0)</f>
        <v>0</v>
      </c>
      <c r="AI160" s="7">
        <f>IF(T160&gt;0,RANK(T160,(N160:P160,Q160:AE160)),0)</f>
        <v>0</v>
      </c>
      <c r="AJ160" s="7">
        <f>IF(S160&gt;0,RANK(S160,(N160:P160,Q160:AE160)),0)</f>
        <v>0</v>
      </c>
      <c r="AK160" s="2">
        <f t="shared" si="51"/>
        <v>0</v>
      </c>
      <c r="AL160" s="2">
        <f t="shared" si="52"/>
        <v>0</v>
      </c>
      <c r="AM160" s="2">
        <f t="shared" si="53"/>
        <v>0</v>
      </c>
      <c r="AN160" s="2">
        <f t="shared" si="54"/>
        <v>0</v>
      </c>
      <c r="AP160" s="6" t="s">
        <v>1869</v>
      </c>
      <c r="AQ160" s="5" t="s">
        <v>1407</v>
      </c>
      <c r="AR160">
        <v>4</v>
      </c>
      <c r="AT160" s="97">
        <v>5</v>
      </c>
      <c r="AU160" s="99">
        <v>57</v>
      </c>
      <c r="AV160" s="103">
        <f t="shared" si="21"/>
        <v>5057</v>
      </c>
      <c r="AX160" s="7" t="s">
        <v>1370</v>
      </c>
    </row>
    <row r="161" spans="1:50" hidden="1" outlineLevel="1">
      <c r="A161" s="6" t="s">
        <v>246</v>
      </c>
      <c r="B161" s="5" t="s">
        <v>1407</v>
      </c>
      <c r="C161" s="1">
        <f t="shared" si="46"/>
        <v>11290</v>
      </c>
      <c r="D161" s="7">
        <f>IF(N161&gt;0, RANK(N161,(N161:P161,Q161:AE161)),0)</f>
        <v>1</v>
      </c>
      <c r="E161" s="7">
        <f>IF(O161&gt;0,RANK(O161,(N161:P161,Q161:AE161)),0)</f>
        <v>2</v>
      </c>
      <c r="F161" s="7">
        <f>IF(P161&gt;0,RANK(P161,(N161:P161,Q161:AE161)),0)</f>
        <v>0</v>
      </c>
      <c r="G161" s="1">
        <f t="shared" si="55"/>
        <v>4006</v>
      </c>
      <c r="H161" s="2">
        <f t="shared" si="56"/>
        <v>0.35482728077945086</v>
      </c>
      <c r="I161" s="2"/>
      <c r="J161" s="2">
        <f t="shared" si="47"/>
        <v>0.6774136403897254</v>
      </c>
      <c r="K161" s="2">
        <f t="shared" si="48"/>
        <v>0.3225863596102746</v>
      </c>
      <c r="L161" s="2">
        <f t="shared" si="49"/>
        <v>0</v>
      </c>
      <c r="M161" s="2">
        <f t="shared" si="50"/>
        <v>0</v>
      </c>
      <c r="N161" s="59">
        <v>7648</v>
      </c>
      <c r="O161" s="59">
        <v>3642</v>
      </c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G161" s="7">
        <f>IF(Q161&gt;0,RANK(Q161,(N161:P161,Q161:AE161)),0)</f>
        <v>0</v>
      </c>
      <c r="AH161" s="7">
        <f>IF(R161&gt;0,RANK(R161,(N161:P161,Q161:AE161)),0)</f>
        <v>0</v>
      </c>
      <c r="AI161" s="7">
        <f>IF(T161&gt;0,RANK(T161,(N161:P161,Q161:AE161)),0)</f>
        <v>0</v>
      </c>
      <c r="AJ161" s="7">
        <f>IF(S161&gt;0,RANK(S161,(N161:P161,Q161:AE161)),0)</f>
        <v>0</v>
      </c>
      <c r="AK161" s="2">
        <f t="shared" si="51"/>
        <v>0</v>
      </c>
      <c r="AL161" s="2">
        <f t="shared" si="52"/>
        <v>0</v>
      </c>
      <c r="AM161" s="2">
        <f t="shared" si="53"/>
        <v>0</v>
      </c>
      <c r="AN161" s="2">
        <f t="shared" si="54"/>
        <v>0</v>
      </c>
      <c r="AP161" s="6" t="s">
        <v>246</v>
      </c>
      <c r="AQ161" s="5" t="s">
        <v>1407</v>
      </c>
      <c r="AR161">
        <v>4</v>
      </c>
      <c r="AT161" s="97">
        <v>5</v>
      </c>
      <c r="AU161" s="99">
        <v>59</v>
      </c>
      <c r="AV161" s="103">
        <f t="shared" si="21"/>
        <v>5059</v>
      </c>
      <c r="AX161" s="7" t="s">
        <v>1370</v>
      </c>
    </row>
    <row r="162" spans="1:50" hidden="1" outlineLevel="1">
      <c r="A162" s="6" t="s">
        <v>1143</v>
      </c>
      <c r="B162" s="5" t="s">
        <v>1407</v>
      </c>
      <c r="C162" s="1">
        <f t="shared" si="46"/>
        <v>4752</v>
      </c>
      <c r="D162" s="7">
        <f>IF(N162&gt;0, RANK(N162,(N162:P162,Q162:AE162)),0)</f>
        <v>1</v>
      </c>
      <c r="E162" s="7">
        <f>IF(O162&gt;0,RANK(O162,(N162:P162,Q162:AE162)),0)</f>
        <v>2</v>
      </c>
      <c r="F162" s="7">
        <f>IF(P162&gt;0,RANK(P162,(N162:P162,Q162:AE162)),0)</f>
        <v>0</v>
      </c>
      <c r="G162" s="1">
        <f t="shared" si="55"/>
        <v>580</v>
      </c>
      <c r="H162" s="2">
        <f t="shared" si="56"/>
        <v>0.12205387205387205</v>
      </c>
      <c r="I162" s="2"/>
      <c r="J162" s="2">
        <f t="shared" si="47"/>
        <v>0.56102693602693599</v>
      </c>
      <c r="K162" s="2">
        <f t="shared" si="48"/>
        <v>0.43897306397306396</v>
      </c>
      <c r="L162" s="2">
        <f t="shared" si="49"/>
        <v>0</v>
      </c>
      <c r="M162" s="2">
        <f t="shared" si="50"/>
        <v>5.5511151231257827E-17</v>
      </c>
      <c r="N162" s="59">
        <v>2666</v>
      </c>
      <c r="O162" s="59">
        <v>2086</v>
      </c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G162" s="7">
        <f>IF(Q162&gt;0,RANK(Q162,(N162:P162,Q162:AE162)),0)</f>
        <v>0</v>
      </c>
      <c r="AH162" s="7">
        <f>IF(R162&gt;0,RANK(R162,(N162:P162,Q162:AE162)),0)</f>
        <v>0</v>
      </c>
      <c r="AI162" s="7">
        <f>IF(T162&gt;0,RANK(T162,(N162:P162,Q162:AE162)),0)</f>
        <v>0</v>
      </c>
      <c r="AJ162" s="7">
        <f>IF(S162&gt;0,RANK(S162,(N162:P162,Q162:AE162)),0)</f>
        <v>0</v>
      </c>
      <c r="AK162" s="2">
        <f t="shared" si="51"/>
        <v>0</v>
      </c>
      <c r="AL162" s="2">
        <f t="shared" si="52"/>
        <v>0</v>
      </c>
      <c r="AM162" s="2">
        <f t="shared" si="53"/>
        <v>0</v>
      </c>
      <c r="AN162" s="2">
        <f t="shared" si="54"/>
        <v>0</v>
      </c>
      <c r="AP162" s="6" t="s">
        <v>1143</v>
      </c>
      <c r="AQ162" s="5" t="s">
        <v>1407</v>
      </c>
      <c r="AR162">
        <v>4</v>
      </c>
      <c r="AT162" s="97">
        <v>5</v>
      </c>
      <c r="AU162" s="99">
        <v>61</v>
      </c>
      <c r="AV162" s="103">
        <f t="shared" si="21"/>
        <v>5061</v>
      </c>
      <c r="AX162" s="7" t="s">
        <v>1370</v>
      </c>
    </row>
    <row r="163" spans="1:50" hidden="1" outlineLevel="1">
      <c r="A163" s="6" t="s">
        <v>735</v>
      </c>
      <c r="B163" s="5" t="s">
        <v>1407</v>
      </c>
      <c r="C163" s="1">
        <f t="shared" si="46"/>
        <v>12935</v>
      </c>
      <c r="D163" s="7">
        <f>IF(N163&gt;0, RANK(N163,(N163:P163,Q163:AE163)),0)</f>
        <v>1</v>
      </c>
      <c r="E163" s="7">
        <f>IF(O163&gt;0,RANK(O163,(N163:P163,Q163:AE163)),0)</f>
        <v>2</v>
      </c>
      <c r="F163" s="7">
        <f>IF(P163&gt;0,RANK(P163,(N163:P163,Q163:AE163)),0)</f>
        <v>0</v>
      </c>
      <c r="G163" s="1">
        <f t="shared" si="55"/>
        <v>4095</v>
      </c>
      <c r="H163" s="2">
        <f t="shared" si="56"/>
        <v>0.3165829145728643</v>
      </c>
      <c r="I163" s="2"/>
      <c r="J163" s="2">
        <f t="shared" si="47"/>
        <v>0.65829145728643212</v>
      </c>
      <c r="K163" s="2">
        <f t="shared" si="48"/>
        <v>0.34170854271356782</v>
      </c>
      <c r="L163" s="2">
        <f t="shared" si="49"/>
        <v>0</v>
      </c>
      <c r="M163" s="2">
        <f t="shared" si="50"/>
        <v>5.5511151231257827E-17</v>
      </c>
      <c r="N163" s="59">
        <v>8515</v>
      </c>
      <c r="O163" s="59">
        <v>4420</v>
      </c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G163" s="7">
        <f>IF(Q163&gt;0,RANK(Q163,(N163:P163,Q163:AE163)),0)</f>
        <v>0</v>
      </c>
      <c r="AH163" s="7">
        <f>IF(R163&gt;0,RANK(R163,(N163:P163,Q163:AE163)),0)</f>
        <v>0</v>
      </c>
      <c r="AI163" s="7">
        <f>IF(T163&gt;0,RANK(T163,(N163:P163,Q163:AE163)),0)</f>
        <v>0</v>
      </c>
      <c r="AJ163" s="7">
        <f>IF(S163&gt;0,RANK(S163,(N163:P163,Q163:AE163)),0)</f>
        <v>0</v>
      </c>
      <c r="AK163" s="2">
        <f t="shared" si="51"/>
        <v>0</v>
      </c>
      <c r="AL163" s="2">
        <f t="shared" si="52"/>
        <v>0</v>
      </c>
      <c r="AM163" s="2">
        <f t="shared" si="53"/>
        <v>0</v>
      </c>
      <c r="AN163" s="2">
        <f t="shared" si="54"/>
        <v>0</v>
      </c>
      <c r="AP163" s="6" t="s">
        <v>735</v>
      </c>
      <c r="AQ163" s="5" t="s">
        <v>1407</v>
      </c>
      <c r="AR163">
        <v>1</v>
      </c>
      <c r="AT163" s="97">
        <v>5</v>
      </c>
      <c r="AU163" s="99">
        <v>63</v>
      </c>
      <c r="AV163" s="103">
        <f t="shared" si="21"/>
        <v>5063</v>
      </c>
      <c r="AX163" s="7" t="s">
        <v>1370</v>
      </c>
    </row>
    <row r="164" spans="1:50" hidden="1" outlineLevel="1">
      <c r="A164" s="6" t="s">
        <v>975</v>
      </c>
      <c r="B164" s="5" t="s">
        <v>1407</v>
      </c>
      <c r="C164" s="1">
        <f t="shared" ref="C164:C195" si="57">SUM(N164:AE164)</f>
        <v>5628</v>
      </c>
      <c r="D164" s="7">
        <f>IF(N164&gt;0, RANK(N164,(N164:P164,Q164:AE164)),0)</f>
        <v>1</v>
      </c>
      <c r="E164" s="7">
        <f>IF(O164&gt;0,RANK(O164,(N164:P164,Q164:AE164)),0)</f>
        <v>2</v>
      </c>
      <c r="F164" s="7">
        <f>IF(P164&gt;0,RANK(P164,(N164:P164,Q164:AE164)),0)</f>
        <v>0</v>
      </c>
      <c r="G164" s="1">
        <f t="shared" si="55"/>
        <v>2102</v>
      </c>
      <c r="H164" s="2">
        <f t="shared" si="56"/>
        <v>0.37348969438521679</v>
      </c>
      <c r="I164" s="2"/>
      <c r="J164" s="2">
        <f t="shared" ref="J164:J195" si="58">IF($C164=0,"-",N164/$C164)</f>
        <v>0.68674484719260842</v>
      </c>
      <c r="K164" s="2">
        <f t="shared" ref="K164:K195" si="59">IF($C164=0,"-",O164/$C164)</f>
        <v>0.31325515280739163</v>
      </c>
      <c r="L164" s="2">
        <f t="shared" ref="L164:L195" si="60">IF($C164=0,"-",P164/$C164)</f>
        <v>0</v>
      </c>
      <c r="M164" s="2">
        <f t="shared" ref="M164:M195" si="61">IF(C164=0,"-",(1-J164-K164-L164))</f>
        <v>-5.5511151231257827E-17</v>
      </c>
      <c r="N164" s="59">
        <v>3865</v>
      </c>
      <c r="O164" s="59">
        <v>1763</v>
      </c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G164" s="7">
        <f>IF(Q164&gt;0,RANK(Q164,(N164:P164,Q164:AE164)),0)</f>
        <v>0</v>
      </c>
      <c r="AH164" s="7">
        <f>IF(R164&gt;0,RANK(R164,(N164:P164,Q164:AE164)),0)</f>
        <v>0</v>
      </c>
      <c r="AI164" s="7">
        <f>IF(T164&gt;0,RANK(T164,(N164:P164,Q164:AE164)),0)</f>
        <v>0</v>
      </c>
      <c r="AJ164" s="7">
        <f>IF(S164&gt;0,RANK(S164,(N164:P164,Q164:AE164)),0)</f>
        <v>0</v>
      </c>
      <c r="AK164" s="2">
        <f t="shared" ref="AK164:AK195" si="62">IF($C164=0,"-",Q164/$C164)</f>
        <v>0</v>
      </c>
      <c r="AL164" s="2">
        <f t="shared" ref="AL164:AL195" si="63">IF($C164=0,"-",R164/$C164)</f>
        <v>0</v>
      </c>
      <c r="AM164" s="2">
        <f t="shared" ref="AM164:AM195" si="64">IF($C164=0,"-",T164/$C164)</f>
        <v>0</v>
      </c>
      <c r="AN164" s="2">
        <f t="shared" ref="AN164:AN195" si="65">IF($C164=0,"-",S164/$C164)</f>
        <v>0</v>
      </c>
      <c r="AP164" s="6" t="s">
        <v>975</v>
      </c>
      <c r="AQ164" s="5" t="s">
        <v>1407</v>
      </c>
      <c r="AR164">
        <v>1</v>
      </c>
      <c r="AT164" s="97">
        <v>5</v>
      </c>
      <c r="AU164" s="99">
        <v>65</v>
      </c>
      <c r="AV164" s="103">
        <f t="shared" si="21"/>
        <v>5065</v>
      </c>
      <c r="AX164" s="7" t="s">
        <v>1370</v>
      </c>
    </row>
    <row r="165" spans="1:50" hidden="1" outlineLevel="1">
      <c r="A165" s="6" t="s">
        <v>1151</v>
      </c>
      <c r="B165" s="5" t="s">
        <v>1407</v>
      </c>
      <c r="C165" s="1">
        <f t="shared" si="57"/>
        <v>7495</v>
      </c>
      <c r="D165" s="7">
        <f>IF(N165&gt;0, RANK(N165,(N165:P165,Q165:AE165)),0)</f>
        <v>1</v>
      </c>
      <c r="E165" s="7">
        <f>IF(O165&gt;0,RANK(O165,(N165:P165,Q165:AE165)),0)</f>
        <v>2</v>
      </c>
      <c r="F165" s="7">
        <f>IF(P165&gt;0,RANK(P165,(N165:P165,Q165:AE165)),0)</f>
        <v>0</v>
      </c>
      <c r="G165" s="1">
        <f t="shared" si="55"/>
        <v>3655</v>
      </c>
      <c r="H165" s="2">
        <f t="shared" si="56"/>
        <v>0.48765843895930622</v>
      </c>
      <c r="I165" s="2"/>
      <c r="J165" s="2">
        <f t="shared" si="58"/>
        <v>0.74382921947965308</v>
      </c>
      <c r="K165" s="2">
        <f t="shared" si="59"/>
        <v>0.25617078052034692</v>
      </c>
      <c r="L165" s="2">
        <f t="shared" si="60"/>
        <v>0</v>
      </c>
      <c r="M165" s="2">
        <f t="shared" si="61"/>
        <v>0</v>
      </c>
      <c r="N165" s="59">
        <v>5575</v>
      </c>
      <c r="O165" s="59">
        <v>1920</v>
      </c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G165" s="7">
        <f>IF(Q165&gt;0,RANK(Q165,(N165:P165,Q165:AE165)),0)</f>
        <v>0</v>
      </c>
      <c r="AH165" s="7">
        <f>IF(R165&gt;0,RANK(R165,(N165:P165,Q165:AE165)),0)</f>
        <v>0</v>
      </c>
      <c r="AI165" s="7">
        <f>IF(T165&gt;0,RANK(T165,(N165:P165,Q165:AE165)),0)</f>
        <v>0</v>
      </c>
      <c r="AJ165" s="7">
        <f>IF(S165&gt;0,RANK(S165,(N165:P165,Q165:AE165)),0)</f>
        <v>0</v>
      </c>
      <c r="AK165" s="2">
        <f t="shared" si="62"/>
        <v>0</v>
      </c>
      <c r="AL165" s="2">
        <f t="shared" si="63"/>
        <v>0</v>
      </c>
      <c r="AM165" s="2">
        <f t="shared" si="64"/>
        <v>0</v>
      </c>
      <c r="AN165" s="2">
        <f t="shared" si="65"/>
        <v>0</v>
      </c>
      <c r="AP165" s="6" t="s">
        <v>1151</v>
      </c>
      <c r="AQ165" s="5" t="s">
        <v>1407</v>
      </c>
      <c r="AR165">
        <v>1</v>
      </c>
      <c r="AT165" s="97">
        <v>5</v>
      </c>
      <c r="AU165" s="99">
        <v>67</v>
      </c>
      <c r="AV165" s="103">
        <f t="shared" si="21"/>
        <v>5067</v>
      </c>
      <c r="AX165" s="7" t="s">
        <v>1370</v>
      </c>
    </row>
    <row r="166" spans="1:50" hidden="1" outlineLevel="1">
      <c r="A166" s="6" t="s">
        <v>1042</v>
      </c>
      <c r="B166" s="5" t="s">
        <v>1407</v>
      </c>
      <c r="C166" s="1">
        <f t="shared" si="57"/>
        <v>29248</v>
      </c>
      <c r="D166" s="7">
        <f>IF(N166&gt;0, RANK(N166,(N166:P166,Q166:AE166)),0)</f>
        <v>1</v>
      </c>
      <c r="E166" s="7">
        <f>IF(O166&gt;0,RANK(O166,(N166:P166,Q166:AE166)),0)</f>
        <v>2</v>
      </c>
      <c r="F166" s="7">
        <f>IF(P166&gt;0,RANK(P166,(N166:P166,Q166:AE166)),0)</f>
        <v>0</v>
      </c>
      <c r="G166" s="1">
        <f t="shared" si="55"/>
        <v>12512</v>
      </c>
      <c r="H166" s="2">
        <f t="shared" si="56"/>
        <v>0.42778993435448576</v>
      </c>
      <c r="I166" s="2"/>
      <c r="J166" s="2">
        <f t="shared" si="58"/>
        <v>0.71389496717724288</v>
      </c>
      <c r="K166" s="2">
        <f t="shared" si="59"/>
        <v>0.28610503282275712</v>
      </c>
      <c r="L166" s="2">
        <f t="shared" si="60"/>
        <v>0</v>
      </c>
      <c r="M166" s="2">
        <f t="shared" si="61"/>
        <v>0</v>
      </c>
      <c r="N166" s="59">
        <v>20880</v>
      </c>
      <c r="O166" s="59">
        <v>8368</v>
      </c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G166" s="7">
        <f>IF(Q166&gt;0,RANK(Q166,(N166:P166,Q166:AE166)),0)</f>
        <v>0</v>
      </c>
      <c r="AH166" s="7">
        <f>IF(R166&gt;0,RANK(R166,(N166:P166,Q166:AE166)),0)</f>
        <v>0</v>
      </c>
      <c r="AI166" s="7">
        <f>IF(T166&gt;0,RANK(T166,(N166:P166,Q166:AE166)),0)</f>
        <v>0</v>
      </c>
      <c r="AJ166" s="7">
        <f>IF(S166&gt;0,RANK(S166,(N166:P166,Q166:AE166)),0)</f>
        <v>0</v>
      </c>
      <c r="AK166" s="2">
        <f t="shared" si="62"/>
        <v>0</v>
      </c>
      <c r="AL166" s="2">
        <f t="shared" si="63"/>
        <v>0</v>
      </c>
      <c r="AM166" s="2">
        <f t="shared" si="64"/>
        <v>0</v>
      </c>
      <c r="AN166" s="2">
        <f t="shared" si="65"/>
        <v>0</v>
      </c>
      <c r="AP166" s="6" t="s">
        <v>1042</v>
      </c>
      <c r="AQ166" s="5" t="s">
        <v>1407</v>
      </c>
      <c r="AR166">
        <v>4</v>
      </c>
      <c r="AT166" s="97">
        <v>5</v>
      </c>
      <c r="AU166" s="99">
        <v>69</v>
      </c>
      <c r="AV166" s="103">
        <f t="shared" si="21"/>
        <v>5069</v>
      </c>
      <c r="AX166" s="7" t="s">
        <v>1370</v>
      </c>
    </row>
    <row r="167" spans="1:50" hidden="1" outlineLevel="1">
      <c r="A167" s="6" t="s">
        <v>1800</v>
      </c>
      <c r="B167" s="5" t="s">
        <v>1407</v>
      </c>
      <c r="C167" s="1">
        <f t="shared" si="57"/>
        <v>7747</v>
      </c>
      <c r="D167" s="7">
        <f>IF(N167&gt;0, RANK(N167,(N167:P167,Q167:AE167)),0)</f>
        <v>1</v>
      </c>
      <c r="E167" s="7">
        <f>IF(O167&gt;0,RANK(O167,(N167:P167,Q167:AE167)),0)</f>
        <v>2</v>
      </c>
      <c r="F167" s="7">
        <f>IF(P167&gt;0,RANK(P167,(N167:P167,Q167:AE167)),0)</f>
        <v>0</v>
      </c>
      <c r="G167" s="1">
        <f t="shared" si="55"/>
        <v>1725</v>
      </c>
      <c r="H167" s="2">
        <f t="shared" si="56"/>
        <v>0.2226668387763005</v>
      </c>
      <c r="I167" s="2"/>
      <c r="J167" s="2">
        <f t="shared" si="58"/>
        <v>0.61133341938815022</v>
      </c>
      <c r="K167" s="2">
        <f t="shared" si="59"/>
        <v>0.38866658061184972</v>
      </c>
      <c r="L167" s="2">
        <f t="shared" si="60"/>
        <v>0</v>
      </c>
      <c r="M167" s="2">
        <f t="shared" si="61"/>
        <v>5.5511151231257827E-17</v>
      </c>
      <c r="N167" s="59">
        <v>4736</v>
      </c>
      <c r="O167" s="59">
        <v>3011</v>
      </c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G167" s="7">
        <f>IF(Q167&gt;0,RANK(Q167,(N167:P167,Q167:AE167)),0)</f>
        <v>0</v>
      </c>
      <c r="AH167" s="7">
        <f>IF(R167&gt;0,RANK(R167,(N167:P167,Q167:AE167)),0)</f>
        <v>0</v>
      </c>
      <c r="AI167" s="7">
        <f>IF(T167&gt;0,RANK(T167,(N167:P167,Q167:AE167)),0)</f>
        <v>0</v>
      </c>
      <c r="AJ167" s="7">
        <f>IF(S167&gt;0,RANK(S167,(N167:P167,Q167:AE167)),0)</f>
        <v>0</v>
      </c>
      <c r="AK167" s="2">
        <f t="shared" si="62"/>
        <v>0</v>
      </c>
      <c r="AL167" s="2">
        <f t="shared" si="63"/>
        <v>0</v>
      </c>
      <c r="AM167" s="2">
        <f t="shared" si="64"/>
        <v>0</v>
      </c>
      <c r="AN167" s="2">
        <f t="shared" si="65"/>
        <v>0</v>
      </c>
      <c r="AP167" s="6" t="s">
        <v>1800</v>
      </c>
      <c r="AQ167" s="5" t="s">
        <v>1407</v>
      </c>
      <c r="AR167">
        <v>3</v>
      </c>
      <c r="AT167" s="97">
        <v>5</v>
      </c>
      <c r="AU167" s="99">
        <v>71</v>
      </c>
      <c r="AV167" s="103">
        <f t="shared" si="21"/>
        <v>5071</v>
      </c>
      <c r="AX167" s="7" t="s">
        <v>1370</v>
      </c>
    </row>
    <row r="168" spans="1:50" hidden="1" outlineLevel="1">
      <c r="A168" s="6" t="s">
        <v>1237</v>
      </c>
      <c r="B168" s="5" t="s">
        <v>1407</v>
      </c>
      <c r="C168" s="1">
        <f t="shared" si="57"/>
        <v>3955</v>
      </c>
      <c r="D168" s="7">
        <f>IF(N168&gt;0, RANK(N168,(N168:P168,Q168:AE168)),0)</f>
        <v>1</v>
      </c>
      <c r="E168" s="7">
        <f>IF(O168&gt;0,RANK(O168,(N168:P168,Q168:AE168)),0)</f>
        <v>2</v>
      </c>
      <c r="F168" s="7">
        <f>IF(P168&gt;0,RANK(P168,(N168:P168,Q168:AE168)),0)</f>
        <v>0</v>
      </c>
      <c r="G168" s="1">
        <f t="shared" si="55"/>
        <v>675</v>
      </c>
      <c r="H168" s="2">
        <f t="shared" si="56"/>
        <v>0.17067003792667509</v>
      </c>
      <c r="I168" s="2"/>
      <c r="J168" s="2">
        <f t="shared" si="58"/>
        <v>0.58533501896333751</v>
      </c>
      <c r="K168" s="2">
        <f t="shared" si="59"/>
        <v>0.41466498103666244</v>
      </c>
      <c r="L168" s="2">
        <f t="shared" si="60"/>
        <v>0</v>
      </c>
      <c r="M168" s="2">
        <f t="shared" si="61"/>
        <v>5.5511151231257827E-17</v>
      </c>
      <c r="N168" s="59">
        <v>2315</v>
      </c>
      <c r="O168" s="59">
        <v>1640</v>
      </c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G168" s="7">
        <f>IF(Q168&gt;0,RANK(Q168,(N168:P168,Q168:AE168)),0)</f>
        <v>0</v>
      </c>
      <c r="AH168" s="7">
        <f>IF(R168&gt;0,RANK(R168,(N168:P168,Q168:AE168)),0)</f>
        <v>0</v>
      </c>
      <c r="AI168" s="7">
        <f>IF(T168&gt;0,RANK(T168,(N168:P168,Q168:AE168)),0)</f>
        <v>0</v>
      </c>
      <c r="AJ168" s="7">
        <f>IF(S168&gt;0,RANK(S168,(N168:P168,Q168:AE168)),0)</f>
        <v>0</v>
      </c>
      <c r="AK168" s="2">
        <f t="shared" si="62"/>
        <v>0</v>
      </c>
      <c r="AL168" s="2">
        <f t="shared" si="63"/>
        <v>0</v>
      </c>
      <c r="AM168" s="2">
        <f t="shared" si="64"/>
        <v>0</v>
      </c>
      <c r="AN168" s="2">
        <f t="shared" si="65"/>
        <v>0</v>
      </c>
      <c r="AP168" s="6" t="s">
        <v>1237</v>
      </c>
      <c r="AQ168" s="5" t="s">
        <v>1407</v>
      </c>
      <c r="AR168">
        <v>4</v>
      </c>
      <c r="AT168" s="97">
        <v>5</v>
      </c>
      <c r="AU168" s="99">
        <v>73</v>
      </c>
      <c r="AV168" s="103">
        <f t="shared" si="21"/>
        <v>5073</v>
      </c>
      <c r="AX168" s="7" t="s">
        <v>1370</v>
      </c>
    </row>
    <row r="169" spans="1:50" hidden="1" outlineLevel="1">
      <c r="A169" s="6" t="s">
        <v>126</v>
      </c>
      <c r="B169" s="5" t="s">
        <v>1407</v>
      </c>
      <c r="C169" s="1">
        <f t="shared" si="57"/>
        <v>6854</v>
      </c>
      <c r="D169" s="7">
        <f>IF(N169&gt;0, RANK(N169,(N169:P169,Q169:AE169)),0)</f>
        <v>1</v>
      </c>
      <c r="E169" s="7">
        <f>IF(O169&gt;0,RANK(O169,(N169:P169,Q169:AE169)),0)</f>
        <v>2</v>
      </c>
      <c r="F169" s="7">
        <f>IF(P169&gt;0,RANK(P169,(N169:P169,Q169:AE169)),0)</f>
        <v>0</v>
      </c>
      <c r="G169" s="1">
        <f t="shared" si="55"/>
        <v>2944</v>
      </c>
      <c r="H169" s="2">
        <f t="shared" si="56"/>
        <v>0.42953020134228187</v>
      </c>
      <c r="I169" s="2"/>
      <c r="J169" s="2">
        <f t="shared" si="58"/>
        <v>0.71476510067114096</v>
      </c>
      <c r="K169" s="2">
        <f t="shared" si="59"/>
        <v>0.28523489932885904</v>
      </c>
      <c r="L169" s="2">
        <f t="shared" si="60"/>
        <v>0</v>
      </c>
      <c r="M169" s="2">
        <f t="shared" si="61"/>
        <v>0</v>
      </c>
      <c r="N169" s="59">
        <v>4899</v>
      </c>
      <c r="O169" s="59">
        <v>1955</v>
      </c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G169" s="7">
        <f>IF(Q169&gt;0,RANK(Q169,(N169:P169,Q169:AE169)),0)</f>
        <v>0</v>
      </c>
      <c r="AH169" s="7">
        <f>IF(R169&gt;0,RANK(R169,(N169:P169,Q169:AE169)),0)</f>
        <v>0</v>
      </c>
      <c r="AI169" s="7">
        <f>IF(T169&gt;0,RANK(T169,(N169:P169,Q169:AE169)),0)</f>
        <v>0</v>
      </c>
      <c r="AJ169" s="7">
        <f>IF(S169&gt;0,RANK(S169,(N169:P169,Q169:AE169)),0)</f>
        <v>0</v>
      </c>
      <c r="AK169" s="2">
        <f t="shared" si="62"/>
        <v>0</v>
      </c>
      <c r="AL169" s="2">
        <f t="shared" si="63"/>
        <v>0</v>
      </c>
      <c r="AM169" s="2">
        <f t="shared" si="64"/>
        <v>0</v>
      </c>
      <c r="AN169" s="2">
        <f t="shared" si="65"/>
        <v>0</v>
      </c>
      <c r="AP169" s="6" t="s">
        <v>126</v>
      </c>
      <c r="AQ169" s="5" t="s">
        <v>1407</v>
      </c>
      <c r="AR169">
        <v>1</v>
      </c>
      <c r="AT169" s="97">
        <v>5</v>
      </c>
      <c r="AU169" s="99">
        <v>75</v>
      </c>
      <c r="AV169" s="103">
        <f t="shared" ref="AV169:AV232" si="66">1000*AT169+AU169</f>
        <v>5075</v>
      </c>
      <c r="AX169" s="7" t="s">
        <v>1370</v>
      </c>
    </row>
    <row r="170" spans="1:50" hidden="1" outlineLevel="1">
      <c r="A170" s="6" t="s">
        <v>314</v>
      </c>
      <c r="B170" s="5" t="s">
        <v>1407</v>
      </c>
      <c r="C170" s="1">
        <f t="shared" si="57"/>
        <v>4995</v>
      </c>
      <c r="D170" s="7">
        <f>IF(N170&gt;0, RANK(N170,(N170:P170,Q170:AE170)),0)</f>
        <v>1</v>
      </c>
      <c r="E170" s="7">
        <f>IF(O170&gt;0,RANK(O170,(N170:P170,Q170:AE170)),0)</f>
        <v>2</v>
      </c>
      <c r="F170" s="7">
        <f>IF(P170&gt;0,RANK(P170,(N170:P170,Q170:AE170)),0)</f>
        <v>0</v>
      </c>
      <c r="G170" s="1">
        <f t="shared" si="55"/>
        <v>2959</v>
      </c>
      <c r="H170" s="2">
        <f t="shared" si="56"/>
        <v>0.59239239239239239</v>
      </c>
      <c r="I170" s="2"/>
      <c r="J170" s="2">
        <f t="shared" si="58"/>
        <v>0.79619619619619619</v>
      </c>
      <c r="K170" s="2">
        <f t="shared" si="59"/>
        <v>0.20380380380380381</v>
      </c>
      <c r="L170" s="2">
        <f t="shared" si="60"/>
        <v>0</v>
      </c>
      <c r="M170" s="2">
        <f t="shared" si="61"/>
        <v>0</v>
      </c>
      <c r="N170" s="59">
        <v>3977</v>
      </c>
      <c r="O170" s="59">
        <v>1018</v>
      </c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G170" s="7">
        <f>IF(Q170&gt;0,RANK(Q170,(N170:P170,Q170:AE170)),0)</f>
        <v>0</v>
      </c>
      <c r="AH170" s="7">
        <f>IF(R170&gt;0,RANK(R170,(N170:P170,Q170:AE170)),0)</f>
        <v>0</v>
      </c>
      <c r="AI170" s="7">
        <f>IF(T170&gt;0,RANK(T170,(N170:P170,Q170:AE170)),0)</f>
        <v>0</v>
      </c>
      <c r="AJ170" s="7">
        <f>IF(S170&gt;0,RANK(S170,(N170:P170,Q170:AE170)),0)</f>
        <v>0</v>
      </c>
      <c r="AK170" s="2">
        <f t="shared" si="62"/>
        <v>0</v>
      </c>
      <c r="AL170" s="2">
        <f t="shared" si="63"/>
        <v>0</v>
      </c>
      <c r="AM170" s="2">
        <f t="shared" si="64"/>
        <v>0</v>
      </c>
      <c r="AN170" s="2">
        <f t="shared" si="65"/>
        <v>0</v>
      </c>
      <c r="AP170" s="6" t="s">
        <v>314</v>
      </c>
      <c r="AQ170" s="5" t="s">
        <v>1407</v>
      </c>
      <c r="AR170">
        <v>1</v>
      </c>
      <c r="AT170" s="97">
        <v>5</v>
      </c>
      <c r="AU170" s="99">
        <v>77</v>
      </c>
      <c r="AV170" s="103">
        <f t="shared" si="66"/>
        <v>5077</v>
      </c>
      <c r="AX170" s="7" t="s">
        <v>1370</v>
      </c>
    </row>
    <row r="171" spans="1:50" hidden="1" outlineLevel="1">
      <c r="A171" s="6" t="s">
        <v>900</v>
      </c>
      <c r="B171" s="5" t="s">
        <v>1407</v>
      </c>
      <c r="C171" s="1">
        <f t="shared" si="57"/>
        <v>4330</v>
      </c>
      <c r="D171" s="7">
        <f>IF(N171&gt;0, RANK(N171,(N171:P171,Q171:AE171)),0)</f>
        <v>1</v>
      </c>
      <c r="E171" s="7">
        <f>IF(O171&gt;0,RANK(O171,(N171:P171,Q171:AE171)),0)</f>
        <v>2</v>
      </c>
      <c r="F171" s="7">
        <f>IF(P171&gt;0,RANK(P171,(N171:P171,Q171:AE171)),0)</f>
        <v>0</v>
      </c>
      <c r="G171" s="1">
        <f t="shared" si="55"/>
        <v>2010</v>
      </c>
      <c r="H171" s="2">
        <f t="shared" si="56"/>
        <v>0.46420323325635104</v>
      </c>
      <c r="I171" s="2"/>
      <c r="J171" s="2">
        <f t="shared" si="58"/>
        <v>0.73210161662817552</v>
      </c>
      <c r="K171" s="2">
        <f t="shared" si="59"/>
        <v>0.26789838337182448</v>
      </c>
      <c r="L171" s="2">
        <f t="shared" si="60"/>
        <v>0</v>
      </c>
      <c r="M171" s="2">
        <f t="shared" si="61"/>
        <v>0</v>
      </c>
      <c r="N171" s="59">
        <v>3170</v>
      </c>
      <c r="O171" s="59">
        <v>1160</v>
      </c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G171" s="7">
        <f>IF(Q171&gt;0,RANK(Q171,(N171:P171,Q171:AE171)),0)</f>
        <v>0</v>
      </c>
      <c r="AH171" s="7">
        <f>IF(R171&gt;0,RANK(R171,(N171:P171,Q171:AE171)),0)</f>
        <v>0</v>
      </c>
      <c r="AI171" s="7">
        <f>IF(T171&gt;0,RANK(T171,(N171:P171,Q171:AE171)),0)</f>
        <v>0</v>
      </c>
      <c r="AJ171" s="7">
        <f>IF(S171&gt;0,RANK(S171,(N171:P171,Q171:AE171)),0)</f>
        <v>0</v>
      </c>
      <c r="AK171" s="2">
        <f t="shared" si="62"/>
        <v>0</v>
      </c>
      <c r="AL171" s="2">
        <f t="shared" si="63"/>
        <v>0</v>
      </c>
      <c r="AM171" s="2">
        <f t="shared" si="64"/>
        <v>0</v>
      </c>
      <c r="AN171" s="2">
        <f t="shared" si="65"/>
        <v>0</v>
      </c>
      <c r="AP171" s="6" t="s">
        <v>900</v>
      </c>
      <c r="AQ171" s="5" t="s">
        <v>1407</v>
      </c>
      <c r="AR171">
        <v>4</v>
      </c>
      <c r="AT171" s="97">
        <v>5</v>
      </c>
      <c r="AU171" s="99">
        <v>79</v>
      </c>
      <c r="AV171" s="103">
        <f t="shared" si="66"/>
        <v>5079</v>
      </c>
      <c r="AX171" s="7" t="s">
        <v>1370</v>
      </c>
    </row>
    <row r="172" spans="1:50" hidden="1" outlineLevel="1">
      <c r="A172" s="6" t="s">
        <v>36</v>
      </c>
      <c r="B172" s="5" t="s">
        <v>1407</v>
      </c>
      <c r="C172" s="1">
        <f t="shared" si="57"/>
        <v>5677</v>
      </c>
      <c r="D172" s="7">
        <f>IF(N172&gt;0, RANK(N172,(N172:P172,Q172:AE172)),0)</f>
        <v>1</v>
      </c>
      <c r="E172" s="7">
        <f>IF(O172&gt;0,RANK(O172,(N172:P172,Q172:AE172)),0)</f>
        <v>2</v>
      </c>
      <c r="F172" s="7">
        <f>IF(P172&gt;0,RANK(P172,(N172:P172,Q172:AE172)),0)</f>
        <v>0</v>
      </c>
      <c r="G172" s="1">
        <f t="shared" si="55"/>
        <v>987</v>
      </c>
      <c r="H172" s="2">
        <f t="shared" si="56"/>
        <v>0.17385943279901356</v>
      </c>
      <c r="I172" s="2"/>
      <c r="J172" s="2">
        <f t="shared" si="58"/>
        <v>0.58692971639950675</v>
      </c>
      <c r="K172" s="2">
        <f t="shared" si="59"/>
        <v>0.41307028360049319</v>
      </c>
      <c r="L172" s="2">
        <f t="shared" si="60"/>
        <v>0</v>
      </c>
      <c r="M172" s="2">
        <f t="shared" si="61"/>
        <v>5.5511151231257827E-17</v>
      </c>
      <c r="N172" s="59">
        <v>3332</v>
      </c>
      <c r="O172" s="59">
        <v>2345</v>
      </c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G172" s="7">
        <f>IF(Q172&gt;0,RANK(Q172,(N172:P172,Q172:AE172)),0)</f>
        <v>0</v>
      </c>
      <c r="AH172" s="7">
        <f>IF(R172&gt;0,RANK(R172,(N172:P172,Q172:AE172)),0)</f>
        <v>0</v>
      </c>
      <c r="AI172" s="7">
        <f>IF(T172&gt;0,RANK(T172,(N172:P172,Q172:AE172)),0)</f>
        <v>0</v>
      </c>
      <c r="AJ172" s="7">
        <f>IF(S172&gt;0,RANK(S172,(N172:P172,Q172:AE172)),0)</f>
        <v>0</v>
      </c>
      <c r="AK172" s="2">
        <f t="shared" si="62"/>
        <v>0</v>
      </c>
      <c r="AL172" s="2">
        <f t="shared" si="63"/>
        <v>0</v>
      </c>
      <c r="AM172" s="2">
        <f t="shared" si="64"/>
        <v>0</v>
      </c>
      <c r="AN172" s="2">
        <f t="shared" si="65"/>
        <v>0</v>
      </c>
      <c r="AP172" s="6" t="s">
        <v>36</v>
      </c>
      <c r="AQ172" s="5" t="s">
        <v>1407</v>
      </c>
      <c r="AR172">
        <v>4</v>
      </c>
      <c r="AT172" s="97">
        <v>5</v>
      </c>
      <c r="AU172" s="99">
        <v>81</v>
      </c>
      <c r="AV172" s="103">
        <f t="shared" si="66"/>
        <v>5081</v>
      </c>
      <c r="AX172" s="7" t="s">
        <v>1370</v>
      </c>
    </row>
    <row r="173" spans="1:50" hidden="1" outlineLevel="1">
      <c r="A173" s="6" t="s">
        <v>1812</v>
      </c>
      <c r="B173" s="5" t="s">
        <v>1407</v>
      </c>
      <c r="C173" s="1">
        <f t="shared" si="57"/>
        <v>8494</v>
      </c>
      <c r="D173" s="7">
        <f>IF(N173&gt;0, RANK(N173,(N173:P173,Q173:AE173)),0)</f>
        <v>1</v>
      </c>
      <c r="E173" s="7">
        <f>IF(O173&gt;0,RANK(O173,(N173:P173,Q173:AE173)),0)</f>
        <v>2</v>
      </c>
      <c r="F173" s="7">
        <f>IF(P173&gt;0,RANK(P173,(N173:P173,Q173:AE173)),0)</f>
        <v>0</v>
      </c>
      <c r="G173" s="1">
        <f t="shared" si="55"/>
        <v>1124</v>
      </c>
      <c r="H173" s="2">
        <f t="shared" si="56"/>
        <v>0.1323287026136096</v>
      </c>
      <c r="I173" s="2"/>
      <c r="J173" s="2">
        <f t="shared" si="58"/>
        <v>0.56616435130680476</v>
      </c>
      <c r="K173" s="2">
        <f t="shared" si="59"/>
        <v>0.43383564869319519</v>
      </c>
      <c r="L173" s="2">
        <f t="shared" si="60"/>
        <v>0</v>
      </c>
      <c r="M173" s="2">
        <f t="shared" si="61"/>
        <v>5.5511151231257827E-17</v>
      </c>
      <c r="N173" s="59">
        <v>4809</v>
      </c>
      <c r="O173" s="59">
        <v>3685</v>
      </c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G173" s="7">
        <f>IF(Q173&gt;0,RANK(Q173,(N173:P173,Q173:AE173)),0)</f>
        <v>0</v>
      </c>
      <c r="AH173" s="7">
        <f>IF(R173&gt;0,RANK(R173,(N173:P173,Q173:AE173)),0)</f>
        <v>0</v>
      </c>
      <c r="AI173" s="7">
        <f>IF(T173&gt;0,RANK(T173,(N173:P173,Q173:AE173)),0)</f>
        <v>0</v>
      </c>
      <c r="AJ173" s="7">
        <f>IF(S173&gt;0,RANK(S173,(N173:P173,Q173:AE173)),0)</f>
        <v>0</v>
      </c>
      <c r="AK173" s="2">
        <f t="shared" si="62"/>
        <v>0</v>
      </c>
      <c r="AL173" s="2">
        <f t="shared" si="63"/>
        <v>0</v>
      </c>
      <c r="AM173" s="2">
        <f t="shared" si="64"/>
        <v>0</v>
      </c>
      <c r="AN173" s="2">
        <f t="shared" si="65"/>
        <v>0</v>
      </c>
      <c r="AP173" s="6" t="s">
        <v>1812</v>
      </c>
      <c r="AQ173" s="5" t="s">
        <v>1407</v>
      </c>
      <c r="AR173">
        <v>4</v>
      </c>
      <c r="AT173" s="97">
        <v>5</v>
      </c>
      <c r="AU173" s="99">
        <v>83</v>
      </c>
      <c r="AV173" s="103">
        <f t="shared" si="66"/>
        <v>5083</v>
      </c>
      <c r="AX173" s="7" t="s">
        <v>1370</v>
      </c>
    </row>
    <row r="174" spans="1:50" hidden="1" outlineLevel="1">
      <c r="A174" s="6" t="s">
        <v>928</v>
      </c>
      <c r="B174" s="5" t="s">
        <v>1407</v>
      </c>
      <c r="C174" s="1">
        <f t="shared" si="57"/>
        <v>15612</v>
      </c>
      <c r="D174" s="7">
        <f>IF(N174&gt;0, RANK(N174,(N174:P174,Q174:AE174)),0)</f>
        <v>1</v>
      </c>
      <c r="E174" s="7">
        <f>IF(O174&gt;0,RANK(O174,(N174:P174,Q174:AE174)),0)</f>
        <v>2</v>
      </c>
      <c r="F174" s="7">
        <f>IF(P174&gt;0,RANK(P174,(N174:P174,Q174:AE174)),0)</f>
        <v>0</v>
      </c>
      <c r="G174" s="1">
        <f t="shared" si="55"/>
        <v>3576</v>
      </c>
      <c r="H174" s="2">
        <f t="shared" si="56"/>
        <v>0.22905457340507301</v>
      </c>
      <c r="I174" s="2"/>
      <c r="J174" s="2">
        <f t="shared" si="58"/>
        <v>0.61452728670253653</v>
      </c>
      <c r="K174" s="2">
        <f t="shared" si="59"/>
        <v>0.38547271329746347</v>
      </c>
      <c r="L174" s="2">
        <f t="shared" si="60"/>
        <v>0</v>
      </c>
      <c r="M174" s="2">
        <f t="shared" si="61"/>
        <v>0</v>
      </c>
      <c r="N174" s="59">
        <v>9594</v>
      </c>
      <c r="O174" s="59">
        <v>6018</v>
      </c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G174" s="7">
        <f>IF(Q174&gt;0,RANK(Q174,(N174:P174,Q174:AE174)),0)</f>
        <v>0</v>
      </c>
      <c r="AH174" s="7">
        <f>IF(R174&gt;0,RANK(R174,(N174:P174,Q174:AE174)),0)</f>
        <v>0</v>
      </c>
      <c r="AI174" s="7">
        <f>IF(T174&gt;0,RANK(T174,(N174:P174,Q174:AE174)),0)</f>
        <v>0</v>
      </c>
      <c r="AJ174" s="7">
        <f>IF(S174&gt;0,RANK(S174,(N174:P174,Q174:AE174)),0)</f>
        <v>0</v>
      </c>
      <c r="AK174" s="2">
        <f t="shared" si="62"/>
        <v>0</v>
      </c>
      <c r="AL174" s="2">
        <f t="shared" si="63"/>
        <v>0</v>
      </c>
      <c r="AM174" s="2">
        <f t="shared" si="64"/>
        <v>0</v>
      </c>
      <c r="AN174" s="2">
        <f t="shared" si="65"/>
        <v>0</v>
      </c>
      <c r="AP174" s="6" t="s">
        <v>928</v>
      </c>
      <c r="AQ174" s="5" t="s">
        <v>1407</v>
      </c>
      <c r="AR174">
        <v>1</v>
      </c>
      <c r="AT174" s="97">
        <v>5</v>
      </c>
      <c r="AU174" s="99">
        <v>85</v>
      </c>
      <c r="AV174" s="103">
        <f t="shared" si="66"/>
        <v>5085</v>
      </c>
      <c r="AX174" s="7" t="s">
        <v>1370</v>
      </c>
    </row>
    <row r="175" spans="1:50" hidden="1" outlineLevel="1">
      <c r="A175" s="6" t="s">
        <v>760</v>
      </c>
      <c r="B175" s="5" t="s">
        <v>1407</v>
      </c>
      <c r="C175" s="1">
        <f t="shared" si="57"/>
        <v>5261</v>
      </c>
      <c r="D175" s="7">
        <f>IF(N175&gt;0, RANK(N175,(N175:P175,Q175:AE175)),0)</f>
        <v>1</v>
      </c>
      <c r="E175" s="7">
        <f>IF(O175&gt;0,RANK(O175,(N175:P175,Q175:AE175)),0)</f>
        <v>2</v>
      </c>
      <c r="F175" s="7">
        <f>IF(P175&gt;0,RANK(P175,(N175:P175,Q175:AE175)),0)</f>
        <v>0</v>
      </c>
      <c r="G175" s="1">
        <f t="shared" si="55"/>
        <v>423</v>
      </c>
      <c r="H175" s="2">
        <f t="shared" si="56"/>
        <v>8.0402965215738448E-2</v>
      </c>
      <c r="I175" s="2"/>
      <c r="J175" s="2">
        <f t="shared" si="58"/>
        <v>0.54020148260786927</v>
      </c>
      <c r="K175" s="2">
        <f t="shared" si="59"/>
        <v>0.45979851739213079</v>
      </c>
      <c r="L175" s="2">
        <f t="shared" si="60"/>
        <v>0</v>
      </c>
      <c r="M175" s="2">
        <f t="shared" si="61"/>
        <v>-5.5511151231257827E-17</v>
      </c>
      <c r="N175" s="59">
        <v>2842</v>
      </c>
      <c r="O175" s="59">
        <v>2419</v>
      </c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G175" s="7">
        <f>IF(Q175&gt;0,RANK(Q175,(N175:P175,Q175:AE175)),0)</f>
        <v>0</v>
      </c>
      <c r="AH175" s="7">
        <f>IF(R175&gt;0,RANK(R175,(N175:P175,Q175:AE175)),0)</f>
        <v>0</v>
      </c>
      <c r="AI175" s="7">
        <f>IF(T175&gt;0,RANK(T175,(N175:P175,Q175:AE175)),0)</f>
        <v>0</v>
      </c>
      <c r="AJ175" s="7">
        <f>IF(S175&gt;0,RANK(S175,(N175:P175,Q175:AE175)),0)</f>
        <v>0</v>
      </c>
      <c r="AK175" s="2">
        <f t="shared" si="62"/>
        <v>0</v>
      </c>
      <c r="AL175" s="2">
        <f t="shared" si="63"/>
        <v>0</v>
      </c>
      <c r="AM175" s="2">
        <f t="shared" si="64"/>
        <v>0</v>
      </c>
      <c r="AN175" s="2">
        <f t="shared" si="65"/>
        <v>0</v>
      </c>
      <c r="AP175" s="6" t="s">
        <v>760</v>
      </c>
      <c r="AQ175" s="5" t="s">
        <v>1407</v>
      </c>
      <c r="AR175">
        <v>3</v>
      </c>
      <c r="AT175" s="97">
        <v>5</v>
      </c>
      <c r="AU175" s="99">
        <v>87</v>
      </c>
      <c r="AV175" s="103">
        <f t="shared" si="66"/>
        <v>5087</v>
      </c>
      <c r="AX175" s="7" t="s">
        <v>1370</v>
      </c>
    </row>
    <row r="176" spans="1:50" hidden="1" outlineLevel="1">
      <c r="A176" s="6" t="s">
        <v>1836</v>
      </c>
      <c r="B176" s="5" t="s">
        <v>1407</v>
      </c>
      <c r="C176" s="1">
        <f t="shared" si="57"/>
        <v>5429</v>
      </c>
      <c r="D176" s="7">
        <f>IF(N176&gt;0, RANK(N176,(N176:P176,Q176:AE176)),0)</f>
        <v>1</v>
      </c>
      <c r="E176" s="7">
        <f>IF(O176&gt;0,RANK(O176,(N176:P176,Q176:AE176)),0)</f>
        <v>2</v>
      </c>
      <c r="F176" s="7">
        <f>IF(P176&gt;0,RANK(P176,(N176:P176,Q176:AE176)),0)</f>
        <v>0</v>
      </c>
      <c r="G176" s="1">
        <f t="shared" si="55"/>
        <v>291</v>
      </c>
      <c r="H176" s="2">
        <f t="shared" si="56"/>
        <v>5.3601031497513357E-2</v>
      </c>
      <c r="I176" s="2"/>
      <c r="J176" s="2">
        <f t="shared" si="58"/>
        <v>0.52680051574875664</v>
      </c>
      <c r="K176" s="2">
        <f t="shared" si="59"/>
        <v>0.47319948425124331</v>
      </c>
      <c r="L176" s="2">
        <f t="shared" si="60"/>
        <v>0</v>
      </c>
      <c r="M176" s="2">
        <f t="shared" si="61"/>
        <v>5.5511151231257827E-17</v>
      </c>
      <c r="N176" s="59">
        <v>2860</v>
      </c>
      <c r="O176" s="59">
        <v>2569</v>
      </c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G176" s="7">
        <f>IF(Q176&gt;0,RANK(Q176,(N176:P176,Q176:AE176)),0)</f>
        <v>0</v>
      </c>
      <c r="AH176" s="7">
        <f>IF(R176&gt;0,RANK(R176,(N176:P176,Q176:AE176)),0)</f>
        <v>0</v>
      </c>
      <c r="AI176" s="7">
        <f>IF(T176&gt;0,RANK(T176,(N176:P176,Q176:AE176)),0)</f>
        <v>0</v>
      </c>
      <c r="AJ176" s="7">
        <f>IF(S176&gt;0,RANK(S176,(N176:P176,Q176:AE176)),0)</f>
        <v>0</v>
      </c>
      <c r="AK176" s="2">
        <f t="shared" si="62"/>
        <v>0</v>
      </c>
      <c r="AL176" s="2">
        <f t="shared" si="63"/>
        <v>0</v>
      </c>
      <c r="AM176" s="2">
        <f t="shared" si="64"/>
        <v>0</v>
      </c>
      <c r="AN176" s="2">
        <f t="shared" si="65"/>
        <v>0</v>
      </c>
      <c r="AP176" s="6" t="s">
        <v>1836</v>
      </c>
      <c r="AQ176" s="5" t="s">
        <v>1407</v>
      </c>
      <c r="AR176">
        <v>3</v>
      </c>
      <c r="AT176" s="97">
        <v>5</v>
      </c>
      <c r="AU176" s="99">
        <v>89</v>
      </c>
      <c r="AV176" s="103">
        <f t="shared" si="66"/>
        <v>5089</v>
      </c>
      <c r="AX176" s="7" t="s">
        <v>1370</v>
      </c>
    </row>
    <row r="177" spans="1:50" hidden="1" outlineLevel="1">
      <c r="A177" s="6" t="s">
        <v>1146</v>
      </c>
      <c r="B177" s="5" t="s">
        <v>1407</v>
      </c>
      <c r="C177" s="1">
        <f t="shared" si="57"/>
        <v>14663</v>
      </c>
      <c r="D177" s="7">
        <f>IF(N177&gt;0, RANK(N177,(N177:P177,Q177:AE177)),0)</f>
        <v>2</v>
      </c>
      <c r="E177" s="7">
        <f>IF(O177&gt;0,RANK(O177,(N177:P177,Q177:AE177)),0)</f>
        <v>1</v>
      </c>
      <c r="F177" s="7">
        <f>IF(P177&gt;0,RANK(P177,(N177:P177,Q177:AE177)),0)</f>
        <v>0</v>
      </c>
      <c r="G177" s="1">
        <f t="shared" si="55"/>
        <v>1227</v>
      </c>
      <c r="H177" s="2">
        <f t="shared" si="56"/>
        <v>8.368001091181887E-2</v>
      </c>
      <c r="I177" s="2"/>
      <c r="J177" s="2">
        <f t="shared" si="58"/>
        <v>0.45815999454409057</v>
      </c>
      <c r="K177" s="2">
        <f t="shared" si="59"/>
        <v>0.54184000545590938</v>
      </c>
      <c r="L177" s="2">
        <f t="shared" si="60"/>
        <v>0</v>
      </c>
      <c r="M177" s="2">
        <f t="shared" si="61"/>
        <v>0</v>
      </c>
      <c r="N177" s="59">
        <v>6718</v>
      </c>
      <c r="O177" s="59">
        <v>7945</v>
      </c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G177" s="7">
        <f>IF(Q177&gt;0,RANK(Q177,(N177:P177,Q177:AE177)),0)</f>
        <v>0</v>
      </c>
      <c r="AH177" s="7">
        <f>IF(R177&gt;0,RANK(R177,(N177:P177,Q177:AE177)),0)</f>
        <v>0</v>
      </c>
      <c r="AI177" s="7">
        <f>IF(T177&gt;0,RANK(T177,(N177:P177,Q177:AE177)),0)</f>
        <v>0</v>
      </c>
      <c r="AJ177" s="7">
        <f>IF(S177&gt;0,RANK(S177,(N177:P177,Q177:AE177)),0)</f>
        <v>0</v>
      </c>
      <c r="AK177" s="2">
        <f t="shared" si="62"/>
        <v>0</v>
      </c>
      <c r="AL177" s="2">
        <f t="shared" si="63"/>
        <v>0</v>
      </c>
      <c r="AM177" s="2">
        <f t="shared" si="64"/>
        <v>0</v>
      </c>
      <c r="AN177" s="2">
        <f t="shared" si="65"/>
        <v>0</v>
      </c>
      <c r="AP177" s="6" t="s">
        <v>1146</v>
      </c>
      <c r="AQ177" s="5" t="s">
        <v>1407</v>
      </c>
      <c r="AR177">
        <v>4</v>
      </c>
      <c r="AT177" s="97">
        <v>5</v>
      </c>
      <c r="AU177" s="99">
        <v>91</v>
      </c>
      <c r="AV177" s="103">
        <f t="shared" si="66"/>
        <v>5091</v>
      </c>
      <c r="AX177" s="7" t="s">
        <v>1370</v>
      </c>
    </row>
    <row r="178" spans="1:50" hidden="1" outlineLevel="1">
      <c r="A178" s="6" t="s">
        <v>691</v>
      </c>
      <c r="B178" s="5" t="s">
        <v>1407</v>
      </c>
      <c r="C178" s="1">
        <f t="shared" si="57"/>
        <v>13805</v>
      </c>
      <c r="D178" s="7">
        <f>IF(N178&gt;0, RANK(N178,(N178:P178,Q178:AE178)),0)</f>
        <v>1</v>
      </c>
      <c r="E178" s="7">
        <f>IF(O178&gt;0,RANK(O178,(N178:P178,Q178:AE178)),0)</f>
        <v>2</v>
      </c>
      <c r="F178" s="7">
        <f>IF(P178&gt;0,RANK(P178,(N178:P178,Q178:AE178)),0)</f>
        <v>0</v>
      </c>
      <c r="G178" s="1">
        <f t="shared" si="55"/>
        <v>5183</v>
      </c>
      <c r="H178" s="2">
        <f t="shared" si="56"/>
        <v>0.37544367982614996</v>
      </c>
      <c r="I178" s="2"/>
      <c r="J178" s="2">
        <f t="shared" si="58"/>
        <v>0.68772183991307501</v>
      </c>
      <c r="K178" s="2">
        <f t="shared" si="59"/>
        <v>0.31227816008692505</v>
      </c>
      <c r="L178" s="2">
        <f t="shared" si="60"/>
        <v>0</v>
      </c>
      <c r="M178" s="2">
        <f t="shared" si="61"/>
        <v>-5.5511151231257827E-17</v>
      </c>
      <c r="N178" s="59">
        <v>9494</v>
      </c>
      <c r="O178" s="59">
        <v>4311</v>
      </c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G178" s="7">
        <f>IF(Q178&gt;0,RANK(Q178,(N178:P178,Q178:AE178)),0)</f>
        <v>0</v>
      </c>
      <c r="AH178" s="7">
        <f>IF(R178&gt;0,RANK(R178,(N178:P178,Q178:AE178)),0)</f>
        <v>0</v>
      </c>
      <c r="AI178" s="7">
        <f>IF(T178&gt;0,RANK(T178,(N178:P178,Q178:AE178)),0)</f>
        <v>0</v>
      </c>
      <c r="AJ178" s="7">
        <f>IF(S178&gt;0,RANK(S178,(N178:P178,Q178:AE178)),0)</f>
        <v>0</v>
      </c>
      <c r="AK178" s="2">
        <f t="shared" si="62"/>
        <v>0</v>
      </c>
      <c r="AL178" s="2">
        <f t="shared" si="63"/>
        <v>0</v>
      </c>
      <c r="AM178" s="2">
        <f t="shared" si="64"/>
        <v>0</v>
      </c>
      <c r="AN178" s="2">
        <f t="shared" si="65"/>
        <v>0</v>
      </c>
      <c r="AP178" s="6" t="s">
        <v>691</v>
      </c>
      <c r="AQ178" s="5" t="s">
        <v>1407</v>
      </c>
      <c r="AR178">
        <v>1</v>
      </c>
      <c r="AT178" s="97">
        <v>5</v>
      </c>
      <c r="AU178" s="99">
        <v>93</v>
      </c>
      <c r="AV178" s="103">
        <f t="shared" si="66"/>
        <v>5093</v>
      </c>
      <c r="AX178" s="7" t="s">
        <v>1370</v>
      </c>
    </row>
    <row r="179" spans="1:50" hidden="1" outlineLevel="1">
      <c r="A179" s="6" t="s">
        <v>2112</v>
      </c>
      <c r="B179" s="5" t="s">
        <v>1407</v>
      </c>
      <c r="C179" s="1">
        <f t="shared" si="57"/>
        <v>4305</v>
      </c>
      <c r="D179" s="7">
        <f>IF(N179&gt;0, RANK(N179,(N179:P179,Q179:AE179)),0)</f>
        <v>1</v>
      </c>
      <c r="E179" s="7">
        <f>IF(O179&gt;0,RANK(O179,(N179:P179,Q179:AE179)),0)</f>
        <v>2</v>
      </c>
      <c r="F179" s="7">
        <f>IF(P179&gt;0,RANK(P179,(N179:P179,Q179:AE179)),0)</f>
        <v>0</v>
      </c>
      <c r="G179" s="1">
        <f t="shared" si="55"/>
        <v>2127</v>
      </c>
      <c r="H179" s="2">
        <f t="shared" si="56"/>
        <v>0.49407665505226483</v>
      </c>
      <c r="I179" s="2"/>
      <c r="J179" s="2">
        <f t="shared" si="58"/>
        <v>0.74703832752613242</v>
      </c>
      <c r="K179" s="2">
        <f t="shared" si="59"/>
        <v>0.25296167247386758</v>
      </c>
      <c r="L179" s="2">
        <f t="shared" si="60"/>
        <v>0</v>
      </c>
      <c r="M179" s="2">
        <f t="shared" si="61"/>
        <v>0</v>
      </c>
      <c r="N179" s="59">
        <v>3216</v>
      </c>
      <c r="O179" s="59">
        <v>1089</v>
      </c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G179" s="7">
        <f>IF(Q179&gt;0,RANK(Q179,(N179:P179,Q179:AE179)),0)</f>
        <v>0</v>
      </c>
      <c r="AH179" s="7">
        <f>IF(R179&gt;0,RANK(R179,(N179:P179,Q179:AE179)),0)</f>
        <v>0</v>
      </c>
      <c r="AI179" s="7">
        <f>IF(T179&gt;0,RANK(T179,(N179:P179,Q179:AE179)),0)</f>
        <v>0</v>
      </c>
      <c r="AJ179" s="7">
        <f>IF(S179&gt;0,RANK(S179,(N179:P179,Q179:AE179)),0)</f>
        <v>0</v>
      </c>
      <c r="AK179" s="2">
        <f t="shared" si="62"/>
        <v>0</v>
      </c>
      <c r="AL179" s="2">
        <f t="shared" si="63"/>
        <v>0</v>
      </c>
      <c r="AM179" s="2">
        <f t="shared" si="64"/>
        <v>0</v>
      </c>
      <c r="AN179" s="2">
        <f t="shared" si="65"/>
        <v>0</v>
      </c>
      <c r="AP179" s="6" t="s">
        <v>2112</v>
      </c>
      <c r="AQ179" s="5" t="s">
        <v>1407</v>
      </c>
      <c r="AR179">
        <v>1</v>
      </c>
      <c r="AT179" s="97">
        <v>5</v>
      </c>
      <c r="AU179" s="99">
        <v>95</v>
      </c>
      <c r="AV179" s="103">
        <f t="shared" si="66"/>
        <v>5095</v>
      </c>
      <c r="AX179" s="7" t="s">
        <v>1370</v>
      </c>
    </row>
    <row r="180" spans="1:50" hidden="1" outlineLevel="1">
      <c r="A180" s="6" t="s">
        <v>1340</v>
      </c>
      <c r="B180" s="5" t="s">
        <v>1407</v>
      </c>
      <c r="C180" s="1">
        <f t="shared" si="57"/>
        <v>3745</v>
      </c>
      <c r="D180" s="7">
        <f>IF(N180&gt;0, RANK(N180,(N180:P180,Q180:AE180)),0)</f>
        <v>1</v>
      </c>
      <c r="E180" s="7">
        <f>IF(O180&gt;0,RANK(O180,(N180:P180,Q180:AE180)),0)</f>
        <v>2</v>
      </c>
      <c r="F180" s="7">
        <f>IF(P180&gt;0,RANK(P180,(N180:P180,Q180:AE180)),0)</f>
        <v>0</v>
      </c>
      <c r="G180" s="1">
        <f t="shared" si="55"/>
        <v>701</v>
      </c>
      <c r="H180" s="2">
        <f t="shared" si="56"/>
        <v>0.18718291054739652</v>
      </c>
      <c r="I180" s="2"/>
      <c r="J180" s="2">
        <f t="shared" si="58"/>
        <v>0.59359145527369828</v>
      </c>
      <c r="K180" s="2">
        <f t="shared" si="59"/>
        <v>0.40640854472630172</v>
      </c>
      <c r="L180" s="2">
        <f t="shared" si="60"/>
        <v>0</v>
      </c>
      <c r="M180" s="2">
        <f t="shared" si="61"/>
        <v>0</v>
      </c>
      <c r="N180" s="59">
        <v>2223</v>
      </c>
      <c r="O180" s="59">
        <v>1522</v>
      </c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G180" s="7">
        <f>IF(Q180&gt;0,RANK(Q180,(N180:P180,Q180:AE180)),0)</f>
        <v>0</v>
      </c>
      <c r="AH180" s="7">
        <f>IF(R180&gt;0,RANK(R180,(N180:P180,Q180:AE180)),0)</f>
        <v>0</v>
      </c>
      <c r="AI180" s="7">
        <f>IF(T180&gt;0,RANK(T180,(N180:P180,Q180:AE180)),0)</f>
        <v>0</v>
      </c>
      <c r="AJ180" s="7">
        <f>IF(S180&gt;0,RANK(S180,(N180:P180,Q180:AE180)),0)</f>
        <v>0</v>
      </c>
      <c r="AK180" s="2">
        <f t="shared" si="62"/>
        <v>0</v>
      </c>
      <c r="AL180" s="2">
        <f t="shared" si="63"/>
        <v>0</v>
      </c>
      <c r="AM180" s="2">
        <f t="shared" si="64"/>
        <v>0</v>
      </c>
      <c r="AN180" s="2">
        <f t="shared" si="65"/>
        <v>0</v>
      </c>
      <c r="AP180" s="6" t="s">
        <v>1340</v>
      </c>
      <c r="AQ180" s="5" t="s">
        <v>1407</v>
      </c>
      <c r="AR180">
        <v>4</v>
      </c>
      <c r="AT180" s="97">
        <v>5</v>
      </c>
      <c r="AU180" s="99">
        <v>97</v>
      </c>
      <c r="AV180" s="103">
        <f t="shared" si="66"/>
        <v>5097</v>
      </c>
      <c r="AX180" s="7" t="s">
        <v>1370</v>
      </c>
    </row>
    <row r="181" spans="1:50" hidden="1" outlineLevel="1">
      <c r="A181" s="6" t="s">
        <v>704</v>
      </c>
      <c r="B181" s="5" t="s">
        <v>1407</v>
      </c>
      <c r="C181" s="1">
        <f t="shared" si="57"/>
        <v>4058</v>
      </c>
      <c r="D181" s="7">
        <f>IF(N181&gt;0, RANK(N181,(N181:P181,Q181:AE181)),0)</f>
        <v>1</v>
      </c>
      <c r="E181" s="7">
        <f>IF(O181&gt;0,RANK(O181,(N181:P181,Q181:AE181)),0)</f>
        <v>2</v>
      </c>
      <c r="F181" s="7">
        <f>IF(P181&gt;0,RANK(P181,(N181:P181,Q181:AE181)),0)</f>
        <v>0</v>
      </c>
      <c r="G181" s="1">
        <f t="shared" si="55"/>
        <v>1004</v>
      </c>
      <c r="H181" s="2">
        <f t="shared" si="56"/>
        <v>0.24741251848201085</v>
      </c>
      <c r="I181" s="2"/>
      <c r="J181" s="2">
        <f t="shared" si="58"/>
        <v>0.62370625924100542</v>
      </c>
      <c r="K181" s="2">
        <f t="shared" si="59"/>
        <v>0.37629374075899458</v>
      </c>
      <c r="L181" s="2">
        <f t="shared" si="60"/>
        <v>0</v>
      </c>
      <c r="M181" s="2">
        <f t="shared" si="61"/>
        <v>0</v>
      </c>
      <c r="N181" s="59">
        <v>2531</v>
      </c>
      <c r="O181" s="59">
        <v>1527</v>
      </c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G181" s="7">
        <f>IF(Q181&gt;0,RANK(Q181,(N181:P181,Q181:AE181)),0)</f>
        <v>0</v>
      </c>
      <c r="AH181" s="7">
        <f>IF(R181&gt;0,RANK(R181,(N181:P181,Q181:AE181)),0)</f>
        <v>0</v>
      </c>
      <c r="AI181" s="7">
        <f>IF(T181&gt;0,RANK(T181,(N181:P181,Q181:AE181)),0)</f>
        <v>0</v>
      </c>
      <c r="AJ181" s="7">
        <f>IF(S181&gt;0,RANK(S181,(N181:P181,Q181:AE181)),0)</f>
        <v>0</v>
      </c>
      <c r="AK181" s="2">
        <f t="shared" si="62"/>
        <v>0</v>
      </c>
      <c r="AL181" s="2">
        <f t="shared" si="63"/>
        <v>0</v>
      </c>
      <c r="AM181" s="2">
        <f t="shared" si="64"/>
        <v>0</v>
      </c>
      <c r="AN181" s="2">
        <f t="shared" si="65"/>
        <v>0</v>
      </c>
      <c r="AP181" s="6" t="s">
        <v>704</v>
      </c>
      <c r="AQ181" s="5" t="s">
        <v>1407</v>
      </c>
      <c r="AR181">
        <v>4</v>
      </c>
      <c r="AT181" s="97">
        <v>5</v>
      </c>
      <c r="AU181" s="99">
        <v>99</v>
      </c>
      <c r="AV181" s="103">
        <f t="shared" si="66"/>
        <v>5099</v>
      </c>
      <c r="AX181" s="7" t="s">
        <v>1370</v>
      </c>
    </row>
    <row r="182" spans="1:50" hidden="1" outlineLevel="1">
      <c r="A182" s="6" t="s">
        <v>1304</v>
      </c>
      <c r="B182" s="5" t="s">
        <v>1407</v>
      </c>
      <c r="C182" s="1">
        <f t="shared" si="57"/>
        <v>4040</v>
      </c>
      <c r="D182" s="7">
        <f>IF(N182&gt;0, RANK(N182,(N182:P182,Q182:AE182)),0)</f>
        <v>1</v>
      </c>
      <c r="E182" s="7">
        <f>IF(O182&gt;0,RANK(O182,(N182:P182,Q182:AE182)),0)</f>
        <v>2</v>
      </c>
      <c r="F182" s="7">
        <f>IF(P182&gt;0,RANK(P182,(N182:P182,Q182:AE182)),0)</f>
        <v>0</v>
      </c>
      <c r="G182" s="1">
        <f t="shared" si="55"/>
        <v>124</v>
      </c>
      <c r="H182" s="2">
        <f t="shared" si="56"/>
        <v>3.0693069306930693E-2</v>
      </c>
      <c r="I182" s="2"/>
      <c r="J182" s="2">
        <f t="shared" si="58"/>
        <v>0.51534653465346536</v>
      </c>
      <c r="K182" s="2">
        <f t="shared" si="59"/>
        <v>0.48465346534653464</v>
      </c>
      <c r="L182" s="2">
        <f t="shared" si="60"/>
        <v>0</v>
      </c>
      <c r="M182" s="2">
        <f t="shared" si="61"/>
        <v>0</v>
      </c>
      <c r="N182" s="59">
        <v>2082</v>
      </c>
      <c r="O182" s="59">
        <v>1958</v>
      </c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G182" s="7">
        <f>IF(Q182&gt;0,RANK(Q182,(N182:P182,Q182:AE182)),0)</f>
        <v>0</v>
      </c>
      <c r="AH182" s="7">
        <f>IF(R182&gt;0,RANK(R182,(N182:P182,Q182:AE182)),0)</f>
        <v>0</v>
      </c>
      <c r="AI182" s="7">
        <f>IF(T182&gt;0,RANK(T182,(N182:P182,Q182:AE182)),0)</f>
        <v>0</v>
      </c>
      <c r="AJ182" s="7">
        <f>IF(S182&gt;0,RANK(S182,(N182:P182,Q182:AE182)),0)</f>
        <v>0</v>
      </c>
      <c r="AK182" s="2">
        <f t="shared" si="62"/>
        <v>0</v>
      </c>
      <c r="AL182" s="2">
        <f t="shared" si="63"/>
        <v>0</v>
      </c>
      <c r="AM182" s="2">
        <f t="shared" si="64"/>
        <v>0</v>
      </c>
      <c r="AN182" s="2">
        <f t="shared" si="65"/>
        <v>0</v>
      </c>
      <c r="AP182" s="6" t="s">
        <v>1304</v>
      </c>
      <c r="AQ182" s="5" t="s">
        <v>1407</v>
      </c>
      <c r="AR182">
        <v>3</v>
      </c>
      <c r="AT182" s="97">
        <v>5</v>
      </c>
      <c r="AU182" s="99">
        <v>101</v>
      </c>
      <c r="AV182" s="103">
        <f t="shared" si="66"/>
        <v>5101</v>
      </c>
      <c r="AX182" s="7" t="s">
        <v>1370</v>
      </c>
    </row>
    <row r="183" spans="1:50" hidden="1" outlineLevel="1">
      <c r="A183" s="6" t="s">
        <v>1398</v>
      </c>
      <c r="B183" s="5" t="s">
        <v>1407</v>
      </c>
      <c r="C183" s="1">
        <f t="shared" si="57"/>
        <v>12523</v>
      </c>
      <c r="D183" s="7">
        <f>IF(N183&gt;0, RANK(N183,(N183:P183,Q183:AE183)),0)</f>
        <v>1</v>
      </c>
      <c r="E183" s="7">
        <f>IF(O183&gt;0,RANK(O183,(N183:P183,Q183:AE183)),0)</f>
        <v>2</v>
      </c>
      <c r="F183" s="7">
        <f>IF(P183&gt;0,RANK(P183,(N183:P183,Q183:AE183)),0)</f>
        <v>0</v>
      </c>
      <c r="G183" s="1">
        <f t="shared" si="55"/>
        <v>3573</v>
      </c>
      <c r="H183" s="2">
        <f t="shared" si="56"/>
        <v>0.28531502036253292</v>
      </c>
      <c r="I183" s="2"/>
      <c r="J183" s="2">
        <f t="shared" si="58"/>
        <v>0.64265751018126649</v>
      </c>
      <c r="K183" s="2">
        <f t="shared" si="59"/>
        <v>0.35734248981873351</v>
      </c>
      <c r="L183" s="2">
        <f t="shared" si="60"/>
        <v>0</v>
      </c>
      <c r="M183" s="2">
        <f t="shared" si="61"/>
        <v>0</v>
      </c>
      <c r="N183" s="59">
        <v>8048</v>
      </c>
      <c r="O183" s="59">
        <v>4475</v>
      </c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G183" s="7">
        <f>IF(Q183&gt;0,RANK(Q183,(N183:P183,Q183:AE183)),0)</f>
        <v>0</v>
      </c>
      <c r="AH183" s="7">
        <f>IF(R183&gt;0,RANK(R183,(N183:P183,Q183:AE183)),0)</f>
        <v>0</v>
      </c>
      <c r="AI183" s="7">
        <f>IF(T183&gt;0,RANK(T183,(N183:P183,Q183:AE183)),0)</f>
        <v>0</v>
      </c>
      <c r="AJ183" s="7">
        <f>IF(S183&gt;0,RANK(S183,(N183:P183,Q183:AE183)),0)</f>
        <v>0</v>
      </c>
      <c r="AK183" s="2">
        <f t="shared" si="62"/>
        <v>0</v>
      </c>
      <c r="AL183" s="2">
        <f t="shared" si="63"/>
        <v>0</v>
      </c>
      <c r="AM183" s="2">
        <f t="shared" si="64"/>
        <v>0</v>
      </c>
      <c r="AN183" s="2">
        <f t="shared" si="65"/>
        <v>0</v>
      </c>
      <c r="AP183" s="6" t="s">
        <v>1398</v>
      </c>
      <c r="AQ183" s="5" t="s">
        <v>1407</v>
      </c>
      <c r="AR183">
        <v>4</v>
      </c>
      <c r="AT183" s="97">
        <v>5</v>
      </c>
      <c r="AU183" s="99">
        <v>103</v>
      </c>
      <c r="AV183" s="103">
        <f t="shared" si="66"/>
        <v>5103</v>
      </c>
      <c r="AX183" s="7" t="s">
        <v>1370</v>
      </c>
    </row>
    <row r="184" spans="1:50" hidden="1" outlineLevel="1">
      <c r="A184" s="6" t="s">
        <v>866</v>
      </c>
      <c r="B184" s="5" t="s">
        <v>1407</v>
      </c>
      <c r="C184" s="1">
        <f t="shared" si="57"/>
        <v>3470</v>
      </c>
      <c r="D184" s="7">
        <f>IF(N184&gt;0, RANK(N184,(N184:P184,Q184:AE184)),0)</f>
        <v>1</v>
      </c>
      <c r="E184" s="7">
        <f>IF(O184&gt;0,RANK(O184,(N184:P184,Q184:AE184)),0)</f>
        <v>2</v>
      </c>
      <c r="F184" s="7">
        <f>IF(P184&gt;0,RANK(P184,(N184:P184,Q184:AE184)),0)</f>
        <v>0</v>
      </c>
      <c r="G184" s="1">
        <f t="shared" si="55"/>
        <v>990</v>
      </c>
      <c r="H184" s="2">
        <f t="shared" si="56"/>
        <v>0.28530259365994237</v>
      </c>
      <c r="I184" s="2"/>
      <c r="J184" s="2">
        <f t="shared" si="58"/>
        <v>0.64265129682997113</v>
      </c>
      <c r="K184" s="2">
        <f t="shared" si="59"/>
        <v>0.35734870317002881</v>
      </c>
      <c r="L184" s="2">
        <f t="shared" si="60"/>
        <v>0</v>
      </c>
      <c r="M184" s="2">
        <f t="shared" si="61"/>
        <v>5.5511151231257827E-17</v>
      </c>
      <c r="N184" s="59">
        <v>2230</v>
      </c>
      <c r="O184" s="59">
        <v>1240</v>
      </c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G184" s="7">
        <f>IF(Q184&gt;0,RANK(Q184,(N184:P184,Q184:AE184)),0)</f>
        <v>0</v>
      </c>
      <c r="AH184" s="7">
        <f>IF(R184&gt;0,RANK(R184,(N184:P184,Q184:AE184)),0)</f>
        <v>0</v>
      </c>
      <c r="AI184" s="7">
        <f>IF(T184&gt;0,RANK(T184,(N184:P184,Q184:AE184)),0)</f>
        <v>0</v>
      </c>
      <c r="AJ184" s="7">
        <f>IF(S184&gt;0,RANK(S184,(N184:P184,Q184:AE184)),0)</f>
        <v>0</v>
      </c>
      <c r="AK184" s="2">
        <f t="shared" si="62"/>
        <v>0</v>
      </c>
      <c r="AL184" s="2">
        <f t="shared" si="63"/>
        <v>0</v>
      </c>
      <c r="AM184" s="2">
        <f t="shared" si="64"/>
        <v>0</v>
      </c>
      <c r="AN184" s="2">
        <f t="shared" si="65"/>
        <v>0</v>
      </c>
      <c r="AP184" s="6" t="s">
        <v>866</v>
      </c>
      <c r="AQ184" s="5" t="s">
        <v>1407</v>
      </c>
      <c r="AR184">
        <v>2</v>
      </c>
      <c r="AT184" s="97">
        <v>5</v>
      </c>
      <c r="AU184" s="99">
        <v>105</v>
      </c>
      <c r="AV184" s="103">
        <f t="shared" si="66"/>
        <v>5105</v>
      </c>
      <c r="AX184" s="7" t="s">
        <v>1370</v>
      </c>
    </row>
    <row r="185" spans="1:50" hidden="1" outlineLevel="1">
      <c r="A185" s="6" t="s">
        <v>1355</v>
      </c>
      <c r="B185" s="5" t="s">
        <v>1407</v>
      </c>
      <c r="C185" s="1">
        <f t="shared" si="57"/>
        <v>9426</v>
      </c>
      <c r="D185" s="7">
        <f>IF(N185&gt;0, RANK(N185,(N185:P185,Q185:AE185)),0)</f>
        <v>1</v>
      </c>
      <c r="E185" s="7">
        <f>IF(O185&gt;0,RANK(O185,(N185:P185,Q185:AE185)),0)</f>
        <v>2</v>
      </c>
      <c r="F185" s="7">
        <f>IF(P185&gt;0,RANK(P185,(N185:P185,Q185:AE185)),0)</f>
        <v>0</v>
      </c>
      <c r="G185" s="1">
        <f t="shared" si="55"/>
        <v>5126</v>
      </c>
      <c r="H185" s="2">
        <f t="shared" si="56"/>
        <v>0.54381497984298743</v>
      </c>
      <c r="I185" s="2"/>
      <c r="J185" s="2">
        <f t="shared" si="58"/>
        <v>0.77190748992149372</v>
      </c>
      <c r="K185" s="2">
        <f t="shared" si="59"/>
        <v>0.22809251007850626</v>
      </c>
      <c r="L185" s="2">
        <f t="shared" si="60"/>
        <v>0</v>
      </c>
      <c r="M185" s="2">
        <f t="shared" si="61"/>
        <v>2.7755575615628914E-17</v>
      </c>
      <c r="N185" s="59">
        <v>7276</v>
      </c>
      <c r="O185" s="59">
        <v>2150</v>
      </c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G185" s="7">
        <f>IF(Q185&gt;0,RANK(Q185,(N185:P185,Q185:AE185)),0)</f>
        <v>0</v>
      </c>
      <c r="AH185" s="7">
        <f>IF(R185&gt;0,RANK(R185,(N185:P185,Q185:AE185)),0)</f>
        <v>0</v>
      </c>
      <c r="AI185" s="7">
        <f>IF(T185&gt;0,RANK(T185,(N185:P185,Q185:AE185)),0)</f>
        <v>0</v>
      </c>
      <c r="AJ185" s="7">
        <f>IF(S185&gt;0,RANK(S185,(N185:P185,Q185:AE185)),0)</f>
        <v>0</v>
      </c>
      <c r="AK185" s="2">
        <f t="shared" si="62"/>
        <v>0</v>
      </c>
      <c r="AL185" s="2">
        <f t="shared" si="63"/>
        <v>0</v>
      </c>
      <c r="AM185" s="2">
        <f t="shared" si="64"/>
        <v>0</v>
      </c>
      <c r="AN185" s="2">
        <f t="shared" si="65"/>
        <v>0</v>
      </c>
      <c r="AP185" s="6" t="s">
        <v>1355</v>
      </c>
      <c r="AQ185" s="5" t="s">
        <v>1407</v>
      </c>
      <c r="AR185">
        <v>1</v>
      </c>
      <c r="AT185" s="97">
        <v>5</v>
      </c>
      <c r="AU185" s="99">
        <v>107</v>
      </c>
      <c r="AV185" s="103">
        <f t="shared" si="66"/>
        <v>5107</v>
      </c>
      <c r="AX185" s="7" t="s">
        <v>1370</v>
      </c>
    </row>
    <row r="186" spans="1:50" hidden="1" outlineLevel="1">
      <c r="A186" s="6" t="s">
        <v>468</v>
      </c>
      <c r="B186" s="5" t="s">
        <v>1407</v>
      </c>
      <c r="C186" s="1">
        <f t="shared" si="57"/>
        <v>4254</v>
      </c>
      <c r="D186" s="7">
        <f>IF(N186&gt;0, RANK(N186,(N186:P186,Q186:AE186)),0)</f>
        <v>1</v>
      </c>
      <c r="E186" s="7">
        <f>IF(O186&gt;0,RANK(O186,(N186:P186,Q186:AE186)),0)</f>
        <v>2</v>
      </c>
      <c r="F186" s="7">
        <f>IF(P186&gt;0,RANK(P186,(N186:P186,Q186:AE186)),0)</f>
        <v>0</v>
      </c>
      <c r="G186" s="1">
        <f t="shared" si="55"/>
        <v>594</v>
      </c>
      <c r="H186" s="2">
        <f t="shared" si="56"/>
        <v>0.13963328631875882</v>
      </c>
      <c r="I186" s="2"/>
      <c r="J186" s="2">
        <f t="shared" si="58"/>
        <v>0.56981664315937941</v>
      </c>
      <c r="K186" s="2">
        <f t="shared" si="59"/>
        <v>0.43018335684062059</v>
      </c>
      <c r="L186" s="2">
        <f t="shared" si="60"/>
        <v>0</v>
      </c>
      <c r="M186" s="2">
        <f t="shared" si="61"/>
        <v>0</v>
      </c>
      <c r="N186" s="59">
        <v>2424</v>
      </c>
      <c r="O186" s="59">
        <v>1830</v>
      </c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G186" s="7">
        <f>IF(Q186&gt;0,RANK(Q186,(N186:P186,Q186:AE186)),0)</f>
        <v>0</v>
      </c>
      <c r="AH186" s="7">
        <f>IF(R186&gt;0,RANK(R186,(N186:P186,Q186:AE186)),0)</f>
        <v>0</v>
      </c>
      <c r="AI186" s="7">
        <f>IF(T186&gt;0,RANK(T186,(N186:P186,Q186:AE186)),0)</f>
        <v>0</v>
      </c>
      <c r="AJ186" s="7">
        <f>IF(S186&gt;0,RANK(S186,(N186:P186,Q186:AE186)),0)</f>
        <v>0</v>
      </c>
      <c r="AK186" s="2">
        <f t="shared" si="62"/>
        <v>0</v>
      </c>
      <c r="AL186" s="2">
        <f t="shared" si="63"/>
        <v>0</v>
      </c>
      <c r="AM186" s="2">
        <f t="shared" si="64"/>
        <v>0</v>
      </c>
      <c r="AN186" s="2">
        <f t="shared" si="65"/>
        <v>0</v>
      </c>
      <c r="AP186" s="6" t="s">
        <v>468</v>
      </c>
      <c r="AQ186" s="5" t="s">
        <v>1407</v>
      </c>
      <c r="AR186">
        <v>4</v>
      </c>
      <c r="AT186" s="97">
        <v>5</v>
      </c>
      <c r="AU186" s="99">
        <v>109</v>
      </c>
      <c r="AV186" s="103">
        <f t="shared" si="66"/>
        <v>5109</v>
      </c>
      <c r="AX186" s="7" t="s">
        <v>1370</v>
      </c>
    </row>
    <row r="187" spans="1:50" hidden="1" outlineLevel="1">
      <c r="A187" s="6" t="s">
        <v>120</v>
      </c>
      <c r="B187" s="5" t="s">
        <v>1407</v>
      </c>
      <c r="C187" s="1">
        <f t="shared" si="57"/>
        <v>8740</v>
      </c>
      <c r="D187" s="7">
        <f>IF(N187&gt;0, RANK(N187,(N187:P187,Q187:AE187)),0)</f>
        <v>1</v>
      </c>
      <c r="E187" s="7">
        <f>IF(O187&gt;0,RANK(O187,(N187:P187,Q187:AE187)),0)</f>
        <v>2</v>
      </c>
      <c r="F187" s="7">
        <f>IF(P187&gt;0,RANK(P187,(N187:P187,Q187:AE187)),0)</f>
        <v>0</v>
      </c>
      <c r="G187" s="1">
        <f t="shared" si="55"/>
        <v>3616</v>
      </c>
      <c r="H187" s="2">
        <f t="shared" si="56"/>
        <v>0.41372997711670478</v>
      </c>
      <c r="I187" s="2"/>
      <c r="J187" s="2">
        <f t="shared" si="58"/>
        <v>0.70686498855835245</v>
      </c>
      <c r="K187" s="2">
        <f t="shared" si="59"/>
        <v>0.29313501144164761</v>
      </c>
      <c r="L187" s="2">
        <f t="shared" si="60"/>
        <v>0</v>
      </c>
      <c r="M187" s="2">
        <f t="shared" si="61"/>
        <v>-5.5511151231257827E-17</v>
      </c>
      <c r="N187" s="59">
        <v>6178</v>
      </c>
      <c r="O187" s="59">
        <v>2562</v>
      </c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G187" s="7">
        <f>IF(Q187&gt;0,RANK(Q187,(N187:P187,Q187:AE187)),0)</f>
        <v>0</v>
      </c>
      <c r="AH187" s="7">
        <f>IF(R187&gt;0,RANK(R187,(N187:P187,Q187:AE187)),0)</f>
        <v>0</v>
      </c>
      <c r="AI187" s="7">
        <f>IF(T187&gt;0,RANK(T187,(N187:P187,Q187:AE187)),0)</f>
        <v>0</v>
      </c>
      <c r="AJ187" s="7">
        <f>IF(S187&gt;0,RANK(S187,(N187:P187,Q187:AE187)),0)</f>
        <v>0</v>
      </c>
      <c r="AK187" s="2">
        <f t="shared" si="62"/>
        <v>0</v>
      </c>
      <c r="AL187" s="2">
        <f t="shared" si="63"/>
        <v>0</v>
      </c>
      <c r="AM187" s="2">
        <f t="shared" si="64"/>
        <v>0</v>
      </c>
      <c r="AN187" s="2">
        <f t="shared" si="65"/>
        <v>0</v>
      </c>
      <c r="AP187" s="6" t="s">
        <v>120</v>
      </c>
      <c r="AQ187" s="5" t="s">
        <v>1407</v>
      </c>
      <c r="AR187">
        <v>1</v>
      </c>
      <c r="AT187" s="97">
        <v>5</v>
      </c>
      <c r="AU187" s="99">
        <v>111</v>
      </c>
      <c r="AV187" s="103">
        <f t="shared" si="66"/>
        <v>5111</v>
      </c>
      <c r="AX187" s="7" t="s">
        <v>1370</v>
      </c>
    </row>
    <row r="188" spans="1:50" hidden="1" outlineLevel="1">
      <c r="A188" s="6" t="s">
        <v>1986</v>
      </c>
      <c r="B188" s="5" t="s">
        <v>1407</v>
      </c>
      <c r="C188" s="1">
        <f t="shared" si="57"/>
        <v>7232</v>
      </c>
      <c r="D188" s="7">
        <f>IF(N188&gt;0, RANK(N188,(N188:P188,Q188:AE188)),0)</f>
        <v>2</v>
      </c>
      <c r="E188" s="7">
        <f>IF(O188&gt;0,RANK(O188,(N188:P188,Q188:AE188)),0)</f>
        <v>1</v>
      </c>
      <c r="F188" s="7">
        <f>IF(P188&gt;0,RANK(P188,(N188:P188,Q188:AE188)),0)</f>
        <v>0</v>
      </c>
      <c r="G188" s="1">
        <f t="shared" si="55"/>
        <v>194</v>
      </c>
      <c r="H188" s="2">
        <f t="shared" si="56"/>
        <v>2.6825221238938053E-2</v>
      </c>
      <c r="I188" s="2"/>
      <c r="J188" s="2">
        <f t="shared" si="58"/>
        <v>0.48658738938053098</v>
      </c>
      <c r="K188" s="2">
        <f t="shared" si="59"/>
        <v>0.51341261061946908</v>
      </c>
      <c r="L188" s="2">
        <f t="shared" si="60"/>
        <v>0</v>
      </c>
      <c r="M188" s="2">
        <f t="shared" si="61"/>
        <v>-1.1102230246251565E-16</v>
      </c>
      <c r="N188" s="59">
        <v>3519</v>
      </c>
      <c r="O188" s="59">
        <v>3713</v>
      </c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G188" s="7">
        <f>IF(Q188&gt;0,RANK(Q188,(N188:P188,Q188:AE188)),0)</f>
        <v>0</v>
      </c>
      <c r="AH188" s="7">
        <f>IF(R188&gt;0,RANK(R188,(N188:P188,Q188:AE188)),0)</f>
        <v>0</v>
      </c>
      <c r="AI188" s="7">
        <f>IF(T188&gt;0,RANK(T188,(N188:P188,Q188:AE188)),0)</f>
        <v>0</v>
      </c>
      <c r="AJ188" s="7">
        <f>IF(S188&gt;0,RANK(S188,(N188:P188,Q188:AE188)),0)</f>
        <v>0</v>
      </c>
      <c r="AK188" s="2">
        <f t="shared" si="62"/>
        <v>0</v>
      </c>
      <c r="AL188" s="2">
        <f t="shared" si="63"/>
        <v>0</v>
      </c>
      <c r="AM188" s="2">
        <f t="shared" si="64"/>
        <v>0</v>
      </c>
      <c r="AN188" s="2">
        <f t="shared" si="65"/>
        <v>0</v>
      </c>
      <c r="AP188" s="6" t="s">
        <v>1986</v>
      </c>
      <c r="AQ188" s="5" t="s">
        <v>1407</v>
      </c>
      <c r="AR188">
        <v>4</v>
      </c>
      <c r="AT188" s="97">
        <v>5</v>
      </c>
      <c r="AU188" s="99">
        <v>113</v>
      </c>
      <c r="AV188" s="103">
        <f t="shared" si="66"/>
        <v>5113</v>
      </c>
      <c r="AX188" s="7" t="s">
        <v>1370</v>
      </c>
    </row>
    <row r="189" spans="1:50" hidden="1" outlineLevel="1">
      <c r="A189" s="6" t="s">
        <v>2010</v>
      </c>
      <c r="B189" s="5" t="s">
        <v>1407</v>
      </c>
      <c r="C189" s="1">
        <f t="shared" si="57"/>
        <v>18845</v>
      </c>
      <c r="D189" s="7">
        <f>IF(N189&gt;0, RANK(N189,(N189:P189,Q189:AE189)),0)</f>
        <v>1</v>
      </c>
      <c r="E189" s="7">
        <f>IF(O189&gt;0,RANK(O189,(N189:P189,Q189:AE189)),0)</f>
        <v>2</v>
      </c>
      <c r="F189" s="7">
        <f>IF(P189&gt;0,RANK(P189,(N189:P189,Q189:AE189)),0)</f>
        <v>0</v>
      </c>
      <c r="G189" s="1">
        <f t="shared" si="55"/>
        <v>787</v>
      </c>
      <c r="H189" s="2">
        <f t="shared" si="56"/>
        <v>4.1761740514725393E-2</v>
      </c>
      <c r="I189" s="2"/>
      <c r="J189" s="2">
        <f t="shared" si="58"/>
        <v>0.52088087025736274</v>
      </c>
      <c r="K189" s="2">
        <f t="shared" si="59"/>
        <v>0.47911912974263732</v>
      </c>
      <c r="L189" s="2">
        <f t="shared" si="60"/>
        <v>0</v>
      </c>
      <c r="M189" s="2">
        <f t="shared" si="61"/>
        <v>-5.5511151231257827E-17</v>
      </c>
      <c r="N189" s="59">
        <v>9816</v>
      </c>
      <c r="O189" s="59">
        <v>9029</v>
      </c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G189" s="7">
        <f>IF(Q189&gt;0,RANK(Q189,(N189:P189,Q189:AE189)),0)</f>
        <v>0</v>
      </c>
      <c r="AH189" s="7">
        <f>IF(R189&gt;0,RANK(R189,(N189:P189,Q189:AE189)),0)</f>
        <v>0</v>
      </c>
      <c r="AI189" s="7">
        <f>IF(T189&gt;0,RANK(T189,(N189:P189,Q189:AE189)),0)</f>
        <v>0</v>
      </c>
      <c r="AJ189" s="7">
        <f>IF(S189&gt;0,RANK(S189,(N189:P189,Q189:AE189)),0)</f>
        <v>0</v>
      </c>
      <c r="AK189" s="2">
        <f t="shared" si="62"/>
        <v>0</v>
      </c>
      <c r="AL189" s="2">
        <f t="shared" si="63"/>
        <v>0</v>
      </c>
      <c r="AM189" s="2">
        <f t="shared" si="64"/>
        <v>0</v>
      </c>
      <c r="AN189" s="2">
        <f t="shared" si="65"/>
        <v>0</v>
      </c>
      <c r="AP189" s="6" t="s">
        <v>2010</v>
      </c>
      <c r="AQ189" s="5" t="s">
        <v>1407</v>
      </c>
      <c r="AR189">
        <v>3</v>
      </c>
      <c r="AT189" s="97">
        <v>5</v>
      </c>
      <c r="AU189" s="99">
        <v>115</v>
      </c>
      <c r="AV189" s="103">
        <f t="shared" si="66"/>
        <v>5115</v>
      </c>
      <c r="AX189" s="7" t="s">
        <v>1370</v>
      </c>
    </row>
    <row r="190" spans="1:50" hidden="1" outlineLevel="1">
      <c r="A190" s="6" t="s">
        <v>835</v>
      </c>
      <c r="B190" s="5" t="s">
        <v>1407</v>
      </c>
      <c r="C190" s="1">
        <f t="shared" si="57"/>
        <v>4025</v>
      </c>
      <c r="D190" s="7">
        <f>IF(N190&gt;0, RANK(N190,(N190:P190,Q190:AE190)),0)</f>
        <v>1</v>
      </c>
      <c r="E190" s="7">
        <f>IF(O190&gt;0,RANK(O190,(N190:P190,Q190:AE190)),0)</f>
        <v>2</v>
      </c>
      <c r="F190" s="7">
        <f>IF(P190&gt;0,RANK(P190,(N190:P190,Q190:AE190)),0)</f>
        <v>0</v>
      </c>
      <c r="G190" s="1">
        <f t="shared" si="55"/>
        <v>1843</v>
      </c>
      <c r="H190" s="2">
        <f t="shared" si="56"/>
        <v>0.45788819875776399</v>
      </c>
      <c r="I190" s="2"/>
      <c r="J190" s="2">
        <f t="shared" si="58"/>
        <v>0.72894409937888194</v>
      </c>
      <c r="K190" s="2">
        <f t="shared" si="59"/>
        <v>0.27105590062111801</v>
      </c>
      <c r="L190" s="2">
        <f t="shared" si="60"/>
        <v>0</v>
      </c>
      <c r="M190" s="2">
        <f t="shared" si="61"/>
        <v>5.5511151231257827E-17</v>
      </c>
      <c r="N190" s="59">
        <v>2934</v>
      </c>
      <c r="O190" s="59">
        <v>1091</v>
      </c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G190" s="7">
        <f>IF(Q190&gt;0,RANK(Q190,(N190:P190,Q190:AE190)),0)</f>
        <v>0</v>
      </c>
      <c r="AH190" s="7">
        <f>IF(R190&gt;0,RANK(R190,(N190:P190,Q190:AE190)),0)</f>
        <v>0</v>
      </c>
      <c r="AI190" s="7">
        <f>IF(T190&gt;0,RANK(T190,(N190:P190,Q190:AE190)),0)</f>
        <v>0</v>
      </c>
      <c r="AJ190" s="7">
        <f>IF(S190&gt;0,RANK(S190,(N190:P190,Q190:AE190)),0)</f>
        <v>0</v>
      </c>
      <c r="AK190" s="2">
        <f t="shared" si="62"/>
        <v>0</v>
      </c>
      <c r="AL190" s="2">
        <f t="shared" si="63"/>
        <v>0</v>
      </c>
      <c r="AM190" s="2">
        <f t="shared" si="64"/>
        <v>0</v>
      </c>
      <c r="AN190" s="2">
        <f t="shared" si="65"/>
        <v>0</v>
      </c>
      <c r="AP190" s="6" t="s">
        <v>835</v>
      </c>
      <c r="AQ190" s="5" t="s">
        <v>1407</v>
      </c>
      <c r="AR190">
        <v>1</v>
      </c>
      <c r="AT190" s="97">
        <v>5</v>
      </c>
      <c r="AU190" s="99">
        <v>117</v>
      </c>
      <c r="AV190" s="103">
        <f t="shared" si="66"/>
        <v>5117</v>
      </c>
      <c r="AX190" s="7" t="s">
        <v>1370</v>
      </c>
    </row>
    <row r="191" spans="1:50" hidden="1" outlineLevel="1">
      <c r="A191" s="6" t="s">
        <v>2014</v>
      </c>
      <c r="B191" s="5" t="s">
        <v>1407</v>
      </c>
      <c r="C191" s="1">
        <f t="shared" si="57"/>
        <v>133285</v>
      </c>
      <c r="D191" s="7">
        <f>IF(N191&gt;0, RANK(N191,(N191:P191,Q191:AE191)),0)</f>
        <v>1</v>
      </c>
      <c r="E191" s="7">
        <f>IF(O191&gt;0,RANK(O191,(N191:P191,Q191:AE191)),0)</f>
        <v>2</v>
      </c>
      <c r="F191" s="7">
        <f>IF(P191&gt;0,RANK(P191,(N191:P191,Q191:AE191)),0)</f>
        <v>0</v>
      </c>
      <c r="G191" s="1">
        <f t="shared" si="55"/>
        <v>39557</v>
      </c>
      <c r="H191" s="2">
        <f t="shared" si="56"/>
        <v>0.29678508459316505</v>
      </c>
      <c r="I191" s="2"/>
      <c r="J191" s="2">
        <f t="shared" si="58"/>
        <v>0.6483925422965825</v>
      </c>
      <c r="K191" s="2">
        <f t="shared" si="59"/>
        <v>0.3516074577034175</v>
      </c>
      <c r="L191" s="2">
        <f t="shared" si="60"/>
        <v>0</v>
      </c>
      <c r="M191" s="2">
        <f t="shared" si="61"/>
        <v>0</v>
      </c>
      <c r="N191" s="59">
        <v>86421</v>
      </c>
      <c r="O191" s="59">
        <v>46864</v>
      </c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G191" s="7">
        <f>IF(Q191&gt;0,RANK(Q191,(N191:P191,Q191:AE191)),0)</f>
        <v>0</v>
      </c>
      <c r="AH191" s="7">
        <f>IF(R191&gt;0,RANK(R191,(N191:P191,Q191:AE191)),0)</f>
        <v>0</v>
      </c>
      <c r="AI191" s="7">
        <f>IF(T191&gt;0,RANK(T191,(N191:P191,Q191:AE191)),0)</f>
        <v>0</v>
      </c>
      <c r="AJ191" s="7">
        <f>IF(S191&gt;0,RANK(S191,(N191:P191,Q191:AE191)),0)</f>
        <v>0</v>
      </c>
      <c r="AK191" s="2">
        <f t="shared" si="62"/>
        <v>0</v>
      </c>
      <c r="AL191" s="2">
        <f t="shared" si="63"/>
        <v>0</v>
      </c>
      <c r="AM191" s="2">
        <f t="shared" si="64"/>
        <v>0</v>
      </c>
      <c r="AN191" s="2">
        <f t="shared" si="65"/>
        <v>0</v>
      </c>
      <c r="AP191" s="6" t="s">
        <v>2014</v>
      </c>
      <c r="AQ191" s="5" t="s">
        <v>1407</v>
      </c>
      <c r="AR191">
        <v>2</v>
      </c>
      <c r="AT191" s="97">
        <v>5</v>
      </c>
      <c r="AU191" s="99">
        <v>119</v>
      </c>
      <c r="AV191" s="103">
        <f t="shared" si="66"/>
        <v>5119</v>
      </c>
      <c r="AX191" s="7" t="s">
        <v>1370</v>
      </c>
    </row>
    <row r="192" spans="1:50" hidden="1" outlineLevel="1">
      <c r="A192" s="6" t="s">
        <v>1268</v>
      </c>
      <c r="B192" s="5" t="s">
        <v>1407</v>
      </c>
      <c r="C192" s="1">
        <f t="shared" si="57"/>
        <v>6001</v>
      </c>
      <c r="D192" s="7">
        <f>IF(N192&gt;0, RANK(N192,(N192:P192,Q192:AE192)),0)</f>
        <v>1</v>
      </c>
      <c r="E192" s="7">
        <f>IF(O192&gt;0,RANK(O192,(N192:P192,Q192:AE192)),0)</f>
        <v>2</v>
      </c>
      <c r="F192" s="7">
        <f>IF(P192&gt;0,RANK(P192,(N192:P192,Q192:AE192)),0)</f>
        <v>0</v>
      </c>
      <c r="G192" s="1">
        <f t="shared" si="55"/>
        <v>2375</v>
      </c>
      <c r="H192" s="2">
        <f t="shared" si="56"/>
        <v>0.39576737210464924</v>
      </c>
      <c r="I192" s="2"/>
      <c r="J192" s="2">
        <f t="shared" si="58"/>
        <v>0.69788368605232465</v>
      </c>
      <c r="K192" s="2">
        <f t="shared" si="59"/>
        <v>0.30211631394767541</v>
      </c>
      <c r="L192" s="2">
        <f t="shared" si="60"/>
        <v>0</v>
      </c>
      <c r="M192" s="2">
        <f t="shared" si="61"/>
        <v>-5.5511151231257827E-17</v>
      </c>
      <c r="N192" s="59">
        <v>4188</v>
      </c>
      <c r="O192" s="59">
        <v>1813</v>
      </c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G192" s="7">
        <f>IF(Q192&gt;0,RANK(Q192,(N192:P192,Q192:AE192)),0)</f>
        <v>0</v>
      </c>
      <c r="AH192" s="7">
        <f>IF(R192&gt;0,RANK(R192,(N192:P192,Q192:AE192)),0)</f>
        <v>0</v>
      </c>
      <c r="AI192" s="7">
        <f>IF(T192&gt;0,RANK(T192,(N192:P192,Q192:AE192)),0)</f>
        <v>0</v>
      </c>
      <c r="AJ192" s="7">
        <f>IF(S192&gt;0,RANK(S192,(N192:P192,Q192:AE192)),0)</f>
        <v>0</v>
      </c>
      <c r="AK192" s="2">
        <f t="shared" si="62"/>
        <v>0</v>
      </c>
      <c r="AL192" s="2">
        <f t="shared" si="63"/>
        <v>0</v>
      </c>
      <c r="AM192" s="2">
        <f t="shared" si="64"/>
        <v>0</v>
      </c>
      <c r="AN192" s="2">
        <f t="shared" si="65"/>
        <v>0</v>
      </c>
      <c r="AP192" s="6" t="s">
        <v>1268</v>
      </c>
      <c r="AQ192" s="5" t="s">
        <v>1407</v>
      </c>
      <c r="AR192">
        <v>1</v>
      </c>
      <c r="AT192" s="97">
        <v>5</v>
      </c>
      <c r="AU192" s="99">
        <v>121</v>
      </c>
      <c r="AV192" s="103">
        <f t="shared" si="66"/>
        <v>5121</v>
      </c>
      <c r="AX192" s="7" t="s">
        <v>1370</v>
      </c>
    </row>
    <row r="193" spans="1:50" hidden="1" outlineLevel="1">
      <c r="A193" s="6" t="s">
        <v>1490</v>
      </c>
      <c r="B193" s="5" t="s">
        <v>1407</v>
      </c>
      <c r="C193" s="1">
        <f t="shared" si="57"/>
        <v>10516</v>
      </c>
      <c r="D193" s="7">
        <f>IF(N193&gt;0, RANK(N193,(N193:P193,Q193:AE193)),0)</f>
        <v>1</v>
      </c>
      <c r="E193" s="7">
        <f>IF(O193&gt;0,RANK(O193,(N193:P193,Q193:AE193)),0)</f>
        <v>2</v>
      </c>
      <c r="F193" s="7">
        <f>IF(P193&gt;0,RANK(P193,(N193:P193,Q193:AE193)),0)</f>
        <v>0</v>
      </c>
      <c r="G193" s="1">
        <f t="shared" si="55"/>
        <v>4048</v>
      </c>
      <c r="H193" s="2">
        <f t="shared" si="56"/>
        <v>0.38493723849372385</v>
      </c>
      <c r="I193" s="2"/>
      <c r="J193" s="2">
        <f t="shared" si="58"/>
        <v>0.69246861924686187</v>
      </c>
      <c r="K193" s="2">
        <f t="shared" si="59"/>
        <v>0.30753138075313807</v>
      </c>
      <c r="L193" s="2">
        <f t="shared" si="60"/>
        <v>0</v>
      </c>
      <c r="M193" s="2">
        <f t="shared" si="61"/>
        <v>5.5511151231257827E-17</v>
      </c>
      <c r="N193" s="59">
        <v>7282</v>
      </c>
      <c r="O193" s="59">
        <v>3234</v>
      </c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G193" s="7">
        <f>IF(Q193&gt;0,RANK(Q193,(N193:P193,Q193:AE193)),0)</f>
        <v>0</v>
      </c>
      <c r="AH193" s="7">
        <f>IF(R193&gt;0,RANK(R193,(N193:P193,Q193:AE193)),0)</f>
        <v>0</v>
      </c>
      <c r="AI193" s="7">
        <f>IF(T193&gt;0,RANK(T193,(N193:P193,Q193:AE193)),0)</f>
        <v>0</v>
      </c>
      <c r="AJ193" s="7">
        <f>IF(S193&gt;0,RANK(S193,(N193:P193,Q193:AE193)),0)</f>
        <v>0</v>
      </c>
      <c r="AK193" s="2">
        <f t="shared" si="62"/>
        <v>0</v>
      </c>
      <c r="AL193" s="2">
        <f t="shared" si="63"/>
        <v>0</v>
      </c>
      <c r="AM193" s="2">
        <f t="shared" si="64"/>
        <v>0</v>
      </c>
      <c r="AN193" s="2">
        <f t="shared" si="65"/>
        <v>0</v>
      </c>
      <c r="AP193" s="6" t="s">
        <v>1490</v>
      </c>
      <c r="AQ193" s="5" t="s">
        <v>1407</v>
      </c>
      <c r="AR193">
        <v>1</v>
      </c>
      <c r="AT193" s="97">
        <v>5</v>
      </c>
      <c r="AU193" s="99">
        <v>123</v>
      </c>
      <c r="AV193" s="103">
        <f t="shared" si="66"/>
        <v>5123</v>
      </c>
      <c r="AX193" s="7" t="s">
        <v>1370</v>
      </c>
    </row>
    <row r="194" spans="1:50" hidden="1" outlineLevel="1">
      <c r="A194" s="6" t="s">
        <v>408</v>
      </c>
      <c r="B194" s="5" t="s">
        <v>1407</v>
      </c>
      <c r="C194" s="1">
        <f t="shared" si="57"/>
        <v>27688</v>
      </c>
      <c r="D194" s="7">
        <f>IF(N194&gt;0, RANK(N194,(N194:P194,Q194:AE194)),0)</f>
        <v>1</v>
      </c>
      <c r="E194" s="7">
        <f>IF(O194&gt;0,RANK(O194,(N194:P194,Q194:AE194)),0)</f>
        <v>2</v>
      </c>
      <c r="F194" s="7">
        <f>IF(P194&gt;0,RANK(P194,(N194:P194,Q194:AE194)),0)</f>
        <v>0</v>
      </c>
      <c r="G194" s="1">
        <f t="shared" si="55"/>
        <v>4740</v>
      </c>
      <c r="H194" s="2">
        <f t="shared" si="56"/>
        <v>0.17119329673504768</v>
      </c>
      <c r="I194" s="2"/>
      <c r="J194" s="2">
        <f t="shared" si="58"/>
        <v>0.58559664836752379</v>
      </c>
      <c r="K194" s="2">
        <f t="shared" si="59"/>
        <v>0.41440335163247616</v>
      </c>
      <c r="L194" s="2">
        <f t="shared" si="60"/>
        <v>0</v>
      </c>
      <c r="M194" s="2">
        <f t="shared" si="61"/>
        <v>5.5511151231257827E-17</v>
      </c>
      <c r="N194" s="59">
        <v>16214</v>
      </c>
      <c r="O194" s="59">
        <v>11474</v>
      </c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G194" s="7">
        <f>IF(Q194&gt;0,RANK(Q194,(N194:P194,Q194:AE194)),0)</f>
        <v>0</v>
      </c>
      <c r="AH194" s="7">
        <f>IF(R194&gt;0,RANK(R194,(N194:P194,Q194:AE194)),0)</f>
        <v>0</v>
      </c>
      <c r="AI194" s="7">
        <f>IF(T194&gt;0,RANK(T194,(N194:P194,Q194:AE194)),0)</f>
        <v>0</v>
      </c>
      <c r="AJ194" s="7">
        <f>IF(S194&gt;0,RANK(S194,(N194:P194,Q194:AE194)),0)</f>
        <v>0</v>
      </c>
      <c r="AK194" s="2">
        <f t="shared" si="62"/>
        <v>0</v>
      </c>
      <c r="AL194" s="2">
        <f t="shared" si="63"/>
        <v>0</v>
      </c>
      <c r="AM194" s="2">
        <f t="shared" si="64"/>
        <v>0</v>
      </c>
      <c r="AN194" s="2">
        <f t="shared" si="65"/>
        <v>0</v>
      </c>
      <c r="AP194" s="6" t="s">
        <v>408</v>
      </c>
      <c r="AQ194" s="5" t="s">
        <v>1407</v>
      </c>
      <c r="AR194">
        <v>2</v>
      </c>
      <c r="AT194" s="97">
        <v>5</v>
      </c>
      <c r="AU194" s="99">
        <v>125</v>
      </c>
      <c r="AV194" s="103">
        <f t="shared" si="66"/>
        <v>5125</v>
      </c>
      <c r="AX194" s="7" t="s">
        <v>1370</v>
      </c>
    </row>
    <row r="195" spans="1:50" hidden="1" outlineLevel="1">
      <c r="A195" s="6" t="s">
        <v>1512</v>
      </c>
      <c r="B195" s="5" t="s">
        <v>1407</v>
      </c>
      <c r="C195" s="1">
        <f t="shared" si="57"/>
        <v>4558</v>
      </c>
      <c r="D195" s="7">
        <f>IF(N195&gt;0, RANK(N195,(N195:P195,Q195:AE195)),0)</f>
        <v>1</v>
      </c>
      <c r="E195" s="7">
        <f>IF(O195&gt;0,RANK(O195,(N195:P195,Q195:AE195)),0)</f>
        <v>2</v>
      </c>
      <c r="F195" s="7">
        <f>IF(P195&gt;0,RANK(P195,(N195:P195,Q195:AE195)),0)</f>
        <v>0</v>
      </c>
      <c r="G195" s="1">
        <f t="shared" si="55"/>
        <v>406</v>
      </c>
      <c r="H195" s="2">
        <f t="shared" si="56"/>
        <v>8.9074155331285654E-2</v>
      </c>
      <c r="I195" s="2"/>
      <c r="J195" s="2">
        <f t="shared" si="58"/>
        <v>0.54453707766564285</v>
      </c>
      <c r="K195" s="2">
        <f t="shared" si="59"/>
        <v>0.4554629223343572</v>
      </c>
      <c r="L195" s="2">
        <f t="shared" si="60"/>
        <v>0</v>
      </c>
      <c r="M195" s="2">
        <f t="shared" si="61"/>
        <v>-5.5511151231257827E-17</v>
      </c>
      <c r="N195" s="59">
        <v>2482</v>
      </c>
      <c r="O195" s="59">
        <v>2076</v>
      </c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G195" s="7">
        <f>IF(Q195&gt;0,RANK(Q195,(N195:P195,Q195:AE195)),0)</f>
        <v>0</v>
      </c>
      <c r="AH195" s="7">
        <f>IF(R195&gt;0,RANK(R195,(N195:P195,Q195:AE195)),0)</f>
        <v>0</v>
      </c>
      <c r="AI195" s="7">
        <f>IF(T195&gt;0,RANK(T195,(N195:P195,Q195:AE195)),0)</f>
        <v>0</v>
      </c>
      <c r="AJ195" s="7">
        <f>IF(S195&gt;0,RANK(S195,(N195:P195,Q195:AE195)),0)</f>
        <v>0</v>
      </c>
      <c r="AK195" s="2">
        <f t="shared" si="62"/>
        <v>0</v>
      </c>
      <c r="AL195" s="2">
        <f t="shared" si="63"/>
        <v>0</v>
      </c>
      <c r="AM195" s="2">
        <f t="shared" si="64"/>
        <v>0</v>
      </c>
      <c r="AN195" s="2">
        <f t="shared" si="65"/>
        <v>0</v>
      </c>
      <c r="AP195" s="6" t="s">
        <v>1512</v>
      </c>
      <c r="AQ195" s="5" t="s">
        <v>1407</v>
      </c>
      <c r="AR195">
        <v>4</v>
      </c>
      <c r="AT195" s="97">
        <v>5</v>
      </c>
      <c r="AU195" s="99">
        <v>127</v>
      </c>
      <c r="AV195" s="103">
        <f t="shared" si="66"/>
        <v>5127</v>
      </c>
      <c r="AX195" s="7" t="s">
        <v>1370</v>
      </c>
    </row>
    <row r="196" spans="1:50" hidden="1" outlineLevel="1">
      <c r="A196" s="6" t="s">
        <v>1647</v>
      </c>
      <c r="B196" s="5" t="s">
        <v>1407</v>
      </c>
      <c r="C196" s="1">
        <f t="shared" ref="C196:C207" si="67">SUM(N196:AE196)</f>
        <v>3658</v>
      </c>
      <c r="D196" s="7">
        <f>IF(N196&gt;0, RANK(N196,(N196:P196,Q196:AE196)),0)</f>
        <v>1</v>
      </c>
      <c r="E196" s="7">
        <f>IF(O196&gt;0,RANK(O196,(N196:P196,Q196:AE196)),0)</f>
        <v>2</v>
      </c>
      <c r="F196" s="7">
        <f>IF(P196&gt;0,RANK(P196,(N196:P196,Q196:AE196)),0)</f>
        <v>0</v>
      </c>
      <c r="G196" s="1">
        <f t="shared" si="55"/>
        <v>226</v>
      </c>
      <c r="H196" s="2">
        <f t="shared" si="56"/>
        <v>6.178239475123018E-2</v>
      </c>
      <c r="I196" s="2"/>
      <c r="J196" s="2">
        <f t="shared" ref="J196:J207" si="68">IF($C196=0,"-",N196/$C196)</f>
        <v>0.53089119737561508</v>
      </c>
      <c r="K196" s="2">
        <f t="shared" ref="K196:K207" si="69">IF($C196=0,"-",O196/$C196)</f>
        <v>0.46910880262438492</v>
      </c>
      <c r="L196" s="2">
        <f t="shared" ref="L196:L207" si="70">IF($C196=0,"-",P196/$C196)</f>
        <v>0</v>
      </c>
      <c r="M196" s="2">
        <f t="shared" ref="M196:M207" si="71">IF(C196=0,"-",(1-J196-K196-L196))</f>
        <v>0</v>
      </c>
      <c r="N196" s="59">
        <v>1942</v>
      </c>
      <c r="O196" s="59">
        <v>1716</v>
      </c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G196" s="7">
        <f>IF(Q196&gt;0,RANK(Q196,(N196:P196,Q196:AE196)),0)</f>
        <v>0</v>
      </c>
      <c r="AH196" s="7">
        <f>IF(R196&gt;0,RANK(R196,(N196:P196,Q196:AE196)),0)</f>
        <v>0</v>
      </c>
      <c r="AI196" s="7">
        <f>IF(T196&gt;0,RANK(T196,(N196:P196,Q196:AE196)),0)</f>
        <v>0</v>
      </c>
      <c r="AJ196" s="7">
        <f>IF(S196&gt;0,RANK(S196,(N196:P196,Q196:AE196)),0)</f>
        <v>0</v>
      </c>
      <c r="AK196" s="2">
        <f t="shared" ref="AK196:AK207" si="72">IF($C196=0,"-",Q196/$C196)</f>
        <v>0</v>
      </c>
      <c r="AL196" s="2">
        <f t="shared" ref="AL196:AL207" si="73">IF($C196=0,"-",R196/$C196)</f>
        <v>0</v>
      </c>
      <c r="AM196" s="2">
        <f t="shared" ref="AM196:AM207" si="74">IF($C196=0,"-",T196/$C196)</f>
        <v>0</v>
      </c>
      <c r="AN196" s="2">
        <f t="shared" ref="AN196:AN207" si="75">IF($C196=0,"-",S196/$C196)</f>
        <v>0</v>
      </c>
      <c r="AP196" s="6" t="s">
        <v>1647</v>
      </c>
      <c r="AQ196" s="5" t="s">
        <v>1407</v>
      </c>
      <c r="AR196">
        <v>1</v>
      </c>
      <c r="AT196" s="97">
        <v>5</v>
      </c>
      <c r="AU196" s="99">
        <v>129</v>
      </c>
      <c r="AV196" s="103">
        <f t="shared" si="66"/>
        <v>5129</v>
      </c>
      <c r="AX196" s="7" t="s">
        <v>1370</v>
      </c>
    </row>
    <row r="197" spans="1:50" hidden="1" outlineLevel="1">
      <c r="A197" s="6" t="s">
        <v>1948</v>
      </c>
      <c r="B197" s="5" t="s">
        <v>1407</v>
      </c>
      <c r="C197" s="1">
        <f t="shared" si="67"/>
        <v>35871</v>
      </c>
      <c r="D197" s="7">
        <f>IF(N197&gt;0, RANK(N197,(N197:P197,Q197:AE197)),0)</f>
        <v>2</v>
      </c>
      <c r="E197" s="7">
        <f>IF(O197&gt;0,RANK(O197,(N197:P197,Q197:AE197)),0)</f>
        <v>1</v>
      </c>
      <c r="F197" s="7">
        <f>IF(P197&gt;0,RANK(P197,(N197:P197,Q197:AE197)),0)</f>
        <v>0</v>
      </c>
      <c r="G197" s="1">
        <f t="shared" si="55"/>
        <v>2077</v>
      </c>
      <c r="H197" s="2">
        <f t="shared" si="56"/>
        <v>5.7901926347188534E-2</v>
      </c>
      <c r="I197" s="2"/>
      <c r="J197" s="2">
        <f t="shared" si="68"/>
        <v>0.47104903682640575</v>
      </c>
      <c r="K197" s="2">
        <f t="shared" si="69"/>
        <v>0.52895096317359425</v>
      </c>
      <c r="L197" s="2">
        <f t="shared" si="70"/>
        <v>0</v>
      </c>
      <c r="M197" s="2">
        <f t="shared" si="71"/>
        <v>0</v>
      </c>
      <c r="N197" s="59">
        <v>16897</v>
      </c>
      <c r="O197" s="59">
        <v>18974</v>
      </c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G197" s="7">
        <f>IF(Q197&gt;0,RANK(Q197,(N197:P197,Q197:AE197)),0)</f>
        <v>0</v>
      </c>
      <c r="AH197" s="7">
        <f>IF(R197&gt;0,RANK(R197,(N197:P197,Q197:AE197)),0)</f>
        <v>0</v>
      </c>
      <c r="AI197" s="7">
        <f>IF(T197&gt;0,RANK(T197,(N197:P197,Q197:AE197)),0)</f>
        <v>0</v>
      </c>
      <c r="AJ197" s="7">
        <f>IF(S197&gt;0,RANK(S197,(N197:P197,Q197:AE197)),0)</f>
        <v>0</v>
      </c>
      <c r="AK197" s="2">
        <f t="shared" si="72"/>
        <v>0</v>
      </c>
      <c r="AL197" s="2">
        <f t="shared" si="73"/>
        <v>0</v>
      </c>
      <c r="AM197" s="2">
        <f t="shared" si="74"/>
        <v>0</v>
      </c>
      <c r="AN197" s="2">
        <f t="shared" si="75"/>
        <v>0</v>
      </c>
      <c r="AP197" s="6" t="s">
        <v>1948</v>
      </c>
      <c r="AQ197" s="5" t="s">
        <v>1407</v>
      </c>
      <c r="AR197">
        <v>3</v>
      </c>
      <c r="AT197" s="97">
        <v>5</v>
      </c>
      <c r="AU197" s="99">
        <v>131</v>
      </c>
      <c r="AV197" s="103">
        <f t="shared" si="66"/>
        <v>5131</v>
      </c>
      <c r="AX197" s="7" t="s">
        <v>1370</v>
      </c>
    </row>
    <row r="198" spans="1:50" hidden="1" outlineLevel="1">
      <c r="A198" s="6" t="s">
        <v>1334</v>
      </c>
      <c r="B198" s="5" t="s">
        <v>1407</v>
      </c>
      <c r="C198" s="1">
        <f t="shared" si="67"/>
        <v>5036</v>
      </c>
      <c r="D198" s="7">
        <f>IF(N198&gt;0, RANK(N198,(N198:P198,Q198:AE198)),0)</f>
        <v>1</v>
      </c>
      <c r="E198" s="7">
        <f>IF(O198&gt;0,RANK(O198,(N198:P198,Q198:AE198)),0)</f>
        <v>2</v>
      </c>
      <c r="F198" s="7">
        <f>IF(P198&gt;0,RANK(P198,(N198:P198,Q198:AE198)),0)</f>
        <v>0</v>
      </c>
      <c r="G198" s="1">
        <f t="shared" si="55"/>
        <v>818</v>
      </c>
      <c r="H198" s="2">
        <f t="shared" si="56"/>
        <v>0.16243050039714058</v>
      </c>
      <c r="I198" s="2"/>
      <c r="J198" s="2">
        <f t="shared" si="68"/>
        <v>0.58121525019857034</v>
      </c>
      <c r="K198" s="2">
        <f t="shared" si="69"/>
        <v>0.41878474980142971</v>
      </c>
      <c r="L198" s="2">
        <f t="shared" si="70"/>
        <v>0</v>
      </c>
      <c r="M198" s="2">
        <f t="shared" si="71"/>
        <v>-5.5511151231257827E-17</v>
      </c>
      <c r="N198" s="59">
        <v>2927</v>
      </c>
      <c r="O198" s="59">
        <v>2109</v>
      </c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G198" s="7">
        <f>IF(Q198&gt;0,RANK(Q198,(N198:P198,Q198:AE198)),0)</f>
        <v>0</v>
      </c>
      <c r="AH198" s="7">
        <f>IF(R198&gt;0,RANK(R198,(N198:P198,Q198:AE198)),0)</f>
        <v>0</v>
      </c>
      <c r="AI198" s="7">
        <f>IF(T198&gt;0,RANK(T198,(N198:P198,Q198:AE198)),0)</f>
        <v>0</v>
      </c>
      <c r="AJ198" s="7">
        <f>IF(S198&gt;0,RANK(S198,(N198:P198,Q198:AE198)),0)</f>
        <v>0</v>
      </c>
      <c r="AK198" s="2">
        <f t="shared" si="72"/>
        <v>0</v>
      </c>
      <c r="AL198" s="2">
        <f t="shared" si="73"/>
        <v>0</v>
      </c>
      <c r="AM198" s="2">
        <f t="shared" si="74"/>
        <v>0</v>
      </c>
      <c r="AN198" s="2">
        <f t="shared" si="75"/>
        <v>0</v>
      </c>
      <c r="AP198" s="6" t="s">
        <v>1334</v>
      </c>
      <c r="AQ198" s="5" t="s">
        <v>1407</v>
      </c>
      <c r="AR198">
        <v>4</v>
      </c>
      <c r="AT198" s="97">
        <v>5</v>
      </c>
      <c r="AU198" s="99">
        <v>133</v>
      </c>
      <c r="AV198" s="103">
        <f t="shared" si="66"/>
        <v>5133</v>
      </c>
      <c r="AX198" s="7" t="s">
        <v>1370</v>
      </c>
    </row>
    <row r="199" spans="1:50" hidden="1" outlineLevel="1">
      <c r="A199" s="6" t="s">
        <v>1949</v>
      </c>
      <c r="B199" s="5" t="s">
        <v>1407</v>
      </c>
      <c r="C199" s="1">
        <f t="shared" si="67"/>
        <v>7246</v>
      </c>
      <c r="D199" s="7">
        <f>IF(N199&gt;0, RANK(N199,(N199:P199,Q199:AE199)),0)</f>
        <v>1</v>
      </c>
      <c r="E199" s="7">
        <f>IF(O199&gt;0,RANK(O199,(N199:P199,Q199:AE199)),0)</f>
        <v>2</v>
      </c>
      <c r="F199" s="7">
        <f>IF(P199&gt;0,RANK(P199,(N199:P199,Q199:AE199)),0)</f>
        <v>0</v>
      </c>
      <c r="G199" s="1">
        <f t="shared" si="55"/>
        <v>1584</v>
      </c>
      <c r="H199" s="2">
        <f t="shared" si="56"/>
        <v>0.2186033673751035</v>
      </c>
      <c r="I199" s="2"/>
      <c r="J199" s="2">
        <f t="shared" si="68"/>
        <v>0.60930168368755178</v>
      </c>
      <c r="K199" s="2">
        <f t="shared" si="69"/>
        <v>0.39069831631244822</v>
      </c>
      <c r="L199" s="2">
        <f t="shared" si="70"/>
        <v>0</v>
      </c>
      <c r="M199" s="2">
        <f t="shared" si="71"/>
        <v>0</v>
      </c>
      <c r="N199" s="59">
        <v>4415</v>
      </c>
      <c r="O199" s="59">
        <v>2831</v>
      </c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G199" s="7">
        <f>IF(Q199&gt;0,RANK(Q199,(N199:P199,Q199:AE199)),0)</f>
        <v>0</v>
      </c>
      <c r="AH199" s="7">
        <f>IF(R199&gt;0,RANK(R199,(N199:P199,Q199:AE199)),0)</f>
        <v>0</v>
      </c>
      <c r="AI199" s="7">
        <f>IF(T199&gt;0,RANK(T199,(N199:P199,Q199:AE199)),0)</f>
        <v>0</v>
      </c>
      <c r="AJ199" s="7">
        <f>IF(S199&gt;0,RANK(S199,(N199:P199,Q199:AE199)),0)</f>
        <v>0</v>
      </c>
      <c r="AK199" s="2">
        <f t="shared" si="72"/>
        <v>0</v>
      </c>
      <c r="AL199" s="2">
        <f t="shared" si="73"/>
        <v>0</v>
      </c>
      <c r="AM199" s="2">
        <f t="shared" si="74"/>
        <v>0</v>
      </c>
      <c r="AN199" s="2">
        <f t="shared" si="75"/>
        <v>0</v>
      </c>
      <c r="AP199" s="6" t="s">
        <v>1949</v>
      </c>
      <c r="AQ199" s="5" t="s">
        <v>1407</v>
      </c>
      <c r="AR199">
        <v>1</v>
      </c>
      <c r="AT199" s="97">
        <v>5</v>
      </c>
      <c r="AU199" s="99">
        <v>135</v>
      </c>
      <c r="AV199" s="103">
        <f t="shared" si="66"/>
        <v>5135</v>
      </c>
      <c r="AX199" s="7" t="s">
        <v>1370</v>
      </c>
    </row>
    <row r="200" spans="1:50" hidden="1" outlineLevel="1">
      <c r="A200" s="6" t="s">
        <v>2203</v>
      </c>
      <c r="B200" s="5" t="s">
        <v>1407</v>
      </c>
      <c r="C200" s="1">
        <f t="shared" si="67"/>
        <v>3903</v>
      </c>
      <c r="D200" s="7">
        <f>IF(N200&gt;0, RANK(N200,(N200:P200,Q200:AE200)),0)</f>
        <v>1</v>
      </c>
      <c r="E200" s="7">
        <f>IF(O200&gt;0,RANK(O200,(N200:P200,Q200:AE200)),0)</f>
        <v>2</v>
      </c>
      <c r="F200" s="7">
        <f>IF(P200&gt;0,RANK(P200,(N200:P200,Q200:AE200)),0)</f>
        <v>0</v>
      </c>
      <c r="G200" s="1">
        <f t="shared" ref="G200:G263" si="76">IF(C200&gt;0,MAX(N200:P200)-LARGE(N200:P200,2),0)</f>
        <v>1201</v>
      </c>
      <c r="H200" s="2">
        <f t="shared" ref="H200:H263" si="77">IF(C200&gt;0,G200/C200,0)</f>
        <v>0.30771201639764284</v>
      </c>
      <c r="I200" s="2"/>
      <c r="J200" s="2">
        <f t="shared" si="68"/>
        <v>0.65385600819882139</v>
      </c>
      <c r="K200" s="2">
        <f t="shared" si="69"/>
        <v>0.34614399180117861</v>
      </c>
      <c r="L200" s="2">
        <f t="shared" si="70"/>
        <v>0</v>
      </c>
      <c r="M200" s="2">
        <f t="shared" si="71"/>
        <v>0</v>
      </c>
      <c r="N200" s="59">
        <v>2552</v>
      </c>
      <c r="O200" s="59">
        <v>1351</v>
      </c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G200" s="7">
        <f>IF(Q200&gt;0,RANK(Q200,(N200:P200,Q200:AE200)),0)</f>
        <v>0</v>
      </c>
      <c r="AH200" s="7">
        <f>IF(R200&gt;0,RANK(R200,(N200:P200,Q200:AE200)),0)</f>
        <v>0</v>
      </c>
      <c r="AI200" s="7">
        <f>IF(T200&gt;0,RANK(T200,(N200:P200,Q200:AE200)),0)</f>
        <v>0</v>
      </c>
      <c r="AJ200" s="7">
        <f>IF(S200&gt;0,RANK(S200,(N200:P200,Q200:AE200)),0)</f>
        <v>0</v>
      </c>
      <c r="AK200" s="2">
        <f t="shared" si="72"/>
        <v>0</v>
      </c>
      <c r="AL200" s="2">
        <f t="shared" si="73"/>
        <v>0</v>
      </c>
      <c r="AM200" s="2">
        <f t="shared" si="74"/>
        <v>0</v>
      </c>
      <c r="AN200" s="2">
        <f t="shared" si="75"/>
        <v>0</v>
      </c>
      <c r="AP200" s="6" t="s">
        <v>2203</v>
      </c>
      <c r="AQ200" s="5" t="s">
        <v>1407</v>
      </c>
      <c r="AR200">
        <v>1</v>
      </c>
      <c r="AT200" s="97">
        <v>5</v>
      </c>
      <c r="AU200" s="99">
        <v>137</v>
      </c>
      <c r="AV200" s="103">
        <f t="shared" si="66"/>
        <v>5137</v>
      </c>
      <c r="AX200" s="7" t="s">
        <v>1370</v>
      </c>
    </row>
    <row r="201" spans="1:50" hidden="1" outlineLevel="1">
      <c r="A201" s="6" t="s">
        <v>762</v>
      </c>
      <c r="B201" s="5" t="s">
        <v>1407</v>
      </c>
      <c r="C201" s="1">
        <f t="shared" si="67"/>
        <v>17611</v>
      </c>
      <c r="D201" s="7">
        <f>IF(N201&gt;0, RANK(N201,(N201:P201,Q201:AE201)),0)</f>
        <v>1</v>
      </c>
      <c r="E201" s="7">
        <f>IF(O201&gt;0,RANK(O201,(N201:P201,Q201:AE201)),0)</f>
        <v>2</v>
      </c>
      <c r="F201" s="7">
        <f>IF(P201&gt;0,RANK(P201,(N201:P201,Q201:AE201)),0)</f>
        <v>0</v>
      </c>
      <c r="G201" s="1">
        <f t="shared" si="76"/>
        <v>1135</v>
      </c>
      <c r="H201" s="2">
        <f t="shared" si="77"/>
        <v>6.4448356141048213E-2</v>
      </c>
      <c r="I201" s="2"/>
      <c r="J201" s="2">
        <f t="shared" si="68"/>
        <v>0.53222417807052413</v>
      </c>
      <c r="K201" s="2">
        <f t="shared" si="69"/>
        <v>0.46777582192947592</v>
      </c>
      <c r="L201" s="2">
        <f t="shared" si="70"/>
        <v>0</v>
      </c>
      <c r="M201" s="2">
        <f t="shared" si="71"/>
        <v>-5.5511151231257827E-17</v>
      </c>
      <c r="N201" s="59">
        <v>9373</v>
      </c>
      <c r="O201" s="59">
        <v>8238</v>
      </c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G201" s="7">
        <f>IF(Q201&gt;0,RANK(Q201,(N201:P201,Q201:AE201)),0)</f>
        <v>0</v>
      </c>
      <c r="AH201" s="7">
        <f>IF(R201&gt;0,RANK(R201,(N201:P201,Q201:AE201)),0)</f>
        <v>0</v>
      </c>
      <c r="AI201" s="7">
        <f>IF(T201&gt;0,RANK(T201,(N201:P201,Q201:AE201)),0)</f>
        <v>0</v>
      </c>
      <c r="AJ201" s="7">
        <f>IF(S201&gt;0,RANK(S201,(N201:P201,Q201:AE201)),0)</f>
        <v>0</v>
      </c>
      <c r="AK201" s="2">
        <f t="shared" si="72"/>
        <v>0</v>
      </c>
      <c r="AL201" s="2">
        <f t="shared" si="73"/>
        <v>0</v>
      </c>
      <c r="AM201" s="2">
        <f t="shared" si="74"/>
        <v>0</v>
      </c>
      <c r="AN201" s="2">
        <f t="shared" si="75"/>
        <v>0</v>
      </c>
      <c r="AP201" s="6" t="s">
        <v>762</v>
      </c>
      <c r="AQ201" s="5" t="s">
        <v>1407</v>
      </c>
      <c r="AR201">
        <v>4</v>
      </c>
      <c r="AT201" s="97">
        <v>5</v>
      </c>
      <c r="AU201" s="99">
        <v>139</v>
      </c>
      <c r="AV201" s="103">
        <f t="shared" si="66"/>
        <v>5139</v>
      </c>
      <c r="AX201" s="7" t="s">
        <v>1370</v>
      </c>
    </row>
    <row r="202" spans="1:50" hidden="1" outlineLevel="1">
      <c r="A202" s="6" t="s">
        <v>350</v>
      </c>
      <c r="B202" s="5" t="s">
        <v>1407</v>
      </c>
      <c r="C202" s="1">
        <f t="shared" si="67"/>
        <v>7192</v>
      </c>
      <c r="D202" s="7">
        <f>IF(N202&gt;0, RANK(N202,(N202:P202,Q202:AE202)),0)</f>
        <v>1</v>
      </c>
      <c r="E202" s="7">
        <f>IF(O202&gt;0,RANK(O202,(N202:P202,Q202:AE202)),0)</f>
        <v>2</v>
      </c>
      <c r="F202" s="7">
        <f>IF(P202&gt;0,RANK(P202,(N202:P202,Q202:AE202)),0)</f>
        <v>0</v>
      </c>
      <c r="G202" s="1">
        <f t="shared" si="76"/>
        <v>1284</v>
      </c>
      <c r="H202" s="2">
        <f t="shared" si="77"/>
        <v>0.17853170189098999</v>
      </c>
      <c r="I202" s="2"/>
      <c r="J202" s="2">
        <f t="shared" si="68"/>
        <v>0.589265850945495</v>
      </c>
      <c r="K202" s="2">
        <f t="shared" si="69"/>
        <v>0.410734149054505</v>
      </c>
      <c r="L202" s="2">
        <f t="shared" si="70"/>
        <v>0</v>
      </c>
      <c r="M202" s="2">
        <f t="shared" si="71"/>
        <v>0</v>
      </c>
      <c r="N202" s="59">
        <v>4238</v>
      </c>
      <c r="O202" s="59">
        <v>2954</v>
      </c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G202" s="7">
        <f>IF(Q202&gt;0,RANK(Q202,(N202:P202,Q202:AE202)),0)</f>
        <v>0</v>
      </c>
      <c r="AH202" s="7">
        <f>IF(R202&gt;0,RANK(R202,(N202:P202,Q202:AE202)),0)</f>
        <v>0</v>
      </c>
      <c r="AI202" s="7">
        <f>IF(T202&gt;0,RANK(T202,(N202:P202,Q202:AE202)),0)</f>
        <v>0</v>
      </c>
      <c r="AJ202" s="7">
        <f>IF(S202&gt;0,RANK(S202,(N202:P202,Q202:AE202)),0)</f>
        <v>0</v>
      </c>
      <c r="AK202" s="2">
        <f t="shared" si="72"/>
        <v>0</v>
      </c>
      <c r="AL202" s="2">
        <f t="shared" si="73"/>
        <v>0</v>
      </c>
      <c r="AM202" s="2">
        <f t="shared" si="74"/>
        <v>0</v>
      </c>
      <c r="AN202" s="2">
        <f t="shared" si="75"/>
        <v>0</v>
      </c>
      <c r="AP202" s="6" t="s">
        <v>350</v>
      </c>
      <c r="AQ202" s="5" t="s">
        <v>1407</v>
      </c>
      <c r="AR202">
        <v>2</v>
      </c>
      <c r="AT202" s="97">
        <v>5</v>
      </c>
      <c r="AU202" s="99">
        <v>141</v>
      </c>
      <c r="AV202" s="103">
        <f t="shared" si="66"/>
        <v>5141</v>
      </c>
      <c r="AX202" s="7" t="s">
        <v>1370</v>
      </c>
    </row>
    <row r="203" spans="1:50" hidden="1" outlineLevel="1">
      <c r="A203" s="6" t="s">
        <v>2040</v>
      </c>
      <c r="B203" s="5" t="s">
        <v>1407</v>
      </c>
      <c r="C203" s="1">
        <f t="shared" si="67"/>
        <v>47562</v>
      </c>
      <c r="D203" s="7">
        <f>IF(N203&gt;0, RANK(N203,(N203:P203,Q203:AE203)),0)</f>
        <v>1</v>
      </c>
      <c r="E203" s="7">
        <f>IF(O203&gt;0,RANK(O203,(N203:P203,Q203:AE203)),0)</f>
        <v>2</v>
      </c>
      <c r="F203" s="7">
        <f>IF(P203&gt;0,RANK(P203,(N203:P203,Q203:AE203)),0)</f>
        <v>0</v>
      </c>
      <c r="G203" s="1">
        <f t="shared" si="76"/>
        <v>4614</v>
      </c>
      <c r="H203" s="2">
        <f t="shared" si="77"/>
        <v>9.7010218241453255E-2</v>
      </c>
      <c r="I203" s="2"/>
      <c r="J203" s="2">
        <f t="shared" si="68"/>
        <v>0.54850510912072659</v>
      </c>
      <c r="K203" s="2">
        <f t="shared" si="69"/>
        <v>0.45149489087927336</v>
      </c>
      <c r="L203" s="2">
        <f t="shared" si="70"/>
        <v>0</v>
      </c>
      <c r="M203" s="2">
        <f t="shared" si="71"/>
        <v>5.5511151231257827E-17</v>
      </c>
      <c r="N203" s="59">
        <v>26088</v>
      </c>
      <c r="O203" s="59">
        <v>21474</v>
      </c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G203" s="7">
        <f>IF(Q203&gt;0,RANK(Q203,(N203:P203,Q203:AE203)),0)</f>
        <v>0</v>
      </c>
      <c r="AH203" s="7">
        <f>IF(R203&gt;0,RANK(R203,(N203:P203,Q203:AE203)),0)</f>
        <v>0</v>
      </c>
      <c r="AI203" s="7">
        <f>IF(T203&gt;0,RANK(T203,(N203:P203,Q203:AE203)),0)</f>
        <v>0</v>
      </c>
      <c r="AJ203" s="7">
        <f>IF(S203&gt;0,RANK(S203,(N203:P203,Q203:AE203)),0)</f>
        <v>0</v>
      </c>
      <c r="AK203" s="2">
        <f t="shared" si="72"/>
        <v>0</v>
      </c>
      <c r="AL203" s="2">
        <f t="shared" si="73"/>
        <v>0</v>
      </c>
      <c r="AM203" s="2">
        <f t="shared" si="74"/>
        <v>0</v>
      </c>
      <c r="AN203" s="2">
        <f t="shared" si="75"/>
        <v>0</v>
      </c>
      <c r="AP203" s="6" t="s">
        <v>2040</v>
      </c>
      <c r="AQ203" s="5" t="s">
        <v>1407</v>
      </c>
      <c r="AR203">
        <v>3</v>
      </c>
      <c r="AT203" s="97">
        <v>5</v>
      </c>
      <c r="AU203" s="99">
        <v>143</v>
      </c>
      <c r="AV203" s="103">
        <f t="shared" si="66"/>
        <v>5143</v>
      </c>
      <c r="AX203" s="7" t="s">
        <v>1370</v>
      </c>
    </row>
    <row r="204" spans="1:50" hidden="1" outlineLevel="1">
      <c r="A204" s="6" t="s">
        <v>994</v>
      </c>
      <c r="B204" s="5" t="s">
        <v>1407</v>
      </c>
      <c r="C204" s="1">
        <f t="shared" si="67"/>
        <v>19143</v>
      </c>
      <c r="D204" s="7">
        <f>IF(N204&gt;0, RANK(N204,(N204:P204,Q204:AE204)),0)</f>
        <v>1</v>
      </c>
      <c r="E204" s="7">
        <f>IF(O204&gt;0,RANK(O204,(N204:P204,Q204:AE204)),0)</f>
        <v>2</v>
      </c>
      <c r="F204" s="7">
        <f>IF(P204&gt;0,RANK(P204,(N204:P204,Q204:AE204)),0)</f>
        <v>0</v>
      </c>
      <c r="G204" s="1">
        <f t="shared" si="76"/>
        <v>2895</v>
      </c>
      <c r="H204" s="2">
        <f t="shared" si="77"/>
        <v>0.15123021469989029</v>
      </c>
      <c r="I204" s="2"/>
      <c r="J204" s="2">
        <f t="shared" si="68"/>
        <v>0.57561510734994514</v>
      </c>
      <c r="K204" s="2">
        <f t="shared" si="69"/>
        <v>0.42438489265005486</v>
      </c>
      <c r="L204" s="2">
        <f t="shared" si="70"/>
        <v>0</v>
      </c>
      <c r="M204" s="2">
        <f t="shared" si="71"/>
        <v>0</v>
      </c>
      <c r="N204" s="59">
        <v>11019</v>
      </c>
      <c r="O204" s="59">
        <v>8124</v>
      </c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G204" s="7">
        <f>IF(Q204&gt;0,RANK(Q204,(N204:P204,Q204:AE204)),0)</f>
        <v>0</v>
      </c>
      <c r="AH204" s="7">
        <f>IF(R204&gt;0,RANK(R204,(N204:P204,Q204:AE204)),0)</f>
        <v>0</v>
      </c>
      <c r="AI204" s="7">
        <f>IF(T204&gt;0,RANK(T204,(N204:P204,Q204:AE204)),0)</f>
        <v>0</v>
      </c>
      <c r="AJ204" s="7">
        <f>IF(S204&gt;0,RANK(S204,(N204:P204,Q204:AE204)),0)</f>
        <v>0</v>
      </c>
      <c r="AK204" s="2">
        <f t="shared" si="72"/>
        <v>0</v>
      </c>
      <c r="AL204" s="2">
        <f t="shared" si="73"/>
        <v>0</v>
      </c>
      <c r="AM204" s="2">
        <f t="shared" si="74"/>
        <v>0</v>
      </c>
      <c r="AN204" s="2">
        <f t="shared" si="75"/>
        <v>0</v>
      </c>
      <c r="AP204" s="6" t="s">
        <v>994</v>
      </c>
      <c r="AQ204" s="5" t="s">
        <v>1407</v>
      </c>
      <c r="AR204">
        <v>2</v>
      </c>
      <c r="AT204" s="97">
        <v>5</v>
      </c>
      <c r="AU204" s="99">
        <v>145</v>
      </c>
      <c r="AV204" s="103">
        <f t="shared" si="66"/>
        <v>5145</v>
      </c>
      <c r="AX204" s="7" t="s">
        <v>1370</v>
      </c>
    </row>
    <row r="205" spans="1:50" hidden="1" outlineLevel="1">
      <c r="A205" s="6" t="s">
        <v>198</v>
      </c>
      <c r="B205" s="5" t="s">
        <v>1407</v>
      </c>
      <c r="C205" s="1">
        <f t="shared" si="67"/>
        <v>3048</v>
      </c>
      <c r="D205" s="7">
        <f>IF(N205&gt;0, RANK(N205,(N205:P205,Q205:AE205)),0)</f>
        <v>1</v>
      </c>
      <c r="E205" s="7">
        <f>IF(O205&gt;0,RANK(O205,(N205:P205,Q205:AE205)),0)</f>
        <v>2</v>
      </c>
      <c r="F205" s="7">
        <f>IF(P205&gt;0,RANK(P205,(N205:P205,Q205:AE205)),0)</f>
        <v>0</v>
      </c>
      <c r="G205" s="1">
        <f t="shared" si="76"/>
        <v>1952</v>
      </c>
      <c r="H205" s="2">
        <f t="shared" si="77"/>
        <v>0.64041994750656173</v>
      </c>
      <c r="I205" s="2"/>
      <c r="J205" s="2">
        <f t="shared" si="68"/>
        <v>0.82020997375328086</v>
      </c>
      <c r="K205" s="2">
        <f t="shared" si="69"/>
        <v>0.17979002624671916</v>
      </c>
      <c r="L205" s="2">
        <f t="shared" si="70"/>
        <v>0</v>
      </c>
      <c r="M205" s="2">
        <f t="shared" si="71"/>
        <v>-2.7755575615628914E-17</v>
      </c>
      <c r="N205" s="59">
        <v>2500</v>
      </c>
      <c r="O205" s="59">
        <v>548</v>
      </c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G205" s="7">
        <f>IF(Q205&gt;0,RANK(Q205,(N205:P205,Q205:AE205)),0)</f>
        <v>0</v>
      </c>
      <c r="AH205" s="7">
        <f>IF(R205&gt;0,RANK(R205,(N205:P205,Q205:AE205)),0)</f>
        <v>0</v>
      </c>
      <c r="AI205" s="7">
        <f>IF(T205&gt;0,RANK(T205,(N205:P205,Q205:AE205)),0)</f>
        <v>0</v>
      </c>
      <c r="AJ205" s="7">
        <f>IF(S205&gt;0,RANK(S205,(N205:P205,Q205:AE205)),0)</f>
        <v>0</v>
      </c>
      <c r="AK205" s="2">
        <f t="shared" si="72"/>
        <v>0</v>
      </c>
      <c r="AL205" s="2">
        <f t="shared" si="73"/>
        <v>0</v>
      </c>
      <c r="AM205" s="2">
        <f t="shared" si="74"/>
        <v>0</v>
      </c>
      <c r="AN205" s="2">
        <f t="shared" si="75"/>
        <v>0</v>
      </c>
      <c r="AP205" s="6" t="s">
        <v>198</v>
      </c>
      <c r="AQ205" s="5" t="s">
        <v>1407</v>
      </c>
      <c r="AR205">
        <v>1</v>
      </c>
      <c r="AT205" s="97">
        <v>5</v>
      </c>
      <c r="AU205" s="99">
        <v>147</v>
      </c>
      <c r="AV205" s="103">
        <f t="shared" si="66"/>
        <v>5147</v>
      </c>
      <c r="AX205" s="7" t="s">
        <v>1370</v>
      </c>
    </row>
    <row r="206" spans="1:50" hidden="1" outlineLevel="1">
      <c r="A206" s="6" t="s">
        <v>1677</v>
      </c>
      <c r="B206" s="5" t="s">
        <v>1407</v>
      </c>
      <c r="C206" s="1">
        <f t="shared" si="67"/>
        <v>7658</v>
      </c>
      <c r="D206" s="7">
        <f>IF(N206&gt;0, RANK(N206,(N206:P206,Q206:AE206)),0)</f>
        <v>1</v>
      </c>
      <c r="E206" s="7">
        <f>IF(O206&gt;0,RANK(O206,(N206:P206,Q206:AE206)),0)</f>
        <v>2</v>
      </c>
      <c r="F206" s="7">
        <f>IF(P206&gt;0,RANK(P206,(N206:P206,Q206:AE206)),0)</f>
        <v>0</v>
      </c>
      <c r="G206" s="1">
        <f t="shared" si="76"/>
        <v>2308</v>
      </c>
      <c r="H206" s="2">
        <f t="shared" si="77"/>
        <v>0.30138417341342388</v>
      </c>
      <c r="I206" s="2"/>
      <c r="J206" s="2">
        <f t="shared" si="68"/>
        <v>0.65069208670671197</v>
      </c>
      <c r="K206" s="2">
        <f t="shared" si="69"/>
        <v>0.34930791329328809</v>
      </c>
      <c r="L206" s="2">
        <f t="shared" si="70"/>
        <v>0</v>
      </c>
      <c r="M206" s="2">
        <f t="shared" si="71"/>
        <v>-5.5511151231257827E-17</v>
      </c>
      <c r="N206" s="59">
        <v>4983</v>
      </c>
      <c r="O206" s="59">
        <v>2675</v>
      </c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G206" s="7">
        <f>IF(Q206&gt;0,RANK(Q206,(N206:P206,Q206:AE206)),0)</f>
        <v>0</v>
      </c>
      <c r="AH206" s="7">
        <f>IF(R206&gt;0,RANK(R206,(N206:P206,Q206:AE206)),0)</f>
        <v>0</v>
      </c>
      <c r="AI206" s="7">
        <f>IF(T206&gt;0,RANK(T206,(N206:P206,Q206:AE206)),0)</f>
        <v>0</v>
      </c>
      <c r="AJ206" s="7">
        <f>IF(S206&gt;0,RANK(S206,(N206:P206,Q206:AE206)),0)</f>
        <v>0</v>
      </c>
      <c r="AK206" s="2">
        <f t="shared" si="72"/>
        <v>0</v>
      </c>
      <c r="AL206" s="2">
        <f t="shared" si="73"/>
        <v>0</v>
      </c>
      <c r="AM206" s="2">
        <f t="shared" si="74"/>
        <v>0</v>
      </c>
      <c r="AN206" s="2">
        <f t="shared" si="75"/>
        <v>0</v>
      </c>
      <c r="AP206" s="6" t="s">
        <v>1677</v>
      </c>
      <c r="AQ206" s="5" t="s">
        <v>1407</v>
      </c>
      <c r="AR206">
        <v>2</v>
      </c>
      <c r="AT206" s="97">
        <v>5</v>
      </c>
      <c r="AU206" s="99">
        <v>149</v>
      </c>
      <c r="AV206" s="103">
        <f t="shared" si="66"/>
        <v>5149</v>
      </c>
      <c r="AX206" s="7" t="s">
        <v>1370</v>
      </c>
    </row>
    <row r="207" spans="1:50" collapsed="1">
      <c r="A207" s="6" t="s">
        <v>1639</v>
      </c>
      <c r="B207" s="5" t="s">
        <v>1894</v>
      </c>
      <c r="C207" s="1">
        <f t="shared" si="67"/>
        <v>920008</v>
      </c>
      <c r="D207" s="7">
        <f>IF(N207&gt;0, RANK(N207,(N207:P207,Q207:AE207)),0)</f>
        <v>1</v>
      </c>
      <c r="E207" s="7">
        <f>IF(O207&gt;0,RANK(O207,(N207:P207,Q207:AE207)),0)</f>
        <v>2</v>
      </c>
      <c r="F207" s="7">
        <f>IF(P207&gt;0,RANK(P207,(N207:P207,Q207:AE207)),0)</f>
        <v>0</v>
      </c>
      <c r="G207" s="1">
        <f t="shared" si="76"/>
        <v>187262</v>
      </c>
      <c r="H207" s="2">
        <f t="shared" si="77"/>
        <v>0.20354388222711106</v>
      </c>
      <c r="I207" s="2"/>
      <c r="J207" s="2">
        <f t="shared" si="68"/>
        <v>0.60177194111355559</v>
      </c>
      <c r="K207" s="2">
        <f t="shared" si="69"/>
        <v>0.39822805888644447</v>
      </c>
      <c r="L207" s="2">
        <f t="shared" si="70"/>
        <v>0</v>
      </c>
      <c r="M207" s="2">
        <f t="shared" si="71"/>
        <v>-5.5511151231257827E-17</v>
      </c>
      <c r="N207" s="59">
        <f>SUM(N132:N206)</f>
        <v>553635</v>
      </c>
      <c r="O207" s="59">
        <f>SUM(O132:O206)</f>
        <v>366373</v>
      </c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>
        <f>SUM(AE132:AE206)</f>
        <v>0</v>
      </c>
      <c r="AG207" s="7">
        <f>IF(Q207&gt;0,RANK(Q207,(N207:P207,Q207:AE207)),0)</f>
        <v>0</v>
      </c>
      <c r="AH207" s="7">
        <f>IF(R207&gt;0,RANK(R207,(N207:P207,Q207:AE207)),0)</f>
        <v>0</v>
      </c>
      <c r="AI207" s="7">
        <f>IF(T207&gt;0,RANK(T207,(N207:P207,Q207:AE207)),0)</f>
        <v>0</v>
      </c>
      <c r="AJ207" s="7">
        <f>IF(S207&gt;0,RANK(S207,(N207:P207,Q207:AE207)),0)</f>
        <v>0</v>
      </c>
      <c r="AK207" s="2">
        <f t="shared" si="72"/>
        <v>0</v>
      </c>
      <c r="AL207" s="2">
        <f t="shared" si="73"/>
        <v>0</v>
      </c>
      <c r="AM207" s="2">
        <f t="shared" si="74"/>
        <v>0</v>
      </c>
      <c r="AN207" s="2">
        <f t="shared" si="75"/>
        <v>0</v>
      </c>
      <c r="AP207" s="6" t="s">
        <v>1639</v>
      </c>
      <c r="AQ207" s="5" t="s">
        <v>1894</v>
      </c>
      <c r="AT207" s="97">
        <v>5</v>
      </c>
      <c r="AU207" s="99"/>
      <c r="AV207" s="97">
        <v>5</v>
      </c>
      <c r="AX207" s="7" t="s">
        <v>2353</v>
      </c>
    </row>
    <row r="208" spans="1:50" ht="13" customHeight="1">
      <c r="A208" s="6"/>
      <c r="B208" s="6"/>
      <c r="C208" s="1"/>
      <c r="E208" s="7"/>
      <c r="F208" s="7"/>
      <c r="I208" s="2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G208" s="7"/>
      <c r="AH208" s="7"/>
      <c r="AI208" s="7"/>
      <c r="AJ208" s="7"/>
      <c r="AP208" s="6"/>
      <c r="AQ208" s="6"/>
      <c r="AT208" s="97"/>
      <c r="AU208" s="99"/>
      <c r="AV208" s="103"/>
    </row>
    <row r="209" spans="1:50" ht="13" hidden="1" customHeight="1" outlineLevel="1">
      <c r="A209" s="6" t="s">
        <v>1997</v>
      </c>
      <c r="B209" s="6" t="s">
        <v>1409</v>
      </c>
      <c r="C209" s="1">
        <f t="shared" ref="C209:C240" si="78">SUM(N209:AE209)</f>
        <v>512393</v>
      </c>
      <c r="D209" s="7">
        <f>IF(N209&gt;0, RANK(N209,(N209:P209,Q209:AE209)),0)</f>
        <v>1</v>
      </c>
      <c r="E209" s="7">
        <f>IF(O209&gt;0,RANK(O209,(N209:P209,Q209:AE209)),0)</f>
        <v>2</v>
      </c>
      <c r="F209" s="7">
        <f>IF(P209&gt;0,RANK(P209,(N209:P209,Q209:AE209)),0)</f>
        <v>0</v>
      </c>
      <c r="G209" s="1">
        <f t="shared" si="76"/>
        <v>214531</v>
      </c>
      <c r="H209" s="2">
        <f t="shared" si="77"/>
        <v>0.41868448632202238</v>
      </c>
      <c r="I209" s="2"/>
      <c r="J209" s="2">
        <f t="shared" ref="J209:J240" si="79">IF($C209=0,"-",N209/$C209)</f>
        <v>0.66944708456204516</v>
      </c>
      <c r="K209" s="2">
        <f t="shared" ref="K209:K240" si="80">IF($C209=0,"-",O209/$C209)</f>
        <v>0.25076259824002278</v>
      </c>
      <c r="L209" s="2">
        <f t="shared" ref="L209:L240" si="81">IF($C209=0,"-",P209/$C209)</f>
        <v>0</v>
      </c>
      <c r="M209" s="2">
        <f t="shared" ref="M209:M240" si="82">IF(C209=0,"-",(1-J209-K209-L209))</f>
        <v>7.9790317197932059E-2</v>
      </c>
      <c r="N209" s="59">
        <v>343020</v>
      </c>
      <c r="O209" s="59">
        <v>128489</v>
      </c>
      <c r="P209" s="59"/>
      <c r="Q209" s="111">
        <v>10477</v>
      </c>
      <c r="R209" s="111"/>
      <c r="S209" s="111"/>
      <c r="T209" s="111"/>
      <c r="U209" s="59"/>
      <c r="V209" s="111"/>
      <c r="W209" s="111"/>
      <c r="X209" s="59">
        <v>14610</v>
      </c>
      <c r="Y209" s="59">
        <v>29</v>
      </c>
      <c r="Z209" s="111">
        <v>15768</v>
      </c>
      <c r="AA209" s="59"/>
      <c r="AB209" s="59"/>
      <c r="AC209" s="59"/>
      <c r="AD209" s="59"/>
      <c r="AE209" s="59"/>
      <c r="AG209" s="7">
        <f>IF(Q209&gt;0,RANK(Q209,(N209:P209,Q209:AE209)),0)</f>
        <v>5</v>
      </c>
      <c r="AH209" s="7">
        <f>IF(R209&gt;0,RANK(R209,(N209:P209,Q209:AE209)),0)</f>
        <v>0</v>
      </c>
      <c r="AI209" s="7">
        <f>IF(T209&gt;0,RANK(T209,(N209:P209,Q209:AE209)),0)</f>
        <v>0</v>
      </c>
      <c r="AJ209" s="7">
        <f>IF(S209&gt;0,RANK(S209,(N209:P209,Q209:AE209)),0)</f>
        <v>0</v>
      </c>
      <c r="AK209" s="2">
        <f t="shared" ref="AK209:AK240" si="83">IF($C209=0,"-",Q209/$C209)</f>
        <v>2.0447195804782659E-2</v>
      </c>
      <c r="AL209" s="2">
        <f t="shared" ref="AL209:AL240" si="84">IF($C209=0,"-",R209/$C209)</f>
        <v>0</v>
      </c>
      <c r="AM209" s="2">
        <f t="shared" ref="AM209:AM240" si="85">IF($C209=0,"-",T209/$C209)</f>
        <v>0</v>
      </c>
      <c r="AN209" s="2">
        <f t="shared" ref="AN209:AN240" si="86">IF($C209=0,"-",S209/$C209)</f>
        <v>0</v>
      </c>
      <c r="AP209" s="6" t="s">
        <v>1997</v>
      </c>
      <c r="AQ209" s="6" t="s">
        <v>1409</v>
      </c>
      <c r="AR209">
        <v>0</v>
      </c>
      <c r="AT209" s="97">
        <v>6</v>
      </c>
      <c r="AU209" s="99">
        <v>1</v>
      </c>
      <c r="AV209" s="103">
        <f t="shared" si="66"/>
        <v>6001</v>
      </c>
      <c r="AX209" s="7" t="s">
        <v>1370</v>
      </c>
    </row>
    <row r="210" spans="1:50" ht="13" hidden="1" customHeight="1" outlineLevel="1">
      <c r="A210" s="6" t="s">
        <v>1063</v>
      </c>
      <c r="B210" s="6" t="s">
        <v>1409</v>
      </c>
      <c r="C210" s="1">
        <f t="shared" si="78"/>
        <v>602</v>
      </c>
      <c r="D210" s="7">
        <f>IF(N210&gt;0, RANK(N210,(N210:P210,Q210:AE210)),0)</f>
        <v>1</v>
      </c>
      <c r="E210" s="7">
        <f>IF(O210&gt;0,RANK(O210,(N210:P210,Q210:AE210)),0)</f>
        <v>2</v>
      </c>
      <c r="F210" s="7">
        <f>IF(P210&gt;0,RANK(P210,(N210:P210,Q210:AE210)),0)</f>
        <v>0</v>
      </c>
      <c r="G210" s="1">
        <f t="shared" si="76"/>
        <v>12</v>
      </c>
      <c r="H210" s="2">
        <f t="shared" si="77"/>
        <v>1.9933554817275746E-2</v>
      </c>
      <c r="I210" s="2"/>
      <c r="J210" s="2">
        <f t="shared" si="79"/>
        <v>0.45182724252491696</v>
      </c>
      <c r="K210" s="2">
        <f t="shared" si="80"/>
        <v>0.43189368770764119</v>
      </c>
      <c r="L210" s="2">
        <f t="shared" si="81"/>
        <v>0</v>
      </c>
      <c r="M210" s="2">
        <f t="shared" si="82"/>
        <v>0.11627906976744179</v>
      </c>
      <c r="N210" s="59">
        <v>272</v>
      </c>
      <c r="O210" s="59">
        <v>260</v>
      </c>
      <c r="P210" s="59"/>
      <c r="Q210" s="111">
        <v>7</v>
      </c>
      <c r="R210" s="111"/>
      <c r="S210" s="111"/>
      <c r="T210" s="111"/>
      <c r="U210" s="59"/>
      <c r="V210" s="111"/>
      <c r="W210" s="111"/>
      <c r="X210" s="59">
        <v>28</v>
      </c>
      <c r="Y210" s="59">
        <v>0</v>
      </c>
      <c r="Z210" s="111">
        <v>35</v>
      </c>
      <c r="AA210" s="59"/>
      <c r="AB210" s="59"/>
      <c r="AC210" s="59"/>
      <c r="AD210" s="59"/>
      <c r="AE210" s="59"/>
      <c r="AG210" s="7">
        <f>IF(Q210&gt;0,RANK(Q210,(N210:P210,Q210:AE210)),0)</f>
        <v>5</v>
      </c>
      <c r="AH210" s="7">
        <f>IF(R210&gt;0,RANK(R210,(N210:P210,Q210:AE210)),0)</f>
        <v>0</v>
      </c>
      <c r="AI210" s="7">
        <f>IF(T210&gt;0,RANK(T210,(N210:P210,Q210:AE210)),0)</f>
        <v>0</v>
      </c>
      <c r="AJ210" s="7">
        <f>IF(S210&gt;0,RANK(S210,(N210:P210,Q210:AE210)),0)</f>
        <v>0</v>
      </c>
      <c r="AK210" s="2">
        <f t="shared" si="83"/>
        <v>1.1627906976744186E-2</v>
      </c>
      <c r="AL210" s="2">
        <f t="shared" si="84"/>
        <v>0</v>
      </c>
      <c r="AM210" s="2">
        <f t="shared" si="85"/>
        <v>0</v>
      </c>
      <c r="AN210" s="2">
        <f t="shared" si="86"/>
        <v>0</v>
      </c>
      <c r="AP210" s="6" t="s">
        <v>1063</v>
      </c>
      <c r="AQ210" s="6" t="s">
        <v>1409</v>
      </c>
      <c r="AR210">
        <v>3</v>
      </c>
      <c r="AT210" s="97">
        <v>6</v>
      </c>
      <c r="AU210" s="99">
        <v>3</v>
      </c>
      <c r="AV210" s="103">
        <f t="shared" si="66"/>
        <v>6003</v>
      </c>
      <c r="AX210" s="7" t="s">
        <v>1370</v>
      </c>
    </row>
    <row r="211" spans="1:50" ht="13" hidden="1" customHeight="1" outlineLevel="1">
      <c r="A211" s="6" t="s">
        <v>1825</v>
      </c>
      <c r="B211" s="6" t="s">
        <v>1409</v>
      </c>
      <c r="C211" s="1">
        <f t="shared" si="78"/>
        <v>15061</v>
      </c>
      <c r="D211" s="7">
        <f>IF(N211&gt;0, RANK(N211,(N211:P211,Q211:AE211)),0)</f>
        <v>2</v>
      </c>
      <c r="E211" s="7">
        <f>IF(O211&gt;0,RANK(O211,(N211:P211,Q211:AE211)),0)</f>
        <v>1</v>
      </c>
      <c r="F211" s="7">
        <f>IF(P211&gt;0,RANK(P211,(N211:P211,Q211:AE211)),0)</f>
        <v>0</v>
      </c>
      <c r="G211" s="1">
        <f t="shared" si="76"/>
        <v>1284</v>
      </c>
      <c r="H211" s="2">
        <f t="shared" si="77"/>
        <v>8.5253303233517028E-2</v>
      </c>
      <c r="I211" s="2"/>
      <c r="J211" s="2">
        <f t="shared" si="79"/>
        <v>0.40382444724785871</v>
      </c>
      <c r="K211" s="2">
        <f t="shared" si="80"/>
        <v>0.48907775048137575</v>
      </c>
      <c r="L211" s="2">
        <f t="shared" si="81"/>
        <v>0</v>
      </c>
      <c r="M211" s="2">
        <f t="shared" si="82"/>
        <v>0.10709780227076554</v>
      </c>
      <c r="N211" s="59">
        <v>6082</v>
      </c>
      <c r="O211" s="59">
        <v>7366</v>
      </c>
      <c r="P211" s="59"/>
      <c r="Q211" s="111">
        <v>363</v>
      </c>
      <c r="R211" s="111"/>
      <c r="S211" s="111"/>
      <c r="T211" s="111"/>
      <c r="U211" s="59"/>
      <c r="V211" s="111"/>
      <c r="W211" s="111"/>
      <c r="X211" s="59">
        <v>486</v>
      </c>
      <c r="Y211" s="59">
        <v>0</v>
      </c>
      <c r="Z211" s="111">
        <v>764</v>
      </c>
      <c r="AA211" s="59"/>
      <c r="AB211" s="59"/>
      <c r="AC211" s="59"/>
      <c r="AD211" s="59"/>
      <c r="AE211" s="59"/>
      <c r="AG211" s="7">
        <f>IF(Q211&gt;0,RANK(Q211,(N211:P211,Q211:AE211)),0)</f>
        <v>5</v>
      </c>
      <c r="AH211" s="7">
        <f>IF(R211&gt;0,RANK(R211,(N211:P211,Q211:AE211)),0)</f>
        <v>0</v>
      </c>
      <c r="AI211" s="7">
        <f>IF(T211&gt;0,RANK(T211,(N211:P211,Q211:AE211)),0)</f>
        <v>0</v>
      </c>
      <c r="AJ211" s="7">
        <f>IF(S211&gt;0,RANK(S211,(N211:P211,Q211:AE211)),0)</f>
        <v>0</v>
      </c>
      <c r="AK211" s="2">
        <f t="shared" si="83"/>
        <v>2.41019852599429E-2</v>
      </c>
      <c r="AL211" s="2">
        <f t="shared" si="84"/>
        <v>0</v>
      </c>
      <c r="AM211" s="2">
        <f t="shared" si="85"/>
        <v>0</v>
      </c>
      <c r="AN211" s="2">
        <f t="shared" si="86"/>
        <v>0</v>
      </c>
      <c r="AP211" s="6" t="s">
        <v>1825</v>
      </c>
      <c r="AQ211" s="6" t="s">
        <v>1409</v>
      </c>
      <c r="AR211">
        <v>3</v>
      </c>
      <c r="AT211" s="97">
        <v>6</v>
      </c>
      <c r="AU211" s="99">
        <v>5</v>
      </c>
      <c r="AV211" s="103">
        <f t="shared" si="66"/>
        <v>6005</v>
      </c>
      <c r="AX211" s="7" t="s">
        <v>1370</v>
      </c>
    </row>
    <row r="212" spans="1:50" ht="13" hidden="1" customHeight="1" outlineLevel="1">
      <c r="A212" s="6" t="s">
        <v>1468</v>
      </c>
      <c r="B212" s="6" t="s">
        <v>1409</v>
      </c>
      <c r="C212" s="1">
        <f t="shared" si="78"/>
        <v>84207</v>
      </c>
      <c r="D212" s="7">
        <f>IF(N212&gt;0, RANK(N212,(N212:P212,Q212:AE212)),0)</f>
        <v>2</v>
      </c>
      <c r="E212" s="7">
        <f>IF(O212&gt;0,RANK(O212,(N212:P212,Q212:AE212)),0)</f>
        <v>1</v>
      </c>
      <c r="F212" s="7">
        <f>IF(P212&gt;0,RANK(P212,(N212:P212,Q212:AE212)),0)</f>
        <v>0</v>
      </c>
      <c r="G212" s="1">
        <f t="shared" si="76"/>
        <v>11833</v>
      </c>
      <c r="H212" s="2">
        <f t="shared" si="77"/>
        <v>0.14052275939054948</v>
      </c>
      <c r="I212" s="2"/>
      <c r="J212" s="2">
        <f t="shared" si="79"/>
        <v>0.37413754200957167</v>
      </c>
      <c r="K212" s="2">
        <f t="shared" si="80"/>
        <v>0.51466030140012109</v>
      </c>
      <c r="L212" s="2">
        <f t="shared" si="81"/>
        <v>0</v>
      </c>
      <c r="M212" s="2">
        <f t="shared" si="82"/>
        <v>0.1112021565903073</v>
      </c>
      <c r="N212" s="59">
        <v>31505</v>
      </c>
      <c r="O212" s="59">
        <v>43338</v>
      </c>
      <c r="P212" s="59"/>
      <c r="Q212" s="111">
        <v>2296</v>
      </c>
      <c r="R212" s="111"/>
      <c r="S212" s="111"/>
      <c r="T212" s="111"/>
      <c r="U212" s="59"/>
      <c r="V212" s="111"/>
      <c r="W212" s="111"/>
      <c r="X212" s="59">
        <v>2762</v>
      </c>
      <c r="Y212" s="59">
        <v>0</v>
      </c>
      <c r="Z212" s="111">
        <v>4306</v>
      </c>
      <c r="AA212" s="59"/>
      <c r="AB212" s="59"/>
      <c r="AC212" s="59"/>
      <c r="AD212" s="59"/>
      <c r="AE212" s="59"/>
      <c r="AG212" s="7">
        <f>IF(Q212&gt;0,RANK(Q212,(N212:P212,Q212:AE212)),0)</f>
        <v>5</v>
      </c>
      <c r="AH212" s="7">
        <f>IF(R212&gt;0,RANK(R212,(N212:P212,Q212:AE212)),0)</f>
        <v>0</v>
      </c>
      <c r="AI212" s="7">
        <f>IF(T212&gt;0,RANK(T212,(N212:P212,Q212:AE212)),0)</f>
        <v>0</v>
      </c>
      <c r="AJ212" s="7">
        <f>IF(S212&gt;0,RANK(S212,(N212:P212,Q212:AE212)),0)</f>
        <v>0</v>
      </c>
      <c r="AK212" s="2">
        <f t="shared" si="83"/>
        <v>2.7266141769686607E-2</v>
      </c>
      <c r="AL212" s="2">
        <f t="shared" si="84"/>
        <v>0</v>
      </c>
      <c r="AM212" s="2">
        <f t="shared" si="85"/>
        <v>0</v>
      </c>
      <c r="AN212" s="2">
        <f t="shared" si="86"/>
        <v>0</v>
      </c>
      <c r="AP212" s="6" t="s">
        <v>1468</v>
      </c>
      <c r="AQ212" s="6" t="s">
        <v>1409</v>
      </c>
      <c r="AR212">
        <v>0</v>
      </c>
      <c r="AT212" s="97">
        <v>6</v>
      </c>
      <c r="AU212" s="99">
        <v>7</v>
      </c>
      <c r="AV212" s="103">
        <f t="shared" si="66"/>
        <v>6007</v>
      </c>
      <c r="AX212" s="7" t="s">
        <v>1370</v>
      </c>
    </row>
    <row r="213" spans="1:50" ht="13" hidden="1" customHeight="1" outlineLevel="1">
      <c r="A213" s="6" t="s">
        <v>2035</v>
      </c>
      <c r="B213" s="6" t="s">
        <v>1409</v>
      </c>
      <c r="C213" s="1">
        <f t="shared" si="78"/>
        <v>16693</v>
      </c>
      <c r="D213" s="7">
        <f>IF(N213&gt;0, RANK(N213,(N213:P213,Q213:AE213)),0)</f>
        <v>2</v>
      </c>
      <c r="E213" s="7">
        <f>IF(O213&gt;0,RANK(O213,(N213:P213,Q213:AE213)),0)</f>
        <v>1</v>
      </c>
      <c r="F213" s="7">
        <f>IF(P213&gt;0,RANK(P213,(N213:P213,Q213:AE213)),0)</f>
        <v>0</v>
      </c>
      <c r="G213" s="1">
        <f t="shared" si="76"/>
        <v>1867</v>
      </c>
      <c r="H213" s="2">
        <f t="shared" si="77"/>
        <v>0.11184328760558318</v>
      </c>
      <c r="I213" s="2"/>
      <c r="J213" s="2">
        <f t="shared" si="79"/>
        <v>0.38351404780446896</v>
      </c>
      <c r="K213" s="2">
        <f t="shared" si="80"/>
        <v>0.49535733541005211</v>
      </c>
      <c r="L213" s="2">
        <f t="shared" si="81"/>
        <v>0</v>
      </c>
      <c r="M213" s="2">
        <f t="shared" si="82"/>
        <v>0.12112861678547893</v>
      </c>
      <c r="N213" s="59">
        <v>6402</v>
      </c>
      <c r="O213" s="59">
        <v>8269</v>
      </c>
      <c r="P213" s="59"/>
      <c r="Q213" s="111">
        <v>494</v>
      </c>
      <c r="R213" s="111"/>
      <c r="S213" s="111"/>
      <c r="T213" s="111"/>
      <c r="U213" s="59"/>
      <c r="V213" s="111"/>
      <c r="W213" s="111"/>
      <c r="X213" s="59">
        <v>559</v>
      </c>
      <c r="Y213" s="59">
        <v>0</v>
      </c>
      <c r="Z213" s="111">
        <v>969</v>
      </c>
      <c r="AA213" s="59"/>
      <c r="AB213" s="59"/>
      <c r="AC213" s="59"/>
      <c r="AD213" s="59"/>
      <c r="AE213" s="59"/>
      <c r="AG213" s="7">
        <f>IF(Q213&gt;0,RANK(Q213,(N213:P213,Q213:AE213)),0)</f>
        <v>5</v>
      </c>
      <c r="AH213" s="7">
        <f>IF(R213&gt;0,RANK(R213,(N213:P213,Q213:AE213)),0)</f>
        <v>0</v>
      </c>
      <c r="AI213" s="7">
        <f>IF(T213&gt;0,RANK(T213,(N213:P213,Q213:AE213)),0)</f>
        <v>0</v>
      </c>
      <c r="AJ213" s="7">
        <f>IF(S213&gt;0,RANK(S213,(N213:P213,Q213:AE213)),0)</f>
        <v>0</v>
      </c>
      <c r="AK213" s="2">
        <f t="shared" si="83"/>
        <v>2.9593242676571017E-2</v>
      </c>
      <c r="AL213" s="2">
        <f t="shared" si="84"/>
        <v>0</v>
      </c>
      <c r="AM213" s="2">
        <f t="shared" si="85"/>
        <v>0</v>
      </c>
      <c r="AN213" s="2">
        <f t="shared" si="86"/>
        <v>0</v>
      </c>
      <c r="AP213" s="6" t="s">
        <v>2035</v>
      </c>
      <c r="AQ213" s="6" t="s">
        <v>1409</v>
      </c>
      <c r="AR213">
        <v>3</v>
      </c>
      <c r="AT213" s="97">
        <v>6</v>
      </c>
      <c r="AU213" s="99">
        <v>9</v>
      </c>
      <c r="AV213" s="103">
        <f t="shared" si="66"/>
        <v>6009</v>
      </c>
      <c r="AX213" s="7" t="s">
        <v>1370</v>
      </c>
    </row>
    <row r="214" spans="1:50" ht="13" hidden="1" customHeight="1" outlineLevel="1">
      <c r="A214" s="6" t="s">
        <v>1843</v>
      </c>
      <c r="B214" s="6" t="s">
        <v>1409</v>
      </c>
      <c r="C214" s="1">
        <f t="shared" si="78"/>
        <v>5538</v>
      </c>
      <c r="D214" s="7">
        <f>IF(N214&gt;0, RANK(N214,(N214:P214,Q214:AE214)),0)</f>
        <v>2</v>
      </c>
      <c r="E214" s="7">
        <f>IF(O214&gt;0,RANK(O214,(N214:P214,Q214:AE214)),0)</f>
        <v>1</v>
      </c>
      <c r="F214" s="7">
        <f>IF(P214&gt;0,RANK(P214,(N214:P214,Q214:AE214)),0)</f>
        <v>0</v>
      </c>
      <c r="G214" s="1">
        <f t="shared" si="76"/>
        <v>1253</v>
      </c>
      <c r="H214" s="2">
        <f t="shared" si="77"/>
        <v>0.2262549656915854</v>
      </c>
      <c r="I214" s="2"/>
      <c r="J214" s="2">
        <f t="shared" si="79"/>
        <v>0.33568075117370894</v>
      </c>
      <c r="K214" s="2">
        <f t="shared" si="80"/>
        <v>0.56193571686529431</v>
      </c>
      <c r="L214" s="2">
        <f t="shared" si="81"/>
        <v>0</v>
      </c>
      <c r="M214" s="2">
        <f t="shared" si="82"/>
        <v>0.1023835319609967</v>
      </c>
      <c r="N214" s="59">
        <v>1859</v>
      </c>
      <c r="O214" s="59">
        <v>3112</v>
      </c>
      <c r="P214" s="59"/>
      <c r="Q214" s="111">
        <v>112</v>
      </c>
      <c r="R214" s="111"/>
      <c r="S214" s="111"/>
      <c r="T214" s="111"/>
      <c r="U214" s="59"/>
      <c r="V214" s="111"/>
      <c r="W214" s="111"/>
      <c r="X214" s="59">
        <v>178</v>
      </c>
      <c r="Y214" s="59">
        <v>0</v>
      </c>
      <c r="Z214" s="111">
        <v>277</v>
      </c>
      <c r="AA214" s="59"/>
      <c r="AB214" s="59"/>
      <c r="AC214" s="59"/>
      <c r="AD214" s="59"/>
      <c r="AE214" s="59"/>
      <c r="AG214" s="7">
        <f>IF(Q214&gt;0,RANK(Q214,(N214:P214,Q214:AE214)),0)</f>
        <v>5</v>
      </c>
      <c r="AH214" s="7">
        <f>IF(R214&gt;0,RANK(R214,(N214:P214,Q214:AE214)),0)</f>
        <v>0</v>
      </c>
      <c r="AI214" s="7">
        <f>IF(T214&gt;0,RANK(T214,(N214:P214,Q214:AE214)),0)</f>
        <v>0</v>
      </c>
      <c r="AJ214" s="7">
        <f>IF(S214&gt;0,RANK(S214,(N214:P214,Q214:AE214)),0)</f>
        <v>0</v>
      </c>
      <c r="AK214" s="2">
        <f t="shared" si="83"/>
        <v>2.0223907547851208E-2</v>
      </c>
      <c r="AL214" s="2">
        <f t="shared" si="84"/>
        <v>0</v>
      </c>
      <c r="AM214" s="2">
        <f t="shared" si="85"/>
        <v>0</v>
      </c>
      <c r="AN214" s="2">
        <f t="shared" si="86"/>
        <v>0</v>
      </c>
      <c r="AP214" s="6" t="s">
        <v>1843</v>
      </c>
      <c r="AQ214" s="6" t="s">
        <v>1409</v>
      </c>
      <c r="AR214">
        <v>2</v>
      </c>
      <c r="AT214" s="97">
        <v>6</v>
      </c>
      <c r="AU214" s="99">
        <v>11</v>
      </c>
      <c r="AV214" s="103">
        <f t="shared" si="66"/>
        <v>6011</v>
      </c>
      <c r="AX214" s="7" t="s">
        <v>1370</v>
      </c>
    </row>
    <row r="215" spans="1:50" ht="13" hidden="1" customHeight="1" outlineLevel="1">
      <c r="A215" s="6" t="s">
        <v>1401</v>
      </c>
      <c r="B215" s="6" t="s">
        <v>1409</v>
      </c>
      <c r="C215" s="1">
        <f t="shared" si="78"/>
        <v>368952</v>
      </c>
      <c r="D215" s="7">
        <f>IF(N215&gt;0, RANK(N215,(N215:P215,Q215:AE215)),0)</f>
        <v>1</v>
      </c>
      <c r="E215" s="7">
        <f>IF(O215&gt;0,RANK(O215,(N215:P215,Q215:AE215)),0)</f>
        <v>2</v>
      </c>
      <c r="F215" s="7">
        <f>IF(P215&gt;0,RANK(P215,(N215:P215,Q215:AE215)),0)</f>
        <v>0</v>
      </c>
      <c r="G215" s="1">
        <f t="shared" si="76"/>
        <v>71640</v>
      </c>
      <c r="H215" s="2">
        <f t="shared" si="77"/>
        <v>0.19417159955766602</v>
      </c>
      <c r="I215" s="2"/>
      <c r="J215" s="2">
        <f t="shared" si="79"/>
        <v>0.55173301676098785</v>
      </c>
      <c r="K215" s="2">
        <f t="shared" si="80"/>
        <v>0.35756141720332185</v>
      </c>
      <c r="L215" s="2">
        <f t="shared" si="81"/>
        <v>0</v>
      </c>
      <c r="M215" s="2">
        <f t="shared" si="82"/>
        <v>9.0705566035690299E-2</v>
      </c>
      <c r="N215" s="59">
        <v>203563</v>
      </c>
      <c r="O215" s="59">
        <v>131923</v>
      </c>
      <c r="P215" s="59"/>
      <c r="Q215" s="111">
        <v>8711</v>
      </c>
      <c r="R215" s="111"/>
      <c r="S215" s="111"/>
      <c r="T215" s="111"/>
      <c r="U215" s="59"/>
      <c r="V215" s="111"/>
      <c r="W215" s="111"/>
      <c r="X215" s="59">
        <v>11290</v>
      </c>
      <c r="Y215" s="59">
        <v>3</v>
      </c>
      <c r="Z215" s="111">
        <v>13462</v>
      </c>
      <c r="AA215" s="59"/>
      <c r="AB215" s="59"/>
      <c r="AC215" s="59"/>
      <c r="AD215" s="59"/>
      <c r="AE215" s="59"/>
      <c r="AG215" s="7">
        <f>IF(Q215&gt;0,RANK(Q215,(N215:P215,Q215:AE215)),0)</f>
        <v>5</v>
      </c>
      <c r="AH215" s="7">
        <f>IF(R215&gt;0,RANK(R215,(N215:P215,Q215:AE215)),0)</f>
        <v>0</v>
      </c>
      <c r="AI215" s="7">
        <f>IF(T215&gt;0,RANK(T215,(N215:P215,Q215:AE215)),0)</f>
        <v>0</v>
      </c>
      <c r="AJ215" s="7">
        <f>IF(S215&gt;0,RANK(S215,(N215:P215,Q215:AE215)),0)</f>
        <v>0</v>
      </c>
      <c r="AK215" s="2">
        <f t="shared" si="83"/>
        <v>2.3610117305232117E-2</v>
      </c>
      <c r="AL215" s="2">
        <f t="shared" si="84"/>
        <v>0</v>
      </c>
      <c r="AM215" s="2">
        <f t="shared" si="85"/>
        <v>0</v>
      </c>
      <c r="AN215" s="2">
        <f t="shared" si="86"/>
        <v>0</v>
      </c>
      <c r="AP215" s="6" t="s">
        <v>1401</v>
      </c>
      <c r="AQ215" s="6" t="s">
        <v>1409</v>
      </c>
      <c r="AR215">
        <v>0</v>
      </c>
      <c r="AT215" s="97">
        <v>6</v>
      </c>
      <c r="AU215" s="99">
        <v>13</v>
      </c>
      <c r="AV215" s="103">
        <f t="shared" si="66"/>
        <v>6013</v>
      </c>
      <c r="AX215" s="7" t="s">
        <v>1370</v>
      </c>
    </row>
    <row r="216" spans="1:50" ht="13" hidden="1" customHeight="1" outlineLevel="1">
      <c r="A216" s="6" t="s">
        <v>1320</v>
      </c>
      <c r="B216" s="6" t="s">
        <v>1409</v>
      </c>
      <c r="C216" s="1">
        <f t="shared" si="78"/>
        <v>9186</v>
      </c>
      <c r="D216" s="7">
        <f>IF(N216&gt;0, RANK(N216,(N216:P216,Q216:AE216)),0)</f>
        <v>2</v>
      </c>
      <c r="E216" s="7">
        <f>IF(O216&gt;0,RANK(O216,(N216:P216,Q216:AE216)),0)</f>
        <v>1</v>
      </c>
      <c r="F216" s="7">
        <f>IF(P216&gt;0,RANK(P216,(N216:P216,Q216:AE216)),0)</f>
        <v>0</v>
      </c>
      <c r="G216" s="1">
        <f t="shared" si="76"/>
        <v>398</v>
      </c>
      <c r="H216" s="2">
        <f t="shared" si="77"/>
        <v>4.3326801654691924E-2</v>
      </c>
      <c r="I216" s="2"/>
      <c r="J216" s="2">
        <f t="shared" si="79"/>
        <v>0.42357935989549317</v>
      </c>
      <c r="K216" s="2">
        <f t="shared" si="80"/>
        <v>0.46690616155018505</v>
      </c>
      <c r="L216" s="2">
        <f t="shared" si="81"/>
        <v>0</v>
      </c>
      <c r="M216" s="2">
        <f t="shared" si="82"/>
        <v>0.10951447855432184</v>
      </c>
      <c r="N216" s="59">
        <v>3891</v>
      </c>
      <c r="O216" s="59">
        <v>4289</v>
      </c>
      <c r="P216" s="59"/>
      <c r="Q216" s="111">
        <v>175</v>
      </c>
      <c r="R216" s="111"/>
      <c r="S216" s="111"/>
      <c r="T216" s="111"/>
      <c r="U216" s="59"/>
      <c r="V216" s="111"/>
      <c r="W216" s="111"/>
      <c r="X216" s="59">
        <v>280</v>
      </c>
      <c r="Y216" s="59">
        <v>0</v>
      </c>
      <c r="Z216" s="111">
        <v>551</v>
      </c>
      <c r="AA216" s="59"/>
      <c r="AB216" s="59"/>
      <c r="AC216" s="59"/>
      <c r="AD216" s="59"/>
      <c r="AE216" s="59"/>
      <c r="AG216" s="7">
        <f>IF(Q216&gt;0,RANK(Q216,(N216:P216,Q216:AE216)),0)</f>
        <v>5</v>
      </c>
      <c r="AH216" s="7">
        <f>IF(R216&gt;0,RANK(R216,(N216:P216,Q216:AE216)),0)</f>
        <v>0</v>
      </c>
      <c r="AI216" s="7">
        <f>IF(T216&gt;0,RANK(T216,(N216:P216,Q216:AE216)),0)</f>
        <v>0</v>
      </c>
      <c r="AJ216" s="7">
        <f>IF(S216&gt;0,RANK(S216,(N216:P216,Q216:AE216)),0)</f>
        <v>0</v>
      </c>
      <c r="AK216" s="2">
        <f t="shared" si="83"/>
        <v>1.9050729370781623E-2</v>
      </c>
      <c r="AL216" s="2">
        <f t="shared" si="84"/>
        <v>0</v>
      </c>
      <c r="AM216" s="2">
        <f t="shared" si="85"/>
        <v>0</v>
      </c>
      <c r="AN216" s="2">
        <f t="shared" si="86"/>
        <v>0</v>
      </c>
      <c r="AP216" s="6" t="s">
        <v>1320</v>
      </c>
      <c r="AQ216" s="6" t="s">
        <v>1409</v>
      </c>
      <c r="AR216">
        <v>1</v>
      </c>
      <c r="AT216" s="97">
        <v>6</v>
      </c>
      <c r="AU216" s="99">
        <v>15</v>
      </c>
      <c r="AV216" s="103">
        <f t="shared" si="66"/>
        <v>6015</v>
      </c>
      <c r="AX216" s="7" t="s">
        <v>1370</v>
      </c>
    </row>
    <row r="217" spans="1:50" ht="13" hidden="1" customHeight="1" outlineLevel="1">
      <c r="A217" s="6" t="s">
        <v>1438</v>
      </c>
      <c r="B217" s="6" t="s">
        <v>1409</v>
      </c>
      <c r="C217" s="1">
        <f t="shared" si="78"/>
        <v>63636</v>
      </c>
      <c r="D217" s="7">
        <f>IF(N217&gt;0, RANK(N217,(N217:P217,Q217:AE217)),0)</f>
        <v>2</v>
      </c>
      <c r="E217" s="7">
        <f>IF(O217&gt;0,RANK(O217,(N217:P217,Q217:AE217)),0)</f>
        <v>1</v>
      </c>
      <c r="F217" s="7">
        <f>IF(P217&gt;0,RANK(P217,(N217:P217,Q217:AE217)),0)</f>
        <v>0</v>
      </c>
      <c r="G217" s="1">
        <f t="shared" si="76"/>
        <v>7767</v>
      </c>
      <c r="H217" s="2">
        <f t="shared" si="77"/>
        <v>0.12205355459174053</v>
      </c>
      <c r="I217" s="2"/>
      <c r="J217" s="2">
        <f t="shared" si="79"/>
        <v>0.38658935193915395</v>
      </c>
      <c r="K217" s="2">
        <f t="shared" si="80"/>
        <v>0.5086429065308945</v>
      </c>
      <c r="L217" s="2">
        <f t="shared" si="81"/>
        <v>0</v>
      </c>
      <c r="M217" s="2">
        <f t="shared" si="82"/>
        <v>0.10476774152995161</v>
      </c>
      <c r="N217" s="59">
        <v>24601</v>
      </c>
      <c r="O217" s="59">
        <v>32368</v>
      </c>
      <c r="P217" s="59"/>
      <c r="Q217" s="111">
        <v>1576</v>
      </c>
      <c r="R217" s="111"/>
      <c r="S217" s="111"/>
      <c r="T217" s="111"/>
      <c r="U217" s="59"/>
      <c r="V217" s="111"/>
      <c r="W217" s="111"/>
      <c r="X217" s="59">
        <v>2116</v>
      </c>
      <c r="Y217" s="59">
        <v>0</v>
      </c>
      <c r="Z217" s="111">
        <v>2975</v>
      </c>
      <c r="AA217" s="59"/>
      <c r="AB217" s="59"/>
      <c r="AC217" s="59"/>
      <c r="AD217" s="59"/>
      <c r="AE217" s="59"/>
      <c r="AG217" s="7">
        <f>IF(Q217&gt;0,RANK(Q217,(N217:P217,Q217:AE217)),0)</f>
        <v>5</v>
      </c>
      <c r="AH217" s="7">
        <f>IF(R217&gt;0,RANK(R217,(N217:P217,Q217:AE217)),0)</f>
        <v>0</v>
      </c>
      <c r="AI217" s="7">
        <f>IF(T217&gt;0,RANK(T217,(N217:P217,Q217:AE217)),0)</f>
        <v>0</v>
      </c>
      <c r="AJ217" s="7">
        <f>IF(S217&gt;0,RANK(S217,(N217:P217,Q217:AE217)),0)</f>
        <v>0</v>
      </c>
      <c r="AK217" s="2">
        <f t="shared" si="83"/>
        <v>2.4765855804890314E-2</v>
      </c>
      <c r="AL217" s="2">
        <f t="shared" si="84"/>
        <v>0</v>
      </c>
      <c r="AM217" s="2">
        <f t="shared" si="85"/>
        <v>0</v>
      </c>
      <c r="AN217" s="2">
        <f t="shared" si="86"/>
        <v>0</v>
      </c>
      <c r="AP217" s="6" t="s">
        <v>1438</v>
      </c>
      <c r="AQ217" s="6" t="s">
        <v>1409</v>
      </c>
      <c r="AR217">
        <v>4</v>
      </c>
      <c r="AT217" s="97">
        <v>6</v>
      </c>
      <c r="AU217" s="99">
        <v>17</v>
      </c>
      <c r="AV217" s="103">
        <f t="shared" si="66"/>
        <v>6017</v>
      </c>
      <c r="AX217" s="7" t="s">
        <v>1370</v>
      </c>
    </row>
    <row r="218" spans="1:50" ht="13" hidden="1" customHeight="1" outlineLevel="1">
      <c r="A218" s="6" t="s">
        <v>2103</v>
      </c>
      <c r="B218" s="6" t="s">
        <v>1409</v>
      </c>
      <c r="C218" s="1">
        <f t="shared" si="78"/>
        <v>212059</v>
      </c>
      <c r="D218" s="7">
        <f>IF(N218&gt;0, RANK(N218,(N218:P218,Q218:AE218)),0)</f>
        <v>2</v>
      </c>
      <c r="E218" s="7">
        <f>IF(O218&gt;0,RANK(O218,(N218:P218,Q218:AE218)),0)</f>
        <v>1</v>
      </c>
      <c r="F218" s="7">
        <f>IF(P218&gt;0,RANK(P218,(N218:P218,Q218:AE218)),0)</f>
        <v>0</v>
      </c>
      <c r="G218" s="1">
        <f t="shared" si="76"/>
        <v>39570</v>
      </c>
      <c r="H218" s="2">
        <f t="shared" si="77"/>
        <v>0.18659901253896322</v>
      </c>
      <c r="I218" s="2"/>
      <c r="J218" s="2">
        <f t="shared" si="79"/>
        <v>0.36933589236957637</v>
      </c>
      <c r="K218" s="2">
        <f t="shared" si="80"/>
        <v>0.55593490490853958</v>
      </c>
      <c r="L218" s="2">
        <f t="shared" si="81"/>
        <v>0</v>
      </c>
      <c r="M218" s="2">
        <f t="shared" si="82"/>
        <v>7.4729202721883992E-2</v>
      </c>
      <c r="N218" s="59">
        <v>78321</v>
      </c>
      <c r="O218" s="59">
        <v>117891</v>
      </c>
      <c r="P218" s="59"/>
      <c r="Q218" s="111">
        <v>3248</v>
      </c>
      <c r="R218" s="111"/>
      <c r="S218" s="111"/>
      <c r="T218" s="111"/>
      <c r="U218" s="59"/>
      <c r="V218" s="111"/>
      <c r="W218" s="111"/>
      <c r="X218" s="59">
        <v>8009</v>
      </c>
      <c r="Y218" s="59">
        <v>3</v>
      </c>
      <c r="Z218" s="111">
        <v>4587</v>
      </c>
      <c r="AA218" s="59"/>
      <c r="AB218" s="59"/>
      <c r="AC218" s="59"/>
      <c r="AD218" s="59"/>
      <c r="AE218" s="59"/>
      <c r="AG218" s="7">
        <f>IF(Q218&gt;0,RANK(Q218,(N218:P218,Q218:AE218)),0)</f>
        <v>5</v>
      </c>
      <c r="AH218" s="7">
        <f>IF(R218&gt;0,RANK(R218,(N218:P218,Q218:AE218)),0)</f>
        <v>0</v>
      </c>
      <c r="AI218" s="7">
        <f>IF(T218&gt;0,RANK(T218,(N218:P218,Q218:AE218)),0)</f>
        <v>0</v>
      </c>
      <c r="AJ218" s="7">
        <f>IF(S218&gt;0,RANK(S218,(N218:P218,Q218:AE218)),0)</f>
        <v>0</v>
      </c>
      <c r="AK218" s="2">
        <f t="shared" si="83"/>
        <v>1.5316492108328342E-2</v>
      </c>
      <c r="AL218" s="2">
        <f t="shared" si="84"/>
        <v>0</v>
      </c>
      <c r="AM218" s="2">
        <f t="shared" si="85"/>
        <v>0</v>
      </c>
      <c r="AN218" s="2">
        <f t="shared" si="86"/>
        <v>0</v>
      </c>
      <c r="AP218" s="6" t="s">
        <v>2103</v>
      </c>
      <c r="AQ218" s="6" t="s">
        <v>1409</v>
      </c>
      <c r="AR218">
        <v>0</v>
      </c>
      <c r="AT218" s="97">
        <v>6</v>
      </c>
      <c r="AU218" s="99">
        <v>19</v>
      </c>
      <c r="AV218" s="103">
        <f t="shared" si="66"/>
        <v>6019</v>
      </c>
      <c r="AX218" s="7" t="s">
        <v>1370</v>
      </c>
    </row>
    <row r="219" spans="1:50" ht="13" hidden="1" customHeight="1" outlineLevel="1">
      <c r="A219" s="6" t="s">
        <v>2085</v>
      </c>
      <c r="B219" s="6" t="s">
        <v>1409</v>
      </c>
      <c r="C219" s="1">
        <f t="shared" si="78"/>
        <v>8644</v>
      </c>
      <c r="D219" s="7">
        <f>IF(N219&gt;0, RANK(N219,(N219:P219,Q219:AE219)),0)</f>
        <v>2</v>
      </c>
      <c r="E219" s="7">
        <f>IF(O219&gt;0,RANK(O219,(N219:P219,Q219:AE219)),0)</f>
        <v>1</v>
      </c>
      <c r="F219" s="7">
        <f>IF(P219&gt;0,RANK(P219,(N219:P219,Q219:AE219)),0)</f>
        <v>0</v>
      </c>
      <c r="G219" s="1">
        <f t="shared" si="76"/>
        <v>3102</v>
      </c>
      <c r="H219" s="2">
        <f t="shared" si="77"/>
        <v>0.35886163813049515</v>
      </c>
      <c r="I219" s="2"/>
      <c r="J219" s="2">
        <f t="shared" si="79"/>
        <v>0.26272559000462747</v>
      </c>
      <c r="K219" s="2">
        <f t="shared" si="80"/>
        <v>0.62158722813512268</v>
      </c>
      <c r="L219" s="2">
        <f t="shared" si="81"/>
        <v>0</v>
      </c>
      <c r="M219" s="2">
        <f t="shared" si="82"/>
        <v>0.11568718186024984</v>
      </c>
      <c r="N219" s="59">
        <v>2271</v>
      </c>
      <c r="O219" s="59">
        <v>5373</v>
      </c>
      <c r="P219" s="59"/>
      <c r="Q219" s="111">
        <v>192</v>
      </c>
      <c r="R219" s="111"/>
      <c r="S219" s="111"/>
      <c r="T219" s="111"/>
      <c r="U219" s="59"/>
      <c r="V219" s="111"/>
      <c r="W219" s="111"/>
      <c r="X219" s="59">
        <v>279</v>
      </c>
      <c r="Y219" s="59">
        <v>0</v>
      </c>
      <c r="Z219" s="111">
        <v>529</v>
      </c>
      <c r="AA219" s="59"/>
      <c r="AB219" s="59"/>
      <c r="AC219" s="59"/>
      <c r="AD219" s="59"/>
      <c r="AE219" s="59"/>
      <c r="AG219" s="7">
        <f>IF(Q219&gt;0,RANK(Q219,(N219:P219,Q219:AE219)),0)</f>
        <v>5</v>
      </c>
      <c r="AH219" s="7">
        <f>IF(R219&gt;0,RANK(R219,(N219:P219,Q219:AE219)),0)</f>
        <v>0</v>
      </c>
      <c r="AI219" s="7">
        <f>IF(T219&gt;0,RANK(T219,(N219:P219,Q219:AE219)),0)</f>
        <v>0</v>
      </c>
      <c r="AJ219" s="7">
        <f>IF(S219&gt;0,RANK(S219,(N219:P219,Q219:AE219)),0)</f>
        <v>0</v>
      </c>
      <c r="AK219" s="2">
        <f t="shared" si="83"/>
        <v>2.2211938917167977E-2</v>
      </c>
      <c r="AL219" s="2">
        <f t="shared" si="84"/>
        <v>0</v>
      </c>
      <c r="AM219" s="2">
        <f t="shared" si="85"/>
        <v>0</v>
      </c>
      <c r="AN219" s="2">
        <f t="shared" si="86"/>
        <v>0</v>
      </c>
      <c r="AP219" s="6" t="s">
        <v>2085</v>
      </c>
      <c r="AQ219" s="6" t="s">
        <v>1409</v>
      </c>
      <c r="AR219">
        <v>2</v>
      </c>
      <c r="AT219" s="97">
        <v>6</v>
      </c>
      <c r="AU219" s="99">
        <v>21</v>
      </c>
      <c r="AV219" s="103">
        <f t="shared" si="66"/>
        <v>6021</v>
      </c>
      <c r="AX219" s="7" t="s">
        <v>1370</v>
      </c>
    </row>
    <row r="220" spans="1:50" ht="13" hidden="1" customHeight="1" outlineLevel="1">
      <c r="A220" s="6" t="s">
        <v>1128</v>
      </c>
      <c r="B220" s="6" t="s">
        <v>1409</v>
      </c>
      <c r="C220" s="1">
        <f t="shared" si="78"/>
        <v>57402</v>
      </c>
      <c r="D220" s="7">
        <f>IF(N220&gt;0, RANK(N220,(N220:P220,Q220:AE220)),0)</f>
        <v>1</v>
      </c>
      <c r="E220" s="7">
        <f>IF(O220&gt;0,RANK(O220,(N220:P220,Q220:AE220)),0)</f>
        <v>2</v>
      </c>
      <c r="F220" s="7">
        <f>IF(P220&gt;0,RANK(P220,(N220:P220,Q220:AE220)),0)</f>
        <v>0</v>
      </c>
      <c r="G220" s="1">
        <f t="shared" si="76"/>
        <v>3159</v>
      </c>
      <c r="H220" s="2">
        <f t="shared" si="77"/>
        <v>5.5032925682031983E-2</v>
      </c>
      <c r="I220" s="2"/>
      <c r="J220" s="2">
        <f t="shared" si="79"/>
        <v>0.48632451830946655</v>
      </c>
      <c r="K220" s="2">
        <f t="shared" si="80"/>
        <v>0.43129159262743461</v>
      </c>
      <c r="L220" s="2">
        <f t="shared" si="81"/>
        <v>0</v>
      </c>
      <c r="M220" s="2">
        <f t="shared" si="82"/>
        <v>8.2383889063098847E-2</v>
      </c>
      <c r="N220" s="59">
        <v>27916</v>
      </c>
      <c r="O220" s="59">
        <v>24757</v>
      </c>
      <c r="P220" s="59"/>
      <c r="Q220" s="111">
        <v>986</v>
      </c>
      <c r="R220" s="111"/>
      <c r="S220" s="111"/>
      <c r="T220" s="111"/>
      <c r="U220" s="59"/>
      <c r="V220" s="111"/>
      <c r="W220" s="111"/>
      <c r="X220" s="59">
        <v>1941</v>
      </c>
      <c r="Y220" s="59">
        <v>0</v>
      </c>
      <c r="Z220" s="111">
        <v>1802</v>
      </c>
      <c r="AA220" s="59"/>
      <c r="AB220" s="59"/>
      <c r="AC220" s="59"/>
      <c r="AD220" s="59"/>
      <c r="AE220" s="59"/>
      <c r="AG220" s="7">
        <f>IF(Q220&gt;0,RANK(Q220,(N220:P220,Q220:AE220)),0)</f>
        <v>5</v>
      </c>
      <c r="AH220" s="7">
        <f>IF(R220&gt;0,RANK(R220,(N220:P220,Q220:AE220)),0)</f>
        <v>0</v>
      </c>
      <c r="AI220" s="7">
        <f>IF(T220&gt;0,RANK(T220,(N220:P220,Q220:AE220)),0)</f>
        <v>0</v>
      </c>
      <c r="AJ220" s="7">
        <f>IF(S220&gt;0,RANK(S220,(N220:P220,Q220:AE220)),0)</f>
        <v>0</v>
      </c>
      <c r="AK220" s="2">
        <f t="shared" si="83"/>
        <v>1.7177101843141356E-2</v>
      </c>
      <c r="AL220" s="2">
        <f t="shared" si="84"/>
        <v>0</v>
      </c>
      <c r="AM220" s="2">
        <f t="shared" si="85"/>
        <v>0</v>
      </c>
      <c r="AN220" s="2">
        <f t="shared" si="86"/>
        <v>0</v>
      </c>
      <c r="AP220" s="6" t="s">
        <v>1128</v>
      </c>
      <c r="AQ220" s="6" t="s">
        <v>1409</v>
      </c>
      <c r="AR220">
        <v>1</v>
      </c>
      <c r="AT220" s="97">
        <v>6</v>
      </c>
      <c r="AU220" s="99">
        <v>23</v>
      </c>
      <c r="AV220" s="103">
        <f t="shared" si="66"/>
        <v>6023</v>
      </c>
      <c r="AX220" s="7" t="s">
        <v>1370</v>
      </c>
    </row>
    <row r="221" spans="1:50" ht="13" hidden="1" customHeight="1" outlineLevel="1">
      <c r="A221" s="6" t="s">
        <v>736</v>
      </c>
      <c r="B221" s="6" t="s">
        <v>1409</v>
      </c>
      <c r="C221" s="1">
        <f t="shared" si="78"/>
        <v>26008</v>
      </c>
      <c r="D221" s="7">
        <f>IF(N221&gt;0, RANK(N221,(N221:P221,Q221:AE221)),0)</f>
        <v>1</v>
      </c>
      <c r="E221" s="7">
        <f>IF(O221&gt;0,RANK(O221,(N221:P221,Q221:AE221)),0)</f>
        <v>2</v>
      </c>
      <c r="F221" s="7">
        <f>IF(P221&gt;0,RANK(P221,(N221:P221,Q221:AE221)),0)</f>
        <v>0</v>
      </c>
      <c r="G221" s="1">
        <f t="shared" si="76"/>
        <v>225</v>
      </c>
      <c r="H221" s="2">
        <f t="shared" si="77"/>
        <v>8.6511842509996925E-3</v>
      </c>
      <c r="I221" s="2"/>
      <c r="J221" s="2">
        <f t="shared" si="79"/>
        <v>0.44655490618271299</v>
      </c>
      <c r="K221" s="2">
        <f t="shared" si="80"/>
        <v>0.43790372193171334</v>
      </c>
      <c r="L221" s="2">
        <f t="shared" si="81"/>
        <v>0</v>
      </c>
      <c r="M221" s="2">
        <f t="shared" si="82"/>
        <v>0.11554137188557367</v>
      </c>
      <c r="N221" s="59">
        <v>11614</v>
      </c>
      <c r="O221" s="59">
        <v>11389</v>
      </c>
      <c r="P221" s="59"/>
      <c r="Q221" s="111">
        <v>347</v>
      </c>
      <c r="R221" s="111"/>
      <c r="S221" s="111"/>
      <c r="T221" s="111"/>
      <c r="U221" s="59"/>
      <c r="V221" s="111"/>
      <c r="W221" s="111"/>
      <c r="X221" s="59">
        <v>1839</v>
      </c>
      <c r="Y221" s="59">
        <v>0</v>
      </c>
      <c r="Z221" s="111">
        <v>819</v>
      </c>
      <c r="AA221" s="59"/>
      <c r="AB221" s="59"/>
      <c r="AC221" s="59"/>
      <c r="AD221" s="59"/>
      <c r="AE221" s="59"/>
      <c r="AG221" s="7">
        <f>IF(Q221&gt;0,RANK(Q221,(N221:P221,Q221:AE221)),0)</f>
        <v>5</v>
      </c>
      <c r="AH221" s="7">
        <f>IF(R221&gt;0,RANK(R221,(N221:P221,Q221:AE221)),0)</f>
        <v>0</v>
      </c>
      <c r="AI221" s="7">
        <f>IF(T221&gt;0,RANK(T221,(N221:P221,Q221:AE221)),0)</f>
        <v>0</v>
      </c>
      <c r="AJ221" s="7">
        <f>IF(S221&gt;0,RANK(S221,(N221:P221,Q221:AE221)),0)</f>
        <v>0</v>
      </c>
      <c r="AK221" s="2">
        <f t="shared" si="83"/>
        <v>1.3342048600430636E-2</v>
      </c>
      <c r="AL221" s="2">
        <f t="shared" si="84"/>
        <v>0</v>
      </c>
      <c r="AM221" s="2">
        <f t="shared" si="85"/>
        <v>0</v>
      </c>
      <c r="AN221" s="2">
        <f t="shared" si="86"/>
        <v>0</v>
      </c>
      <c r="AP221" s="6" t="s">
        <v>736</v>
      </c>
      <c r="AQ221" s="6" t="s">
        <v>1409</v>
      </c>
      <c r="AR221">
        <v>51</v>
      </c>
      <c r="AT221" s="97">
        <v>6</v>
      </c>
      <c r="AU221" s="99">
        <v>25</v>
      </c>
      <c r="AV221" s="103">
        <f t="shared" si="66"/>
        <v>6025</v>
      </c>
      <c r="AX221" s="7" t="s">
        <v>1370</v>
      </c>
    </row>
    <row r="222" spans="1:50" ht="13" hidden="1" customHeight="1" outlineLevel="1">
      <c r="A222" s="6" t="s">
        <v>484</v>
      </c>
      <c r="B222" s="6" t="s">
        <v>1409</v>
      </c>
      <c r="C222" s="1">
        <f t="shared" si="78"/>
        <v>8273</v>
      </c>
      <c r="D222" s="7">
        <f>IF(N222&gt;0, RANK(N222,(N222:P222,Q222:AE222)),0)</f>
        <v>2</v>
      </c>
      <c r="E222" s="7">
        <f>IF(O222&gt;0,RANK(O222,(N222:P222,Q222:AE222)),0)</f>
        <v>1</v>
      </c>
      <c r="F222" s="7">
        <f>IF(P222&gt;0,RANK(P222,(N222:P222,Q222:AE222)),0)</f>
        <v>0</v>
      </c>
      <c r="G222" s="1">
        <f t="shared" si="76"/>
        <v>2284</v>
      </c>
      <c r="H222" s="2">
        <f t="shared" si="77"/>
        <v>0.2760788105886619</v>
      </c>
      <c r="I222" s="2"/>
      <c r="J222" s="2">
        <f t="shared" si="79"/>
        <v>0.30980297352834524</v>
      </c>
      <c r="K222" s="2">
        <f t="shared" si="80"/>
        <v>0.58588178411700709</v>
      </c>
      <c r="L222" s="2">
        <f t="shared" si="81"/>
        <v>0</v>
      </c>
      <c r="M222" s="2">
        <f t="shared" si="82"/>
        <v>0.10431524235464773</v>
      </c>
      <c r="N222" s="59">
        <v>2563</v>
      </c>
      <c r="O222" s="59">
        <v>4847</v>
      </c>
      <c r="P222" s="59"/>
      <c r="Q222" s="111">
        <v>175</v>
      </c>
      <c r="R222" s="111"/>
      <c r="S222" s="111"/>
      <c r="T222" s="111"/>
      <c r="U222" s="59"/>
      <c r="V222" s="111"/>
      <c r="W222" s="111"/>
      <c r="X222" s="59">
        <v>278</v>
      </c>
      <c r="Y222" s="59">
        <v>0</v>
      </c>
      <c r="Z222" s="111">
        <v>410</v>
      </c>
      <c r="AA222" s="59"/>
      <c r="AB222" s="59"/>
      <c r="AC222" s="59"/>
      <c r="AD222" s="59"/>
      <c r="AE222" s="59"/>
      <c r="AG222" s="7">
        <f>IF(Q222&gt;0,RANK(Q222,(N222:P222,Q222:AE222)),0)</f>
        <v>5</v>
      </c>
      <c r="AH222" s="7">
        <f>IF(R222&gt;0,RANK(R222,(N222:P222,Q222:AE222)),0)</f>
        <v>0</v>
      </c>
      <c r="AI222" s="7">
        <f>IF(T222&gt;0,RANK(T222,(N222:P222,Q222:AE222)),0)</f>
        <v>0</v>
      </c>
      <c r="AJ222" s="7">
        <f>IF(S222&gt;0,RANK(S222,(N222:P222,Q222:AE222)),0)</f>
        <v>0</v>
      </c>
      <c r="AK222" s="2">
        <f t="shared" si="83"/>
        <v>2.1153148797292395E-2</v>
      </c>
      <c r="AL222" s="2">
        <f t="shared" si="84"/>
        <v>0</v>
      </c>
      <c r="AM222" s="2">
        <f t="shared" si="85"/>
        <v>0</v>
      </c>
      <c r="AN222" s="2">
        <f t="shared" si="86"/>
        <v>0</v>
      </c>
      <c r="AP222" s="6" t="s">
        <v>484</v>
      </c>
      <c r="AQ222" s="6" t="s">
        <v>1409</v>
      </c>
      <c r="AR222">
        <v>25</v>
      </c>
      <c r="AT222" s="97">
        <v>6</v>
      </c>
      <c r="AU222" s="99">
        <v>27</v>
      </c>
      <c r="AV222" s="103">
        <f t="shared" si="66"/>
        <v>6027</v>
      </c>
      <c r="AX222" s="7" t="s">
        <v>1370</v>
      </c>
    </row>
    <row r="223" spans="1:50" ht="13" hidden="1" customHeight="1" outlineLevel="1">
      <c r="A223" s="6" t="s">
        <v>1043</v>
      </c>
      <c r="B223" s="6" t="s">
        <v>1409</v>
      </c>
      <c r="C223" s="1">
        <f t="shared" si="78"/>
        <v>175366</v>
      </c>
      <c r="D223" s="7">
        <f>IF(N223&gt;0, RANK(N223,(N223:P223,Q223:AE223)),0)</f>
        <v>2</v>
      </c>
      <c r="E223" s="7">
        <f>IF(O223&gt;0,RANK(O223,(N223:P223,Q223:AE223)),0)</f>
        <v>1</v>
      </c>
      <c r="F223" s="7">
        <f>IF(P223&gt;0,RANK(P223,(N223:P223,Q223:AE223)),0)</f>
        <v>0</v>
      </c>
      <c r="G223" s="1">
        <f t="shared" si="76"/>
        <v>53775</v>
      </c>
      <c r="H223" s="2">
        <f t="shared" si="77"/>
        <v>0.3066443894483537</v>
      </c>
      <c r="I223" s="2"/>
      <c r="J223" s="2">
        <f t="shared" si="79"/>
        <v>0.30302909343886503</v>
      </c>
      <c r="K223" s="2">
        <f t="shared" si="80"/>
        <v>0.60967348288721868</v>
      </c>
      <c r="L223" s="2">
        <f t="shared" si="81"/>
        <v>0</v>
      </c>
      <c r="M223" s="2">
        <f t="shared" si="82"/>
        <v>8.7297423673916241E-2</v>
      </c>
      <c r="N223" s="59">
        <v>53141</v>
      </c>
      <c r="O223" s="59">
        <v>106916</v>
      </c>
      <c r="P223" s="59"/>
      <c r="Q223" s="111">
        <v>2823</v>
      </c>
      <c r="R223" s="111"/>
      <c r="S223" s="111"/>
      <c r="T223" s="111"/>
      <c r="U223" s="59"/>
      <c r="V223" s="111"/>
      <c r="W223" s="111"/>
      <c r="X223" s="59">
        <v>6200</v>
      </c>
      <c r="Y223" s="59">
        <v>0</v>
      </c>
      <c r="Z223" s="111">
        <v>6286</v>
      </c>
      <c r="AA223" s="59"/>
      <c r="AB223" s="59"/>
      <c r="AC223" s="59"/>
      <c r="AD223" s="59"/>
      <c r="AE223" s="59"/>
      <c r="AG223" s="7">
        <f>IF(Q223&gt;0,RANK(Q223,(N223:P223,Q223:AE223)),0)</f>
        <v>5</v>
      </c>
      <c r="AH223" s="7">
        <f>IF(R223&gt;0,RANK(R223,(N223:P223,Q223:AE223)),0)</f>
        <v>0</v>
      </c>
      <c r="AI223" s="7">
        <f>IF(T223&gt;0,RANK(T223,(N223:P223,Q223:AE223)),0)</f>
        <v>0</v>
      </c>
      <c r="AJ223" s="7">
        <f>IF(S223&gt;0,RANK(S223,(N223:P223,Q223:AE223)),0)</f>
        <v>0</v>
      </c>
      <c r="AK223" s="2">
        <f t="shared" si="83"/>
        <v>1.6097761253606742E-2</v>
      </c>
      <c r="AL223" s="2">
        <f t="shared" si="84"/>
        <v>0</v>
      </c>
      <c r="AM223" s="2">
        <f t="shared" si="85"/>
        <v>0</v>
      </c>
      <c r="AN223" s="2">
        <f t="shared" si="86"/>
        <v>0</v>
      </c>
      <c r="AP223" s="6" t="s">
        <v>1043</v>
      </c>
      <c r="AQ223" s="6" t="s">
        <v>1409</v>
      </c>
      <c r="AR223">
        <v>0</v>
      </c>
      <c r="AT223" s="97">
        <v>6</v>
      </c>
      <c r="AU223" s="99">
        <v>29</v>
      </c>
      <c r="AV223" s="103">
        <f t="shared" si="66"/>
        <v>6029</v>
      </c>
      <c r="AX223" s="7" t="s">
        <v>1370</v>
      </c>
    </row>
    <row r="224" spans="1:50" ht="13" hidden="1" customHeight="1" outlineLevel="1">
      <c r="A224" s="6" t="s">
        <v>1266</v>
      </c>
      <c r="B224" s="6" t="s">
        <v>1409</v>
      </c>
      <c r="C224" s="1">
        <f t="shared" si="78"/>
        <v>24636</v>
      </c>
      <c r="D224" s="7">
        <f>IF(N224&gt;0, RANK(N224,(N224:P224,Q224:AE224)),0)</f>
        <v>2</v>
      </c>
      <c r="E224" s="7">
        <f>IF(O224&gt;0,RANK(O224,(N224:P224,Q224:AE224)),0)</f>
        <v>1</v>
      </c>
      <c r="F224" s="7">
        <f>IF(P224&gt;0,RANK(P224,(N224:P224,Q224:AE224)),0)</f>
        <v>0</v>
      </c>
      <c r="G224" s="1">
        <f t="shared" si="76"/>
        <v>5928</v>
      </c>
      <c r="H224" s="2">
        <f t="shared" si="77"/>
        <v>0.24062347783731125</v>
      </c>
      <c r="I224" s="2"/>
      <c r="J224" s="2">
        <f t="shared" si="79"/>
        <v>0.33085728202630299</v>
      </c>
      <c r="K224" s="2">
        <f t="shared" si="80"/>
        <v>0.57148075986361424</v>
      </c>
      <c r="L224" s="2">
        <f t="shared" si="81"/>
        <v>0</v>
      </c>
      <c r="M224" s="2">
        <f t="shared" si="82"/>
        <v>9.7661958110082825E-2</v>
      </c>
      <c r="N224" s="59">
        <v>8151</v>
      </c>
      <c r="O224" s="59">
        <v>14079</v>
      </c>
      <c r="P224" s="59"/>
      <c r="Q224" s="111">
        <v>315</v>
      </c>
      <c r="R224" s="111"/>
      <c r="S224" s="111"/>
      <c r="T224" s="111"/>
      <c r="U224" s="59"/>
      <c r="V224" s="111"/>
      <c r="W224" s="111"/>
      <c r="X224" s="59">
        <v>1196</v>
      </c>
      <c r="Y224" s="59">
        <v>0</v>
      </c>
      <c r="Z224" s="111">
        <v>895</v>
      </c>
      <c r="AA224" s="59"/>
      <c r="AB224" s="59"/>
      <c r="AC224" s="59"/>
      <c r="AD224" s="59"/>
      <c r="AE224" s="59"/>
      <c r="AG224" s="7">
        <f>IF(Q224&gt;0,RANK(Q224,(N224:P224,Q224:AE224)),0)</f>
        <v>5</v>
      </c>
      <c r="AH224" s="7">
        <f>IF(R224&gt;0,RANK(R224,(N224:P224,Q224:AE224)),0)</f>
        <v>0</v>
      </c>
      <c r="AI224" s="7">
        <f>IF(T224&gt;0,RANK(T224,(N224:P224,Q224:AE224)),0)</f>
        <v>0</v>
      </c>
      <c r="AJ224" s="7">
        <f>IF(S224&gt;0,RANK(S224,(N224:P224,Q224:AE224)),0)</f>
        <v>0</v>
      </c>
      <c r="AK224" s="2">
        <f t="shared" si="83"/>
        <v>1.2786166585484657E-2</v>
      </c>
      <c r="AL224" s="2">
        <f t="shared" si="84"/>
        <v>0</v>
      </c>
      <c r="AM224" s="2">
        <f t="shared" si="85"/>
        <v>0</v>
      </c>
      <c r="AN224" s="2">
        <f t="shared" si="86"/>
        <v>0</v>
      </c>
      <c r="AP224" s="6" t="s">
        <v>1266</v>
      </c>
      <c r="AQ224" s="6" t="s">
        <v>1409</v>
      </c>
      <c r="AR224">
        <v>20</v>
      </c>
      <c r="AT224" s="97">
        <v>6</v>
      </c>
      <c r="AU224" s="99">
        <v>31</v>
      </c>
      <c r="AV224" s="103">
        <f t="shared" si="66"/>
        <v>6031</v>
      </c>
      <c r="AX224" s="7" t="s">
        <v>1370</v>
      </c>
    </row>
    <row r="225" spans="1:50" ht="13" hidden="1" customHeight="1" outlineLevel="1">
      <c r="A225" s="6" t="s">
        <v>1267</v>
      </c>
      <c r="B225" s="6" t="s">
        <v>1409</v>
      </c>
      <c r="C225" s="1">
        <f t="shared" si="78"/>
        <v>23080</v>
      </c>
      <c r="D225" s="7">
        <f>IF(N225&gt;0, RANK(N225,(N225:P225,Q225:AE225)),0)</f>
        <v>1</v>
      </c>
      <c r="E225" s="7">
        <f>IF(O225&gt;0,RANK(O225,(N225:P225,Q225:AE225)),0)</f>
        <v>2</v>
      </c>
      <c r="F225" s="7">
        <f>IF(P225&gt;0,RANK(P225,(N225:P225,Q225:AE225)),0)</f>
        <v>0</v>
      </c>
      <c r="G225" s="1">
        <f t="shared" si="76"/>
        <v>1448</v>
      </c>
      <c r="H225" s="2">
        <f t="shared" si="77"/>
        <v>6.2738301559792028E-2</v>
      </c>
      <c r="I225" s="2"/>
      <c r="J225" s="2">
        <f t="shared" si="79"/>
        <v>0.46815424610051992</v>
      </c>
      <c r="K225" s="2">
        <f t="shared" si="80"/>
        <v>0.40541594454072788</v>
      </c>
      <c r="L225" s="2">
        <f t="shared" si="81"/>
        <v>0</v>
      </c>
      <c r="M225" s="2">
        <f t="shared" si="82"/>
        <v>0.1264298093587522</v>
      </c>
      <c r="N225" s="59">
        <v>10805</v>
      </c>
      <c r="O225" s="59">
        <v>9357</v>
      </c>
      <c r="P225" s="59"/>
      <c r="Q225" s="111">
        <v>720</v>
      </c>
      <c r="R225" s="111"/>
      <c r="S225" s="111"/>
      <c r="T225" s="111"/>
      <c r="U225" s="59"/>
      <c r="V225" s="111"/>
      <c r="W225" s="111"/>
      <c r="X225" s="59">
        <v>810</v>
      </c>
      <c r="Y225" s="59">
        <v>0</v>
      </c>
      <c r="Z225" s="111">
        <v>1388</v>
      </c>
      <c r="AA225" s="59"/>
      <c r="AB225" s="59"/>
      <c r="AC225" s="59"/>
      <c r="AD225" s="59"/>
      <c r="AE225" s="59"/>
      <c r="AG225" s="7">
        <f>IF(Q225&gt;0,RANK(Q225,(N225:P225,Q225:AE225)),0)</f>
        <v>5</v>
      </c>
      <c r="AH225" s="7">
        <f>IF(R225&gt;0,RANK(R225,(N225:P225,Q225:AE225)),0)</f>
        <v>0</v>
      </c>
      <c r="AI225" s="7">
        <f>IF(T225&gt;0,RANK(T225,(N225:P225,Q225:AE225)),0)</f>
        <v>0</v>
      </c>
      <c r="AJ225" s="7">
        <f>IF(S225&gt;0,RANK(S225,(N225:P225,Q225:AE225)),0)</f>
        <v>0</v>
      </c>
      <c r="AK225" s="2">
        <f t="shared" si="83"/>
        <v>3.1195840554592721E-2</v>
      </c>
      <c r="AL225" s="2">
        <f t="shared" si="84"/>
        <v>0</v>
      </c>
      <c r="AM225" s="2">
        <f t="shared" si="85"/>
        <v>0</v>
      </c>
      <c r="AN225" s="2">
        <f t="shared" si="86"/>
        <v>0</v>
      </c>
      <c r="AP225" s="6" t="s">
        <v>1267</v>
      </c>
      <c r="AQ225" s="6" t="s">
        <v>1409</v>
      </c>
      <c r="AR225">
        <v>1</v>
      </c>
      <c r="AT225" s="97">
        <v>6</v>
      </c>
      <c r="AU225" s="99">
        <v>33</v>
      </c>
      <c r="AV225" s="103">
        <f t="shared" si="66"/>
        <v>6033</v>
      </c>
      <c r="AX225" s="7" t="s">
        <v>1370</v>
      </c>
    </row>
    <row r="226" spans="1:50" ht="13" hidden="1" customHeight="1" outlineLevel="1">
      <c r="A226" s="6" t="s">
        <v>102</v>
      </c>
      <c r="B226" s="6" t="s">
        <v>1409</v>
      </c>
      <c r="C226" s="1">
        <f t="shared" si="78"/>
        <v>9873</v>
      </c>
      <c r="D226" s="7">
        <f>IF(N226&gt;0, RANK(N226,(N226:P226,Q226:AE226)),0)</f>
        <v>2</v>
      </c>
      <c r="E226" s="7">
        <f>IF(O226&gt;0,RANK(O226,(N226:P226,Q226:AE226)),0)</f>
        <v>1</v>
      </c>
      <c r="F226" s="7">
        <f>IF(P226&gt;0,RANK(P226,(N226:P226,Q226:AE226)),0)</f>
        <v>0</v>
      </c>
      <c r="G226" s="1">
        <f t="shared" si="76"/>
        <v>1062</v>
      </c>
      <c r="H226" s="2">
        <f t="shared" si="77"/>
        <v>0.10756608933454877</v>
      </c>
      <c r="I226" s="2"/>
      <c r="J226" s="2">
        <f t="shared" si="79"/>
        <v>0.38093791147574191</v>
      </c>
      <c r="K226" s="2">
        <f t="shared" si="80"/>
        <v>0.48850400081029072</v>
      </c>
      <c r="L226" s="2">
        <f t="shared" si="81"/>
        <v>0</v>
      </c>
      <c r="M226" s="2">
        <f t="shared" si="82"/>
        <v>0.13055808771396743</v>
      </c>
      <c r="N226" s="59">
        <v>3761</v>
      </c>
      <c r="O226" s="59">
        <v>4823</v>
      </c>
      <c r="P226" s="59"/>
      <c r="Q226" s="111">
        <v>203</v>
      </c>
      <c r="R226" s="111"/>
      <c r="S226" s="111"/>
      <c r="T226" s="111"/>
      <c r="U226" s="59"/>
      <c r="V226" s="111"/>
      <c r="W226" s="111"/>
      <c r="X226" s="59">
        <v>329</v>
      </c>
      <c r="Y226" s="59">
        <v>0</v>
      </c>
      <c r="Z226" s="111">
        <v>757</v>
      </c>
      <c r="AA226" s="59"/>
      <c r="AB226" s="59"/>
      <c r="AC226" s="59"/>
      <c r="AD226" s="59"/>
      <c r="AE226" s="59"/>
      <c r="AG226" s="7">
        <f>IF(Q226&gt;0,RANK(Q226,(N226:P226,Q226:AE226)),0)</f>
        <v>5</v>
      </c>
      <c r="AH226" s="7">
        <f>IF(R226&gt;0,RANK(R226,(N226:P226,Q226:AE226)),0)</f>
        <v>0</v>
      </c>
      <c r="AI226" s="7">
        <f>IF(T226&gt;0,RANK(T226,(N226:P226,Q226:AE226)),0)</f>
        <v>0</v>
      </c>
      <c r="AJ226" s="7">
        <f>IF(S226&gt;0,RANK(S226,(N226:P226,Q226:AE226)),0)</f>
        <v>0</v>
      </c>
      <c r="AK226" s="2">
        <f t="shared" si="83"/>
        <v>2.056112630406158E-2</v>
      </c>
      <c r="AL226" s="2">
        <f t="shared" si="84"/>
        <v>0</v>
      </c>
      <c r="AM226" s="2">
        <f t="shared" si="85"/>
        <v>0</v>
      </c>
      <c r="AN226" s="2">
        <f t="shared" si="86"/>
        <v>0</v>
      </c>
      <c r="AP226" s="6" t="s">
        <v>102</v>
      </c>
      <c r="AQ226" s="6" t="s">
        <v>1409</v>
      </c>
      <c r="AR226">
        <v>4</v>
      </c>
      <c r="AT226" s="97">
        <v>6</v>
      </c>
      <c r="AU226" s="99">
        <v>35</v>
      </c>
      <c r="AV226" s="103">
        <f t="shared" si="66"/>
        <v>6035</v>
      </c>
      <c r="AX226" s="7" t="s">
        <v>1370</v>
      </c>
    </row>
    <row r="227" spans="1:50" ht="13" hidden="1" customHeight="1" outlineLevel="1">
      <c r="A227" s="6" t="s">
        <v>441</v>
      </c>
      <c r="B227" s="6" t="s">
        <v>1409</v>
      </c>
      <c r="C227" s="1">
        <f t="shared" si="78"/>
        <v>2684066</v>
      </c>
      <c r="D227" s="7">
        <f>IF(N227&gt;0, RANK(N227,(N227:P227,Q227:AE227)),0)</f>
        <v>1</v>
      </c>
      <c r="E227" s="7">
        <f>IF(O227&gt;0,RANK(O227,(N227:P227,Q227:AE227)),0)</f>
        <v>2</v>
      </c>
      <c r="F227" s="7">
        <f>IF(P227&gt;0,RANK(P227,(N227:P227,Q227:AE227)),0)</f>
        <v>0</v>
      </c>
      <c r="G227" s="1">
        <f t="shared" si="76"/>
        <v>347449</v>
      </c>
      <c r="H227" s="2">
        <f t="shared" si="77"/>
        <v>0.12944875424076754</v>
      </c>
      <c r="I227" s="2"/>
      <c r="J227" s="2">
        <f t="shared" si="79"/>
        <v>0.52547999937408396</v>
      </c>
      <c r="K227" s="2">
        <f t="shared" si="80"/>
        <v>0.39603124513331639</v>
      </c>
      <c r="L227" s="2">
        <f t="shared" si="81"/>
        <v>0</v>
      </c>
      <c r="M227" s="2">
        <f t="shared" si="82"/>
        <v>7.8488755492599649E-2</v>
      </c>
      <c r="N227" s="59">
        <v>1410423</v>
      </c>
      <c r="O227" s="59">
        <v>1062974</v>
      </c>
      <c r="P227" s="59"/>
      <c r="Q227" s="111">
        <v>46195</v>
      </c>
      <c r="R227" s="111"/>
      <c r="S227" s="111"/>
      <c r="T227" s="111"/>
      <c r="U227" s="59"/>
      <c r="V227" s="111"/>
      <c r="W227" s="111"/>
      <c r="X227" s="59">
        <v>95779</v>
      </c>
      <c r="Y227" s="59">
        <f>5+28+32</f>
        <v>65</v>
      </c>
      <c r="Z227" s="111">
        <v>68630</v>
      </c>
      <c r="AA227" s="59"/>
      <c r="AB227" s="59"/>
      <c r="AC227" s="59"/>
      <c r="AD227" s="59"/>
      <c r="AE227" s="59"/>
      <c r="AG227" s="7">
        <f>IF(Q227&gt;0,RANK(Q227,(N227:P227,Q227:AE227)),0)</f>
        <v>5</v>
      </c>
      <c r="AH227" s="7">
        <f>IF(R227&gt;0,RANK(R227,(N227:P227,Q227:AE227)),0)</f>
        <v>0</v>
      </c>
      <c r="AI227" s="7">
        <f>IF(T227&gt;0,RANK(T227,(N227:P227,Q227:AE227)),0)</f>
        <v>0</v>
      </c>
      <c r="AJ227" s="7">
        <f>IF(S227&gt;0,RANK(S227,(N227:P227,Q227:AE227)),0)</f>
        <v>0</v>
      </c>
      <c r="AK227" s="2">
        <f t="shared" si="83"/>
        <v>1.7210828645793361E-2</v>
      </c>
      <c r="AL227" s="2">
        <f t="shared" si="84"/>
        <v>0</v>
      </c>
      <c r="AM227" s="2">
        <f t="shared" si="85"/>
        <v>0</v>
      </c>
      <c r="AN227" s="2">
        <f t="shared" si="86"/>
        <v>0</v>
      </c>
      <c r="AP227" s="6" t="s">
        <v>441</v>
      </c>
      <c r="AQ227" s="6" t="s">
        <v>1409</v>
      </c>
      <c r="AR227">
        <v>0</v>
      </c>
      <c r="AT227" s="97">
        <v>6</v>
      </c>
      <c r="AU227" s="99">
        <v>37</v>
      </c>
      <c r="AV227" s="103">
        <f t="shared" si="66"/>
        <v>6037</v>
      </c>
      <c r="AX227" s="7" t="s">
        <v>1370</v>
      </c>
    </row>
    <row r="228" spans="1:50" ht="13" hidden="1" customHeight="1" outlineLevel="1">
      <c r="A228" s="6" t="s">
        <v>725</v>
      </c>
      <c r="B228" s="6" t="s">
        <v>1409</v>
      </c>
      <c r="C228" s="1">
        <f t="shared" si="78"/>
        <v>29475</v>
      </c>
      <c r="D228" s="7">
        <f>IF(N228&gt;0, RANK(N228,(N228:P228,Q228:AE228)),0)</f>
        <v>2</v>
      </c>
      <c r="E228" s="7">
        <f>IF(O228&gt;0,RANK(O228,(N228:P228,Q228:AE228)),0)</f>
        <v>1</v>
      </c>
      <c r="F228" s="7">
        <f>IF(P228&gt;0,RANK(P228,(N228:P228,Q228:AE228)),0)</f>
        <v>0</v>
      </c>
      <c r="G228" s="1">
        <f t="shared" si="76"/>
        <v>8208</v>
      </c>
      <c r="H228" s="2">
        <f t="shared" si="77"/>
        <v>0.2784732824427481</v>
      </c>
      <c r="I228" s="2"/>
      <c r="J228" s="2">
        <f t="shared" si="79"/>
        <v>0.31894826123833758</v>
      </c>
      <c r="K228" s="2">
        <f t="shared" si="80"/>
        <v>0.59742154368108569</v>
      </c>
      <c r="L228" s="2">
        <f t="shared" si="81"/>
        <v>0</v>
      </c>
      <c r="M228" s="2">
        <f t="shared" si="82"/>
        <v>8.3630195080576675E-2</v>
      </c>
      <c r="N228" s="59">
        <v>9401</v>
      </c>
      <c r="O228" s="59">
        <v>17609</v>
      </c>
      <c r="P228" s="59"/>
      <c r="Q228" s="111">
        <v>329</v>
      </c>
      <c r="R228" s="111"/>
      <c r="S228" s="111"/>
      <c r="T228" s="111"/>
      <c r="U228" s="59"/>
      <c r="V228" s="111"/>
      <c r="W228" s="111"/>
      <c r="X228" s="59">
        <v>1127</v>
      </c>
      <c r="Y228" s="59">
        <v>0</v>
      </c>
      <c r="Z228" s="111">
        <v>1009</v>
      </c>
      <c r="AA228" s="59"/>
      <c r="AB228" s="59"/>
      <c r="AC228" s="59"/>
      <c r="AD228" s="59"/>
      <c r="AE228" s="59"/>
      <c r="AG228" s="7">
        <f>IF(Q228&gt;0,RANK(Q228,(N228:P228,Q228:AE228)),0)</f>
        <v>5</v>
      </c>
      <c r="AH228" s="7">
        <f>IF(R228&gt;0,RANK(R228,(N228:P228,Q228:AE228)),0)</f>
        <v>0</v>
      </c>
      <c r="AI228" s="7">
        <f>IF(T228&gt;0,RANK(T228,(N228:P228,Q228:AE228)),0)</f>
        <v>0</v>
      </c>
      <c r="AJ228" s="7">
        <f>IF(S228&gt;0,RANK(S228,(N228:P228,Q228:AE228)),0)</f>
        <v>0</v>
      </c>
      <c r="AK228" s="2">
        <f t="shared" si="83"/>
        <v>1.1162001696352841E-2</v>
      </c>
      <c r="AL228" s="2">
        <f t="shared" si="84"/>
        <v>0</v>
      </c>
      <c r="AM228" s="2">
        <f t="shared" si="85"/>
        <v>0</v>
      </c>
      <c r="AN228" s="2">
        <f t="shared" si="86"/>
        <v>0</v>
      </c>
      <c r="AP228" s="6" t="s">
        <v>725</v>
      </c>
      <c r="AQ228" s="6" t="s">
        <v>1409</v>
      </c>
      <c r="AR228">
        <v>0</v>
      </c>
      <c r="AT228" s="97">
        <v>6</v>
      </c>
      <c r="AU228" s="99">
        <v>39</v>
      </c>
      <c r="AV228" s="103">
        <f t="shared" si="66"/>
        <v>6039</v>
      </c>
      <c r="AX228" s="7" t="s">
        <v>1370</v>
      </c>
    </row>
    <row r="229" spans="1:50" ht="13" hidden="1" customHeight="1" outlineLevel="1">
      <c r="A229" s="6" t="s">
        <v>1788</v>
      </c>
      <c r="B229" s="6" t="s">
        <v>1409</v>
      </c>
      <c r="C229" s="1">
        <f t="shared" si="78"/>
        <v>127472</v>
      </c>
      <c r="D229" s="7">
        <f>IF(N229&gt;0, RANK(N229,(N229:P229,Q229:AE229)),0)</f>
        <v>1</v>
      </c>
      <c r="E229" s="7">
        <f>IF(O229&gt;0,RANK(O229,(N229:P229,Q229:AE229)),0)</f>
        <v>2</v>
      </c>
      <c r="F229" s="7">
        <f>IF(P229&gt;0,RANK(P229,(N229:P229,Q229:AE229)),0)</f>
        <v>0</v>
      </c>
      <c r="G229" s="1">
        <f t="shared" si="76"/>
        <v>43752</v>
      </c>
      <c r="H229" s="2">
        <f t="shared" si="77"/>
        <v>0.34322831680682819</v>
      </c>
      <c r="I229" s="2"/>
      <c r="J229" s="2">
        <f t="shared" si="79"/>
        <v>0.63466486757876239</v>
      </c>
      <c r="K229" s="2">
        <f t="shared" si="80"/>
        <v>0.29143655077193426</v>
      </c>
      <c r="L229" s="2">
        <f t="shared" si="81"/>
        <v>0</v>
      </c>
      <c r="M229" s="2">
        <f t="shared" si="82"/>
        <v>7.3898581649303352E-2</v>
      </c>
      <c r="N229" s="59">
        <v>80902</v>
      </c>
      <c r="O229" s="59">
        <v>37150</v>
      </c>
      <c r="P229" s="59"/>
      <c r="Q229" s="111">
        <v>3464</v>
      </c>
      <c r="R229" s="111"/>
      <c r="S229" s="111"/>
      <c r="T229" s="111"/>
      <c r="U229" s="59"/>
      <c r="V229" s="111"/>
      <c r="W229" s="111"/>
      <c r="X229" s="59">
        <v>2656</v>
      </c>
      <c r="Y229" s="59">
        <v>1</v>
      </c>
      <c r="Z229" s="111">
        <v>3299</v>
      </c>
      <c r="AA229" s="59"/>
      <c r="AB229" s="59"/>
      <c r="AC229" s="59"/>
      <c r="AD229" s="59"/>
      <c r="AE229" s="59"/>
      <c r="AG229" s="7">
        <f>IF(Q229&gt;0,RANK(Q229,(N229:P229,Q229:AE229)),0)</f>
        <v>3</v>
      </c>
      <c r="AH229" s="7">
        <f>IF(R229&gt;0,RANK(R229,(N229:P229,Q229:AE229)),0)</f>
        <v>0</v>
      </c>
      <c r="AI229" s="7">
        <f>IF(T229&gt;0,RANK(T229,(N229:P229,Q229:AE229)),0)</f>
        <v>0</v>
      </c>
      <c r="AJ229" s="7">
        <f>IF(S229&gt;0,RANK(S229,(N229:P229,Q229:AE229)),0)</f>
        <v>0</v>
      </c>
      <c r="AK229" s="2">
        <f t="shared" si="83"/>
        <v>2.717459520522154E-2</v>
      </c>
      <c r="AL229" s="2">
        <f t="shared" si="84"/>
        <v>0</v>
      </c>
      <c r="AM229" s="2">
        <f t="shared" si="85"/>
        <v>0</v>
      </c>
      <c r="AN229" s="2">
        <f t="shared" si="86"/>
        <v>0</v>
      </c>
      <c r="AP229" s="6" t="s">
        <v>1788</v>
      </c>
      <c r="AQ229" s="6" t="s">
        <v>1409</v>
      </c>
      <c r="AR229">
        <v>6</v>
      </c>
      <c r="AT229" s="97">
        <v>6</v>
      </c>
      <c r="AU229" s="99">
        <v>41</v>
      </c>
      <c r="AV229" s="103">
        <f t="shared" si="66"/>
        <v>6041</v>
      </c>
      <c r="AX229" s="7" t="s">
        <v>1370</v>
      </c>
    </row>
    <row r="230" spans="1:50" ht="13" hidden="1" customHeight="1" outlineLevel="1">
      <c r="A230" s="6" t="s">
        <v>165</v>
      </c>
      <c r="B230" s="6" t="s">
        <v>1409</v>
      </c>
      <c r="C230" s="1">
        <f t="shared" si="78"/>
        <v>8110</v>
      </c>
      <c r="D230" s="7">
        <f>IF(N230&gt;0, RANK(N230,(N230:P230,Q230:AE230)),0)</f>
        <v>2</v>
      </c>
      <c r="E230" s="7">
        <f>IF(O230&gt;0,RANK(O230,(N230:P230,Q230:AE230)),0)</f>
        <v>1</v>
      </c>
      <c r="F230" s="7">
        <f>IF(P230&gt;0,RANK(P230,(N230:P230,Q230:AE230)),0)</f>
        <v>0</v>
      </c>
      <c r="G230" s="1">
        <f t="shared" si="76"/>
        <v>1222</v>
      </c>
      <c r="H230" s="2">
        <f t="shared" si="77"/>
        <v>0.15067817509247841</v>
      </c>
      <c r="I230" s="2"/>
      <c r="J230" s="2">
        <f t="shared" si="79"/>
        <v>0.36855733662145501</v>
      </c>
      <c r="K230" s="2">
        <f t="shared" si="80"/>
        <v>0.51923551171393345</v>
      </c>
      <c r="L230" s="2">
        <f t="shared" si="81"/>
        <v>0</v>
      </c>
      <c r="M230" s="2">
        <f t="shared" si="82"/>
        <v>0.11220715166461159</v>
      </c>
      <c r="N230" s="59">
        <v>2989</v>
      </c>
      <c r="O230" s="59">
        <v>4211</v>
      </c>
      <c r="P230" s="59"/>
      <c r="Q230" s="111">
        <v>162</v>
      </c>
      <c r="R230" s="111"/>
      <c r="S230" s="111"/>
      <c r="T230" s="111"/>
      <c r="U230" s="59"/>
      <c r="V230" s="111"/>
      <c r="W230" s="111"/>
      <c r="X230" s="59">
        <v>313</v>
      </c>
      <c r="Y230" s="59">
        <v>0</v>
      </c>
      <c r="Z230" s="111">
        <v>435</v>
      </c>
      <c r="AA230" s="59"/>
      <c r="AB230" s="59"/>
      <c r="AC230" s="59"/>
      <c r="AD230" s="59"/>
      <c r="AE230" s="59"/>
      <c r="AG230" s="7">
        <f>IF(Q230&gt;0,RANK(Q230,(N230:P230,Q230:AE230)),0)</f>
        <v>5</v>
      </c>
      <c r="AH230" s="7">
        <f>IF(R230&gt;0,RANK(R230,(N230:P230,Q230:AE230)),0)</f>
        <v>0</v>
      </c>
      <c r="AI230" s="7">
        <f>IF(T230&gt;0,RANK(T230,(N230:P230,Q230:AE230)),0)</f>
        <v>0</v>
      </c>
      <c r="AJ230" s="7">
        <f>IF(S230&gt;0,RANK(S230,(N230:P230,Q230:AE230)),0)</f>
        <v>0</v>
      </c>
      <c r="AK230" s="2">
        <f t="shared" si="83"/>
        <v>1.9975339087546239E-2</v>
      </c>
      <c r="AL230" s="2">
        <f t="shared" si="84"/>
        <v>0</v>
      </c>
      <c r="AM230" s="2">
        <f t="shared" si="85"/>
        <v>0</v>
      </c>
      <c r="AN230" s="2">
        <f t="shared" si="86"/>
        <v>0</v>
      </c>
      <c r="AP230" s="6" t="s">
        <v>165</v>
      </c>
      <c r="AQ230" s="6" t="s">
        <v>1409</v>
      </c>
      <c r="AR230">
        <v>19</v>
      </c>
      <c r="AT230" s="97">
        <v>6</v>
      </c>
      <c r="AU230" s="99">
        <v>43</v>
      </c>
      <c r="AV230" s="103">
        <f t="shared" si="66"/>
        <v>6043</v>
      </c>
      <c r="AX230" s="7" t="s">
        <v>1370</v>
      </c>
    </row>
    <row r="231" spans="1:50" ht="13" hidden="1" customHeight="1" outlineLevel="1">
      <c r="A231" s="6" t="s">
        <v>1549</v>
      </c>
      <c r="B231" s="6" t="s">
        <v>1409</v>
      </c>
      <c r="C231" s="1">
        <f t="shared" si="78"/>
        <v>35397</v>
      </c>
      <c r="D231" s="7">
        <f>IF(N231&gt;0, RANK(N231,(N231:P231,Q231:AE231)),0)</f>
        <v>1</v>
      </c>
      <c r="E231" s="7">
        <f>IF(O231&gt;0,RANK(O231,(N231:P231,Q231:AE231)),0)</f>
        <v>2</v>
      </c>
      <c r="F231" s="7">
        <f>IF(P231&gt;0,RANK(P231,(N231:P231,Q231:AE231)),0)</f>
        <v>0</v>
      </c>
      <c r="G231" s="1">
        <f t="shared" si="76"/>
        <v>8100</v>
      </c>
      <c r="H231" s="2">
        <f t="shared" si="77"/>
        <v>0.2288329519450801</v>
      </c>
      <c r="I231" s="2"/>
      <c r="J231" s="2">
        <f t="shared" si="79"/>
        <v>0.5598779557589626</v>
      </c>
      <c r="K231" s="2">
        <f t="shared" si="80"/>
        <v>0.33104500381388252</v>
      </c>
      <c r="L231" s="2">
        <f t="shared" si="81"/>
        <v>0</v>
      </c>
      <c r="M231" s="2">
        <f t="shared" si="82"/>
        <v>0.10907704042715488</v>
      </c>
      <c r="N231" s="59">
        <v>19818</v>
      </c>
      <c r="O231" s="59">
        <v>11718</v>
      </c>
      <c r="P231" s="59"/>
      <c r="Q231" s="111">
        <v>1074</v>
      </c>
      <c r="R231" s="111"/>
      <c r="S231" s="111"/>
      <c r="T231" s="111"/>
      <c r="U231" s="59"/>
      <c r="V231" s="111"/>
      <c r="W231" s="111"/>
      <c r="X231" s="59">
        <v>1160</v>
      </c>
      <c r="Y231" s="59">
        <v>0</v>
      </c>
      <c r="Z231" s="111">
        <v>1627</v>
      </c>
      <c r="AA231" s="59"/>
      <c r="AB231" s="59"/>
      <c r="AC231" s="59"/>
      <c r="AD231" s="59"/>
      <c r="AE231" s="59"/>
      <c r="AG231" s="7">
        <f>IF(Q231&gt;0,RANK(Q231,(N231:P231,Q231:AE231)),0)</f>
        <v>5</v>
      </c>
      <c r="AH231" s="7">
        <f>IF(R231&gt;0,RANK(R231,(N231:P231,Q231:AE231)),0)</f>
        <v>0</v>
      </c>
      <c r="AI231" s="7">
        <f>IF(T231&gt;0,RANK(T231,(N231:P231,Q231:AE231)),0)</f>
        <v>0</v>
      </c>
      <c r="AJ231" s="7">
        <f>IF(S231&gt;0,RANK(S231,(N231:P231,Q231:AE231)),0)</f>
        <v>0</v>
      </c>
      <c r="AK231" s="2">
        <f t="shared" si="83"/>
        <v>3.0341554369014322E-2</v>
      </c>
      <c r="AL231" s="2">
        <f t="shared" si="84"/>
        <v>0</v>
      </c>
      <c r="AM231" s="2">
        <f t="shared" si="85"/>
        <v>0</v>
      </c>
      <c r="AN231" s="2">
        <f t="shared" si="86"/>
        <v>0</v>
      </c>
      <c r="AP231" s="6" t="s">
        <v>1549</v>
      </c>
      <c r="AQ231" s="6" t="s">
        <v>1409</v>
      </c>
      <c r="AR231">
        <v>1</v>
      </c>
      <c r="AT231" s="97">
        <v>6</v>
      </c>
      <c r="AU231" s="99">
        <v>45</v>
      </c>
      <c r="AV231" s="103">
        <f t="shared" si="66"/>
        <v>6045</v>
      </c>
      <c r="AX231" s="7" t="s">
        <v>1370</v>
      </c>
    </row>
    <row r="232" spans="1:50" ht="13" hidden="1" customHeight="1" outlineLevel="1">
      <c r="A232" s="6" t="s">
        <v>1669</v>
      </c>
      <c r="B232" s="6" t="s">
        <v>1409</v>
      </c>
      <c r="C232" s="1">
        <f t="shared" si="78"/>
        <v>45519</v>
      </c>
      <c r="D232" s="7">
        <f>IF(N232&gt;0, RANK(N232,(N232:P232,Q232:AE232)),0)</f>
        <v>2</v>
      </c>
      <c r="E232" s="7">
        <f>IF(O232&gt;0,RANK(O232,(N232:P232,Q232:AE232)),0)</f>
        <v>1</v>
      </c>
      <c r="F232" s="7">
        <f>IF(P232&gt;0,RANK(P232,(N232:P232,Q232:AE232)),0)</f>
        <v>0</v>
      </c>
      <c r="G232" s="1">
        <f t="shared" si="76"/>
        <v>4512</v>
      </c>
      <c r="H232" s="2">
        <f t="shared" si="77"/>
        <v>9.9123442957885721E-2</v>
      </c>
      <c r="I232" s="2"/>
      <c r="J232" s="2">
        <f t="shared" si="79"/>
        <v>0.39210000219688484</v>
      </c>
      <c r="K232" s="2">
        <f t="shared" si="80"/>
        <v>0.49122344515477051</v>
      </c>
      <c r="L232" s="2">
        <f t="shared" si="81"/>
        <v>0</v>
      </c>
      <c r="M232" s="2">
        <f t="shared" si="82"/>
        <v>0.1166765526483447</v>
      </c>
      <c r="N232" s="59">
        <v>17848</v>
      </c>
      <c r="O232" s="59">
        <v>22360</v>
      </c>
      <c r="P232" s="59"/>
      <c r="Q232" s="111">
        <v>1298</v>
      </c>
      <c r="R232" s="111"/>
      <c r="S232" s="111"/>
      <c r="T232" s="111"/>
      <c r="U232" s="59"/>
      <c r="V232" s="111"/>
      <c r="W232" s="111"/>
      <c r="X232" s="59">
        <v>1579</v>
      </c>
      <c r="Y232" s="59">
        <v>0</v>
      </c>
      <c r="Z232" s="111">
        <v>2434</v>
      </c>
      <c r="AA232" s="59"/>
      <c r="AB232" s="59"/>
      <c r="AC232" s="59"/>
      <c r="AD232" s="59"/>
      <c r="AE232" s="59"/>
      <c r="AG232" s="7">
        <f>IF(Q232&gt;0,RANK(Q232,(N232:P232,Q232:AE232)),0)</f>
        <v>5</v>
      </c>
      <c r="AH232" s="7">
        <f>IF(R232&gt;0,RANK(R232,(N232:P232,Q232:AE232)),0)</f>
        <v>0</v>
      </c>
      <c r="AI232" s="7">
        <f>IF(T232&gt;0,RANK(T232,(N232:P232,Q232:AE232)),0)</f>
        <v>0</v>
      </c>
      <c r="AJ232" s="7">
        <f>IF(S232&gt;0,RANK(S232,(N232:P232,Q232:AE232)),0)</f>
        <v>0</v>
      </c>
      <c r="AK232" s="2">
        <f t="shared" si="83"/>
        <v>2.8515564928930776E-2</v>
      </c>
      <c r="AL232" s="2">
        <f t="shared" si="84"/>
        <v>0</v>
      </c>
      <c r="AM232" s="2">
        <f t="shared" si="85"/>
        <v>0</v>
      </c>
      <c r="AN232" s="2">
        <f t="shared" si="86"/>
        <v>0</v>
      </c>
      <c r="AP232" s="6" t="s">
        <v>1669</v>
      </c>
      <c r="AQ232" s="6" t="s">
        <v>1409</v>
      </c>
      <c r="AR232">
        <v>18</v>
      </c>
      <c r="AT232" s="97">
        <v>6</v>
      </c>
      <c r="AU232" s="99">
        <v>47</v>
      </c>
      <c r="AV232" s="103">
        <f t="shared" si="66"/>
        <v>6047</v>
      </c>
      <c r="AX232" s="7" t="s">
        <v>1370</v>
      </c>
    </row>
    <row r="233" spans="1:50" ht="13" hidden="1" customHeight="1" outlineLevel="1">
      <c r="A233" s="6" t="s">
        <v>1522</v>
      </c>
      <c r="B233" s="6" t="s">
        <v>1409</v>
      </c>
      <c r="C233" s="1">
        <f t="shared" si="78"/>
        <v>4378</v>
      </c>
      <c r="D233" s="7">
        <f>IF(N233&gt;0, RANK(N233,(N233:P233,Q233:AE233)),0)</f>
        <v>2</v>
      </c>
      <c r="E233" s="7">
        <f>IF(O233&gt;0,RANK(O233,(N233:P233,Q233:AE233)),0)</f>
        <v>1</v>
      </c>
      <c r="F233" s="7">
        <f>IF(P233&gt;0,RANK(P233,(N233:P233,Q233:AE233)),0)</f>
        <v>0</v>
      </c>
      <c r="G233" s="1">
        <f t="shared" si="76"/>
        <v>938</v>
      </c>
      <c r="H233" s="2">
        <f t="shared" si="77"/>
        <v>0.21425308359981726</v>
      </c>
      <c r="I233" s="2"/>
      <c r="J233" s="2">
        <f t="shared" si="79"/>
        <v>0.32640475102786659</v>
      </c>
      <c r="K233" s="2">
        <f t="shared" si="80"/>
        <v>0.54065783462768391</v>
      </c>
      <c r="L233" s="2">
        <f t="shared" si="81"/>
        <v>0</v>
      </c>
      <c r="M233" s="2">
        <f t="shared" si="82"/>
        <v>0.1329374143444495</v>
      </c>
      <c r="N233" s="59">
        <v>1429</v>
      </c>
      <c r="O233" s="59">
        <v>2367</v>
      </c>
      <c r="P233" s="59"/>
      <c r="Q233" s="111">
        <v>83</v>
      </c>
      <c r="R233" s="111"/>
      <c r="S233" s="111"/>
      <c r="T233" s="111"/>
      <c r="U233" s="59"/>
      <c r="V233" s="111"/>
      <c r="W233" s="111"/>
      <c r="X233" s="59">
        <v>141</v>
      </c>
      <c r="Y233" s="59">
        <v>0</v>
      </c>
      <c r="Z233" s="111">
        <v>358</v>
      </c>
      <c r="AA233" s="59"/>
      <c r="AB233" s="59"/>
      <c r="AC233" s="59"/>
      <c r="AD233" s="59"/>
      <c r="AE233" s="59"/>
      <c r="AG233" s="7">
        <f>IF(Q233&gt;0,RANK(Q233,(N233:P233,Q233:AE233)),0)</f>
        <v>5</v>
      </c>
      <c r="AH233" s="7">
        <f>IF(R233&gt;0,RANK(R233,(N233:P233,Q233:AE233)),0)</f>
        <v>0</v>
      </c>
      <c r="AI233" s="7">
        <f>IF(T233&gt;0,RANK(T233,(N233:P233,Q233:AE233)),0)</f>
        <v>0</v>
      </c>
      <c r="AJ233" s="7">
        <f>IF(S233&gt;0,RANK(S233,(N233:P233,Q233:AE233)),0)</f>
        <v>0</v>
      </c>
      <c r="AK233" s="2">
        <f t="shared" si="83"/>
        <v>1.8958428506167201E-2</v>
      </c>
      <c r="AL233" s="2">
        <f t="shared" si="84"/>
        <v>0</v>
      </c>
      <c r="AM233" s="2">
        <f t="shared" si="85"/>
        <v>0</v>
      </c>
      <c r="AN233" s="2">
        <f t="shared" si="86"/>
        <v>0</v>
      </c>
      <c r="AP233" s="6" t="s">
        <v>1522</v>
      </c>
      <c r="AQ233" s="6" t="s">
        <v>1409</v>
      </c>
      <c r="AR233">
        <v>4</v>
      </c>
      <c r="AT233" s="97">
        <v>6</v>
      </c>
      <c r="AU233" s="99">
        <v>49</v>
      </c>
      <c r="AV233" s="103">
        <f t="shared" ref="AV233:AV295" si="87">1000*AT233+AU233</f>
        <v>6049</v>
      </c>
      <c r="AX233" s="7" t="s">
        <v>1370</v>
      </c>
    </row>
    <row r="234" spans="1:50" ht="13" hidden="1" customHeight="1" outlineLevel="1">
      <c r="A234" s="6" t="s">
        <v>1495</v>
      </c>
      <c r="B234" s="6" t="s">
        <v>1409</v>
      </c>
      <c r="C234" s="1">
        <f t="shared" si="78"/>
        <v>4310</v>
      </c>
      <c r="D234" s="7">
        <f>IF(N234&gt;0, RANK(N234,(N234:P234,Q234:AE234)),0)</f>
        <v>2</v>
      </c>
      <c r="E234" s="7">
        <f>IF(O234&gt;0,RANK(O234,(N234:P234,Q234:AE234)),0)</f>
        <v>1</v>
      </c>
      <c r="F234" s="7">
        <f>IF(P234&gt;0,RANK(P234,(N234:P234,Q234:AE234)),0)</f>
        <v>0</v>
      </c>
      <c r="G234" s="1">
        <f t="shared" si="76"/>
        <v>214</v>
      </c>
      <c r="H234" s="2">
        <f t="shared" si="77"/>
        <v>4.9651972157772624E-2</v>
      </c>
      <c r="I234" s="2"/>
      <c r="J234" s="2">
        <f t="shared" si="79"/>
        <v>0.42227378190255221</v>
      </c>
      <c r="K234" s="2">
        <f t="shared" si="80"/>
        <v>0.47192575406032483</v>
      </c>
      <c r="L234" s="2">
        <f t="shared" si="81"/>
        <v>0</v>
      </c>
      <c r="M234" s="2">
        <f t="shared" si="82"/>
        <v>0.10580046403712301</v>
      </c>
      <c r="N234" s="59">
        <v>1820</v>
      </c>
      <c r="O234" s="59">
        <v>2034</v>
      </c>
      <c r="P234" s="59"/>
      <c r="Q234" s="111">
        <v>118</v>
      </c>
      <c r="R234" s="111"/>
      <c r="S234" s="111"/>
      <c r="T234" s="111"/>
      <c r="U234" s="59"/>
      <c r="V234" s="111"/>
      <c r="W234" s="111"/>
      <c r="X234" s="59">
        <v>165</v>
      </c>
      <c r="Y234" s="59">
        <v>0</v>
      </c>
      <c r="Z234" s="111">
        <v>173</v>
      </c>
      <c r="AA234" s="59"/>
      <c r="AB234" s="59"/>
      <c r="AC234" s="59"/>
      <c r="AD234" s="59"/>
      <c r="AE234" s="59"/>
      <c r="AG234" s="7">
        <f>IF(Q234&gt;0,RANK(Q234,(N234:P234,Q234:AE234)),0)</f>
        <v>5</v>
      </c>
      <c r="AH234" s="7">
        <f>IF(R234&gt;0,RANK(R234,(N234:P234,Q234:AE234)),0)</f>
        <v>0</v>
      </c>
      <c r="AI234" s="7">
        <f>IF(T234&gt;0,RANK(T234,(N234:P234,Q234:AE234)),0)</f>
        <v>0</v>
      </c>
      <c r="AJ234" s="7">
        <f>IF(S234&gt;0,RANK(S234,(N234:P234,Q234:AE234)),0)</f>
        <v>0</v>
      </c>
      <c r="AK234" s="2">
        <f t="shared" si="83"/>
        <v>2.7378190255220418E-2</v>
      </c>
      <c r="AL234" s="2">
        <f t="shared" si="84"/>
        <v>0</v>
      </c>
      <c r="AM234" s="2">
        <f t="shared" si="85"/>
        <v>0</v>
      </c>
      <c r="AN234" s="2">
        <f t="shared" si="86"/>
        <v>0</v>
      </c>
      <c r="AP234" s="6" t="s">
        <v>1495</v>
      </c>
      <c r="AQ234" s="6" t="s">
        <v>1409</v>
      </c>
      <c r="AR234">
        <v>25</v>
      </c>
      <c r="AT234" s="97">
        <v>6</v>
      </c>
      <c r="AU234" s="99">
        <v>51</v>
      </c>
      <c r="AV234" s="103">
        <f t="shared" si="87"/>
        <v>6051</v>
      </c>
      <c r="AX234" s="7" t="s">
        <v>1370</v>
      </c>
    </row>
    <row r="235" spans="1:50" ht="13" hidden="1" customHeight="1" outlineLevel="1">
      <c r="A235" s="6" t="s">
        <v>1497</v>
      </c>
      <c r="B235" s="6" t="s">
        <v>1409</v>
      </c>
      <c r="C235" s="1">
        <f t="shared" si="78"/>
        <v>111810</v>
      </c>
      <c r="D235" s="7">
        <f>IF(N235&gt;0, RANK(N235,(N235:P235,Q235:AE235)),0)</f>
        <v>1</v>
      </c>
      <c r="E235" s="7">
        <f>IF(O235&gt;0,RANK(O235,(N235:P235,Q235:AE235)),0)</f>
        <v>2</v>
      </c>
      <c r="F235" s="7">
        <f>IF(P235&gt;0,RANK(P235,(N235:P235,Q235:AE235)),0)</f>
        <v>0</v>
      </c>
      <c r="G235" s="1">
        <f t="shared" si="76"/>
        <v>8497</v>
      </c>
      <c r="H235" s="2">
        <f t="shared" si="77"/>
        <v>7.599499150344334E-2</v>
      </c>
      <c r="I235" s="2"/>
      <c r="J235" s="2">
        <f t="shared" si="79"/>
        <v>0.48653966550397998</v>
      </c>
      <c r="K235" s="2">
        <f t="shared" si="80"/>
        <v>0.41054467400053662</v>
      </c>
      <c r="L235" s="2">
        <f t="shared" si="81"/>
        <v>0</v>
      </c>
      <c r="M235" s="2">
        <f t="shared" si="82"/>
        <v>0.1029156604954834</v>
      </c>
      <c r="N235" s="59">
        <v>54400</v>
      </c>
      <c r="O235" s="59">
        <v>45903</v>
      </c>
      <c r="P235" s="59"/>
      <c r="Q235" s="111">
        <v>2801</v>
      </c>
      <c r="R235" s="111"/>
      <c r="S235" s="111"/>
      <c r="T235" s="111"/>
      <c r="U235" s="59"/>
      <c r="V235" s="111"/>
      <c r="W235" s="111"/>
      <c r="X235" s="59">
        <v>4058</v>
      </c>
      <c r="Y235" s="59">
        <v>0</v>
      </c>
      <c r="Z235" s="111">
        <v>4648</v>
      </c>
      <c r="AA235" s="59"/>
      <c r="AB235" s="59"/>
      <c r="AC235" s="59"/>
      <c r="AD235" s="59"/>
      <c r="AE235" s="59"/>
      <c r="AG235" s="7">
        <f>IF(Q235&gt;0,RANK(Q235,(N235:P235,Q235:AE235)),0)</f>
        <v>5</v>
      </c>
      <c r="AH235" s="7">
        <f>IF(R235&gt;0,RANK(R235,(N235:P235,Q235:AE235)),0)</f>
        <v>0</v>
      </c>
      <c r="AI235" s="7">
        <f>IF(T235&gt;0,RANK(T235,(N235:P235,Q235:AE235)),0)</f>
        <v>0</v>
      </c>
      <c r="AJ235" s="7">
        <f>IF(S235&gt;0,RANK(S235,(N235:P235,Q235:AE235)),0)</f>
        <v>0</v>
      </c>
      <c r="AK235" s="2">
        <f t="shared" si="83"/>
        <v>2.5051426527144264E-2</v>
      </c>
      <c r="AL235" s="2">
        <f t="shared" si="84"/>
        <v>0</v>
      </c>
      <c r="AM235" s="2">
        <f t="shared" si="85"/>
        <v>0</v>
      </c>
      <c r="AN235" s="2">
        <f t="shared" si="86"/>
        <v>0</v>
      </c>
      <c r="AP235" s="6" t="s">
        <v>1497</v>
      </c>
      <c r="AQ235" s="6" t="s">
        <v>1409</v>
      </c>
      <c r="AR235">
        <v>17</v>
      </c>
      <c r="AT235" s="97">
        <v>6</v>
      </c>
      <c r="AU235" s="99">
        <v>53</v>
      </c>
      <c r="AV235" s="103">
        <f t="shared" si="87"/>
        <v>6053</v>
      </c>
      <c r="AX235" s="7" t="s">
        <v>1370</v>
      </c>
    </row>
    <row r="236" spans="1:50" ht="13" hidden="1" customHeight="1" outlineLevel="1">
      <c r="A236" s="6" t="s">
        <v>1003</v>
      </c>
      <c r="B236" s="6" t="s">
        <v>1409</v>
      </c>
      <c r="C236" s="1">
        <f t="shared" si="78"/>
        <v>51878</v>
      </c>
      <c r="D236" s="7">
        <f>IF(N236&gt;0, RANK(N236,(N236:P236,Q236:AE236)),0)</f>
        <v>1</v>
      </c>
      <c r="E236" s="7">
        <f>IF(O236&gt;0,RANK(O236,(N236:P236,Q236:AE236)),0)</f>
        <v>2</v>
      </c>
      <c r="F236" s="7">
        <f>IF(P236&gt;0,RANK(P236,(N236:P236,Q236:AE236)),0)</f>
        <v>0</v>
      </c>
      <c r="G236" s="1">
        <f t="shared" si="76"/>
        <v>5091</v>
      </c>
      <c r="H236" s="2">
        <f t="shared" si="77"/>
        <v>9.8134083812020503E-2</v>
      </c>
      <c r="I236" s="2"/>
      <c r="J236" s="2">
        <f t="shared" si="79"/>
        <v>0.49627973322024749</v>
      </c>
      <c r="K236" s="2">
        <f t="shared" si="80"/>
        <v>0.398145649408227</v>
      </c>
      <c r="L236" s="2">
        <f t="shared" si="81"/>
        <v>0</v>
      </c>
      <c r="M236" s="2">
        <f t="shared" si="82"/>
        <v>0.10557461737152546</v>
      </c>
      <c r="N236" s="59">
        <v>25746</v>
      </c>
      <c r="O236" s="59">
        <v>20655</v>
      </c>
      <c r="P236" s="59"/>
      <c r="Q236" s="111">
        <v>1396</v>
      </c>
      <c r="R236" s="111"/>
      <c r="S236" s="111"/>
      <c r="T236" s="111"/>
      <c r="U236" s="59"/>
      <c r="V236" s="111"/>
      <c r="W236" s="111"/>
      <c r="X236" s="59">
        <v>1841</v>
      </c>
      <c r="Y236" s="59">
        <v>0</v>
      </c>
      <c r="Z236" s="111">
        <v>2240</v>
      </c>
      <c r="AA236" s="59"/>
      <c r="AB236" s="59"/>
      <c r="AC236" s="59"/>
      <c r="AD236" s="59"/>
      <c r="AE236" s="59"/>
      <c r="AG236" s="7">
        <f>IF(Q236&gt;0,RANK(Q236,(N236:P236,Q236:AE236)),0)</f>
        <v>5</v>
      </c>
      <c r="AH236" s="7">
        <f>IF(R236&gt;0,RANK(R236,(N236:P236,Q236:AE236)),0)</f>
        <v>0</v>
      </c>
      <c r="AI236" s="7">
        <f>IF(T236&gt;0,RANK(T236,(N236:P236,Q236:AE236)),0)</f>
        <v>0</v>
      </c>
      <c r="AJ236" s="7">
        <f>IF(S236&gt;0,RANK(S236,(N236:P236,Q236:AE236)),0)</f>
        <v>0</v>
      </c>
      <c r="AK236" s="2">
        <f t="shared" si="83"/>
        <v>2.6909287173753807E-2</v>
      </c>
      <c r="AL236" s="2">
        <f t="shared" si="84"/>
        <v>0</v>
      </c>
      <c r="AM236" s="2">
        <f t="shared" si="85"/>
        <v>0</v>
      </c>
      <c r="AN236" s="2">
        <f t="shared" si="86"/>
        <v>0</v>
      </c>
      <c r="AP236" s="6" t="s">
        <v>1003</v>
      </c>
      <c r="AQ236" s="6" t="s">
        <v>1409</v>
      </c>
      <c r="AR236">
        <v>1</v>
      </c>
      <c r="AT236" s="97">
        <v>6</v>
      </c>
      <c r="AU236" s="99">
        <v>55</v>
      </c>
      <c r="AV236" s="103">
        <f t="shared" si="87"/>
        <v>6055</v>
      </c>
      <c r="AX236" s="7" t="s">
        <v>1370</v>
      </c>
    </row>
    <row r="237" spans="1:50" ht="13" hidden="1" customHeight="1" outlineLevel="1">
      <c r="A237" s="6" t="s">
        <v>704</v>
      </c>
      <c r="B237" s="6" t="s">
        <v>1409</v>
      </c>
      <c r="C237" s="1">
        <f t="shared" si="78"/>
        <v>43328</v>
      </c>
      <c r="D237" s="7">
        <f>IF(N237&gt;0, RANK(N237,(N237:P237,Q237:AE237)),0)</f>
        <v>2</v>
      </c>
      <c r="E237" s="7">
        <f>IF(O237&gt;0,RANK(O237,(N237:P237,Q237:AE237)),0)</f>
        <v>1</v>
      </c>
      <c r="F237" s="7">
        <f>IF(P237&gt;0,RANK(P237,(N237:P237,Q237:AE237)),0)</f>
        <v>0</v>
      </c>
      <c r="G237" s="1">
        <f t="shared" si="76"/>
        <v>4518</v>
      </c>
      <c r="H237" s="2">
        <f t="shared" si="77"/>
        <v>0.10427437223042836</v>
      </c>
      <c r="I237" s="2"/>
      <c r="J237" s="2">
        <f t="shared" si="79"/>
        <v>0.39445624076809455</v>
      </c>
      <c r="K237" s="2">
        <f t="shared" si="80"/>
        <v>0.49873061299852289</v>
      </c>
      <c r="L237" s="2">
        <f t="shared" si="81"/>
        <v>0</v>
      </c>
      <c r="M237" s="2">
        <f t="shared" si="82"/>
        <v>0.10681314623338262</v>
      </c>
      <c r="N237" s="59">
        <v>17091</v>
      </c>
      <c r="O237" s="59">
        <v>21609</v>
      </c>
      <c r="P237" s="59"/>
      <c r="Q237" s="111">
        <v>1125</v>
      </c>
      <c r="R237" s="111"/>
      <c r="S237" s="111"/>
      <c r="T237" s="111"/>
      <c r="U237" s="59"/>
      <c r="V237" s="111"/>
      <c r="W237" s="111"/>
      <c r="X237" s="59">
        <v>1186</v>
      </c>
      <c r="Y237" s="59">
        <v>0</v>
      </c>
      <c r="Z237" s="111">
        <v>2317</v>
      </c>
      <c r="AA237" s="59"/>
      <c r="AB237" s="59"/>
      <c r="AC237" s="59"/>
      <c r="AD237" s="59"/>
      <c r="AE237" s="59"/>
      <c r="AG237" s="7">
        <f>IF(Q237&gt;0,RANK(Q237,(N237:P237,Q237:AE237)),0)</f>
        <v>5</v>
      </c>
      <c r="AH237" s="7">
        <f>IF(R237&gt;0,RANK(R237,(N237:P237,Q237:AE237)),0)</f>
        <v>0</v>
      </c>
      <c r="AI237" s="7">
        <f>IF(T237&gt;0,RANK(T237,(N237:P237,Q237:AE237)),0)</f>
        <v>0</v>
      </c>
      <c r="AJ237" s="7">
        <f>IF(S237&gt;0,RANK(S237,(N237:P237,Q237:AE237)),0)</f>
        <v>0</v>
      </c>
      <c r="AK237" s="2">
        <f t="shared" si="83"/>
        <v>2.5964734121122601E-2</v>
      </c>
      <c r="AL237" s="2">
        <f t="shared" si="84"/>
        <v>0</v>
      </c>
      <c r="AM237" s="2">
        <f t="shared" si="85"/>
        <v>0</v>
      </c>
      <c r="AN237" s="2">
        <f t="shared" si="86"/>
        <v>0</v>
      </c>
      <c r="AP237" s="6" t="s">
        <v>704</v>
      </c>
      <c r="AQ237" s="6" t="s">
        <v>1409</v>
      </c>
      <c r="AR237">
        <v>4</v>
      </c>
      <c r="AT237" s="97">
        <v>6</v>
      </c>
      <c r="AU237" s="99">
        <v>57</v>
      </c>
      <c r="AV237" s="103">
        <f t="shared" si="87"/>
        <v>6057</v>
      </c>
      <c r="AX237" s="7" t="s">
        <v>1370</v>
      </c>
    </row>
    <row r="238" spans="1:50" ht="13" hidden="1" customHeight="1" outlineLevel="1">
      <c r="A238" s="6" t="s">
        <v>1753</v>
      </c>
      <c r="B238" s="6" t="s">
        <v>1409</v>
      </c>
      <c r="C238" s="1">
        <f t="shared" si="78"/>
        <v>950977</v>
      </c>
      <c r="D238" s="7">
        <f>IF(N238&gt;0, RANK(N238,(N238:P238,Q238:AE238)),0)</f>
        <v>2</v>
      </c>
      <c r="E238" s="7">
        <f>IF(O238&gt;0,RANK(O238,(N238:P238,Q238:AE238)),0)</f>
        <v>1</v>
      </c>
      <c r="F238" s="7">
        <f>IF(P238&gt;0,RANK(P238,(N238:P238,Q238:AE238)),0)</f>
        <v>0</v>
      </c>
      <c r="G238" s="1">
        <f t="shared" si="76"/>
        <v>232762</v>
      </c>
      <c r="H238" s="2">
        <f t="shared" si="77"/>
        <v>0.24476091430181804</v>
      </c>
      <c r="I238" s="2"/>
      <c r="J238" s="2">
        <f t="shared" si="79"/>
        <v>0.33411954232331592</v>
      </c>
      <c r="K238" s="2">
        <f t="shared" si="80"/>
        <v>0.57888045662513399</v>
      </c>
      <c r="L238" s="2">
        <f t="shared" si="81"/>
        <v>0</v>
      </c>
      <c r="M238" s="2">
        <f t="shared" si="82"/>
        <v>8.7000001051550147E-2</v>
      </c>
      <c r="N238" s="59">
        <v>317740</v>
      </c>
      <c r="O238" s="59">
        <v>550502</v>
      </c>
      <c r="P238" s="59"/>
      <c r="Q238" s="111">
        <v>21783</v>
      </c>
      <c r="R238" s="111"/>
      <c r="S238" s="111"/>
      <c r="T238" s="111"/>
      <c r="U238" s="59"/>
      <c r="V238" s="111"/>
      <c r="W238" s="111"/>
      <c r="X238" s="59">
        <v>30550</v>
      </c>
      <c r="Y238" s="59">
        <v>2</v>
      </c>
      <c r="Z238" s="111">
        <v>30400</v>
      </c>
      <c r="AA238" s="59"/>
      <c r="AB238" s="59"/>
      <c r="AC238" s="59"/>
      <c r="AD238" s="59"/>
      <c r="AE238" s="59"/>
      <c r="AG238" s="7">
        <f>IF(Q238&gt;0,RANK(Q238,(N238:P238,Q238:AE238)),0)</f>
        <v>5</v>
      </c>
      <c r="AH238" s="7">
        <f>IF(R238&gt;0,RANK(R238,(N238:P238,Q238:AE238)),0)</f>
        <v>0</v>
      </c>
      <c r="AI238" s="7">
        <f>IF(T238&gt;0,RANK(T238,(N238:P238,Q238:AE238)),0)</f>
        <v>0</v>
      </c>
      <c r="AJ238" s="7">
        <f>IF(S238&gt;0,RANK(S238,(N238:P238,Q238:AE238)),0)</f>
        <v>0</v>
      </c>
      <c r="AK238" s="2">
        <f t="shared" si="83"/>
        <v>2.290591675718761E-2</v>
      </c>
      <c r="AL238" s="2">
        <f t="shared" si="84"/>
        <v>0</v>
      </c>
      <c r="AM238" s="2">
        <f t="shared" si="85"/>
        <v>0</v>
      </c>
      <c r="AN238" s="2">
        <f t="shared" si="86"/>
        <v>0</v>
      </c>
      <c r="AP238" s="6" t="s">
        <v>1753</v>
      </c>
      <c r="AQ238" s="6" t="s">
        <v>1409</v>
      </c>
      <c r="AR238">
        <v>0</v>
      </c>
      <c r="AT238" s="97">
        <v>6</v>
      </c>
      <c r="AU238" s="99">
        <v>59</v>
      </c>
      <c r="AV238" s="103">
        <f t="shared" si="87"/>
        <v>6059</v>
      </c>
      <c r="AX238" s="7" t="s">
        <v>1370</v>
      </c>
    </row>
    <row r="239" spans="1:50" ht="13" hidden="1" customHeight="1" outlineLevel="1">
      <c r="A239" s="6" t="s">
        <v>1754</v>
      </c>
      <c r="B239" s="6" t="s">
        <v>1409</v>
      </c>
      <c r="C239" s="1">
        <f t="shared" si="78"/>
        <v>88740</v>
      </c>
      <c r="D239" s="7">
        <f>IF(N239&gt;0, RANK(N239,(N239:P239,Q239:AE239)),0)</f>
        <v>2</v>
      </c>
      <c r="E239" s="7">
        <f>IF(O239&gt;0,RANK(O239,(N239:P239,Q239:AE239)),0)</f>
        <v>1</v>
      </c>
      <c r="F239" s="7">
        <f>IF(P239&gt;0,RANK(P239,(N239:P239,Q239:AE239)),0)</f>
        <v>0</v>
      </c>
      <c r="G239" s="1">
        <f t="shared" si="76"/>
        <v>9908</v>
      </c>
      <c r="H239" s="2">
        <f t="shared" si="77"/>
        <v>0.11165201712869055</v>
      </c>
      <c r="I239" s="2"/>
      <c r="J239" s="2">
        <f t="shared" si="79"/>
        <v>0.39334009465855307</v>
      </c>
      <c r="K239" s="2">
        <f t="shared" si="80"/>
        <v>0.50499211178724368</v>
      </c>
      <c r="L239" s="2">
        <f t="shared" si="81"/>
        <v>0</v>
      </c>
      <c r="M239" s="2">
        <f t="shared" si="82"/>
        <v>0.1016677935542033</v>
      </c>
      <c r="N239" s="59">
        <v>34905</v>
      </c>
      <c r="O239" s="59">
        <v>44813</v>
      </c>
      <c r="P239" s="59"/>
      <c r="Q239" s="111">
        <v>2193</v>
      </c>
      <c r="R239" s="111"/>
      <c r="S239" s="111"/>
      <c r="T239" s="111"/>
      <c r="U239" s="59"/>
      <c r="V239" s="111"/>
      <c r="W239" s="111"/>
      <c r="X239" s="59">
        <v>3297</v>
      </c>
      <c r="Y239" s="59">
        <v>0</v>
      </c>
      <c r="Z239" s="111">
        <v>3532</v>
      </c>
      <c r="AA239" s="59"/>
      <c r="AB239" s="59"/>
      <c r="AC239" s="59"/>
      <c r="AD239" s="59"/>
      <c r="AE239" s="59"/>
      <c r="AG239" s="7">
        <f>IF(Q239&gt;0,RANK(Q239,(N239:P239,Q239:AE239)),0)</f>
        <v>5</v>
      </c>
      <c r="AH239" s="7">
        <f>IF(R239&gt;0,RANK(R239,(N239:P239,Q239:AE239)),0)</f>
        <v>0</v>
      </c>
      <c r="AI239" s="7">
        <f>IF(T239&gt;0,RANK(T239,(N239:P239,Q239:AE239)),0)</f>
        <v>0</v>
      </c>
      <c r="AJ239" s="7">
        <f>IF(S239&gt;0,RANK(S239,(N239:P239,Q239:AE239)),0)</f>
        <v>0</v>
      </c>
      <c r="AK239" s="2">
        <f t="shared" si="83"/>
        <v>2.4712643678160919E-2</v>
      </c>
      <c r="AL239" s="2">
        <f t="shared" si="84"/>
        <v>0</v>
      </c>
      <c r="AM239" s="2">
        <f t="shared" si="85"/>
        <v>0</v>
      </c>
      <c r="AN239" s="2">
        <f t="shared" si="86"/>
        <v>0</v>
      </c>
      <c r="AP239" s="6" t="s">
        <v>1754</v>
      </c>
      <c r="AQ239" s="6" t="s">
        <v>1409</v>
      </c>
      <c r="AR239">
        <v>4</v>
      </c>
      <c r="AT239" s="97">
        <v>6</v>
      </c>
      <c r="AU239" s="99">
        <v>61</v>
      </c>
      <c r="AV239" s="103">
        <f t="shared" si="87"/>
        <v>6061</v>
      </c>
      <c r="AX239" s="7" t="s">
        <v>1370</v>
      </c>
    </row>
    <row r="240" spans="1:50" ht="13" hidden="1" customHeight="1" outlineLevel="1">
      <c r="A240" s="6" t="s">
        <v>855</v>
      </c>
      <c r="B240" s="6" t="s">
        <v>1409</v>
      </c>
      <c r="C240" s="1">
        <f t="shared" si="78"/>
        <v>9960</v>
      </c>
      <c r="D240" s="7">
        <f>IF(N240&gt;0, RANK(N240,(N240:P240,Q240:AE240)),0)</f>
        <v>2</v>
      </c>
      <c r="E240" s="7">
        <f>IF(O240&gt;0,RANK(O240,(N240:P240,Q240:AE240)),0)</f>
        <v>1</v>
      </c>
      <c r="F240" s="7">
        <f>IF(P240&gt;0,RANK(P240,(N240:P240,Q240:AE240)),0)</f>
        <v>0</v>
      </c>
      <c r="G240" s="1">
        <f t="shared" si="76"/>
        <v>696</v>
      </c>
      <c r="H240" s="2">
        <f t="shared" si="77"/>
        <v>6.9879518072289162E-2</v>
      </c>
      <c r="I240" s="2"/>
      <c r="J240" s="2">
        <f t="shared" si="79"/>
        <v>0.40481927710843374</v>
      </c>
      <c r="K240" s="2">
        <f t="shared" si="80"/>
        <v>0.47469879518072289</v>
      </c>
      <c r="L240" s="2">
        <f t="shared" si="81"/>
        <v>0</v>
      </c>
      <c r="M240" s="2">
        <f t="shared" si="82"/>
        <v>0.12048192771084332</v>
      </c>
      <c r="N240" s="59">
        <v>4032</v>
      </c>
      <c r="O240" s="59">
        <v>4728</v>
      </c>
      <c r="P240" s="59"/>
      <c r="Q240" s="111">
        <v>212</v>
      </c>
      <c r="R240" s="111"/>
      <c r="S240" s="111"/>
      <c r="T240" s="111"/>
      <c r="U240" s="59"/>
      <c r="V240" s="111"/>
      <c r="W240" s="111"/>
      <c r="X240" s="59">
        <v>277</v>
      </c>
      <c r="Y240" s="59">
        <v>1</v>
      </c>
      <c r="Z240" s="111">
        <v>710</v>
      </c>
      <c r="AA240" s="59"/>
      <c r="AB240" s="59"/>
      <c r="AC240" s="59"/>
      <c r="AD240" s="59"/>
      <c r="AE240" s="59"/>
      <c r="AG240" s="7">
        <f>IF(Q240&gt;0,RANK(Q240,(N240:P240,Q240:AE240)),0)</f>
        <v>5</v>
      </c>
      <c r="AH240" s="7">
        <f>IF(R240&gt;0,RANK(R240,(N240:P240,Q240:AE240)),0)</f>
        <v>0</v>
      </c>
      <c r="AI240" s="7">
        <f>IF(T240&gt;0,RANK(T240,(N240:P240,Q240:AE240)),0)</f>
        <v>0</v>
      </c>
      <c r="AJ240" s="7">
        <f>IF(S240&gt;0,RANK(S240,(N240:P240,Q240:AE240)),0)</f>
        <v>0</v>
      </c>
      <c r="AK240" s="2">
        <f t="shared" si="83"/>
        <v>2.1285140562248995E-2</v>
      </c>
      <c r="AL240" s="2">
        <f t="shared" si="84"/>
        <v>0</v>
      </c>
      <c r="AM240" s="2">
        <f t="shared" si="85"/>
        <v>0</v>
      </c>
      <c r="AN240" s="2">
        <f t="shared" si="86"/>
        <v>0</v>
      </c>
      <c r="AP240" s="6" t="s">
        <v>855</v>
      </c>
      <c r="AQ240" s="6" t="s">
        <v>1409</v>
      </c>
      <c r="AR240">
        <v>4</v>
      </c>
      <c r="AT240" s="97">
        <v>6</v>
      </c>
      <c r="AU240" s="99">
        <v>63</v>
      </c>
      <c r="AV240" s="103">
        <f t="shared" si="87"/>
        <v>6063</v>
      </c>
      <c r="AX240" s="7" t="s">
        <v>1370</v>
      </c>
    </row>
    <row r="241" spans="1:50" ht="13" hidden="1" customHeight="1" outlineLevel="1">
      <c r="A241" s="6" t="s">
        <v>743</v>
      </c>
      <c r="B241" s="6" t="s">
        <v>1409</v>
      </c>
      <c r="C241" s="1">
        <f t="shared" ref="C241:C267" si="88">SUM(N241:AE241)</f>
        <v>422134</v>
      </c>
      <c r="D241" s="7">
        <f>IF(N241&gt;0, RANK(N241,(N241:P241,Q241:AE241)),0)</f>
        <v>2</v>
      </c>
      <c r="E241" s="7">
        <f>IF(O241&gt;0,RANK(O241,(N241:P241,Q241:AE241)),0)</f>
        <v>1</v>
      </c>
      <c r="F241" s="7">
        <f>IF(P241&gt;0,RANK(P241,(N241:P241,Q241:AE241)),0)</f>
        <v>0</v>
      </c>
      <c r="G241" s="1">
        <f t="shared" si="76"/>
        <v>58148</v>
      </c>
      <c r="H241" s="2">
        <f t="shared" si="77"/>
        <v>0.13774772939398391</v>
      </c>
      <c r="I241" s="2"/>
      <c r="J241" s="2">
        <f t="shared" ref="J241:J267" si="89">IF($C241=0,"-",N241/$C241)</f>
        <v>0.38051898212415963</v>
      </c>
      <c r="K241" s="2">
        <f t="shared" ref="K241:K267" si="90">IF($C241=0,"-",O241/$C241)</f>
        <v>0.51826671151814352</v>
      </c>
      <c r="L241" s="2">
        <f t="shared" ref="L241:L267" si="91">IF($C241=0,"-",P241/$C241)</f>
        <v>0</v>
      </c>
      <c r="M241" s="2">
        <f t="shared" ref="M241:M267" si="92">IF(C241=0,"-",(1-J241-K241-L241))</f>
        <v>0.10121430635769679</v>
      </c>
      <c r="N241" s="59">
        <v>160630</v>
      </c>
      <c r="O241" s="59">
        <v>218778</v>
      </c>
      <c r="P241" s="59"/>
      <c r="Q241" s="111">
        <v>8891</v>
      </c>
      <c r="R241" s="111"/>
      <c r="S241" s="111"/>
      <c r="T241" s="111"/>
      <c r="U241" s="59"/>
      <c r="V241" s="111"/>
      <c r="W241" s="111"/>
      <c r="X241" s="59">
        <v>15323</v>
      </c>
      <c r="Y241" s="59">
        <v>0</v>
      </c>
      <c r="Z241" s="111">
        <v>18512</v>
      </c>
      <c r="AA241" s="59"/>
      <c r="AB241" s="59"/>
      <c r="AC241" s="59"/>
      <c r="AD241" s="59"/>
      <c r="AE241" s="59"/>
      <c r="AG241" s="7">
        <f>IF(Q241&gt;0,RANK(Q241,(N241:P241,Q241:AE241)),0)</f>
        <v>5</v>
      </c>
      <c r="AH241" s="7">
        <f>IF(R241&gt;0,RANK(R241,(N241:P241,Q241:AE241)),0)</f>
        <v>0</v>
      </c>
      <c r="AI241" s="7">
        <f>IF(T241&gt;0,RANK(T241,(N241:P241,Q241:AE241)),0)</f>
        <v>0</v>
      </c>
      <c r="AJ241" s="7">
        <f>IF(S241&gt;0,RANK(S241,(N241:P241,Q241:AE241)),0)</f>
        <v>0</v>
      </c>
      <c r="AK241" s="2">
        <f t="shared" ref="AK241:AK267" si="93">IF($C241=0,"-",Q241/$C241)</f>
        <v>2.1062032435198302E-2</v>
      </c>
      <c r="AL241" s="2">
        <f t="shared" ref="AL241:AL267" si="94">IF($C241=0,"-",R241/$C241)</f>
        <v>0</v>
      </c>
      <c r="AM241" s="2">
        <f t="shared" ref="AM241:AM267" si="95">IF($C241=0,"-",T241/$C241)</f>
        <v>0</v>
      </c>
      <c r="AN241" s="2">
        <f t="shared" ref="AN241:AN267" si="96">IF($C241=0,"-",S241/$C241)</f>
        <v>0</v>
      </c>
      <c r="AP241" s="6" t="s">
        <v>743</v>
      </c>
      <c r="AQ241" s="6" t="s">
        <v>1409</v>
      </c>
      <c r="AR241">
        <v>0</v>
      </c>
      <c r="AT241" s="97">
        <v>6</v>
      </c>
      <c r="AU241" s="99">
        <v>65</v>
      </c>
      <c r="AV241" s="103">
        <f t="shared" si="87"/>
        <v>6065</v>
      </c>
      <c r="AX241" s="7" t="s">
        <v>1370</v>
      </c>
    </row>
    <row r="242" spans="1:50" ht="13" hidden="1" customHeight="1" outlineLevel="1">
      <c r="A242" s="6" t="s">
        <v>1692</v>
      </c>
      <c r="B242" s="6" t="s">
        <v>1409</v>
      </c>
      <c r="C242" s="1">
        <f t="shared" si="88"/>
        <v>439717</v>
      </c>
      <c r="D242" s="7">
        <f>IF(N242&gt;0, RANK(N242,(N242:P242,Q242:AE242)),0)</f>
        <v>1</v>
      </c>
      <c r="E242" s="7">
        <f>IF(O242&gt;0,RANK(O242,(N242:P242,Q242:AE242)),0)</f>
        <v>2</v>
      </c>
      <c r="F242" s="7">
        <f>IF(P242&gt;0,RANK(P242,(N242:P242,Q242:AE242)),0)</f>
        <v>0</v>
      </c>
      <c r="G242" s="1">
        <f t="shared" si="76"/>
        <v>36009</v>
      </c>
      <c r="H242" s="2">
        <f t="shared" si="77"/>
        <v>8.1891307363599772E-2</v>
      </c>
      <c r="I242" s="2"/>
      <c r="J242" s="2">
        <f t="shared" si="89"/>
        <v>0.49089073199353223</v>
      </c>
      <c r="K242" s="2">
        <f t="shared" si="90"/>
        <v>0.40899942462993244</v>
      </c>
      <c r="L242" s="2">
        <f t="shared" si="91"/>
        <v>0</v>
      </c>
      <c r="M242" s="2">
        <f t="shared" si="92"/>
        <v>0.10010984337653528</v>
      </c>
      <c r="N242" s="59">
        <v>215853</v>
      </c>
      <c r="O242" s="59">
        <v>179844</v>
      </c>
      <c r="P242" s="59"/>
      <c r="Q242" s="111">
        <v>9911</v>
      </c>
      <c r="R242" s="111"/>
      <c r="S242" s="111"/>
      <c r="T242" s="111"/>
      <c r="U242" s="59"/>
      <c r="V242" s="111"/>
      <c r="W242" s="111"/>
      <c r="X242" s="59">
        <v>16684</v>
      </c>
      <c r="Y242" s="59">
        <v>0</v>
      </c>
      <c r="Z242" s="111">
        <v>17425</v>
      </c>
      <c r="AA242" s="59"/>
      <c r="AB242" s="59"/>
      <c r="AC242" s="59"/>
      <c r="AD242" s="59"/>
      <c r="AE242" s="59"/>
      <c r="AG242" s="7">
        <f>IF(Q242&gt;0,RANK(Q242,(N242:P242,Q242:AE242)),0)</f>
        <v>5</v>
      </c>
      <c r="AH242" s="7">
        <f>IF(R242&gt;0,RANK(R242,(N242:P242,Q242:AE242)),0)</f>
        <v>0</v>
      </c>
      <c r="AI242" s="7">
        <f>IF(T242&gt;0,RANK(T242,(N242:P242,Q242:AE242)),0)</f>
        <v>0</v>
      </c>
      <c r="AJ242" s="7">
        <f>IF(S242&gt;0,RANK(S242,(N242:P242,Q242:AE242)),0)</f>
        <v>0</v>
      </c>
      <c r="AK242" s="2">
        <f t="shared" si="93"/>
        <v>2.2539496994657928E-2</v>
      </c>
      <c r="AL242" s="2">
        <f t="shared" si="94"/>
        <v>0</v>
      </c>
      <c r="AM242" s="2">
        <f t="shared" si="95"/>
        <v>0</v>
      </c>
      <c r="AN242" s="2">
        <f t="shared" si="96"/>
        <v>0</v>
      </c>
      <c r="AP242" s="6" t="s">
        <v>1692</v>
      </c>
      <c r="AQ242" s="6" t="s">
        <v>1409</v>
      </c>
      <c r="AR242">
        <v>0</v>
      </c>
      <c r="AT242" s="97">
        <v>6</v>
      </c>
      <c r="AU242" s="99">
        <v>67</v>
      </c>
      <c r="AV242" s="103">
        <f t="shared" si="87"/>
        <v>6067</v>
      </c>
      <c r="AX242" s="7" t="s">
        <v>1370</v>
      </c>
    </row>
    <row r="243" spans="1:50" ht="13" hidden="1" customHeight="1" outlineLevel="1">
      <c r="A243" s="6" t="s">
        <v>520</v>
      </c>
      <c r="B243" s="6" t="s">
        <v>1409</v>
      </c>
      <c r="C243" s="1">
        <f t="shared" si="88"/>
        <v>12396</v>
      </c>
      <c r="D243" s="7">
        <f>IF(N243&gt;0, RANK(N243,(N243:P243,Q243:AE243)),0)</f>
        <v>2</v>
      </c>
      <c r="E243" s="7">
        <f>IF(O243&gt;0,RANK(O243,(N243:P243,Q243:AE243)),0)</f>
        <v>1</v>
      </c>
      <c r="F243" s="7">
        <f>IF(P243&gt;0,RANK(P243,(N243:P243,Q243:AE243)),0)</f>
        <v>0</v>
      </c>
      <c r="G243" s="1">
        <f t="shared" si="76"/>
        <v>112</v>
      </c>
      <c r="H243" s="2">
        <f t="shared" si="77"/>
        <v>9.0351726363343005E-3</v>
      </c>
      <c r="I243" s="2"/>
      <c r="J243" s="2">
        <f t="shared" si="89"/>
        <v>0.43683446272991289</v>
      </c>
      <c r="K243" s="2">
        <f t="shared" si="90"/>
        <v>0.44586963536624719</v>
      </c>
      <c r="L243" s="2">
        <f t="shared" si="91"/>
        <v>0</v>
      </c>
      <c r="M243" s="2">
        <f t="shared" si="92"/>
        <v>0.11729590190383993</v>
      </c>
      <c r="N243" s="59">
        <v>5415</v>
      </c>
      <c r="O243" s="59">
        <v>5527</v>
      </c>
      <c r="P243" s="59"/>
      <c r="Q243" s="111">
        <v>326</v>
      </c>
      <c r="R243" s="111"/>
      <c r="S243" s="111"/>
      <c r="T243" s="111"/>
      <c r="U243" s="59"/>
      <c r="V243" s="111"/>
      <c r="W243" s="111"/>
      <c r="X243" s="59">
        <v>538</v>
      </c>
      <c r="Y243" s="59">
        <v>0</v>
      </c>
      <c r="Z243" s="111">
        <v>590</v>
      </c>
      <c r="AA243" s="59"/>
      <c r="AB243" s="59"/>
      <c r="AC243" s="59"/>
      <c r="AD243" s="59"/>
      <c r="AE243" s="59"/>
      <c r="AG243" s="7">
        <f>IF(Q243&gt;0,RANK(Q243,(N243:P243,Q243:AE243)),0)</f>
        <v>5</v>
      </c>
      <c r="AH243" s="7">
        <f>IF(R243&gt;0,RANK(R243,(N243:P243,Q243:AE243)),0)</f>
        <v>0</v>
      </c>
      <c r="AI243" s="7">
        <f>IF(T243&gt;0,RANK(T243,(N243:P243,Q243:AE243)),0)</f>
        <v>0</v>
      </c>
      <c r="AJ243" s="7">
        <f>IF(S243&gt;0,RANK(S243,(N243:P243,Q243:AE243)),0)</f>
        <v>0</v>
      </c>
      <c r="AK243" s="2">
        <f t="shared" si="93"/>
        <v>2.6298806066473057E-2</v>
      </c>
      <c r="AL243" s="2">
        <f t="shared" si="94"/>
        <v>0</v>
      </c>
      <c r="AM243" s="2">
        <f t="shared" si="95"/>
        <v>0</v>
      </c>
      <c r="AN243" s="2">
        <f t="shared" si="96"/>
        <v>0</v>
      </c>
      <c r="AP243" s="6" t="s">
        <v>520</v>
      </c>
      <c r="AQ243" s="6" t="s">
        <v>1409</v>
      </c>
      <c r="AR243">
        <v>17</v>
      </c>
      <c r="AT243" s="97">
        <v>6</v>
      </c>
      <c r="AU243" s="99">
        <v>69</v>
      </c>
      <c r="AV243" s="103">
        <f t="shared" si="87"/>
        <v>6069</v>
      </c>
      <c r="AX243" s="7" t="s">
        <v>1370</v>
      </c>
    </row>
    <row r="244" spans="1:50" ht="13" hidden="1" customHeight="1" outlineLevel="1">
      <c r="A244" s="6" t="s">
        <v>1423</v>
      </c>
      <c r="B244" s="6" t="s">
        <v>1409</v>
      </c>
      <c r="C244" s="1">
        <f t="shared" si="88"/>
        <v>446114</v>
      </c>
      <c r="D244" s="7">
        <f>IF(N244&gt;0, RANK(N244,(N244:P244,Q244:AE244)),0)</f>
        <v>2</v>
      </c>
      <c r="E244" s="7">
        <f>IF(O244&gt;0,RANK(O244,(N244:P244,Q244:AE244)),0)</f>
        <v>1</v>
      </c>
      <c r="F244" s="7">
        <f>IF(P244&gt;0,RANK(P244,(N244:P244,Q244:AE244)),0)</f>
        <v>0</v>
      </c>
      <c r="G244" s="1">
        <f t="shared" si="76"/>
        <v>66523</v>
      </c>
      <c r="H244" s="2">
        <f t="shared" si="77"/>
        <v>0.14911659351645543</v>
      </c>
      <c r="I244" s="2"/>
      <c r="J244" s="2">
        <f t="shared" si="89"/>
        <v>0.36900881837377891</v>
      </c>
      <c r="K244" s="2">
        <f t="shared" si="90"/>
        <v>0.51812541189023431</v>
      </c>
      <c r="L244" s="2">
        <f t="shared" si="91"/>
        <v>0</v>
      </c>
      <c r="M244" s="2">
        <f t="shared" si="92"/>
        <v>0.11286576973598672</v>
      </c>
      <c r="N244" s="59">
        <v>164620</v>
      </c>
      <c r="O244" s="59">
        <v>231143</v>
      </c>
      <c r="P244" s="59"/>
      <c r="Q244" s="111">
        <v>9558</v>
      </c>
      <c r="R244" s="111"/>
      <c r="S244" s="111"/>
      <c r="T244" s="111"/>
      <c r="U244" s="59"/>
      <c r="V244" s="111"/>
      <c r="W244" s="111"/>
      <c r="X244" s="59">
        <v>19555</v>
      </c>
      <c r="Y244" s="59">
        <f>34+32+34</f>
        <v>100</v>
      </c>
      <c r="Z244" s="111">
        <v>21138</v>
      </c>
      <c r="AA244" s="59"/>
      <c r="AB244" s="59"/>
      <c r="AC244" s="59"/>
      <c r="AD244" s="59"/>
      <c r="AE244" s="59"/>
      <c r="AG244" s="7">
        <f>IF(Q244&gt;0,RANK(Q244,(N244:P244,Q244:AE244)),0)</f>
        <v>5</v>
      </c>
      <c r="AH244" s="7">
        <f>IF(R244&gt;0,RANK(R244,(N244:P244,Q244:AE244)),0)</f>
        <v>0</v>
      </c>
      <c r="AI244" s="7">
        <f>IF(T244&gt;0,RANK(T244,(N244:P244,Q244:AE244)),0)</f>
        <v>0</v>
      </c>
      <c r="AJ244" s="7">
        <f>IF(S244&gt;0,RANK(S244,(N244:P244,Q244:AE244)),0)</f>
        <v>0</v>
      </c>
      <c r="AK244" s="2">
        <f t="shared" si="93"/>
        <v>2.1425016923925275E-2</v>
      </c>
      <c r="AL244" s="2">
        <f t="shared" si="94"/>
        <v>0</v>
      </c>
      <c r="AM244" s="2">
        <f t="shared" si="95"/>
        <v>0</v>
      </c>
      <c r="AN244" s="2">
        <f t="shared" si="96"/>
        <v>0</v>
      </c>
      <c r="AP244" s="6" t="s">
        <v>1423</v>
      </c>
      <c r="AQ244" s="6" t="s">
        <v>1409</v>
      </c>
      <c r="AR244">
        <v>0</v>
      </c>
      <c r="AT244" s="97">
        <v>6</v>
      </c>
      <c r="AU244" s="99">
        <v>71</v>
      </c>
      <c r="AV244" s="103">
        <f t="shared" si="87"/>
        <v>6071</v>
      </c>
      <c r="AX244" s="7" t="s">
        <v>1370</v>
      </c>
    </row>
    <row r="245" spans="1:50" ht="13" hidden="1" customHeight="1" outlineLevel="1">
      <c r="A245" s="6" t="s">
        <v>898</v>
      </c>
      <c r="B245" s="6" t="s">
        <v>1409</v>
      </c>
      <c r="C245" s="1">
        <f t="shared" si="88"/>
        <v>946429</v>
      </c>
      <c r="D245" s="7">
        <f>IF(N245&gt;0, RANK(N245,(N245:P245,Q245:AE245)),0)</f>
        <v>2</v>
      </c>
      <c r="E245" s="7">
        <f>IF(O245&gt;0,RANK(O245,(N245:P245,Q245:AE245)),0)</f>
        <v>1</v>
      </c>
      <c r="F245" s="7">
        <f>IF(P245&gt;0,RANK(P245,(N245:P245,Q245:AE245)),0)</f>
        <v>0</v>
      </c>
      <c r="G245" s="1">
        <f t="shared" si="76"/>
        <v>49094</v>
      </c>
      <c r="H245" s="2">
        <f t="shared" si="77"/>
        <v>5.1872882170770337E-2</v>
      </c>
      <c r="I245" s="2"/>
      <c r="J245" s="2">
        <f t="shared" si="89"/>
        <v>0.42167663924076715</v>
      </c>
      <c r="K245" s="2">
        <f t="shared" si="90"/>
        <v>0.4735495214115375</v>
      </c>
      <c r="L245" s="2">
        <f t="shared" si="91"/>
        <v>0</v>
      </c>
      <c r="M245" s="2">
        <f t="shared" si="92"/>
        <v>0.10477383934769535</v>
      </c>
      <c r="N245" s="59">
        <v>399087</v>
      </c>
      <c r="O245" s="59">
        <v>448181</v>
      </c>
      <c r="P245" s="59"/>
      <c r="Q245" s="111">
        <v>27336</v>
      </c>
      <c r="R245" s="111"/>
      <c r="S245" s="111"/>
      <c r="T245" s="111"/>
      <c r="U245" s="59"/>
      <c r="V245" s="111"/>
      <c r="W245" s="111"/>
      <c r="X245" s="59">
        <v>33379</v>
      </c>
      <c r="Y245" s="59">
        <v>12</v>
      </c>
      <c r="Z245" s="111">
        <v>38434</v>
      </c>
      <c r="AA245" s="59"/>
      <c r="AB245" s="59"/>
      <c r="AC245" s="59"/>
      <c r="AD245" s="59"/>
      <c r="AE245" s="59"/>
      <c r="AG245" s="7">
        <f>IF(Q245&gt;0,RANK(Q245,(N245:P245,Q245:AE245)),0)</f>
        <v>5</v>
      </c>
      <c r="AH245" s="7">
        <f>IF(R245&gt;0,RANK(R245,(N245:P245,Q245:AE245)),0)</f>
        <v>0</v>
      </c>
      <c r="AI245" s="7">
        <f>IF(T245&gt;0,RANK(T245,(N245:P245,Q245:AE245)),0)</f>
        <v>0</v>
      </c>
      <c r="AJ245" s="7">
        <f>IF(S245&gt;0,RANK(S245,(N245:P245,Q245:AE245)),0)</f>
        <v>0</v>
      </c>
      <c r="AK245" s="2">
        <f t="shared" si="93"/>
        <v>2.8883307675483316E-2</v>
      </c>
      <c r="AL245" s="2">
        <f t="shared" si="94"/>
        <v>0</v>
      </c>
      <c r="AM245" s="2">
        <f t="shared" si="95"/>
        <v>0</v>
      </c>
      <c r="AN245" s="2">
        <f t="shared" si="96"/>
        <v>0</v>
      </c>
      <c r="AP245" s="6" t="s">
        <v>898</v>
      </c>
      <c r="AQ245" s="6" t="s">
        <v>1409</v>
      </c>
      <c r="AR245">
        <v>0</v>
      </c>
      <c r="AT245" s="97">
        <v>6</v>
      </c>
      <c r="AU245" s="99">
        <v>73</v>
      </c>
      <c r="AV245" s="103">
        <f t="shared" si="87"/>
        <v>6073</v>
      </c>
      <c r="AX245" s="7" t="s">
        <v>1370</v>
      </c>
    </row>
    <row r="246" spans="1:50" ht="13" hidden="1" customHeight="1" outlineLevel="1">
      <c r="A246" s="6" t="s">
        <v>899</v>
      </c>
      <c r="B246" s="6" t="s">
        <v>1409</v>
      </c>
      <c r="C246" s="1">
        <f t="shared" si="88"/>
        <v>304372</v>
      </c>
      <c r="D246" s="7">
        <f>IF(N246&gt;0, RANK(N246,(N246:P246,Q246:AE246)),0)</f>
        <v>1</v>
      </c>
      <c r="E246" s="7">
        <f>IF(O246&gt;0,RANK(O246,(N246:P246,Q246:AE246)),0)</f>
        <v>2</v>
      </c>
      <c r="F246" s="7">
        <f>IF(P246&gt;0,RANK(P246,(N246:P246,Q246:AE246)),0)</f>
        <v>0</v>
      </c>
      <c r="G246" s="1">
        <f t="shared" si="76"/>
        <v>176096</v>
      </c>
      <c r="H246" s="2">
        <f t="shared" si="77"/>
        <v>0.57855518904498437</v>
      </c>
      <c r="I246" s="2"/>
      <c r="J246" s="2">
        <f t="shared" si="89"/>
        <v>0.76573403598228484</v>
      </c>
      <c r="K246" s="2">
        <f t="shared" si="90"/>
        <v>0.18717884693730041</v>
      </c>
      <c r="L246" s="2">
        <f t="shared" si="91"/>
        <v>0</v>
      </c>
      <c r="M246" s="2">
        <f t="shared" si="92"/>
        <v>4.7087117080414742E-2</v>
      </c>
      <c r="N246" s="59">
        <v>233068</v>
      </c>
      <c r="O246" s="59">
        <v>56972</v>
      </c>
      <c r="P246" s="59"/>
      <c r="Q246" s="111">
        <v>4214</v>
      </c>
      <c r="R246" s="111"/>
      <c r="S246" s="111"/>
      <c r="T246" s="111"/>
      <c r="U246" s="59"/>
      <c r="V246" s="111"/>
      <c r="W246" s="111"/>
      <c r="X246" s="59">
        <v>5602</v>
      </c>
      <c r="Y246" s="59">
        <v>13</v>
      </c>
      <c r="Z246" s="111">
        <v>4503</v>
      </c>
      <c r="AA246" s="59"/>
      <c r="AB246" s="59"/>
      <c r="AC246" s="59"/>
      <c r="AD246" s="59"/>
      <c r="AE246" s="59"/>
      <c r="AG246" s="7">
        <f>IF(Q246&gt;0,RANK(Q246,(N246:P246,Q246:AE246)),0)</f>
        <v>5</v>
      </c>
      <c r="AH246" s="7">
        <f>IF(R246&gt;0,RANK(R246,(N246:P246,Q246:AE246)),0)</f>
        <v>0</v>
      </c>
      <c r="AI246" s="7">
        <f>IF(T246&gt;0,RANK(T246,(N246:P246,Q246:AE246)),0)</f>
        <v>0</v>
      </c>
      <c r="AJ246" s="7">
        <f>IF(S246&gt;0,RANK(S246,(N246:P246,Q246:AE246)),0)</f>
        <v>0</v>
      </c>
      <c r="AK246" s="2">
        <f t="shared" si="93"/>
        <v>1.3844900319346064E-2</v>
      </c>
      <c r="AL246" s="2">
        <f t="shared" si="94"/>
        <v>0</v>
      </c>
      <c r="AM246" s="2">
        <f t="shared" si="95"/>
        <v>0</v>
      </c>
      <c r="AN246" s="2">
        <f t="shared" si="96"/>
        <v>0</v>
      </c>
      <c r="AP246" s="6" t="s">
        <v>899</v>
      </c>
      <c r="AQ246" s="6" t="s">
        <v>1409</v>
      </c>
      <c r="AR246">
        <v>0</v>
      </c>
      <c r="AT246" s="97">
        <v>6</v>
      </c>
      <c r="AU246" s="99">
        <v>75</v>
      </c>
      <c r="AV246" s="103">
        <f t="shared" si="87"/>
        <v>6075</v>
      </c>
      <c r="AX246" s="7" t="s">
        <v>1370</v>
      </c>
    </row>
    <row r="247" spans="1:50" ht="13" hidden="1" customHeight="1" outlineLevel="1">
      <c r="A247" s="6" t="s">
        <v>666</v>
      </c>
      <c r="B247" s="6" t="s">
        <v>1409</v>
      </c>
      <c r="C247" s="1">
        <f t="shared" si="88"/>
        <v>157728</v>
      </c>
      <c r="D247" s="7">
        <f>IF(N247&gt;0, RANK(N247,(N247:P247,Q247:AE247)),0)</f>
        <v>2</v>
      </c>
      <c r="E247" s="7">
        <f>IF(O247&gt;0,RANK(O247,(N247:P247,Q247:AE247)),0)</f>
        <v>1</v>
      </c>
      <c r="F247" s="7">
        <f>IF(P247&gt;0,RANK(P247,(N247:P247,Q247:AE247)),0)</f>
        <v>0</v>
      </c>
      <c r="G247" s="1">
        <f t="shared" si="76"/>
        <v>8548</v>
      </c>
      <c r="H247" s="2">
        <f t="shared" si="77"/>
        <v>5.419456279164131E-2</v>
      </c>
      <c r="I247" s="2"/>
      <c r="J247" s="2">
        <f t="shared" si="89"/>
        <v>0.42151044836680868</v>
      </c>
      <c r="K247" s="2">
        <f t="shared" si="90"/>
        <v>0.47570501115844999</v>
      </c>
      <c r="L247" s="2">
        <f t="shared" si="91"/>
        <v>0</v>
      </c>
      <c r="M247" s="2">
        <f t="shared" si="92"/>
        <v>0.10278454047474139</v>
      </c>
      <c r="N247" s="59">
        <v>66484</v>
      </c>
      <c r="O247" s="59">
        <v>75032</v>
      </c>
      <c r="P247" s="59"/>
      <c r="Q247" s="111">
        <v>3036</v>
      </c>
      <c r="R247" s="111"/>
      <c r="S247" s="111"/>
      <c r="T247" s="111"/>
      <c r="U247" s="59"/>
      <c r="V247" s="111"/>
      <c r="W247" s="111"/>
      <c r="X247" s="59">
        <v>6213</v>
      </c>
      <c r="Y247" s="59">
        <v>0</v>
      </c>
      <c r="Z247" s="111">
        <v>6963</v>
      </c>
      <c r="AA247" s="59"/>
      <c r="AB247" s="59"/>
      <c r="AC247" s="59"/>
      <c r="AD247" s="59"/>
      <c r="AE247" s="59"/>
      <c r="AG247" s="7">
        <f>IF(Q247&gt;0,RANK(Q247,(N247:P247,Q247:AE247)),0)</f>
        <v>5</v>
      </c>
      <c r="AH247" s="7">
        <f>IF(R247&gt;0,RANK(R247,(N247:P247,Q247:AE247)),0)</f>
        <v>0</v>
      </c>
      <c r="AI247" s="7">
        <f>IF(T247&gt;0,RANK(T247,(N247:P247,Q247:AE247)),0)</f>
        <v>0</v>
      </c>
      <c r="AJ247" s="7">
        <f>IF(S247&gt;0,RANK(S247,(N247:P247,Q247:AE247)),0)</f>
        <v>0</v>
      </c>
      <c r="AK247" s="2">
        <f t="shared" si="93"/>
        <v>1.9248326232501521E-2</v>
      </c>
      <c r="AL247" s="2">
        <f t="shared" si="94"/>
        <v>0</v>
      </c>
      <c r="AM247" s="2">
        <f t="shared" si="95"/>
        <v>0</v>
      </c>
      <c r="AN247" s="2">
        <f t="shared" si="96"/>
        <v>0</v>
      </c>
      <c r="AP247" s="6" t="s">
        <v>666</v>
      </c>
      <c r="AQ247" s="6" t="s">
        <v>1409</v>
      </c>
      <c r="AR247">
        <v>0</v>
      </c>
      <c r="AT247" s="97">
        <v>6</v>
      </c>
      <c r="AU247" s="99">
        <v>77</v>
      </c>
      <c r="AV247" s="103">
        <f t="shared" si="87"/>
        <v>6077</v>
      </c>
      <c r="AX247" s="7" t="s">
        <v>1370</v>
      </c>
    </row>
    <row r="248" spans="1:50" ht="13" hidden="1" customHeight="1" outlineLevel="1">
      <c r="A248" s="6" t="s">
        <v>1412</v>
      </c>
      <c r="B248" s="6" t="s">
        <v>1409</v>
      </c>
      <c r="C248" s="1">
        <f t="shared" si="88"/>
        <v>101437</v>
      </c>
      <c r="D248" s="7">
        <f>IF(N248&gt;0, RANK(N248,(N248:P248,Q248:AE248)),0)</f>
        <v>2</v>
      </c>
      <c r="E248" s="7">
        <f>IF(O248&gt;0,RANK(O248,(N248:P248,Q248:AE248)),0)</f>
        <v>1</v>
      </c>
      <c r="F248" s="7">
        <f>IF(P248&gt;0,RANK(P248,(N248:P248,Q248:AE248)),0)</f>
        <v>0</v>
      </c>
      <c r="G248" s="1">
        <f t="shared" si="76"/>
        <v>8121</v>
      </c>
      <c r="H248" s="2">
        <f t="shared" si="77"/>
        <v>8.0059544347723222E-2</v>
      </c>
      <c r="I248" s="2"/>
      <c r="J248" s="2">
        <f t="shared" si="89"/>
        <v>0.41231503297613298</v>
      </c>
      <c r="K248" s="2">
        <f t="shared" si="90"/>
        <v>0.4923745773238562</v>
      </c>
      <c r="L248" s="2">
        <f t="shared" si="91"/>
        <v>0</v>
      </c>
      <c r="M248" s="2">
        <f t="shared" si="92"/>
        <v>9.5310389700010878E-2</v>
      </c>
      <c r="N248" s="59">
        <v>41824</v>
      </c>
      <c r="O248" s="59">
        <v>49945</v>
      </c>
      <c r="P248" s="59"/>
      <c r="Q248" s="111">
        <v>2205</v>
      </c>
      <c r="R248" s="111"/>
      <c r="S248" s="111"/>
      <c r="T248" s="111"/>
      <c r="U248" s="59"/>
      <c r="V248" s="111"/>
      <c r="W248" s="111"/>
      <c r="X248" s="59">
        <v>2933</v>
      </c>
      <c r="Y248" s="59">
        <v>0</v>
      </c>
      <c r="Z248" s="111">
        <v>4530</v>
      </c>
      <c r="AA248" s="59"/>
      <c r="AB248" s="59"/>
      <c r="AC248" s="59"/>
      <c r="AD248" s="59"/>
      <c r="AE248" s="59"/>
      <c r="AG248" s="7">
        <f>IF(Q248&gt;0,RANK(Q248,(N248:P248,Q248:AE248)),0)</f>
        <v>5</v>
      </c>
      <c r="AH248" s="7">
        <f>IF(R248&gt;0,RANK(R248,(N248:P248,Q248:AE248)),0)</f>
        <v>0</v>
      </c>
      <c r="AI248" s="7">
        <f>IF(T248&gt;0,RANK(T248,(N248:P248,Q248:AE248)),0)</f>
        <v>0</v>
      </c>
      <c r="AJ248" s="7">
        <f>IF(S248&gt;0,RANK(S248,(N248:P248,Q248:AE248)),0)</f>
        <v>0</v>
      </c>
      <c r="AK248" s="2">
        <f t="shared" si="93"/>
        <v>2.1737630253260646E-2</v>
      </c>
      <c r="AL248" s="2">
        <f t="shared" si="94"/>
        <v>0</v>
      </c>
      <c r="AM248" s="2">
        <f t="shared" si="95"/>
        <v>0</v>
      </c>
      <c r="AN248" s="2">
        <f t="shared" si="96"/>
        <v>0</v>
      </c>
      <c r="AP248" s="6" t="s">
        <v>1412</v>
      </c>
      <c r="AQ248" s="6" t="s">
        <v>1409</v>
      </c>
      <c r="AR248">
        <v>0</v>
      </c>
      <c r="AT248" s="97">
        <v>6</v>
      </c>
      <c r="AU248" s="99">
        <v>79</v>
      </c>
      <c r="AV248" s="103">
        <f t="shared" si="87"/>
        <v>6079</v>
      </c>
      <c r="AX248" s="7" t="s">
        <v>1370</v>
      </c>
    </row>
    <row r="249" spans="1:50" ht="13" hidden="1" customHeight="1" outlineLevel="1">
      <c r="A249" s="6" t="s">
        <v>1333</v>
      </c>
      <c r="B249" s="6" t="s">
        <v>1409</v>
      </c>
      <c r="C249" s="1">
        <f t="shared" si="88"/>
        <v>266885</v>
      </c>
      <c r="D249" s="7">
        <f>IF(N249&gt;0, RANK(N249,(N249:P249,Q249:AE249)),0)</f>
        <v>1</v>
      </c>
      <c r="E249" s="7">
        <f>IF(O249&gt;0,RANK(O249,(N249:P249,Q249:AE249)),0)</f>
        <v>2</v>
      </c>
      <c r="F249" s="7">
        <f>IF(P249&gt;0,RANK(P249,(N249:P249,Q249:AE249)),0)</f>
        <v>0</v>
      </c>
      <c r="G249" s="1">
        <f t="shared" si="76"/>
        <v>71281</v>
      </c>
      <c r="H249" s="2">
        <f t="shared" si="77"/>
        <v>0.26708507409558424</v>
      </c>
      <c r="I249" s="2"/>
      <c r="J249" s="2">
        <f t="shared" si="89"/>
        <v>0.5938512842610113</v>
      </c>
      <c r="K249" s="2">
        <f t="shared" si="90"/>
        <v>0.32676621016542706</v>
      </c>
      <c r="L249" s="2">
        <f t="shared" si="91"/>
        <v>0</v>
      </c>
      <c r="M249" s="2">
        <f t="shared" si="92"/>
        <v>7.9382505573561635E-2</v>
      </c>
      <c r="N249" s="59">
        <v>158490</v>
      </c>
      <c r="O249" s="59">
        <v>87209</v>
      </c>
      <c r="P249" s="59"/>
      <c r="Q249" s="111">
        <v>6879</v>
      </c>
      <c r="R249" s="111"/>
      <c r="S249" s="111"/>
      <c r="T249" s="111"/>
      <c r="U249" s="59"/>
      <c r="V249" s="111"/>
      <c r="W249" s="111"/>
      <c r="X249" s="59">
        <v>7669</v>
      </c>
      <c r="Y249" s="59">
        <v>0</v>
      </c>
      <c r="Z249" s="111">
        <v>6638</v>
      </c>
      <c r="AA249" s="59"/>
      <c r="AB249" s="59"/>
      <c r="AC249" s="59"/>
      <c r="AD249" s="59"/>
      <c r="AE249" s="59"/>
      <c r="AG249" s="7">
        <f>IF(Q249&gt;0,RANK(Q249,(N249:P249,Q249:AE249)),0)</f>
        <v>4</v>
      </c>
      <c r="AH249" s="7">
        <f>IF(R249&gt;0,RANK(R249,(N249:P249,Q249:AE249)),0)</f>
        <v>0</v>
      </c>
      <c r="AI249" s="7">
        <f>IF(T249&gt;0,RANK(T249,(N249:P249,Q249:AE249)),0)</f>
        <v>0</v>
      </c>
      <c r="AJ249" s="7">
        <f>IF(S249&gt;0,RANK(S249,(N249:P249,Q249:AE249)),0)</f>
        <v>0</v>
      </c>
      <c r="AK249" s="2">
        <f t="shared" si="93"/>
        <v>2.5775146598722296E-2</v>
      </c>
      <c r="AL249" s="2">
        <f t="shared" si="94"/>
        <v>0</v>
      </c>
      <c r="AM249" s="2">
        <f t="shared" si="95"/>
        <v>0</v>
      </c>
      <c r="AN249" s="2">
        <f t="shared" si="96"/>
        <v>0</v>
      </c>
      <c r="AP249" s="6" t="s">
        <v>1333</v>
      </c>
      <c r="AQ249" s="6" t="s">
        <v>1409</v>
      </c>
      <c r="AR249">
        <v>0</v>
      </c>
      <c r="AT249" s="97">
        <v>6</v>
      </c>
      <c r="AU249" s="99">
        <v>81</v>
      </c>
      <c r="AV249" s="103">
        <f t="shared" si="87"/>
        <v>6081</v>
      </c>
      <c r="AX249" s="7" t="s">
        <v>1370</v>
      </c>
    </row>
    <row r="250" spans="1:50" ht="13" hidden="1" customHeight="1" outlineLevel="1">
      <c r="A250" s="6" t="s">
        <v>2017</v>
      </c>
      <c r="B250" s="6" t="s">
        <v>1409</v>
      </c>
      <c r="C250" s="1">
        <f t="shared" si="88"/>
        <v>157394</v>
      </c>
      <c r="D250" s="7">
        <f>IF(N250&gt;0, RANK(N250,(N250:P250,Q250:AE250)),0)</f>
        <v>2</v>
      </c>
      <c r="E250" s="7">
        <f>IF(O250&gt;0,RANK(O250,(N250:P250,Q250:AE250)),0)</f>
        <v>1</v>
      </c>
      <c r="F250" s="7">
        <f>IF(P250&gt;0,RANK(P250,(N250:P250,Q250:AE250)),0)</f>
        <v>0</v>
      </c>
      <c r="G250" s="1">
        <f t="shared" si="76"/>
        <v>1795</v>
      </c>
      <c r="H250" s="2">
        <f t="shared" si="77"/>
        <v>1.1404500806892258E-2</v>
      </c>
      <c r="I250" s="2"/>
      <c r="J250" s="2">
        <f t="shared" si="89"/>
        <v>0.45108453943606491</v>
      </c>
      <c r="K250" s="2">
        <f t="shared" si="90"/>
        <v>0.46248904024295717</v>
      </c>
      <c r="L250" s="2">
        <f t="shared" si="91"/>
        <v>0</v>
      </c>
      <c r="M250" s="2">
        <f t="shared" si="92"/>
        <v>8.6426420320977859E-2</v>
      </c>
      <c r="N250" s="59">
        <v>70998</v>
      </c>
      <c r="O250" s="59">
        <v>72793</v>
      </c>
      <c r="P250" s="59"/>
      <c r="Q250" s="111">
        <v>2673</v>
      </c>
      <c r="R250" s="111"/>
      <c r="S250" s="111"/>
      <c r="T250" s="111"/>
      <c r="U250" s="59"/>
      <c r="V250" s="111"/>
      <c r="W250" s="111"/>
      <c r="X250" s="59">
        <v>5444</v>
      </c>
      <c r="Y250" s="59">
        <v>0</v>
      </c>
      <c r="Z250" s="111">
        <v>5486</v>
      </c>
      <c r="AA250" s="59"/>
      <c r="AB250" s="59"/>
      <c r="AC250" s="59"/>
      <c r="AD250" s="59"/>
      <c r="AE250" s="59"/>
      <c r="AG250" s="7">
        <f>IF(Q250&gt;0,RANK(Q250,(N250:P250,Q250:AE250)),0)</f>
        <v>5</v>
      </c>
      <c r="AH250" s="7">
        <f>IF(R250&gt;0,RANK(R250,(N250:P250,Q250:AE250)),0)</f>
        <v>0</v>
      </c>
      <c r="AI250" s="7">
        <f>IF(T250&gt;0,RANK(T250,(N250:P250,Q250:AE250)),0)</f>
        <v>0</v>
      </c>
      <c r="AJ250" s="7">
        <f>IF(S250&gt;0,RANK(S250,(N250:P250,Q250:AE250)),0)</f>
        <v>0</v>
      </c>
      <c r="AK250" s="2">
        <f t="shared" si="93"/>
        <v>1.6982858304636771E-2</v>
      </c>
      <c r="AL250" s="2">
        <f t="shared" si="94"/>
        <v>0</v>
      </c>
      <c r="AM250" s="2">
        <f t="shared" si="95"/>
        <v>0</v>
      </c>
      <c r="AN250" s="2">
        <f t="shared" si="96"/>
        <v>0</v>
      </c>
      <c r="AP250" s="6" t="s">
        <v>2017</v>
      </c>
      <c r="AQ250" s="6" t="s">
        <v>1409</v>
      </c>
      <c r="AR250">
        <v>0</v>
      </c>
      <c r="AT250" s="97">
        <v>6</v>
      </c>
      <c r="AU250" s="99">
        <v>83</v>
      </c>
      <c r="AV250" s="103">
        <f t="shared" si="87"/>
        <v>6083</v>
      </c>
      <c r="AX250" s="7" t="s">
        <v>1370</v>
      </c>
    </row>
    <row r="251" spans="1:50" ht="13" hidden="1" customHeight="1" outlineLevel="1">
      <c r="A251" s="6" t="s">
        <v>2106</v>
      </c>
      <c r="B251" s="6" t="s">
        <v>1409</v>
      </c>
      <c r="C251" s="1">
        <f t="shared" si="88"/>
        <v>581983</v>
      </c>
      <c r="D251" s="7">
        <f>IF(N251&gt;0, RANK(N251,(N251:P251,Q251:AE251)),0)</f>
        <v>1</v>
      </c>
      <c r="E251" s="7">
        <f>IF(O251&gt;0,RANK(O251,(N251:P251,Q251:AE251)),0)</f>
        <v>2</v>
      </c>
      <c r="F251" s="7">
        <f>IF(P251&gt;0,RANK(P251,(N251:P251,Q251:AE251)),0)</f>
        <v>0</v>
      </c>
      <c r="G251" s="1">
        <f t="shared" si="76"/>
        <v>107971</v>
      </c>
      <c r="H251" s="2">
        <f t="shared" si="77"/>
        <v>0.18552260117563571</v>
      </c>
      <c r="I251" s="2"/>
      <c r="J251" s="2">
        <f t="shared" si="89"/>
        <v>0.54105360465855534</v>
      </c>
      <c r="K251" s="2">
        <f t="shared" si="90"/>
        <v>0.35553100348291961</v>
      </c>
      <c r="L251" s="2">
        <f t="shared" si="91"/>
        <v>0</v>
      </c>
      <c r="M251" s="2">
        <f t="shared" si="92"/>
        <v>0.10341539185852505</v>
      </c>
      <c r="N251" s="59">
        <v>314884</v>
      </c>
      <c r="O251" s="59">
        <v>206913</v>
      </c>
      <c r="P251" s="59"/>
      <c r="Q251" s="111">
        <v>18261</v>
      </c>
      <c r="R251" s="111"/>
      <c r="S251" s="111"/>
      <c r="T251" s="111"/>
      <c r="U251" s="59"/>
      <c r="V251" s="111"/>
      <c r="W251" s="111"/>
      <c r="X251" s="59">
        <v>20922</v>
      </c>
      <c r="Y251" s="59">
        <v>2</v>
      </c>
      <c r="Z251" s="111">
        <v>21001</v>
      </c>
      <c r="AA251" s="59"/>
      <c r="AB251" s="59"/>
      <c r="AC251" s="59"/>
      <c r="AD251" s="59"/>
      <c r="AE251" s="59"/>
      <c r="AG251" s="7">
        <f>IF(Q251&gt;0,RANK(Q251,(N251:P251,Q251:AE251)),0)</f>
        <v>5</v>
      </c>
      <c r="AH251" s="7">
        <f>IF(R251&gt;0,RANK(R251,(N251:P251,Q251:AE251)),0)</f>
        <v>0</v>
      </c>
      <c r="AI251" s="7">
        <f>IF(T251&gt;0,RANK(T251,(N251:P251,Q251:AE251)),0)</f>
        <v>0</v>
      </c>
      <c r="AJ251" s="7">
        <f>IF(S251&gt;0,RANK(S251,(N251:P251,Q251:AE251)),0)</f>
        <v>0</v>
      </c>
      <c r="AK251" s="2">
        <f t="shared" si="93"/>
        <v>3.1377205176096212E-2</v>
      </c>
      <c r="AL251" s="2">
        <f t="shared" si="94"/>
        <v>0</v>
      </c>
      <c r="AM251" s="2">
        <f t="shared" si="95"/>
        <v>0</v>
      </c>
      <c r="AN251" s="2">
        <f t="shared" si="96"/>
        <v>0</v>
      </c>
      <c r="AP251" s="6" t="s">
        <v>2106</v>
      </c>
      <c r="AQ251" s="6" t="s">
        <v>1409</v>
      </c>
      <c r="AR251">
        <v>0</v>
      </c>
      <c r="AT251" s="97">
        <v>6</v>
      </c>
      <c r="AU251" s="99">
        <v>85</v>
      </c>
      <c r="AV251" s="103">
        <f t="shared" si="87"/>
        <v>6085</v>
      </c>
      <c r="AX251" s="7" t="s">
        <v>1370</v>
      </c>
    </row>
    <row r="252" spans="1:50" ht="13" hidden="1" customHeight="1" outlineLevel="1">
      <c r="A252" s="6" t="s">
        <v>1523</v>
      </c>
      <c r="B252" s="6" t="s">
        <v>1409</v>
      </c>
      <c r="C252" s="1">
        <f t="shared" si="88"/>
        <v>110971</v>
      </c>
      <c r="D252" s="7">
        <f>IF(N252&gt;0, RANK(N252,(N252:P252,Q252:AE252)),0)</f>
        <v>1</v>
      </c>
      <c r="E252" s="7">
        <f>IF(O252&gt;0,RANK(O252,(N252:P252,Q252:AE252)),0)</f>
        <v>2</v>
      </c>
      <c r="F252" s="7">
        <f>IF(P252&gt;0,RANK(P252,(N252:P252,Q252:AE252)),0)</f>
        <v>0</v>
      </c>
      <c r="G252" s="1">
        <f t="shared" si="76"/>
        <v>35445</v>
      </c>
      <c r="H252" s="2">
        <f t="shared" si="77"/>
        <v>0.31940777320200775</v>
      </c>
      <c r="I252" s="2"/>
      <c r="J252" s="2">
        <f t="shared" si="89"/>
        <v>0.6121148768597201</v>
      </c>
      <c r="K252" s="2">
        <f t="shared" si="90"/>
        <v>0.29270710365771235</v>
      </c>
      <c r="L252" s="2">
        <f t="shared" si="91"/>
        <v>0</v>
      </c>
      <c r="M252" s="2">
        <f t="shared" si="92"/>
        <v>9.5178019482567544E-2</v>
      </c>
      <c r="N252" s="59">
        <v>67927</v>
      </c>
      <c r="O252" s="59">
        <v>32482</v>
      </c>
      <c r="P252" s="59"/>
      <c r="Q252" s="111">
        <v>3726</v>
      </c>
      <c r="R252" s="111"/>
      <c r="S252" s="111"/>
      <c r="T252" s="111"/>
      <c r="U252" s="59"/>
      <c r="V252" s="111"/>
      <c r="W252" s="111"/>
      <c r="X252" s="59">
        <v>3525</v>
      </c>
      <c r="Y252" s="59">
        <v>2</v>
      </c>
      <c r="Z252" s="111">
        <v>3309</v>
      </c>
      <c r="AA252" s="59"/>
      <c r="AB252" s="59"/>
      <c r="AC252" s="59"/>
      <c r="AD252" s="59"/>
      <c r="AE252" s="59"/>
      <c r="AG252" s="7">
        <f>IF(Q252&gt;0,RANK(Q252,(N252:P252,Q252:AE252)),0)</f>
        <v>3</v>
      </c>
      <c r="AH252" s="7">
        <f>IF(R252&gt;0,RANK(R252,(N252:P252,Q252:AE252)),0)</f>
        <v>0</v>
      </c>
      <c r="AI252" s="7">
        <f>IF(T252&gt;0,RANK(T252,(N252:P252,Q252:AE252)),0)</f>
        <v>0</v>
      </c>
      <c r="AJ252" s="7">
        <f>IF(S252&gt;0,RANK(S252,(N252:P252,Q252:AE252)),0)</f>
        <v>0</v>
      </c>
      <c r="AK252" s="2">
        <f t="shared" si="93"/>
        <v>3.3576339764442964E-2</v>
      </c>
      <c r="AL252" s="2">
        <f t="shared" si="94"/>
        <v>0</v>
      </c>
      <c r="AM252" s="2">
        <f t="shared" si="95"/>
        <v>0</v>
      </c>
      <c r="AN252" s="2">
        <f t="shared" si="96"/>
        <v>0</v>
      </c>
      <c r="AP252" s="6" t="s">
        <v>1523</v>
      </c>
      <c r="AQ252" s="6" t="s">
        <v>1409</v>
      </c>
      <c r="AR252">
        <v>0</v>
      </c>
      <c r="AT252" s="97">
        <v>6</v>
      </c>
      <c r="AU252" s="99">
        <v>87</v>
      </c>
      <c r="AV252" s="103">
        <f t="shared" si="87"/>
        <v>6087</v>
      </c>
      <c r="AX252" s="7" t="s">
        <v>1370</v>
      </c>
    </row>
    <row r="253" spans="1:50" ht="13" hidden="1" customHeight="1" outlineLevel="1">
      <c r="A253" s="6" t="s">
        <v>1168</v>
      </c>
      <c r="B253" s="6" t="s">
        <v>1409</v>
      </c>
      <c r="C253" s="1">
        <f t="shared" si="88"/>
        <v>66467</v>
      </c>
      <c r="D253" s="7">
        <f>IF(N253&gt;0, RANK(N253,(N253:P253,Q253:AE253)),0)</f>
        <v>2</v>
      </c>
      <c r="E253" s="7">
        <f>IF(O253&gt;0,RANK(O253,(N253:P253,Q253:AE253)),0)</f>
        <v>1</v>
      </c>
      <c r="F253" s="7">
        <f>IF(P253&gt;0,RANK(P253,(N253:P253,Q253:AE253)),0)</f>
        <v>0</v>
      </c>
      <c r="G253" s="1">
        <f t="shared" si="76"/>
        <v>20639</v>
      </c>
      <c r="H253" s="2">
        <f t="shared" si="77"/>
        <v>0.31051499240224473</v>
      </c>
      <c r="I253" s="2"/>
      <c r="J253" s="2">
        <f t="shared" si="89"/>
        <v>0.28387019122271201</v>
      </c>
      <c r="K253" s="2">
        <f t="shared" si="90"/>
        <v>0.59438518362495674</v>
      </c>
      <c r="L253" s="2">
        <f t="shared" si="91"/>
        <v>0</v>
      </c>
      <c r="M253" s="2">
        <f t="shared" si="92"/>
        <v>0.12174462515233131</v>
      </c>
      <c r="N253" s="59">
        <v>18868</v>
      </c>
      <c r="O253" s="59">
        <v>39507</v>
      </c>
      <c r="P253" s="59"/>
      <c r="Q253" s="111">
        <v>1492</v>
      </c>
      <c r="R253" s="111"/>
      <c r="S253" s="111"/>
      <c r="T253" s="111"/>
      <c r="U253" s="59"/>
      <c r="V253" s="111"/>
      <c r="W253" s="111"/>
      <c r="X253" s="59">
        <v>2515</v>
      </c>
      <c r="Y253" s="59">
        <v>0</v>
      </c>
      <c r="Z253" s="111">
        <v>4085</v>
      </c>
      <c r="AA253" s="59"/>
      <c r="AB253" s="59"/>
      <c r="AC253" s="59"/>
      <c r="AD253" s="59"/>
      <c r="AE253" s="59"/>
      <c r="AG253" s="7">
        <f>IF(Q253&gt;0,RANK(Q253,(N253:P253,Q253:AE253)),0)</f>
        <v>5</v>
      </c>
      <c r="AH253" s="7">
        <f>IF(R253&gt;0,RANK(R253,(N253:P253,Q253:AE253)),0)</f>
        <v>0</v>
      </c>
      <c r="AI253" s="7">
        <f>IF(T253&gt;0,RANK(T253,(N253:P253,Q253:AE253)),0)</f>
        <v>0</v>
      </c>
      <c r="AJ253" s="7">
        <f>IF(S253&gt;0,RANK(S253,(N253:P253,Q253:AE253)),0)</f>
        <v>0</v>
      </c>
      <c r="AK253" s="2">
        <f t="shared" si="93"/>
        <v>2.2447229452209366E-2</v>
      </c>
      <c r="AL253" s="2">
        <f t="shared" si="94"/>
        <v>0</v>
      </c>
      <c r="AM253" s="2">
        <f t="shared" si="95"/>
        <v>0</v>
      </c>
      <c r="AN253" s="2">
        <f t="shared" si="96"/>
        <v>0</v>
      </c>
      <c r="AP253" s="6" t="s">
        <v>1168</v>
      </c>
      <c r="AQ253" s="6" t="s">
        <v>1409</v>
      </c>
      <c r="AR253">
        <v>2</v>
      </c>
      <c r="AT253" s="97">
        <v>6</v>
      </c>
      <c r="AU253" s="99">
        <v>89</v>
      </c>
      <c r="AV253" s="103">
        <f t="shared" si="87"/>
        <v>6089</v>
      </c>
      <c r="AX253" s="7" t="s">
        <v>1370</v>
      </c>
    </row>
    <row r="254" spans="1:50" ht="13" hidden="1" customHeight="1" outlineLevel="1">
      <c r="A254" s="6" t="s">
        <v>1429</v>
      </c>
      <c r="B254" s="6" t="s">
        <v>1409</v>
      </c>
      <c r="C254" s="1">
        <f t="shared" si="88"/>
        <v>1822</v>
      </c>
      <c r="D254" s="7">
        <f>IF(N254&gt;0, RANK(N254,(N254:P254,Q254:AE254)),0)</f>
        <v>2</v>
      </c>
      <c r="E254" s="7">
        <f>IF(O254&gt;0,RANK(O254,(N254:P254,Q254:AE254)),0)</f>
        <v>1</v>
      </c>
      <c r="F254" s="7">
        <f>IF(P254&gt;0,RANK(P254,(N254:P254,Q254:AE254)),0)</f>
        <v>0</v>
      </c>
      <c r="G254" s="1">
        <f t="shared" si="76"/>
        <v>173</v>
      </c>
      <c r="H254" s="2">
        <f t="shared" si="77"/>
        <v>9.4950603732162464E-2</v>
      </c>
      <c r="I254" s="2"/>
      <c r="J254" s="2">
        <f t="shared" si="89"/>
        <v>0.38693743139407244</v>
      </c>
      <c r="K254" s="2">
        <f t="shared" si="90"/>
        <v>0.4818880351262349</v>
      </c>
      <c r="L254" s="2">
        <f t="shared" si="91"/>
        <v>0</v>
      </c>
      <c r="M254" s="2">
        <f t="shared" si="92"/>
        <v>0.13117453347969266</v>
      </c>
      <c r="N254" s="59">
        <v>705</v>
      </c>
      <c r="O254" s="59">
        <v>878</v>
      </c>
      <c r="P254" s="59"/>
      <c r="Q254" s="111">
        <v>54</v>
      </c>
      <c r="R254" s="111"/>
      <c r="S254" s="111"/>
      <c r="T254" s="111"/>
      <c r="U254" s="59"/>
      <c r="V254" s="111"/>
      <c r="W254" s="111"/>
      <c r="X254" s="59">
        <v>55</v>
      </c>
      <c r="Y254" s="59">
        <v>0</v>
      </c>
      <c r="Z254" s="111">
        <v>130</v>
      </c>
      <c r="AA254" s="59"/>
      <c r="AB254" s="59"/>
      <c r="AC254" s="59"/>
      <c r="AD254" s="59"/>
      <c r="AE254" s="59"/>
      <c r="AG254" s="7">
        <f>IF(Q254&gt;0,RANK(Q254,(N254:P254,Q254:AE254)),0)</f>
        <v>5</v>
      </c>
      <c r="AH254" s="7">
        <f>IF(R254&gt;0,RANK(R254,(N254:P254,Q254:AE254)),0)</f>
        <v>0</v>
      </c>
      <c r="AI254" s="7">
        <f>IF(T254&gt;0,RANK(T254,(N254:P254,Q254:AE254)),0)</f>
        <v>0</v>
      </c>
      <c r="AJ254" s="7">
        <f>IF(S254&gt;0,RANK(S254,(N254:P254,Q254:AE254)),0)</f>
        <v>0</v>
      </c>
      <c r="AK254" s="2">
        <f t="shared" si="93"/>
        <v>2.9637760702524697E-2</v>
      </c>
      <c r="AL254" s="2">
        <f t="shared" si="94"/>
        <v>0</v>
      </c>
      <c r="AM254" s="2">
        <f t="shared" si="95"/>
        <v>0</v>
      </c>
      <c r="AN254" s="2">
        <f t="shared" si="96"/>
        <v>0</v>
      </c>
      <c r="AP254" s="6" t="s">
        <v>1429</v>
      </c>
      <c r="AQ254" s="6" t="s">
        <v>1409</v>
      </c>
      <c r="AR254">
        <v>4</v>
      </c>
      <c r="AT254" s="97">
        <v>6</v>
      </c>
      <c r="AU254" s="99">
        <v>91</v>
      </c>
      <c r="AV254" s="103">
        <f t="shared" si="87"/>
        <v>6091</v>
      </c>
      <c r="AX254" s="7" t="s">
        <v>1370</v>
      </c>
    </row>
    <row r="255" spans="1:50" ht="13" hidden="1" customHeight="1" outlineLevel="1">
      <c r="A255" s="6" t="s">
        <v>1430</v>
      </c>
      <c r="B255" s="6" t="s">
        <v>1409</v>
      </c>
      <c r="C255" s="1">
        <f t="shared" si="88"/>
        <v>19989</v>
      </c>
      <c r="D255" s="7">
        <f>IF(N255&gt;0, RANK(N255,(N255:P255,Q255:AE255)),0)</f>
        <v>2</v>
      </c>
      <c r="E255" s="7">
        <f>IF(O255&gt;0,RANK(O255,(N255:P255,Q255:AE255)),0)</f>
        <v>1</v>
      </c>
      <c r="F255" s="7">
        <f>IF(P255&gt;0,RANK(P255,(N255:P255,Q255:AE255)),0)</f>
        <v>0</v>
      </c>
      <c r="G255" s="1">
        <f t="shared" si="76"/>
        <v>1453</v>
      </c>
      <c r="H255" s="2">
        <f t="shared" si="77"/>
        <v>7.2689979488718789E-2</v>
      </c>
      <c r="I255" s="2"/>
      <c r="J255" s="2">
        <f t="shared" si="89"/>
        <v>0.40597328530691879</v>
      </c>
      <c r="K255" s="2">
        <f t="shared" si="90"/>
        <v>0.47866326479563759</v>
      </c>
      <c r="L255" s="2">
        <f t="shared" si="91"/>
        <v>0</v>
      </c>
      <c r="M255" s="2">
        <f t="shared" si="92"/>
        <v>0.11536344989744363</v>
      </c>
      <c r="N255" s="59">
        <v>8115</v>
      </c>
      <c r="O255" s="59">
        <v>9568</v>
      </c>
      <c r="P255" s="59"/>
      <c r="Q255" s="111">
        <v>441</v>
      </c>
      <c r="R255" s="111"/>
      <c r="S255" s="111"/>
      <c r="T255" s="111"/>
      <c r="U255" s="59"/>
      <c r="V255" s="111"/>
      <c r="W255" s="111"/>
      <c r="X255" s="59">
        <v>599</v>
      </c>
      <c r="Y255" s="59">
        <v>0</v>
      </c>
      <c r="Z255" s="111">
        <v>1266</v>
      </c>
      <c r="AA255" s="59"/>
      <c r="AB255" s="59"/>
      <c r="AC255" s="59"/>
      <c r="AD255" s="59"/>
      <c r="AE255" s="59"/>
      <c r="AG255" s="7">
        <f>IF(Q255&gt;0,RANK(Q255,(N255:P255,Q255:AE255)),0)</f>
        <v>5</v>
      </c>
      <c r="AH255" s="7">
        <f>IF(R255&gt;0,RANK(R255,(N255:P255,Q255:AE255)),0)</f>
        <v>0</v>
      </c>
      <c r="AI255" s="7">
        <f>IF(T255&gt;0,RANK(T255,(N255:P255,Q255:AE255)),0)</f>
        <v>0</v>
      </c>
      <c r="AJ255" s="7">
        <f>IF(S255&gt;0,RANK(S255,(N255:P255,Q255:AE255)),0)</f>
        <v>0</v>
      </c>
      <c r="AK255" s="2">
        <f t="shared" si="93"/>
        <v>2.2062134173795586E-2</v>
      </c>
      <c r="AL255" s="2">
        <f t="shared" si="94"/>
        <v>0</v>
      </c>
      <c r="AM255" s="2">
        <f t="shared" si="95"/>
        <v>0</v>
      </c>
      <c r="AN255" s="2">
        <f t="shared" si="96"/>
        <v>0</v>
      </c>
      <c r="AP255" s="6" t="s">
        <v>1430</v>
      </c>
      <c r="AQ255" s="6" t="s">
        <v>1409</v>
      </c>
      <c r="AR255">
        <v>2</v>
      </c>
      <c r="AT255" s="97">
        <v>6</v>
      </c>
      <c r="AU255" s="99">
        <v>93</v>
      </c>
      <c r="AV255" s="103">
        <f t="shared" si="87"/>
        <v>6093</v>
      </c>
      <c r="AX255" s="7" t="s">
        <v>1370</v>
      </c>
    </row>
    <row r="256" spans="1:50" ht="13" hidden="1" customHeight="1" outlineLevel="1">
      <c r="A256" s="6" t="s">
        <v>1477</v>
      </c>
      <c r="B256" s="6" t="s">
        <v>1409</v>
      </c>
      <c r="C256" s="1">
        <f t="shared" si="88"/>
        <v>129175</v>
      </c>
      <c r="D256" s="7">
        <f>IF(N256&gt;0, RANK(N256,(N256:P256,Q256:AE256)),0)</f>
        <v>1</v>
      </c>
      <c r="E256" s="7">
        <f>IF(O256&gt;0,RANK(O256,(N256:P256,Q256:AE256)),0)</f>
        <v>2</v>
      </c>
      <c r="F256" s="7">
        <f>IF(P256&gt;0,RANK(P256,(N256:P256,Q256:AE256)),0)</f>
        <v>0</v>
      </c>
      <c r="G256" s="1">
        <f t="shared" si="76"/>
        <v>19859</v>
      </c>
      <c r="H256" s="2">
        <f t="shared" si="77"/>
        <v>0.15373717824656474</v>
      </c>
      <c r="I256" s="2"/>
      <c r="J256" s="2">
        <f t="shared" si="89"/>
        <v>0.51873040449003294</v>
      </c>
      <c r="K256" s="2">
        <f t="shared" si="90"/>
        <v>0.36499322624346814</v>
      </c>
      <c r="L256" s="2">
        <f t="shared" si="91"/>
        <v>0</v>
      </c>
      <c r="M256" s="2">
        <f t="shared" si="92"/>
        <v>0.11627636926649892</v>
      </c>
      <c r="N256" s="59">
        <v>67007</v>
      </c>
      <c r="O256" s="59">
        <v>47148</v>
      </c>
      <c r="P256" s="59"/>
      <c r="Q256" s="111">
        <v>3217</v>
      </c>
      <c r="R256" s="111"/>
      <c r="S256" s="111"/>
      <c r="T256" s="111"/>
      <c r="U256" s="59"/>
      <c r="V256" s="111"/>
      <c r="W256" s="111"/>
      <c r="X256" s="59">
        <v>5188</v>
      </c>
      <c r="Y256" s="59">
        <v>0</v>
      </c>
      <c r="Z256" s="111">
        <v>6615</v>
      </c>
      <c r="AA256" s="59"/>
      <c r="AB256" s="59"/>
      <c r="AC256" s="59"/>
      <c r="AD256" s="59"/>
      <c r="AE256" s="59"/>
      <c r="AG256" s="7">
        <f>IF(Q256&gt;0,RANK(Q256,(N256:P256,Q256:AE256)),0)</f>
        <v>5</v>
      </c>
      <c r="AH256" s="7">
        <f>IF(R256&gt;0,RANK(R256,(N256:P256,Q256:AE256)),0)</f>
        <v>0</v>
      </c>
      <c r="AI256" s="7">
        <f>IF(T256&gt;0,RANK(T256,(N256:P256,Q256:AE256)),0)</f>
        <v>0</v>
      </c>
      <c r="AJ256" s="7">
        <f>IF(S256&gt;0,RANK(S256,(N256:P256,Q256:AE256)),0)</f>
        <v>0</v>
      </c>
      <c r="AK256" s="2">
        <f t="shared" si="93"/>
        <v>2.4904199729049739E-2</v>
      </c>
      <c r="AL256" s="2">
        <f t="shared" si="94"/>
        <v>0</v>
      </c>
      <c r="AM256" s="2">
        <f t="shared" si="95"/>
        <v>0</v>
      </c>
      <c r="AN256" s="2">
        <f t="shared" si="96"/>
        <v>0</v>
      </c>
      <c r="AP256" s="6" t="s">
        <v>1477</v>
      </c>
      <c r="AQ256" s="6" t="s">
        <v>1409</v>
      </c>
      <c r="AR256">
        <v>0</v>
      </c>
      <c r="AT256" s="97">
        <v>6</v>
      </c>
      <c r="AU256" s="99">
        <v>95</v>
      </c>
      <c r="AV256" s="103">
        <f t="shared" si="87"/>
        <v>6095</v>
      </c>
      <c r="AX256" s="7" t="s">
        <v>1370</v>
      </c>
    </row>
    <row r="257" spans="1:66" ht="13" hidden="1" customHeight="1" outlineLevel="1">
      <c r="A257" s="6" t="s">
        <v>1589</v>
      </c>
      <c r="B257" s="6" t="s">
        <v>1409</v>
      </c>
      <c r="C257" s="1">
        <f t="shared" si="88"/>
        <v>192026</v>
      </c>
      <c r="D257" s="7">
        <f>IF(N257&gt;0, RANK(N257,(N257:P257,Q257:AE257)),0)</f>
        <v>1</v>
      </c>
      <c r="E257" s="7">
        <f>IF(O257&gt;0,RANK(O257,(N257:P257,Q257:AE257)),0)</f>
        <v>2</v>
      </c>
      <c r="F257" s="7">
        <f>IF(P257&gt;0,RANK(P257,(N257:P257,Q257:AE257)),0)</f>
        <v>0</v>
      </c>
      <c r="G257" s="1">
        <f t="shared" si="76"/>
        <v>46295</v>
      </c>
      <c r="H257" s="2">
        <f t="shared" si="77"/>
        <v>0.24108714444918916</v>
      </c>
      <c r="I257" s="2"/>
      <c r="J257" s="2">
        <f t="shared" si="89"/>
        <v>0.56758459791903182</v>
      </c>
      <c r="K257" s="2">
        <f t="shared" si="90"/>
        <v>0.3264974534698426</v>
      </c>
      <c r="L257" s="2">
        <f t="shared" si="91"/>
        <v>0</v>
      </c>
      <c r="M257" s="2">
        <f t="shared" si="92"/>
        <v>0.10591794861112558</v>
      </c>
      <c r="N257" s="59">
        <v>108991</v>
      </c>
      <c r="O257" s="59">
        <v>62696</v>
      </c>
      <c r="P257" s="59"/>
      <c r="Q257" s="111">
        <v>5476</v>
      </c>
      <c r="R257" s="111"/>
      <c r="S257" s="111"/>
      <c r="T257" s="111"/>
      <c r="U257" s="59"/>
      <c r="V257" s="111"/>
      <c r="W257" s="111"/>
      <c r="X257" s="59">
        <v>7084</v>
      </c>
      <c r="Y257" s="59">
        <v>7</v>
      </c>
      <c r="Z257" s="111">
        <v>7772</v>
      </c>
      <c r="AA257" s="59"/>
      <c r="AB257" s="59"/>
      <c r="AC257" s="59"/>
      <c r="AD257" s="59"/>
      <c r="AE257" s="59"/>
      <c r="AG257" s="7">
        <f>IF(Q257&gt;0,RANK(Q257,(N257:P257,Q257:AE257)),0)</f>
        <v>5</v>
      </c>
      <c r="AH257" s="7">
        <f>IF(R257&gt;0,RANK(R257,(N257:P257,Q257:AE257)),0)</f>
        <v>0</v>
      </c>
      <c r="AI257" s="7">
        <f>IF(T257&gt;0,RANK(T257,(N257:P257,Q257:AE257)),0)</f>
        <v>0</v>
      </c>
      <c r="AJ257" s="7">
        <f>IF(S257&gt;0,RANK(S257,(N257:P257,Q257:AE257)),0)</f>
        <v>0</v>
      </c>
      <c r="AK257" s="2">
        <f t="shared" si="93"/>
        <v>2.8516971660087695E-2</v>
      </c>
      <c r="AL257" s="2">
        <f t="shared" si="94"/>
        <v>0</v>
      </c>
      <c r="AM257" s="2">
        <f t="shared" si="95"/>
        <v>0</v>
      </c>
      <c r="AN257" s="2">
        <f t="shared" si="96"/>
        <v>0</v>
      </c>
      <c r="AP257" s="6" t="s">
        <v>1589</v>
      </c>
      <c r="AQ257" s="6" t="s">
        <v>1409</v>
      </c>
      <c r="AR257">
        <v>0</v>
      </c>
      <c r="AT257" s="97">
        <v>6</v>
      </c>
      <c r="AU257" s="99">
        <v>97</v>
      </c>
      <c r="AV257" s="103">
        <f t="shared" si="87"/>
        <v>6097</v>
      </c>
      <c r="AX257" s="7" t="s">
        <v>1370</v>
      </c>
    </row>
    <row r="258" spans="1:66" ht="13" hidden="1" customHeight="1" outlineLevel="1">
      <c r="A258" s="6" t="s">
        <v>372</v>
      </c>
      <c r="B258" s="6" t="s">
        <v>1409</v>
      </c>
      <c r="C258" s="1">
        <f t="shared" si="88"/>
        <v>123681</v>
      </c>
      <c r="D258" s="7">
        <f>IF(N258&gt;0, RANK(N258,(N258:P258,Q258:AE258)),0)</f>
        <v>2</v>
      </c>
      <c r="E258" s="7">
        <f>IF(O258&gt;0,RANK(O258,(N258:P258,Q258:AE258)),0)</f>
        <v>1</v>
      </c>
      <c r="F258" s="7">
        <f>IF(P258&gt;0,RANK(P258,(N258:P258,Q258:AE258)),0)</f>
        <v>0</v>
      </c>
      <c r="G258" s="1">
        <f t="shared" si="76"/>
        <v>187</v>
      </c>
      <c r="H258" s="2">
        <f t="shared" si="77"/>
        <v>1.5119541400861894E-3</v>
      </c>
      <c r="I258" s="2"/>
      <c r="J258" s="2">
        <f t="shared" si="89"/>
        <v>0.45025509172791295</v>
      </c>
      <c r="K258" s="2">
        <f t="shared" si="90"/>
        <v>0.45176704586799915</v>
      </c>
      <c r="L258" s="2">
        <f t="shared" si="91"/>
        <v>0</v>
      </c>
      <c r="M258" s="2">
        <f t="shared" si="92"/>
        <v>9.7977862404087956E-2</v>
      </c>
      <c r="N258" s="59">
        <v>55688</v>
      </c>
      <c r="O258" s="59">
        <v>55875</v>
      </c>
      <c r="P258" s="59"/>
      <c r="Q258" s="111">
        <v>2285</v>
      </c>
      <c r="R258" s="111"/>
      <c r="S258" s="111"/>
      <c r="T258" s="111"/>
      <c r="U258" s="59"/>
      <c r="V258" s="111"/>
      <c r="W258" s="111"/>
      <c r="X258" s="59">
        <v>4501</v>
      </c>
      <c r="Y258" s="59">
        <v>0</v>
      </c>
      <c r="Z258" s="111">
        <v>5332</v>
      </c>
      <c r="AA258" s="59"/>
      <c r="AB258" s="59"/>
      <c r="AC258" s="59"/>
      <c r="AD258" s="59"/>
      <c r="AE258" s="59"/>
      <c r="AG258" s="7">
        <f>IF(Q258&gt;0,RANK(Q258,(N258:P258,Q258:AE258)),0)</f>
        <v>5</v>
      </c>
      <c r="AH258" s="7">
        <f>IF(R258&gt;0,RANK(R258,(N258:P258,Q258:AE258)),0)</f>
        <v>0</v>
      </c>
      <c r="AI258" s="7">
        <f>IF(T258&gt;0,RANK(T258,(N258:P258,Q258:AE258)),0)</f>
        <v>0</v>
      </c>
      <c r="AJ258" s="7">
        <f>IF(S258&gt;0,RANK(S258,(N258:P258,Q258:AE258)),0)</f>
        <v>0</v>
      </c>
      <c r="AK258" s="2">
        <f t="shared" si="93"/>
        <v>1.8474947647577233E-2</v>
      </c>
      <c r="AL258" s="2">
        <f t="shared" si="94"/>
        <v>0</v>
      </c>
      <c r="AM258" s="2">
        <f t="shared" si="95"/>
        <v>0</v>
      </c>
      <c r="AN258" s="2">
        <f t="shared" si="96"/>
        <v>0</v>
      </c>
      <c r="AP258" s="6" t="s">
        <v>372</v>
      </c>
      <c r="AQ258" s="6" t="s">
        <v>1409</v>
      </c>
      <c r="AR258">
        <v>0</v>
      </c>
      <c r="AT258" s="97">
        <v>6</v>
      </c>
      <c r="AU258" s="99">
        <v>99</v>
      </c>
      <c r="AV258" s="103">
        <f t="shared" si="87"/>
        <v>6099</v>
      </c>
      <c r="AX258" s="7" t="s">
        <v>1370</v>
      </c>
    </row>
    <row r="259" spans="1:66" ht="13" hidden="1" customHeight="1" outlineLevel="1">
      <c r="A259" s="6" t="s">
        <v>1464</v>
      </c>
      <c r="B259" s="6" t="s">
        <v>1409</v>
      </c>
      <c r="C259" s="1">
        <f t="shared" si="88"/>
        <v>25040</v>
      </c>
      <c r="D259" s="7">
        <f>IF(N259&gt;0, RANK(N259,(N259:P259,Q259:AE259)),0)</f>
        <v>2</v>
      </c>
      <c r="E259" s="7">
        <f>IF(O259&gt;0,RANK(O259,(N259:P259,Q259:AE259)),0)</f>
        <v>1</v>
      </c>
      <c r="F259" s="7">
        <f>IF(P259&gt;0,RANK(P259,(N259:P259,Q259:AE259)),0)</f>
        <v>0</v>
      </c>
      <c r="G259" s="1">
        <f t="shared" si="76"/>
        <v>7064</v>
      </c>
      <c r="H259" s="2">
        <f t="shared" si="77"/>
        <v>0.28210862619808308</v>
      </c>
      <c r="I259" s="2"/>
      <c r="J259" s="2">
        <f t="shared" si="89"/>
        <v>0.30826677316293932</v>
      </c>
      <c r="K259" s="2">
        <f t="shared" si="90"/>
        <v>0.59037539936102235</v>
      </c>
      <c r="L259" s="2">
        <f t="shared" si="91"/>
        <v>0</v>
      </c>
      <c r="M259" s="2">
        <f t="shared" si="92"/>
        <v>0.10135782747603828</v>
      </c>
      <c r="N259" s="59">
        <v>7719</v>
      </c>
      <c r="O259" s="59">
        <v>14783</v>
      </c>
      <c r="P259" s="59"/>
      <c r="Q259" s="111">
        <v>513</v>
      </c>
      <c r="R259" s="111"/>
      <c r="S259" s="111"/>
      <c r="T259" s="111"/>
      <c r="U259" s="59"/>
      <c r="V259" s="111"/>
      <c r="W259" s="111"/>
      <c r="X259" s="59">
        <v>809</v>
      </c>
      <c r="Y259" s="59">
        <v>0</v>
      </c>
      <c r="Z259" s="111">
        <v>1216</v>
      </c>
      <c r="AA259" s="59"/>
      <c r="AB259" s="59"/>
      <c r="AC259" s="59"/>
      <c r="AD259" s="59"/>
      <c r="AE259" s="59"/>
      <c r="AG259" s="7">
        <f>IF(Q259&gt;0,RANK(Q259,(N259:P259,Q259:AE259)),0)</f>
        <v>5</v>
      </c>
      <c r="AH259" s="7">
        <f>IF(R259&gt;0,RANK(R259,(N259:P259,Q259:AE259)),0)</f>
        <v>0</v>
      </c>
      <c r="AI259" s="7">
        <f>IF(T259&gt;0,RANK(T259,(N259:P259,Q259:AE259)),0)</f>
        <v>0</v>
      </c>
      <c r="AJ259" s="7">
        <f>IF(S259&gt;0,RANK(S259,(N259:P259,Q259:AE259)),0)</f>
        <v>0</v>
      </c>
      <c r="AK259" s="2">
        <f t="shared" si="93"/>
        <v>2.0487220447284345E-2</v>
      </c>
      <c r="AL259" s="2">
        <f t="shared" si="94"/>
        <v>0</v>
      </c>
      <c r="AM259" s="2">
        <f t="shared" si="95"/>
        <v>0</v>
      </c>
      <c r="AN259" s="2">
        <f t="shared" si="96"/>
        <v>0</v>
      </c>
      <c r="AP259" s="6" t="s">
        <v>1464</v>
      </c>
      <c r="AQ259" s="6" t="s">
        <v>1409</v>
      </c>
      <c r="AR259">
        <v>2</v>
      </c>
      <c r="AT259" s="97">
        <v>6</v>
      </c>
      <c r="AU259" s="99">
        <v>101</v>
      </c>
      <c r="AV259" s="103">
        <f t="shared" si="87"/>
        <v>6101</v>
      </c>
      <c r="AX259" s="7" t="s">
        <v>1370</v>
      </c>
    </row>
    <row r="260" spans="1:66" ht="13" hidden="1" customHeight="1" outlineLevel="1">
      <c r="A260" s="6" t="s">
        <v>2165</v>
      </c>
      <c r="B260" s="6" t="s">
        <v>1409</v>
      </c>
      <c r="C260" s="1">
        <f t="shared" si="88"/>
        <v>21005</v>
      </c>
      <c r="D260" s="7">
        <f>IF(N260&gt;0, RANK(N260,(N260:P260,Q260:AE260)),0)</f>
        <v>2</v>
      </c>
      <c r="E260" s="7">
        <f>IF(O260&gt;0,RANK(O260,(N260:P260,Q260:AE260)),0)</f>
        <v>1</v>
      </c>
      <c r="F260" s="7">
        <f>IF(P260&gt;0,RANK(P260,(N260:P260,Q260:AE260)),0)</f>
        <v>0</v>
      </c>
      <c r="G260" s="1">
        <f t="shared" si="76"/>
        <v>5443</v>
      </c>
      <c r="H260" s="2">
        <f t="shared" si="77"/>
        <v>0.25912877886217567</v>
      </c>
      <c r="I260" s="2"/>
      <c r="J260" s="2">
        <f t="shared" si="89"/>
        <v>0.30706974529873837</v>
      </c>
      <c r="K260" s="2">
        <f t="shared" si="90"/>
        <v>0.5661985241609141</v>
      </c>
      <c r="L260" s="2">
        <f t="shared" si="91"/>
        <v>0</v>
      </c>
      <c r="M260" s="2">
        <f t="shared" si="92"/>
        <v>0.12673173054034759</v>
      </c>
      <c r="N260" s="59">
        <v>6450</v>
      </c>
      <c r="O260" s="59">
        <v>11893</v>
      </c>
      <c r="P260" s="59"/>
      <c r="Q260" s="111">
        <v>655</v>
      </c>
      <c r="R260" s="111"/>
      <c r="S260" s="111"/>
      <c r="T260" s="111"/>
      <c r="U260" s="59"/>
      <c r="V260" s="111"/>
      <c r="W260" s="111"/>
      <c r="X260" s="59">
        <v>647</v>
      </c>
      <c r="Y260" s="59">
        <v>0</v>
      </c>
      <c r="Z260" s="111">
        <v>1360</v>
      </c>
      <c r="AA260" s="59"/>
      <c r="AB260" s="59"/>
      <c r="AC260" s="59"/>
      <c r="AD260" s="59"/>
      <c r="AE260" s="59"/>
      <c r="AG260" s="7">
        <f>IF(Q260&gt;0,RANK(Q260,(N260:P260,Q260:AE260)),0)</f>
        <v>4</v>
      </c>
      <c r="AH260" s="7">
        <f>IF(R260&gt;0,RANK(R260,(N260:P260,Q260:AE260)),0)</f>
        <v>0</v>
      </c>
      <c r="AI260" s="7">
        <f>IF(T260&gt;0,RANK(T260,(N260:P260,Q260:AE260)),0)</f>
        <v>0</v>
      </c>
      <c r="AJ260" s="7">
        <f>IF(S260&gt;0,RANK(S260,(N260:P260,Q260:AE260)),0)</f>
        <v>0</v>
      </c>
      <c r="AK260" s="2">
        <f t="shared" si="93"/>
        <v>3.1183051654368008E-2</v>
      </c>
      <c r="AL260" s="2">
        <f t="shared" si="94"/>
        <v>0</v>
      </c>
      <c r="AM260" s="2">
        <f t="shared" si="95"/>
        <v>0</v>
      </c>
      <c r="AN260" s="2">
        <f t="shared" si="96"/>
        <v>0</v>
      </c>
      <c r="AP260" s="6" t="s">
        <v>2165</v>
      </c>
      <c r="AQ260" s="6" t="s">
        <v>1409</v>
      </c>
      <c r="AR260">
        <v>2</v>
      </c>
      <c r="AT260" s="97">
        <v>6</v>
      </c>
      <c r="AU260" s="99">
        <v>103</v>
      </c>
      <c r="AV260" s="103">
        <f t="shared" si="87"/>
        <v>6103</v>
      </c>
      <c r="AX260" s="7" t="s">
        <v>1370</v>
      </c>
    </row>
    <row r="261" spans="1:66" ht="13" hidden="1" customHeight="1" outlineLevel="1">
      <c r="A261" s="6" t="s">
        <v>1670</v>
      </c>
      <c r="B261" s="6" t="s">
        <v>1409</v>
      </c>
      <c r="C261" s="1">
        <f t="shared" si="88"/>
        <v>6431</v>
      </c>
      <c r="D261" s="7">
        <f>IF(N261&gt;0, RANK(N261,(N261:P261,Q261:AE261)),0)</f>
        <v>2</v>
      </c>
      <c r="E261" s="7">
        <f>IF(O261&gt;0,RANK(O261,(N261:P261,Q261:AE261)),0)</f>
        <v>1</v>
      </c>
      <c r="F261" s="7">
        <f>IF(P261&gt;0,RANK(P261,(N261:P261,Q261:AE261)),0)</f>
        <v>0</v>
      </c>
      <c r="G261" s="1">
        <f t="shared" si="76"/>
        <v>923</v>
      </c>
      <c r="H261" s="2">
        <f t="shared" si="77"/>
        <v>0.14352355776706577</v>
      </c>
      <c r="I261" s="2"/>
      <c r="J261" s="2">
        <f t="shared" si="89"/>
        <v>0.35157829264500079</v>
      </c>
      <c r="K261" s="2">
        <f t="shared" si="90"/>
        <v>0.49510185041206656</v>
      </c>
      <c r="L261" s="2">
        <f t="shared" si="91"/>
        <v>0</v>
      </c>
      <c r="M261" s="2">
        <f t="shared" si="92"/>
        <v>0.1533198569429326</v>
      </c>
      <c r="N261" s="59">
        <v>2261</v>
      </c>
      <c r="O261" s="59">
        <v>3184</v>
      </c>
      <c r="P261" s="59"/>
      <c r="Q261" s="111">
        <v>218</v>
      </c>
      <c r="R261" s="111"/>
      <c r="S261" s="111"/>
      <c r="T261" s="111"/>
      <c r="U261" s="59"/>
      <c r="V261" s="111"/>
      <c r="W261" s="111"/>
      <c r="X261" s="59">
        <v>267</v>
      </c>
      <c r="Y261" s="59">
        <v>0</v>
      </c>
      <c r="Z261" s="111">
        <v>501</v>
      </c>
      <c r="AA261" s="59"/>
      <c r="AB261" s="59"/>
      <c r="AC261" s="59"/>
      <c r="AD261" s="59"/>
      <c r="AE261" s="59"/>
      <c r="AG261" s="7">
        <f>IF(Q261&gt;0,RANK(Q261,(N261:P261,Q261:AE261)),0)</f>
        <v>5</v>
      </c>
      <c r="AH261" s="7">
        <f>IF(R261&gt;0,RANK(R261,(N261:P261,Q261:AE261)),0)</f>
        <v>0</v>
      </c>
      <c r="AI261" s="7">
        <f>IF(T261&gt;0,RANK(T261,(N261:P261,Q261:AE261)),0)</f>
        <v>0</v>
      </c>
      <c r="AJ261" s="7">
        <f>IF(S261&gt;0,RANK(S261,(N261:P261,Q261:AE261)),0)</f>
        <v>0</v>
      </c>
      <c r="AK261" s="2">
        <f t="shared" si="93"/>
        <v>3.3898305084745763E-2</v>
      </c>
      <c r="AL261" s="2">
        <f t="shared" si="94"/>
        <v>0</v>
      </c>
      <c r="AM261" s="2">
        <f t="shared" si="95"/>
        <v>0</v>
      </c>
      <c r="AN261" s="2">
        <f t="shared" si="96"/>
        <v>0</v>
      </c>
      <c r="AP261" s="6" t="s">
        <v>1670</v>
      </c>
      <c r="AQ261" s="6" t="s">
        <v>1409</v>
      </c>
      <c r="AR261">
        <v>2</v>
      </c>
      <c r="AT261" s="97">
        <v>6</v>
      </c>
      <c r="AU261" s="99">
        <v>105</v>
      </c>
      <c r="AV261" s="103">
        <f t="shared" si="87"/>
        <v>6105</v>
      </c>
      <c r="AX261" s="7" t="s">
        <v>1370</v>
      </c>
    </row>
    <row r="262" spans="1:66" ht="13" hidden="1" customHeight="1" outlineLevel="1">
      <c r="A262" s="6" t="s">
        <v>1854</v>
      </c>
      <c r="B262" s="6" t="s">
        <v>1409</v>
      </c>
      <c r="C262" s="1">
        <f t="shared" si="88"/>
        <v>86573</v>
      </c>
      <c r="D262" s="7">
        <f>IF(N262&gt;0, RANK(N262,(N262:P262,Q262:AE262)),0)</f>
        <v>2</v>
      </c>
      <c r="E262" s="7">
        <f>IF(O262&gt;0,RANK(O262,(N262:P262,Q262:AE262)),0)</f>
        <v>1</v>
      </c>
      <c r="F262" s="7">
        <f>IF(P262&gt;0,RANK(P262,(N262:P262,Q262:AE262)),0)</f>
        <v>0</v>
      </c>
      <c r="G262" s="1">
        <f t="shared" si="76"/>
        <v>28545</v>
      </c>
      <c r="H262" s="2">
        <f t="shared" si="77"/>
        <v>0.32972173772423274</v>
      </c>
      <c r="I262" s="2"/>
      <c r="J262" s="2">
        <f t="shared" si="89"/>
        <v>0.29236598015547571</v>
      </c>
      <c r="K262" s="2">
        <f t="shared" si="90"/>
        <v>0.6220877178797084</v>
      </c>
      <c r="L262" s="2">
        <f t="shared" si="91"/>
        <v>0</v>
      </c>
      <c r="M262" s="2">
        <f t="shared" si="92"/>
        <v>8.5546301964815941E-2</v>
      </c>
      <c r="N262" s="59">
        <v>25311</v>
      </c>
      <c r="O262" s="59">
        <v>53856</v>
      </c>
      <c r="P262" s="59"/>
      <c r="Q262" s="111">
        <v>1067</v>
      </c>
      <c r="R262" s="111"/>
      <c r="S262" s="111"/>
      <c r="T262" s="111"/>
      <c r="U262" s="59"/>
      <c r="V262" s="111"/>
      <c r="W262" s="111"/>
      <c r="X262" s="59">
        <v>3273</v>
      </c>
      <c r="Y262" s="59">
        <v>0</v>
      </c>
      <c r="Z262" s="111">
        <v>3066</v>
      </c>
      <c r="AA262" s="59"/>
      <c r="AB262" s="59"/>
      <c r="AC262" s="59"/>
      <c r="AD262" s="59"/>
      <c r="AE262" s="59"/>
      <c r="AG262" s="7">
        <f>IF(Q262&gt;0,RANK(Q262,(N262:P262,Q262:AE262)),0)</f>
        <v>5</v>
      </c>
      <c r="AH262" s="7">
        <f>IF(R262&gt;0,RANK(R262,(N262:P262,Q262:AE262)),0)</f>
        <v>0</v>
      </c>
      <c r="AI262" s="7">
        <f>IF(T262&gt;0,RANK(T262,(N262:P262,Q262:AE262)),0)</f>
        <v>0</v>
      </c>
      <c r="AJ262" s="7">
        <f>IF(S262&gt;0,RANK(S262,(N262:P262,Q262:AE262)),0)</f>
        <v>0</v>
      </c>
      <c r="AK262" s="2">
        <f t="shared" si="93"/>
        <v>1.2324858789691936E-2</v>
      </c>
      <c r="AL262" s="2">
        <f t="shared" si="94"/>
        <v>0</v>
      </c>
      <c r="AM262" s="2">
        <f t="shared" si="95"/>
        <v>0</v>
      </c>
      <c r="AN262" s="2">
        <f t="shared" si="96"/>
        <v>0</v>
      </c>
      <c r="AP262" s="6" t="s">
        <v>1854</v>
      </c>
      <c r="AQ262" s="6" t="s">
        <v>1409</v>
      </c>
      <c r="AR262">
        <v>21</v>
      </c>
      <c r="AT262" s="97">
        <v>6</v>
      </c>
      <c r="AU262" s="99">
        <v>107</v>
      </c>
      <c r="AV262" s="103">
        <f t="shared" si="87"/>
        <v>6107</v>
      </c>
      <c r="AX262" s="7" t="s">
        <v>1370</v>
      </c>
    </row>
    <row r="263" spans="1:66" ht="13" hidden="1" customHeight="1" outlineLevel="1">
      <c r="A263" s="6" t="s">
        <v>1868</v>
      </c>
      <c r="B263" s="6" t="s">
        <v>1409</v>
      </c>
      <c r="C263" s="1">
        <f t="shared" si="88"/>
        <v>22915</v>
      </c>
      <c r="D263" s="7">
        <f>IF(N263&gt;0, RANK(N263,(N263:P263,Q263:AE263)),0)</f>
        <v>2</v>
      </c>
      <c r="E263" s="7">
        <f>IF(O263&gt;0,RANK(O263,(N263:P263,Q263:AE263)),0)</f>
        <v>1</v>
      </c>
      <c r="F263" s="7">
        <f>IF(P263&gt;0,RANK(P263,(N263:P263,Q263:AE263)),0)</f>
        <v>0</v>
      </c>
      <c r="G263" s="1">
        <f t="shared" si="76"/>
        <v>785</v>
      </c>
      <c r="H263" s="2">
        <f t="shared" si="77"/>
        <v>3.4257036875409118E-2</v>
      </c>
      <c r="I263" s="2"/>
      <c r="J263" s="2">
        <f t="shared" si="89"/>
        <v>0.42814750163648263</v>
      </c>
      <c r="K263" s="2">
        <f t="shared" si="90"/>
        <v>0.46240453851189178</v>
      </c>
      <c r="L263" s="2">
        <f t="shared" si="91"/>
        <v>0</v>
      </c>
      <c r="M263" s="2">
        <f t="shared" si="92"/>
        <v>0.10944795985162559</v>
      </c>
      <c r="N263" s="59">
        <v>9811</v>
      </c>
      <c r="O263" s="59">
        <v>10596</v>
      </c>
      <c r="P263" s="59"/>
      <c r="Q263" s="111">
        <v>507</v>
      </c>
      <c r="R263" s="111"/>
      <c r="S263" s="111"/>
      <c r="T263" s="111"/>
      <c r="U263" s="59"/>
      <c r="V263" s="111"/>
      <c r="W263" s="111"/>
      <c r="X263" s="59">
        <v>886</v>
      </c>
      <c r="Y263" s="59">
        <v>2</v>
      </c>
      <c r="Z263" s="111">
        <v>1113</v>
      </c>
      <c r="AA263" s="59"/>
      <c r="AB263" s="59"/>
      <c r="AC263" s="59"/>
      <c r="AD263" s="59"/>
      <c r="AE263" s="59"/>
      <c r="AG263" s="7">
        <f>IF(Q263&gt;0,RANK(Q263,(N263:P263,Q263:AE263)),0)</f>
        <v>5</v>
      </c>
      <c r="AH263" s="7">
        <f>IF(R263&gt;0,RANK(R263,(N263:P263,Q263:AE263)),0)</f>
        <v>0</v>
      </c>
      <c r="AI263" s="7">
        <f>IF(T263&gt;0,RANK(T263,(N263:P263,Q263:AE263)),0)</f>
        <v>0</v>
      </c>
      <c r="AJ263" s="7">
        <f>IF(S263&gt;0,RANK(S263,(N263:P263,Q263:AE263)),0)</f>
        <v>0</v>
      </c>
      <c r="AK263" s="2">
        <f t="shared" si="93"/>
        <v>2.2125245472397994E-2</v>
      </c>
      <c r="AL263" s="2">
        <f t="shared" si="94"/>
        <v>0</v>
      </c>
      <c r="AM263" s="2">
        <f t="shared" si="95"/>
        <v>0</v>
      </c>
      <c r="AN263" s="2">
        <f t="shared" si="96"/>
        <v>0</v>
      </c>
      <c r="AP263" s="6" t="s">
        <v>1868</v>
      </c>
      <c r="AQ263" s="6" t="s">
        <v>1409</v>
      </c>
      <c r="AR263">
        <v>19</v>
      </c>
      <c r="AT263" s="97">
        <v>6</v>
      </c>
      <c r="AU263" s="99">
        <v>109</v>
      </c>
      <c r="AV263" s="103">
        <f t="shared" si="87"/>
        <v>6109</v>
      </c>
      <c r="AX263" s="7" t="s">
        <v>1370</v>
      </c>
    </row>
    <row r="264" spans="1:66" ht="13" hidden="1" customHeight="1" outlineLevel="1">
      <c r="A264" s="6" t="s">
        <v>445</v>
      </c>
      <c r="B264" s="6" t="s">
        <v>1409</v>
      </c>
      <c r="C264" s="1">
        <f t="shared" si="88"/>
        <v>263309</v>
      </c>
      <c r="D264" s="7">
        <f>IF(N264&gt;0, RANK(N264,(N264:P264,Q264:AE264)),0)</f>
        <v>2</v>
      </c>
      <c r="E264" s="7">
        <f>IF(O264&gt;0,RANK(O264,(N264:P264,Q264:AE264)),0)</f>
        <v>1</v>
      </c>
      <c r="F264" s="7">
        <f>IF(P264&gt;0,RANK(P264,(N264:P264,Q264:AE264)),0)</f>
        <v>0</v>
      </c>
      <c r="G264" s="1">
        <f t="shared" ref="G264:G326" si="97">IF(C264&gt;0,MAX(N264:P264)-LARGE(N264:P264,2),0)</f>
        <v>28939</v>
      </c>
      <c r="H264" s="2">
        <f t="shared" ref="H264:H326" si="98">IF(C264&gt;0,G264/C264,0)</f>
        <v>0.10990509249588887</v>
      </c>
      <c r="I264" s="2"/>
      <c r="J264" s="2">
        <f t="shared" si="89"/>
        <v>0.3962454758477682</v>
      </c>
      <c r="K264" s="2">
        <f t="shared" si="90"/>
        <v>0.50615056834365713</v>
      </c>
      <c r="L264" s="2">
        <f t="shared" si="91"/>
        <v>0</v>
      </c>
      <c r="M264" s="2">
        <f t="shared" si="92"/>
        <v>9.7603955808574616E-2</v>
      </c>
      <c r="N264" s="59">
        <v>104335</v>
      </c>
      <c r="O264" s="59">
        <v>133274</v>
      </c>
      <c r="P264" s="59"/>
      <c r="Q264" s="111">
        <v>5793</v>
      </c>
      <c r="R264" s="111"/>
      <c r="S264" s="111"/>
      <c r="T264" s="111"/>
      <c r="U264" s="59"/>
      <c r="V264" s="111"/>
      <c r="W264" s="111"/>
      <c r="X264" s="59">
        <v>9629</v>
      </c>
      <c r="Y264" s="59">
        <v>25</v>
      </c>
      <c r="Z264" s="111">
        <v>10253</v>
      </c>
      <c r="AA264" s="59"/>
      <c r="AB264" s="59"/>
      <c r="AC264" s="59"/>
      <c r="AD264" s="59"/>
      <c r="AE264" s="59"/>
      <c r="AG264" s="7">
        <f>IF(Q264&gt;0,RANK(Q264,(N264:P264,Q264:AE264)),0)</f>
        <v>5</v>
      </c>
      <c r="AH264" s="7">
        <f>IF(R264&gt;0,RANK(R264,(N264:P264,Q264:AE264)),0)</f>
        <v>0</v>
      </c>
      <c r="AI264" s="7">
        <f>IF(T264&gt;0,RANK(T264,(N264:P264,Q264:AE264)),0)</f>
        <v>0</v>
      </c>
      <c r="AJ264" s="7">
        <f>IF(S264&gt;0,RANK(S264,(N264:P264,Q264:AE264)),0)</f>
        <v>0</v>
      </c>
      <c r="AK264" s="2">
        <f t="shared" si="93"/>
        <v>2.2000767159497017E-2</v>
      </c>
      <c r="AL264" s="2">
        <f t="shared" si="94"/>
        <v>0</v>
      </c>
      <c r="AM264" s="2">
        <f t="shared" si="95"/>
        <v>0</v>
      </c>
      <c r="AN264" s="2">
        <f t="shared" si="96"/>
        <v>0</v>
      </c>
      <c r="AP264" s="6" t="s">
        <v>445</v>
      </c>
      <c r="AQ264" s="6" t="s">
        <v>1409</v>
      </c>
      <c r="AR264">
        <v>0</v>
      </c>
      <c r="AT264" s="97">
        <v>6</v>
      </c>
      <c r="AU264" s="99">
        <v>111</v>
      </c>
      <c r="AV264" s="103">
        <f t="shared" si="87"/>
        <v>6111</v>
      </c>
      <c r="AX264" s="7" t="s">
        <v>1370</v>
      </c>
    </row>
    <row r="265" spans="1:66" ht="13" hidden="1" customHeight="1" outlineLevel="1">
      <c r="A265" s="6" t="s">
        <v>1025</v>
      </c>
      <c r="B265" s="6" t="s">
        <v>1409</v>
      </c>
      <c r="C265" s="1">
        <f t="shared" si="88"/>
        <v>60113</v>
      </c>
      <c r="D265" s="7">
        <f>IF(N265&gt;0, RANK(N265,(N265:P265,Q265:AE265)),0)</f>
        <v>1</v>
      </c>
      <c r="E265" s="7">
        <f>IF(O265&gt;0,RANK(O265,(N265:P265,Q265:AE265)),0)</f>
        <v>2</v>
      </c>
      <c r="F265" s="7">
        <f>IF(P265&gt;0,RANK(P265,(N265:P265,Q265:AE265)),0)</f>
        <v>0</v>
      </c>
      <c r="G265" s="1">
        <f t="shared" si="97"/>
        <v>15106</v>
      </c>
      <c r="H265" s="2">
        <f t="shared" si="98"/>
        <v>0.25129339743483109</v>
      </c>
      <c r="I265" s="2"/>
      <c r="J265" s="2">
        <f t="shared" si="89"/>
        <v>0.58233659940445492</v>
      </c>
      <c r="K265" s="2">
        <f t="shared" si="90"/>
        <v>0.33104320196962389</v>
      </c>
      <c r="L265" s="2">
        <f t="shared" si="91"/>
        <v>0</v>
      </c>
      <c r="M265" s="2">
        <f t="shared" si="92"/>
        <v>8.6620198625921185E-2</v>
      </c>
      <c r="N265" s="59">
        <v>35006</v>
      </c>
      <c r="O265" s="59">
        <v>19900</v>
      </c>
      <c r="P265" s="59"/>
      <c r="Q265" s="111">
        <v>1274</v>
      </c>
      <c r="R265" s="111"/>
      <c r="S265" s="111"/>
      <c r="T265" s="111"/>
      <c r="U265" s="59"/>
      <c r="V265" s="111"/>
      <c r="W265" s="111"/>
      <c r="X265" s="59">
        <v>1711</v>
      </c>
      <c r="Y265" s="59">
        <v>0</v>
      </c>
      <c r="Z265" s="111">
        <v>2222</v>
      </c>
      <c r="AA265" s="59"/>
      <c r="AB265" s="59"/>
      <c r="AC265" s="59"/>
      <c r="AD265" s="59"/>
      <c r="AE265" s="59"/>
      <c r="AG265" s="7">
        <f>IF(Q265&gt;0,RANK(Q265,(N265:P265,Q265:AE265)),0)</f>
        <v>5</v>
      </c>
      <c r="AH265" s="7">
        <f>IF(R265&gt;0,RANK(R265,(N265:P265,Q265:AE265)),0)</f>
        <v>0</v>
      </c>
      <c r="AI265" s="7">
        <f>IF(T265&gt;0,RANK(T265,(N265:P265,Q265:AE265)),0)</f>
        <v>0</v>
      </c>
      <c r="AJ265" s="7">
        <f>IF(S265&gt;0,RANK(S265,(N265:P265,Q265:AE265)),0)</f>
        <v>0</v>
      </c>
      <c r="AK265" s="2">
        <f t="shared" si="93"/>
        <v>2.1193419060768885E-2</v>
      </c>
      <c r="AL265" s="2">
        <f t="shared" si="94"/>
        <v>0</v>
      </c>
      <c r="AM265" s="2">
        <f t="shared" si="95"/>
        <v>0</v>
      </c>
      <c r="AN265" s="2">
        <f t="shared" si="96"/>
        <v>0</v>
      </c>
      <c r="AP265" s="6" t="s">
        <v>1025</v>
      </c>
      <c r="AQ265" s="6" t="s">
        <v>1409</v>
      </c>
      <c r="AR265">
        <v>0</v>
      </c>
      <c r="AT265" s="97">
        <v>6</v>
      </c>
      <c r="AU265" s="99">
        <v>113</v>
      </c>
      <c r="AV265" s="103">
        <f t="shared" si="87"/>
        <v>6113</v>
      </c>
      <c r="AX265" s="7" t="s">
        <v>1370</v>
      </c>
    </row>
    <row r="266" spans="1:66" ht="13" hidden="1" customHeight="1" outlineLevel="1">
      <c r="A266" s="6" t="s">
        <v>1700</v>
      </c>
      <c r="B266" s="6" t="s">
        <v>1409</v>
      </c>
      <c r="C266" s="1">
        <f t="shared" si="88"/>
        <v>16568</v>
      </c>
      <c r="D266" s="7">
        <f>IF(N266&gt;0, RANK(N266,(N266:P266,Q266:AE266)),0)</f>
        <v>2</v>
      </c>
      <c r="E266" s="7">
        <f>IF(O266&gt;0,RANK(O266,(N266:P266,Q266:AE266)),0)</f>
        <v>1</v>
      </c>
      <c r="F266" s="7">
        <f>IF(P266&gt;0,RANK(P266,(N266:P266,Q266:AE266)),0)</f>
        <v>0</v>
      </c>
      <c r="G266" s="1">
        <f t="shared" si="97"/>
        <v>3088</v>
      </c>
      <c r="H266" s="2">
        <f t="shared" si="98"/>
        <v>0.18638338966682763</v>
      </c>
      <c r="I266" s="2"/>
      <c r="J266" s="2">
        <f t="shared" si="89"/>
        <v>0.34029454369869627</v>
      </c>
      <c r="K266" s="2">
        <f t="shared" si="90"/>
        <v>0.52667793336552393</v>
      </c>
      <c r="L266" s="2">
        <f t="shared" si="91"/>
        <v>0</v>
      </c>
      <c r="M266" s="2">
        <f t="shared" si="92"/>
        <v>0.1330275229357798</v>
      </c>
      <c r="N266" s="59">
        <v>5638</v>
      </c>
      <c r="O266" s="59">
        <v>8726</v>
      </c>
      <c r="P266" s="59"/>
      <c r="Q266" s="111">
        <v>458</v>
      </c>
      <c r="R266" s="111"/>
      <c r="S266" s="111"/>
      <c r="T266" s="111"/>
      <c r="U266" s="59"/>
      <c r="V266" s="111"/>
      <c r="W266" s="111"/>
      <c r="X266" s="59">
        <v>547</v>
      </c>
      <c r="Y266" s="59">
        <v>0</v>
      </c>
      <c r="Z266" s="111">
        <v>1199</v>
      </c>
      <c r="AA266" s="59"/>
      <c r="AB266" s="59"/>
      <c r="AC266" s="59"/>
      <c r="AD266" s="59"/>
      <c r="AE266" s="59"/>
      <c r="AG266" s="7">
        <f>IF(Q266&gt;0,RANK(Q266,(N266:P266,Q266:AE266)),0)</f>
        <v>5</v>
      </c>
      <c r="AH266" s="7">
        <f>IF(R266&gt;0,RANK(R266,(N266:P266,Q266:AE266)),0)</f>
        <v>0</v>
      </c>
      <c r="AI266" s="7">
        <f>IF(T266&gt;0,RANK(T266,(N266:P266,Q266:AE266)),0)</f>
        <v>0</v>
      </c>
      <c r="AJ266" s="7">
        <f>IF(S266&gt;0,RANK(S266,(N266:P266,Q266:AE266)),0)</f>
        <v>0</v>
      </c>
      <c r="AK266" s="2">
        <f t="shared" si="93"/>
        <v>2.7643650410429745E-2</v>
      </c>
      <c r="AL266" s="2">
        <f t="shared" si="94"/>
        <v>0</v>
      </c>
      <c r="AM266" s="2">
        <f t="shared" si="95"/>
        <v>0</v>
      </c>
      <c r="AN266" s="2">
        <f t="shared" si="96"/>
        <v>0</v>
      </c>
      <c r="AP266" s="6" t="s">
        <v>1700</v>
      </c>
      <c r="AQ266" s="6" t="s">
        <v>1409</v>
      </c>
      <c r="AR266">
        <v>2</v>
      </c>
      <c r="AT266" s="97">
        <v>6</v>
      </c>
      <c r="AU266" s="99">
        <v>115</v>
      </c>
      <c r="AV266" s="103">
        <f t="shared" si="87"/>
        <v>6115</v>
      </c>
      <c r="AX266" s="7" t="s">
        <v>1370</v>
      </c>
    </row>
    <row r="267" spans="1:66" ht="13" customHeight="1" collapsed="1">
      <c r="A267" s="6" t="s">
        <v>1408</v>
      </c>
      <c r="B267" s="6" t="s">
        <v>1894</v>
      </c>
      <c r="C267" s="1">
        <f t="shared" si="88"/>
        <v>10799703</v>
      </c>
      <c r="D267" s="7">
        <f>IF(N267&gt;0, RANK(N267,(N267:P267,Q267:AE267)),0)</f>
        <v>1</v>
      </c>
      <c r="E267" s="7">
        <f>IF(O267&gt;0,RANK(O267,(N267:P267,Q267:AE267)),0)</f>
        <v>2</v>
      </c>
      <c r="F267" s="7">
        <f>IF(P267&gt;0,RANK(P267,(N267:P267,Q267:AE267)),0)</f>
        <v>0</v>
      </c>
      <c r="G267" s="1">
        <f t="shared" si="97"/>
        <v>529285</v>
      </c>
      <c r="H267" s="2">
        <f t="shared" si="98"/>
        <v>4.9009218123868777E-2</v>
      </c>
      <c r="I267" s="2"/>
      <c r="J267" s="2">
        <f t="shared" si="89"/>
        <v>0.47903789576435574</v>
      </c>
      <c r="K267" s="2">
        <f t="shared" si="90"/>
        <v>0.43002867764048697</v>
      </c>
      <c r="L267" s="2">
        <f t="shared" si="91"/>
        <v>0</v>
      </c>
      <c r="M267" s="2">
        <f t="shared" si="92"/>
        <v>9.0933426595157296E-2</v>
      </c>
      <c r="N267" s="59">
        <f>SUM(N209:N266)</f>
        <v>5173467</v>
      </c>
      <c r="O267" s="59">
        <f>SUM(O209:O266)</f>
        <v>4644182</v>
      </c>
      <c r="P267" s="59"/>
      <c r="Q267" s="59">
        <f>SUM(Q209:Q266)</f>
        <v>235919</v>
      </c>
      <c r="R267" s="59"/>
      <c r="S267" s="59"/>
      <c r="T267" s="59"/>
      <c r="U267" s="59"/>
      <c r="V267" s="59"/>
      <c r="W267" s="59"/>
      <c r="X267" s="59">
        <f>SUM(X209:X266)</f>
        <v>372817</v>
      </c>
      <c r="Y267" s="59">
        <f>SUM(Y209:Y266)</f>
        <v>267</v>
      </c>
      <c r="Z267" s="59">
        <f>SUM(Z209:Z266)</f>
        <v>373051</v>
      </c>
      <c r="AA267" s="59"/>
      <c r="AB267" s="59"/>
      <c r="AC267" s="59"/>
      <c r="AD267" s="59"/>
      <c r="AE267" s="59">
        <f>SUM(AE209:AE266)</f>
        <v>0</v>
      </c>
      <c r="AG267" s="7">
        <f>IF(Q267&gt;0,RANK(Q267,(N267:P267,Q267:AE267)),0)</f>
        <v>5</v>
      </c>
      <c r="AH267" s="7">
        <f>IF(R267&gt;0,RANK(R267,(N267:P267,Q267:AE267)),0)</f>
        <v>0</v>
      </c>
      <c r="AI267" s="7">
        <f>IF(T267&gt;0,RANK(T267,(N267:P267,Q267:AE267)),0)</f>
        <v>0</v>
      </c>
      <c r="AJ267" s="7">
        <f>IF(S267&gt;0,RANK(S267,(N267:P267,Q267:AE267)),0)</f>
        <v>0</v>
      </c>
      <c r="AK267" s="2">
        <f t="shared" si="93"/>
        <v>2.1844952588048024E-2</v>
      </c>
      <c r="AL267" s="2">
        <f t="shared" si="94"/>
        <v>0</v>
      </c>
      <c r="AM267" s="2">
        <f t="shared" si="95"/>
        <v>0</v>
      </c>
      <c r="AN267" s="2">
        <f t="shared" si="96"/>
        <v>0</v>
      </c>
      <c r="AP267" s="6" t="s">
        <v>1408</v>
      </c>
      <c r="AQ267" s="6" t="s">
        <v>1894</v>
      </c>
      <c r="AT267" s="97">
        <v>6</v>
      </c>
      <c r="AU267" s="99"/>
      <c r="AV267" s="97">
        <v>6</v>
      </c>
      <c r="AX267" s="7" t="s">
        <v>2353</v>
      </c>
    </row>
    <row r="268" spans="1:66">
      <c r="A268" s="6"/>
      <c r="B268" s="6"/>
      <c r="C268" s="1"/>
      <c r="E268" s="7"/>
      <c r="F268" s="7"/>
      <c r="I268" s="2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G268" s="7"/>
      <c r="AH268" s="7"/>
      <c r="AI268" s="7"/>
      <c r="AJ268" s="7"/>
      <c r="AP268" s="6"/>
      <c r="AQ268" s="6"/>
      <c r="AT268" s="97"/>
      <c r="AU268" s="99"/>
      <c r="AV268" s="103"/>
      <c r="BG268" t="s">
        <v>2137</v>
      </c>
      <c r="BH268" t="s">
        <v>1892</v>
      </c>
      <c r="BI268" t="s">
        <v>2134</v>
      </c>
      <c r="BJ268" t="s">
        <v>2135</v>
      </c>
      <c r="BK268" t="s">
        <v>1889</v>
      </c>
      <c r="BL268" t="s">
        <v>1890</v>
      </c>
      <c r="BM268" t="s">
        <v>1891</v>
      </c>
      <c r="BN268" t="s">
        <v>1612</v>
      </c>
    </row>
    <row r="269" spans="1:66" hidden="1" outlineLevel="1">
      <c r="A269" t="s">
        <v>685</v>
      </c>
      <c r="B269" t="s">
        <v>681</v>
      </c>
      <c r="C269" s="1">
        <f t="shared" ref="C269:C300" si="99">SUM(N269:AE269)</f>
        <v>101960</v>
      </c>
      <c r="D269" s="7">
        <f>IF(N269&gt;0, RANK(N269,(N269:P269,Q269:AE269)),0)</f>
        <v>1</v>
      </c>
      <c r="E269" s="7">
        <f>IF(O269&gt;0,RANK(O269,(N269:P269,Q269:AE269)),0)</f>
        <v>2</v>
      </c>
      <c r="F269" s="7">
        <f>IF(P269&gt;0,RANK(P269,(N269:P269,Q269:AE269)),0)</f>
        <v>3</v>
      </c>
      <c r="G269" s="1">
        <f t="shared" si="97"/>
        <v>19552</v>
      </c>
      <c r="H269" s="2">
        <f t="shared" si="98"/>
        <v>0.19176147508826991</v>
      </c>
      <c r="I269" s="2"/>
      <c r="J269" s="2">
        <f t="shared" ref="J269:J300" si="100">IF($C269=0,"-",N269/$C269)</f>
        <v>0.56291683012946259</v>
      </c>
      <c r="K269" s="2">
        <f t="shared" ref="K269:K300" si="101">IF($C269=0,"-",O269/$C269)</f>
        <v>0.37115535504119262</v>
      </c>
      <c r="L269" s="2">
        <f t="shared" ref="L269:L300" si="102">IF($C269=0,"-",P269/$C269)</f>
        <v>2.8658297371518242E-2</v>
      </c>
      <c r="M269" s="2">
        <f t="shared" ref="M269:M300" si="103">IF(C269=0,"-",(1-J269-K269-L269))</f>
        <v>3.7269517457826543E-2</v>
      </c>
      <c r="N269" s="59">
        <v>57395</v>
      </c>
      <c r="O269" s="59">
        <v>37843</v>
      </c>
      <c r="P269" s="59">
        <v>2922</v>
      </c>
      <c r="Q269" s="59">
        <v>0</v>
      </c>
      <c r="R269" s="59"/>
      <c r="S269" s="59"/>
      <c r="T269" s="59"/>
      <c r="U269" s="59"/>
      <c r="V269" s="59"/>
      <c r="W269" s="59"/>
      <c r="X269" s="59"/>
      <c r="Y269" s="59"/>
      <c r="Z269" s="59"/>
      <c r="AA269" s="59">
        <v>1698</v>
      </c>
      <c r="AB269" s="59">
        <v>2102</v>
      </c>
      <c r="AC269" s="59"/>
      <c r="AD269" s="59"/>
      <c r="AE269" s="59"/>
      <c r="AG269" s="7">
        <f>IF(Q269&gt;0,RANK(Q269,(N269:P269,Q269:AE269)),0)</f>
        <v>0</v>
      </c>
      <c r="AH269" s="7">
        <f>IF(R269&gt;0,RANK(R269,(N269:P269,Q269:AE269)),0)</f>
        <v>0</v>
      </c>
      <c r="AI269" s="7">
        <f>IF(T269&gt;0,RANK(T269,(N269:P269,Q269:AE269)),0)</f>
        <v>0</v>
      </c>
      <c r="AJ269" s="7">
        <f>IF(S269&gt;0,RANK(S269,(N269:P269,Q269:AE269)),0)</f>
        <v>0</v>
      </c>
      <c r="AK269" s="2">
        <f t="shared" ref="AK269:AK300" si="104">IF($C269=0,"-",Q269/$C269)</f>
        <v>0</v>
      </c>
      <c r="AL269" s="2">
        <f t="shared" ref="AL269:AL300" si="105">IF($C269=0,"-",R269/$C269)</f>
        <v>0</v>
      </c>
      <c r="AM269" s="2">
        <f t="shared" ref="AM269:AM300" si="106">IF($C269=0,"-",T269/$C269)</f>
        <v>0</v>
      </c>
      <c r="AN269" s="2">
        <f t="shared" ref="AN269:AN300" si="107">IF($C269=0,"-",S269/$C269)</f>
        <v>0</v>
      </c>
      <c r="AP269" t="s">
        <v>685</v>
      </c>
      <c r="AQ269" t="s">
        <v>681</v>
      </c>
      <c r="AR269" s="1">
        <v>0</v>
      </c>
      <c r="AS269" s="1"/>
      <c r="AT269" s="97">
        <v>8</v>
      </c>
      <c r="AU269" s="99">
        <v>1</v>
      </c>
      <c r="AV269" s="103">
        <f t="shared" si="87"/>
        <v>8001</v>
      </c>
      <c r="AW269" s="1"/>
      <c r="AX269" s="7" t="s">
        <v>1370</v>
      </c>
      <c r="BG269">
        <v>2</v>
      </c>
      <c r="BH269">
        <v>1</v>
      </c>
      <c r="BI269">
        <v>1</v>
      </c>
      <c r="BJ269">
        <v>0</v>
      </c>
      <c r="BK269">
        <v>0</v>
      </c>
      <c r="BL269">
        <v>0</v>
      </c>
      <c r="BM269">
        <v>0</v>
      </c>
      <c r="BN269">
        <v>1</v>
      </c>
    </row>
    <row r="270" spans="1:66" hidden="1" outlineLevel="1">
      <c r="A270" t="s">
        <v>686</v>
      </c>
      <c r="B270" t="s">
        <v>681</v>
      </c>
      <c r="C270" s="1">
        <f t="shared" si="99"/>
        <v>4611</v>
      </c>
      <c r="D270" s="7">
        <f>IF(N270&gt;0, RANK(N270,(N270:P270,Q270:AE270)),0)</f>
        <v>1</v>
      </c>
      <c r="E270" s="7">
        <f>IF(O270&gt;0,RANK(O270,(N270:P270,Q270:AE270)),0)</f>
        <v>2</v>
      </c>
      <c r="F270" s="7">
        <f>IF(P270&gt;0,RANK(P270,(N270:P270,Q270:AE270)),0)</f>
        <v>3</v>
      </c>
      <c r="G270" s="1">
        <f t="shared" si="97"/>
        <v>1501</v>
      </c>
      <c r="H270" s="2">
        <f t="shared" si="98"/>
        <v>0.32552591628713945</v>
      </c>
      <c r="I270" s="2"/>
      <c r="J270" s="2">
        <f t="shared" si="100"/>
        <v>0.64259379744090217</v>
      </c>
      <c r="K270" s="2">
        <f t="shared" si="101"/>
        <v>0.31706788115376272</v>
      </c>
      <c r="L270" s="2">
        <f t="shared" si="102"/>
        <v>1.8651051832574279E-2</v>
      </c>
      <c r="M270" s="2">
        <f t="shared" si="103"/>
        <v>2.168726957276083E-2</v>
      </c>
      <c r="N270" s="59">
        <v>2963</v>
      </c>
      <c r="O270" s="59">
        <v>1462</v>
      </c>
      <c r="P270" s="59">
        <v>86</v>
      </c>
      <c r="Q270" s="59">
        <v>0</v>
      </c>
      <c r="R270" s="59"/>
      <c r="S270" s="59"/>
      <c r="T270" s="59"/>
      <c r="U270" s="59"/>
      <c r="V270" s="59"/>
      <c r="W270" s="59"/>
      <c r="X270" s="59"/>
      <c r="Y270" s="59"/>
      <c r="Z270" s="59"/>
      <c r="AA270" s="59">
        <v>33</v>
      </c>
      <c r="AB270" s="59">
        <v>67</v>
      </c>
      <c r="AC270" s="59"/>
      <c r="AD270" s="59"/>
      <c r="AE270" s="59"/>
      <c r="AG270" s="7">
        <f>IF(Q270&gt;0,RANK(Q270,(N270:P270,Q270:AE270)),0)</f>
        <v>0</v>
      </c>
      <c r="AH270" s="7">
        <f>IF(R270&gt;0,RANK(R270,(N270:P270,Q270:AE270)),0)</f>
        <v>0</v>
      </c>
      <c r="AI270" s="7">
        <f>IF(T270&gt;0,RANK(T270,(N270:P270,Q270:AE270)),0)</f>
        <v>0</v>
      </c>
      <c r="AJ270" s="7">
        <f>IF(S270&gt;0,RANK(S270,(N270:P270,Q270:AE270)),0)</f>
        <v>0</v>
      </c>
      <c r="AK270" s="2">
        <f t="shared" si="104"/>
        <v>0</v>
      </c>
      <c r="AL270" s="2">
        <f t="shared" si="105"/>
        <v>0</v>
      </c>
      <c r="AM270" s="2">
        <f t="shared" si="106"/>
        <v>0</v>
      </c>
      <c r="AN270" s="2">
        <f t="shared" si="107"/>
        <v>0</v>
      </c>
      <c r="AP270" t="s">
        <v>686</v>
      </c>
      <c r="AQ270" t="s">
        <v>681</v>
      </c>
      <c r="AR270" s="1">
        <v>3</v>
      </c>
      <c r="AS270" s="1"/>
      <c r="AT270" s="97">
        <v>8</v>
      </c>
      <c r="AU270" s="99">
        <v>3</v>
      </c>
      <c r="AV270" s="103">
        <f t="shared" si="87"/>
        <v>8003</v>
      </c>
      <c r="AW270" s="1"/>
      <c r="AX270" s="7" t="s">
        <v>1370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</row>
    <row r="271" spans="1:66" hidden="1" outlineLevel="1">
      <c r="A271" t="s">
        <v>687</v>
      </c>
      <c r="B271" t="s">
        <v>681</v>
      </c>
      <c r="C271" s="1">
        <f t="shared" si="99"/>
        <v>181133</v>
      </c>
      <c r="D271" s="7">
        <f>IF(N271&gt;0, RANK(N271,(N271:P271,Q271:AE271)),0)</f>
        <v>1</v>
      </c>
      <c r="E271" s="7">
        <f>IF(O271&gt;0,RANK(O271,(N271:P271,Q271:AE271)),0)</f>
        <v>2</v>
      </c>
      <c r="F271" s="7">
        <f>IF(P271&gt;0,RANK(P271,(N271:P271,Q271:AE271)),0)</f>
        <v>3</v>
      </c>
      <c r="G271" s="1">
        <f t="shared" si="97"/>
        <v>521</v>
      </c>
      <c r="H271" s="2">
        <f t="shared" si="98"/>
        <v>2.8763394853505435E-3</v>
      </c>
      <c r="I271" s="2"/>
      <c r="J271" s="2">
        <f t="shared" si="100"/>
        <v>0.47740610490633956</v>
      </c>
      <c r="K271" s="2">
        <f t="shared" si="101"/>
        <v>0.47452976542098901</v>
      </c>
      <c r="L271" s="2">
        <f t="shared" si="102"/>
        <v>2.3424776269371124E-2</v>
      </c>
      <c r="M271" s="2">
        <f t="shared" si="103"/>
        <v>2.463935340330025E-2</v>
      </c>
      <c r="N271" s="59">
        <v>86474</v>
      </c>
      <c r="O271" s="59">
        <v>85953</v>
      </c>
      <c r="P271" s="59">
        <v>4243</v>
      </c>
      <c r="Q271" s="59">
        <v>6</v>
      </c>
      <c r="R271" s="59"/>
      <c r="S271" s="59"/>
      <c r="T271" s="59"/>
      <c r="U271" s="59"/>
      <c r="V271" s="59"/>
      <c r="W271" s="59"/>
      <c r="X271" s="59"/>
      <c r="Y271" s="59"/>
      <c r="Z271" s="59"/>
      <c r="AA271" s="59">
        <v>2284</v>
      </c>
      <c r="AB271" s="59">
        <v>2173</v>
      </c>
      <c r="AC271" s="59"/>
      <c r="AD271" s="59"/>
      <c r="AE271" s="59"/>
      <c r="AG271" s="7">
        <f>IF(Q271&gt;0,RANK(Q271,(N271:P271,Q271:AE271)),0)</f>
        <v>6</v>
      </c>
      <c r="AH271" s="7">
        <f>IF(R271&gt;0,RANK(R271,(N271:P271,Q271:AE271)),0)</f>
        <v>0</v>
      </c>
      <c r="AI271" s="7">
        <f>IF(T271&gt;0,RANK(T271,(N271:P271,Q271:AE271)),0)</f>
        <v>0</v>
      </c>
      <c r="AJ271" s="7">
        <f>IF(S271&gt;0,RANK(S271,(N271:P271,Q271:AE271)),0)</f>
        <v>0</v>
      </c>
      <c r="AK271" s="2">
        <f t="shared" si="104"/>
        <v>3.3124830925342153E-5</v>
      </c>
      <c r="AL271" s="2">
        <f t="shared" si="105"/>
        <v>0</v>
      </c>
      <c r="AM271" s="2">
        <f t="shared" si="106"/>
        <v>0</v>
      </c>
      <c r="AN271" s="2">
        <f t="shared" si="107"/>
        <v>0</v>
      </c>
      <c r="AP271" t="s">
        <v>687</v>
      </c>
      <c r="AQ271" t="s">
        <v>681</v>
      </c>
      <c r="AR271" s="1">
        <v>0</v>
      </c>
      <c r="AS271" s="1"/>
      <c r="AT271" s="97">
        <v>8</v>
      </c>
      <c r="AU271" s="99">
        <v>5</v>
      </c>
      <c r="AV271" s="103">
        <f t="shared" si="87"/>
        <v>8005</v>
      </c>
      <c r="AW271" s="1"/>
      <c r="AX271" s="7" t="s">
        <v>1370</v>
      </c>
      <c r="BG271">
        <v>6</v>
      </c>
      <c r="BH271">
        <v>0</v>
      </c>
      <c r="BI271">
        <v>0</v>
      </c>
      <c r="BJ271">
        <v>0</v>
      </c>
      <c r="BK271">
        <v>1</v>
      </c>
      <c r="BL271">
        <v>0</v>
      </c>
      <c r="BM271">
        <v>0</v>
      </c>
      <c r="BN271">
        <v>0</v>
      </c>
    </row>
    <row r="272" spans="1:66" hidden="1" outlineLevel="1">
      <c r="A272" t="s">
        <v>544</v>
      </c>
      <c r="B272" t="s">
        <v>681</v>
      </c>
      <c r="C272" s="1">
        <f t="shared" si="99"/>
        <v>2810</v>
      </c>
      <c r="D272" s="7">
        <f>IF(N272&gt;0, RANK(N272,(N272:P272,Q272:AE272)),0)</f>
        <v>1</v>
      </c>
      <c r="E272" s="7">
        <f>IF(O272&gt;0,RANK(O272,(N272:P272,Q272:AE272)),0)</f>
        <v>2</v>
      </c>
      <c r="F272" s="7">
        <f>IF(P272&gt;0,RANK(P272,(N272:P272,Q272:AE272)),0)</f>
        <v>3</v>
      </c>
      <c r="G272" s="1">
        <f t="shared" si="97"/>
        <v>271</v>
      </c>
      <c r="H272" s="2">
        <f t="shared" si="98"/>
        <v>9.6441281138790039E-2</v>
      </c>
      <c r="I272" s="2"/>
      <c r="J272" s="2">
        <f t="shared" si="100"/>
        <v>0.51672597864768688</v>
      </c>
      <c r="K272" s="2">
        <f t="shared" si="101"/>
        <v>0.4202846975088968</v>
      </c>
      <c r="L272" s="2">
        <f t="shared" si="102"/>
        <v>3.0604982206405694E-2</v>
      </c>
      <c r="M272" s="2">
        <f t="shared" si="103"/>
        <v>3.2384341637010629E-2</v>
      </c>
      <c r="N272" s="59">
        <v>1452</v>
      </c>
      <c r="O272" s="59">
        <v>1181</v>
      </c>
      <c r="P272" s="59">
        <v>86</v>
      </c>
      <c r="Q272" s="59">
        <v>0</v>
      </c>
      <c r="R272" s="59"/>
      <c r="S272" s="59"/>
      <c r="T272" s="59"/>
      <c r="U272" s="59"/>
      <c r="V272" s="59"/>
      <c r="W272" s="59"/>
      <c r="X272" s="59"/>
      <c r="Y272" s="59"/>
      <c r="Z272" s="59"/>
      <c r="AA272" s="59">
        <v>38</v>
      </c>
      <c r="AB272" s="59">
        <v>53</v>
      </c>
      <c r="AC272" s="59"/>
      <c r="AD272" s="59"/>
      <c r="AE272" s="59"/>
      <c r="AG272" s="7">
        <f>IF(Q272&gt;0,RANK(Q272,(N272:P272,Q272:AE272)),0)</f>
        <v>0</v>
      </c>
      <c r="AH272" s="7">
        <f>IF(R272&gt;0,RANK(R272,(N272:P272,Q272:AE272)),0)</f>
        <v>0</v>
      </c>
      <c r="AI272" s="7">
        <f>IF(T272&gt;0,RANK(T272,(N272:P272,Q272:AE272)),0)</f>
        <v>0</v>
      </c>
      <c r="AJ272" s="7">
        <f>IF(S272&gt;0,RANK(S272,(N272:P272,Q272:AE272)),0)</f>
        <v>0</v>
      </c>
      <c r="AK272" s="2">
        <f t="shared" si="104"/>
        <v>0</v>
      </c>
      <c r="AL272" s="2">
        <f t="shared" si="105"/>
        <v>0</v>
      </c>
      <c r="AM272" s="2">
        <f t="shared" si="106"/>
        <v>0</v>
      </c>
      <c r="AN272" s="2">
        <f t="shared" si="107"/>
        <v>0</v>
      </c>
      <c r="AP272" t="s">
        <v>544</v>
      </c>
      <c r="AQ272" t="s">
        <v>681</v>
      </c>
      <c r="AR272" s="1">
        <v>3</v>
      </c>
      <c r="AS272" s="1"/>
      <c r="AT272" s="97">
        <v>8</v>
      </c>
      <c r="AU272" s="99">
        <v>7</v>
      </c>
      <c r="AV272" s="103">
        <f t="shared" si="87"/>
        <v>8007</v>
      </c>
      <c r="AW272" s="1"/>
      <c r="AX272" s="7" t="s">
        <v>1370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</row>
    <row r="273" spans="1:66" hidden="1" outlineLevel="1">
      <c r="A273" t="s">
        <v>308</v>
      </c>
      <c r="B273" t="s">
        <v>681</v>
      </c>
      <c r="C273" s="1">
        <f t="shared" si="99"/>
        <v>2602</v>
      </c>
      <c r="D273" s="7">
        <f>IF(N273&gt;0, RANK(N273,(N273:P273,Q273:AE273)),0)</f>
        <v>2</v>
      </c>
      <c r="E273" s="7">
        <f>IF(O273&gt;0,RANK(O273,(N273:P273,Q273:AE273)),0)</f>
        <v>1</v>
      </c>
      <c r="F273" s="7">
        <f>IF(P273&gt;0,RANK(P273,(N273:P273,Q273:AE273)),0)</f>
        <v>3</v>
      </c>
      <c r="G273" s="1">
        <f t="shared" si="97"/>
        <v>445</v>
      </c>
      <c r="H273" s="2">
        <f t="shared" si="98"/>
        <v>0.17102229054573406</v>
      </c>
      <c r="I273" s="2"/>
      <c r="J273" s="2">
        <f t="shared" si="100"/>
        <v>0.393543428132206</v>
      </c>
      <c r="K273" s="2">
        <f t="shared" si="101"/>
        <v>0.56456571867794003</v>
      </c>
      <c r="L273" s="2">
        <f t="shared" si="102"/>
        <v>2.3059185242121444E-2</v>
      </c>
      <c r="M273" s="2">
        <f t="shared" si="103"/>
        <v>1.8831667947732528E-2</v>
      </c>
      <c r="N273" s="59">
        <v>1024</v>
      </c>
      <c r="O273" s="59">
        <v>1469</v>
      </c>
      <c r="P273" s="59">
        <v>60</v>
      </c>
      <c r="Q273" s="59">
        <v>0</v>
      </c>
      <c r="R273" s="59"/>
      <c r="S273" s="59"/>
      <c r="T273" s="59"/>
      <c r="U273" s="59"/>
      <c r="V273" s="59"/>
      <c r="W273" s="59"/>
      <c r="X273" s="59"/>
      <c r="Y273" s="59"/>
      <c r="Z273" s="59"/>
      <c r="AA273" s="59">
        <v>23</v>
      </c>
      <c r="AB273" s="59">
        <v>26</v>
      </c>
      <c r="AC273" s="59"/>
      <c r="AD273" s="59"/>
      <c r="AE273" s="59"/>
      <c r="AG273" s="7">
        <f>IF(Q273&gt;0,RANK(Q273,(N273:P273,Q273:AE273)),0)</f>
        <v>0</v>
      </c>
      <c r="AH273" s="7">
        <f>IF(R273&gt;0,RANK(R273,(N273:P273,Q273:AE273)),0)</f>
        <v>0</v>
      </c>
      <c r="AI273" s="7">
        <f>IF(T273&gt;0,RANK(T273,(N273:P273,Q273:AE273)),0)</f>
        <v>0</v>
      </c>
      <c r="AJ273" s="7">
        <f>IF(S273&gt;0,RANK(S273,(N273:P273,Q273:AE273)),0)</f>
        <v>0</v>
      </c>
      <c r="AK273" s="2">
        <f t="shared" si="104"/>
        <v>0</v>
      </c>
      <c r="AL273" s="2">
        <f t="shared" si="105"/>
        <v>0</v>
      </c>
      <c r="AM273" s="2">
        <f t="shared" si="106"/>
        <v>0</v>
      </c>
      <c r="AN273" s="2">
        <f t="shared" si="107"/>
        <v>0</v>
      </c>
      <c r="AP273" t="s">
        <v>308</v>
      </c>
      <c r="AQ273" t="s">
        <v>681</v>
      </c>
      <c r="AR273" s="1">
        <v>4</v>
      </c>
      <c r="AS273" s="1"/>
      <c r="AT273" s="97">
        <v>8</v>
      </c>
      <c r="AU273" s="99">
        <v>9</v>
      </c>
      <c r="AV273" s="103">
        <f t="shared" si="87"/>
        <v>8009</v>
      </c>
      <c r="AW273" s="1"/>
      <c r="AX273" s="7" t="s">
        <v>1370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</row>
    <row r="274" spans="1:66" hidden="1" outlineLevel="1">
      <c r="A274" t="s">
        <v>394</v>
      </c>
      <c r="B274" t="s">
        <v>681</v>
      </c>
      <c r="C274" s="1">
        <f t="shared" si="99"/>
        <v>2257</v>
      </c>
      <c r="D274" s="7">
        <f>IF(N274&gt;0, RANK(N274,(N274:P274,Q274:AE274)),0)</f>
        <v>1</v>
      </c>
      <c r="E274" s="7">
        <f>IF(O274&gt;0,RANK(O274,(N274:P274,Q274:AE274)),0)</f>
        <v>2</v>
      </c>
      <c r="F274" s="7">
        <f>IF(P274&gt;0,RANK(P274,(N274:P274,Q274:AE274)),0)</f>
        <v>3</v>
      </c>
      <c r="G274" s="1">
        <f t="shared" si="97"/>
        <v>92</v>
      </c>
      <c r="H274" s="2">
        <f t="shared" si="98"/>
        <v>4.0762073548958798E-2</v>
      </c>
      <c r="I274" s="2"/>
      <c r="J274" s="2">
        <f t="shared" si="100"/>
        <v>0.50287992910943735</v>
      </c>
      <c r="K274" s="2">
        <f t="shared" si="101"/>
        <v>0.46211785556047852</v>
      </c>
      <c r="L274" s="2">
        <f t="shared" si="102"/>
        <v>1.9051838723969872E-2</v>
      </c>
      <c r="M274" s="2">
        <f t="shared" si="103"/>
        <v>1.5950376606114258E-2</v>
      </c>
      <c r="N274" s="59">
        <v>1135</v>
      </c>
      <c r="O274" s="59">
        <v>1043</v>
      </c>
      <c r="P274" s="59">
        <v>43</v>
      </c>
      <c r="Q274" s="59">
        <v>0</v>
      </c>
      <c r="R274" s="59"/>
      <c r="S274" s="59"/>
      <c r="T274" s="59"/>
      <c r="U274" s="59"/>
      <c r="V274" s="59"/>
      <c r="W274" s="59"/>
      <c r="X274" s="59"/>
      <c r="Y274" s="59"/>
      <c r="Z274" s="59"/>
      <c r="AA274" s="59">
        <v>17</v>
      </c>
      <c r="AB274" s="59">
        <v>19</v>
      </c>
      <c r="AC274" s="59"/>
      <c r="AD274" s="59"/>
      <c r="AE274" s="59"/>
      <c r="AG274" s="7">
        <f>IF(Q274&gt;0,RANK(Q274,(N274:P274,Q274:AE274)),0)</f>
        <v>0</v>
      </c>
      <c r="AH274" s="7">
        <f>IF(R274&gt;0,RANK(R274,(N274:P274,Q274:AE274)),0)</f>
        <v>0</v>
      </c>
      <c r="AI274" s="7">
        <f>IF(T274&gt;0,RANK(T274,(N274:P274,Q274:AE274)),0)</f>
        <v>0</v>
      </c>
      <c r="AJ274" s="7">
        <f>IF(S274&gt;0,RANK(S274,(N274:P274,Q274:AE274)),0)</f>
        <v>0</v>
      </c>
      <c r="AK274" s="2">
        <f t="shared" si="104"/>
        <v>0</v>
      </c>
      <c r="AL274" s="2">
        <f t="shared" si="105"/>
        <v>0</v>
      </c>
      <c r="AM274" s="2">
        <f t="shared" si="106"/>
        <v>0</v>
      </c>
      <c r="AN274" s="2">
        <f t="shared" si="107"/>
        <v>0</v>
      </c>
      <c r="AP274" t="s">
        <v>394</v>
      </c>
      <c r="AQ274" t="s">
        <v>681</v>
      </c>
      <c r="AR274" s="1">
        <v>4</v>
      </c>
      <c r="AS274" s="1"/>
      <c r="AT274" s="97">
        <v>8</v>
      </c>
      <c r="AU274" s="99">
        <v>11</v>
      </c>
      <c r="AV274" s="103">
        <f t="shared" si="87"/>
        <v>8011</v>
      </c>
      <c r="AW274" s="1"/>
      <c r="AX274" s="7" t="s">
        <v>1370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</row>
    <row r="275" spans="1:66" hidden="1" outlineLevel="1">
      <c r="A275" t="s">
        <v>392</v>
      </c>
      <c r="B275" t="s">
        <v>681</v>
      </c>
      <c r="C275" s="1">
        <f t="shared" si="99"/>
        <v>128359</v>
      </c>
      <c r="D275" s="7">
        <f>IF(N275&gt;0, RANK(N275,(N275:P275,Q275:AE275)),0)</f>
        <v>1</v>
      </c>
      <c r="E275" s="7">
        <f>IF(O275&gt;0,RANK(O275,(N275:P275,Q275:AE275)),0)</f>
        <v>2</v>
      </c>
      <c r="F275" s="7">
        <f>IF(P275&gt;0,RANK(P275,(N275:P275,Q275:AE275)),0)</f>
        <v>3</v>
      </c>
      <c r="G275" s="1">
        <f t="shared" si="97"/>
        <v>38319</v>
      </c>
      <c r="H275" s="2">
        <f t="shared" si="98"/>
        <v>0.29852990440872862</v>
      </c>
      <c r="I275" s="2"/>
      <c r="J275" s="2">
        <f t="shared" si="100"/>
        <v>0.61886583722216593</v>
      </c>
      <c r="K275" s="2">
        <f t="shared" si="101"/>
        <v>0.32033593281343731</v>
      </c>
      <c r="L275" s="2">
        <f t="shared" si="102"/>
        <v>2.9845978856176816E-2</v>
      </c>
      <c r="M275" s="2">
        <f t="shared" si="103"/>
        <v>3.095225110821995E-2</v>
      </c>
      <c r="N275" s="59">
        <v>79437</v>
      </c>
      <c r="O275" s="59">
        <v>41118</v>
      </c>
      <c r="P275" s="59">
        <v>3831</v>
      </c>
      <c r="Q275" s="59">
        <v>0</v>
      </c>
      <c r="R275" s="59"/>
      <c r="S275" s="59"/>
      <c r="T275" s="59"/>
      <c r="U275" s="59"/>
      <c r="V275" s="59"/>
      <c r="W275" s="59"/>
      <c r="X275" s="59"/>
      <c r="Y275" s="59"/>
      <c r="Z275" s="59"/>
      <c r="AA275" s="59">
        <v>2018</v>
      </c>
      <c r="AB275" s="59">
        <v>1955</v>
      </c>
      <c r="AC275" s="59"/>
      <c r="AD275" s="59"/>
      <c r="AE275" s="59"/>
      <c r="AG275" s="7">
        <f>IF(Q275&gt;0,RANK(Q275,(N275:P275,Q275:AE275)),0)</f>
        <v>0</v>
      </c>
      <c r="AH275" s="7">
        <f>IF(R275&gt;0,RANK(R275,(N275:P275,Q275:AE275)),0)</f>
        <v>0</v>
      </c>
      <c r="AI275" s="7">
        <f>IF(T275&gt;0,RANK(T275,(N275:P275,Q275:AE275)),0)</f>
        <v>0</v>
      </c>
      <c r="AJ275" s="7">
        <f>IF(S275&gt;0,RANK(S275,(N275:P275,Q275:AE275)),0)</f>
        <v>0</v>
      </c>
      <c r="AK275" s="2">
        <f t="shared" si="104"/>
        <v>0</v>
      </c>
      <c r="AL275" s="2">
        <f t="shared" si="105"/>
        <v>0</v>
      </c>
      <c r="AM275" s="2">
        <f t="shared" si="106"/>
        <v>0</v>
      </c>
      <c r="AN275" s="2">
        <f t="shared" si="107"/>
        <v>0</v>
      </c>
      <c r="AP275" t="s">
        <v>392</v>
      </c>
      <c r="AQ275" t="s">
        <v>681</v>
      </c>
      <c r="AR275">
        <v>0</v>
      </c>
      <c r="AT275" s="97">
        <v>8</v>
      </c>
      <c r="AU275" s="99">
        <v>13</v>
      </c>
      <c r="AV275" s="103">
        <f t="shared" si="87"/>
        <v>8013</v>
      </c>
      <c r="AX275" s="7" t="s">
        <v>1370</v>
      </c>
      <c r="BG275">
        <v>1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2</v>
      </c>
      <c r="BN275">
        <v>0</v>
      </c>
    </row>
    <row r="276" spans="1:66" hidden="1" outlineLevel="1">
      <c r="A276" t="s">
        <v>850</v>
      </c>
      <c r="B276" t="s">
        <v>681</v>
      </c>
      <c r="C276" s="1">
        <f t="shared" si="99"/>
        <v>6232</v>
      </c>
      <c r="D276" s="7">
        <f>IF(N276&gt;0, RANK(N276,(N276:P276,Q276:AE276)),0)</f>
        <v>1</v>
      </c>
      <c r="E276" s="7">
        <f>IF(O276&gt;0,RANK(O276,(N276:P276,Q276:AE276)),0)</f>
        <v>2</v>
      </c>
      <c r="F276" s="7">
        <f>IF(P276&gt;0,RANK(P276,(N276:P276,Q276:AE276)),0)</f>
        <v>3</v>
      </c>
      <c r="G276" s="1">
        <f t="shared" si="97"/>
        <v>580</v>
      </c>
      <c r="H276" s="2">
        <f t="shared" si="98"/>
        <v>9.3068035943517327E-2</v>
      </c>
      <c r="I276" s="2"/>
      <c r="J276" s="2">
        <f t="shared" si="100"/>
        <v>0.51845314505776641</v>
      </c>
      <c r="K276" s="2">
        <f t="shared" si="101"/>
        <v>0.42538510911424904</v>
      </c>
      <c r="L276" s="2">
        <f t="shared" si="102"/>
        <v>3.161103979460847E-2</v>
      </c>
      <c r="M276" s="2">
        <f t="shared" si="103"/>
        <v>2.4550706033376085E-2</v>
      </c>
      <c r="N276" s="59">
        <v>3231</v>
      </c>
      <c r="O276" s="59">
        <v>2651</v>
      </c>
      <c r="P276" s="59">
        <v>197</v>
      </c>
      <c r="Q276" s="59">
        <v>0</v>
      </c>
      <c r="R276" s="59"/>
      <c r="S276" s="59"/>
      <c r="T276" s="59"/>
      <c r="U276" s="59"/>
      <c r="V276" s="59"/>
      <c r="W276" s="59"/>
      <c r="X276" s="59"/>
      <c r="Y276" s="59"/>
      <c r="Z276" s="59"/>
      <c r="AA276" s="59">
        <v>57</v>
      </c>
      <c r="AB276" s="59">
        <v>96</v>
      </c>
      <c r="AC276" s="59"/>
      <c r="AD276" s="59"/>
      <c r="AE276" s="59"/>
      <c r="AG276" s="7">
        <f>IF(Q276&gt;0,RANK(Q276,(N276:P276,Q276:AE276)),0)</f>
        <v>0</v>
      </c>
      <c r="AH276" s="7">
        <f>IF(R276&gt;0,RANK(R276,(N276:P276,Q276:AE276)),0)</f>
        <v>0</v>
      </c>
      <c r="AI276" s="7">
        <f>IF(T276&gt;0,RANK(T276,(N276:P276,Q276:AE276)),0)</f>
        <v>0</v>
      </c>
      <c r="AJ276" s="7">
        <f>IF(S276&gt;0,RANK(S276,(N276:P276,Q276:AE276)),0)</f>
        <v>0</v>
      </c>
      <c r="AK276" s="2">
        <f t="shared" si="104"/>
        <v>0</v>
      </c>
      <c r="AL276" s="2">
        <f t="shared" si="105"/>
        <v>0</v>
      </c>
      <c r="AM276" s="2">
        <f t="shared" si="106"/>
        <v>0</v>
      </c>
      <c r="AN276" s="2">
        <f t="shared" si="107"/>
        <v>0</v>
      </c>
      <c r="AP276" t="s">
        <v>850</v>
      </c>
      <c r="AQ276" t="s">
        <v>681</v>
      </c>
      <c r="AR276">
        <v>5</v>
      </c>
      <c r="AT276" s="97">
        <v>8</v>
      </c>
      <c r="AU276" s="99">
        <v>15</v>
      </c>
      <c r="AV276" s="103">
        <f t="shared" si="87"/>
        <v>8015</v>
      </c>
      <c r="AX276" s="7" t="s">
        <v>1370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</row>
    <row r="277" spans="1:66" hidden="1" outlineLevel="1">
      <c r="A277" t="s">
        <v>1971</v>
      </c>
      <c r="B277" t="s">
        <v>681</v>
      </c>
      <c r="C277" s="1">
        <f t="shared" si="99"/>
        <v>1207</v>
      </c>
      <c r="D277" s="7">
        <f>IF(N277&gt;0, RANK(N277,(N277:P277,Q277:AE277)),0)</f>
        <v>2</v>
      </c>
      <c r="E277" s="7">
        <f>IF(O277&gt;0,RANK(O277,(N277:P277,Q277:AE277)),0)</f>
        <v>1</v>
      </c>
      <c r="F277" s="7">
        <f>IF(P277&gt;0,RANK(P277,(N277:P277,Q277:AE277)),0)</f>
        <v>3</v>
      </c>
      <c r="G277" s="1">
        <f t="shared" si="97"/>
        <v>218</v>
      </c>
      <c r="H277" s="2">
        <f t="shared" si="98"/>
        <v>0.18061309030654515</v>
      </c>
      <c r="I277" s="2"/>
      <c r="J277" s="2">
        <f t="shared" si="100"/>
        <v>0.39270919635459817</v>
      </c>
      <c r="K277" s="2">
        <f t="shared" si="101"/>
        <v>0.57332228666114338</v>
      </c>
      <c r="L277" s="2">
        <f t="shared" si="102"/>
        <v>1.4913007456503728E-2</v>
      </c>
      <c r="M277" s="2">
        <f t="shared" si="103"/>
        <v>1.9055509527754783E-2</v>
      </c>
      <c r="N277" s="59">
        <v>474</v>
      </c>
      <c r="O277" s="59">
        <v>692</v>
      </c>
      <c r="P277" s="59">
        <v>18</v>
      </c>
      <c r="Q277" s="59">
        <v>0</v>
      </c>
      <c r="R277" s="59"/>
      <c r="S277" s="59"/>
      <c r="T277" s="59"/>
      <c r="U277" s="59"/>
      <c r="V277" s="59"/>
      <c r="W277" s="59"/>
      <c r="X277" s="59"/>
      <c r="Y277" s="59"/>
      <c r="Z277" s="59"/>
      <c r="AA277" s="59">
        <v>9</v>
      </c>
      <c r="AB277" s="59">
        <v>14</v>
      </c>
      <c r="AC277" s="59"/>
      <c r="AD277" s="59"/>
      <c r="AE277" s="59"/>
      <c r="AG277" s="7">
        <f>IF(Q277&gt;0,RANK(Q277,(N277:P277,Q277:AE277)),0)</f>
        <v>0</v>
      </c>
      <c r="AH277" s="7">
        <f>IF(R277&gt;0,RANK(R277,(N277:P277,Q277:AE277)),0)</f>
        <v>0</v>
      </c>
      <c r="AI277" s="7">
        <f>IF(T277&gt;0,RANK(T277,(N277:P277,Q277:AE277)),0)</f>
        <v>0</v>
      </c>
      <c r="AJ277" s="7">
        <f>IF(S277&gt;0,RANK(S277,(N277:P277,Q277:AE277)),0)</f>
        <v>0</v>
      </c>
      <c r="AK277" s="2">
        <f t="shared" si="104"/>
        <v>0</v>
      </c>
      <c r="AL277" s="2">
        <f t="shared" si="105"/>
        <v>0</v>
      </c>
      <c r="AM277" s="2">
        <f t="shared" si="106"/>
        <v>0</v>
      </c>
      <c r="AN277" s="2">
        <f t="shared" si="107"/>
        <v>0</v>
      </c>
      <c r="AP277" t="s">
        <v>1971</v>
      </c>
      <c r="AQ277" t="s">
        <v>681</v>
      </c>
      <c r="AR277" s="1">
        <v>4</v>
      </c>
      <c r="AT277" s="97">
        <v>8</v>
      </c>
      <c r="AU277" s="99">
        <v>17</v>
      </c>
      <c r="AV277" s="103">
        <f t="shared" si="87"/>
        <v>8017</v>
      </c>
      <c r="AX277" s="7" t="s">
        <v>1370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</row>
    <row r="278" spans="1:66" hidden="1" outlineLevel="1">
      <c r="A278" t="s">
        <v>1838</v>
      </c>
      <c r="B278" t="s">
        <v>681</v>
      </c>
      <c r="C278" s="1">
        <f t="shared" si="99"/>
        <v>4410</v>
      </c>
      <c r="D278" s="7">
        <f>IF(N278&gt;0, RANK(N278,(N278:P278,Q278:AE278)),0)</f>
        <v>1</v>
      </c>
      <c r="E278" s="7">
        <f>IF(O278&gt;0,RANK(O278,(N278:P278,Q278:AE278)),0)</f>
        <v>2</v>
      </c>
      <c r="F278" s="7">
        <f>IF(P278&gt;0,RANK(P278,(N278:P278,Q278:AE278)),0)</f>
        <v>3</v>
      </c>
      <c r="G278" s="1">
        <f t="shared" si="97"/>
        <v>990</v>
      </c>
      <c r="H278" s="2">
        <f t="shared" si="98"/>
        <v>0.22448979591836735</v>
      </c>
      <c r="I278" s="2"/>
      <c r="J278" s="2">
        <f t="shared" si="100"/>
        <v>0.5766439909297052</v>
      </c>
      <c r="K278" s="2">
        <f t="shared" si="101"/>
        <v>0.35215419501133788</v>
      </c>
      <c r="L278" s="2">
        <f t="shared" si="102"/>
        <v>4.1496598639455783E-2</v>
      </c>
      <c r="M278" s="2">
        <f t="shared" si="103"/>
        <v>2.9705215419501142E-2</v>
      </c>
      <c r="N278" s="59">
        <v>2543</v>
      </c>
      <c r="O278" s="59">
        <v>1553</v>
      </c>
      <c r="P278" s="59">
        <v>183</v>
      </c>
      <c r="Q278" s="59">
        <v>0</v>
      </c>
      <c r="R278" s="59"/>
      <c r="S278" s="59"/>
      <c r="T278" s="59"/>
      <c r="U278" s="59"/>
      <c r="V278" s="59"/>
      <c r="W278" s="59"/>
      <c r="X278" s="59"/>
      <c r="Y278" s="59"/>
      <c r="Z278" s="59"/>
      <c r="AA278" s="59">
        <v>79</v>
      </c>
      <c r="AB278" s="59">
        <v>52</v>
      </c>
      <c r="AC278" s="59"/>
      <c r="AD278" s="59"/>
      <c r="AE278" s="59"/>
      <c r="AG278" s="7">
        <f>IF(Q278&gt;0,RANK(Q278,(N278:P278,Q278:AE278)),0)</f>
        <v>0</v>
      </c>
      <c r="AH278" s="7">
        <f>IF(R278&gt;0,RANK(R278,(N278:P278,Q278:AE278)),0)</f>
        <v>0</v>
      </c>
      <c r="AI278" s="7">
        <f>IF(T278&gt;0,RANK(T278,(N278:P278,Q278:AE278)),0)</f>
        <v>0</v>
      </c>
      <c r="AJ278" s="7">
        <f>IF(S278&gt;0,RANK(S278,(N278:P278,Q278:AE278)),0)</f>
        <v>0</v>
      </c>
      <c r="AK278" s="2">
        <f t="shared" si="104"/>
        <v>0</v>
      </c>
      <c r="AL278" s="2">
        <f t="shared" si="105"/>
        <v>0</v>
      </c>
      <c r="AM278" s="2">
        <f t="shared" si="106"/>
        <v>0</v>
      </c>
      <c r="AN278" s="2">
        <f t="shared" si="107"/>
        <v>0</v>
      </c>
      <c r="AP278" t="s">
        <v>1838</v>
      </c>
      <c r="AQ278" t="s">
        <v>681</v>
      </c>
      <c r="AR278">
        <v>2</v>
      </c>
      <c r="AT278" s="97">
        <v>8</v>
      </c>
      <c r="AU278" s="99">
        <v>19</v>
      </c>
      <c r="AV278" s="103">
        <f t="shared" si="87"/>
        <v>8019</v>
      </c>
      <c r="AX278" s="7" t="s">
        <v>1370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</row>
    <row r="279" spans="1:66" hidden="1" outlineLevel="1">
      <c r="A279" t="s">
        <v>439</v>
      </c>
      <c r="B279" t="s">
        <v>681</v>
      </c>
      <c r="C279" s="1">
        <f t="shared" si="99"/>
        <v>3460</v>
      </c>
      <c r="D279" s="7">
        <f>IF(N279&gt;0, RANK(N279,(N279:P279,Q279:AE279)),0)</f>
        <v>1</v>
      </c>
      <c r="E279" s="7">
        <f>IF(O279&gt;0,RANK(O279,(N279:P279,Q279:AE279)),0)</f>
        <v>2</v>
      </c>
      <c r="F279" s="7">
        <f>IF(P279&gt;0,RANK(P279,(N279:P279,Q279:AE279)),0)</f>
        <v>3</v>
      </c>
      <c r="G279" s="1">
        <f t="shared" si="97"/>
        <v>1387</v>
      </c>
      <c r="H279" s="2">
        <f t="shared" si="98"/>
        <v>0.4008670520231214</v>
      </c>
      <c r="I279" s="2"/>
      <c r="J279" s="2">
        <f t="shared" si="100"/>
        <v>0.68121387283236989</v>
      </c>
      <c r="K279" s="2">
        <f t="shared" si="101"/>
        <v>0.28034682080924855</v>
      </c>
      <c r="L279" s="2">
        <f t="shared" si="102"/>
        <v>1.6473988439306357E-2</v>
      </c>
      <c r="M279" s="2">
        <f t="shared" si="103"/>
        <v>2.1965317919075196E-2</v>
      </c>
      <c r="N279" s="59">
        <v>2357</v>
      </c>
      <c r="O279" s="59">
        <v>970</v>
      </c>
      <c r="P279" s="59">
        <v>57</v>
      </c>
      <c r="Q279" s="59">
        <v>0</v>
      </c>
      <c r="R279" s="59"/>
      <c r="S279" s="59"/>
      <c r="T279" s="59"/>
      <c r="U279" s="59"/>
      <c r="V279" s="59"/>
      <c r="W279" s="59"/>
      <c r="X279" s="59"/>
      <c r="Y279" s="59"/>
      <c r="Z279" s="59"/>
      <c r="AA279" s="59">
        <v>44</v>
      </c>
      <c r="AB279" s="59">
        <v>32</v>
      </c>
      <c r="AC279" s="59"/>
      <c r="AD279" s="59"/>
      <c r="AE279" s="59"/>
      <c r="AG279" s="7">
        <f>IF(Q279&gt;0,RANK(Q279,(N279:P279,Q279:AE279)),0)</f>
        <v>0</v>
      </c>
      <c r="AH279" s="7">
        <f>IF(R279&gt;0,RANK(R279,(N279:P279,Q279:AE279)),0)</f>
        <v>0</v>
      </c>
      <c r="AI279" s="7">
        <f>IF(T279&gt;0,RANK(T279,(N279:P279,Q279:AE279)),0)</f>
        <v>0</v>
      </c>
      <c r="AJ279" s="7">
        <f>IF(S279&gt;0,RANK(S279,(N279:P279,Q279:AE279)),0)</f>
        <v>0</v>
      </c>
      <c r="AK279" s="2">
        <f t="shared" si="104"/>
        <v>0</v>
      </c>
      <c r="AL279" s="2">
        <f t="shared" si="105"/>
        <v>0</v>
      </c>
      <c r="AM279" s="2">
        <f t="shared" si="106"/>
        <v>0</v>
      </c>
      <c r="AN279" s="2">
        <f t="shared" si="107"/>
        <v>0</v>
      </c>
      <c r="AP279" t="s">
        <v>439</v>
      </c>
      <c r="AQ279" t="s">
        <v>681</v>
      </c>
      <c r="AR279">
        <v>3</v>
      </c>
      <c r="AT279" s="97">
        <v>8</v>
      </c>
      <c r="AU279" s="99">
        <v>21</v>
      </c>
      <c r="AV279" s="103">
        <f t="shared" si="87"/>
        <v>8021</v>
      </c>
      <c r="AX279" s="7" t="s">
        <v>1370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</row>
    <row r="280" spans="1:66" hidden="1" outlineLevel="1">
      <c r="A280" t="s">
        <v>78</v>
      </c>
      <c r="B280" t="s">
        <v>681</v>
      </c>
      <c r="C280" s="1">
        <f t="shared" si="99"/>
        <v>1676</v>
      </c>
      <c r="D280" s="7">
        <f>IF(N280&gt;0, RANK(N280,(N280:P280,Q280:AE280)),0)</f>
        <v>1</v>
      </c>
      <c r="E280" s="7">
        <f>IF(O280&gt;0,RANK(O280,(N280:P280,Q280:AE280)),0)</f>
        <v>2</v>
      </c>
      <c r="F280" s="7">
        <f>IF(P280&gt;0,RANK(P280,(N280:P280,Q280:AE280)),0)</f>
        <v>3</v>
      </c>
      <c r="G280" s="1">
        <f t="shared" si="97"/>
        <v>969</v>
      </c>
      <c r="H280" s="2">
        <f t="shared" si="98"/>
        <v>0.57816229116945106</v>
      </c>
      <c r="I280" s="2"/>
      <c r="J280" s="2">
        <f t="shared" si="100"/>
        <v>0.77028639618138428</v>
      </c>
      <c r="K280" s="2">
        <f t="shared" si="101"/>
        <v>0.19212410501193317</v>
      </c>
      <c r="L280" s="2">
        <f t="shared" si="102"/>
        <v>2.0883054892601432E-2</v>
      </c>
      <c r="M280" s="2">
        <f t="shared" si="103"/>
        <v>1.6706443914081121E-2</v>
      </c>
      <c r="N280" s="59">
        <v>1291</v>
      </c>
      <c r="O280" s="59">
        <v>322</v>
      </c>
      <c r="P280" s="59">
        <v>35</v>
      </c>
      <c r="Q280" s="59">
        <v>0</v>
      </c>
      <c r="R280" s="59"/>
      <c r="S280" s="59"/>
      <c r="T280" s="59"/>
      <c r="U280" s="59"/>
      <c r="V280" s="59"/>
      <c r="W280" s="59"/>
      <c r="X280" s="59"/>
      <c r="Y280" s="59"/>
      <c r="Z280" s="59"/>
      <c r="AA280" s="59">
        <v>13</v>
      </c>
      <c r="AB280" s="59">
        <v>15</v>
      </c>
      <c r="AC280" s="59"/>
      <c r="AD280" s="59"/>
      <c r="AE280" s="59"/>
      <c r="AG280" s="7">
        <f>IF(Q280&gt;0,RANK(Q280,(N280:P280,Q280:AE280)),0)</f>
        <v>0</v>
      </c>
      <c r="AH280" s="7">
        <f>IF(R280&gt;0,RANK(R280,(N280:P280,Q280:AE280)),0)</f>
        <v>0</v>
      </c>
      <c r="AI280" s="7">
        <f>IF(T280&gt;0,RANK(T280,(N280:P280,Q280:AE280)),0)</f>
        <v>0</v>
      </c>
      <c r="AJ280" s="7">
        <f>IF(S280&gt;0,RANK(S280,(N280:P280,Q280:AE280)),0)</f>
        <v>0</v>
      </c>
      <c r="AK280" s="2">
        <f t="shared" si="104"/>
        <v>0</v>
      </c>
      <c r="AL280" s="2">
        <f t="shared" si="105"/>
        <v>0</v>
      </c>
      <c r="AM280" s="2">
        <f t="shared" si="106"/>
        <v>0</v>
      </c>
      <c r="AN280" s="2">
        <f t="shared" si="107"/>
        <v>0</v>
      </c>
      <c r="AP280" t="s">
        <v>78</v>
      </c>
      <c r="AQ280" t="s">
        <v>681</v>
      </c>
      <c r="AR280">
        <v>3</v>
      </c>
      <c r="AT280" s="97">
        <v>8</v>
      </c>
      <c r="AU280" s="99">
        <v>23</v>
      </c>
      <c r="AV280" s="103">
        <f t="shared" si="87"/>
        <v>8023</v>
      </c>
      <c r="AX280" s="7" t="s">
        <v>1370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</row>
    <row r="281" spans="1:66" hidden="1" outlineLevel="1">
      <c r="A281" t="s">
        <v>1808</v>
      </c>
      <c r="B281" t="s">
        <v>681</v>
      </c>
      <c r="C281" s="1">
        <f t="shared" si="99"/>
        <v>1469</v>
      </c>
      <c r="D281" s="7">
        <f>IF(N281&gt;0, RANK(N281,(N281:P281,Q281:AE281)),0)</f>
        <v>2</v>
      </c>
      <c r="E281" s="7">
        <f>IF(O281&gt;0,RANK(O281,(N281:P281,Q281:AE281)),0)</f>
        <v>1</v>
      </c>
      <c r="F281" s="7">
        <f>IF(P281&gt;0,RANK(P281,(N281:P281,Q281:AE281)),0)</f>
        <v>3</v>
      </c>
      <c r="G281" s="1">
        <f t="shared" si="97"/>
        <v>77</v>
      </c>
      <c r="H281" s="2">
        <f t="shared" si="98"/>
        <v>5.241660993873383E-2</v>
      </c>
      <c r="I281" s="2"/>
      <c r="J281" s="2">
        <f t="shared" si="100"/>
        <v>0.45813478556841386</v>
      </c>
      <c r="K281" s="2">
        <f t="shared" si="101"/>
        <v>0.51055139550714768</v>
      </c>
      <c r="L281" s="2">
        <f t="shared" si="102"/>
        <v>1.7018379850238258E-2</v>
      </c>
      <c r="M281" s="2">
        <f t="shared" si="103"/>
        <v>1.429543907420015E-2</v>
      </c>
      <c r="N281" s="59">
        <v>673</v>
      </c>
      <c r="O281" s="59">
        <v>750</v>
      </c>
      <c r="P281" s="59">
        <v>25</v>
      </c>
      <c r="Q281" s="59">
        <v>0</v>
      </c>
      <c r="R281" s="59"/>
      <c r="S281" s="59"/>
      <c r="T281" s="59"/>
      <c r="U281" s="59"/>
      <c r="V281" s="59"/>
      <c r="W281" s="59"/>
      <c r="X281" s="59"/>
      <c r="Y281" s="59"/>
      <c r="Z281" s="59"/>
      <c r="AA281" s="59">
        <v>11</v>
      </c>
      <c r="AB281" s="59">
        <v>10</v>
      </c>
      <c r="AC281" s="59"/>
      <c r="AD281" s="59"/>
      <c r="AE281" s="59"/>
      <c r="AG281" s="7">
        <f>IF(Q281&gt;0,RANK(Q281,(N281:P281,Q281:AE281)),0)</f>
        <v>0</v>
      </c>
      <c r="AH281" s="7">
        <f>IF(R281&gt;0,RANK(R281,(N281:P281,Q281:AE281)),0)</f>
        <v>0</v>
      </c>
      <c r="AI281" s="7">
        <f>IF(T281&gt;0,RANK(T281,(N281:P281,Q281:AE281)),0)</f>
        <v>0</v>
      </c>
      <c r="AJ281" s="7">
        <f>IF(S281&gt;0,RANK(S281,(N281:P281,Q281:AE281)),0)</f>
        <v>0</v>
      </c>
      <c r="AK281" s="2">
        <f t="shared" si="104"/>
        <v>0</v>
      </c>
      <c r="AL281" s="2">
        <f t="shared" si="105"/>
        <v>0</v>
      </c>
      <c r="AM281" s="2">
        <f t="shared" si="106"/>
        <v>0</v>
      </c>
      <c r="AN281" s="2">
        <f t="shared" si="107"/>
        <v>0</v>
      </c>
      <c r="AP281" t="s">
        <v>1808</v>
      </c>
      <c r="AQ281" t="s">
        <v>681</v>
      </c>
      <c r="AR281">
        <v>4</v>
      </c>
      <c r="AT281" s="97">
        <v>8</v>
      </c>
      <c r="AU281" s="99">
        <v>25</v>
      </c>
      <c r="AV281" s="103">
        <f t="shared" si="87"/>
        <v>8025</v>
      </c>
      <c r="AX281" s="7" t="s">
        <v>1370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</row>
    <row r="282" spans="1:66" hidden="1" outlineLevel="1">
      <c r="A282" t="s">
        <v>302</v>
      </c>
      <c r="B282" t="s">
        <v>681</v>
      </c>
      <c r="C282" s="1">
        <f t="shared" si="99"/>
        <v>1392</v>
      </c>
      <c r="D282" s="7">
        <f>IF(N282&gt;0, RANK(N282,(N282:P282,Q282:AE282)),0)</f>
        <v>2</v>
      </c>
      <c r="E282" s="7">
        <f>IF(O282&gt;0,RANK(O282,(N282:P282,Q282:AE282)),0)</f>
        <v>1</v>
      </c>
      <c r="F282" s="7">
        <f>IF(P282&gt;0,RANK(P282,(N282:P282,Q282:AE282)),0)</f>
        <v>4</v>
      </c>
      <c r="G282" s="1">
        <f t="shared" si="97"/>
        <v>152</v>
      </c>
      <c r="H282" s="2">
        <f t="shared" si="98"/>
        <v>0.10919540229885058</v>
      </c>
      <c r="I282" s="2"/>
      <c r="J282" s="2">
        <f t="shared" si="100"/>
        <v>0.41020114942528735</v>
      </c>
      <c r="K282" s="2">
        <f t="shared" si="101"/>
        <v>0.5193965517241379</v>
      </c>
      <c r="L282" s="2">
        <f t="shared" si="102"/>
        <v>2.9454022988505746E-2</v>
      </c>
      <c r="M282" s="2">
        <f t="shared" si="103"/>
        <v>4.0948275862069061E-2</v>
      </c>
      <c r="N282" s="59">
        <v>571</v>
      </c>
      <c r="O282" s="59">
        <v>723</v>
      </c>
      <c r="P282" s="59">
        <v>41</v>
      </c>
      <c r="Q282" s="59">
        <v>0</v>
      </c>
      <c r="R282" s="59"/>
      <c r="S282" s="59"/>
      <c r="T282" s="59"/>
      <c r="U282" s="59"/>
      <c r="V282" s="59"/>
      <c r="W282" s="59"/>
      <c r="X282" s="59"/>
      <c r="Y282" s="59"/>
      <c r="Z282" s="59"/>
      <c r="AA282" s="59">
        <v>15</v>
      </c>
      <c r="AB282" s="59">
        <v>42</v>
      </c>
      <c r="AC282" s="59"/>
      <c r="AD282" s="59"/>
      <c r="AE282" s="59"/>
      <c r="AG282" s="7">
        <f>IF(Q282&gt;0,RANK(Q282,(N282:P282,Q282:AE282)),0)</f>
        <v>0</v>
      </c>
      <c r="AH282" s="7">
        <f>IF(R282&gt;0,RANK(R282,(N282:P282,Q282:AE282)),0)</f>
        <v>0</v>
      </c>
      <c r="AI282" s="7">
        <f>IF(T282&gt;0,RANK(T282,(N282:P282,Q282:AE282)),0)</f>
        <v>0</v>
      </c>
      <c r="AJ282" s="7">
        <f>IF(S282&gt;0,RANK(S282,(N282:P282,Q282:AE282)),0)</f>
        <v>0</v>
      </c>
      <c r="AK282" s="2">
        <f t="shared" si="104"/>
        <v>0</v>
      </c>
      <c r="AL282" s="2">
        <f t="shared" si="105"/>
        <v>0</v>
      </c>
      <c r="AM282" s="2">
        <f t="shared" si="106"/>
        <v>0</v>
      </c>
      <c r="AN282" s="2">
        <f t="shared" si="107"/>
        <v>0</v>
      </c>
      <c r="AP282" t="s">
        <v>302</v>
      </c>
      <c r="AQ282" t="s">
        <v>681</v>
      </c>
      <c r="AR282">
        <v>3</v>
      </c>
      <c r="AT282" s="97">
        <v>8</v>
      </c>
      <c r="AU282" s="99">
        <v>27</v>
      </c>
      <c r="AV282" s="103">
        <f t="shared" si="87"/>
        <v>8027</v>
      </c>
      <c r="AX282" s="7" t="s">
        <v>1370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</row>
    <row r="283" spans="1:66" hidden="1" outlineLevel="1">
      <c r="A283" t="s">
        <v>303</v>
      </c>
      <c r="B283" t="s">
        <v>681</v>
      </c>
      <c r="C283" s="1">
        <f t="shared" si="99"/>
        <v>10427</v>
      </c>
      <c r="D283" s="7">
        <f>IF(N283&gt;0, RANK(N283,(N283:P283,Q283:AE283)),0)</f>
        <v>1</v>
      </c>
      <c r="E283" s="7">
        <f>IF(O283&gt;0,RANK(O283,(N283:P283,Q283:AE283)),0)</f>
        <v>2</v>
      </c>
      <c r="F283" s="7">
        <f>IF(P283&gt;0,RANK(P283,(N283:P283,Q283:AE283)),0)</f>
        <v>4</v>
      </c>
      <c r="G283" s="1">
        <f t="shared" si="97"/>
        <v>948</v>
      </c>
      <c r="H283" s="2">
        <f t="shared" si="98"/>
        <v>9.0917809532943317E-2</v>
      </c>
      <c r="I283" s="2"/>
      <c r="J283" s="2">
        <f t="shared" si="100"/>
        <v>0.51903711518173967</v>
      </c>
      <c r="K283" s="2">
        <f t="shared" si="101"/>
        <v>0.42811930564879641</v>
      </c>
      <c r="L283" s="2">
        <f t="shared" si="102"/>
        <v>2.0619545410952334E-2</v>
      </c>
      <c r="M283" s="2">
        <f t="shared" si="103"/>
        <v>3.2224033758511586E-2</v>
      </c>
      <c r="N283" s="59">
        <v>5412</v>
      </c>
      <c r="O283" s="59">
        <v>4464</v>
      </c>
      <c r="P283" s="59">
        <v>215</v>
      </c>
      <c r="Q283" s="59">
        <v>0</v>
      </c>
      <c r="R283" s="59"/>
      <c r="S283" s="59"/>
      <c r="T283" s="59"/>
      <c r="U283" s="59"/>
      <c r="V283" s="59"/>
      <c r="W283" s="59"/>
      <c r="X283" s="59"/>
      <c r="Y283" s="59"/>
      <c r="Z283" s="59"/>
      <c r="AA283" s="59">
        <v>97</v>
      </c>
      <c r="AB283" s="59">
        <v>239</v>
      </c>
      <c r="AC283" s="59"/>
      <c r="AD283" s="59"/>
      <c r="AE283" s="59"/>
      <c r="AG283" s="7">
        <f>IF(Q283&gt;0,RANK(Q283,(N283:P283,Q283:AE283)),0)</f>
        <v>0</v>
      </c>
      <c r="AH283" s="7">
        <f>IF(R283&gt;0,RANK(R283,(N283:P283,Q283:AE283)),0)</f>
        <v>0</v>
      </c>
      <c r="AI283" s="7">
        <f>IF(T283&gt;0,RANK(T283,(N283:P283,Q283:AE283)),0)</f>
        <v>0</v>
      </c>
      <c r="AJ283" s="7">
        <f>IF(S283&gt;0,RANK(S283,(N283:P283,Q283:AE283)),0)</f>
        <v>0</v>
      </c>
      <c r="AK283" s="2">
        <f t="shared" si="104"/>
        <v>0</v>
      </c>
      <c r="AL283" s="2">
        <f t="shared" si="105"/>
        <v>0</v>
      </c>
      <c r="AM283" s="2">
        <f t="shared" si="106"/>
        <v>0</v>
      </c>
      <c r="AN283" s="2">
        <f t="shared" si="107"/>
        <v>0</v>
      </c>
      <c r="AP283" t="s">
        <v>303</v>
      </c>
      <c r="AQ283" t="s">
        <v>681</v>
      </c>
      <c r="AR283">
        <v>3</v>
      </c>
      <c r="AT283" s="97">
        <v>8</v>
      </c>
      <c r="AU283" s="99">
        <v>29</v>
      </c>
      <c r="AV283" s="103">
        <f t="shared" si="87"/>
        <v>8029</v>
      </c>
      <c r="AX283" s="7" t="s">
        <v>1370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</row>
    <row r="284" spans="1:66" hidden="1" outlineLevel="1">
      <c r="A284" t="s">
        <v>1772</v>
      </c>
      <c r="B284" t="s">
        <v>681</v>
      </c>
      <c r="C284" s="1">
        <f t="shared" si="99"/>
        <v>209639</v>
      </c>
      <c r="D284" s="7">
        <f>IF(N284&gt;0, RANK(N284,(N284:P284,Q284:AE284)),0)</f>
        <v>1</v>
      </c>
      <c r="E284" s="7">
        <f>IF(O284&gt;0,RANK(O284,(N284:P284,Q284:AE284)),0)</f>
        <v>2</v>
      </c>
      <c r="F284" s="7">
        <f>IF(P284&gt;0,RANK(P284,(N284:P284,Q284:AE284)),0)</f>
        <v>3</v>
      </c>
      <c r="G284" s="1">
        <f t="shared" si="97"/>
        <v>71906</v>
      </c>
      <c r="H284" s="2">
        <f t="shared" si="98"/>
        <v>0.34299915569145056</v>
      </c>
      <c r="I284" s="2"/>
      <c r="J284" s="2">
        <f t="shared" si="100"/>
        <v>0.64601529295598625</v>
      </c>
      <c r="K284" s="2">
        <f t="shared" si="101"/>
        <v>0.30301613726453569</v>
      </c>
      <c r="L284" s="2">
        <f t="shared" si="102"/>
        <v>2.5124141977399244E-2</v>
      </c>
      <c r="M284" s="2">
        <f t="shared" si="103"/>
        <v>2.5844427802078813E-2</v>
      </c>
      <c r="N284" s="59">
        <v>135430</v>
      </c>
      <c r="O284" s="59">
        <v>63524</v>
      </c>
      <c r="P284" s="59">
        <v>5267</v>
      </c>
      <c r="Q284" s="59">
        <v>0</v>
      </c>
      <c r="R284" s="59"/>
      <c r="S284" s="59"/>
      <c r="T284" s="59"/>
      <c r="U284" s="59"/>
      <c r="V284" s="59"/>
      <c r="W284" s="59"/>
      <c r="X284" s="59"/>
      <c r="Y284" s="59"/>
      <c r="Z284" s="59"/>
      <c r="AA284" s="59">
        <v>3420</v>
      </c>
      <c r="AB284" s="59">
        <v>1998</v>
      </c>
      <c r="AC284" s="59"/>
      <c r="AD284" s="59"/>
      <c r="AE284" s="59"/>
      <c r="AG284" s="7">
        <f>IF(Q284&gt;0,RANK(Q284,(N284:P284,Q284:AE284)),0)</f>
        <v>0</v>
      </c>
      <c r="AH284" s="7">
        <f>IF(R284&gt;0,RANK(R284,(N284:P284,Q284:AE284)),0)</f>
        <v>0</v>
      </c>
      <c r="AI284" s="7">
        <f>IF(T284&gt;0,RANK(T284,(N284:P284,Q284:AE284)),0)</f>
        <v>0</v>
      </c>
      <c r="AJ284" s="7">
        <f>IF(S284&gt;0,RANK(S284,(N284:P284,Q284:AE284)),0)</f>
        <v>0</v>
      </c>
      <c r="AK284" s="2">
        <f t="shared" si="104"/>
        <v>0</v>
      </c>
      <c r="AL284" s="2">
        <f t="shared" si="105"/>
        <v>0</v>
      </c>
      <c r="AM284" s="2">
        <f t="shared" si="106"/>
        <v>0</v>
      </c>
      <c r="AN284" s="2">
        <f t="shared" si="107"/>
        <v>0</v>
      </c>
      <c r="AP284" t="s">
        <v>1772</v>
      </c>
      <c r="AQ284" t="s">
        <v>681</v>
      </c>
      <c r="AR284">
        <v>1</v>
      </c>
      <c r="AT284" s="97">
        <v>8</v>
      </c>
      <c r="AU284" s="99">
        <v>31</v>
      </c>
      <c r="AV284" s="103">
        <f t="shared" si="87"/>
        <v>8031</v>
      </c>
      <c r="AX284" s="7" t="s">
        <v>1370</v>
      </c>
      <c r="BG284">
        <v>1</v>
      </c>
      <c r="BH284">
        <v>0</v>
      </c>
      <c r="BI284">
        <v>0</v>
      </c>
      <c r="BJ284">
        <v>1</v>
      </c>
      <c r="BK284">
        <v>1</v>
      </c>
      <c r="BL284">
        <v>1</v>
      </c>
      <c r="BM284">
        <v>0</v>
      </c>
      <c r="BN284">
        <v>3</v>
      </c>
    </row>
    <row r="285" spans="1:66" hidden="1" outlineLevel="1">
      <c r="A285" t="s">
        <v>1164</v>
      </c>
      <c r="B285" t="s">
        <v>681</v>
      </c>
      <c r="C285" s="1">
        <f t="shared" si="99"/>
        <v>828</v>
      </c>
      <c r="D285" s="7">
        <f>IF(N285&gt;0, RANK(N285,(N285:P285,Q285:AE285)),0)</f>
        <v>1</v>
      </c>
      <c r="E285" s="7">
        <f>IF(O285&gt;0,RANK(O285,(N285:P285,Q285:AE285)),0)</f>
        <v>2</v>
      </c>
      <c r="F285" s="7">
        <f>IF(P285&gt;0,RANK(P285,(N285:P285,Q285:AE285)),0)</f>
        <v>3</v>
      </c>
      <c r="G285" s="1">
        <f t="shared" si="97"/>
        <v>140</v>
      </c>
      <c r="H285" s="2">
        <f t="shared" si="98"/>
        <v>0.16908212560386474</v>
      </c>
      <c r="I285" s="2"/>
      <c r="J285" s="2">
        <f t="shared" si="100"/>
        <v>0.54830917874396135</v>
      </c>
      <c r="K285" s="2">
        <f t="shared" si="101"/>
        <v>0.37922705314009664</v>
      </c>
      <c r="L285" s="2">
        <f t="shared" si="102"/>
        <v>4.4685990338164248E-2</v>
      </c>
      <c r="M285" s="2">
        <f t="shared" si="103"/>
        <v>2.7777777777777769E-2</v>
      </c>
      <c r="N285" s="59">
        <v>454</v>
      </c>
      <c r="O285" s="59">
        <v>314</v>
      </c>
      <c r="P285" s="59">
        <v>37</v>
      </c>
      <c r="Q285" s="59">
        <v>0</v>
      </c>
      <c r="R285" s="59"/>
      <c r="S285" s="59"/>
      <c r="T285" s="59"/>
      <c r="U285" s="59"/>
      <c r="V285" s="59"/>
      <c r="W285" s="59"/>
      <c r="X285" s="59"/>
      <c r="Y285" s="59"/>
      <c r="Z285" s="59"/>
      <c r="AA285" s="59">
        <v>8</v>
      </c>
      <c r="AB285" s="59">
        <v>15</v>
      </c>
      <c r="AC285" s="59"/>
      <c r="AD285" s="59"/>
      <c r="AE285" s="59"/>
      <c r="AG285" s="7">
        <f>IF(Q285&gt;0,RANK(Q285,(N285:P285,Q285:AE285)),0)</f>
        <v>0</v>
      </c>
      <c r="AH285" s="7">
        <f>IF(R285&gt;0,RANK(R285,(N285:P285,Q285:AE285)),0)</f>
        <v>0</v>
      </c>
      <c r="AI285" s="7">
        <f>IF(T285&gt;0,RANK(T285,(N285:P285,Q285:AE285)),0)</f>
        <v>0</v>
      </c>
      <c r="AJ285" s="7">
        <f>IF(S285&gt;0,RANK(S285,(N285:P285,Q285:AE285)),0)</f>
        <v>0</v>
      </c>
      <c r="AK285" s="2">
        <f t="shared" si="104"/>
        <v>0</v>
      </c>
      <c r="AL285" s="2">
        <f t="shared" si="105"/>
        <v>0</v>
      </c>
      <c r="AM285" s="2">
        <f t="shared" si="106"/>
        <v>0</v>
      </c>
      <c r="AN285" s="2">
        <f t="shared" si="107"/>
        <v>0</v>
      </c>
      <c r="AP285" t="s">
        <v>1164</v>
      </c>
      <c r="AQ285" t="s">
        <v>681</v>
      </c>
      <c r="AR285">
        <v>3</v>
      </c>
      <c r="AT285" s="97">
        <v>8</v>
      </c>
      <c r="AU285" s="99">
        <v>33</v>
      </c>
      <c r="AV285" s="103">
        <f t="shared" si="87"/>
        <v>8033</v>
      </c>
      <c r="AX285" s="7" t="s">
        <v>1370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</row>
    <row r="286" spans="1:66" hidden="1" outlineLevel="1">
      <c r="A286" t="s">
        <v>2236</v>
      </c>
      <c r="B286" t="s">
        <v>681</v>
      </c>
      <c r="C286" s="1">
        <f t="shared" si="99"/>
        <v>39919</v>
      </c>
      <c r="D286" s="7">
        <f>IF(N286&gt;0, RANK(N286,(N286:P286,Q286:AE286)),0)</f>
        <v>2</v>
      </c>
      <c r="E286" s="7">
        <f>IF(O286&gt;0,RANK(O286,(N286:P286,Q286:AE286)),0)</f>
        <v>1</v>
      </c>
      <c r="F286" s="7">
        <f>IF(P286&gt;0,RANK(P286,(N286:P286,Q286:AE286)),0)</f>
        <v>3</v>
      </c>
      <c r="G286" s="1">
        <f t="shared" si="97"/>
        <v>6535</v>
      </c>
      <c r="H286" s="2">
        <f t="shared" si="98"/>
        <v>0.16370650567398984</v>
      </c>
      <c r="I286" s="2"/>
      <c r="J286" s="2">
        <f t="shared" si="100"/>
        <v>0.38958891755805508</v>
      </c>
      <c r="K286" s="2">
        <f t="shared" si="101"/>
        <v>0.55329542323204484</v>
      </c>
      <c r="L286" s="2">
        <f t="shared" si="102"/>
        <v>3.3392620055612617E-2</v>
      </c>
      <c r="M286" s="2">
        <f t="shared" si="103"/>
        <v>2.3723039154287411E-2</v>
      </c>
      <c r="N286" s="59">
        <v>15552</v>
      </c>
      <c r="O286" s="59">
        <v>22087</v>
      </c>
      <c r="P286" s="59">
        <v>1333</v>
      </c>
      <c r="Q286" s="59">
        <v>1</v>
      </c>
      <c r="R286" s="59"/>
      <c r="S286" s="59"/>
      <c r="T286" s="59"/>
      <c r="U286" s="59"/>
      <c r="V286" s="59"/>
      <c r="W286" s="59"/>
      <c r="X286" s="59"/>
      <c r="Y286" s="59"/>
      <c r="Z286" s="59"/>
      <c r="AA286" s="59">
        <v>450</v>
      </c>
      <c r="AB286" s="59">
        <v>496</v>
      </c>
      <c r="AC286" s="59"/>
      <c r="AD286" s="59"/>
      <c r="AE286" s="59"/>
      <c r="AG286" s="7">
        <f>IF(Q286&gt;0,RANK(Q286,(N286:P286,Q286:AE286)),0)</f>
        <v>6</v>
      </c>
      <c r="AH286" s="7">
        <f>IF(R286&gt;0,RANK(R286,(N286:P286,Q286:AE286)),0)</f>
        <v>0</v>
      </c>
      <c r="AI286" s="7">
        <f>IF(T286&gt;0,RANK(T286,(N286:P286,Q286:AE286)),0)</f>
        <v>0</v>
      </c>
      <c r="AJ286" s="7">
        <f>IF(S286&gt;0,RANK(S286,(N286:P286,Q286:AE286)),0)</f>
        <v>0</v>
      </c>
      <c r="AK286" s="2">
        <f t="shared" si="104"/>
        <v>2.5050727723640373E-5</v>
      </c>
      <c r="AL286" s="2">
        <f t="shared" si="105"/>
        <v>0</v>
      </c>
      <c r="AM286" s="2">
        <f t="shared" si="106"/>
        <v>0</v>
      </c>
      <c r="AN286" s="2">
        <f t="shared" si="107"/>
        <v>0</v>
      </c>
      <c r="AP286" t="s">
        <v>2236</v>
      </c>
      <c r="AQ286" t="s">
        <v>681</v>
      </c>
      <c r="AR286">
        <v>6</v>
      </c>
      <c r="AT286" s="97">
        <v>8</v>
      </c>
      <c r="AU286" s="99">
        <v>35</v>
      </c>
      <c r="AV286" s="103">
        <f t="shared" si="87"/>
        <v>8035</v>
      </c>
      <c r="AX286" s="7" t="s">
        <v>1370</v>
      </c>
      <c r="BG286">
        <v>3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</row>
    <row r="287" spans="1:66" hidden="1" outlineLevel="1">
      <c r="A287" t="s">
        <v>2237</v>
      </c>
      <c r="B287" t="s">
        <v>681</v>
      </c>
      <c r="C287" s="1">
        <f t="shared" si="99"/>
        <v>10716</v>
      </c>
      <c r="D287" s="7">
        <f>IF(N287&gt;0, RANK(N287,(N287:P287,Q287:AE287)),0)</f>
        <v>1</v>
      </c>
      <c r="E287" s="7">
        <f>IF(O287&gt;0,RANK(O287,(N287:P287,Q287:AE287)),0)</f>
        <v>2</v>
      </c>
      <c r="F287" s="7">
        <f>IF(P287&gt;0,RANK(P287,(N287:P287,Q287:AE287)),0)</f>
        <v>3</v>
      </c>
      <c r="G287" s="1">
        <f t="shared" si="97"/>
        <v>3765</v>
      </c>
      <c r="H287" s="2">
        <f t="shared" si="98"/>
        <v>0.35134378499440089</v>
      </c>
      <c r="I287" s="2"/>
      <c r="J287" s="2">
        <f t="shared" si="100"/>
        <v>0.64650989175065321</v>
      </c>
      <c r="K287" s="2">
        <f t="shared" si="101"/>
        <v>0.29516610675625232</v>
      </c>
      <c r="L287" s="2">
        <f t="shared" si="102"/>
        <v>3.6020903322135124E-2</v>
      </c>
      <c r="M287" s="2">
        <f t="shared" si="103"/>
        <v>2.2303098170959344E-2</v>
      </c>
      <c r="N287" s="59">
        <v>6928</v>
      </c>
      <c r="O287" s="59">
        <v>3163</v>
      </c>
      <c r="P287" s="59">
        <v>386</v>
      </c>
      <c r="Q287" s="59">
        <v>0</v>
      </c>
      <c r="R287" s="59"/>
      <c r="S287" s="59"/>
      <c r="T287" s="59"/>
      <c r="U287" s="59"/>
      <c r="V287" s="59"/>
      <c r="W287" s="59"/>
      <c r="X287" s="59"/>
      <c r="Y287" s="59"/>
      <c r="Z287" s="59"/>
      <c r="AA287" s="59">
        <v>139</v>
      </c>
      <c r="AB287" s="59">
        <v>100</v>
      </c>
      <c r="AC287" s="59"/>
      <c r="AD287" s="59"/>
      <c r="AE287" s="59"/>
      <c r="AG287" s="7">
        <f>IF(Q287&gt;0,RANK(Q287,(N287:P287,Q287:AE287)),0)</f>
        <v>0</v>
      </c>
      <c r="AH287" s="7">
        <f>IF(R287&gt;0,RANK(R287,(N287:P287,Q287:AE287)),0)</f>
        <v>0</v>
      </c>
      <c r="AI287" s="7">
        <f>IF(T287&gt;0,RANK(T287,(N287:P287,Q287:AE287)),0)</f>
        <v>0</v>
      </c>
      <c r="AJ287" s="7">
        <f>IF(S287&gt;0,RANK(S287,(N287:P287,Q287:AE287)),0)</f>
        <v>0</v>
      </c>
      <c r="AK287" s="2">
        <f t="shared" si="104"/>
        <v>0</v>
      </c>
      <c r="AL287" s="2">
        <f t="shared" si="105"/>
        <v>0</v>
      </c>
      <c r="AM287" s="2">
        <f t="shared" si="106"/>
        <v>0</v>
      </c>
      <c r="AN287" s="2">
        <f t="shared" si="107"/>
        <v>0</v>
      </c>
      <c r="AP287" t="s">
        <v>2237</v>
      </c>
      <c r="AQ287" t="s">
        <v>681</v>
      </c>
      <c r="AR287">
        <v>2</v>
      </c>
      <c r="AT287" s="97">
        <v>8</v>
      </c>
      <c r="AU287" s="99">
        <v>37</v>
      </c>
      <c r="AV287" s="103">
        <f t="shared" si="87"/>
        <v>8037</v>
      </c>
      <c r="AX287" s="7" t="s">
        <v>1370</v>
      </c>
      <c r="BG287">
        <v>2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</row>
    <row r="288" spans="1:66" hidden="1" outlineLevel="1">
      <c r="A288" t="s">
        <v>1294</v>
      </c>
      <c r="B288" t="s">
        <v>681</v>
      </c>
      <c r="C288" s="1">
        <f t="shared" si="99"/>
        <v>5281</v>
      </c>
      <c r="D288" s="7">
        <f>IF(N288&gt;0, RANK(N288,(N288:P288,Q288:AE288)),0)</f>
        <v>2</v>
      </c>
      <c r="E288" s="7">
        <f>IF(O288&gt;0,RANK(O288,(N288:P288,Q288:AE288)),0)</f>
        <v>1</v>
      </c>
      <c r="F288" s="7">
        <f>IF(P288&gt;0,RANK(P288,(N288:P288,Q288:AE288)),0)</f>
        <v>3</v>
      </c>
      <c r="G288" s="1">
        <f t="shared" si="97"/>
        <v>381</v>
      </c>
      <c r="H288" s="2">
        <f t="shared" si="98"/>
        <v>7.2145427002461654E-2</v>
      </c>
      <c r="I288" s="2"/>
      <c r="J288" s="2">
        <f t="shared" si="100"/>
        <v>0.43003219087294076</v>
      </c>
      <c r="K288" s="2">
        <f t="shared" si="101"/>
        <v>0.50217761787540238</v>
      </c>
      <c r="L288" s="2">
        <f t="shared" si="102"/>
        <v>4.1090702518462412E-2</v>
      </c>
      <c r="M288" s="2">
        <f t="shared" si="103"/>
        <v>2.669948873319445E-2</v>
      </c>
      <c r="N288" s="59">
        <v>2271</v>
      </c>
      <c r="O288" s="59">
        <v>2652</v>
      </c>
      <c r="P288" s="59">
        <v>217</v>
      </c>
      <c r="Q288" s="59">
        <v>0</v>
      </c>
      <c r="R288" s="59"/>
      <c r="S288" s="59"/>
      <c r="T288" s="59"/>
      <c r="U288" s="59"/>
      <c r="V288" s="59"/>
      <c r="W288" s="59"/>
      <c r="X288" s="59"/>
      <c r="Y288" s="59"/>
      <c r="Z288" s="59"/>
      <c r="AA288" s="59">
        <v>51</v>
      </c>
      <c r="AB288" s="59">
        <v>90</v>
      </c>
      <c r="AC288" s="59"/>
      <c r="AD288" s="59"/>
      <c r="AE288" s="59"/>
      <c r="AG288" s="7">
        <f>IF(Q288&gt;0,RANK(Q288,(N288:P288,Q288:AE288)),0)</f>
        <v>0</v>
      </c>
      <c r="AH288" s="7">
        <f>IF(R288&gt;0,RANK(R288,(N288:P288,Q288:AE288)),0)</f>
        <v>0</v>
      </c>
      <c r="AI288" s="7">
        <f>IF(T288&gt;0,RANK(T288,(N288:P288,Q288:AE288)),0)</f>
        <v>0</v>
      </c>
      <c r="AJ288" s="7">
        <f>IF(S288&gt;0,RANK(S288,(N288:P288,Q288:AE288)),0)</f>
        <v>0</v>
      </c>
      <c r="AK288" s="2">
        <f t="shared" si="104"/>
        <v>0</v>
      </c>
      <c r="AL288" s="2">
        <f t="shared" si="105"/>
        <v>0</v>
      </c>
      <c r="AM288" s="2">
        <f t="shared" si="106"/>
        <v>0</v>
      </c>
      <c r="AN288" s="2">
        <f t="shared" si="107"/>
        <v>0</v>
      </c>
      <c r="AP288" t="s">
        <v>1294</v>
      </c>
      <c r="AQ288" t="s">
        <v>681</v>
      </c>
      <c r="AR288">
        <v>6</v>
      </c>
      <c r="AT288" s="97">
        <v>8</v>
      </c>
      <c r="AU288" s="99">
        <v>39</v>
      </c>
      <c r="AV288" s="103">
        <f t="shared" si="87"/>
        <v>8039</v>
      </c>
      <c r="AX288" s="7" t="s">
        <v>1370</v>
      </c>
      <c r="BG288">
        <v>2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</row>
    <row r="289" spans="1:66" hidden="1" outlineLevel="1">
      <c r="A289" t="s">
        <v>442</v>
      </c>
      <c r="B289" t="s">
        <v>681</v>
      </c>
      <c r="C289" s="1">
        <f t="shared" si="99"/>
        <v>166250</v>
      </c>
      <c r="D289" s="7">
        <f>IF(N289&gt;0, RANK(N289,(N289:P289,Q289:AE289)),0)</f>
        <v>2</v>
      </c>
      <c r="E289" s="7">
        <f>IF(O289&gt;0,RANK(O289,(N289:P289,Q289:AE289)),0)</f>
        <v>1</v>
      </c>
      <c r="F289" s="7">
        <f>IF(P289&gt;0,RANK(P289,(N289:P289,Q289:AE289)),0)</f>
        <v>3</v>
      </c>
      <c r="G289" s="1">
        <f t="shared" si="97"/>
        <v>54976</v>
      </c>
      <c r="H289" s="2">
        <f t="shared" si="98"/>
        <v>0.3306827067669173</v>
      </c>
      <c r="I289" s="2"/>
      <c r="J289" s="2">
        <f t="shared" si="100"/>
        <v>0.30754887218045113</v>
      </c>
      <c r="K289" s="2">
        <f t="shared" si="101"/>
        <v>0.63823157894736837</v>
      </c>
      <c r="L289" s="2">
        <f t="shared" si="102"/>
        <v>2.5263157894736842E-2</v>
      </c>
      <c r="M289" s="2">
        <f t="shared" si="103"/>
        <v>2.8956390977443659E-2</v>
      </c>
      <c r="N289" s="59">
        <v>51130</v>
      </c>
      <c r="O289" s="59">
        <v>106106</v>
      </c>
      <c r="P289" s="59">
        <v>4200</v>
      </c>
      <c r="Q289" s="59">
        <v>3</v>
      </c>
      <c r="R289" s="59"/>
      <c r="S289" s="59"/>
      <c r="T289" s="59"/>
      <c r="U289" s="59"/>
      <c r="V289" s="59"/>
      <c r="W289" s="59"/>
      <c r="X289" s="59"/>
      <c r="Y289" s="59"/>
      <c r="Z289" s="59"/>
      <c r="AA289" s="59">
        <v>2048</v>
      </c>
      <c r="AB289" s="59">
        <v>2763</v>
      </c>
      <c r="AC289" s="59"/>
      <c r="AD289" s="59"/>
      <c r="AE289" s="59"/>
      <c r="AG289" s="7">
        <f>IF(Q289&gt;0,RANK(Q289,(N289:P289,Q289:AE289)),0)</f>
        <v>6</v>
      </c>
      <c r="AH289" s="7">
        <f>IF(R289&gt;0,RANK(R289,(N289:P289,Q289:AE289)),0)</f>
        <v>0</v>
      </c>
      <c r="AI289" s="7">
        <f>IF(T289&gt;0,RANK(T289,(N289:P289,Q289:AE289)),0)</f>
        <v>0</v>
      </c>
      <c r="AJ289" s="7">
        <f>IF(S289&gt;0,RANK(S289,(N289:P289,Q289:AE289)),0)</f>
        <v>0</v>
      </c>
      <c r="AK289" s="2">
        <f t="shared" si="104"/>
        <v>1.8045112781954888E-5</v>
      </c>
      <c r="AL289" s="2">
        <f t="shared" si="105"/>
        <v>0</v>
      </c>
      <c r="AM289" s="2">
        <f t="shared" si="106"/>
        <v>0</v>
      </c>
      <c r="AN289" s="2">
        <f t="shared" si="107"/>
        <v>0</v>
      </c>
      <c r="AP289" t="s">
        <v>442</v>
      </c>
      <c r="AQ289" t="s">
        <v>681</v>
      </c>
      <c r="AR289">
        <v>5</v>
      </c>
      <c r="AT289" s="97">
        <v>8</v>
      </c>
      <c r="AU289" s="99">
        <v>41</v>
      </c>
      <c r="AV289" s="103">
        <f t="shared" si="87"/>
        <v>8041</v>
      </c>
      <c r="AX289" s="7" t="s">
        <v>1370</v>
      </c>
      <c r="BG289">
        <v>27</v>
      </c>
      <c r="BH289">
        <v>2</v>
      </c>
      <c r="BI289">
        <v>1</v>
      </c>
      <c r="BJ289">
        <v>0</v>
      </c>
      <c r="BK289">
        <v>0</v>
      </c>
      <c r="BL289">
        <v>0</v>
      </c>
      <c r="BM289">
        <v>4</v>
      </c>
      <c r="BN289">
        <v>1</v>
      </c>
    </row>
    <row r="290" spans="1:66" hidden="1" outlineLevel="1">
      <c r="A290" t="s">
        <v>1144</v>
      </c>
      <c r="B290" t="s">
        <v>681</v>
      </c>
      <c r="C290" s="1">
        <f t="shared" si="99"/>
        <v>15090</v>
      </c>
      <c r="D290" s="7">
        <f>IF(N290&gt;0, RANK(N290,(N290:P290,Q290:AE290)),0)</f>
        <v>2</v>
      </c>
      <c r="E290" s="7">
        <f>IF(O290&gt;0,RANK(O290,(N290:P290,Q290:AE290)),0)</f>
        <v>1</v>
      </c>
      <c r="F290" s="7">
        <f>IF(P290&gt;0,RANK(P290,(N290:P290,Q290:AE290)),0)</f>
        <v>3</v>
      </c>
      <c r="G290" s="1">
        <f t="shared" si="97"/>
        <v>1217</v>
      </c>
      <c r="H290" s="2">
        <f t="shared" si="98"/>
        <v>8.0649436713055009E-2</v>
      </c>
      <c r="I290" s="2"/>
      <c r="J290" s="2">
        <f t="shared" si="100"/>
        <v>0.43147779986746188</v>
      </c>
      <c r="K290" s="2">
        <f t="shared" si="101"/>
        <v>0.51212723658051695</v>
      </c>
      <c r="L290" s="2">
        <f t="shared" si="102"/>
        <v>2.6043737574552684E-2</v>
      </c>
      <c r="M290" s="2">
        <f t="shared" si="103"/>
        <v>3.0351225977468432E-2</v>
      </c>
      <c r="N290" s="59">
        <v>6511</v>
      </c>
      <c r="O290" s="59">
        <v>7728</v>
      </c>
      <c r="P290" s="59">
        <v>393</v>
      </c>
      <c r="Q290" s="59">
        <v>0</v>
      </c>
      <c r="R290" s="59"/>
      <c r="S290" s="59"/>
      <c r="T290" s="59"/>
      <c r="U290" s="59"/>
      <c r="V290" s="59"/>
      <c r="W290" s="59"/>
      <c r="X290" s="59"/>
      <c r="Y290" s="59"/>
      <c r="Z290" s="59"/>
      <c r="AA290" s="59">
        <v>181</v>
      </c>
      <c r="AB290" s="59">
        <v>277</v>
      </c>
      <c r="AC290" s="59"/>
      <c r="AD290" s="59"/>
      <c r="AE290" s="59"/>
      <c r="AG290" s="7">
        <f>IF(Q290&gt;0,RANK(Q290,(N290:P290,Q290:AE290)),0)</f>
        <v>0</v>
      </c>
      <c r="AH290" s="7">
        <f>IF(R290&gt;0,RANK(R290,(N290:P290,Q290:AE290)),0)</f>
        <v>0</v>
      </c>
      <c r="AI290" s="7">
        <f>IF(T290&gt;0,RANK(T290,(N290:P290,Q290:AE290)),0)</f>
        <v>0</v>
      </c>
      <c r="AJ290" s="7">
        <f>IF(S290&gt;0,RANK(S290,(N290:P290,Q290:AE290)),0)</f>
        <v>0</v>
      </c>
      <c r="AK290" s="2">
        <f t="shared" si="104"/>
        <v>0</v>
      </c>
      <c r="AL290" s="2">
        <f t="shared" si="105"/>
        <v>0</v>
      </c>
      <c r="AM290" s="2">
        <f t="shared" si="106"/>
        <v>0</v>
      </c>
      <c r="AN290" s="2">
        <f t="shared" si="107"/>
        <v>0</v>
      </c>
      <c r="AP290" t="s">
        <v>1144</v>
      </c>
      <c r="AQ290" t="s">
        <v>681</v>
      </c>
      <c r="AR290">
        <v>5</v>
      </c>
      <c r="AT290" s="97">
        <v>8</v>
      </c>
      <c r="AU290" s="99">
        <v>43</v>
      </c>
      <c r="AV290" s="103">
        <f t="shared" si="87"/>
        <v>8043</v>
      </c>
      <c r="AX290" s="7" t="s">
        <v>1370</v>
      </c>
      <c r="BG290">
        <v>0</v>
      </c>
      <c r="BH290">
        <v>0</v>
      </c>
      <c r="BI290">
        <v>14</v>
      </c>
      <c r="BJ290">
        <v>0</v>
      </c>
      <c r="BK290">
        <v>0</v>
      </c>
      <c r="BL290">
        <v>0</v>
      </c>
      <c r="BM290">
        <v>0</v>
      </c>
      <c r="BN290">
        <v>0</v>
      </c>
    </row>
    <row r="291" spans="1:66" hidden="1" outlineLevel="1">
      <c r="A291" t="s">
        <v>1378</v>
      </c>
      <c r="B291" t="s">
        <v>681</v>
      </c>
      <c r="C291" s="1">
        <f t="shared" si="99"/>
        <v>13939</v>
      </c>
      <c r="D291" s="7">
        <f>IF(N291&gt;0, RANK(N291,(N291:P291,Q291:AE291)),0)</f>
        <v>1</v>
      </c>
      <c r="E291" s="7">
        <f>IF(O291&gt;0,RANK(O291,(N291:P291,Q291:AE291)),0)</f>
        <v>2</v>
      </c>
      <c r="F291" s="7">
        <f>IF(P291&gt;0,RANK(P291,(N291:P291,Q291:AE291)),0)</f>
        <v>3</v>
      </c>
      <c r="G291" s="1">
        <f t="shared" si="97"/>
        <v>3466</v>
      </c>
      <c r="H291" s="2">
        <f t="shared" si="98"/>
        <v>0.2486548532893321</v>
      </c>
      <c r="I291" s="2"/>
      <c r="J291" s="2">
        <f t="shared" si="100"/>
        <v>0.59251022311500112</v>
      </c>
      <c r="K291" s="2">
        <f t="shared" si="101"/>
        <v>0.343855369825669</v>
      </c>
      <c r="L291" s="2">
        <f t="shared" si="102"/>
        <v>3.4220532319391636E-2</v>
      </c>
      <c r="M291" s="2">
        <f t="shared" si="103"/>
        <v>2.9413874739938242E-2</v>
      </c>
      <c r="N291" s="59">
        <v>8259</v>
      </c>
      <c r="O291" s="59">
        <v>4793</v>
      </c>
      <c r="P291" s="59">
        <v>477</v>
      </c>
      <c r="Q291" s="59">
        <v>1</v>
      </c>
      <c r="R291" s="59"/>
      <c r="S291" s="59"/>
      <c r="T291" s="59"/>
      <c r="U291" s="59"/>
      <c r="V291" s="59"/>
      <c r="W291" s="59"/>
      <c r="X291" s="59"/>
      <c r="Y291" s="59"/>
      <c r="Z291" s="59"/>
      <c r="AA291" s="59">
        <v>163</v>
      </c>
      <c r="AB291" s="59">
        <v>246</v>
      </c>
      <c r="AC291" s="59"/>
      <c r="AD291" s="59"/>
      <c r="AE291" s="59"/>
      <c r="AG291" s="7">
        <f>IF(Q291&gt;0,RANK(Q291,(N291:P291,Q291:AE291)),0)</f>
        <v>6</v>
      </c>
      <c r="AH291" s="7">
        <f>IF(R291&gt;0,RANK(R291,(N291:P291,Q291:AE291)),0)</f>
        <v>0</v>
      </c>
      <c r="AI291" s="7">
        <f>IF(T291&gt;0,RANK(T291,(N291:P291,Q291:AE291)),0)</f>
        <v>0</v>
      </c>
      <c r="AJ291" s="7">
        <f>IF(S291&gt;0,RANK(S291,(N291:P291,Q291:AE291)),0)</f>
        <v>0</v>
      </c>
      <c r="AK291" s="2">
        <f t="shared" si="104"/>
        <v>7.1741157902288538E-5</v>
      </c>
      <c r="AL291" s="2">
        <f t="shared" si="105"/>
        <v>0</v>
      </c>
      <c r="AM291" s="2">
        <f t="shared" si="106"/>
        <v>0</v>
      </c>
      <c r="AN291" s="2">
        <f t="shared" si="107"/>
        <v>0</v>
      </c>
      <c r="AP291" t="s">
        <v>1378</v>
      </c>
      <c r="AQ291" t="s">
        <v>681</v>
      </c>
      <c r="AR291">
        <v>3</v>
      </c>
      <c r="AT291" s="97">
        <v>8</v>
      </c>
      <c r="AU291" s="99">
        <v>45</v>
      </c>
      <c r="AV291" s="103">
        <f t="shared" si="87"/>
        <v>8045</v>
      </c>
      <c r="AX291" s="7" t="s">
        <v>1370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</row>
    <row r="292" spans="1:66" hidden="1" outlineLevel="1">
      <c r="A292" t="s">
        <v>716</v>
      </c>
      <c r="B292" t="s">
        <v>681</v>
      </c>
      <c r="C292" s="1">
        <f t="shared" si="99"/>
        <v>1745</v>
      </c>
      <c r="D292" s="7">
        <f>IF(N292&gt;0, RANK(N292,(N292:P292,Q292:AE292)),0)</f>
        <v>1</v>
      </c>
      <c r="E292" s="7">
        <f>IF(O292&gt;0,RANK(O292,(N292:P292,Q292:AE292)),0)</f>
        <v>2</v>
      </c>
      <c r="F292" s="7">
        <f>IF(P292&gt;0,RANK(P292,(N292:P292,Q292:AE292)),0)</f>
        <v>3</v>
      </c>
      <c r="G292" s="1">
        <f t="shared" si="97"/>
        <v>575</v>
      </c>
      <c r="H292" s="2">
        <f t="shared" si="98"/>
        <v>0.32951289398280803</v>
      </c>
      <c r="I292" s="2"/>
      <c r="J292" s="2">
        <f t="shared" si="100"/>
        <v>0.62234957020057302</v>
      </c>
      <c r="K292" s="2">
        <f t="shared" si="101"/>
        <v>0.29283667621776505</v>
      </c>
      <c r="L292" s="2">
        <f t="shared" si="102"/>
        <v>5.0429799426934097E-2</v>
      </c>
      <c r="M292" s="2">
        <f t="shared" si="103"/>
        <v>3.4383954154727836E-2</v>
      </c>
      <c r="N292" s="59">
        <v>1086</v>
      </c>
      <c r="O292" s="59">
        <v>511</v>
      </c>
      <c r="P292" s="59">
        <v>88</v>
      </c>
      <c r="Q292" s="59">
        <v>0</v>
      </c>
      <c r="R292" s="59"/>
      <c r="S292" s="59"/>
      <c r="T292" s="59"/>
      <c r="U292" s="59"/>
      <c r="V292" s="59"/>
      <c r="W292" s="59"/>
      <c r="X292" s="59"/>
      <c r="Y292" s="59"/>
      <c r="Z292" s="59"/>
      <c r="AA292" s="59">
        <v>32</v>
      </c>
      <c r="AB292" s="59">
        <v>28</v>
      </c>
      <c r="AC292" s="59"/>
      <c r="AD292" s="59"/>
      <c r="AE292" s="59"/>
      <c r="AG292" s="7">
        <f>IF(Q292&gt;0,RANK(Q292,(N292:P292,Q292:AE292)),0)</f>
        <v>0</v>
      </c>
      <c r="AH292" s="7">
        <f>IF(R292&gt;0,RANK(R292,(N292:P292,Q292:AE292)),0)</f>
        <v>0</v>
      </c>
      <c r="AI292" s="7">
        <f>IF(T292&gt;0,RANK(T292,(N292:P292,Q292:AE292)),0)</f>
        <v>0</v>
      </c>
      <c r="AJ292" s="7">
        <f>IF(S292&gt;0,RANK(S292,(N292:P292,Q292:AE292)),0)</f>
        <v>0</v>
      </c>
      <c r="AK292" s="2">
        <f t="shared" si="104"/>
        <v>0</v>
      </c>
      <c r="AL292" s="2">
        <f t="shared" si="105"/>
        <v>0</v>
      </c>
      <c r="AM292" s="2">
        <f t="shared" si="106"/>
        <v>0</v>
      </c>
      <c r="AN292" s="2">
        <f t="shared" si="107"/>
        <v>0</v>
      </c>
      <c r="AP292" t="s">
        <v>716</v>
      </c>
      <c r="AQ292" t="s">
        <v>681</v>
      </c>
      <c r="AR292">
        <v>2</v>
      </c>
      <c r="AT292" s="97">
        <v>8</v>
      </c>
      <c r="AU292" s="99">
        <v>47</v>
      </c>
      <c r="AV292" s="103">
        <f t="shared" si="87"/>
        <v>8047</v>
      </c>
      <c r="AX292" s="7" t="s">
        <v>1370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</row>
    <row r="293" spans="1:66" hidden="1" outlineLevel="1">
      <c r="A293" t="s">
        <v>829</v>
      </c>
      <c r="B293" t="s">
        <v>681</v>
      </c>
      <c r="C293" s="1">
        <f t="shared" si="99"/>
        <v>4904</v>
      </c>
      <c r="D293" s="7">
        <f>IF(N293&gt;0, RANK(N293,(N293:P293,Q293:AE293)),0)</f>
        <v>1</v>
      </c>
      <c r="E293" s="7">
        <f>IF(O293&gt;0,RANK(O293,(N293:P293,Q293:AE293)),0)</f>
        <v>2</v>
      </c>
      <c r="F293" s="7">
        <f>IF(P293&gt;0,RANK(P293,(N293:P293,Q293:AE293)),0)</f>
        <v>3</v>
      </c>
      <c r="G293" s="1">
        <f t="shared" si="97"/>
        <v>871</v>
      </c>
      <c r="H293" s="2">
        <f t="shared" si="98"/>
        <v>0.17761011419249592</v>
      </c>
      <c r="I293" s="2"/>
      <c r="J293" s="2">
        <f t="shared" si="100"/>
        <v>0.55974714518760194</v>
      </c>
      <c r="K293" s="2">
        <f t="shared" si="101"/>
        <v>0.38213703099510604</v>
      </c>
      <c r="L293" s="2">
        <f t="shared" si="102"/>
        <v>3.6500815660685158E-2</v>
      </c>
      <c r="M293" s="2">
        <f t="shared" si="103"/>
        <v>2.1615008156606864E-2</v>
      </c>
      <c r="N293" s="59">
        <v>2745</v>
      </c>
      <c r="O293" s="59">
        <v>1874</v>
      </c>
      <c r="P293" s="59">
        <v>179</v>
      </c>
      <c r="Q293" s="59">
        <v>0</v>
      </c>
      <c r="R293" s="59"/>
      <c r="S293" s="59"/>
      <c r="T293" s="59"/>
      <c r="U293" s="59"/>
      <c r="V293" s="59"/>
      <c r="W293" s="59"/>
      <c r="X293" s="59"/>
      <c r="Y293" s="59"/>
      <c r="Z293" s="59"/>
      <c r="AA293" s="59">
        <v>52</v>
      </c>
      <c r="AB293" s="59">
        <v>54</v>
      </c>
      <c r="AC293" s="59"/>
      <c r="AD293" s="59"/>
      <c r="AE293" s="59"/>
      <c r="AG293" s="7">
        <f>IF(Q293&gt;0,RANK(Q293,(N293:P293,Q293:AE293)),0)</f>
        <v>0</v>
      </c>
      <c r="AH293" s="7">
        <f>IF(R293&gt;0,RANK(R293,(N293:P293,Q293:AE293)),0)</f>
        <v>0</v>
      </c>
      <c r="AI293" s="7">
        <f>IF(T293&gt;0,RANK(T293,(N293:P293,Q293:AE293)),0)</f>
        <v>0</v>
      </c>
      <c r="AJ293" s="7">
        <f>IF(S293&gt;0,RANK(S293,(N293:P293,Q293:AE293)),0)</f>
        <v>0</v>
      </c>
      <c r="AK293" s="2">
        <f t="shared" si="104"/>
        <v>0</v>
      </c>
      <c r="AL293" s="2">
        <f t="shared" si="105"/>
        <v>0</v>
      </c>
      <c r="AM293" s="2">
        <f t="shared" si="106"/>
        <v>0</v>
      </c>
      <c r="AN293" s="2">
        <f t="shared" si="107"/>
        <v>0</v>
      </c>
      <c r="AP293" t="s">
        <v>829</v>
      </c>
      <c r="AQ293" t="s">
        <v>681</v>
      </c>
      <c r="AR293">
        <v>2</v>
      </c>
      <c r="AT293" s="97">
        <v>8</v>
      </c>
      <c r="AU293" s="99">
        <v>49</v>
      </c>
      <c r="AV293" s="103">
        <f t="shared" si="87"/>
        <v>8049</v>
      </c>
      <c r="AX293" s="7" t="s">
        <v>1370</v>
      </c>
      <c r="BG293">
        <v>1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</row>
    <row r="294" spans="1:66" hidden="1" outlineLevel="1">
      <c r="A294" t="s">
        <v>936</v>
      </c>
      <c r="B294" t="s">
        <v>681</v>
      </c>
      <c r="C294" s="1">
        <f t="shared" si="99"/>
        <v>5731</v>
      </c>
      <c r="D294" s="7">
        <f>IF(N294&gt;0, RANK(N294,(N294:P294,Q294:AE294)),0)</f>
        <v>1</v>
      </c>
      <c r="E294" s="7">
        <f>IF(O294&gt;0,RANK(O294,(N294:P294,Q294:AE294)),0)</f>
        <v>2</v>
      </c>
      <c r="F294" s="7">
        <f>IF(P294&gt;0,RANK(P294,(N294:P294,Q294:AE294)),0)</f>
        <v>3</v>
      </c>
      <c r="G294" s="1">
        <f t="shared" si="97"/>
        <v>2069</v>
      </c>
      <c r="H294" s="2">
        <f t="shared" si="98"/>
        <v>0.36101901936834757</v>
      </c>
      <c r="I294" s="2"/>
      <c r="J294" s="2">
        <f t="shared" si="100"/>
        <v>0.65660443203629382</v>
      </c>
      <c r="K294" s="2">
        <f t="shared" si="101"/>
        <v>0.29558541266794625</v>
      </c>
      <c r="L294" s="2">
        <f t="shared" si="102"/>
        <v>2.8441807712441109E-2</v>
      </c>
      <c r="M294" s="2">
        <f t="shared" si="103"/>
        <v>1.9368347583318828E-2</v>
      </c>
      <c r="N294" s="59">
        <v>3763</v>
      </c>
      <c r="O294" s="59">
        <v>1694</v>
      </c>
      <c r="P294" s="59">
        <v>163</v>
      </c>
      <c r="Q294" s="59">
        <v>0</v>
      </c>
      <c r="R294" s="59"/>
      <c r="S294" s="59"/>
      <c r="T294" s="59"/>
      <c r="U294" s="59"/>
      <c r="V294" s="59"/>
      <c r="W294" s="59"/>
      <c r="X294" s="59"/>
      <c r="Y294" s="59"/>
      <c r="Z294" s="59"/>
      <c r="AA294" s="59">
        <v>54</v>
      </c>
      <c r="AB294" s="59">
        <v>57</v>
      </c>
      <c r="AC294" s="59"/>
      <c r="AD294" s="59"/>
      <c r="AE294" s="59"/>
      <c r="AG294" s="7">
        <f>IF(Q294&gt;0,RANK(Q294,(N294:P294,Q294:AE294)),0)</f>
        <v>0</v>
      </c>
      <c r="AH294" s="7">
        <f>IF(R294&gt;0,RANK(R294,(N294:P294,Q294:AE294)),0)</f>
        <v>0</v>
      </c>
      <c r="AI294" s="7">
        <f>IF(T294&gt;0,RANK(T294,(N294:P294,Q294:AE294)),0)</f>
        <v>0</v>
      </c>
      <c r="AJ294" s="7">
        <f>IF(S294&gt;0,RANK(S294,(N294:P294,Q294:AE294)),0)</f>
        <v>0</v>
      </c>
      <c r="AK294" s="2">
        <f t="shared" si="104"/>
        <v>0</v>
      </c>
      <c r="AL294" s="2">
        <f t="shared" si="105"/>
        <v>0</v>
      </c>
      <c r="AM294" s="2">
        <f t="shared" si="106"/>
        <v>0</v>
      </c>
      <c r="AN294" s="2">
        <f t="shared" si="107"/>
        <v>0</v>
      </c>
      <c r="AP294" t="s">
        <v>936</v>
      </c>
      <c r="AQ294" t="s">
        <v>681</v>
      </c>
      <c r="AR294">
        <v>3</v>
      </c>
      <c r="AT294" s="97">
        <v>8</v>
      </c>
      <c r="AU294" s="99">
        <v>51</v>
      </c>
      <c r="AV294" s="103">
        <f t="shared" si="87"/>
        <v>8051</v>
      </c>
      <c r="AX294" s="7" t="s">
        <v>1370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</row>
    <row r="295" spans="1:66" hidden="1" outlineLevel="1">
      <c r="A295" t="s">
        <v>1627</v>
      </c>
      <c r="B295" t="s">
        <v>681</v>
      </c>
      <c r="C295" s="1">
        <f t="shared" si="99"/>
        <v>478</v>
      </c>
      <c r="D295" s="7">
        <f>IF(N295&gt;0, RANK(N295,(N295:P295,Q295:AE295)),0)</f>
        <v>1</v>
      </c>
      <c r="E295" s="7">
        <f>IF(O295&gt;0,RANK(O295,(N295:P295,Q295:AE295)),0)</f>
        <v>2</v>
      </c>
      <c r="F295" s="7">
        <f>IF(P295&gt;0,RANK(P295,(N295:P295,Q295:AE295)),0)</f>
        <v>3</v>
      </c>
      <c r="G295" s="1">
        <f t="shared" si="97"/>
        <v>98</v>
      </c>
      <c r="H295" s="2">
        <f t="shared" si="98"/>
        <v>0.20502092050209206</v>
      </c>
      <c r="I295" s="2"/>
      <c r="J295" s="2">
        <f t="shared" si="100"/>
        <v>0.57531380753138073</v>
      </c>
      <c r="K295" s="2">
        <f t="shared" si="101"/>
        <v>0.3702928870292887</v>
      </c>
      <c r="L295" s="2">
        <f t="shared" si="102"/>
        <v>2.5104602510460251E-2</v>
      </c>
      <c r="M295" s="2">
        <f t="shared" si="103"/>
        <v>2.9288702928870324E-2</v>
      </c>
      <c r="N295" s="59">
        <v>275</v>
      </c>
      <c r="O295" s="59">
        <v>177</v>
      </c>
      <c r="P295" s="59">
        <v>12</v>
      </c>
      <c r="Q295" s="59">
        <v>0</v>
      </c>
      <c r="R295" s="59"/>
      <c r="S295" s="59"/>
      <c r="T295" s="59"/>
      <c r="U295" s="59"/>
      <c r="V295" s="59"/>
      <c r="W295" s="59"/>
      <c r="X295" s="59"/>
      <c r="Y295" s="59"/>
      <c r="Z295" s="59"/>
      <c r="AA295" s="59">
        <v>6</v>
      </c>
      <c r="AB295" s="59">
        <v>8</v>
      </c>
      <c r="AC295" s="59"/>
      <c r="AD295" s="59"/>
      <c r="AE295" s="59"/>
      <c r="AG295" s="7">
        <f>IF(Q295&gt;0,RANK(Q295,(N295:P295,Q295:AE295)),0)</f>
        <v>0</v>
      </c>
      <c r="AH295" s="7">
        <f>IF(R295&gt;0,RANK(R295,(N295:P295,Q295:AE295)),0)</f>
        <v>0</v>
      </c>
      <c r="AI295" s="7">
        <f>IF(T295&gt;0,RANK(T295,(N295:P295,Q295:AE295)),0)</f>
        <v>0</v>
      </c>
      <c r="AJ295" s="7">
        <f>IF(S295&gt;0,RANK(S295,(N295:P295,Q295:AE295)),0)</f>
        <v>0</v>
      </c>
      <c r="AK295" s="2">
        <f t="shared" si="104"/>
        <v>0</v>
      </c>
      <c r="AL295" s="2">
        <f t="shared" si="105"/>
        <v>0</v>
      </c>
      <c r="AM295" s="2">
        <f t="shared" si="106"/>
        <v>0</v>
      </c>
      <c r="AN295" s="2">
        <f t="shared" si="107"/>
        <v>0</v>
      </c>
      <c r="AP295" t="s">
        <v>1627</v>
      </c>
      <c r="AQ295" t="s">
        <v>681</v>
      </c>
      <c r="AR295">
        <v>3</v>
      </c>
      <c r="AT295" s="97">
        <v>8</v>
      </c>
      <c r="AU295" s="99">
        <v>53</v>
      </c>
      <c r="AV295" s="103">
        <f t="shared" si="87"/>
        <v>8053</v>
      </c>
      <c r="AX295" s="7" t="s">
        <v>1370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</row>
    <row r="296" spans="1:66" hidden="1" outlineLevel="1">
      <c r="A296" t="s">
        <v>1121</v>
      </c>
      <c r="B296" t="s">
        <v>681</v>
      </c>
      <c r="C296" s="1">
        <f t="shared" si="99"/>
        <v>3016</v>
      </c>
      <c r="D296" s="7">
        <f>IF(N296&gt;0, RANK(N296,(N296:P296,Q296:AE296)),0)</f>
        <v>1</v>
      </c>
      <c r="E296" s="7">
        <f>IF(O296&gt;0,RANK(O296,(N296:P296,Q296:AE296)),0)</f>
        <v>2</v>
      </c>
      <c r="F296" s="7">
        <f>IF(P296&gt;0,RANK(P296,(N296:P296,Q296:AE296)),0)</f>
        <v>4</v>
      </c>
      <c r="G296" s="1">
        <f t="shared" si="97"/>
        <v>1170</v>
      </c>
      <c r="H296" s="2">
        <f t="shared" si="98"/>
        <v>0.38793103448275862</v>
      </c>
      <c r="I296" s="2"/>
      <c r="J296" s="2">
        <f t="shared" si="100"/>
        <v>0.67871352785145889</v>
      </c>
      <c r="K296" s="2">
        <f t="shared" si="101"/>
        <v>0.29078249336870027</v>
      </c>
      <c r="L296" s="2">
        <f t="shared" si="102"/>
        <v>1.0941644562334218E-2</v>
      </c>
      <c r="M296" s="2">
        <f t="shared" si="103"/>
        <v>1.9562334217506628E-2</v>
      </c>
      <c r="N296" s="59">
        <v>2047</v>
      </c>
      <c r="O296" s="59">
        <v>877</v>
      </c>
      <c r="P296" s="59">
        <v>33</v>
      </c>
      <c r="Q296" s="59">
        <v>0</v>
      </c>
      <c r="R296" s="59"/>
      <c r="S296" s="59"/>
      <c r="T296" s="59"/>
      <c r="U296" s="59"/>
      <c r="V296" s="59"/>
      <c r="W296" s="59"/>
      <c r="X296" s="59"/>
      <c r="Y296" s="59"/>
      <c r="Z296" s="59"/>
      <c r="AA296" s="59">
        <v>37</v>
      </c>
      <c r="AB296" s="59">
        <v>22</v>
      </c>
      <c r="AC296" s="59"/>
      <c r="AD296" s="59"/>
      <c r="AE296" s="59"/>
      <c r="AG296" s="7">
        <f>IF(Q296&gt;0,RANK(Q296,(N296:P296,Q296:AE296)),0)</f>
        <v>0</v>
      </c>
      <c r="AH296" s="7">
        <f>IF(R296&gt;0,RANK(R296,(N296:P296,Q296:AE296)),0)</f>
        <v>0</v>
      </c>
      <c r="AI296" s="7">
        <f>IF(T296&gt;0,RANK(T296,(N296:P296,Q296:AE296)),0)</f>
        <v>0</v>
      </c>
      <c r="AJ296" s="7">
        <f>IF(S296&gt;0,RANK(S296,(N296:P296,Q296:AE296)),0)</f>
        <v>0</v>
      </c>
      <c r="AK296" s="2">
        <f t="shared" si="104"/>
        <v>0</v>
      </c>
      <c r="AL296" s="2">
        <f t="shared" si="105"/>
        <v>0</v>
      </c>
      <c r="AM296" s="2">
        <f t="shared" si="106"/>
        <v>0</v>
      </c>
      <c r="AN296" s="2">
        <f t="shared" si="107"/>
        <v>0</v>
      </c>
      <c r="AP296" t="s">
        <v>1121</v>
      </c>
      <c r="AQ296" t="s">
        <v>681</v>
      </c>
      <c r="AR296">
        <v>3</v>
      </c>
      <c r="AT296" s="97">
        <v>8</v>
      </c>
      <c r="AU296" s="99">
        <v>55</v>
      </c>
      <c r="AV296" s="103">
        <f t="shared" ref="AV296:AV351" si="108">1000*AT296+AU296</f>
        <v>8055</v>
      </c>
      <c r="AX296" s="7" t="s">
        <v>1370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</row>
    <row r="297" spans="1:66" hidden="1" outlineLevel="1">
      <c r="A297" t="s">
        <v>1151</v>
      </c>
      <c r="B297" t="s">
        <v>681</v>
      </c>
      <c r="C297" s="1">
        <f t="shared" si="99"/>
        <v>955</v>
      </c>
      <c r="D297" s="7">
        <f>IF(N297&gt;0, RANK(N297,(N297:P297,Q297:AE297)),0)</f>
        <v>1</v>
      </c>
      <c r="E297" s="7">
        <f>IF(O297&gt;0,RANK(O297,(N297:P297,Q297:AE297)),0)</f>
        <v>2</v>
      </c>
      <c r="F297" s="7">
        <f>IF(P297&gt;0,RANK(P297,(N297:P297,Q297:AE297)),0)</f>
        <v>3</v>
      </c>
      <c r="G297" s="1">
        <f t="shared" si="97"/>
        <v>241</v>
      </c>
      <c r="H297" s="2">
        <f t="shared" si="98"/>
        <v>0.25235602094240839</v>
      </c>
      <c r="I297" s="2"/>
      <c r="J297" s="2">
        <f t="shared" si="100"/>
        <v>0.59790575916230371</v>
      </c>
      <c r="K297" s="2">
        <f t="shared" si="101"/>
        <v>0.34554973821989526</v>
      </c>
      <c r="L297" s="2">
        <f t="shared" si="102"/>
        <v>3.8743455497382201E-2</v>
      </c>
      <c r="M297" s="2">
        <f t="shared" si="103"/>
        <v>1.7801047120418828E-2</v>
      </c>
      <c r="N297" s="59">
        <v>571</v>
      </c>
      <c r="O297" s="59">
        <v>330</v>
      </c>
      <c r="P297" s="59">
        <v>37</v>
      </c>
      <c r="Q297" s="59">
        <v>0</v>
      </c>
      <c r="R297" s="59"/>
      <c r="S297" s="59"/>
      <c r="T297" s="59"/>
      <c r="U297" s="59"/>
      <c r="V297" s="59"/>
      <c r="W297" s="59"/>
      <c r="X297" s="59"/>
      <c r="Y297" s="59"/>
      <c r="Z297" s="59"/>
      <c r="AA297" s="59">
        <v>9</v>
      </c>
      <c r="AB297" s="59">
        <v>8</v>
      </c>
      <c r="AC297" s="59"/>
      <c r="AD297" s="59"/>
      <c r="AE297" s="59"/>
      <c r="AG297" s="7">
        <f>IF(Q297&gt;0,RANK(Q297,(N297:P297,Q297:AE297)),0)</f>
        <v>0</v>
      </c>
      <c r="AH297" s="7">
        <f>IF(R297&gt;0,RANK(R297,(N297:P297,Q297:AE297)),0)</f>
        <v>0</v>
      </c>
      <c r="AI297" s="7">
        <f>IF(T297&gt;0,RANK(T297,(N297:P297,Q297:AE297)),0)</f>
        <v>0</v>
      </c>
      <c r="AJ297" s="7">
        <f>IF(S297&gt;0,RANK(S297,(N297:P297,Q297:AE297)),0)</f>
        <v>0</v>
      </c>
      <c r="AK297" s="2">
        <f t="shared" si="104"/>
        <v>0</v>
      </c>
      <c r="AL297" s="2">
        <f t="shared" si="105"/>
        <v>0</v>
      </c>
      <c r="AM297" s="2">
        <f t="shared" si="106"/>
        <v>0</v>
      </c>
      <c r="AN297" s="2">
        <f t="shared" si="107"/>
        <v>0</v>
      </c>
      <c r="AP297" t="s">
        <v>1151</v>
      </c>
      <c r="AQ297" t="s">
        <v>681</v>
      </c>
      <c r="AR297">
        <v>3</v>
      </c>
      <c r="AT297" s="97">
        <v>8</v>
      </c>
      <c r="AU297" s="99">
        <v>57</v>
      </c>
      <c r="AV297" s="103">
        <f t="shared" si="108"/>
        <v>8057</v>
      </c>
      <c r="AX297" s="7" t="s">
        <v>1370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</row>
    <row r="298" spans="1:66" hidden="1" outlineLevel="1">
      <c r="A298" t="s">
        <v>1042</v>
      </c>
      <c r="B298" t="s">
        <v>681</v>
      </c>
      <c r="C298" s="1">
        <f t="shared" si="99"/>
        <v>220895</v>
      </c>
      <c r="D298" s="7">
        <f>IF(N298&gt;0, RANK(N298,(N298:P298,Q298:AE298)),0)</f>
        <v>1</v>
      </c>
      <c r="E298" s="7">
        <f>IF(O298&gt;0,RANK(O298,(N298:P298,Q298:AE298)),0)</f>
        <v>2</v>
      </c>
      <c r="F298" s="7">
        <f>IF(P298&gt;0,RANK(P298,(N298:P298,Q298:AE298)),0)</f>
        <v>3</v>
      </c>
      <c r="G298" s="1">
        <f t="shared" si="97"/>
        <v>10617</v>
      </c>
      <c r="H298" s="2">
        <f t="shared" si="98"/>
        <v>4.8063559609769345E-2</v>
      </c>
      <c r="I298" s="2"/>
      <c r="J298" s="2">
        <f t="shared" si="100"/>
        <v>0.4921252178636909</v>
      </c>
      <c r="K298" s="2">
        <f t="shared" si="101"/>
        <v>0.44406165825392152</v>
      </c>
      <c r="L298" s="2">
        <f t="shared" si="102"/>
        <v>3.4948731297675367E-2</v>
      </c>
      <c r="M298" s="2">
        <f t="shared" si="103"/>
        <v>2.8864392584712212E-2</v>
      </c>
      <c r="N298" s="59">
        <v>108708</v>
      </c>
      <c r="O298" s="59">
        <v>98091</v>
      </c>
      <c r="P298" s="59">
        <v>7720</v>
      </c>
      <c r="Q298" s="59">
        <v>1</v>
      </c>
      <c r="R298" s="59"/>
      <c r="S298" s="59"/>
      <c r="T298" s="59"/>
      <c r="U298" s="59"/>
      <c r="V298" s="59"/>
      <c r="W298" s="59"/>
      <c r="X298" s="59"/>
      <c r="Y298" s="59"/>
      <c r="Z298" s="59"/>
      <c r="AA298" s="59">
        <v>3069</v>
      </c>
      <c r="AB298" s="59">
        <v>3306</v>
      </c>
      <c r="AC298" s="59"/>
      <c r="AD298" s="59"/>
      <c r="AE298" s="59"/>
      <c r="AG298" s="7">
        <f>IF(Q298&gt;0,RANK(Q298,(N298:P298,Q298:AE298)),0)</f>
        <v>6</v>
      </c>
      <c r="AH298" s="7">
        <f>IF(R298&gt;0,RANK(R298,(N298:P298,Q298:AE298)),0)</f>
        <v>0</v>
      </c>
      <c r="AI298" s="7">
        <f>IF(T298&gt;0,RANK(T298,(N298:P298,Q298:AE298)),0)</f>
        <v>0</v>
      </c>
      <c r="AJ298" s="7">
        <f>IF(S298&gt;0,RANK(S298,(N298:P298,Q298:AE298)),0)</f>
        <v>0</v>
      </c>
      <c r="AK298" s="2">
        <f t="shared" si="104"/>
        <v>4.5270377328595031E-6</v>
      </c>
      <c r="AL298" s="2">
        <f t="shared" si="105"/>
        <v>0</v>
      </c>
      <c r="AM298" s="2">
        <f t="shared" si="106"/>
        <v>0</v>
      </c>
      <c r="AN298" s="2">
        <f t="shared" si="107"/>
        <v>0</v>
      </c>
      <c r="AP298" t="s">
        <v>1042</v>
      </c>
      <c r="AQ298" t="s">
        <v>681</v>
      </c>
      <c r="AR298">
        <v>0</v>
      </c>
      <c r="AT298" s="97">
        <v>8</v>
      </c>
      <c r="AU298" s="99">
        <v>59</v>
      </c>
      <c r="AV298" s="103">
        <f t="shared" si="108"/>
        <v>8059</v>
      </c>
      <c r="AX298" s="7" t="s">
        <v>1370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</row>
    <row r="299" spans="1:66" hidden="1" outlineLevel="1">
      <c r="A299" t="s">
        <v>1543</v>
      </c>
      <c r="B299" t="s">
        <v>681</v>
      </c>
      <c r="C299" s="1">
        <f t="shared" si="99"/>
        <v>1028</v>
      </c>
      <c r="D299" s="7">
        <f>IF(N299&gt;0, RANK(N299,(N299:P299,Q299:AE299)),0)</f>
        <v>2</v>
      </c>
      <c r="E299" s="7">
        <f>IF(O299&gt;0,RANK(O299,(N299:P299,Q299:AE299)),0)</f>
        <v>1</v>
      </c>
      <c r="F299" s="7">
        <f>IF(P299&gt;0,RANK(P299,(N299:P299,Q299:AE299)),0)</f>
        <v>3</v>
      </c>
      <c r="G299" s="1">
        <f t="shared" si="97"/>
        <v>77</v>
      </c>
      <c r="H299" s="2">
        <f t="shared" si="98"/>
        <v>7.4902723735408558E-2</v>
      </c>
      <c r="I299" s="2"/>
      <c r="J299" s="2">
        <f t="shared" si="100"/>
        <v>0.44455252918287935</v>
      </c>
      <c r="K299" s="2">
        <f t="shared" si="101"/>
        <v>0.51945525291828798</v>
      </c>
      <c r="L299" s="2">
        <f t="shared" si="102"/>
        <v>1.6536964980544747E-2</v>
      </c>
      <c r="M299" s="2">
        <f t="shared" si="103"/>
        <v>1.9455252918287921E-2</v>
      </c>
      <c r="N299" s="59">
        <v>457</v>
      </c>
      <c r="O299" s="59">
        <v>534</v>
      </c>
      <c r="P299" s="59">
        <v>17</v>
      </c>
      <c r="Q299" s="59">
        <v>0</v>
      </c>
      <c r="R299" s="59"/>
      <c r="S299" s="59"/>
      <c r="T299" s="59"/>
      <c r="U299" s="59"/>
      <c r="V299" s="59"/>
      <c r="W299" s="59"/>
      <c r="X299" s="59"/>
      <c r="Y299" s="59"/>
      <c r="Z299" s="59"/>
      <c r="AA299" s="59">
        <v>9</v>
      </c>
      <c r="AB299" s="59">
        <v>11</v>
      </c>
      <c r="AC299" s="59"/>
      <c r="AD299" s="59"/>
      <c r="AE299" s="59"/>
      <c r="AG299" s="7">
        <f>IF(Q299&gt;0,RANK(Q299,(N299:P299,Q299:AE299)),0)</f>
        <v>0</v>
      </c>
      <c r="AH299" s="7">
        <f>IF(R299&gt;0,RANK(R299,(N299:P299,Q299:AE299)),0)</f>
        <v>0</v>
      </c>
      <c r="AI299" s="7">
        <f>IF(T299&gt;0,RANK(T299,(N299:P299,Q299:AE299)),0)</f>
        <v>0</v>
      </c>
      <c r="AJ299" s="7">
        <f>IF(S299&gt;0,RANK(S299,(N299:P299,Q299:AE299)),0)</f>
        <v>0</v>
      </c>
      <c r="AK299" s="2">
        <f t="shared" si="104"/>
        <v>0</v>
      </c>
      <c r="AL299" s="2">
        <f t="shared" si="105"/>
        <v>0</v>
      </c>
      <c r="AM299" s="2">
        <f t="shared" si="106"/>
        <v>0</v>
      </c>
      <c r="AN299" s="2">
        <f t="shared" si="107"/>
        <v>0</v>
      </c>
      <c r="AP299" t="s">
        <v>1543</v>
      </c>
      <c r="AQ299" t="s">
        <v>681</v>
      </c>
      <c r="AR299">
        <v>4</v>
      </c>
      <c r="AT299" s="97">
        <v>8</v>
      </c>
      <c r="AU299" s="99">
        <v>61</v>
      </c>
      <c r="AV299" s="103">
        <f t="shared" si="108"/>
        <v>8061</v>
      </c>
      <c r="AX299" s="7" t="s">
        <v>1370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</row>
    <row r="300" spans="1:66" hidden="1" outlineLevel="1">
      <c r="A300" t="s">
        <v>258</v>
      </c>
      <c r="B300" t="s">
        <v>681</v>
      </c>
      <c r="C300" s="1">
        <f t="shared" si="99"/>
        <v>3640</v>
      </c>
      <c r="D300" s="7">
        <f>IF(N300&gt;0, RANK(N300,(N300:P300,Q300:AE300)),0)</f>
        <v>2</v>
      </c>
      <c r="E300" s="7">
        <f>IF(O300&gt;0,RANK(O300,(N300:P300,Q300:AE300)),0)</f>
        <v>1</v>
      </c>
      <c r="F300" s="7">
        <f>IF(P300&gt;0,RANK(P300,(N300:P300,Q300:AE300)),0)</f>
        <v>3</v>
      </c>
      <c r="G300" s="1">
        <f t="shared" si="97"/>
        <v>96</v>
      </c>
      <c r="H300" s="2">
        <f t="shared" si="98"/>
        <v>2.6373626373626374E-2</v>
      </c>
      <c r="I300" s="2"/>
      <c r="J300" s="2">
        <f t="shared" si="100"/>
        <v>0.45934065934065932</v>
      </c>
      <c r="K300" s="2">
        <f t="shared" si="101"/>
        <v>0.48571428571428571</v>
      </c>
      <c r="L300" s="2">
        <f t="shared" si="102"/>
        <v>2.7472527472527472E-2</v>
      </c>
      <c r="M300" s="2">
        <f t="shared" si="103"/>
        <v>2.7472527472527555E-2</v>
      </c>
      <c r="N300" s="59">
        <v>1672</v>
      </c>
      <c r="O300" s="59">
        <v>1768</v>
      </c>
      <c r="P300" s="59">
        <v>100</v>
      </c>
      <c r="Q300" s="59">
        <v>0</v>
      </c>
      <c r="R300" s="59"/>
      <c r="S300" s="59"/>
      <c r="T300" s="59"/>
      <c r="U300" s="59"/>
      <c r="V300" s="59"/>
      <c r="W300" s="59"/>
      <c r="X300" s="59"/>
      <c r="Y300" s="59"/>
      <c r="Z300" s="59"/>
      <c r="AA300" s="59">
        <v>32</v>
      </c>
      <c r="AB300" s="59">
        <v>68</v>
      </c>
      <c r="AC300" s="59"/>
      <c r="AD300" s="59"/>
      <c r="AE300" s="59"/>
      <c r="AG300" s="7">
        <f>IF(Q300&gt;0,RANK(Q300,(N300:P300,Q300:AE300)),0)</f>
        <v>0</v>
      </c>
      <c r="AH300" s="7">
        <f>IF(R300&gt;0,RANK(R300,(N300:P300,Q300:AE300)),0)</f>
        <v>0</v>
      </c>
      <c r="AI300" s="7">
        <f>IF(T300&gt;0,RANK(T300,(N300:P300,Q300:AE300)),0)</f>
        <v>0</v>
      </c>
      <c r="AJ300" s="7">
        <f>IF(S300&gt;0,RANK(S300,(N300:P300,Q300:AE300)),0)</f>
        <v>0</v>
      </c>
      <c r="AK300" s="2">
        <f t="shared" si="104"/>
        <v>0</v>
      </c>
      <c r="AL300" s="2">
        <f t="shared" si="105"/>
        <v>0</v>
      </c>
      <c r="AM300" s="2">
        <f t="shared" si="106"/>
        <v>0</v>
      </c>
      <c r="AN300" s="2">
        <f t="shared" si="107"/>
        <v>0</v>
      </c>
      <c r="AP300" t="s">
        <v>258</v>
      </c>
      <c r="AQ300" t="s">
        <v>681</v>
      </c>
      <c r="AR300">
        <v>4</v>
      </c>
      <c r="AT300" s="97">
        <v>8</v>
      </c>
      <c r="AU300" s="99">
        <v>63</v>
      </c>
      <c r="AV300" s="103">
        <f t="shared" si="108"/>
        <v>8063</v>
      </c>
      <c r="AX300" s="7" t="s">
        <v>1370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</row>
    <row r="301" spans="1:66" hidden="1" outlineLevel="1">
      <c r="A301" t="s">
        <v>1267</v>
      </c>
      <c r="B301" t="s">
        <v>681</v>
      </c>
      <c r="C301" s="1">
        <f t="shared" ref="C301:C332" si="109">SUM(N301:AE301)</f>
        <v>2887</v>
      </c>
      <c r="D301" s="7">
        <f>IF(N301&gt;0, RANK(N301,(N301:P301,Q301:AE301)),0)</f>
        <v>1</v>
      </c>
      <c r="E301" s="7">
        <f>IF(O301&gt;0,RANK(O301,(N301:P301,Q301:AE301)),0)</f>
        <v>2</v>
      </c>
      <c r="F301" s="7">
        <f>IF(P301&gt;0,RANK(P301,(N301:P301,Q301:AE301)),0)</f>
        <v>3</v>
      </c>
      <c r="G301" s="1">
        <f t="shared" si="97"/>
        <v>1346</v>
      </c>
      <c r="H301" s="2">
        <f t="shared" si="98"/>
        <v>0.46622791825424315</v>
      </c>
      <c r="I301" s="2"/>
      <c r="J301" s="2">
        <f t="shared" ref="J301:J332" si="110">IF($C301=0,"-",N301/$C301)</f>
        <v>0.69830273640457219</v>
      </c>
      <c r="K301" s="2">
        <f t="shared" ref="K301:K332" si="111">IF($C301=0,"-",O301/$C301)</f>
        <v>0.23207481815032907</v>
      </c>
      <c r="L301" s="2">
        <f t="shared" ref="L301:L332" si="112">IF($C301=0,"-",P301/$C301)</f>
        <v>3.5677173536543122E-2</v>
      </c>
      <c r="M301" s="2">
        <f t="shared" ref="M301:M332" si="113">IF(C301=0,"-",(1-J301-K301-L301))</f>
        <v>3.3945271908555619E-2</v>
      </c>
      <c r="N301" s="59">
        <v>2016</v>
      </c>
      <c r="O301" s="59">
        <v>670</v>
      </c>
      <c r="P301" s="59">
        <v>103</v>
      </c>
      <c r="Q301" s="59">
        <v>0</v>
      </c>
      <c r="R301" s="59"/>
      <c r="S301" s="59"/>
      <c r="T301" s="59"/>
      <c r="U301" s="59"/>
      <c r="V301" s="59"/>
      <c r="W301" s="59"/>
      <c r="X301" s="59"/>
      <c r="Y301" s="59"/>
      <c r="Z301" s="59"/>
      <c r="AA301" s="59">
        <v>39</v>
      </c>
      <c r="AB301" s="59">
        <v>59</v>
      </c>
      <c r="AC301" s="59"/>
      <c r="AD301" s="59"/>
      <c r="AE301" s="59"/>
      <c r="AG301" s="7">
        <f>IF(Q301&gt;0,RANK(Q301,(N301:P301,Q301:AE301)),0)</f>
        <v>0</v>
      </c>
      <c r="AH301" s="7">
        <f>IF(R301&gt;0,RANK(R301,(N301:P301,Q301:AE301)),0)</f>
        <v>0</v>
      </c>
      <c r="AI301" s="7">
        <f>IF(T301&gt;0,RANK(T301,(N301:P301,Q301:AE301)),0)</f>
        <v>0</v>
      </c>
      <c r="AJ301" s="7">
        <f>IF(S301&gt;0,RANK(S301,(N301:P301,Q301:AE301)),0)</f>
        <v>0</v>
      </c>
      <c r="AK301" s="2">
        <f t="shared" ref="AK301:AK332" si="114">IF($C301=0,"-",Q301/$C301)</f>
        <v>0</v>
      </c>
      <c r="AL301" s="2">
        <f t="shared" ref="AL301:AL332" si="115">IF($C301=0,"-",R301/$C301)</f>
        <v>0</v>
      </c>
      <c r="AM301" s="2">
        <f t="shared" ref="AM301:AM332" si="116">IF($C301=0,"-",T301/$C301)</f>
        <v>0</v>
      </c>
      <c r="AN301" s="2">
        <f t="shared" ref="AN301:AN332" si="117">IF($C301=0,"-",S301/$C301)</f>
        <v>0</v>
      </c>
      <c r="AP301" t="s">
        <v>1267</v>
      </c>
      <c r="AQ301" t="s">
        <v>681</v>
      </c>
      <c r="AR301">
        <v>5</v>
      </c>
      <c r="AT301" s="97">
        <v>8</v>
      </c>
      <c r="AU301" s="99">
        <v>65</v>
      </c>
      <c r="AV301" s="103">
        <f t="shared" si="108"/>
        <v>8065</v>
      </c>
      <c r="AX301" s="7" t="s">
        <v>1370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</row>
    <row r="302" spans="1:66" hidden="1" outlineLevel="1">
      <c r="A302" t="s">
        <v>237</v>
      </c>
      <c r="B302" t="s">
        <v>681</v>
      </c>
      <c r="C302" s="1">
        <f t="shared" si="109"/>
        <v>15448</v>
      </c>
      <c r="D302" s="7">
        <f>IF(N302&gt;0, RANK(N302,(N302:P302,Q302:AE302)),0)</f>
        <v>1</v>
      </c>
      <c r="E302" s="7">
        <f>IF(O302&gt;0,RANK(O302,(N302:P302,Q302:AE302)),0)</f>
        <v>2</v>
      </c>
      <c r="F302" s="7">
        <f>IF(P302&gt;0,RANK(P302,(N302:P302,Q302:AE302)),0)</f>
        <v>3</v>
      </c>
      <c r="G302" s="1">
        <f t="shared" si="97"/>
        <v>4989</v>
      </c>
      <c r="H302" s="2">
        <f t="shared" si="98"/>
        <v>0.32295442775763855</v>
      </c>
      <c r="I302" s="2"/>
      <c r="J302" s="2">
        <f t="shared" si="110"/>
        <v>0.63652252718798552</v>
      </c>
      <c r="K302" s="2">
        <f t="shared" si="111"/>
        <v>0.31356809943034697</v>
      </c>
      <c r="L302" s="2">
        <f t="shared" si="112"/>
        <v>2.2915587778353185E-2</v>
      </c>
      <c r="M302" s="2">
        <f t="shared" si="113"/>
        <v>2.6993785603314325E-2</v>
      </c>
      <c r="N302" s="59">
        <v>9833</v>
      </c>
      <c r="O302" s="59">
        <v>4844</v>
      </c>
      <c r="P302" s="59">
        <v>354</v>
      </c>
      <c r="Q302" s="59">
        <v>0</v>
      </c>
      <c r="R302" s="59"/>
      <c r="S302" s="59"/>
      <c r="T302" s="59"/>
      <c r="U302" s="59"/>
      <c r="V302" s="59"/>
      <c r="W302" s="59"/>
      <c r="X302" s="59"/>
      <c r="Y302" s="59"/>
      <c r="Z302" s="59"/>
      <c r="AA302" s="59">
        <v>170</v>
      </c>
      <c r="AB302" s="59">
        <v>247</v>
      </c>
      <c r="AC302" s="59"/>
      <c r="AD302" s="59"/>
      <c r="AE302" s="59"/>
      <c r="AG302" s="7">
        <f>IF(Q302&gt;0,RANK(Q302,(N302:P302,Q302:AE302)),0)</f>
        <v>0</v>
      </c>
      <c r="AH302" s="7">
        <f>IF(R302&gt;0,RANK(R302,(N302:P302,Q302:AE302)),0)</f>
        <v>0</v>
      </c>
      <c r="AI302" s="7">
        <f>IF(T302&gt;0,RANK(T302,(N302:P302,Q302:AE302)),0)</f>
        <v>0</v>
      </c>
      <c r="AJ302" s="7">
        <f>IF(S302&gt;0,RANK(S302,(N302:P302,Q302:AE302)),0)</f>
        <v>0</v>
      </c>
      <c r="AK302" s="2">
        <f t="shared" si="114"/>
        <v>0</v>
      </c>
      <c r="AL302" s="2">
        <f t="shared" si="115"/>
        <v>0</v>
      </c>
      <c r="AM302" s="2">
        <f t="shared" si="116"/>
        <v>0</v>
      </c>
      <c r="AN302" s="2">
        <f t="shared" si="117"/>
        <v>0</v>
      </c>
      <c r="AP302" t="s">
        <v>237</v>
      </c>
      <c r="AQ302" t="s">
        <v>681</v>
      </c>
      <c r="AR302">
        <v>3</v>
      </c>
      <c r="AT302" s="97">
        <v>8</v>
      </c>
      <c r="AU302" s="99">
        <v>67</v>
      </c>
      <c r="AV302" s="103">
        <f t="shared" si="108"/>
        <v>8067</v>
      </c>
      <c r="AX302" s="7" t="s">
        <v>1370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</row>
    <row r="303" spans="1:66" hidden="1" outlineLevel="1">
      <c r="A303" t="s">
        <v>1343</v>
      </c>
      <c r="B303" t="s">
        <v>681</v>
      </c>
      <c r="C303" s="1">
        <f t="shared" si="109"/>
        <v>98374</v>
      </c>
      <c r="D303" s="7">
        <f>IF(N303&gt;0, RANK(N303,(N303:P303,Q303:AE303)),0)</f>
        <v>1</v>
      </c>
      <c r="E303" s="7">
        <f>IF(O303&gt;0,RANK(O303,(N303:P303,Q303:AE303)),0)</f>
        <v>2</v>
      </c>
      <c r="F303" s="7">
        <f>IF(P303&gt;0,RANK(P303,(N303:P303,Q303:AE303)),0)</f>
        <v>3</v>
      </c>
      <c r="G303" s="1">
        <f t="shared" si="97"/>
        <v>7476</v>
      </c>
      <c r="H303" s="2">
        <f t="shared" si="98"/>
        <v>7.599568991806778E-2</v>
      </c>
      <c r="I303" s="2"/>
      <c r="J303" s="2">
        <f t="shared" si="110"/>
        <v>0.51205603106511888</v>
      </c>
      <c r="K303" s="2">
        <f t="shared" si="111"/>
        <v>0.43606034114705106</v>
      </c>
      <c r="L303" s="2">
        <f t="shared" si="112"/>
        <v>2.6805863337873829E-2</v>
      </c>
      <c r="M303" s="2">
        <f t="shared" si="113"/>
        <v>2.5077764449956238E-2</v>
      </c>
      <c r="N303" s="59">
        <v>50373</v>
      </c>
      <c r="O303" s="59">
        <v>42897</v>
      </c>
      <c r="P303" s="59">
        <v>2637</v>
      </c>
      <c r="Q303" s="59">
        <v>3</v>
      </c>
      <c r="R303" s="59"/>
      <c r="S303" s="59"/>
      <c r="T303" s="59"/>
      <c r="U303" s="59"/>
      <c r="V303" s="59"/>
      <c r="W303" s="59"/>
      <c r="X303" s="59"/>
      <c r="Y303" s="59"/>
      <c r="Z303" s="59"/>
      <c r="AA303" s="59">
        <v>1052</v>
      </c>
      <c r="AB303" s="59">
        <v>1412</v>
      </c>
      <c r="AC303" s="59"/>
      <c r="AD303" s="59"/>
      <c r="AE303" s="59"/>
      <c r="AG303" s="7">
        <f>IF(Q303&gt;0,RANK(Q303,(N303:P303,Q303:AE303)),0)</f>
        <v>6</v>
      </c>
      <c r="AH303" s="7">
        <f>IF(R303&gt;0,RANK(R303,(N303:P303,Q303:AE303)),0)</f>
        <v>0</v>
      </c>
      <c r="AI303" s="7">
        <f>IF(T303&gt;0,RANK(T303,(N303:P303,Q303:AE303)),0)</f>
        <v>0</v>
      </c>
      <c r="AJ303" s="7">
        <f>IF(S303&gt;0,RANK(S303,(N303:P303,Q303:AE303)),0)</f>
        <v>0</v>
      </c>
      <c r="AK303" s="2">
        <f t="shared" si="114"/>
        <v>3.0495862727956574E-5</v>
      </c>
      <c r="AL303" s="2">
        <f t="shared" si="115"/>
        <v>0</v>
      </c>
      <c r="AM303" s="2">
        <f t="shared" si="116"/>
        <v>0</v>
      </c>
      <c r="AN303" s="2">
        <f t="shared" si="117"/>
        <v>0</v>
      </c>
      <c r="AP303" t="s">
        <v>1343</v>
      </c>
      <c r="AQ303" t="s">
        <v>681</v>
      </c>
      <c r="AR303">
        <v>4</v>
      </c>
      <c r="AT303" s="97">
        <v>8</v>
      </c>
      <c r="AU303" s="99">
        <v>69</v>
      </c>
      <c r="AV303" s="103">
        <f t="shared" si="108"/>
        <v>8069</v>
      </c>
      <c r="AX303" s="7" t="s">
        <v>1370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1</v>
      </c>
      <c r="BN303">
        <v>0</v>
      </c>
    </row>
    <row r="304" spans="1:66" hidden="1" outlineLevel="1">
      <c r="A304" t="s">
        <v>1199</v>
      </c>
      <c r="B304" t="s">
        <v>681</v>
      </c>
      <c r="C304" s="1">
        <f t="shared" si="109"/>
        <v>6549</v>
      </c>
      <c r="D304" s="7">
        <f>IF(N304&gt;0, RANK(N304,(N304:P304,Q304:AE304)),0)</f>
        <v>1</v>
      </c>
      <c r="E304" s="7">
        <f>IF(O304&gt;0,RANK(O304,(N304:P304,Q304:AE304)),0)</f>
        <v>2</v>
      </c>
      <c r="F304" s="7">
        <f>IF(P304&gt;0,RANK(P304,(N304:P304,Q304:AE304)),0)</f>
        <v>3</v>
      </c>
      <c r="G304" s="1">
        <f t="shared" si="97"/>
        <v>1219</v>
      </c>
      <c r="H304" s="2">
        <f t="shared" si="98"/>
        <v>0.18613528783020308</v>
      </c>
      <c r="I304" s="2"/>
      <c r="J304" s="2">
        <f t="shared" si="110"/>
        <v>0.57245380974194537</v>
      </c>
      <c r="K304" s="2">
        <f t="shared" si="111"/>
        <v>0.38631852191174226</v>
      </c>
      <c r="L304" s="2">
        <f t="shared" si="112"/>
        <v>1.7559932814170103E-2</v>
      </c>
      <c r="M304" s="2">
        <f t="shared" si="113"/>
        <v>2.366773553214226E-2</v>
      </c>
      <c r="N304" s="59">
        <v>3749</v>
      </c>
      <c r="O304" s="59">
        <v>2530</v>
      </c>
      <c r="P304" s="59">
        <v>115</v>
      </c>
      <c r="Q304" s="59">
        <v>0</v>
      </c>
      <c r="R304" s="59"/>
      <c r="S304" s="59"/>
      <c r="T304" s="59"/>
      <c r="U304" s="59"/>
      <c r="V304" s="59"/>
      <c r="W304" s="59"/>
      <c r="X304" s="59"/>
      <c r="Y304" s="59"/>
      <c r="Z304" s="59"/>
      <c r="AA304" s="59">
        <v>66</v>
      </c>
      <c r="AB304" s="59">
        <v>89</v>
      </c>
      <c r="AC304" s="59"/>
      <c r="AD304" s="59"/>
      <c r="AE304" s="59"/>
      <c r="AG304" s="7">
        <f>IF(Q304&gt;0,RANK(Q304,(N304:P304,Q304:AE304)),0)</f>
        <v>0</v>
      </c>
      <c r="AH304" s="7">
        <f>IF(R304&gt;0,RANK(R304,(N304:P304,Q304:AE304)),0)</f>
        <v>0</v>
      </c>
      <c r="AI304" s="7">
        <f>IF(T304&gt;0,RANK(T304,(N304:P304,Q304:AE304)),0)</f>
        <v>0</v>
      </c>
      <c r="AJ304" s="7">
        <f>IF(S304&gt;0,RANK(S304,(N304:P304,Q304:AE304)),0)</f>
        <v>0</v>
      </c>
      <c r="AK304" s="2">
        <f t="shared" si="114"/>
        <v>0</v>
      </c>
      <c r="AL304" s="2">
        <f t="shared" si="115"/>
        <v>0</v>
      </c>
      <c r="AM304" s="2">
        <f t="shared" si="116"/>
        <v>0</v>
      </c>
      <c r="AN304" s="2">
        <f t="shared" si="117"/>
        <v>0</v>
      </c>
      <c r="AP304" t="s">
        <v>1199</v>
      </c>
      <c r="AQ304" t="s">
        <v>681</v>
      </c>
      <c r="AR304">
        <v>3</v>
      </c>
      <c r="AT304" s="97">
        <v>8</v>
      </c>
      <c r="AU304" s="99">
        <v>71</v>
      </c>
      <c r="AV304" s="103">
        <f t="shared" si="108"/>
        <v>8071</v>
      </c>
      <c r="AX304" s="7" t="s">
        <v>1370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</row>
    <row r="305" spans="1:66" hidden="1" outlineLevel="1">
      <c r="A305" t="s">
        <v>900</v>
      </c>
      <c r="B305" t="s">
        <v>681</v>
      </c>
      <c r="C305" s="1">
        <f t="shared" si="109"/>
        <v>2295</v>
      </c>
      <c r="D305" s="7">
        <f>IF(N305&gt;0, RANK(N305,(N305:P305,Q305:AE305)),0)</f>
        <v>2</v>
      </c>
      <c r="E305" s="7">
        <f>IF(O305&gt;0,RANK(O305,(N305:P305,Q305:AE305)),0)</f>
        <v>1</v>
      </c>
      <c r="F305" s="7">
        <f>IF(P305&gt;0,RANK(P305,(N305:P305,Q305:AE305)),0)</f>
        <v>3</v>
      </c>
      <c r="G305" s="1">
        <f t="shared" si="97"/>
        <v>225</v>
      </c>
      <c r="H305" s="2">
        <f t="shared" si="98"/>
        <v>9.8039215686274508E-2</v>
      </c>
      <c r="I305" s="2"/>
      <c r="J305" s="2">
        <f t="shared" si="110"/>
        <v>0.42440087145969496</v>
      </c>
      <c r="K305" s="2">
        <f t="shared" si="111"/>
        <v>0.52244008714596946</v>
      </c>
      <c r="L305" s="2">
        <f t="shared" si="112"/>
        <v>2.9629629629629631E-2</v>
      </c>
      <c r="M305" s="2">
        <f t="shared" si="113"/>
        <v>2.3529411764705951E-2</v>
      </c>
      <c r="N305" s="59">
        <v>974</v>
      </c>
      <c r="O305" s="59">
        <v>1199</v>
      </c>
      <c r="P305" s="59">
        <v>68</v>
      </c>
      <c r="Q305" s="59">
        <v>0</v>
      </c>
      <c r="R305" s="59"/>
      <c r="S305" s="59"/>
      <c r="T305" s="59"/>
      <c r="U305" s="59"/>
      <c r="V305" s="59"/>
      <c r="W305" s="59"/>
      <c r="X305" s="59"/>
      <c r="Y305" s="59"/>
      <c r="Z305" s="59"/>
      <c r="AA305" s="59">
        <v>17</v>
      </c>
      <c r="AB305" s="59">
        <v>37</v>
      </c>
      <c r="AC305" s="59"/>
      <c r="AD305" s="59"/>
      <c r="AE305" s="59"/>
      <c r="AG305" s="7">
        <f>IF(Q305&gt;0,RANK(Q305,(N305:P305,Q305:AE305)),0)</f>
        <v>0</v>
      </c>
      <c r="AH305" s="7">
        <f>IF(R305&gt;0,RANK(R305,(N305:P305,Q305:AE305)),0)</f>
        <v>0</v>
      </c>
      <c r="AI305" s="7">
        <f>IF(T305&gt;0,RANK(T305,(N305:P305,Q305:AE305)),0)</f>
        <v>0</v>
      </c>
      <c r="AJ305" s="7">
        <f>IF(S305&gt;0,RANK(S305,(N305:P305,Q305:AE305)),0)</f>
        <v>0</v>
      </c>
      <c r="AK305" s="2">
        <f t="shared" si="114"/>
        <v>0</v>
      </c>
      <c r="AL305" s="2">
        <f t="shared" si="115"/>
        <v>0</v>
      </c>
      <c r="AM305" s="2">
        <f t="shared" si="116"/>
        <v>0</v>
      </c>
      <c r="AN305" s="2">
        <f t="shared" si="117"/>
        <v>0</v>
      </c>
      <c r="AP305" t="s">
        <v>900</v>
      </c>
      <c r="AQ305" t="s">
        <v>681</v>
      </c>
      <c r="AR305">
        <v>4</v>
      </c>
      <c r="AT305" s="97">
        <v>8</v>
      </c>
      <c r="AU305" s="99">
        <v>73</v>
      </c>
      <c r="AV305" s="103">
        <f t="shared" si="108"/>
        <v>8073</v>
      </c>
      <c r="AX305" s="7" t="s">
        <v>1370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</row>
    <row r="306" spans="1:66" hidden="1" outlineLevel="1">
      <c r="A306" t="s">
        <v>1812</v>
      </c>
      <c r="B306" t="s">
        <v>681</v>
      </c>
      <c r="C306" s="1">
        <f t="shared" si="109"/>
        <v>8291</v>
      </c>
      <c r="D306" s="7">
        <f>IF(N306&gt;0, RANK(N306,(N306:P306,Q306:AE306)),0)</f>
        <v>1</v>
      </c>
      <c r="E306" s="7">
        <f>IF(O306&gt;0,RANK(O306,(N306:P306,Q306:AE306)),0)</f>
        <v>2</v>
      </c>
      <c r="F306" s="7">
        <f>IF(P306&gt;0,RANK(P306,(N306:P306,Q306:AE306)),0)</f>
        <v>3</v>
      </c>
      <c r="G306" s="1">
        <f t="shared" si="97"/>
        <v>170</v>
      </c>
      <c r="H306" s="2">
        <f t="shared" si="98"/>
        <v>2.0504161138584005E-2</v>
      </c>
      <c r="I306" s="2"/>
      <c r="J306" s="2">
        <f t="shared" si="110"/>
        <v>0.48257146303220361</v>
      </c>
      <c r="K306" s="2">
        <f t="shared" si="111"/>
        <v>0.46206730189361961</v>
      </c>
      <c r="L306" s="2">
        <f t="shared" si="112"/>
        <v>2.2433964539862503E-2</v>
      </c>
      <c r="M306" s="2">
        <f t="shared" si="113"/>
        <v>3.2927270534314337E-2</v>
      </c>
      <c r="N306" s="59">
        <v>4001</v>
      </c>
      <c r="O306" s="59">
        <v>3831</v>
      </c>
      <c r="P306" s="59">
        <v>186</v>
      </c>
      <c r="Q306" s="59">
        <v>0</v>
      </c>
      <c r="R306" s="59"/>
      <c r="S306" s="59"/>
      <c r="T306" s="59"/>
      <c r="U306" s="59"/>
      <c r="V306" s="59"/>
      <c r="W306" s="59"/>
      <c r="X306" s="59"/>
      <c r="Y306" s="59"/>
      <c r="Z306" s="59"/>
      <c r="AA306" s="59">
        <v>127</v>
      </c>
      <c r="AB306" s="59">
        <v>146</v>
      </c>
      <c r="AC306" s="59"/>
      <c r="AD306" s="59"/>
      <c r="AE306" s="59"/>
      <c r="AG306" s="7">
        <f>IF(Q306&gt;0,RANK(Q306,(N306:P306,Q306:AE306)),0)</f>
        <v>0</v>
      </c>
      <c r="AH306" s="7">
        <f>IF(R306&gt;0,RANK(R306,(N306:P306,Q306:AE306)),0)</f>
        <v>0</v>
      </c>
      <c r="AI306" s="7">
        <f>IF(T306&gt;0,RANK(T306,(N306:P306,Q306:AE306)),0)</f>
        <v>0</v>
      </c>
      <c r="AJ306" s="7">
        <f>IF(S306&gt;0,RANK(S306,(N306:P306,Q306:AE306)),0)</f>
        <v>0</v>
      </c>
      <c r="AK306" s="2">
        <f t="shared" si="114"/>
        <v>0</v>
      </c>
      <c r="AL306" s="2">
        <f t="shared" si="115"/>
        <v>0</v>
      </c>
      <c r="AM306" s="2">
        <f t="shared" si="116"/>
        <v>0</v>
      </c>
      <c r="AN306" s="2">
        <f t="shared" si="117"/>
        <v>0</v>
      </c>
      <c r="AP306" t="s">
        <v>1812</v>
      </c>
      <c r="AQ306" t="s">
        <v>681</v>
      </c>
      <c r="AR306">
        <v>4</v>
      </c>
      <c r="AT306" s="97">
        <v>8</v>
      </c>
      <c r="AU306" s="99">
        <v>75</v>
      </c>
      <c r="AV306" s="103">
        <f t="shared" si="108"/>
        <v>8075</v>
      </c>
      <c r="AX306" s="7" t="s">
        <v>1370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</row>
    <row r="307" spans="1:66" hidden="1" outlineLevel="1">
      <c r="A307" t="s">
        <v>10</v>
      </c>
      <c r="B307" t="s">
        <v>681</v>
      </c>
      <c r="C307" s="1">
        <f t="shared" si="109"/>
        <v>43899</v>
      </c>
      <c r="D307" s="7">
        <f>IF(N307&gt;0, RANK(N307,(N307:P307,Q307:AE307)),0)</f>
        <v>1</v>
      </c>
      <c r="E307" s="7">
        <f>IF(O307&gt;0,RANK(O307,(N307:P307,Q307:AE307)),0)</f>
        <v>2</v>
      </c>
      <c r="F307" s="7">
        <f>IF(P307&gt;0,RANK(P307,(N307:P307,Q307:AE307)),0)</f>
        <v>4</v>
      </c>
      <c r="G307" s="1">
        <f t="shared" si="97"/>
        <v>1085</v>
      </c>
      <c r="H307" s="2">
        <f t="shared" si="98"/>
        <v>2.4715824961844234E-2</v>
      </c>
      <c r="I307" s="2"/>
      <c r="J307" s="2">
        <f t="shared" si="110"/>
        <v>0.48691314152941978</v>
      </c>
      <c r="K307" s="2">
        <f t="shared" si="111"/>
        <v>0.46219731656757557</v>
      </c>
      <c r="L307" s="2">
        <f t="shared" si="112"/>
        <v>1.9339848288115902E-2</v>
      </c>
      <c r="M307" s="2">
        <f t="shared" si="113"/>
        <v>3.1549693614888755E-2</v>
      </c>
      <c r="N307" s="59">
        <v>21375</v>
      </c>
      <c r="O307" s="59">
        <v>20290</v>
      </c>
      <c r="P307" s="59">
        <v>849</v>
      </c>
      <c r="Q307" s="59">
        <v>3</v>
      </c>
      <c r="R307" s="59"/>
      <c r="S307" s="59"/>
      <c r="T307" s="59"/>
      <c r="U307" s="59"/>
      <c r="V307" s="59"/>
      <c r="W307" s="59"/>
      <c r="X307" s="59"/>
      <c r="Y307" s="59"/>
      <c r="Z307" s="59"/>
      <c r="AA307" s="59">
        <v>357</v>
      </c>
      <c r="AB307" s="59">
        <v>1025</v>
      </c>
      <c r="AC307" s="59"/>
      <c r="AD307" s="59"/>
      <c r="AE307" s="59"/>
      <c r="AG307" s="7">
        <f>IF(Q307&gt;0,RANK(Q307,(N307:P307,Q307:AE307)),0)</f>
        <v>6</v>
      </c>
      <c r="AH307" s="7">
        <f>IF(R307&gt;0,RANK(R307,(N307:P307,Q307:AE307)),0)</f>
        <v>0</v>
      </c>
      <c r="AI307" s="7">
        <f>IF(T307&gt;0,RANK(T307,(N307:P307,Q307:AE307)),0)</f>
        <v>0</v>
      </c>
      <c r="AJ307" s="7">
        <f>IF(S307&gt;0,RANK(S307,(N307:P307,Q307:AE307)),0)</f>
        <v>0</v>
      </c>
      <c r="AK307" s="2">
        <f t="shared" si="114"/>
        <v>6.8338686530444888E-5</v>
      </c>
      <c r="AL307" s="2">
        <f t="shared" si="115"/>
        <v>0</v>
      </c>
      <c r="AM307" s="2">
        <f t="shared" si="116"/>
        <v>0</v>
      </c>
      <c r="AN307" s="2">
        <f t="shared" si="117"/>
        <v>0</v>
      </c>
      <c r="AP307" t="s">
        <v>10</v>
      </c>
      <c r="AQ307" t="s">
        <v>681</v>
      </c>
      <c r="AR307">
        <v>3</v>
      </c>
      <c r="AT307" s="97">
        <v>8</v>
      </c>
      <c r="AU307" s="99">
        <v>77</v>
      </c>
      <c r="AV307" s="103">
        <f t="shared" si="108"/>
        <v>8077</v>
      </c>
      <c r="AX307" s="7" t="s">
        <v>1370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</row>
    <row r="308" spans="1:66" hidden="1" outlineLevel="1">
      <c r="A308" t="s">
        <v>787</v>
      </c>
      <c r="B308" t="s">
        <v>681</v>
      </c>
      <c r="C308" s="1">
        <f t="shared" si="109"/>
        <v>450</v>
      </c>
      <c r="D308" s="7">
        <f>IF(N308&gt;0, RANK(N308,(N308:P308,Q308:AE308)),0)</f>
        <v>1</v>
      </c>
      <c r="E308" s="7">
        <f>IF(O308&gt;0,RANK(O308,(N308:P308,Q308:AE308)),0)</f>
        <v>2</v>
      </c>
      <c r="F308" s="7">
        <f>IF(P308&gt;0,RANK(P308,(N308:P308,Q308:AE308)),0)</f>
        <v>3</v>
      </c>
      <c r="G308" s="1">
        <f t="shared" si="97"/>
        <v>186</v>
      </c>
      <c r="H308" s="2">
        <f t="shared" si="98"/>
        <v>0.41333333333333333</v>
      </c>
      <c r="I308" s="2"/>
      <c r="J308" s="2">
        <f t="shared" si="110"/>
        <v>0.69333333333333336</v>
      </c>
      <c r="K308" s="2">
        <f t="shared" si="111"/>
        <v>0.28000000000000003</v>
      </c>
      <c r="L308" s="2">
        <f t="shared" si="112"/>
        <v>2.2222222222222223E-2</v>
      </c>
      <c r="M308" s="2">
        <f t="shared" si="113"/>
        <v>4.4444444444443933E-3</v>
      </c>
      <c r="N308" s="59">
        <v>312</v>
      </c>
      <c r="O308" s="59">
        <v>126</v>
      </c>
      <c r="P308" s="59">
        <v>10</v>
      </c>
      <c r="Q308" s="59">
        <v>0</v>
      </c>
      <c r="R308" s="59"/>
      <c r="S308" s="59"/>
      <c r="T308" s="59"/>
      <c r="U308" s="59"/>
      <c r="V308" s="59"/>
      <c r="W308" s="59"/>
      <c r="X308" s="59"/>
      <c r="Y308" s="59"/>
      <c r="Z308" s="59"/>
      <c r="AA308" s="59">
        <v>2</v>
      </c>
      <c r="AB308" s="59">
        <v>0</v>
      </c>
      <c r="AC308" s="59"/>
      <c r="AD308" s="59"/>
      <c r="AE308" s="59"/>
      <c r="AG308" s="7">
        <f>IF(Q308&gt;0,RANK(Q308,(N308:P308,Q308:AE308)),0)</f>
        <v>0</v>
      </c>
      <c r="AH308" s="7">
        <f>IF(R308&gt;0,RANK(R308,(N308:P308,Q308:AE308)),0)</f>
        <v>0</v>
      </c>
      <c r="AI308" s="7">
        <f>IF(T308&gt;0,RANK(T308,(N308:P308,Q308:AE308)),0)</f>
        <v>0</v>
      </c>
      <c r="AJ308" s="7">
        <f>IF(S308&gt;0,RANK(S308,(N308:P308,Q308:AE308)),0)</f>
        <v>0</v>
      </c>
      <c r="AK308" s="2">
        <f t="shared" si="114"/>
        <v>0</v>
      </c>
      <c r="AL308" s="2">
        <f t="shared" si="115"/>
        <v>0</v>
      </c>
      <c r="AM308" s="2">
        <f t="shared" si="116"/>
        <v>0</v>
      </c>
      <c r="AN308" s="2">
        <f t="shared" si="117"/>
        <v>0</v>
      </c>
      <c r="AP308" t="s">
        <v>787</v>
      </c>
      <c r="AQ308" t="s">
        <v>681</v>
      </c>
      <c r="AR308">
        <v>3</v>
      </c>
      <c r="AT308" s="97">
        <v>8</v>
      </c>
      <c r="AU308" s="99">
        <v>79</v>
      </c>
      <c r="AV308" s="103">
        <f t="shared" si="108"/>
        <v>8079</v>
      </c>
      <c r="AX308" s="7" t="s">
        <v>1370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</row>
    <row r="309" spans="1:66" hidden="1" outlineLevel="1">
      <c r="A309" t="s">
        <v>788</v>
      </c>
      <c r="B309" t="s">
        <v>681</v>
      </c>
      <c r="C309" s="1">
        <f t="shared" si="109"/>
        <v>5086</v>
      </c>
      <c r="D309" s="7">
        <f>IF(N309&gt;0, RANK(N309,(N309:P309,Q309:AE309)),0)</f>
        <v>1</v>
      </c>
      <c r="E309" s="7">
        <f>IF(O309&gt;0,RANK(O309,(N309:P309,Q309:AE309)),0)</f>
        <v>2</v>
      </c>
      <c r="F309" s="7">
        <f>IF(P309&gt;0,RANK(P309,(N309:P309,Q309:AE309)),0)</f>
        <v>3</v>
      </c>
      <c r="G309" s="1">
        <f t="shared" si="97"/>
        <v>1315</v>
      </c>
      <c r="H309" s="2">
        <f t="shared" si="98"/>
        <v>0.25855289028706252</v>
      </c>
      <c r="I309" s="2"/>
      <c r="J309" s="2">
        <f t="shared" si="110"/>
        <v>0.59182068423122292</v>
      </c>
      <c r="K309" s="2">
        <f t="shared" si="111"/>
        <v>0.33326779394416045</v>
      </c>
      <c r="L309" s="2">
        <f t="shared" si="112"/>
        <v>3.8930397168698387E-2</v>
      </c>
      <c r="M309" s="2">
        <f t="shared" si="113"/>
        <v>3.5981124655918247E-2</v>
      </c>
      <c r="N309" s="59">
        <v>3010</v>
      </c>
      <c r="O309" s="59">
        <v>1695</v>
      </c>
      <c r="P309" s="59">
        <v>198</v>
      </c>
      <c r="Q309" s="59">
        <v>0</v>
      </c>
      <c r="R309" s="59"/>
      <c r="S309" s="59"/>
      <c r="T309" s="59"/>
      <c r="U309" s="59"/>
      <c r="V309" s="59"/>
      <c r="W309" s="59"/>
      <c r="X309" s="59"/>
      <c r="Y309" s="59"/>
      <c r="Z309" s="59"/>
      <c r="AA309" s="59">
        <v>72</v>
      </c>
      <c r="AB309" s="59">
        <v>111</v>
      </c>
      <c r="AC309" s="59"/>
      <c r="AD309" s="59"/>
      <c r="AE309" s="59"/>
      <c r="AG309" s="7">
        <f>IF(Q309&gt;0,RANK(Q309,(N309:P309,Q309:AE309)),0)</f>
        <v>0</v>
      </c>
      <c r="AH309" s="7">
        <f>IF(R309&gt;0,RANK(R309,(N309:P309,Q309:AE309)),0)</f>
        <v>0</v>
      </c>
      <c r="AI309" s="7">
        <f>IF(T309&gt;0,RANK(T309,(N309:P309,Q309:AE309)),0)</f>
        <v>0</v>
      </c>
      <c r="AJ309" s="7">
        <f>IF(S309&gt;0,RANK(S309,(N309:P309,Q309:AE309)),0)</f>
        <v>0</v>
      </c>
      <c r="AK309" s="2">
        <f t="shared" si="114"/>
        <v>0</v>
      </c>
      <c r="AL309" s="2">
        <f t="shared" si="115"/>
        <v>0</v>
      </c>
      <c r="AM309" s="2">
        <f t="shared" si="116"/>
        <v>0</v>
      </c>
      <c r="AN309" s="2">
        <f t="shared" si="117"/>
        <v>0</v>
      </c>
      <c r="AP309" t="s">
        <v>788</v>
      </c>
      <c r="AQ309" t="s">
        <v>681</v>
      </c>
      <c r="AR309">
        <v>3</v>
      </c>
      <c r="AT309" s="97">
        <v>8</v>
      </c>
      <c r="AU309" s="99">
        <v>81</v>
      </c>
      <c r="AV309" s="103">
        <f t="shared" si="108"/>
        <v>8081</v>
      </c>
      <c r="AX309" s="7" t="s">
        <v>1370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</row>
    <row r="310" spans="1:66" hidden="1" outlineLevel="1">
      <c r="A310" t="s">
        <v>970</v>
      </c>
      <c r="B310" t="s">
        <v>681</v>
      </c>
      <c r="C310" s="1">
        <f t="shared" si="109"/>
        <v>7572</v>
      </c>
      <c r="D310" s="7">
        <f>IF(N310&gt;0, RANK(N310,(N310:P310,Q310:AE310)),0)</f>
        <v>1</v>
      </c>
      <c r="E310" s="7">
        <f>IF(O310&gt;0,RANK(O310,(N310:P310,Q310:AE310)),0)</f>
        <v>2</v>
      </c>
      <c r="F310" s="7">
        <f>IF(P310&gt;0,RANK(P310,(N310:P310,Q310:AE310)),0)</f>
        <v>3</v>
      </c>
      <c r="G310" s="1">
        <f t="shared" si="97"/>
        <v>971</v>
      </c>
      <c r="H310" s="2">
        <f t="shared" si="98"/>
        <v>0.12823560486001057</v>
      </c>
      <c r="I310" s="2"/>
      <c r="J310" s="2">
        <f t="shared" si="110"/>
        <v>0.53116745905969365</v>
      </c>
      <c r="K310" s="2">
        <f t="shared" si="111"/>
        <v>0.40293185419968303</v>
      </c>
      <c r="L310" s="2">
        <f t="shared" si="112"/>
        <v>3.2356048600105651E-2</v>
      </c>
      <c r="M310" s="2">
        <f t="shared" si="113"/>
        <v>3.3544638140517676E-2</v>
      </c>
      <c r="N310" s="59">
        <v>4022</v>
      </c>
      <c r="O310" s="59">
        <v>3051</v>
      </c>
      <c r="P310" s="59">
        <v>245</v>
      </c>
      <c r="Q310" s="59">
        <v>0</v>
      </c>
      <c r="R310" s="59"/>
      <c r="S310" s="59"/>
      <c r="T310" s="59"/>
      <c r="U310" s="59"/>
      <c r="V310" s="59"/>
      <c r="W310" s="59"/>
      <c r="X310" s="59"/>
      <c r="Y310" s="59"/>
      <c r="Z310" s="59"/>
      <c r="AA310" s="59">
        <v>117</v>
      </c>
      <c r="AB310" s="59">
        <v>137</v>
      </c>
      <c r="AC310" s="59"/>
      <c r="AD310" s="59"/>
      <c r="AE310" s="59"/>
      <c r="AG310" s="7">
        <f>IF(Q310&gt;0,RANK(Q310,(N310:P310,Q310:AE310)),0)</f>
        <v>0</v>
      </c>
      <c r="AH310" s="7">
        <f>IF(R310&gt;0,RANK(R310,(N310:P310,Q310:AE310)),0)</f>
        <v>0</v>
      </c>
      <c r="AI310" s="7">
        <f>IF(T310&gt;0,RANK(T310,(N310:P310,Q310:AE310)),0)</f>
        <v>0</v>
      </c>
      <c r="AJ310" s="7">
        <f>IF(S310&gt;0,RANK(S310,(N310:P310,Q310:AE310)),0)</f>
        <v>0</v>
      </c>
      <c r="AK310" s="2">
        <f t="shared" si="114"/>
        <v>0</v>
      </c>
      <c r="AL310" s="2">
        <f t="shared" si="115"/>
        <v>0</v>
      </c>
      <c r="AM310" s="2">
        <f t="shared" si="116"/>
        <v>0</v>
      </c>
      <c r="AN310" s="2">
        <f t="shared" si="117"/>
        <v>0</v>
      </c>
      <c r="AP310" t="s">
        <v>970</v>
      </c>
      <c r="AQ310" t="s">
        <v>681</v>
      </c>
      <c r="AR310">
        <v>3</v>
      </c>
      <c r="AT310" s="97">
        <v>8</v>
      </c>
      <c r="AU310" s="99">
        <v>83</v>
      </c>
      <c r="AV310" s="103">
        <f t="shared" si="108"/>
        <v>8083</v>
      </c>
      <c r="AX310" s="7" t="s">
        <v>1370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</row>
    <row r="311" spans="1:66" hidden="1" outlineLevel="1">
      <c r="A311" t="s">
        <v>715</v>
      </c>
      <c r="B311" t="s">
        <v>681</v>
      </c>
      <c r="C311" s="1">
        <f t="shared" si="109"/>
        <v>11662</v>
      </c>
      <c r="D311" s="7">
        <f>IF(N311&gt;0, RANK(N311,(N311:P311,Q311:AE311)),0)</f>
        <v>1</v>
      </c>
      <c r="E311" s="7">
        <f>IF(O311&gt;0,RANK(O311,(N311:P311,Q311:AE311)),0)</f>
        <v>2</v>
      </c>
      <c r="F311" s="7">
        <f>IF(P311&gt;0,RANK(P311,(N311:P311,Q311:AE311)),0)</f>
        <v>3</v>
      </c>
      <c r="G311" s="1">
        <f t="shared" si="97"/>
        <v>876</v>
      </c>
      <c r="H311" s="2">
        <f t="shared" si="98"/>
        <v>7.5115760589950259E-2</v>
      </c>
      <c r="I311" s="2"/>
      <c r="J311" s="2">
        <f t="shared" si="110"/>
        <v>0.51251929343165836</v>
      </c>
      <c r="K311" s="2">
        <f t="shared" si="111"/>
        <v>0.43740353284170813</v>
      </c>
      <c r="L311" s="2">
        <f t="shared" si="112"/>
        <v>2.1351397701937919E-2</v>
      </c>
      <c r="M311" s="2">
        <f t="shared" si="113"/>
        <v>2.8725776024695587E-2</v>
      </c>
      <c r="N311" s="59">
        <v>5977</v>
      </c>
      <c r="O311" s="59">
        <v>5101</v>
      </c>
      <c r="P311" s="59">
        <v>249</v>
      </c>
      <c r="Q311" s="59">
        <v>0</v>
      </c>
      <c r="R311" s="59"/>
      <c r="S311" s="59"/>
      <c r="T311" s="59"/>
      <c r="U311" s="59"/>
      <c r="V311" s="59"/>
      <c r="W311" s="59"/>
      <c r="X311" s="59"/>
      <c r="Y311" s="59"/>
      <c r="Z311" s="59"/>
      <c r="AA311" s="59">
        <v>93</v>
      </c>
      <c r="AB311" s="59">
        <v>242</v>
      </c>
      <c r="AC311" s="59"/>
      <c r="AD311" s="59"/>
      <c r="AE311" s="59"/>
      <c r="AG311" s="7">
        <f>IF(Q311&gt;0,RANK(Q311,(N311:P311,Q311:AE311)),0)</f>
        <v>0</v>
      </c>
      <c r="AH311" s="7">
        <f>IF(R311&gt;0,RANK(R311,(N311:P311,Q311:AE311)),0)</f>
        <v>0</v>
      </c>
      <c r="AI311" s="7">
        <f>IF(T311&gt;0,RANK(T311,(N311:P311,Q311:AE311)),0)</f>
        <v>0</v>
      </c>
      <c r="AJ311" s="7">
        <f>IF(S311&gt;0,RANK(S311,(N311:P311,Q311:AE311)),0)</f>
        <v>0</v>
      </c>
      <c r="AK311" s="2">
        <f t="shared" si="114"/>
        <v>0</v>
      </c>
      <c r="AL311" s="2">
        <f t="shared" si="115"/>
        <v>0</v>
      </c>
      <c r="AM311" s="2">
        <f t="shared" si="116"/>
        <v>0</v>
      </c>
      <c r="AN311" s="2">
        <f t="shared" si="117"/>
        <v>0</v>
      </c>
      <c r="AP311" t="s">
        <v>715</v>
      </c>
      <c r="AQ311" t="s">
        <v>681</v>
      </c>
      <c r="AR311">
        <v>3</v>
      </c>
      <c r="AT311" s="97">
        <v>8</v>
      </c>
      <c r="AU311" s="99">
        <v>85</v>
      </c>
      <c r="AV311" s="103">
        <f t="shared" si="108"/>
        <v>8085</v>
      </c>
      <c r="AX311" s="7" t="s">
        <v>1370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</row>
    <row r="312" spans="1:66" hidden="1" outlineLevel="1">
      <c r="A312" t="s">
        <v>1318</v>
      </c>
      <c r="B312" t="s">
        <v>681</v>
      </c>
      <c r="C312" s="1">
        <f t="shared" si="109"/>
        <v>8550</v>
      </c>
      <c r="D312" s="7">
        <f>IF(N312&gt;0, RANK(N312,(N312:P312,Q312:AE312)),0)</f>
        <v>2</v>
      </c>
      <c r="E312" s="7">
        <f>IF(O312&gt;0,RANK(O312,(N312:P312,Q312:AE312)),0)</f>
        <v>1</v>
      </c>
      <c r="F312" s="7">
        <f>IF(P312&gt;0,RANK(P312,(N312:P312,Q312:AE312)),0)</f>
        <v>3</v>
      </c>
      <c r="G312" s="1">
        <f t="shared" si="97"/>
        <v>403</v>
      </c>
      <c r="H312" s="2">
        <f t="shared" si="98"/>
        <v>4.7134502923976605E-2</v>
      </c>
      <c r="I312" s="2"/>
      <c r="J312" s="2">
        <f t="shared" si="110"/>
        <v>0.44538011695906432</v>
      </c>
      <c r="K312" s="2">
        <f t="shared" si="111"/>
        <v>0.49251461988304096</v>
      </c>
      <c r="L312" s="2">
        <f t="shared" si="112"/>
        <v>3.7192982456140354E-2</v>
      </c>
      <c r="M312" s="2">
        <f t="shared" si="113"/>
        <v>2.4912280701754365E-2</v>
      </c>
      <c r="N312" s="59">
        <v>3808</v>
      </c>
      <c r="O312" s="59">
        <v>4211</v>
      </c>
      <c r="P312" s="59">
        <v>318</v>
      </c>
      <c r="Q312" s="59">
        <v>0</v>
      </c>
      <c r="R312" s="59"/>
      <c r="S312" s="59"/>
      <c r="T312" s="59"/>
      <c r="U312" s="59"/>
      <c r="V312" s="59"/>
      <c r="W312" s="59"/>
      <c r="X312" s="59"/>
      <c r="Y312" s="59"/>
      <c r="Z312" s="59"/>
      <c r="AA312" s="59">
        <v>89</v>
      </c>
      <c r="AB312" s="59">
        <v>124</v>
      </c>
      <c r="AC312" s="59"/>
      <c r="AD312" s="59"/>
      <c r="AE312" s="59"/>
      <c r="AG312" s="7">
        <f>IF(Q312&gt;0,RANK(Q312,(N312:P312,Q312:AE312)),0)</f>
        <v>0</v>
      </c>
      <c r="AH312" s="7">
        <f>IF(R312&gt;0,RANK(R312,(N312:P312,Q312:AE312)),0)</f>
        <v>0</v>
      </c>
      <c r="AI312" s="7">
        <f>IF(T312&gt;0,RANK(T312,(N312:P312,Q312:AE312)),0)</f>
        <v>0</v>
      </c>
      <c r="AJ312" s="7">
        <f>IF(S312&gt;0,RANK(S312,(N312:P312,Q312:AE312)),0)</f>
        <v>0</v>
      </c>
      <c r="AK312" s="2">
        <f t="shared" si="114"/>
        <v>0</v>
      </c>
      <c r="AL312" s="2">
        <f t="shared" si="115"/>
        <v>0</v>
      </c>
      <c r="AM312" s="2">
        <f t="shared" si="116"/>
        <v>0</v>
      </c>
      <c r="AN312" s="2">
        <f t="shared" si="117"/>
        <v>0</v>
      </c>
      <c r="AP312" t="s">
        <v>1318</v>
      </c>
      <c r="AQ312" t="s">
        <v>681</v>
      </c>
      <c r="AR312">
        <v>4</v>
      </c>
      <c r="AT312" s="97">
        <v>8</v>
      </c>
      <c r="AU312" s="99">
        <v>87</v>
      </c>
      <c r="AV312" s="103">
        <f t="shared" si="108"/>
        <v>8087</v>
      </c>
      <c r="AX312" s="7" t="s">
        <v>1370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</row>
    <row r="313" spans="1:66" hidden="1" outlineLevel="1">
      <c r="A313" t="s">
        <v>404</v>
      </c>
      <c r="B313" t="s">
        <v>681</v>
      </c>
      <c r="C313" s="1">
        <f t="shared" si="109"/>
        <v>8099</v>
      </c>
      <c r="D313" s="7">
        <f>IF(N313&gt;0, RANK(N313,(N313:P313,Q313:AE313)),0)</f>
        <v>2</v>
      </c>
      <c r="E313" s="7">
        <f>IF(O313&gt;0,RANK(O313,(N313:P313,Q313:AE313)),0)</f>
        <v>1</v>
      </c>
      <c r="F313" s="7">
        <f>IF(P313&gt;0,RANK(P313,(N313:P313,Q313:AE313)),0)</f>
        <v>3</v>
      </c>
      <c r="G313" s="1">
        <f t="shared" si="97"/>
        <v>405</v>
      </c>
      <c r="H313" s="2">
        <f t="shared" si="98"/>
        <v>5.0006173601679221E-2</v>
      </c>
      <c r="I313" s="2"/>
      <c r="J313" s="2">
        <f t="shared" si="110"/>
        <v>0.44795653784417827</v>
      </c>
      <c r="K313" s="2">
        <f t="shared" si="111"/>
        <v>0.49796271144585752</v>
      </c>
      <c r="L313" s="2">
        <f t="shared" si="112"/>
        <v>2.7410791455735276E-2</v>
      </c>
      <c r="M313" s="2">
        <f t="shared" si="113"/>
        <v>2.6669959254228878E-2</v>
      </c>
      <c r="N313" s="59">
        <v>3628</v>
      </c>
      <c r="O313" s="59">
        <v>4033</v>
      </c>
      <c r="P313" s="59">
        <v>222</v>
      </c>
      <c r="Q313" s="59">
        <v>0</v>
      </c>
      <c r="R313" s="59"/>
      <c r="S313" s="59"/>
      <c r="T313" s="59"/>
      <c r="U313" s="59"/>
      <c r="V313" s="59"/>
      <c r="W313" s="59"/>
      <c r="X313" s="59"/>
      <c r="Y313" s="59"/>
      <c r="Z313" s="59"/>
      <c r="AA313" s="59">
        <v>127</v>
      </c>
      <c r="AB313" s="59">
        <v>89</v>
      </c>
      <c r="AC313" s="59"/>
      <c r="AD313" s="59"/>
      <c r="AE313" s="59"/>
      <c r="AG313" s="7">
        <f>IF(Q313&gt;0,RANK(Q313,(N313:P313,Q313:AE313)),0)</f>
        <v>0</v>
      </c>
      <c r="AH313" s="7">
        <f>IF(R313&gt;0,RANK(R313,(N313:P313,Q313:AE313)),0)</f>
        <v>0</v>
      </c>
      <c r="AI313" s="7">
        <f>IF(T313&gt;0,RANK(T313,(N313:P313,Q313:AE313)),0)</f>
        <v>0</v>
      </c>
      <c r="AJ313" s="7">
        <f>IF(S313&gt;0,RANK(S313,(N313:P313,Q313:AE313)),0)</f>
        <v>0</v>
      </c>
      <c r="AK313" s="2">
        <f t="shared" si="114"/>
        <v>0</v>
      </c>
      <c r="AL313" s="2">
        <f t="shared" si="115"/>
        <v>0</v>
      </c>
      <c r="AM313" s="2">
        <f t="shared" si="116"/>
        <v>0</v>
      </c>
      <c r="AN313" s="2">
        <f t="shared" si="117"/>
        <v>0</v>
      </c>
      <c r="AP313" t="s">
        <v>404</v>
      </c>
      <c r="AQ313" t="s">
        <v>681</v>
      </c>
      <c r="AR313">
        <v>0</v>
      </c>
      <c r="AT313" s="97">
        <v>8</v>
      </c>
      <c r="AU313" s="99">
        <v>89</v>
      </c>
      <c r="AV313" s="103">
        <f t="shared" si="108"/>
        <v>8089</v>
      </c>
      <c r="AX313" s="7" t="s">
        <v>1370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</row>
    <row r="314" spans="1:66" hidden="1" outlineLevel="1">
      <c r="A314" t="s">
        <v>1262</v>
      </c>
      <c r="B314" t="s">
        <v>681</v>
      </c>
      <c r="C314" s="1">
        <f t="shared" si="109"/>
        <v>1586</v>
      </c>
      <c r="D314" s="7">
        <f>IF(N314&gt;0, RANK(N314,(N314:P314,Q314:AE314)),0)</f>
        <v>1</v>
      </c>
      <c r="E314" s="7">
        <f>IF(O314&gt;0,RANK(O314,(N314:P314,Q314:AE314)),0)</f>
        <v>2</v>
      </c>
      <c r="F314" s="7">
        <f>IF(P314&gt;0,RANK(P314,(N314:P314,Q314:AE314)),0)</f>
        <v>3</v>
      </c>
      <c r="G314" s="1">
        <f t="shared" si="97"/>
        <v>98</v>
      </c>
      <c r="H314" s="2">
        <f t="shared" si="98"/>
        <v>6.1790668348045398E-2</v>
      </c>
      <c r="I314" s="2"/>
      <c r="J314" s="2">
        <f t="shared" si="110"/>
        <v>0.50315258511979821</v>
      </c>
      <c r="K314" s="2">
        <f t="shared" si="111"/>
        <v>0.44136191677175285</v>
      </c>
      <c r="L314" s="2">
        <f t="shared" si="112"/>
        <v>3.4047919293820936E-2</v>
      </c>
      <c r="M314" s="2">
        <f t="shared" si="113"/>
        <v>2.1437578814628003E-2</v>
      </c>
      <c r="N314" s="59">
        <v>798</v>
      </c>
      <c r="O314" s="59">
        <v>700</v>
      </c>
      <c r="P314" s="59">
        <v>54</v>
      </c>
      <c r="Q314" s="59">
        <v>0</v>
      </c>
      <c r="R314" s="59"/>
      <c r="S314" s="59"/>
      <c r="T314" s="59"/>
      <c r="U314" s="59"/>
      <c r="V314" s="59"/>
      <c r="W314" s="59"/>
      <c r="X314" s="59"/>
      <c r="Y314" s="59"/>
      <c r="Z314" s="59"/>
      <c r="AA314" s="59">
        <v>12</v>
      </c>
      <c r="AB314" s="59">
        <v>22</v>
      </c>
      <c r="AC314" s="59"/>
      <c r="AD314" s="59"/>
      <c r="AE314" s="59"/>
      <c r="AG314" s="7">
        <f>IF(Q314&gt;0,RANK(Q314,(N314:P314,Q314:AE314)),0)</f>
        <v>0</v>
      </c>
      <c r="AH314" s="7">
        <f>IF(R314&gt;0,RANK(R314,(N314:P314,Q314:AE314)),0)</f>
        <v>0</v>
      </c>
      <c r="AI314" s="7">
        <f>IF(T314&gt;0,RANK(T314,(N314:P314,Q314:AE314)),0)</f>
        <v>0</v>
      </c>
      <c r="AJ314" s="7">
        <f>IF(S314&gt;0,RANK(S314,(N314:P314,Q314:AE314)),0)</f>
        <v>0</v>
      </c>
      <c r="AK314" s="2">
        <f t="shared" si="114"/>
        <v>0</v>
      </c>
      <c r="AL314" s="2">
        <f t="shared" si="115"/>
        <v>0</v>
      </c>
      <c r="AM314" s="2">
        <f t="shared" si="116"/>
        <v>0</v>
      </c>
      <c r="AN314" s="2">
        <f t="shared" si="117"/>
        <v>0</v>
      </c>
      <c r="AP314" t="s">
        <v>1262</v>
      </c>
      <c r="AQ314" t="s">
        <v>681</v>
      </c>
      <c r="AR314">
        <v>3</v>
      </c>
      <c r="AT314" s="97">
        <v>8</v>
      </c>
      <c r="AU314" s="99">
        <v>91</v>
      </c>
      <c r="AV314" s="103">
        <f t="shared" si="108"/>
        <v>8091</v>
      </c>
      <c r="AX314" s="7" t="s">
        <v>1370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</row>
    <row r="315" spans="1:66" hidden="1" outlineLevel="1">
      <c r="A315" t="s">
        <v>1422</v>
      </c>
      <c r="B315" t="s">
        <v>681</v>
      </c>
      <c r="C315" s="1">
        <f t="shared" si="109"/>
        <v>4190</v>
      </c>
      <c r="D315" s="7">
        <f>IF(N315&gt;0, RANK(N315,(N315:P315,Q315:AE315)),0)</f>
        <v>1</v>
      </c>
      <c r="E315" s="7">
        <f>IF(O315&gt;0,RANK(O315,(N315:P315,Q315:AE315)),0)</f>
        <v>2</v>
      </c>
      <c r="F315" s="7">
        <f>IF(P315&gt;0,RANK(P315,(N315:P315,Q315:AE315)),0)</f>
        <v>3</v>
      </c>
      <c r="G315" s="1">
        <f t="shared" si="97"/>
        <v>409</v>
      </c>
      <c r="H315" s="2">
        <f t="shared" si="98"/>
        <v>9.7613365155131263E-2</v>
      </c>
      <c r="I315" s="2"/>
      <c r="J315" s="2">
        <f t="shared" si="110"/>
        <v>0.50572792362768493</v>
      </c>
      <c r="K315" s="2">
        <f t="shared" si="111"/>
        <v>0.40811455847255368</v>
      </c>
      <c r="L315" s="2">
        <f t="shared" si="112"/>
        <v>5.4892601431980909E-2</v>
      </c>
      <c r="M315" s="2">
        <f t="shared" si="113"/>
        <v>3.1264916467780485E-2</v>
      </c>
      <c r="N315" s="59">
        <v>2119</v>
      </c>
      <c r="O315" s="59">
        <v>1710</v>
      </c>
      <c r="P315" s="59">
        <v>230</v>
      </c>
      <c r="Q315" s="59">
        <v>0</v>
      </c>
      <c r="R315" s="59"/>
      <c r="S315" s="59"/>
      <c r="T315" s="59"/>
      <c r="U315" s="59"/>
      <c r="V315" s="59"/>
      <c r="W315" s="59"/>
      <c r="X315" s="59"/>
      <c r="Y315" s="59"/>
      <c r="Z315" s="59"/>
      <c r="AA315" s="59">
        <v>63</v>
      </c>
      <c r="AB315" s="59">
        <v>68</v>
      </c>
      <c r="AC315" s="59"/>
      <c r="AD315" s="59"/>
      <c r="AE315" s="59"/>
      <c r="AG315" s="7">
        <f>IF(Q315&gt;0,RANK(Q315,(N315:P315,Q315:AE315)),0)</f>
        <v>0</v>
      </c>
      <c r="AH315" s="7">
        <f>IF(R315&gt;0,RANK(R315,(N315:P315,Q315:AE315)),0)</f>
        <v>0</v>
      </c>
      <c r="AI315" s="7">
        <f>IF(T315&gt;0,RANK(T315,(N315:P315,Q315:AE315)),0)</f>
        <v>0</v>
      </c>
      <c r="AJ315" s="7">
        <f>IF(S315&gt;0,RANK(S315,(N315:P315,Q315:AE315)),0)</f>
        <v>0</v>
      </c>
      <c r="AK315" s="2">
        <f t="shared" si="114"/>
        <v>0</v>
      </c>
      <c r="AL315" s="2">
        <f t="shared" si="115"/>
        <v>0</v>
      </c>
      <c r="AM315" s="2">
        <f t="shared" si="116"/>
        <v>0</v>
      </c>
      <c r="AN315" s="2">
        <f t="shared" si="117"/>
        <v>0</v>
      </c>
      <c r="AP315" t="s">
        <v>1422</v>
      </c>
      <c r="AQ315" t="s">
        <v>681</v>
      </c>
      <c r="AR315">
        <v>0</v>
      </c>
      <c r="AT315" s="97">
        <v>8</v>
      </c>
      <c r="AU315" s="99">
        <v>93</v>
      </c>
      <c r="AV315" s="103">
        <f t="shared" si="108"/>
        <v>8093</v>
      </c>
      <c r="AX315" s="7" t="s">
        <v>1370</v>
      </c>
      <c r="BG315">
        <v>0</v>
      </c>
      <c r="BH315">
        <v>0</v>
      </c>
      <c r="BI315">
        <v>1</v>
      </c>
      <c r="BJ315">
        <v>0</v>
      </c>
      <c r="BK315">
        <v>0</v>
      </c>
      <c r="BL315">
        <v>0</v>
      </c>
      <c r="BM315">
        <v>0</v>
      </c>
      <c r="BN315">
        <v>0</v>
      </c>
    </row>
    <row r="316" spans="1:66" hidden="1" outlineLevel="1">
      <c r="A316" t="s">
        <v>1355</v>
      </c>
      <c r="B316" t="s">
        <v>681</v>
      </c>
      <c r="C316" s="1">
        <f t="shared" si="109"/>
        <v>2289</v>
      </c>
      <c r="D316" s="7">
        <f>IF(N316&gt;0, RANK(N316,(N316:P316,Q316:AE316)),0)</f>
        <v>2</v>
      </c>
      <c r="E316" s="7">
        <f>IF(O316&gt;0,RANK(O316,(N316:P316,Q316:AE316)),0)</f>
        <v>1</v>
      </c>
      <c r="F316" s="7">
        <f>IF(P316&gt;0,RANK(P316,(N316:P316,Q316:AE316)),0)</f>
        <v>5</v>
      </c>
      <c r="G316" s="1">
        <f t="shared" si="97"/>
        <v>210</v>
      </c>
      <c r="H316" s="2">
        <f t="shared" si="98"/>
        <v>9.1743119266055051E-2</v>
      </c>
      <c r="I316" s="2"/>
      <c r="J316" s="2">
        <f t="shared" si="110"/>
        <v>0.43381389252948888</v>
      </c>
      <c r="K316" s="2">
        <f t="shared" si="111"/>
        <v>0.52555701179554393</v>
      </c>
      <c r="L316" s="2">
        <f t="shared" si="112"/>
        <v>1.0921799912625601E-2</v>
      </c>
      <c r="M316" s="2">
        <f t="shared" si="113"/>
        <v>2.9707295762341594E-2</v>
      </c>
      <c r="N316" s="59">
        <v>993</v>
      </c>
      <c r="O316" s="59">
        <v>1203</v>
      </c>
      <c r="P316" s="59">
        <v>25</v>
      </c>
      <c r="Q316" s="59">
        <v>0</v>
      </c>
      <c r="R316" s="59"/>
      <c r="S316" s="59"/>
      <c r="T316" s="59"/>
      <c r="U316" s="59"/>
      <c r="V316" s="59"/>
      <c r="W316" s="59"/>
      <c r="X316" s="59"/>
      <c r="Y316" s="59"/>
      <c r="Z316" s="59"/>
      <c r="AA316" s="59">
        <v>27</v>
      </c>
      <c r="AB316" s="59">
        <v>41</v>
      </c>
      <c r="AC316" s="59"/>
      <c r="AD316" s="59"/>
      <c r="AE316" s="59"/>
      <c r="AG316" s="7">
        <f>IF(Q316&gt;0,RANK(Q316,(N316:P316,Q316:AE316)),0)</f>
        <v>0</v>
      </c>
      <c r="AH316" s="7">
        <f>IF(R316&gt;0,RANK(R316,(N316:P316,Q316:AE316)),0)</f>
        <v>0</v>
      </c>
      <c r="AI316" s="7">
        <f>IF(T316&gt;0,RANK(T316,(N316:P316,Q316:AE316)),0)</f>
        <v>0</v>
      </c>
      <c r="AJ316" s="7">
        <f>IF(S316&gt;0,RANK(S316,(N316:P316,Q316:AE316)),0)</f>
        <v>0</v>
      </c>
      <c r="AK316" s="2">
        <f t="shared" si="114"/>
        <v>0</v>
      </c>
      <c r="AL316" s="2">
        <f t="shared" si="115"/>
        <v>0</v>
      </c>
      <c r="AM316" s="2">
        <f t="shared" si="116"/>
        <v>0</v>
      </c>
      <c r="AN316" s="2">
        <f t="shared" si="117"/>
        <v>0</v>
      </c>
      <c r="AP316" t="s">
        <v>1355</v>
      </c>
      <c r="AQ316" t="s">
        <v>681</v>
      </c>
      <c r="AR316">
        <v>4</v>
      </c>
      <c r="AT316" s="97">
        <v>8</v>
      </c>
      <c r="AU316" s="99">
        <v>95</v>
      </c>
      <c r="AV316" s="103">
        <f t="shared" si="108"/>
        <v>8095</v>
      </c>
      <c r="AX316" s="7" t="s">
        <v>1370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</row>
    <row r="317" spans="1:66" hidden="1" outlineLevel="1">
      <c r="A317" t="s">
        <v>1472</v>
      </c>
      <c r="B317" t="s">
        <v>681</v>
      </c>
      <c r="C317" s="1">
        <f t="shared" si="109"/>
        <v>7280</v>
      </c>
      <c r="D317" s="7">
        <f>IF(N317&gt;0, RANK(N317,(N317:P317,Q317:AE317)),0)</f>
        <v>1</v>
      </c>
      <c r="E317" s="7">
        <f>IF(O317&gt;0,RANK(O317,(N317:P317,Q317:AE317)),0)</f>
        <v>2</v>
      </c>
      <c r="F317" s="7">
        <f>IF(P317&gt;0,RANK(P317,(N317:P317,Q317:AE317)),0)</f>
        <v>3</v>
      </c>
      <c r="G317" s="1">
        <f t="shared" si="97"/>
        <v>3724</v>
      </c>
      <c r="H317" s="2">
        <f t="shared" si="98"/>
        <v>0.5115384615384615</v>
      </c>
      <c r="I317" s="2"/>
      <c r="J317" s="2">
        <f t="shared" si="110"/>
        <v>0.72980769230769227</v>
      </c>
      <c r="K317" s="2">
        <f t="shared" si="111"/>
        <v>0.21826923076923077</v>
      </c>
      <c r="L317" s="2">
        <f t="shared" si="112"/>
        <v>3.2692307692307694E-2</v>
      </c>
      <c r="M317" s="2">
        <f t="shared" si="113"/>
        <v>1.9230769230769267E-2</v>
      </c>
      <c r="N317" s="59">
        <v>5313</v>
      </c>
      <c r="O317" s="59">
        <v>1589</v>
      </c>
      <c r="P317" s="59">
        <v>238</v>
      </c>
      <c r="Q317" s="59">
        <v>1</v>
      </c>
      <c r="R317" s="59"/>
      <c r="S317" s="59"/>
      <c r="T317" s="59"/>
      <c r="U317" s="59"/>
      <c r="V317" s="59"/>
      <c r="W317" s="59"/>
      <c r="X317" s="59"/>
      <c r="Y317" s="59"/>
      <c r="Z317" s="59"/>
      <c r="AA317" s="59">
        <v>91</v>
      </c>
      <c r="AB317" s="59">
        <v>48</v>
      </c>
      <c r="AC317" s="59"/>
      <c r="AD317" s="59"/>
      <c r="AE317" s="59"/>
      <c r="AG317" s="7">
        <f>IF(Q317&gt;0,RANK(Q317,(N317:P317,Q317:AE317)),0)</f>
        <v>6</v>
      </c>
      <c r="AH317" s="7">
        <f>IF(R317&gt;0,RANK(R317,(N317:P317,Q317:AE317)),0)</f>
        <v>0</v>
      </c>
      <c r="AI317" s="7">
        <f>IF(T317&gt;0,RANK(T317,(N317:P317,Q317:AE317)),0)</f>
        <v>0</v>
      </c>
      <c r="AJ317" s="7">
        <f>IF(S317&gt;0,RANK(S317,(N317:P317,Q317:AE317)),0)</f>
        <v>0</v>
      </c>
      <c r="AK317" s="2">
        <f t="shared" si="114"/>
        <v>1.3736263736263736E-4</v>
      </c>
      <c r="AL317" s="2">
        <f t="shared" si="115"/>
        <v>0</v>
      </c>
      <c r="AM317" s="2">
        <f t="shared" si="116"/>
        <v>0</v>
      </c>
      <c r="AN317" s="2">
        <f t="shared" si="117"/>
        <v>0</v>
      </c>
      <c r="AP317" t="s">
        <v>1472</v>
      </c>
      <c r="AQ317" t="s">
        <v>681</v>
      </c>
      <c r="AR317">
        <v>3</v>
      </c>
      <c r="AT317" s="97">
        <v>8</v>
      </c>
      <c r="AU317" s="99">
        <v>97</v>
      </c>
      <c r="AV317" s="103">
        <f t="shared" si="108"/>
        <v>8097</v>
      </c>
      <c r="AX317" s="7" t="s">
        <v>1370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</row>
    <row r="318" spans="1:66" hidden="1" outlineLevel="1">
      <c r="A318" t="s">
        <v>1454</v>
      </c>
      <c r="B318" t="s">
        <v>681</v>
      </c>
      <c r="C318" s="1">
        <f t="shared" si="109"/>
        <v>5173</v>
      </c>
      <c r="D318" s="7">
        <f>IF(N318&gt;0, RANK(N318,(N318:P318,Q318:AE318)),0)</f>
        <v>2</v>
      </c>
      <c r="E318" s="7">
        <f>IF(O318&gt;0,RANK(O318,(N318:P318,Q318:AE318)),0)</f>
        <v>1</v>
      </c>
      <c r="F318" s="7">
        <f>IF(P318&gt;0,RANK(P318,(N318:P318,Q318:AE318)),0)</f>
        <v>3</v>
      </c>
      <c r="G318" s="1">
        <f t="shared" si="97"/>
        <v>733</v>
      </c>
      <c r="H318" s="2">
        <f t="shared" si="98"/>
        <v>0.14169727430891166</v>
      </c>
      <c r="I318" s="2"/>
      <c r="J318" s="2">
        <f t="shared" si="110"/>
        <v>0.39976802629035374</v>
      </c>
      <c r="K318" s="2">
        <f t="shared" si="111"/>
        <v>0.54146530059926545</v>
      </c>
      <c r="L318" s="2">
        <f t="shared" si="112"/>
        <v>2.7063599458728011E-2</v>
      </c>
      <c r="M318" s="2">
        <f t="shared" si="113"/>
        <v>3.1703073651652744E-2</v>
      </c>
      <c r="N318" s="59">
        <v>2068</v>
      </c>
      <c r="O318" s="59">
        <v>2801</v>
      </c>
      <c r="P318" s="59">
        <v>140</v>
      </c>
      <c r="Q318" s="59">
        <v>0</v>
      </c>
      <c r="R318" s="59"/>
      <c r="S318" s="59"/>
      <c r="T318" s="59"/>
      <c r="U318" s="59"/>
      <c r="V318" s="59"/>
      <c r="W318" s="59"/>
      <c r="X318" s="59"/>
      <c r="Y318" s="59"/>
      <c r="Z318" s="59"/>
      <c r="AA318" s="59">
        <v>87</v>
      </c>
      <c r="AB318" s="59">
        <v>77</v>
      </c>
      <c r="AC318" s="59"/>
      <c r="AD318" s="59"/>
      <c r="AE318" s="59"/>
      <c r="AG318" s="7">
        <f>IF(Q318&gt;0,RANK(Q318,(N318:P318,Q318:AE318)),0)</f>
        <v>0</v>
      </c>
      <c r="AH318" s="7">
        <f>IF(R318&gt;0,RANK(R318,(N318:P318,Q318:AE318)),0)</f>
        <v>0</v>
      </c>
      <c r="AI318" s="7">
        <f>IF(T318&gt;0,RANK(T318,(N318:P318,Q318:AE318)),0)</f>
        <v>0</v>
      </c>
      <c r="AJ318" s="7">
        <f>IF(S318&gt;0,RANK(S318,(N318:P318,Q318:AE318)),0)</f>
        <v>0</v>
      </c>
      <c r="AK318" s="2">
        <f t="shared" si="114"/>
        <v>0</v>
      </c>
      <c r="AL318" s="2">
        <f t="shared" si="115"/>
        <v>0</v>
      </c>
      <c r="AM318" s="2">
        <f t="shared" si="116"/>
        <v>0</v>
      </c>
      <c r="AN318" s="2">
        <f t="shared" si="117"/>
        <v>0</v>
      </c>
      <c r="AP318" t="s">
        <v>1454</v>
      </c>
      <c r="AQ318" t="s">
        <v>681</v>
      </c>
      <c r="AR318">
        <v>4</v>
      </c>
      <c r="AT318" s="97">
        <v>8</v>
      </c>
      <c r="AU318" s="99">
        <v>99</v>
      </c>
      <c r="AV318" s="103">
        <f t="shared" si="108"/>
        <v>8099</v>
      </c>
      <c r="AX318" s="7" t="s">
        <v>1370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</row>
    <row r="319" spans="1:66" hidden="1" outlineLevel="1">
      <c r="A319" t="s">
        <v>309</v>
      </c>
      <c r="B319" t="s">
        <v>681</v>
      </c>
      <c r="C319" s="1">
        <f t="shared" si="109"/>
        <v>56594</v>
      </c>
      <c r="D319" s="7">
        <f>IF(N319&gt;0, RANK(N319,(N319:P319,Q319:AE319)),0)</f>
        <v>1</v>
      </c>
      <c r="E319" s="7">
        <f>IF(O319&gt;0,RANK(O319,(N319:P319,Q319:AE319)),0)</f>
        <v>2</v>
      </c>
      <c r="F319" s="7">
        <f>IF(P319&gt;0,RANK(P319,(N319:P319,Q319:AE319)),0)</f>
        <v>4</v>
      </c>
      <c r="G319" s="1">
        <f t="shared" si="97"/>
        <v>13682</v>
      </c>
      <c r="H319" s="2">
        <f t="shared" si="98"/>
        <v>0.24175707672191399</v>
      </c>
      <c r="I319" s="2"/>
      <c r="J319" s="2">
        <f t="shared" si="110"/>
        <v>0.60524083825140473</v>
      </c>
      <c r="K319" s="2">
        <f t="shared" si="111"/>
        <v>0.36348376152949075</v>
      </c>
      <c r="L319" s="2">
        <f t="shared" si="112"/>
        <v>1.0690179170936849E-2</v>
      </c>
      <c r="M319" s="2">
        <f t="shared" si="113"/>
        <v>2.0585221048167672E-2</v>
      </c>
      <c r="N319" s="59">
        <v>34253</v>
      </c>
      <c r="O319" s="59">
        <v>20571</v>
      </c>
      <c r="P319" s="59">
        <v>605</v>
      </c>
      <c r="Q319" s="59">
        <v>0</v>
      </c>
      <c r="R319" s="59"/>
      <c r="S319" s="59"/>
      <c r="T319" s="59"/>
      <c r="U319" s="59"/>
      <c r="V319" s="59"/>
      <c r="W319" s="59"/>
      <c r="X319" s="59"/>
      <c r="Y319" s="59"/>
      <c r="Z319" s="59"/>
      <c r="AA319" s="59">
        <v>340</v>
      </c>
      <c r="AB319" s="59">
        <v>825</v>
      </c>
      <c r="AC319" s="59"/>
      <c r="AD319" s="59"/>
      <c r="AE319" s="59"/>
      <c r="AG319" s="7">
        <f>IF(Q319&gt;0,RANK(Q319,(N319:P319,Q319:AE319)),0)</f>
        <v>0</v>
      </c>
      <c r="AH319" s="7">
        <f>IF(R319&gt;0,RANK(R319,(N319:P319,Q319:AE319)),0)</f>
        <v>0</v>
      </c>
      <c r="AI319" s="7">
        <f>IF(T319&gt;0,RANK(T319,(N319:P319,Q319:AE319)),0)</f>
        <v>0</v>
      </c>
      <c r="AJ319" s="7">
        <f>IF(S319&gt;0,RANK(S319,(N319:P319,Q319:AE319)),0)</f>
        <v>0</v>
      </c>
      <c r="AK319" s="2">
        <f t="shared" si="114"/>
        <v>0</v>
      </c>
      <c r="AL319" s="2">
        <f t="shared" si="115"/>
        <v>0</v>
      </c>
      <c r="AM319" s="2">
        <f t="shared" si="116"/>
        <v>0</v>
      </c>
      <c r="AN319" s="2">
        <f t="shared" si="117"/>
        <v>0</v>
      </c>
      <c r="AP319" t="s">
        <v>309</v>
      </c>
      <c r="AQ319" t="s">
        <v>681</v>
      </c>
      <c r="AR319">
        <v>3</v>
      </c>
      <c r="AT319" s="97">
        <v>8</v>
      </c>
      <c r="AU319" s="99">
        <v>101</v>
      </c>
      <c r="AV319" s="103">
        <f t="shared" si="108"/>
        <v>8101</v>
      </c>
      <c r="AX319" s="7" t="s">
        <v>1370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</row>
    <row r="320" spans="1:66" hidden="1" outlineLevel="1">
      <c r="A320" t="s">
        <v>43</v>
      </c>
      <c r="B320" t="s">
        <v>681</v>
      </c>
      <c r="C320" s="1">
        <f t="shared" si="109"/>
        <v>2723</v>
      </c>
      <c r="D320" s="7">
        <f>IF(N320&gt;0, RANK(N320,(N320:P320,Q320:AE320)),0)</f>
        <v>1</v>
      </c>
      <c r="E320" s="7">
        <f>IF(O320&gt;0,RANK(O320,(N320:P320,Q320:AE320)),0)</f>
        <v>2</v>
      </c>
      <c r="F320" s="7">
        <f>IF(P320&gt;0,RANK(P320,(N320:P320,Q320:AE320)),0)</f>
        <v>3</v>
      </c>
      <c r="G320" s="1">
        <f t="shared" si="97"/>
        <v>455</v>
      </c>
      <c r="H320" s="2">
        <f t="shared" si="98"/>
        <v>0.16709511568123395</v>
      </c>
      <c r="I320" s="2"/>
      <c r="J320" s="2">
        <f t="shared" si="110"/>
        <v>0.55490268086669114</v>
      </c>
      <c r="K320" s="2">
        <f t="shared" si="111"/>
        <v>0.38780756518545723</v>
      </c>
      <c r="L320" s="2">
        <f t="shared" si="112"/>
        <v>2.7910392948953359E-2</v>
      </c>
      <c r="M320" s="2">
        <f t="shared" si="113"/>
        <v>2.937936099889827E-2</v>
      </c>
      <c r="N320" s="59">
        <v>1511</v>
      </c>
      <c r="O320" s="59">
        <v>1056</v>
      </c>
      <c r="P320" s="59">
        <v>76</v>
      </c>
      <c r="Q320" s="59">
        <v>0</v>
      </c>
      <c r="R320" s="59"/>
      <c r="S320" s="59"/>
      <c r="T320" s="59"/>
      <c r="U320" s="59"/>
      <c r="V320" s="59"/>
      <c r="W320" s="59"/>
      <c r="X320" s="59"/>
      <c r="Y320" s="59"/>
      <c r="Z320" s="59"/>
      <c r="AA320" s="59">
        <v>33</v>
      </c>
      <c r="AB320" s="59">
        <v>47</v>
      </c>
      <c r="AC320" s="59"/>
      <c r="AD320" s="59"/>
      <c r="AE320" s="59"/>
      <c r="AG320" s="7">
        <f>IF(Q320&gt;0,RANK(Q320,(N320:P320,Q320:AE320)),0)</f>
        <v>0</v>
      </c>
      <c r="AH320" s="7">
        <f>IF(R320&gt;0,RANK(R320,(N320:P320,Q320:AE320)),0)</f>
        <v>0</v>
      </c>
      <c r="AI320" s="7">
        <f>IF(T320&gt;0,RANK(T320,(N320:P320,Q320:AE320)),0)</f>
        <v>0</v>
      </c>
      <c r="AJ320" s="7">
        <f>IF(S320&gt;0,RANK(S320,(N320:P320,Q320:AE320)),0)</f>
        <v>0</v>
      </c>
      <c r="AK320" s="2">
        <f t="shared" si="114"/>
        <v>0</v>
      </c>
      <c r="AL320" s="2">
        <f t="shared" si="115"/>
        <v>0</v>
      </c>
      <c r="AM320" s="2">
        <f t="shared" si="116"/>
        <v>0</v>
      </c>
      <c r="AN320" s="2">
        <f t="shared" si="117"/>
        <v>0</v>
      </c>
      <c r="AP320" t="s">
        <v>43</v>
      </c>
      <c r="AQ320" t="s">
        <v>681</v>
      </c>
      <c r="AR320">
        <v>3</v>
      </c>
      <c r="AT320" s="97">
        <v>8</v>
      </c>
      <c r="AU320" s="99">
        <v>103</v>
      </c>
      <c r="AV320" s="103">
        <f t="shared" si="108"/>
        <v>8103</v>
      </c>
      <c r="AX320" s="7" t="s">
        <v>1370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</row>
    <row r="321" spans="1:66" hidden="1" outlineLevel="1">
      <c r="A321" t="s">
        <v>1388</v>
      </c>
      <c r="B321" t="s">
        <v>681</v>
      </c>
      <c r="C321" s="1">
        <f t="shared" si="109"/>
        <v>4547</v>
      </c>
      <c r="D321" s="7">
        <f>IF(N321&gt;0, RANK(N321,(N321:P321,Q321:AE321)),0)</f>
        <v>1</v>
      </c>
      <c r="E321" s="7">
        <f>IF(O321&gt;0,RANK(O321,(N321:P321,Q321:AE321)),0)</f>
        <v>2</v>
      </c>
      <c r="F321" s="7">
        <f>IF(P321&gt;0,RANK(P321,(N321:P321,Q321:AE321)),0)</f>
        <v>3</v>
      </c>
      <c r="G321" s="1">
        <f t="shared" si="97"/>
        <v>1116</v>
      </c>
      <c r="H321" s="2">
        <f t="shared" si="98"/>
        <v>0.24543655157246536</v>
      </c>
      <c r="I321" s="2"/>
      <c r="J321" s="2">
        <f t="shared" si="110"/>
        <v>0.60105564108203213</v>
      </c>
      <c r="K321" s="2">
        <f t="shared" si="111"/>
        <v>0.35561908950956672</v>
      </c>
      <c r="L321" s="2">
        <f t="shared" si="112"/>
        <v>1.9573345062678688E-2</v>
      </c>
      <c r="M321" s="2">
        <f t="shared" si="113"/>
        <v>2.3751924345722458E-2</v>
      </c>
      <c r="N321" s="59">
        <v>2733</v>
      </c>
      <c r="O321" s="59">
        <v>1617</v>
      </c>
      <c r="P321" s="59">
        <v>89</v>
      </c>
      <c r="Q321" s="59">
        <v>0</v>
      </c>
      <c r="R321" s="59"/>
      <c r="S321" s="59"/>
      <c r="T321" s="59"/>
      <c r="U321" s="59"/>
      <c r="V321" s="59"/>
      <c r="W321" s="59"/>
      <c r="X321" s="59"/>
      <c r="Y321" s="59"/>
      <c r="Z321" s="59"/>
      <c r="AA321" s="59">
        <v>39</v>
      </c>
      <c r="AB321" s="59">
        <v>69</v>
      </c>
      <c r="AC321" s="59"/>
      <c r="AD321" s="59"/>
      <c r="AE321" s="59"/>
      <c r="AG321" s="7">
        <f>IF(Q321&gt;0,RANK(Q321,(N321:P321,Q321:AE321)),0)</f>
        <v>0</v>
      </c>
      <c r="AH321" s="7">
        <f>IF(R321&gt;0,RANK(R321,(N321:P321,Q321:AE321)),0)</f>
        <v>0</v>
      </c>
      <c r="AI321" s="7">
        <f>IF(T321&gt;0,RANK(T321,(N321:P321,Q321:AE321)),0)</f>
        <v>0</v>
      </c>
      <c r="AJ321" s="7">
        <f>IF(S321&gt;0,RANK(S321,(N321:P321,Q321:AE321)),0)</f>
        <v>0</v>
      </c>
      <c r="AK321" s="2">
        <f t="shared" si="114"/>
        <v>0</v>
      </c>
      <c r="AL321" s="2">
        <f t="shared" si="115"/>
        <v>0</v>
      </c>
      <c r="AM321" s="2">
        <f t="shared" si="116"/>
        <v>0</v>
      </c>
      <c r="AN321" s="2">
        <f t="shared" si="117"/>
        <v>0</v>
      </c>
      <c r="AP321" t="s">
        <v>1388</v>
      </c>
      <c r="AQ321" t="s">
        <v>681</v>
      </c>
      <c r="AR321">
        <v>3</v>
      </c>
      <c r="AT321" s="97">
        <v>8</v>
      </c>
      <c r="AU321" s="99">
        <v>105</v>
      </c>
      <c r="AV321" s="103">
        <f t="shared" si="108"/>
        <v>8105</v>
      </c>
      <c r="AX321" s="7" t="s">
        <v>1370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</row>
    <row r="322" spans="1:66" hidden="1" outlineLevel="1">
      <c r="A322" t="s">
        <v>1480</v>
      </c>
      <c r="B322" t="s">
        <v>681</v>
      </c>
      <c r="C322" s="1">
        <f t="shared" si="109"/>
        <v>8096</v>
      </c>
      <c r="D322" s="7">
        <f>IF(N322&gt;0, RANK(N322,(N322:P322,Q322:AE322)),0)</f>
        <v>1</v>
      </c>
      <c r="E322" s="7">
        <f>IF(O322&gt;0,RANK(O322,(N322:P322,Q322:AE322)),0)</f>
        <v>2</v>
      </c>
      <c r="F322" s="7">
        <f>IF(P322&gt;0,RANK(P322,(N322:P322,Q322:AE322)),0)</f>
        <v>3</v>
      </c>
      <c r="G322" s="1">
        <f t="shared" si="97"/>
        <v>3340</v>
      </c>
      <c r="H322" s="2">
        <f t="shared" si="98"/>
        <v>0.41254940711462451</v>
      </c>
      <c r="I322" s="2"/>
      <c r="J322" s="2">
        <f t="shared" si="110"/>
        <v>0.68243577075098816</v>
      </c>
      <c r="K322" s="2">
        <f t="shared" si="111"/>
        <v>0.26988636363636365</v>
      </c>
      <c r="L322" s="2">
        <f t="shared" si="112"/>
        <v>2.7791501976284584E-2</v>
      </c>
      <c r="M322" s="2">
        <f t="shared" si="113"/>
        <v>1.9886363636363612E-2</v>
      </c>
      <c r="N322" s="59">
        <v>5525</v>
      </c>
      <c r="O322" s="59">
        <v>2185</v>
      </c>
      <c r="P322" s="59">
        <v>225</v>
      </c>
      <c r="Q322" s="59">
        <v>0</v>
      </c>
      <c r="R322" s="59"/>
      <c r="S322" s="59"/>
      <c r="T322" s="59"/>
      <c r="U322" s="59"/>
      <c r="V322" s="59"/>
      <c r="W322" s="59"/>
      <c r="X322" s="59"/>
      <c r="Y322" s="59"/>
      <c r="Z322" s="59"/>
      <c r="AA322" s="59">
        <v>76</v>
      </c>
      <c r="AB322" s="59">
        <v>85</v>
      </c>
      <c r="AC322" s="59"/>
      <c r="AD322" s="59"/>
      <c r="AE322" s="59"/>
      <c r="AG322" s="7">
        <f>IF(Q322&gt;0,RANK(Q322,(N322:P322,Q322:AE322)),0)</f>
        <v>0</v>
      </c>
      <c r="AH322" s="7">
        <f>IF(R322&gt;0,RANK(R322,(N322:P322,Q322:AE322)),0)</f>
        <v>0</v>
      </c>
      <c r="AI322" s="7">
        <f>IF(T322&gt;0,RANK(T322,(N322:P322,Q322:AE322)),0)</f>
        <v>0</v>
      </c>
      <c r="AJ322" s="7">
        <f>IF(S322&gt;0,RANK(S322,(N322:P322,Q322:AE322)),0)</f>
        <v>0</v>
      </c>
      <c r="AK322" s="2">
        <f t="shared" si="114"/>
        <v>0</v>
      </c>
      <c r="AL322" s="2">
        <f t="shared" si="115"/>
        <v>0</v>
      </c>
      <c r="AM322" s="2">
        <f t="shared" si="116"/>
        <v>0</v>
      </c>
      <c r="AN322" s="2">
        <f t="shared" si="117"/>
        <v>0</v>
      </c>
      <c r="AP322" t="s">
        <v>1480</v>
      </c>
      <c r="AQ322" t="s">
        <v>681</v>
      </c>
      <c r="AR322">
        <v>3</v>
      </c>
      <c r="AT322" s="97">
        <v>8</v>
      </c>
      <c r="AU322" s="99">
        <v>107</v>
      </c>
      <c r="AV322" s="103">
        <f t="shared" si="108"/>
        <v>8107</v>
      </c>
      <c r="AX322" s="7" t="s">
        <v>1370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</row>
    <row r="323" spans="1:66" hidden="1" outlineLevel="1">
      <c r="A323" t="s">
        <v>143</v>
      </c>
      <c r="B323" t="s">
        <v>681</v>
      </c>
      <c r="C323" s="1">
        <f t="shared" si="109"/>
        <v>2177</v>
      </c>
      <c r="D323" s="7">
        <f>IF(N323&gt;0, RANK(N323,(N323:P323,Q323:AE323)),0)</f>
        <v>1</v>
      </c>
      <c r="E323" s="7">
        <f>IF(O323&gt;0,RANK(O323,(N323:P323,Q323:AE323)),0)</f>
        <v>2</v>
      </c>
      <c r="F323" s="7">
        <f>IF(P323&gt;0,RANK(P323,(N323:P323,Q323:AE323)),0)</f>
        <v>3</v>
      </c>
      <c r="G323" s="1">
        <f t="shared" si="97"/>
        <v>834</v>
      </c>
      <c r="H323" s="2">
        <f t="shared" si="98"/>
        <v>0.3830960036747818</v>
      </c>
      <c r="I323" s="2"/>
      <c r="J323" s="2">
        <f t="shared" si="110"/>
        <v>0.6692696371152963</v>
      </c>
      <c r="K323" s="2">
        <f t="shared" si="111"/>
        <v>0.2861736334405145</v>
      </c>
      <c r="L323" s="2">
        <f t="shared" si="112"/>
        <v>1.9292604501607719E-2</v>
      </c>
      <c r="M323" s="2">
        <f t="shared" si="113"/>
        <v>2.5264124942581484E-2</v>
      </c>
      <c r="N323" s="59">
        <v>1457</v>
      </c>
      <c r="O323" s="59">
        <v>623</v>
      </c>
      <c r="P323" s="59">
        <v>42</v>
      </c>
      <c r="Q323" s="59">
        <v>0</v>
      </c>
      <c r="R323" s="59"/>
      <c r="S323" s="59"/>
      <c r="T323" s="59"/>
      <c r="U323" s="59"/>
      <c r="V323" s="59"/>
      <c r="W323" s="59"/>
      <c r="X323" s="59"/>
      <c r="Y323" s="59"/>
      <c r="Z323" s="59"/>
      <c r="AA323" s="59">
        <v>25</v>
      </c>
      <c r="AB323" s="59">
        <v>30</v>
      </c>
      <c r="AC323" s="59"/>
      <c r="AD323" s="59"/>
      <c r="AE323" s="59"/>
      <c r="AG323" s="7">
        <f>IF(Q323&gt;0,RANK(Q323,(N323:P323,Q323:AE323)),0)</f>
        <v>0</v>
      </c>
      <c r="AH323" s="7">
        <f>IF(R323&gt;0,RANK(R323,(N323:P323,Q323:AE323)),0)</f>
        <v>0</v>
      </c>
      <c r="AI323" s="7">
        <f>IF(T323&gt;0,RANK(T323,(N323:P323,Q323:AE323)),0)</f>
        <v>0</v>
      </c>
      <c r="AJ323" s="7">
        <f>IF(S323&gt;0,RANK(S323,(N323:P323,Q323:AE323)),0)</f>
        <v>0</v>
      </c>
      <c r="AK323" s="2">
        <f t="shared" si="114"/>
        <v>0</v>
      </c>
      <c r="AL323" s="2">
        <f t="shared" si="115"/>
        <v>0</v>
      </c>
      <c r="AM323" s="2">
        <f t="shared" si="116"/>
        <v>0</v>
      </c>
      <c r="AN323" s="2">
        <f t="shared" si="117"/>
        <v>0</v>
      </c>
      <c r="AP323" t="s">
        <v>143</v>
      </c>
      <c r="AQ323" t="s">
        <v>681</v>
      </c>
      <c r="AR323">
        <v>3</v>
      </c>
      <c r="AT323" s="97">
        <v>8</v>
      </c>
      <c r="AU323" s="99">
        <v>109</v>
      </c>
      <c r="AV323" s="103">
        <f t="shared" si="108"/>
        <v>8109</v>
      </c>
      <c r="AX323" s="7" t="s">
        <v>1370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</row>
    <row r="324" spans="1:66" hidden="1" outlineLevel="1">
      <c r="A324" t="s">
        <v>925</v>
      </c>
      <c r="B324" t="s">
        <v>681</v>
      </c>
      <c r="C324" s="1">
        <f t="shared" si="109"/>
        <v>451</v>
      </c>
      <c r="D324" s="7">
        <f>IF(N324&gt;0, RANK(N324,(N324:P324,Q324:AE324)),0)</f>
        <v>1</v>
      </c>
      <c r="E324" s="7">
        <f>IF(O324&gt;0,RANK(O324,(N324:P324,Q324:AE324)),0)</f>
        <v>2</v>
      </c>
      <c r="F324" s="7">
        <f>IF(P324&gt;0,RANK(P324,(N324:P324,Q324:AE324)),0)</f>
        <v>3</v>
      </c>
      <c r="G324" s="1">
        <f t="shared" si="97"/>
        <v>162</v>
      </c>
      <c r="H324" s="2">
        <f t="shared" si="98"/>
        <v>0.35920177383592017</v>
      </c>
      <c r="I324" s="2"/>
      <c r="J324" s="2">
        <f t="shared" si="110"/>
        <v>0.63192904656319293</v>
      </c>
      <c r="K324" s="2">
        <f t="shared" si="111"/>
        <v>0.27272727272727271</v>
      </c>
      <c r="L324" s="2">
        <f t="shared" si="112"/>
        <v>4.2128603104212861E-2</v>
      </c>
      <c r="M324" s="2">
        <f t="shared" si="113"/>
        <v>5.3215077605321501E-2</v>
      </c>
      <c r="N324" s="59">
        <v>285</v>
      </c>
      <c r="O324" s="59">
        <v>123</v>
      </c>
      <c r="P324" s="59">
        <v>19</v>
      </c>
      <c r="Q324" s="59">
        <v>0</v>
      </c>
      <c r="R324" s="59"/>
      <c r="S324" s="59"/>
      <c r="T324" s="59"/>
      <c r="U324" s="59"/>
      <c r="V324" s="59"/>
      <c r="W324" s="59"/>
      <c r="X324" s="59"/>
      <c r="Y324" s="59"/>
      <c r="Z324" s="59"/>
      <c r="AA324" s="59">
        <v>10</v>
      </c>
      <c r="AB324" s="59">
        <v>14</v>
      </c>
      <c r="AC324" s="59"/>
      <c r="AD324" s="59"/>
      <c r="AE324" s="59"/>
      <c r="AG324" s="7">
        <f>IF(Q324&gt;0,RANK(Q324,(N324:P324,Q324:AE324)),0)</f>
        <v>0</v>
      </c>
      <c r="AH324" s="7">
        <f>IF(R324&gt;0,RANK(R324,(N324:P324,Q324:AE324)),0)</f>
        <v>0</v>
      </c>
      <c r="AI324" s="7">
        <f>IF(T324&gt;0,RANK(T324,(N324:P324,Q324:AE324)),0)</f>
        <v>0</v>
      </c>
      <c r="AJ324" s="7">
        <f>IF(S324&gt;0,RANK(S324,(N324:P324,Q324:AE324)),0)</f>
        <v>0</v>
      </c>
      <c r="AK324" s="2">
        <f t="shared" si="114"/>
        <v>0</v>
      </c>
      <c r="AL324" s="2">
        <f t="shared" si="115"/>
        <v>0</v>
      </c>
      <c r="AM324" s="2">
        <f t="shared" si="116"/>
        <v>0</v>
      </c>
      <c r="AN324" s="2">
        <f t="shared" si="117"/>
        <v>0</v>
      </c>
      <c r="AP324" t="s">
        <v>925</v>
      </c>
      <c r="AQ324" t="s">
        <v>681</v>
      </c>
      <c r="AR324">
        <v>3</v>
      </c>
      <c r="AT324" s="97">
        <v>8</v>
      </c>
      <c r="AU324" s="99">
        <v>111</v>
      </c>
      <c r="AV324" s="103">
        <f t="shared" si="108"/>
        <v>8111</v>
      </c>
      <c r="AX324" s="7" t="s">
        <v>1370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</row>
    <row r="325" spans="1:66" hidden="1" outlineLevel="1">
      <c r="A325" t="s">
        <v>1263</v>
      </c>
      <c r="B325" t="s">
        <v>681</v>
      </c>
      <c r="C325" s="1">
        <f t="shared" si="109"/>
        <v>2628</v>
      </c>
      <c r="D325" s="7">
        <f>IF(N325&gt;0, RANK(N325,(N325:P325,Q325:AE325)),0)</f>
        <v>1</v>
      </c>
      <c r="E325" s="7">
        <f>IF(O325&gt;0,RANK(O325,(N325:P325,Q325:AE325)),0)</f>
        <v>2</v>
      </c>
      <c r="F325" s="7">
        <f>IF(P325&gt;0,RANK(P325,(N325:P325,Q325:AE325)),0)</f>
        <v>3</v>
      </c>
      <c r="G325" s="1">
        <f t="shared" si="97"/>
        <v>1255</v>
      </c>
      <c r="H325" s="2">
        <f t="shared" si="98"/>
        <v>0.47754946727549469</v>
      </c>
      <c r="I325" s="2"/>
      <c r="J325" s="2">
        <f t="shared" si="110"/>
        <v>0.71537290715372903</v>
      </c>
      <c r="K325" s="2">
        <f t="shared" si="111"/>
        <v>0.2378234398782344</v>
      </c>
      <c r="L325" s="2">
        <f t="shared" si="112"/>
        <v>2.8538812785388126E-2</v>
      </c>
      <c r="M325" s="2">
        <f t="shared" si="113"/>
        <v>1.8264840182648442E-2</v>
      </c>
      <c r="N325" s="59">
        <v>1880</v>
      </c>
      <c r="O325" s="59">
        <v>625</v>
      </c>
      <c r="P325" s="59">
        <v>75</v>
      </c>
      <c r="Q325" s="59">
        <v>0</v>
      </c>
      <c r="R325" s="59"/>
      <c r="S325" s="59"/>
      <c r="T325" s="59"/>
      <c r="U325" s="59"/>
      <c r="V325" s="59"/>
      <c r="W325" s="59"/>
      <c r="X325" s="59"/>
      <c r="Y325" s="59"/>
      <c r="Z325" s="59"/>
      <c r="AA325" s="59">
        <v>26</v>
      </c>
      <c r="AB325" s="59">
        <v>22</v>
      </c>
      <c r="AC325" s="59"/>
      <c r="AD325" s="59"/>
      <c r="AE325" s="59"/>
      <c r="AG325" s="7">
        <f>IF(Q325&gt;0,RANK(Q325,(N325:P325,Q325:AE325)),0)</f>
        <v>0</v>
      </c>
      <c r="AH325" s="7">
        <f>IF(R325&gt;0,RANK(R325,(N325:P325,Q325:AE325)),0)</f>
        <v>0</v>
      </c>
      <c r="AI325" s="7">
        <f>IF(T325&gt;0,RANK(T325,(N325:P325,Q325:AE325)),0)</f>
        <v>0</v>
      </c>
      <c r="AJ325" s="7">
        <f>IF(S325&gt;0,RANK(S325,(N325:P325,Q325:AE325)),0)</f>
        <v>0</v>
      </c>
      <c r="AK325" s="2">
        <f t="shared" si="114"/>
        <v>0</v>
      </c>
      <c r="AL325" s="2">
        <f t="shared" si="115"/>
        <v>0</v>
      </c>
      <c r="AM325" s="2">
        <f t="shared" si="116"/>
        <v>0</v>
      </c>
      <c r="AN325" s="2">
        <f t="shared" si="117"/>
        <v>0</v>
      </c>
      <c r="AP325" t="s">
        <v>1263</v>
      </c>
      <c r="AQ325" t="s">
        <v>681</v>
      </c>
      <c r="AR325">
        <v>3</v>
      </c>
      <c r="AT325" s="97">
        <v>8</v>
      </c>
      <c r="AU325" s="99">
        <v>113</v>
      </c>
      <c r="AV325" s="103">
        <f t="shared" si="108"/>
        <v>8113</v>
      </c>
      <c r="AX325" s="7" t="s">
        <v>1370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</row>
    <row r="326" spans="1:66" hidden="1" outlineLevel="1">
      <c r="A326" t="s">
        <v>1518</v>
      </c>
      <c r="B326" t="s">
        <v>681</v>
      </c>
      <c r="C326" s="1">
        <f t="shared" si="109"/>
        <v>1121</v>
      </c>
      <c r="D326" s="7">
        <f>IF(N326&gt;0, RANK(N326,(N326:P326,Q326:AE326)),0)</f>
        <v>1</v>
      </c>
      <c r="E326" s="7">
        <f>IF(O326&gt;0,RANK(O326,(N326:P326,Q326:AE326)),0)</f>
        <v>2</v>
      </c>
      <c r="F326" s="7">
        <f>IF(P326&gt;0,RANK(P326,(N326:P326,Q326:AE326)),0)</f>
        <v>3</v>
      </c>
      <c r="G326" s="1">
        <f t="shared" si="97"/>
        <v>23</v>
      </c>
      <c r="H326" s="2">
        <f t="shared" si="98"/>
        <v>2.0517395182872437E-2</v>
      </c>
      <c r="I326" s="2"/>
      <c r="J326" s="2">
        <f t="shared" si="110"/>
        <v>0.49152542372881358</v>
      </c>
      <c r="K326" s="2">
        <f t="shared" si="111"/>
        <v>0.47100802854594115</v>
      </c>
      <c r="L326" s="2">
        <f t="shared" si="112"/>
        <v>1.6949152542372881E-2</v>
      </c>
      <c r="M326" s="2">
        <f t="shared" si="113"/>
        <v>2.0517395182872388E-2</v>
      </c>
      <c r="N326" s="59">
        <v>551</v>
      </c>
      <c r="O326" s="59">
        <v>528</v>
      </c>
      <c r="P326" s="59">
        <v>19</v>
      </c>
      <c r="Q326" s="59">
        <v>0</v>
      </c>
      <c r="R326" s="59"/>
      <c r="S326" s="59"/>
      <c r="T326" s="59"/>
      <c r="U326" s="59"/>
      <c r="V326" s="59"/>
      <c r="W326" s="59"/>
      <c r="X326" s="59"/>
      <c r="Y326" s="59"/>
      <c r="Z326" s="59"/>
      <c r="AA326" s="59">
        <v>12</v>
      </c>
      <c r="AB326" s="59">
        <v>11</v>
      </c>
      <c r="AC326" s="59"/>
      <c r="AD326" s="59"/>
      <c r="AE326" s="59"/>
      <c r="AG326" s="7">
        <f>IF(Q326&gt;0,RANK(Q326,(N326:P326,Q326:AE326)),0)</f>
        <v>0</v>
      </c>
      <c r="AH326" s="7">
        <f>IF(R326&gt;0,RANK(R326,(N326:P326,Q326:AE326)),0)</f>
        <v>0</v>
      </c>
      <c r="AI326" s="7">
        <f>IF(T326&gt;0,RANK(T326,(N326:P326,Q326:AE326)),0)</f>
        <v>0</v>
      </c>
      <c r="AJ326" s="7">
        <f>IF(S326&gt;0,RANK(S326,(N326:P326,Q326:AE326)),0)</f>
        <v>0</v>
      </c>
      <c r="AK326" s="2">
        <f t="shared" si="114"/>
        <v>0</v>
      </c>
      <c r="AL326" s="2">
        <f t="shared" si="115"/>
        <v>0</v>
      </c>
      <c r="AM326" s="2">
        <f t="shared" si="116"/>
        <v>0</v>
      </c>
      <c r="AN326" s="2">
        <f t="shared" si="117"/>
        <v>0</v>
      </c>
      <c r="AP326" t="s">
        <v>1518</v>
      </c>
      <c r="AQ326" t="s">
        <v>681</v>
      </c>
      <c r="AR326">
        <v>4</v>
      </c>
      <c r="AT326" s="97">
        <v>8</v>
      </c>
      <c r="AU326" s="99">
        <v>115</v>
      </c>
      <c r="AV326" s="103">
        <f t="shared" si="108"/>
        <v>8115</v>
      </c>
      <c r="AX326" s="7" t="s">
        <v>1370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</row>
    <row r="327" spans="1:66" hidden="1" outlineLevel="1">
      <c r="A327" t="s">
        <v>800</v>
      </c>
      <c r="B327" t="s">
        <v>681</v>
      </c>
      <c r="C327" s="1">
        <f t="shared" si="109"/>
        <v>8282</v>
      </c>
      <c r="D327" s="7">
        <f>IF(N327&gt;0, RANK(N327,(N327:P327,Q327:AE327)),0)</f>
        <v>1</v>
      </c>
      <c r="E327" s="7">
        <f>IF(O327&gt;0,RANK(O327,(N327:P327,Q327:AE327)),0)</f>
        <v>2</v>
      </c>
      <c r="F327" s="7">
        <f>IF(P327&gt;0,RANK(P327,(N327:P327,Q327:AE327)),0)</f>
        <v>3</v>
      </c>
      <c r="G327" s="1">
        <f t="shared" ref="G327:G332" si="118">IF(C327&gt;0,MAX(N327:P327)-LARGE(N327:P327,2),0)</f>
        <v>2961</v>
      </c>
      <c r="H327" s="2">
        <f t="shared" ref="H327:H332" si="119">IF(C327&gt;0,G327/C327,0)</f>
        <v>0.3575223375996136</v>
      </c>
      <c r="I327" s="2"/>
      <c r="J327" s="2">
        <f t="shared" si="110"/>
        <v>0.64911857039362475</v>
      </c>
      <c r="K327" s="2">
        <f t="shared" si="111"/>
        <v>0.29159623279401109</v>
      </c>
      <c r="L327" s="2">
        <f t="shared" si="112"/>
        <v>3.767205988891572E-2</v>
      </c>
      <c r="M327" s="2">
        <f t="shared" si="113"/>
        <v>2.1613136923448441E-2</v>
      </c>
      <c r="N327" s="59">
        <v>5376</v>
      </c>
      <c r="O327" s="59">
        <v>2415</v>
      </c>
      <c r="P327" s="59">
        <v>312</v>
      </c>
      <c r="Q327" s="59">
        <v>0</v>
      </c>
      <c r="R327" s="59"/>
      <c r="S327" s="59"/>
      <c r="T327" s="59"/>
      <c r="U327" s="59"/>
      <c r="V327" s="59"/>
      <c r="W327" s="59"/>
      <c r="X327" s="59"/>
      <c r="Y327" s="59"/>
      <c r="Z327" s="59"/>
      <c r="AA327" s="59">
        <v>85</v>
      </c>
      <c r="AB327" s="59">
        <v>94</v>
      </c>
      <c r="AC327" s="59"/>
      <c r="AD327" s="59"/>
      <c r="AE327" s="59"/>
      <c r="AG327" s="7">
        <f>IF(Q327&gt;0,RANK(Q327,(N327:P327,Q327:AE327)),0)</f>
        <v>0</v>
      </c>
      <c r="AH327" s="7">
        <f>IF(R327&gt;0,RANK(R327,(N327:P327,Q327:AE327)),0)</f>
        <v>0</v>
      </c>
      <c r="AI327" s="7">
        <f>IF(T327&gt;0,RANK(T327,(N327:P327,Q327:AE327)),0)</f>
        <v>0</v>
      </c>
      <c r="AJ327" s="7">
        <f>IF(S327&gt;0,RANK(S327,(N327:P327,Q327:AE327)),0)</f>
        <v>0</v>
      </c>
      <c r="AK327" s="2">
        <f t="shared" si="114"/>
        <v>0</v>
      </c>
      <c r="AL327" s="2">
        <f t="shared" si="115"/>
        <v>0</v>
      </c>
      <c r="AM327" s="2">
        <f t="shared" si="116"/>
        <v>0</v>
      </c>
      <c r="AN327" s="2">
        <f t="shared" si="117"/>
        <v>0</v>
      </c>
      <c r="AP327" t="s">
        <v>800</v>
      </c>
      <c r="AQ327" t="s">
        <v>681</v>
      </c>
      <c r="AR327">
        <v>2</v>
      </c>
      <c r="AT327" s="97">
        <v>8</v>
      </c>
      <c r="AU327" s="99">
        <v>117</v>
      </c>
      <c r="AV327" s="103">
        <f t="shared" si="108"/>
        <v>8117</v>
      </c>
      <c r="AX327" s="7" t="s">
        <v>1370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</row>
    <row r="328" spans="1:66" hidden="1" outlineLevel="1">
      <c r="A328" t="s">
        <v>801</v>
      </c>
      <c r="B328" t="s">
        <v>681</v>
      </c>
      <c r="C328" s="1">
        <f t="shared" si="109"/>
        <v>6839</v>
      </c>
      <c r="D328" s="7">
        <f>IF(N328&gt;0, RANK(N328,(N328:P328,Q328:AE328)),0)</f>
        <v>2</v>
      </c>
      <c r="E328" s="7">
        <f>IF(O328&gt;0,RANK(O328,(N328:P328,Q328:AE328)),0)</f>
        <v>1</v>
      </c>
      <c r="F328" s="7">
        <f>IF(P328&gt;0,RANK(P328,(N328:P328,Q328:AE328)),0)</f>
        <v>3</v>
      </c>
      <c r="G328" s="1">
        <f t="shared" si="118"/>
        <v>1148</v>
      </c>
      <c r="H328" s="2">
        <f t="shared" si="119"/>
        <v>0.16786079836233367</v>
      </c>
      <c r="I328" s="2"/>
      <c r="J328" s="2">
        <f t="shared" si="110"/>
        <v>0.37944143880684311</v>
      </c>
      <c r="K328" s="2">
        <f t="shared" si="111"/>
        <v>0.54730223716917681</v>
      </c>
      <c r="L328" s="2">
        <f t="shared" si="112"/>
        <v>4.2550080421114196E-2</v>
      </c>
      <c r="M328" s="2">
        <f t="shared" si="113"/>
        <v>3.0706243602865883E-2</v>
      </c>
      <c r="N328" s="59">
        <v>2595</v>
      </c>
      <c r="O328" s="59">
        <v>3743</v>
      </c>
      <c r="P328" s="59">
        <v>291</v>
      </c>
      <c r="Q328" s="59">
        <v>1</v>
      </c>
      <c r="R328" s="59"/>
      <c r="S328" s="59"/>
      <c r="T328" s="59"/>
      <c r="U328" s="59"/>
      <c r="V328" s="59"/>
      <c r="W328" s="59"/>
      <c r="X328" s="59"/>
      <c r="Y328" s="59"/>
      <c r="Z328" s="59"/>
      <c r="AA328" s="59">
        <v>85</v>
      </c>
      <c r="AB328" s="59">
        <v>124</v>
      </c>
      <c r="AC328" s="59"/>
      <c r="AD328" s="59"/>
      <c r="AE328" s="59"/>
      <c r="AG328" s="7">
        <f>IF(Q328&gt;0,RANK(Q328,(N328:P328,Q328:AE328)),0)</f>
        <v>6</v>
      </c>
      <c r="AH328" s="7">
        <f>IF(R328&gt;0,RANK(R328,(N328:P328,Q328:AE328)),0)</f>
        <v>0</v>
      </c>
      <c r="AI328" s="7">
        <f>IF(T328&gt;0,RANK(T328,(N328:P328,Q328:AE328)),0)</f>
        <v>0</v>
      </c>
      <c r="AJ328" s="7">
        <f>IF(S328&gt;0,RANK(S328,(N328:P328,Q328:AE328)),0)</f>
        <v>0</v>
      </c>
      <c r="AK328" s="2">
        <f t="shared" si="114"/>
        <v>1.4622020763269483E-4</v>
      </c>
      <c r="AL328" s="2">
        <f t="shared" si="115"/>
        <v>0</v>
      </c>
      <c r="AM328" s="2">
        <f t="shared" si="116"/>
        <v>0</v>
      </c>
      <c r="AN328" s="2">
        <f t="shared" si="117"/>
        <v>0</v>
      </c>
      <c r="AP328" t="s">
        <v>801</v>
      </c>
      <c r="AQ328" t="s">
        <v>681</v>
      </c>
      <c r="AR328">
        <v>5</v>
      </c>
      <c r="AT328" s="97">
        <v>8</v>
      </c>
      <c r="AU328" s="99">
        <v>119</v>
      </c>
      <c r="AV328" s="103">
        <f t="shared" si="108"/>
        <v>8119</v>
      </c>
      <c r="AX328" s="7" t="s">
        <v>1370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</row>
    <row r="329" spans="1:66" hidden="1" outlineLevel="1">
      <c r="A329" t="s">
        <v>2040</v>
      </c>
      <c r="B329" t="s">
        <v>681</v>
      </c>
      <c r="C329" s="1">
        <f t="shared" si="109"/>
        <v>2588</v>
      </c>
      <c r="D329" s="7">
        <f>IF(N329&gt;0, RANK(N329,(N329:P329,Q329:AE329)),0)</f>
        <v>2</v>
      </c>
      <c r="E329" s="7">
        <f>IF(O329&gt;0,RANK(O329,(N329:P329,Q329:AE329)),0)</f>
        <v>1</v>
      </c>
      <c r="F329" s="7">
        <f>IF(P329&gt;0,RANK(P329,(N329:P329,Q329:AE329)),0)</f>
        <v>3</v>
      </c>
      <c r="G329" s="1">
        <f t="shared" si="118"/>
        <v>239</v>
      </c>
      <c r="H329" s="2">
        <f t="shared" si="119"/>
        <v>9.2349304482225655E-2</v>
      </c>
      <c r="I329" s="2"/>
      <c r="J329" s="2">
        <f t="shared" si="110"/>
        <v>0.4238794435857805</v>
      </c>
      <c r="K329" s="2">
        <f t="shared" si="111"/>
        <v>0.51622874806800623</v>
      </c>
      <c r="L329" s="2">
        <f t="shared" si="112"/>
        <v>2.704791344667697E-2</v>
      </c>
      <c r="M329" s="2">
        <f t="shared" si="113"/>
        <v>3.2843894899536361E-2</v>
      </c>
      <c r="N329" s="59">
        <v>1097</v>
      </c>
      <c r="O329" s="59">
        <v>1336</v>
      </c>
      <c r="P329" s="59">
        <v>70</v>
      </c>
      <c r="Q329" s="59">
        <v>0</v>
      </c>
      <c r="R329" s="59"/>
      <c r="S329" s="59"/>
      <c r="T329" s="59"/>
      <c r="U329" s="59"/>
      <c r="V329" s="59"/>
      <c r="W329" s="59"/>
      <c r="X329" s="59"/>
      <c r="Y329" s="59"/>
      <c r="Z329" s="59"/>
      <c r="AA329" s="59">
        <v>38</v>
      </c>
      <c r="AB329" s="59">
        <v>47</v>
      </c>
      <c r="AC329" s="59"/>
      <c r="AD329" s="59"/>
      <c r="AE329" s="59"/>
      <c r="AG329" s="7">
        <f>IF(Q329&gt;0,RANK(Q329,(N329:P329,Q329:AE329)),0)</f>
        <v>0</v>
      </c>
      <c r="AH329" s="7">
        <f>IF(R329&gt;0,RANK(R329,(N329:P329,Q329:AE329)),0)</f>
        <v>0</v>
      </c>
      <c r="AI329" s="7">
        <f>IF(T329&gt;0,RANK(T329,(N329:P329,Q329:AE329)),0)</f>
        <v>0</v>
      </c>
      <c r="AJ329" s="7">
        <f>IF(S329&gt;0,RANK(S329,(N329:P329,Q329:AE329)),0)</f>
        <v>0</v>
      </c>
      <c r="AK329" s="2">
        <f t="shared" si="114"/>
        <v>0</v>
      </c>
      <c r="AL329" s="2">
        <f t="shared" si="115"/>
        <v>0</v>
      </c>
      <c r="AM329" s="2">
        <f t="shared" si="116"/>
        <v>0</v>
      </c>
      <c r="AN329" s="2">
        <f t="shared" si="117"/>
        <v>0</v>
      </c>
      <c r="AP329" t="s">
        <v>2040</v>
      </c>
      <c r="AQ329" t="s">
        <v>681</v>
      </c>
      <c r="AR329">
        <v>4</v>
      </c>
      <c r="AT329" s="97">
        <v>8</v>
      </c>
      <c r="AU329" s="99">
        <v>121</v>
      </c>
      <c r="AV329" s="103">
        <f t="shared" si="108"/>
        <v>8121</v>
      </c>
      <c r="AX329" s="7" t="s">
        <v>1370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</row>
    <row r="330" spans="1:66" hidden="1" outlineLevel="1">
      <c r="A330" t="s">
        <v>183</v>
      </c>
      <c r="B330" t="s">
        <v>681</v>
      </c>
      <c r="C330" s="1">
        <f t="shared" si="109"/>
        <v>54042</v>
      </c>
      <c r="D330" s="7">
        <f>IF(N330&gt;0, RANK(N330,(N330:P330,Q330:AE330)),0)</f>
        <v>1</v>
      </c>
      <c r="E330" s="7">
        <f>IF(O330&gt;0,RANK(O330,(N330:P330,Q330:AE330)),0)</f>
        <v>2</v>
      </c>
      <c r="F330" s="7">
        <f>IF(P330&gt;0,RANK(P330,(N330:P330,Q330:AE330)),0)</f>
        <v>3</v>
      </c>
      <c r="G330" s="1">
        <f t="shared" si="118"/>
        <v>548</v>
      </c>
      <c r="H330" s="2">
        <f t="shared" si="119"/>
        <v>1.0140261278265053E-2</v>
      </c>
      <c r="I330" s="2"/>
      <c r="J330" s="2">
        <f t="shared" si="110"/>
        <v>0.47446430554013547</v>
      </c>
      <c r="K330" s="2">
        <f t="shared" si="111"/>
        <v>0.46432404426187041</v>
      </c>
      <c r="L330" s="2">
        <f t="shared" si="112"/>
        <v>2.9588098145886532E-2</v>
      </c>
      <c r="M330" s="2">
        <f t="shared" si="113"/>
        <v>3.1623552052107651E-2</v>
      </c>
      <c r="N330" s="59">
        <v>25641</v>
      </c>
      <c r="O330" s="59">
        <v>25093</v>
      </c>
      <c r="P330" s="59">
        <v>1599</v>
      </c>
      <c r="Q330" s="59">
        <v>0</v>
      </c>
      <c r="R330" s="59"/>
      <c r="S330" s="59"/>
      <c r="T330" s="59"/>
      <c r="U330" s="59"/>
      <c r="V330" s="59"/>
      <c r="W330" s="59"/>
      <c r="X330" s="59"/>
      <c r="Y330" s="59"/>
      <c r="Z330" s="59"/>
      <c r="AA330" s="59">
        <v>722</v>
      </c>
      <c r="AB330" s="59">
        <v>987</v>
      </c>
      <c r="AC330" s="59"/>
      <c r="AD330" s="59"/>
      <c r="AE330" s="59"/>
      <c r="AG330" s="7">
        <f>IF(Q330&gt;0,RANK(Q330,(N330:P330,Q330:AE330)),0)</f>
        <v>0</v>
      </c>
      <c r="AH330" s="7">
        <f>IF(R330&gt;0,RANK(R330,(N330:P330,Q330:AE330)),0)</f>
        <v>0</v>
      </c>
      <c r="AI330" s="7">
        <f>IF(T330&gt;0,RANK(T330,(N330:P330,Q330:AE330)),0)</f>
        <v>0</v>
      </c>
      <c r="AJ330" s="7">
        <f>IF(S330&gt;0,RANK(S330,(N330:P330,Q330:AE330)),0)</f>
        <v>0</v>
      </c>
      <c r="AK330" s="2">
        <f t="shared" si="114"/>
        <v>0</v>
      </c>
      <c r="AL330" s="2">
        <f t="shared" si="115"/>
        <v>0</v>
      </c>
      <c r="AM330" s="2">
        <f t="shared" si="116"/>
        <v>0</v>
      </c>
      <c r="AN330" s="2">
        <f t="shared" si="117"/>
        <v>0</v>
      </c>
      <c r="AP330" t="s">
        <v>183</v>
      </c>
      <c r="AQ330" t="s">
        <v>681</v>
      </c>
      <c r="AR330">
        <v>0</v>
      </c>
      <c r="AT330" s="97">
        <v>8</v>
      </c>
      <c r="AU330" s="99">
        <v>123</v>
      </c>
      <c r="AV330" s="103">
        <f t="shared" si="108"/>
        <v>8123</v>
      </c>
      <c r="AX330" s="7" t="s">
        <v>1370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</row>
    <row r="331" spans="1:66" hidden="1" outlineLevel="1">
      <c r="A331" t="s">
        <v>2118</v>
      </c>
      <c r="B331" t="s">
        <v>681</v>
      </c>
      <c r="C331" s="1">
        <f t="shared" si="109"/>
        <v>4462</v>
      </c>
      <c r="D331" s="7">
        <f>IF(N331&gt;0, RANK(N331,(N331:P331,Q331:AE331)),0)</f>
        <v>1</v>
      </c>
      <c r="E331" s="7">
        <f>IF(O331&gt;0,RANK(O331,(N331:P331,Q331:AE331)),0)</f>
        <v>2</v>
      </c>
      <c r="F331" s="7">
        <f>IF(P331&gt;0,RANK(P331,(N331:P331,Q331:AE331)),0)</f>
        <v>3</v>
      </c>
      <c r="G331" s="1">
        <f t="shared" si="118"/>
        <v>81</v>
      </c>
      <c r="H331" s="2">
        <f t="shared" si="119"/>
        <v>1.815329448677723E-2</v>
      </c>
      <c r="I331" s="2"/>
      <c r="J331" s="2">
        <f t="shared" si="110"/>
        <v>0.48431196772747648</v>
      </c>
      <c r="K331" s="2">
        <f t="shared" si="111"/>
        <v>0.46615867324069926</v>
      </c>
      <c r="L331" s="2">
        <f t="shared" si="112"/>
        <v>2.0394441954280591E-2</v>
      </c>
      <c r="M331" s="2">
        <f t="shared" si="113"/>
        <v>2.9134917077543614E-2</v>
      </c>
      <c r="N331" s="59">
        <v>2161</v>
      </c>
      <c r="O331" s="59">
        <v>2080</v>
      </c>
      <c r="P331" s="59">
        <v>91</v>
      </c>
      <c r="Q331" s="59">
        <v>3</v>
      </c>
      <c r="R331" s="59"/>
      <c r="S331" s="59"/>
      <c r="T331" s="59"/>
      <c r="U331" s="59"/>
      <c r="V331" s="59"/>
      <c r="W331" s="59"/>
      <c r="X331" s="59"/>
      <c r="Y331" s="59"/>
      <c r="Z331" s="59"/>
      <c r="AA331" s="59">
        <v>52</v>
      </c>
      <c r="AB331" s="59">
        <v>75</v>
      </c>
      <c r="AC331" s="59"/>
      <c r="AD331" s="59"/>
      <c r="AE331" s="59"/>
      <c r="AG331" s="7">
        <f>IF(Q331&gt;0,RANK(Q331,(N331:P331,Q331:AE331)),0)</f>
        <v>6</v>
      </c>
      <c r="AH331" s="7">
        <f>IF(R331&gt;0,RANK(R331,(N331:P331,Q331:AE331)),0)</f>
        <v>0</v>
      </c>
      <c r="AI331" s="7">
        <f>IF(T331&gt;0,RANK(T331,(N331:P331,Q331:AE331)),0)</f>
        <v>0</v>
      </c>
      <c r="AJ331" s="7">
        <f>IF(S331&gt;0,RANK(S331,(N331:P331,Q331:AE331)),0)</f>
        <v>0</v>
      </c>
      <c r="AK331" s="2">
        <f t="shared" si="114"/>
        <v>6.723442402510085E-4</v>
      </c>
      <c r="AL331" s="2">
        <f t="shared" si="115"/>
        <v>0</v>
      </c>
      <c r="AM331" s="2">
        <f t="shared" si="116"/>
        <v>0</v>
      </c>
      <c r="AN331" s="2">
        <f t="shared" si="117"/>
        <v>0</v>
      </c>
      <c r="AP331" t="s">
        <v>2118</v>
      </c>
      <c r="AQ331" t="s">
        <v>681</v>
      </c>
      <c r="AR331">
        <v>4</v>
      </c>
      <c r="AT331" s="97">
        <v>8</v>
      </c>
      <c r="AU331" s="99">
        <v>125</v>
      </c>
      <c r="AV331" s="103">
        <f t="shared" si="108"/>
        <v>8125</v>
      </c>
      <c r="AX331" s="7" t="s">
        <v>1370</v>
      </c>
      <c r="BG331">
        <v>1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</row>
    <row r="332" spans="1:66" collapsed="1">
      <c r="A332" t="s">
        <v>1005</v>
      </c>
      <c r="B332" t="s">
        <v>1894</v>
      </c>
      <c r="C332" s="1">
        <f t="shared" si="109"/>
        <v>1552289</v>
      </c>
      <c r="D332" s="7">
        <f>IF(N332&gt;0, RANK(N332,(N332:P332,Q332:AE332)),0)</f>
        <v>1</v>
      </c>
      <c r="E332" s="7">
        <f>IF(O332&gt;0,RANK(O332,(N332:P332,Q332:AE332)),0)</f>
        <v>2</v>
      </c>
      <c r="F332" s="7">
        <f>IF(P332&gt;0,RANK(P332,(N332:P332,Q332:AE332)),0)</f>
        <v>3</v>
      </c>
      <c r="G332" s="1">
        <f t="shared" si="118"/>
        <v>140832</v>
      </c>
      <c r="H332" s="2">
        <f t="shared" si="119"/>
        <v>9.0725373947763588E-2</v>
      </c>
      <c r="I332" s="2"/>
      <c r="J332" s="2">
        <f t="shared" si="110"/>
        <v>0.51776763218704769</v>
      </c>
      <c r="K332" s="2">
        <f t="shared" si="111"/>
        <v>0.42704225823928404</v>
      </c>
      <c r="L332" s="2">
        <f t="shared" si="112"/>
        <v>2.7349932905534988E-2</v>
      </c>
      <c r="M332" s="2">
        <f t="shared" si="113"/>
        <v>2.7840176668133279E-2</v>
      </c>
      <c r="N332" s="59">
        <f>SUM(N269:N331)</f>
        <v>803725</v>
      </c>
      <c r="O332" s="59">
        <f>SUM(O269:O331)</f>
        <v>662893</v>
      </c>
      <c r="P332" s="59">
        <f>SUM(P269:P331)</f>
        <v>42455</v>
      </c>
      <c r="Q332" s="59">
        <f>SUM(Q269:Q331)</f>
        <v>23</v>
      </c>
      <c r="R332" s="59"/>
      <c r="S332" s="59"/>
      <c r="T332" s="59"/>
      <c r="U332" s="59"/>
      <c r="V332" s="59"/>
      <c r="W332" s="59"/>
      <c r="X332" s="59"/>
      <c r="Y332" s="59"/>
      <c r="Z332" s="59"/>
      <c r="AA332" s="59">
        <f>SUM(AA269:AA331)</f>
        <v>20347</v>
      </c>
      <c r="AB332" s="59">
        <f>SUM(AB269:AB331)</f>
        <v>22846</v>
      </c>
      <c r="AC332" s="59"/>
      <c r="AD332" s="59"/>
      <c r="AE332" s="59">
        <f>SUM(AE269:AE331)</f>
        <v>0</v>
      </c>
      <c r="AG332" s="7">
        <f>IF(Q332&gt;0,RANK(Q332,(N332:P332,Q332:AE332)),0)</f>
        <v>6</v>
      </c>
      <c r="AH332" s="7">
        <f>IF(R332&gt;0,RANK(R332,(N332:P332,Q332:AE332)),0)</f>
        <v>0</v>
      </c>
      <c r="AI332" s="7">
        <f>IF(T332&gt;0,RANK(T332,(N332:P332,Q332:AE332)),0)</f>
        <v>0</v>
      </c>
      <c r="AJ332" s="7">
        <f>IF(S332&gt;0,RANK(S332,(N332:P332,Q332:AE332)),0)</f>
        <v>0</v>
      </c>
      <c r="AK332" s="2">
        <f t="shared" si="114"/>
        <v>1.4816828567360845E-5</v>
      </c>
      <c r="AL332" s="2">
        <f t="shared" si="115"/>
        <v>0</v>
      </c>
      <c r="AM332" s="2">
        <f t="shared" si="116"/>
        <v>0</v>
      </c>
      <c r="AN332" s="2">
        <f t="shared" si="117"/>
        <v>0</v>
      </c>
      <c r="AP332" t="s">
        <v>1005</v>
      </c>
      <c r="AQ332" t="s">
        <v>1894</v>
      </c>
      <c r="AT332" s="97">
        <v>8</v>
      </c>
      <c r="AU332" s="99"/>
      <c r="AV332" s="97">
        <v>8</v>
      </c>
      <c r="AX332" s="7" t="s">
        <v>2353</v>
      </c>
      <c r="BG332">
        <v>46</v>
      </c>
      <c r="BH332">
        <v>3</v>
      </c>
      <c r="BI332">
        <v>17</v>
      </c>
      <c r="BJ332">
        <v>1</v>
      </c>
      <c r="BK332">
        <v>2</v>
      </c>
      <c r="BL332">
        <v>1</v>
      </c>
      <c r="BM332">
        <v>7</v>
      </c>
      <c r="BN332">
        <v>5</v>
      </c>
    </row>
    <row r="333" spans="1:66">
      <c r="C333" s="1"/>
      <c r="E333" s="7"/>
      <c r="F333" s="7"/>
      <c r="I333" s="2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G333" s="7"/>
      <c r="AH333" s="7"/>
      <c r="AI333" s="7"/>
      <c r="AJ333" s="7"/>
      <c r="AT333" s="97"/>
      <c r="AU333" s="99"/>
      <c r="AV333" s="103"/>
    </row>
    <row r="334" spans="1:66" hidden="1" outlineLevel="1">
      <c r="A334" t="s">
        <v>2251</v>
      </c>
      <c r="B334" t="s">
        <v>212</v>
      </c>
      <c r="C334" s="1">
        <f t="shared" ref="C334:C342" si="120">SUM(N334:AE334)</f>
        <v>375509</v>
      </c>
      <c r="D334" s="7">
        <f>IF(N334&gt;0, RANK(N334,(N334:P334,Q334:AE334)),0)</f>
        <v>1</v>
      </c>
      <c r="E334" s="7">
        <f>IF(O334&gt;0,RANK(O334,(N334:P334,Q334:AE334)),0)</f>
        <v>2</v>
      </c>
      <c r="F334" s="7">
        <f>IF(P334&gt;0,RANK(P334,(N334:P334,Q334:AE334)),0)</f>
        <v>0</v>
      </c>
      <c r="G334" s="1">
        <f t="shared" ref="G334:G342" si="121">IF(C334&gt;0,MAX(N334:P334)-LARGE(N334:P334,2),0)</f>
        <v>40889</v>
      </c>
      <c r="H334" s="2">
        <f t="shared" ref="H334:H342" si="122">IF(C334&gt;0,G334/C334,0)</f>
        <v>0.10888953393926644</v>
      </c>
      <c r="I334" s="2"/>
      <c r="J334" s="2">
        <f t="shared" ref="J334:J342" si="123">IF($C334=0,"-",N334/$C334)</f>
        <v>0.54273266419712973</v>
      </c>
      <c r="K334" s="2">
        <f t="shared" ref="K334:K342" si="124">IF($C334=0,"-",O334/$C334)</f>
        <v>0.43384313025786331</v>
      </c>
      <c r="L334" s="2">
        <f t="shared" ref="L334:L342" si="125">IF($C334=0,"-",P334/$C334)</f>
        <v>0</v>
      </c>
      <c r="M334" s="2">
        <f t="shared" ref="M334:M342" si="126">IF(C334=0,"-",(1-J334-K334-L334))</f>
        <v>2.342420554500696E-2</v>
      </c>
      <c r="N334" s="59">
        <f>SUMIF(Town!$AO$3:$AO$171,$AV334,Town!N$3:N$171)</f>
        <v>203801</v>
      </c>
      <c r="O334" s="59">
        <f>SUMIF(Town!$AO$3:$AO$171,$AV334,Town!O$3:O$171)</f>
        <v>162912</v>
      </c>
      <c r="P334" s="59"/>
      <c r="Q334" s="59">
        <f>SUMIF(Town!$AO$3:$AO$171,$AV334,Town!Q$3:Q$171)</f>
        <v>2134</v>
      </c>
      <c r="R334" s="59"/>
      <c r="S334" s="59"/>
      <c r="T334" s="59"/>
      <c r="U334" s="59"/>
      <c r="V334" s="59"/>
      <c r="W334" s="59"/>
      <c r="X334" s="59"/>
      <c r="Y334" s="59"/>
      <c r="Z334" s="59">
        <f>SUMIF(Town!$AO$3:$AO$171,$AV334,Town!Z$3:Z$171)</f>
        <v>6662</v>
      </c>
      <c r="AA334" s="59"/>
      <c r="AB334" s="59"/>
      <c r="AC334" s="59"/>
      <c r="AD334" s="59"/>
      <c r="AE334" s="59">
        <f>SUMIF(Town!$AO$3:$AO$171,$AV334,Town!AE$3:AE$171)</f>
        <v>0</v>
      </c>
      <c r="AG334" s="7">
        <f>IF(Q334&gt;0,RANK(Q334,(N334:P334,Q334:AE334)),0)</f>
        <v>4</v>
      </c>
      <c r="AH334" s="7">
        <f>IF(R334&gt;0,RANK(R334,(N334:P334,Q334:AE334)),0)</f>
        <v>0</v>
      </c>
      <c r="AI334" s="7">
        <f>IF(T334&gt;0,RANK(T334,(N334:P334,Q334:AE334)),0)</f>
        <v>0</v>
      </c>
      <c r="AJ334" s="7">
        <f>IF(S334&gt;0,RANK(S334,(N334:P334,Q334:AE334)),0)</f>
        <v>0</v>
      </c>
      <c r="AK334" s="2">
        <f t="shared" ref="AK334:AK342" si="127">IF($C334=0,"-",Q334/$C334)</f>
        <v>5.6829530051210487E-3</v>
      </c>
      <c r="AL334" s="2">
        <f t="shared" ref="AL334:AL342" si="128">IF($C334=0,"-",R334/$C334)</f>
        <v>0</v>
      </c>
      <c r="AM334" s="2">
        <f t="shared" ref="AM334:AM342" si="129">IF($C334=0,"-",T334/$C334)</f>
        <v>0</v>
      </c>
      <c r="AN334" s="2">
        <f t="shared" ref="AN334:AN342" si="130">IF($C334=0,"-",S334/$C334)</f>
        <v>0</v>
      </c>
      <c r="AP334" t="s">
        <v>2251</v>
      </c>
      <c r="AQ334" t="s">
        <v>212</v>
      </c>
      <c r="AT334" s="97">
        <v>9</v>
      </c>
      <c r="AU334" s="99">
        <v>1</v>
      </c>
      <c r="AV334" s="103">
        <f t="shared" si="108"/>
        <v>9001</v>
      </c>
      <c r="AX334" s="7" t="s">
        <v>1370</v>
      </c>
    </row>
    <row r="335" spans="1:66" hidden="1" outlineLevel="1">
      <c r="A335" t="s">
        <v>1979</v>
      </c>
      <c r="B335" t="s">
        <v>212</v>
      </c>
      <c r="C335" s="1">
        <f t="shared" si="120"/>
        <v>390190</v>
      </c>
      <c r="D335" s="7">
        <f>IF(N335&gt;0, RANK(N335,(N335:P335,Q335:AE335)),0)</f>
        <v>1</v>
      </c>
      <c r="E335" s="7">
        <f>IF(O335&gt;0,RANK(O335,(N335:P335,Q335:AE335)),0)</f>
        <v>2</v>
      </c>
      <c r="F335" s="7">
        <f>IF(P335&gt;0,RANK(P335,(N335:P335,Q335:AE335)),0)</f>
        <v>0</v>
      </c>
      <c r="G335" s="1">
        <f t="shared" si="121"/>
        <v>108783</v>
      </c>
      <c r="H335" s="2">
        <f t="shared" si="122"/>
        <v>0.2787949460519234</v>
      </c>
      <c r="I335" s="2"/>
      <c r="J335" s="2">
        <f t="shared" si="123"/>
        <v>0.62315282298367458</v>
      </c>
      <c r="K335" s="2">
        <f t="shared" si="124"/>
        <v>0.34435787693175118</v>
      </c>
      <c r="L335" s="2">
        <f t="shared" si="125"/>
        <v>0</v>
      </c>
      <c r="M335" s="2">
        <f t="shared" si="126"/>
        <v>3.2489300084574235E-2</v>
      </c>
      <c r="N335" s="59">
        <f>SUMIF(Town!$AO$3:$AO$171,$AV335,Town!N$3:N$171)</f>
        <v>243148</v>
      </c>
      <c r="O335" s="59">
        <f>SUMIF(Town!$AO$3:$AO$171,$AV335,Town!O$3:O$171)</f>
        <v>134365</v>
      </c>
      <c r="P335" s="59"/>
      <c r="Q335" s="59">
        <f>SUMIF(Town!$AO$3:$AO$171,$AV335,Town!Q$3:Q$171)</f>
        <v>2978</v>
      </c>
      <c r="R335" s="59"/>
      <c r="S335" s="59"/>
      <c r="T335" s="59"/>
      <c r="U335" s="59"/>
      <c r="V335" s="59"/>
      <c r="W335" s="59"/>
      <c r="X335" s="59"/>
      <c r="Y335" s="59"/>
      <c r="Z335" s="59">
        <f>SUMIF(Town!$AO$3:$AO$171,$AV335,Town!Z$3:Z$171)</f>
        <v>9699</v>
      </c>
      <c r="AA335" s="59"/>
      <c r="AB335" s="59"/>
      <c r="AC335" s="59"/>
      <c r="AD335" s="59"/>
      <c r="AE335" s="59">
        <f>SUMIF(Town!$AO$3:$AO$171,$AV335,Town!AE$3:AE$171)</f>
        <v>0</v>
      </c>
      <c r="AG335" s="7">
        <f>IF(Q335&gt;0,RANK(Q335,(N335:P335,Q335:AE335)),0)</f>
        <v>4</v>
      </c>
      <c r="AH335" s="7">
        <f>IF(R335&gt;0,RANK(R335,(N335:P335,Q335:AE335)),0)</f>
        <v>0</v>
      </c>
      <c r="AI335" s="7">
        <f>IF(T335&gt;0,RANK(T335,(N335:P335,Q335:AE335)),0)</f>
        <v>0</v>
      </c>
      <c r="AJ335" s="7">
        <f>IF(S335&gt;0,RANK(S335,(N335:P335,Q335:AE335)),0)</f>
        <v>0</v>
      </c>
      <c r="AK335" s="2">
        <f t="shared" si="127"/>
        <v>7.6321791947512752E-3</v>
      </c>
      <c r="AL335" s="2">
        <f t="shared" si="128"/>
        <v>0</v>
      </c>
      <c r="AM335" s="2">
        <f t="shared" si="129"/>
        <v>0</v>
      </c>
      <c r="AN335" s="2">
        <f t="shared" si="130"/>
        <v>0</v>
      </c>
      <c r="AP335" t="s">
        <v>1979</v>
      </c>
      <c r="AQ335" t="s">
        <v>212</v>
      </c>
      <c r="AT335" s="97">
        <v>9</v>
      </c>
      <c r="AU335" s="99">
        <v>3</v>
      </c>
      <c r="AV335" s="103">
        <f t="shared" si="108"/>
        <v>9003</v>
      </c>
      <c r="AX335" s="7" t="s">
        <v>1370</v>
      </c>
    </row>
    <row r="336" spans="1:66" hidden="1" outlineLevel="1">
      <c r="A336" t="s">
        <v>1200</v>
      </c>
      <c r="B336" t="s">
        <v>212</v>
      </c>
      <c r="C336" s="1">
        <f t="shared" si="120"/>
        <v>87184</v>
      </c>
      <c r="D336" s="7">
        <f>IF(N336&gt;0, RANK(N336,(N336:P336,Q336:AE336)),0)</f>
        <v>1</v>
      </c>
      <c r="E336" s="7">
        <f>IF(O336&gt;0,RANK(O336,(N336:P336,Q336:AE336)),0)</f>
        <v>2</v>
      </c>
      <c r="F336" s="7">
        <f>IF(P336&gt;0,RANK(P336,(N336:P336,Q336:AE336)),0)</f>
        <v>0</v>
      </c>
      <c r="G336" s="1">
        <f t="shared" si="121"/>
        <v>11096</v>
      </c>
      <c r="H336" s="2">
        <f t="shared" si="122"/>
        <v>0.12727105890989171</v>
      </c>
      <c r="I336" s="2"/>
      <c r="J336" s="2">
        <f t="shared" si="123"/>
        <v>0.5440333088640118</v>
      </c>
      <c r="K336" s="2">
        <f t="shared" si="124"/>
        <v>0.41676224995412003</v>
      </c>
      <c r="L336" s="2">
        <f t="shared" si="125"/>
        <v>0</v>
      </c>
      <c r="M336" s="2">
        <f t="shared" si="126"/>
        <v>3.9204441181868166E-2</v>
      </c>
      <c r="N336" s="59">
        <f>SUMIF(Town!$AO$3:$AO$171,$AV336,Town!N$3:N$171)</f>
        <v>47431</v>
      </c>
      <c r="O336" s="59">
        <f>SUMIF(Town!$AO$3:$AO$171,$AV336,Town!O$3:O$171)</f>
        <v>36335</v>
      </c>
      <c r="P336" s="59"/>
      <c r="Q336" s="59">
        <f>SUMIF(Town!$AO$3:$AO$171,$AV336,Town!Q$3:Q$171)</f>
        <v>803</v>
      </c>
      <c r="R336" s="59"/>
      <c r="S336" s="59"/>
      <c r="T336" s="59"/>
      <c r="U336" s="59"/>
      <c r="V336" s="59"/>
      <c r="W336" s="59"/>
      <c r="X336" s="59"/>
      <c r="Y336" s="59"/>
      <c r="Z336" s="59">
        <f>SUMIF(Town!$AO$3:$AO$171,$AV336,Town!Z$3:Z$171)</f>
        <v>2615</v>
      </c>
      <c r="AA336" s="59"/>
      <c r="AB336" s="59"/>
      <c r="AC336" s="59"/>
      <c r="AD336" s="59"/>
      <c r="AE336" s="59">
        <f>SUMIF(Town!$AO$3:$AO$171,$AV336,Town!AE$3:AE$171)</f>
        <v>0</v>
      </c>
      <c r="AG336" s="7">
        <f>IF(Q336&gt;0,RANK(Q336,(N336:P336,Q336:AE336)),0)</f>
        <v>4</v>
      </c>
      <c r="AH336" s="7">
        <f>IF(R336&gt;0,RANK(R336,(N336:P336,Q336:AE336)),0)</f>
        <v>0</v>
      </c>
      <c r="AI336" s="7">
        <f>IF(T336&gt;0,RANK(T336,(N336:P336,Q336:AE336)),0)</f>
        <v>0</v>
      </c>
      <c r="AJ336" s="7">
        <f>IF(S336&gt;0,RANK(S336,(N336:P336,Q336:AE336)),0)</f>
        <v>0</v>
      </c>
      <c r="AK336" s="2">
        <f t="shared" si="127"/>
        <v>9.2104055790053225E-3</v>
      </c>
      <c r="AL336" s="2">
        <f t="shared" si="128"/>
        <v>0</v>
      </c>
      <c r="AM336" s="2">
        <f t="shared" si="129"/>
        <v>0</v>
      </c>
      <c r="AN336" s="2">
        <f t="shared" si="130"/>
        <v>0</v>
      </c>
      <c r="AP336" t="s">
        <v>1200</v>
      </c>
      <c r="AQ336" t="s">
        <v>212</v>
      </c>
      <c r="AT336" s="97">
        <v>9</v>
      </c>
      <c r="AU336" s="99">
        <v>5</v>
      </c>
      <c r="AV336" s="103">
        <f t="shared" si="108"/>
        <v>9005</v>
      </c>
      <c r="AX336" s="7" t="s">
        <v>1370</v>
      </c>
    </row>
    <row r="337" spans="1:57" hidden="1" outlineLevel="1">
      <c r="A337" t="s">
        <v>699</v>
      </c>
      <c r="B337" t="s">
        <v>212</v>
      </c>
      <c r="C337" s="1">
        <f t="shared" si="120"/>
        <v>76199</v>
      </c>
      <c r="D337" s="7">
        <f>IF(N337&gt;0, RANK(N337,(N337:P337,Q337:AE337)),0)</f>
        <v>1</v>
      </c>
      <c r="E337" s="7">
        <f>IF(O337&gt;0,RANK(O337,(N337:P337,Q337:AE337)),0)</f>
        <v>2</v>
      </c>
      <c r="F337" s="7">
        <f>IF(P337&gt;0,RANK(P337,(N337:P337,Q337:AE337)),0)</f>
        <v>0</v>
      </c>
      <c r="G337" s="1">
        <f t="shared" si="121"/>
        <v>19272</v>
      </c>
      <c r="H337" s="2">
        <f t="shared" si="122"/>
        <v>0.25291670494363444</v>
      </c>
      <c r="I337" s="2"/>
      <c r="J337" s="2">
        <f t="shared" si="123"/>
        <v>0.6120027821887426</v>
      </c>
      <c r="K337" s="2">
        <f t="shared" si="124"/>
        <v>0.35908607724510822</v>
      </c>
      <c r="L337" s="2">
        <f t="shared" si="125"/>
        <v>0</v>
      </c>
      <c r="M337" s="2">
        <f t="shared" si="126"/>
        <v>2.8911140566149185E-2</v>
      </c>
      <c r="N337" s="59">
        <f>SUMIF(Town!$AO$3:$AO$171,$AV337,Town!N$3:N$171)</f>
        <v>46634</v>
      </c>
      <c r="O337" s="59">
        <f>SUMIF(Town!$AO$3:$AO$171,$AV337,Town!O$3:O$171)</f>
        <v>27362</v>
      </c>
      <c r="P337" s="59"/>
      <c r="Q337" s="59">
        <f>SUMIF(Town!$AO$3:$AO$171,$AV337,Town!Q$3:Q$171)</f>
        <v>630</v>
      </c>
      <c r="R337" s="59"/>
      <c r="S337" s="59"/>
      <c r="T337" s="59"/>
      <c r="U337" s="59"/>
      <c r="V337" s="59"/>
      <c r="W337" s="59"/>
      <c r="X337" s="59"/>
      <c r="Y337" s="59"/>
      <c r="Z337" s="59">
        <f>SUMIF(Town!$AO$3:$AO$171,$AV337,Town!Z$3:Z$171)</f>
        <v>1573</v>
      </c>
      <c r="AA337" s="59"/>
      <c r="AB337" s="59"/>
      <c r="AC337" s="59"/>
      <c r="AD337" s="59"/>
      <c r="AE337" s="59">
        <f>SUMIF(Town!$AO$3:$AO$171,$AV337,Town!AE$3:AE$171)</f>
        <v>0</v>
      </c>
      <c r="AG337" s="7">
        <f>IF(Q337&gt;0,RANK(Q337,(N337:P337,Q337:AE337)),0)</f>
        <v>4</v>
      </c>
      <c r="AH337" s="7">
        <f>IF(R337&gt;0,RANK(R337,(N337:P337,Q337:AE337)),0)</f>
        <v>0</v>
      </c>
      <c r="AI337" s="7">
        <f>IF(T337&gt;0,RANK(T337,(N337:P337,Q337:AE337)),0)</f>
        <v>0</v>
      </c>
      <c r="AJ337" s="7">
        <f>IF(S337&gt;0,RANK(S337,(N337:P337,Q337:AE337)),0)</f>
        <v>0</v>
      </c>
      <c r="AK337" s="2">
        <f t="shared" si="127"/>
        <v>8.267825037073977E-3</v>
      </c>
      <c r="AL337" s="2">
        <f t="shared" si="128"/>
        <v>0</v>
      </c>
      <c r="AM337" s="2">
        <f t="shared" si="129"/>
        <v>0</v>
      </c>
      <c r="AN337" s="2">
        <f t="shared" si="130"/>
        <v>0</v>
      </c>
      <c r="AP337" t="s">
        <v>699</v>
      </c>
      <c r="AQ337" t="s">
        <v>212</v>
      </c>
      <c r="AT337" s="97">
        <v>9</v>
      </c>
      <c r="AU337" s="99">
        <v>7</v>
      </c>
      <c r="AV337" s="103">
        <f t="shared" si="108"/>
        <v>9007</v>
      </c>
      <c r="AX337" s="7" t="s">
        <v>1370</v>
      </c>
    </row>
    <row r="338" spans="1:57" hidden="1" outlineLevel="1">
      <c r="A338" t="s">
        <v>726</v>
      </c>
      <c r="B338" t="s">
        <v>212</v>
      </c>
      <c r="C338" s="1">
        <f t="shared" si="120"/>
        <v>354850</v>
      </c>
      <c r="D338" s="7">
        <f>IF(N338&gt;0, RANK(N338,(N338:P338,Q338:AE338)),0)</f>
        <v>1</v>
      </c>
      <c r="E338" s="7">
        <f>IF(O338&gt;0,RANK(O338,(N338:P338,Q338:AE338)),0)</f>
        <v>2</v>
      </c>
      <c r="F338" s="7">
        <f>IF(P338&gt;0,RANK(P338,(N338:P338,Q338:AE338)),0)</f>
        <v>0</v>
      </c>
      <c r="G338" s="1">
        <f t="shared" si="121"/>
        <v>86528</v>
      </c>
      <c r="H338" s="2">
        <f t="shared" si="122"/>
        <v>0.24384387769480062</v>
      </c>
      <c r="I338" s="2"/>
      <c r="J338" s="2">
        <f t="shared" si="123"/>
        <v>0.60453712836409745</v>
      </c>
      <c r="K338" s="2">
        <f t="shared" si="124"/>
        <v>0.36069325066929686</v>
      </c>
      <c r="L338" s="2">
        <f t="shared" si="125"/>
        <v>0</v>
      </c>
      <c r="M338" s="2">
        <f t="shared" si="126"/>
        <v>3.4769620966605685E-2</v>
      </c>
      <c r="N338" s="59">
        <f>SUMIF(Town!$AO$3:$AO$171,$AV338,Town!N$3:N$171)</f>
        <v>214520</v>
      </c>
      <c r="O338" s="59">
        <f>SUMIF(Town!$AO$3:$AO$171,$AV338,Town!O$3:O$171)</f>
        <v>127992</v>
      </c>
      <c r="P338" s="59"/>
      <c r="Q338" s="59">
        <f>SUMIF(Town!$AO$3:$AO$171,$AV338,Town!Q$3:Q$171)</f>
        <v>2265</v>
      </c>
      <c r="R338" s="59"/>
      <c r="S338" s="59"/>
      <c r="T338" s="59"/>
      <c r="U338" s="59"/>
      <c r="V338" s="59"/>
      <c r="W338" s="59"/>
      <c r="X338" s="59"/>
      <c r="Y338" s="59"/>
      <c r="Z338" s="59">
        <f>SUMIF(Town!$AO$3:$AO$171,$AV338,Town!Z$3:Z$171)</f>
        <v>10073</v>
      </c>
      <c r="AA338" s="59"/>
      <c r="AB338" s="59"/>
      <c r="AC338" s="59"/>
      <c r="AD338" s="59"/>
      <c r="AE338" s="59">
        <f>SUMIF(Town!$AO$3:$AO$171,$AV338,Town!AE$3:AE$171)</f>
        <v>0</v>
      </c>
      <c r="AG338" s="7">
        <f>IF(Q338&gt;0,RANK(Q338,(N338:P338,Q338:AE338)),0)</f>
        <v>4</v>
      </c>
      <c r="AH338" s="7">
        <f>IF(R338&gt;0,RANK(R338,(N338:P338,Q338:AE338)),0)</f>
        <v>0</v>
      </c>
      <c r="AI338" s="7">
        <f>IF(T338&gt;0,RANK(T338,(N338:P338,Q338:AE338)),0)</f>
        <v>0</v>
      </c>
      <c r="AJ338" s="7">
        <f>IF(S338&gt;0,RANK(S338,(N338:P338,Q338:AE338)),0)</f>
        <v>0</v>
      </c>
      <c r="AK338" s="2">
        <f t="shared" si="127"/>
        <v>6.382978723404255E-3</v>
      </c>
      <c r="AL338" s="2">
        <f t="shared" si="128"/>
        <v>0</v>
      </c>
      <c r="AM338" s="2">
        <f t="shared" si="129"/>
        <v>0</v>
      </c>
      <c r="AN338" s="2">
        <f t="shared" si="130"/>
        <v>0</v>
      </c>
      <c r="AP338" t="s">
        <v>726</v>
      </c>
      <c r="AQ338" t="s">
        <v>212</v>
      </c>
      <c r="AT338" s="97">
        <v>9</v>
      </c>
      <c r="AU338" s="99">
        <v>9</v>
      </c>
      <c r="AV338" s="103">
        <f t="shared" si="108"/>
        <v>9009</v>
      </c>
      <c r="AX338" s="7" t="s">
        <v>1370</v>
      </c>
    </row>
    <row r="339" spans="1:57" hidden="1" outlineLevel="1">
      <c r="A339" t="s">
        <v>1697</v>
      </c>
      <c r="B339" t="s">
        <v>212</v>
      </c>
      <c r="C339" s="1">
        <f t="shared" si="120"/>
        <v>109959</v>
      </c>
      <c r="D339" s="7">
        <f>IF(N339&gt;0, RANK(N339,(N339:P339,Q339:AE339)),0)</f>
        <v>1</v>
      </c>
      <c r="E339" s="7">
        <f>IF(O339&gt;0,RANK(O339,(N339:P339,Q339:AE339)),0)</f>
        <v>2</v>
      </c>
      <c r="F339" s="7">
        <f>IF(P339&gt;0,RANK(P339,(N339:P339,Q339:AE339)),0)</f>
        <v>0</v>
      </c>
      <c r="G339" s="1">
        <f t="shared" si="121"/>
        <v>24278</v>
      </c>
      <c r="H339" s="2">
        <f t="shared" si="122"/>
        <v>0.2207913858801917</v>
      </c>
      <c r="I339" s="2"/>
      <c r="J339" s="2">
        <f t="shared" si="123"/>
        <v>0.59589483352886075</v>
      </c>
      <c r="K339" s="2">
        <f t="shared" si="124"/>
        <v>0.37510344764866904</v>
      </c>
      <c r="L339" s="2">
        <f t="shared" si="125"/>
        <v>0</v>
      </c>
      <c r="M339" s="2">
        <f t="shared" si="126"/>
        <v>2.9001718822470213E-2</v>
      </c>
      <c r="N339" s="59">
        <f>SUMIF(Town!$AO$3:$AO$171,$AV339,Town!N$3:N$171)</f>
        <v>65524</v>
      </c>
      <c r="O339" s="59">
        <f>SUMIF(Town!$AO$3:$AO$171,$AV339,Town!O$3:O$171)</f>
        <v>41246</v>
      </c>
      <c r="P339" s="59"/>
      <c r="Q339" s="59">
        <f>SUMIF(Town!$AO$3:$AO$171,$AV339,Town!Q$3:Q$171)</f>
        <v>977</v>
      </c>
      <c r="R339" s="59"/>
      <c r="S339" s="59"/>
      <c r="T339" s="59"/>
      <c r="U339" s="59"/>
      <c r="V339" s="59"/>
      <c r="W339" s="59"/>
      <c r="X339" s="59"/>
      <c r="Y339" s="59"/>
      <c r="Z339" s="59">
        <f>SUMIF(Town!$AO$3:$AO$171,$AV339,Town!Z$3:Z$171)</f>
        <v>2212</v>
      </c>
      <c r="AA339" s="59"/>
      <c r="AB339" s="59"/>
      <c r="AC339" s="59"/>
      <c r="AD339" s="59"/>
      <c r="AE339" s="59">
        <f>SUMIF(Town!$AO$3:$AO$171,$AV339,Town!AE$3:AE$171)</f>
        <v>0</v>
      </c>
      <c r="AG339" s="7">
        <f>IF(Q339&gt;0,RANK(Q339,(N339:P339,Q339:AE339)),0)</f>
        <v>4</v>
      </c>
      <c r="AH339" s="7">
        <f>IF(R339&gt;0,RANK(R339,(N339:P339,Q339:AE339)),0)</f>
        <v>0</v>
      </c>
      <c r="AI339" s="7">
        <f>IF(T339&gt;0,RANK(T339,(N339:P339,Q339:AE339)),0)</f>
        <v>0</v>
      </c>
      <c r="AJ339" s="7">
        <f>IF(S339&gt;0,RANK(S339,(N339:P339,Q339:AE339)),0)</f>
        <v>0</v>
      </c>
      <c r="AK339" s="2">
        <f t="shared" si="127"/>
        <v>8.8851299120581307E-3</v>
      </c>
      <c r="AL339" s="2">
        <f t="shared" si="128"/>
        <v>0</v>
      </c>
      <c r="AM339" s="2">
        <f t="shared" si="129"/>
        <v>0</v>
      </c>
      <c r="AN339" s="2">
        <f t="shared" si="130"/>
        <v>0</v>
      </c>
      <c r="AP339" t="s">
        <v>1697</v>
      </c>
      <c r="AQ339" t="s">
        <v>212</v>
      </c>
      <c r="AR339">
        <v>2</v>
      </c>
      <c r="AT339" s="97">
        <v>9</v>
      </c>
      <c r="AU339" s="99">
        <v>11</v>
      </c>
      <c r="AV339" s="103">
        <f t="shared" si="108"/>
        <v>9011</v>
      </c>
      <c r="AX339" s="7" t="s">
        <v>1370</v>
      </c>
    </row>
    <row r="340" spans="1:57" hidden="1" outlineLevel="1">
      <c r="A340" t="s">
        <v>1698</v>
      </c>
      <c r="B340" t="s">
        <v>212</v>
      </c>
      <c r="C340" s="1">
        <f t="shared" si="120"/>
        <v>62151</v>
      </c>
      <c r="D340" s="7">
        <f>IF(N340&gt;0, RANK(N340,(N340:P340,Q340:AE340)),0)</f>
        <v>1</v>
      </c>
      <c r="E340" s="7">
        <f>IF(O340&gt;0,RANK(O340,(N340:P340,Q340:AE340)),0)</f>
        <v>2</v>
      </c>
      <c r="F340" s="7">
        <f>IF(P340&gt;0,RANK(P340,(N340:P340,Q340:AE340)),0)</f>
        <v>0</v>
      </c>
      <c r="G340" s="1">
        <f t="shared" si="121"/>
        <v>13210</v>
      </c>
      <c r="H340" s="2">
        <f t="shared" si="122"/>
        <v>0.21254686167559653</v>
      </c>
      <c r="I340" s="2"/>
      <c r="J340" s="2">
        <f t="shared" si="123"/>
        <v>0.59060996605042559</v>
      </c>
      <c r="K340" s="2">
        <f t="shared" si="124"/>
        <v>0.37806310437482904</v>
      </c>
      <c r="L340" s="2">
        <f t="shared" si="125"/>
        <v>0</v>
      </c>
      <c r="M340" s="2">
        <f t="shared" si="126"/>
        <v>3.1326929574745366E-2</v>
      </c>
      <c r="N340" s="59">
        <f>SUMIF(Town!$AO$3:$AO$171,$AV340,Town!N$3:N$171)</f>
        <v>36707</v>
      </c>
      <c r="O340" s="59">
        <f>SUMIF(Town!$AO$3:$AO$171,$AV340,Town!O$3:O$171)</f>
        <v>23497</v>
      </c>
      <c r="P340" s="59"/>
      <c r="Q340" s="59">
        <f>SUMIF(Town!$AO$3:$AO$171,$AV340,Town!Q$3:Q$171)</f>
        <v>541</v>
      </c>
      <c r="R340" s="59"/>
      <c r="S340" s="59"/>
      <c r="T340" s="59"/>
      <c r="U340" s="59"/>
      <c r="V340" s="59"/>
      <c r="W340" s="59"/>
      <c r="X340" s="59"/>
      <c r="Y340" s="59"/>
      <c r="Z340" s="59">
        <f>SUMIF(Town!$AO$3:$AO$171,$AV340,Town!Z$3:Z$171)</f>
        <v>1406</v>
      </c>
      <c r="AA340" s="59"/>
      <c r="AB340" s="59"/>
      <c r="AC340" s="59"/>
      <c r="AD340" s="59"/>
      <c r="AE340" s="59">
        <f>SUMIF(Town!$AO$3:$AO$171,$AV340,Town!AE$3:AE$171)</f>
        <v>0</v>
      </c>
      <c r="AG340" s="7">
        <f>IF(Q340&gt;0,RANK(Q340,(N340:P340,Q340:AE340)),0)</f>
        <v>4</v>
      </c>
      <c r="AH340" s="7">
        <f>IF(R340&gt;0,RANK(R340,(N340:P340,Q340:AE340)),0)</f>
        <v>0</v>
      </c>
      <c r="AI340" s="7">
        <f>IF(T340&gt;0,RANK(T340,(N340:P340,Q340:AE340)),0)</f>
        <v>0</v>
      </c>
      <c r="AJ340" s="7">
        <f>IF(S340&gt;0,RANK(S340,(N340:P340,Q340:AE340)),0)</f>
        <v>0</v>
      </c>
      <c r="AK340" s="2">
        <f t="shared" si="127"/>
        <v>8.7046065228234461E-3</v>
      </c>
      <c r="AL340" s="2">
        <f t="shared" si="128"/>
        <v>0</v>
      </c>
      <c r="AM340" s="2">
        <f t="shared" si="129"/>
        <v>0</v>
      </c>
      <c r="AN340" s="2">
        <f t="shared" si="130"/>
        <v>0</v>
      </c>
      <c r="AP340" t="s">
        <v>1698</v>
      </c>
      <c r="AQ340" t="s">
        <v>212</v>
      </c>
      <c r="AR340">
        <v>2</v>
      </c>
      <c r="AT340" s="97">
        <v>9</v>
      </c>
      <c r="AU340" s="99">
        <v>13</v>
      </c>
      <c r="AV340" s="103">
        <f t="shared" si="108"/>
        <v>9013</v>
      </c>
      <c r="AX340" s="7" t="s">
        <v>1370</v>
      </c>
    </row>
    <row r="341" spans="1:57" hidden="1" outlineLevel="1">
      <c r="A341" t="s">
        <v>1373</v>
      </c>
      <c r="B341" t="s">
        <v>212</v>
      </c>
      <c r="C341" s="1">
        <f t="shared" si="120"/>
        <v>44619</v>
      </c>
      <c r="D341" s="7">
        <f>IF(N341&gt;0, RANK(N341,(N341:P341,Q341:AE341)),0)</f>
        <v>1</v>
      </c>
      <c r="E341" s="7">
        <f>IF(O341&gt;0,RANK(O341,(N341:P341,Q341:AE341)),0)</f>
        <v>2</v>
      </c>
      <c r="F341" s="7">
        <f>IF(P341&gt;0,RANK(P341,(N341:P341,Q341:AE341)),0)</f>
        <v>0</v>
      </c>
      <c r="G341" s="1">
        <f t="shared" si="121"/>
        <v>6477</v>
      </c>
      <c r="H341" s="2">
        <f t="shared" si="122"/>
        <v>0.14516237477307872</v>
      </c>
      <c r="I341" s="2"/>
      <c r="J341" s="2">
        <f t="shared" si="123"/>
        <v>0.55590667652793657</v>
      </c>
      <c r="K341" s="2">
        <f t="shared" si="124"/>
        <v>0.41074430175485782</v>
      </c>
      <c r="L341" s="2">
        <f t="shared" si="125"/>
        <v>0</v>
      </c>
      <c r="M341" s="2">
        <f t="shared" si="126"/>
        <v>3.3349021717205607E-2</v>
      </c>
      <c r="N341" s="59">
        <f>SUMIF(Town!$AO$3:$AO$171,$AV341,Town!N$3:N$171)</f>
        <v>24804</v>
      </c>
      <c r="O341" s="59">
        <f>SUMIF(Town!$AO$3:$AO$171,$AV341,Town!O$3:O$171)</f>
        <v>18327</v>
      </c>
      <c r="P341" s="59"/>
      <c r="Q341" s="59">
        <f>SUMIF(Town!$AO$3:$AO$171,$AV341,Town!Q$3:Q$171)</f>
        <v>413</v>
      </c>
      <c r="R341" s="59"/>
      <c r="S341" s="59"/>
      <c r="T341" s="59"/>
      <c r="U341" s="59"/>
      <c r="V341" s="59"/>
      <c r="W341" s="59"/>
      <c r="X341" s="59"/>
      <c r="Y341" s="59"/>
      <c r="Z341" s="59">
        <f>SUMIF(Town!$AO$3:$AO$171,$AV341,Town!Z$3:Z$171)</f>
        <v>1075</v>
      </c>
      <c r="AA341" s="59"/>
      <c r="AB341" s="59"/>
      <c r="AC341" s="59"/>
      <c r="AD341" s="59"/>
      <c r="AE341" s="59">
        <f>SUMIF(Town!$AO$3:$AO$171,$AV341,Town!AE$3:AE$171)</f>
        <v>0</v>
      </c>
      <c r="AG341" s="7">
        <f>IF(Q341&gt;0,RANK(Q341,(N341:P341,Q341:AE341)),0)</f>
        <v>4</v>
      </c>
      <c r="AH341" s="7">
        <f>IF(R341&gt;0,RANK(R341,(N341:P341,Q341:AE341)),0)</f>
        <v>0</v>
      </c>
      <c r="AI341" s="7">
        <f>IF(T341&gt;0,RANK(T341,(N341:P341,Q341:AE341)),0)</f>
        <v>0</v>
      </c>
      <c r="AJ341" s="7">
        <f>IF(S341&gt;0,RANK(S341,(N341:P341,Q341:AE341)),0)</f>
        <v>0</v>
      </c>
      <c r="AK341" s="2">
        <f t="shared" si="127"/>
        <v>9.2561464846814146E-3</v>
      </c>
      <c r="AL341" s="2">
        <f t="shared" si="128"/>
        <v>0</v>
      </c>
      <c r="AM341" s="2">
        <f t="shared" si="129"/>
        <v>0</v>
      </c>
      <c r="AN341" s="2">
        <f t="shared" si="130"/>
        <v>0</v>
      </c>
      <c r="AP341" t="s">
        <v>1373</v>
      </c>
      <c r="AQ341" t="s">
        <v>212</v>
      </c>
      <c r="AR341">
        <v>2</v>
      </c>
      <c r="AT341" s="97">
        <v>9</v>
      </c>
      <c r="AU341" s="99">
        <v>15</v>
      </c>
      <c r="AV341" s="103">
        <f t="shared" si="108"/>
        <v>9015</v>
      </c>
      <c r="AX341" s="7" t="s">
        <v>1370</v>
      </c>
    </row>
    <row r="342" spans="1:57" collapsed="1">
      <c r="A342" t="s">
        <v>628</v>
      </c>
      <c r="B342" t="s">
        <v>1894</v>
      </c>
      <c r="C342" s="1">
        <f t="shared" si="120"/>
        <v>1500709</v>
      </c>
      <c r="D342" s="7">
        <f>IF(N342&gt;0, RANK(N342,(N342:P342,Q342:AE342)),0)</f>
        <v>1</v>
      </c>
      <c r="E342" s="7">
        <f>IF(O342&gt;0,RANK(O342,(N342:P342,Q342:AE342)),0)</f>
        <v>2</v>
      </c>
      <c r="F342" s="7">
        <f>IF(P342&gt;0,RANK(P342,(N342:P342,Q342:AE342)),0)</f>
        <v>0</v>
      </c>
      <c r="G342" s="1">
        <f t="shared" si="121"/>
        <v>310533</v>
      </c>
      <c r="H342" s="2">
        <f t="shared" si="122"/>
        <v>0.20692419383104918</v>
      </c>
      <c r="I342" s="2"/>
      <c r="J342" s="2">
        <f t="shared" si="123"/>
        <v>0.58810135742505709</v>
      </c>
      <c r="K342" s="2">
        <f t="shared" si="124"/>
        <v>0.38117716359400788</v>
      </c>
      <c r="L342" s="2">
        <f t="shared" si="125"/>
        <v>0</v>
      </c>
      <c r="M342" s="2">
        <f t="shared" si="126"/>
        <v>3.0721478980935024E-2</v>
      </c>
      <c r="N342" s="59">
        <f>SUM(N334:N341)</f>
        <v>882569</v>
      </c>
      <c r="O342" s="59">
        <f>SUM(O334:O341)</f>
        <v>572036</v>
      </c>
      <c r="P342" s="59"/>
      <c r="Q342" s="59">
        <f>SUM(Q334:Q341)</f>
        <v>10741</v>
      </c>
      <c r="R342" s="59"/>
      <c r="S342" s="59"/>
      <c r="T342" s="59"/>
      <c r="U342" s="59"/>
      <c r="V342" s="59"/>
      <c r="W342" s="59"/>
      <c r="X342" s="59"/>
      <c r="Y342" s="128">
        <v>48</v>
      </c>
      <c r="Z342" s="59">
        <f>SUM(Z334:Z341)</f>
        <v>35315</v>
      </c>
      <c r="AA342" s="59"/>
      <c r="AB342" s="59"/>
      <c r="AC342" s="59"/>
      <c r="AD342" s="59"/>
      <c r="AE342" s="59">
        <f>SUM(AE334:AE341)</f>
        <v>0</v>
      </c>
      <c r="AG342" s="7">
        <f>IF(Q342&gt;0,RANK(Q342,(N342:P342,Q342:AE342)),0)</f>
        <v>4</v>
      </c>
      <c r="AH342" s="7">
        <f>IF(R342&gt;0,RANK(R342,(N342:P342,Q342:AE342)),0)</f>
        <v>0</v>
      </c>
      <c r="AI342" s="7">
        <f>IF(T342&gt;0,RANK(T342,(N342:P342,Q342:AE342)),0)</f>
        <v>0</v>
      </c>
      <c r="AJ342" s="7">
        <f>IF(S342&gt;0,RANK(S342,(N342:P342,Q342:AE342)),0)</f>
        <v>0</v>
      </c>
      <c r="AK342" s="2">
        <f t="shared" si="127"/>
        <v>7.1572836572580028E-3</v>
      </c>
      <c r="AL342" s="2">
        <f t="shared" si="128"/>
        <v>0</v>
      </c>
      <c r="AM342" s="2">
        <f t="shared" si="129"/>
        <v>0</v>
      </c>
      <c r="AN342" s="2">
        <f t="shared" si="130"/>
        <v>0</v>
      </c>
      <c r="AP342" t="s">
        <v>628</v>
      </c>
      <c r="AQ342" t="s">
        <v>1894</v>
      </c>
      <c r="AT342" s="97">
        <v>9</v>
      </c>
      <c r="AU342" s="99"/>
      <c r="AV342" s="97">
        <v>9</v>
      </c>
      <c r="AX342" s="7" t="s">
        <v>2353</v>
      </c>
    </row>
    <row r="343" spans="1:57">
      <c r="C343" s="1"/>
      <c r="E343" s="7"/>
      <c r="F343" s="7"/>
      <c r="I343" s="2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  <c r="AA343" s="113"/>
      <c r="AB343" s="113"/>
      <c r="AC343" s="113"/>
      <c r="AD343" s="113"/>
      <c r="AE343" s="113"/>
      <c r="AG343" s="7"/>
      <c r="AH343" s="7"/>
      <c r="AI343" s="7"/>
      <c r="AJ343" s="7"/>
      <c r="AT343" s="97"/>
      <c r="AU343" s="99"/>
      <c r="AV343" s="103"/>
    </row>
    <row r="344" spans="1:57" hidden="1" outlineLevel="1">
      <c r="A344" t="s">
        <v>129</v>
      </c>
      <c r="B344" t="s">
        <v>1326</v>
      </c>
      <c r="C344" s="1">
        <f t="shared" ref="C344:C376" si="131">SUM(N344:AE344)</f>
        <v>74985</v>
      </c>
      <c r="D344" s="7">
        <f>IF(N344&gt;0, RANK(N344,(N344:P344,Q344:AE344)),0)</f>
        <v>1</v>
      </c>
      <c r="E344" s="7">
        <f>IF(O344&gt;0,RANK(O344,(N344:P344,Q344:AE344)),0)</f>
        <v>2</v>
      </c>
      <c r="F344" s="7">
        <f>IF(P344&gt;0,RANK(P344,(N344:P344,Q344:AE344)),0)</f>
        <v>0</v>
      </c>
      <c r="G344" s="1">
        <f t="shared" ref="G344:G376" si="132">IF(C344&gt;0,MAX(N344:P344)-LARGE(N344:P344,2),0)</f>
        <v>34945</v>
      </c>
      <c r="H344" s="2">
        <f t="shared" ref="H344:H376" si="133">IF(C344&gt;0,G344/C344,0)</f>
        <v>0.46602653864106153</v>
      </c>
      <c r="I344" s="2"/>
      <c r="J344" s="2">
        <f t="shared" ref="J344:J376" si="134">IF($C344=0,"-",N344/$C344)</f>
        <v>0.73298659731946392</v>
      </c>
      <c r="K344" s="2">
        <f t="shared" ref="K344:K376" si="135">IF($C344=0,"-",O344/$C344)</f>
        <v>0.26696005867840233</v>
      </c>
      <c r="L344" s="2">
        <f t="shared" ref="L344:L376" si="136">IF($C344=0,"-",P344/$C344)</f>
        <v>0</v>
      </c>
      <c r="M344" s="2">
        <f t="shared" ref="M344:M376" si="137">IF(C344=0,"-",(1-J344-K344-L344))</f>
        <v>5.3344002133748347E-5</v>
      </c>
      <c r="N344" s="113">
        <v>54963</v>
      </c>
      <c r="O344" s="113">
        <v>20018</v>
      </c>
      <c r="P344" s="113"/>
      <c r="Q344" s="113"/>
      <c r="R344" s="113"/>
      <c r="S344" s="113"/>
      <c r="T344" s="113"/>
      <c r="U344" s="113"/>
      <c r="V344" s="113"/>
      <c r="W344" s="113"/>
      <c r="X344" s="113"/>
      <c r="Y344" s="113">
        <v>4</v>
      </c>
      <c r="Z344" s="113"/>
      <c r="AA344" s="113"/>
      <c r="AB344" s="113"/>
      <c r="AC344" s="113"/>
      <c r="AD344" s="113"/>
      <c r="AE344" s="113"/>
      <c r="AG344" s="7">
        <f>IF(Q344&gt;0,RANK(Q344,(N344:P344,Q344:AE344)),0)</f>
        <v>0</v>
      </c>
      <c r="AH344" s="7">
        <f>IF(R344&gt;0,RANK(R344,(N344:P344,Q344:AE344)),0)</f>
        <v>0</v>
      </c>
      <c r="AI344" s="7">
        <f>IF(T344&gt;0,RANK(T344,(N344:P344,Q344:AE344)),0)</f>
        <v>0</v>
      </c>
      <c r="AJ344" s="7">
        <f>IF(S344&gt;0,RANK(S344,(N344:P344,Q344:AE344)),0)</f>
        <v>0</v>
      </c>
      <c r="AK344" s="2">
        <f t="shared" ref="AK344:AK376" si="138">IF($C344=0,"-",Q344/$C344)</f>
        <v>0</v>
      </c>
      <c r="AL344" s="2">
        <f t="shared" ref="AL344:AL376" si="139">IF($C344=0,"-",R344/$C344)</f>
        <v>0</v>
      </c>
      <c r="AM344" s="2">
        <f t="shared" ref="AM344:AM376" si="140">IF($C344=0,"-",T344/$C344)</f>
        <v>0</v>
      </c>
      <c r="AN344" s="2">
        <f t="shared" ref="AN344:AN376" si="141">IF($C344=0,"-",S344/$C344)</f>
        <v>0</v>
      </c>
      <c r="AP344" t="s">
        <v>129</v>
      </c>
      <c r="AQ344" t="s">
        <v>1326</v>
      </c>
      <c r="AR344">
        <v>0</v>
      </c>
      <c r="AT344" s="97">
        <v>12</v>
      </c>
      <c r="AU344" s="99">
        <v>1</v>
      </c>
      <c r="AV344" s="103">
        <f t="shared" si="108"/>
        <v>12001</v>
      </c>
      <c r="AX344" s="7" t="s">
        <v>1370</v>
      </c>
      <c r="BE344" t="s">
        <v>1969</v>
      </c>
    </row>
    <row r="345" spans="1:57" hidden="1" outlineLevel="1">
      <c r="A345" t="s">
        <v>1499</v>
      </c>
      <c r="B345" t="s">
        <v>1326</v>
      </c>
      <c r="C345" s="1">
        <f t="shared" si="131"/>
        <v>7336</v>
      </c>
      <c r="D345" s="7">
        <f>IF(N345&gt;0, RANK(N345,(N345:P345,Q345:AE345)),0)</f>
        <v>1</v>
      </c>
      <c r="E345" s="7">
        <f>IF(O345&gt;0,RANK(O345,(N345:P345,Q345:AE345)),0)</f>
        <v>2</v>
      </c>
      <c r="F345" s="7">
        <f>IF(P345&gt;0,RANK(P345,(N345:P345,Q345:AE345)),0)</f>
        <v>0</v>
      </c>
      <c r="G345" s="1">
        <f t="shared" si="132"/>
        <v>2042</v>
      </c>
      <c r="H345" s="2">
        <f t="shared" si="133"/>
        <v>0.27835332606324975</v>
      </c>
      <c r="I345" s="2"/>
      <c r="J345" s="2">
        <f t="shared" si="134"/>
        <v>0.6391766630316249</v>
      </c>
      <c r="K345" s="2">
        <f t="shared" si="135"/>
        <v>0.36082333696837515</v>
      </c>
      <c r="L345" s="2">
        <f t="shared" si="136"/>
        <v>0</v>
      </c>
      <c r="M345" s="2">
        <f t="shared" si="137"/>
        <v>-5.5511151231257827E-17</v>
      </c>
      <c r="N345" s="113">
        <v>4689</v>
      </c>
      <c r="O345" s="113">
        <v>2647</v>
      </c>
      <c r="P345" s="113"/>
      <c r="Q345" s="113"/>
      <c r="R345" s="113"/>
      <c r="S345" s="113"/>
      <c r="T345" s="113"/>
      <c r="U345" s="113"/>
      <c r="V345" s="113"/>
      <c r="W345" s="113"/>
      <c r="X345" s="113"/>
      <c r="Y345" s="113">
        <v>0</v>
      </c>
      <c r="Z345" s="113"/>
      <c r="AA345" s="113"/>
      <c r="AB345" s="113"/>
      <c r="AC345" s="113"/>
      <c r="AD345" s="113"/>
      <c r="AE345" s="113"/>
      <c r="AG345" s="7">
        <f>IF(Q345&gt;0,RANK(Q345,(N345:P345,Q345:AE345)),0)</f>
        <v>0</v>
      </c>
      <c r="AH345" s="7">
        <f>IF(R345&gt;0,RANK(R345,(N345:P345,Q345:AE345)),0)</f>
        <v>0</v>
      </c>
      <c r="AI345" s="7">
        <f>IF(T345&gt;0,RANK(T345,(N345:P345,Q345:AE345)),0)</f>
        <v>0</v>
      </c>
      <c r="AJ345" s="7">
        <f>IF(S345&gt;0,RANK(S345,(N345:P345,Q345:AE345)),0)</f>
        <v>0</v>
      </c>
      <c r="AK345" s="2">
        <f t="shared" si="138"/>
        <v>0</v>
      </c>
      <c r="AL345" s="2">
        <f t="shared" si="139"/>
        <v>0</v>
      </c>
      <c r="AM345" s="2">
        <f t="shared" si="140"/>
        <v>0</v>
      </c>
      <c r="AN345" s="2">
        <f t="shared" si="141"/>
        <v>0</v>
      </c>
      <c r="AP345" t="s">
        <v>1499</v>
      </c>
      <c r="AQ345" t="s">
        <v>1326</v>
      </c>
      <c r="AR345">
        <v>4</v>
      </c>
      <c r="AT345" s="97">
        <v>12</v>
      </c>
      <c r="AU345" s="99">
        <v>3</v>
      </c>
      <c r="AV345" s="103">
        <f t="shared" si="108"/>
        <v>12003</v>
      </c>
      <c r="AX345" s="7" t="s">
        <v>1370</v>
      </c>
      <c r="BE345" t="s">
        <v>1969</v>
      </c>
    </row>
    <row r="346" spans="1:57" hidden="1" outlineLevel="1">
      <c r="A346" t="s">
        <v>1207</v>
      </c>
      <c r="B346" t="s">
        <v>1326</v>
      </c>
      <c r="C346" s="1">
        <f t="shared" si="131"/>
        <v>40341</v>
      </c>
      <c r="D346" s="7">
        <f>IF(N346&gt;0, RANK(N346,(N346:P346,Q346:AE346)),0)</f>
        <v>1</v>
      </c>
      <c r="E346" s="7">
        <f>IF(O346&gt;0,RANK(O346,(N346:P346,Q346:AE346)),0)</f>
        <v>2</v>
      </c>
      <c r="F346" s="7">
        <f>IF(P346&gt;0,RANK(P346,(N346:P346,Q346:AE346)),0)</f>
        <v>0</v>
      </c>
      <c r="G346" s="1">
        <f t="shared" si="132"/>
        <v>3520</v>
      </c>
      <c r="H346" s="2">
        <f t="shared" si="133"/>
        <v>8.7256141394610937E-2</v>
      </c>
      <c r="I346" s="2"/>
      <c r="J346" s="2">
        <f t="shared" si="134"/>
        <v>0.54361567635903918</v>
      </c>
      <c r="K346" s="2">
        <f t="shared" si="135"/>
        <v>0.45635953496442827</v>
      </c>
      <c r="L346" s="2">
        <f t="shared" si="136"/>
        <v>0</v>
      </c>
      <c r="M346" s="2">
        <f t="shared" si="137"/>
        <v>2.4788676532550014E-5</v>
      </c>
      <c r="N346" s="113">
        <v>21930</v>
      </c>
      <c r="O346" s="113">
        <v>18410</v>
      </c>
      <c r="P346" s="113"/>
      <c r="Q346" s="113"/>
      <c r="R346" s="113"/>
      <c r="S346" s="113"/>
      <c r="T346" s="113"/>
      <c r="U346" s="113"/>
      <c r="V346" s="113"/>
      <c r="W346" s="113"/>
      <c r="X346" s="113"/>
      <c r="Y346" s="113">
        <v>1</v>
      </c>
      <c r="Z346" s="113"/>
      <c r="AA346" s="113"/>
      <c r="AB346" s="113"/>
      <c r="AC346" s="113"/>
      <c r="AD346" s="113"/>
      <c r="AE346" s="113"/>
      <c r="AG346" s="7">
        <f>IF(Q346&gt;0,RANK(Q346,(N346:P346,Q346:AE346)),0)</f>
        <v>0</v>
      </c>
      <c r="AH346" s="7">
        <f>IF(R346&gt;0,RANK(R346,(N346:P346,Q346:AE346)),0)</f>
        <v>0</v>
      </c>
      <c r="AI346" s="7">
        <f>IF(T346&gt;0,RANK(T346,(N346:P346,Q346:AE346)),0)</f>
        <v>0</v>
      </c>
      <c r="AJ346" s="7">
        <f>IF(S346&gt;0,RANK(S346,(N346:P346,Q346:AE346)),0)</f>
        <v>0</v>
      </c>
      <c r="AK346" s="2">
        <f t="shared" si="138"/>
        <v>0</v>
      </c>
      <c r="AL346" s="2">
        <f t="shared" si="139"/>
        <v>0</v>
      </c>
      <c r="AM346" s="2">
        <f t="shared" si="140"/>
        <v>0</v>
      </c>
      <c r="AN346" s="2">
        <f t="shared" si="141"/>
        <v>0</v>
      </c>
      <c r="AP346" t="s">
        <v>1207</v>
      </c>
      <c r="AQ346" t="s">
        <v>1326</v>
      </c>
      <c r="AR346">
        <v>2</v>
      </c>
      <c r="AT346" s="97">
        <v>12</v>
      </c>
      <c r="AU346" s="99">
        <v>5</v>
      </c>
      <c r="AV346" s="103">
        <f t="shared" si="108"/>
        <v>12005</v>
      </c>
      <c r="AX346" s="7" t="s">
        <v>1370</v>
      </c>
      <c r="BE346" t="s">
        <v>1969</v>
      </c>
    </row>
    <row r="347" spans="1:57" hidden="1" outlineLevel="1">
      <c r="A347" t="s">
        <v>1208</v>
      </c>
      <c r="B347" t="s">
        <v>1326</v>
      </c>
      <c r="C347" s="1">
        <f t="shared" si="131"/>
        <v>8192</v>
      </c>
      <c r="D347" s="7">
        <f>IF(N347&gt;0, RANK(N347,(N347:P347,Q347:AE347)),0)</f>
        <v>1</v>
      </c>
      <c r="E347" s="7">
        <f>IF(O347&gt;0,RANK(O347,(N347:P347,Q347:AE347)),0)</f>
        <v>2</v>
      </c>
      <c r="F347" s="7">
        <f>IF(P347&gt;0,RANK(P347,(N347:P347,Q347:AE347)),0)</f>
        <v>0</v>
      </c>
      <c r="G347" s="1">
        <f t="shared" si="132"/>
        <v>3390</v>
      </c>
      <c r="H347" s="2">
        <f t="shared" si="133"/>
        <v>0.413818359375</v>
      </c>
      <c r="I347" s="2"/>
      <c r="J347" s="2">
        <f t="shared" si="134"/>
        <v>0.7069091796875</v>
      </c>
      <c r="K347" s="2">
        <f t="shared" si="135"/>
        <v>0.2930908203125</v>
      </c>
      <c r="L347" s="2">
        <f t="shared" si="136"/>
        <v>0</v>
      </c>
      <c r="M347" s="2">
        <f t="shared" si="137"/>
        <v>0</v>
      </c>
      <c r="N347" s="113">
        <v>5791</v>
      </c>
      <c r="O347" s="113">
        <v>2401</v>
      </c>
      <c r="P347" s="113"/>
      <c r="Q347" s="113"/>
      <c r="R347" s="113"/>
      <c r="S347" s="113"/>
      <c r="T347" s="113"/>
      <c r="U347" s="113"/>
      <c r="V347" s="113"/>
      <c r="W347" s="113"/>
      <c r="X347" s="113"/>
      <c r="Y347" s="113">
        <v>0</v>
      </c>
      <c r="Z347" s="113"/>
      <c r="AA347" s="113"/>
      <c r="AB347" s="113"/>
      <c r="AC347" s="113"/>
      <c r="AD347" s="113"/>
      <c r="AE347" s="113"/>
      <c r="AG347" s="7">
        <f>IF(Q347&gt;0,RANK(Q347,(N347:P347,Q347:AE347)),0)</f>
        <v>0</v>
      </c>
      <c r="AH347" s="7">
        <f>IF(R347&gt;0,RANK(R347,(N347:P347,Q347:AE347)),0)</f>
        <v>0</v>
      </c>
      <c r="AI347" s="7">
        <f>IF(T347&gt;0,RANK(T347,(N347:P347,Q347:AE347)),0)</f>
        <v>0</v>
      </c>
      <c r="AJ347" s="7">
        <f>IF(S347&gt;0,RANK(S347,(N347:P347,Q347:AE347)),0)</f>
        <v>0</v>
      </c>
      <c r="AK347" s="2">
        <f t="shared" si="138"/>
        <v>0</v>
      </c>
      <c r="AL347" s="2">
        <f t="shared" si="139"/>
        <v>0</v>
      </c>
      <c r="AM347" s="2">
        <f t="shared" si="140"/>
        <v>0</v>
      </c>
      <c r="AN347" s="2">
        <f t="shared" si="141"/>
        <v>0</v>
      </c>
      <c r="AP347" t="s">
        <v>1208</v>
      </c>
      <c r="AQ347" t="s">
        <v>1326</v>
      </c>
      <c r="AR347">
        <v>6</v>
      </c>
      <c r="AT347" s="97">
        <v>12</v>
      </c>
      <c r="AU347" s="99">
        <v>7</v>
      </c>
      <c r="AV347" s="103">
        <f t="shared" si="108"/>
        <v>12007</v>
      </c>
      <c r="AX347" s="7" t="s">
        <v>1370</v>
      </c>
      <c r="BE347" t="s">
        <v>1969</v>
      </c>
    </row>
    <row r="348" spans="1:57" hidden="1" outlineLevel="1">
      <c r="A348" t="s">
        <v>1126</v>
      </c>
      <c r="B348" t="s">
        <v>1326</v>
      </c>
      <c r="C348" s="1">
        <f t="shared" si="131"/>
        <v>192658</v>
      </c>
      <c r="D348" s="7">
        <f>IF(N348&gt;0, RANK(N348,(N348:P348,Q348:AE348)),0)</f>
        <v>1</v>
      </c>
      <c r="E348" s="7">
        <f>IF(O348&gt;0,RANK(O348,(N348:P348,Q348:AE348)),0)</f>
        <v>2</v>
      </c>
      <c r="F348" s="7">
        <f>IF(P348&gt;0,RANK(P348,(N348:P348,Q348:AE348)),0)</f>
        <v>0</v>
      </c>
      <c r="G348" s="1">
        <f t="shared" si="132"/>
        <v>28322</v>
      </c>
      <c r="H348" s="2">
        <f t="shared" si="133"/>
        <v>0.14700661275420693</v>
      </c>
      <c r="I348" s="2"/>
      <c r="J348" s="2">
        <f t="shared" si="134"/>
        <v>0.57350330637710345</v>
      </c>
      <c r="K348" s="2">
        <f t="shared" si="135"/>
        <v>0.42649669362289655</v>
      </c>
      <c r="L348" s="2">
        <f t="shared" si="136"/>
        <v>0</v>
      </c>
      <c r="M348" s="2">
        <f t="shared" si="137"/>
        <v>0</v>
      </c>
      <c r="N348" s="113">
        <v>110490</v>
      </c>
      <c r="O348" s="113">
        <v>82168</v>
      </c>
      <c r="P348" s="113"/>
      <c r="Q348" s="113"/>
      <c r="R348" s="113"/>
      <c r="S348" s="113"/>
      <c r="T348" s="113"/>
      <c r="U348" s="113"/>
      <c r="V348" s="113"/>
      <c r="W348" s="113"/>
      <c r="X348" s="113"/>
      <c r="Y348" s="113">
        <v>0</v>
      </c>
      <c r="Z348" s="113"/>
      <c r="AA348" s="113"/>
      <c r="AB348" s="113"/>
      <c r="AC348" s="113"/>
      <c r="AD348" s="113"/>
      <c r="AE348" s="113"/>
      <c r="AG348" s="7">
        <f>IF(Q348&gt;0,RANK(Q348,(N348:P348,Q348:AE348)),0)</f>
        <v>0</v>
      </c>
      <c r="AH348" s="7">
        <f>IF(R348&gt;0,RANK(R348,(N348:P348,Q348:AE348)),0)</f>
        <v>0</v>
      </c>
      <c r="AI348" s="7">
        <f>IF(T348&gt;0,RANK(T348,(N348:P348,Q348:AE348)),0)</f>
        <v>0</v>
      </c>
      <c r="AJ348" s="7">
        <f>IF(S348&gt;0,RANK(S348,(N348:P348,Q348:AE348)),0)</f>
        <v>0</v>
      </c>
      <c r="AK348" s="2">
        <f t="shared" si="138"/>
        <v>0</v>
      </c>
      <c r="AL348" s="2">
        <f t="shared" si="139"/>
        <v>0</v>
      </c>
      <c r="AM348" s="2">
        <f t="shared" si="140"/>
        <v>0</v>
      </c>
      <c r="AN348" s="2">
        <f t="shared" si="141"/>
        <v>0</v>
      </c>
      <c r="AP348" t="s">
        <v>1126</v>
      </c>
      <c r="AQ348" t="s">
        <v>1326</v>
      </c>
      <c r="AR348">
        <v>0</v>
      </c>
      <c r="AT348" s="97">
        <v>12</v>
      </c>
      <c r="AU348" s="99">
        <v>9</v>
      </c>
      <c r="AV348" s="103">
        <f t="shared" si="108"/>
        <v>12009</v>
      </c>
      <c r="AX348" s="7" t="s">
        <v>1370</v>
      </c>
      <c r="BE348" t="s">
        <v>1969</v>
      </c>
    </row>
    <row r="349" spans="1:57" hidden="1" outlineLevel="1">
      <c r="A349" t="s">
        <v>939</v>
      </c>
      <c r="B349" t="s">
        <v>1326</v>
      </c>
      <c r="C349" s="1">
        <f t="shared" si="131"/>
        <v>446872</v>
      </c>
      <c r="D349" s="7">
        <f>IF(N349&gt;0, RANK(N349,(N349:P349,Q349:AE349)),0)</f>
        <v>1</v>
      </c>
      <c r="E349" s="7">
        <f>IF(O349&gt;0,RANK(O349,(N349:P349,Q349:AE349)),0)</f>
        <v>2</v>
      </c>
      <c r="F349" s="7">
        <f>IF(P349&gt;0,RANK(P349,(N349:P349,Q349:AE349)),0)</f>
        <v>0</v>
      </c>
      <c r="G349" s="1">
        <f t="shared" si="132"/>
        <v>232007</v>
      </c>
      <c r="H349" s="2">
        <f t="shared" si="133"/>
        <v>0.51917998890062478</v>
      </c>
      <c r="I349" s="2"/>
      <c r="J349" s="2">
        <f t="shared" si="134"/>
        <v>0.75958887556168209</v>
      </c>
      <c r="K349" s="2">
        <f t="shared" si="135"/>
        <v>0.24040888666105731</v>
      </c>
      <c r="L349" s="2">
        <f t="shared" si="136"/>
        <v>0</v>
      </c>
      <c r="M349" s="2">
        <f t="shared" si="137"/>
        <v>2.2377772606052559E-6</v>
      </c>
      <c r="N349" s="113">
        <v>339439</v>
      </c>
      <c r="O349" s="113">
        <v>107432</v>
      </c>
      <c r="P349" s="113"/>
      <c r="Q349" s="113"/>
      <c r="R349" s="113"/>
      <c r="S349" s="113"/>
      <c r="T349" s="113"/>
      <c r="U349" s="113"/>
      <c r="V349" s="113"/>
      <c r="W349" s="113"/>
      <c r="X349" s="113"/>
      <c r="Y349" s="113">
        <v>1</v>
      </c>
      <c r="Z349" s="113"/>
      <c r="AA349" s="113"/>
      <c r="AB349" s="113"/>
      <c r="AC349" s="113"/>
      <c r="AD349" s="113"/>
      <c r="AE349" s="113"/>
      <c r="AG349" s="7">
        <f>IF(Q349&gt;0,RANK(Q349,(N349:P349,Q349:AE349)),0)</f>
        <v>0</v>
      </c>
      <c r="AH349" s="7">
        <f>IF(R349&gt;0,RANK(R349,(N349:P349,Q349:AE349)),0)</f>
        <v>0</v>
      </c>
      <c r="AI349" s="7">
        <f>IF(T349&gt;0,RANK(T349,(N349:P349,Q349:AE349)),0)</f>
        <v>0</v>
      </c>
      <c r="AJ349" s="7">
        <f>IF(S349&gt;0,RANK(S349,(N349:P349,Q349:AE349)),0)</f>
        <v>0</v>
      </c>
      <c r="AK349" s="2">
        <f t="shared" si="138"/>
        <v>0</v>
      </c>
      <c r="AL349" s="2">
        <f t="shared" si="139"/>
        <v>0</v>
      </c>
      <c r="AM349" s="2">
        <f t="shared" si="140"/>
        <v>0</v>
      </c>
      <c r="AN349" s="2">
        <f t="shared" si="141"/>
        <v>0</v>
      </c>
      <c r="AP349" t="s">
        <v>939</v>
      </c>
      <c r="AQ349" t="s">
        <v>1326</v>
      </c>
      <c r="AR349">
        <v>0</v>
      </c>
      <c r="AT349" s="97">
        <v>12</v>
      </c>
      <c r="AU349" s="99">
        <v>11</v>
      </c>
      <c r="AV349" s="103">
        <f t="shared" si="108"/>
        <v>12011</v>
      </c>
      <c r="AX349" s="7" t="s">
        <v>1370</v>
      </c>
      <c r="BE349" t="s">
        <v>1970</v>
      </c>
    </row>
    <row r="350" spans="1:57" hidden="1" outlineLevel="1">
      <c r="A350" t="s">
        <v>684</v>
      </c>
      <c r="B350" t="s">
        <v>1326</v>
      </c>
      <c r="C350" s="1">
        <f t="shared" si="131"/>
        <v>4153</v>
      </c>
      <c r="D350" s="7">
        <f>IF(N350&gt;0, RANK(N350,(N350:P350,Q350:AE350)),0)</f>
        <v>1</v>
      </c>
      <c r="E350" s="7">
        <f>IF(O350&gt;0,RANK(O350,(N350:P350,Q350:AE350)),0)</f>
        <v>2</v>
      </c>
      <c r="F350" s="7">
        <f>IF(P350&gt;0,RANK(P350,(N350:P350,Q350:AE350)),0)</f>
        <v>0</v>
      </c>
      <c r="G350" s="1">
        <f t="shared" si="132"/>
        <v>1627</v>
      </c>
      <c r="H350" s="2">
        <f t="shared" si="133"/>
        <v>0.39176498916445945</v>
      </c>
      <c r="I350" s="2"/>
      <c r="J350" s="2">
        <f t="shared" si="134"/>
        <v>0.69588249458222973</v>
      </c>
      <c r="K350" s="2">
        <f t="shared" si="135"/>
        <v>0.30411750541777027</v>
      </c>
      <c r="L350" s="2">
        <f t="shared" si="136"/>
        <v>0</v>
      </c>
      <c r="M350" s="2">
        <f t="shared" si="137"/>
        <v>0</v>
      </c>
      <c r="N350" s="113">
        <v>2890</v>
      </c>
      <c r="O350" s="113">
        <v>1263</v>
      </c>
      <c r="P350" s="113"/>
      <c r="Q350" s="113"/>
      <c r="R350" s="113"/>
      <c r="S350" s="113"/>
      <c r="T350" s="113"/>
      <c r="U350" s="113"/>
      <c r="V350" s="113"/>
      <c r="W350" s="113"/>
      <c r="X350" s="113"/>
      <c r="Y350" s="113">
        <v>0</v>
      </c>
      <c r="Z350" s="113"/>
      <c r="AA350" s="113"/>
      <c r="AB350" s="113"/>
      <c r="AC350" s="113"/>
      <c r="AD350" s="113"/>
      <c r="AE350" s="113"/>
      <c r="AG350" s="7">
        <f>IF(Q350&gt;0,RANK(Q350,(N350:P350,Q350:AE350)),0)</f>
        <v>0</v>
      </c>
      <c r="AH350" s="7">
        <f>IF(R350&gt;0,RANK(R350,(N350:P350,Q350:AE350)),0)</f>
        <v>0</v>
      </c>
      <c r="AI350" s="7">
        <f>IF(T350&gt;0,RANK(T350,(N350:P350,Q350:AE350)),0)</f>
        <v>0</v>
      </c>
      <c r="AJ350" s="7">
        <f>IF(S350&gt;0,RANK(S350,(N350:P350,Q350:AE350)),0)</f>
        <v>0</v>
      </c>
      <c r="AK350" s="2">
        <f t="shared" si="138"/>
        <v>0</v>
      </c>
      <c r="AL350" s="2">
        <f t="shared" si="139"/>
        <v>0</v>
      </c>
      <c r="AM350" s="2">
        <f t="shared" si="140"/>
        <v>0</v>
      </c>
      <c r="AN350" s="2">
        <f t="shared" si="141"/>
        <v>0</v>
      </c>
      <c r="AP350" t="s">
        <v>684</v>
      </c>
      <c r="AQ350" t="s">
        <v>1326</v>
      </c>
      <c r="AR350">
        <v>2</v>
      </c>
      <c r="AT350" s="97">
        <v>12</v>
      </c>
      <c r="AU350" s="99">
        <v>13</v>
      </c>
      <c r="AV350" s="103">
        <f t="shared" si="108"/>
        <v>12013</v>
      </c>
      <c r="AX350" s="7" t="s">
        <v>1370</v>
      </c>
      <c r="BE350" t="s">
        <v>1969</v>
      </c>
    </row>
    <row r="351" spans="1:57" hidden="1" outlineLevel="1">
      <c r="A351" t="s">
        <v>1134</v>
      </c>
      <c r="B351" t="s">
        <v>1326</v>
      </c>
      <c r="C351" s="1">
        <f t="shared" si="131"/>
        <v>61056</v>
      </c>
      <c r="D351" s="7">
        <f>IF(N351&gt;0, RANK(N351,(N351:P351,Q351:AE351)),0)</f>
        <v>1</v>
      </c>
      <c r="E351" s="7">
        <f>IF(O351&gt;0,RANK(O351,(N351:P351,Q351:AE351)),0)</f>
        <v>2</v>
      </c>
      <c r="F351" s="7">
        <f>IF(P351&gt;0,RANK(P351,(N351:P351,Q351:AE351)),0)</f>
        <v>0</v>
      </c>
      <c r="G351" s="1">
        <f t="shared" si="132"/>
        <v>11708</v>
      </c>
      <c r="H351" s="2">
        <f t="shared" si="133"/>
        <v>0.19175838574423479</v>
      </c>
      <c r="I351" s="2"/>
      <c r="J351" s="2">
        <f t="shared" si="134"/>
        <v>0.59587919287211744</v>
      </c>
      <c r="K351" s="2">
        <f t="shared" si="135"/>
        <v>0.40412080712788262</v>
      </c>
      <c r="L351" s="2">
        <f t="shared" si="136"/>
        <v>0</v>
      </c>
      <c r="M351" s="2">
        <f t="shared" si="137"/>
        <v>-5.5511151231257827E-17</v>
      </c>
      <c r="N351" s="113">
        <v>36382</v>
      </c>
      <c r="O351" s="113">
        <v>24674</v>
      </c>
      <c r="P351" s="113"/>
      <c r="Q351" s="113"/>
      <c r="R351" s="113"/>
      <c r="S351" s="113"/>
      <c r="T351" s="113"/>
      <c r="U351" s="113"/>
      <c r="V351" s="113"/>
      <c r="W351" s="113"/>
      <c r="X351" s="113"/>
      <c r="Y351" s="113">
        <v>0</v>
      </c>
      <c r="Z351" s="113"/>
      <c r="AA351" s="113"/>
      <c r="AB351" s="113"/>
      <c r="AC351" s="113"/>
      <c r="AD351" s="113"/>
      <c r="AE351" s="113"/>
      <c r="AG351" s="7">
        <f>IF(Q351&gt;0,RANK(Q351,(N351:P351,Q351:AE351)),0)</f>
        <v>0</v>
      </c>
      <c r="AH351" s="7">
        <f>IF(R351&gt;0,RANK(R351,(N351:P351,Q351:AE351)),0)</f>
        <v>0</v>
      </c>
      <c r="AI351" s="7">
        <f>IF(T351&gt;0,RANK(T351,(N351:P351,Q351:AE351)),0)</f>
        <v>0</v>
      </c>
      <c r="AJ351" s="7">
        <f>IF(S351&gt;0,RANK(S351,(N351:P351,Q351:AE351)),0)</f>
        <v>0</v>
      </c>
      <c r="AK351" s="2">
        <f t="shared" si="138"/>
        <v>0</v>
      </c>
      <c r="AL351" s="2">
        <f t="shared" si="139"/>
        <v>0</v>
      </c>
      <c r="AM351" s="2">
        <f t="shared" si="140"/>
        <v>0</v>
      </c>
      <c r="AN351" s="2">
        <f t="shared" si="141"/>
        <v>0</v>
      </c>
      <c r="AP351" t="s">
        <v>1134</v>
      </c>
      <c r="AQ351" t="s">
        <v>1326</v>
      </c>
      <c r="AR351">
        <v>0</v>
      </c>
      <c r="AT351" s="97">
        <v>12</v>
      </c>
      <c r="AU351" s="99">
        <v>15</v>
      </c>
      <c r="AV351" s="103">
        <f t="shared" si="108"/>
        <v>12015</v>
      </c>
      <c r="AX351" s="7" t="s">
        <v>1370</v>
      </c>
      <c r="BE351" t="s">
        <v>1970</v>
      </c>
    </row>
    <row r="352" spans="1:57" hidden="1" outlineLevel="1">
      <c r="A352" t="s">
        <v>1379</v>
      </c>
      <c r="B352" t="s">
        <v>1326</v>
      </c>
      <c r="C352" s="1">
        <f t="shared" si="131"/>
        <v>45386</v>
      </c>
      <c r="D352" s="7">
        <f>IF(N352&gt;0, RANK(N352,(N352:P352,Q352:AE352)),0)</f>
        <v>1</v>
      </c>
      <c r="E352" s="7">
        <f>IF(O352&gt;0,RANK(O352,(N352:P352,Q352:AE352)),0)</f>
        <v>2</v>
      </c>
      <c r="F352" s="7">
        <f>IF(P352&gt;0,RANK(P352,(N352:P352,Q352:AE352)),0)</f>
        <v>0</v>
      </c>
      <c r="G352" s="1">
        <f t="shared" si="132"/>
        <v>9975</v>
      </c>
      <c r="H352" s="2">
        <f t="shared" si="133"/>
        <v>0.21978143039703874</v>
      </c>
      <c r="I352" s="2"/>
      <c r="J352" s="2">
        <f t="shared" si="134"/>
        <v>0.60987969858546687</v>
      </c>
      <c r="K352" s="2">
        <f t="shared" si="135"/>
        <v>0.39009826818842813</v>
      </c>
      <c r="L352" s="2">
        <f t="shared" si="136"/>
        <v>0</v>
      </c>
      <c r="M352" s="2">
        <f t="shared" si="137"/>
        <v>2.203322610500047E-5</v>
      </c>
      <c r="N352" s="113">
        <v>27680</v>
      </c>
      <c r="O352" s="113">
        <v>17705</v>
      </c>
      <c r="P352" s="113"/>
      <c r="Q352" s="113"/>
      <c r="R352" s="113"/>
      <c r="S352" s="113"/>
      <c r="T352" s="113"/>
      <c r="U352" s="113"/>
      <c r="V352" s="113"/>
      <c r="W352" s="113"/>
      <c r="X352" s="113"/>
      <c r="Y352" s="113">
        <v>1</v>
      </c>
      <c r="Z352" s="113"/>
      <c r="AA352" s="113"/>
      <c r="AB352" s="113"/>
      <c r="AC352" s="113"/>
      <c r="AD352" s="113"/>
      <c r="AE352" s="113"/>
      <c r="AG352" s="7">
        <f>IF(Q352&gt;0,RANK(Q352,(N352:P352,Q352:AE352)),0)</f>
        <v>0</v>
      </c>
      <c r="AH352" s="7">
        <f>IF(R352&gt;0,RANK(R352,(N352:P352,Q352:AE352)),0)</f>
        <v>0</v>
      </c>
      <c r="AI352" s="7">
        <f>IF(T352&gt;0,RANK(T352,(N352:P352,Q352:AE352)),0)</f>
        <v>0</v>
      </c>
      <c r="AJ352" s="7">
        <f>IF(S352&gt;0,RANK(S352,(N352:P352,Q352:AE352)),0)</f>
        <v>0</v>
      </c>
      <c r="AK352" s="2">
        <f t="shared" si="138"/>
        <v>0</v>
      </c>
      <c r="AL352" s="2">
        <f t="shared" si="139"/>
        <v>0</v>
      </c>
      <c r="AM352" s="2">
        <f t="shared" si="140"/>
        <v>0</v>
      </c>
      <c r="AN352" s="2">
        <f t="shared" si="141"/>
        <v>0</v>
      </c>
      <c r="AP352" t="s">
        <v>1379</v>
      </c>
      <c r="AQ352" t="s">
        <v>1326</v>
      </c>
      <c r="AR352">
        <v>5</v>
      </c>
      <c r="AT352" s="97">
        <v>12</v>
      </c>
      <c r="AU352" s="99">
        <v>17</v>
      </c>
      <c r="AV352" s="103">
        <f t="shared" ref="AV352:AV415" si="142">1000*AT352+AU352</f>
        <v>12017</v>
      </c>
      <c r="AX352" s="7" t="s">
        <v>1370</v>
      </c>
      <c r="BE352" t="s">
        <v>1969</v>
      </c>
    </row>
    <row r="353" spans="1:57" hidden="1" outlineLevel="1">
      <c r="A353" t="s">
        <v>958</v>
      </c>
      <c r="B353" t="s">
        <v>1326</v>
      </c>
      <c r="C353" s="1">
        <f t="shared" si="131"/>
        <v>44928</v>
      </c>
      <c r="D353" s="7">
        <f>IF(N353&gt;0, RANK(N353,(N353:P353,Q353:AE353)),0)</f>
        <v>1</v>
      </c>
      <c r="E353" s="7">
        <f>IF(O353&gt;0,RANK(O353,(N353:P353,Q353:AE353)),0)</f>
        <v>2</v>
      </c>
      <c r="F353" s="7">
        <f>IF(P353&gt;0,RANK(P353,(N353:P353,Q353:AE353)),0)</f>
        <v>0</v>
      </c>
      <c r="G353" s="1">
        <f t="shared" si="132"/>
        <v>2520</v>
      </c>
      <c r="H353" s="2">
        <f t="shared" si="133"/>
        <v>5.6089743589743592E-2</v>
      </c>
      <c r="I353" s="2"/>
      <c r="J353" s="2">
        <f t="shared" si="134"/>
        <v>0.52804487179487181</v>
      </c>
      <c r="K353" s="2">
        <f t="shared" si="135"/>
        <v>0.47195512820512819</v>
      </c>
      <c r="L353" s="2">
        <f t="shared" si="136"/>
        <v>0</v>
      </c>
      <c r="M353" s="2">
        <f t="shared" si="137"/>
        <v>0</v>
      </c>
      <c r="N353" s="113">
        <v>23724</v>
      </c>
      <c r="O353" s="113">
        <v>21204</v>
      </c>
      <c r="P353" s="113"/>
      <c r="Q353" s="113"/>
      <c r="R353" s="113"/>
      <c r="S353" s="113"/>
      <c r="T353" s="113"/>
      <c r="U353" s="113"/>
      <c r="V353" s="113"/>
      <c r="W353" s="113"/>
      <c r="X353" s="113"/>
      <c r="Y353" s="113">
        <v>0</v>
      </c>
      <c r="Z353" s="113"/>
      <c r="AA353" s="113"/>
      <c r="AB353" s="113"/>
      <c r="AC353" s="113"/>
      <c r="AD353" s="113"/>
      <c r="AE353" s="113"/>
      <c r="AG353" s="7">
        <f>IF(Q353&gt;0,RANK(Q353,(N353:P353,Q353:AE353)),0)</f>
        <v>0</v>
      </c>
      <c r="AH353" s="7">
        <f>IF(R353&gt;0,RANK(R353,(N353:P353,Q353:AE353)),0)</f>
        <v>0</v>
      </c>
      <c r="AI353" s="7">
        <f>IF(T353&gt;0,RANK(T353,(N353:P353,Q353:AE353)),0)</f>
        <v>0</v>
      </c>
      <c r="AJ353" s="7">
        <f>IF(S353&gt;0,RANK(S353,(N353:P353,Q353:AE353)),0)</f>
        <v>0</v>
      </c>
      <c r="AK353" s="2">
        <f t="shared" si="138"/>
        <v>0</v>
      </c>
      <c r="AL353" s="2">
        <f t="shared" si="139"/>
        <v>0</v>
      </c>
      <c r="AM353" s="2">
        <f t="shared" si="140"/>
        <v>0</v>
      </c>
      <c r="AN353" s="2">
        <f t="shared" si="141"/>
        <v>0</v>
      </c>
      <c r="AP353" t="s">
        <v>958</v>
      </c>
      <c r="AQ353" t="s">
        <v>1326</v>
      </c>
      <c r="AR353">
        <v>0</v>
      </c>
      <c r="AT353" s="97">
        <v>12</v>
      </c>
      <c r="AU353" s="99">
        <v>19</v>
      </c>
      <c r="AV353" s="103">
        <f t="shared" si="142"/>
        <v>12019</v>
      </c>
      <c r="AX353" s="7" t="s">
        <v>1370</v>
      </c>
      <c r="BE353" t="s">
        <v>1969</v>
      </c>
    </row>
    <row r="354" spans="1:57" hidden="1" outlineLevel="1">
      <c r="A354" t="s">
        <v>1045</v>
      </c>
      <c r="B354" t="s">
        <v>1326</v>
      </c>
      <c r="C354" s="1">
        <f t="shared" si="131"/>
        <v>70215</v>
      </c>
      <c r="D354" s="7">
        <f>IF(N354&gt;0, RANK(N354,(N354:P354,Q354:AE354)),0)</f>
        <v>1</v>
      </c>
      <c r="E354" s="7">
        <f>IF(O354&gt;0,RANK(O354,(N354:P354,Q354:AE354)),0)</f>
        <v>2</v>
      </c>
      <c r="F354" s="7">
        <f>IF(P354&gt;0,RANK(P354,(N354:P354,Q354:AE354)),0)</f>
        <v>0</v>
      </c>
      <c r="G354" s="1">
        <f t="shared" si="132"/>
        <v>2563</v>
      </c>
      <c r="H354" s="2">
        <f t="shared" si="133"/>
        <v>3.6502171900591039E-2</v>
      </c>
      <c r="I354" s="2"/>
      <c r="J354" s="2">
        <f t="shared" si="134"/>
        <v>0.51825108595029556</v>
      </c>
      <c r="K354" s="2">
        <f t="shared" si="135"/>
        <v>0.48174891404970449</v>
      </c>
      <c r="L354" s="2">
        <f t="shared" si="136"/>
        <v>0</v>
      </c>
      <c r="M354" s="2">
        <f t="shared" si="137"/>
        <v>-5.5511151231257827E-17</v>
      </c>
      <c r="N354" s="113">
        <v>36389</v>
      </c>
      <c r="O354" s="113">
        <v>33826</v>
      </c>
      <c r="P354" s="113"/>
      <c r="Q354" s="113"/>
      <c r="R354" s="113"/>
      <c r="S354" s="113"/>
      <c r="T354" s="113"/>
      <c r="U354" s="113"/>
      <c r="V354" s="113"/>
      <c r="W354" s="113"/>
      <c r="X354" s="113"/>
      <c r="Y354" s="113">
        <v>0</v>
      </c>
      <c r="Z354" s="113"/>
      <c r="AA354" s="113"/>
      <c r="AB354" s="113"/>
      <c r="AC354" s="113"/>
      <c r="AD354" s="113"/>
      <c r="AE354" s="113"/>
      <c r="AG354" s="7">
        <f>IF(Q354&gt;0,RANK(Q354,(N354:P354,Q354:AE354)),0)</f>
        <v>0</v>
      </c>
      <c r="AH354" s="7">
        <f>IF(R354&gt;0,RANK(R354,(N354:P354,Q354:AE354)),0)</f>
        <v>0</v>
      </c>
      <c r="AI354" s="7">
        <f>IF(T354&gt;0,RANK(T354,(N354:P354,Q354:AE354)),0)</f>
        <v>0</v>
      </c>
      <c r="AJ354" s="7">
        <f>IF(S354&gt;0,RANK(S354,(N354:P354,Q354:AE354)),0)</f>
        <v>0</v>
      </c>
      <c r="AK354" s="2">
        <f t="shared" si="138"/>
        <v>0</v>
      </c>
      <c r="AL354" s="2">
        <f t="shared" si="139"/>
        <v>0</v>
      </c>
      <c r="AM354" s="2">
        <f t="shared" si="140"/>
        <v>0</v>
      </c>
      <c r="AN354" s="2">
        <f t="shared" si="141"/>
        <v>0</v>
      </c>
      <c r="AP354" t="s">
        <v>1045</v>
      </c>
      <c r="AQ354" t="s">
        <v>1326</v>
      </c>
      <c r="AR354">
        <v>0</v>
      </c>
      <c r="AT354" s="97">
        <v>12</v>
      </c>
      <c r="AU354" s="99">
        <v>21</v>
      </c>
      <c r="AV354" s="103">
        <f t="shared" si="142"/>
        <v>12021</v>
      </c>
      <c r="AX354" s="7" t="s">
        <v>1370</v>
      </c>
      <c r="BE354" t="s">
        <v>1970</v>
      </c>
    </row>
    <row r="355" spans="1:57" hidden="1" outlineLevel="1">
      <c r="A355" t="s">
        <v>803</v>
      </c>
      <c r="B355" t="s">
        <v>1326</v>
      </c>
      <c r="C355" s="1">
        <f t="shared" si="131"/>
        <v>15043</v>
      </c>
      <c r="D355" s="7">
        <f>IF(N355&gt;0, RANK(N355,(N355:P355,Q355:AE355)),0)</f>
        <v>1</v>
      </c>
      <c r="E355" s="7">
        <f>IF(O355&gt;0,RANK(O355,(N355:P355,Q355:AE355)),0)</f>
        <v>2</v>
      </c>
      <c r="F355" s="7">
        <f>IF(P355&gt;0,RANK(P355,(N355:P355,Q355:AE355)),0)</f>
        <v>0</v>
      </c>
      <c r="G355" s="1">
        <f t="shared" si="132"/>
        <v>3913</v>
      </c>
      <c r="H355" s="2">
        <f t="shared" si="133"/>
        <v>0.26012098650535131</v>
      </c>
      <c r="I355" s="2"/>
      <c r="J355" s="2">
        <f t="shared" si="134"/>
        <v>0.63006049325267566</v>
      </c>
      <c r="K355" s="2">
        <f t="shared" si="135"/>
        <v>0.36993950674732434</v>
      </c>
      <c r="L355" s="2">
        <f t="shared" si="136"/>
        <v>0</v>
      </c>
      <c r="M355" s="2">
        <f t="shared" si="137"/>
        <v>0</v>
      </c>
      <c r="N355" s="113">
        <v>9478</v>
      </c>
      <c r="O355" s="113">
        <v>5565</v>
      </c>
      <c r="P355" s="113"/>
      <c r="Q355" s="113"/>
      <c r="R355" s="113"/>
      <c r="S355" s="113"/>
      <c r="T355" s="113"/>
      <c r="U355" s="113"/>
      <c r="V355" s="113"/>
      <c r="W355" s="113"/>
      <c r="X355" s="113"/>
      <c r="Y355" s="113">
        <v>0</v>
      </c>
      <c r="Z355" s="113"/>
      <c r="AA355" s="113"/>
      <c r="AB355" s="113"/>
      <c r="AC355" s="113"/>
      <c r="AD355" s="113"/>
      <c r="AE355" s="113"/>
      <c r="AG355" s="7">
        <f>IF(Q355&gt;0,RANK(Q355,(N355:P355,Q355:AE355)),0)</f>
        <v>0</v>
      </c>
      <c r="AH355" s="7">
        <f>IF(R355&gt;0,RANK(R355,(N355:P355,Q355:AE355)),0)</f>
        <v>0</v>
      </c>
      <c r="AI355" s="7">
        <f>IF(T355&gt;0,RANK(T355,(N355:P355,Q355:AE355)),0)</f>
        <v>0</v>
      </c>
      <c r="AJ355" s="7">
        <f>IF(S355&gt;0,RANK(S355,(N355:P355,Q355:AE355)),0)</f>
        <v>0</v>
      </c>
      <c r="AK355" s="2">
        <f t="shared" si="138"/>
        <v>0</v>
      </c>
      <c r="AL355" s="2">
        <f t="shared" si="139"/>
        <v>0</v>
      </c>
      <c r="AM355" s="2">
        <f t="shared" si="140"/>
        <v>0</v>
      </c>
      <c r="AN355" s="2">
        <f t="shared" si="141"/>
        <v>0</v>
      </c>
      <c r="AP355" t="s">
        <v>803</v>
      </c>
      <c r="AQ355" t="s">
        <v>1326</v>
      </c>
      <c r="AR355">
        <v>4</v>
      </c>
      <c r="AT355" s="97">
        <v>12</v>
      </c>
      <c r="AU355" s="99">
        <v>23</v>
      </c>
      <c r="AV355" s="103">
        <f t="shared" si="142"/>
        <v>12023</v>
      </c>
      <c r="AX355" s="7" t="s">
        <v>1370</v>
      </c>
      <c r="BE355" t="s">
        <v>1969</v>
      </c>
    </row>
    <row r="356" spans="1:57" hidden="1" outlineLevel="1">
      <c r="A356" t="s">
        <v>413</v>
      </c>
      <c r="B356" t="s">
        <v>1326</v>
      </c>
      <c r="C356" s="1">
        <f>SUM(N356:AE356)</f>
        <v>522231</v>
      </c>
      <c r="D356" s="7">
        <f>IF(N356&gt;0, RANK(N356,(N356:P356,Q356:AE356)),0)</f>
        <v>1</v>
      </c>
      <c r="E356" s="7">
        <f>IF(O356&gt;0,RANK(O356,(N356:P356,Q356:AE356)),0)</f>
        <v>2</v>
      </c>
      <c r="F356" s="7">
        <f>IF(P356&gt;0,RANK(P356,(N356:P356,Q356:AE356)),0)</f>
        <v>0</v>
      </c>
      <c r="G356" s="1">
        <f>IF(C356&gt;0,MAX(N356:P356)-LARGE(N356:P356,2),0)</f>
        <v>299279</v>
      </c>
      <c r="H356" s="2">
        <f>IF(C356&gt;0,G356/C356,0)</f>
        <v>0.57307781422397364</v>
      </c>
      <c r="I356" s="2"/>
      <c r="J356" s="2">
        <f>IF($C356=0,"-",N356/$C356)</f>
        <v>0.78653699225055573</v>
      </c>
      <c r="K356" s="2">
        <f>IF($C356=0,"-",O356/$C356)</f>
        <v>0.2134591780265821</v>
      </c>
      <c r="L356" s="2">
        <f>IF($C356=0,"-",P356/$C356)</f>
        <v>0</v>
      </c>
      <c r="M356" s="2">
        <f>IF(C356=0,"-",(1-J356-K356-L356))</f>
        <v>3.8297228621697599E-6</v>
      </c>
      <c r="N356" s="113">
        <v>410754</v>
      </c>
      <c r="O356" s="113">
        <v>111475</v>
      </c>
      <c r="P356" s="113"/>
      <c r="Q356" s="113"/>
      <c r="R356" s="113"/>
      <c r="S356" s="113"/>
      <c r="T356" s="113"/>
      <c r="U356" s="113"/>
      <c r="V356" s="113"/>
      <c r="W356" s="113"/>
      <c r="X356" s="113"/>
      <c r="Y356" s="113">
        <v>2</v>
      </c>
      <c r="Z356" s="113"/>
      <c r="AA356" s="113"/>
      <c r="AB356" s="113"/>
      <c r="AC356" s="113"/>
      <c r="AD356" s="113"/>
      <c r="AE356" s="113"/>
      <c r="AG356" s="7">
        <f>IF(Q356&gt;0,RANK(Q356,(N356:P356,Q356:AE356)),0)</f>
        <v>0</v>
      </c>
      <c r="AH356" s="7">
        <f>IF(R356&gt;0,RANK(R356,(N356:P356,Q356:AE356)),0)</f>
        <v>0</v>
      </c>
      <c r="AI356" s="7">
        <f>IF(T356&gt;0,RANK(T356,(N356:P356,Q356:AE356)),0)</f>
        <v>0</v>
      </c>
      <c r="AJ356" s="7">
        <f>IF(S356&gt;0,RANK(S356,(N356:P356,Q356:AE356)),0)</f>
        <v>0</v>
      </c>
      <c r="AK356" s="2">
        <f>IF($C356=0,"-",Q356/$C356)</f>
        <v>0</v>
      </c>
      <c r="AL356" s="2">
        <f>IF($C356=0,"-",R356/$C356)</f>
        <v>0</v>
      </c>
      <c r="AM356" s="2">
        <f>IF($C356=0,"-",T356/$C356)</f>
        <v>0</v>
      </c>
      <c r="AN356" s="2">
        <f>IF($C356=0,"-",S356/$C356)</f>
        <v>0</v>
      </c>
      <c r="AP356" t="s">
        <v>413</v>
      </c>
      <c r="AQ356" t="s">
        <v>1326</v>
      </c>
      <c r="AR356">
        <v>0</v>
      </c>
      <c r="AT356" s="97">
        <v>12</v>
      </c>
      <c r="AU356" s="99">
        <v>86</v>
      </c>
      <c r="AV356" s="103">
        <f>1000*AT356+AU356</f>
        <v>12086</v>
      </c>
      <c r="AX356" s="7" t="s">
        <v>1370</v>
      </c>
      <c r="BE356" t="s">
        <v>1970</v>
      </c>
    </row>
    <row r="357" spans="1:57" hidden="1" outlineLevel="1">
      <c r="A357" t="s">
        <v>1987</v>
      </c>
      <c r="B357" t="s">
        <v>1326</v>
      </c>
      <c r="C357" s="1">
        <f t="shared" si="131"/>
        <v>7676</v>
      </c>
      <c r="D357" s="7">
        <f>IF(N357&gt;0, RANK(N357,(N357:P357,Q357:AE357)),0)</f>
        <v>1</v>
      </c>
      <c r="E357" s="7">
        <f>IF(O357&gt;0,RANK(O357,(N357:P357,Q357:AE357)),0)</f>
        <v>2</v>
      </c>
      <c r="F357" s="7">
        <f>IF(P357&gt;0,RANK(P357,(N357:P357,Q357:AE357)),0)</f>
        <v>0</v>
      </c>
      <c r="G357" s="1">
        <f t="shared" si="132"/>
        <v>2366</v>
      </c>
      <c r="H357" s="2">
        <f t="shared" si="133"/>
        <v>0.30823345492443982</v>
      </c>
      <c r="I357" s="2"/>
      <c r="J357" s="2">
        <f t="shared" si="134"/>
        <v>0.65411672746221994</v>
      </c>
      <c r="K357" s="2">
        <f t="shared" si="135"/>
        <v>0.34588327253778012</v>
      </c>
      <c r="L357" s="2">
        <f t="shared" si="136"/>
        <v>0</v>
      </c>
      <c r="M357" s="2">
        <f t="shared" si="137"/>
        <v>-5.5511151231257827E-17</v>
      </c>
      <c r="N357" s="113">
        <v>5021</v>
      </c>
      <c r="O357" s="113">
        <v>2655</v>
      </c>
      <c r="P357" s="113"/>
      <c r="Q357" s="113"/>
      <c r="R357" s="113"/>
      <c r="S357" s="113"/>
      <c r="T357" s="113"/>
      <c r="U357" s="113"/>
      <c r="V357" s="113"/>
      <c r="W357" s="113"/>
      <c r="X357" s="113"/>
      <c r="Y357" s="113">
        <v>0</v>
      </c>
      <c r="Z357" s="113"/>
      <c r="AA357" s="113"/>
      <c r="AB357" s="113"/>
      <c r="AC357" s="113"/>
      <c r="AD357" s="113"/>
      <c r="AE357" s="113"/>
      <c r="AG357" s="7">
        <f>IF(Q357&gt;0,RANK(Q357,(N357:P357,Q357:AE357)),0)</f>
        <v>0</v>
      </c>
      <c r="AH357" s="7">
        <f>IF(R357&gt;0,RANK(R357,(N357:P357,Q357:AE357)),0)</f>
        <v>0</v>
      </c>
      <c r="AI357" s="7">
        <f>IF(T357&gt;0,RANK(T357,(N357:P357,Q357:AE357)),0)</f>
        <v>0</v>
      </c>
      <c r="AJ357" s="7">
        <f>IF(S357&gt;0,RANK(S357,(N357:P357,Q357:AE357)),0)</f>
        <v>0</v>
      </c>
      <c r="AK357" s="2">
        <f t="shared" si="138"/>
        <v>0</v>
      </c>
      <c r="AL357" s="2">
        <f t="shared" si="139"/>
        <v>0</v>
      </c>
      <c r="AM357" s="2">
        <f t="shared" si="140"/>
        <v>0</v>
      </c>
      <c r="AN357" s="2">
        <f t="shared" si="141"/>
        <v>0</v>
      </c>
      <c r="AP357" t="s">
        <v>502</v>
      </c>
      <c r="AQ357" t="s">
        <v>1326</v>
      </c>
      <c r="AR357">
        <v>13</v>
      </c>
      <c r="AT357" s="97">
        <v>12</v>
      </c>
      <c r="AU357" s="99">
        <v>27</v>
      </c>
      <c r="AV357" s="103">
        <f t="shared" si="142"/>
        <v>12027</v>
      </c>
      <c r="AX357" s="7" t="s">
        <v>1370</v>
      </c>
      <c r="BE357" t="s">
        <v>1969</v>
      </c>
    </row>
    <row r="358" spans="1:57" hidden="1" outlineLevel="1">
      <c r="A358" t="s">
        <v>1202</v>
      </c>
      <c r="B358" t="s">
        <v>1326</v>
      </c>
      <c r="C358" s="1">
        <f t="shared" si="131"/>
        <v>4731</v>
      </c>
      <c r="D358" s="7">
        <f>IF(N358&gt;0, RANK(N358,(N358:P358,Q358:AE358)),0)</f>
        <v>1</v>
      </c>
      <c r="E358" s="7">
        <f>IF(O358&gt;0,RANK(O358,(N358:P358,Q358:AE358)),0)</f>
        <v>2</v>
      </c>
      <c r="F358" s="7">
        <f>IF(P358&gt;0,RANK(P358,(N358:P358,Q358:AE358)),0)</f>
        <v>0</v>
      </c>
      <c r="G358" s="1">
        <f t="shared" si="132"/>
        <v>1961</v>
      </c>
      <c r="H358" s="2">
        <f t="shared" si="133"/>
        <v>0.41450010568590151</v>
      </c>
      <c r="I358" s="2"/>
      <c r="J358" s="2">
        <f t="shared" si="134"/>
        <v>0.70725005284295073</v>
      </c>
      <c r="K358" s="2">
        <f t="shared" si="135"/>
        <v>0.29274994715704927</v>
      </c>
      <c r="L358" s="2">
        <f t="shared" si="136"/>
        <v>0</v>
      </c>
      <c r="M358" s="2">
        <f t="shared" si="137"/>
        <v>0</v>
      </c>
      <c r="N358" s="113">
        <v>3346</v>
      </c>
      <c r="O358" s="113">
        <v>1385</v>
      </c>
      <c r="P358" s="113"/>
      <c r="Q358" s="113"/>
      <c r="R358" s="113"/>
      <c r="S358" s="113"/>
      <c r="T358" s="113"/>
      <c r="U358" s="113"/>
      <c r="V358" s="113"/>
      <c r="W358" s="113"/>
      <c r="X358" s="113"/>
      <c r="Y358" s="113">
        <v>0</v>
      </c>
      <c r="Z358" s="113"/>
      <c r="AA358" s="113"/>
      <c r="AB358" s="113"/>
      <c r="AC358" s="113"/>
      <c r="AD358" s="113"/>
      <c r="AE358" s="113"/>
      <c r="AG358" s="7">
        <f>IF(Q358&gt;0,RANK(Q358,(N358:P358,Q358:AE358)),0)</f>
        <v>0</v>
      </c>
      <c r="AH358" s="7">
        <f>IF(R358&gt;0,RANK(R358,(N358:P358,Q358:AE358)),0)</f>
        <v>0</v>
      </c>
      <c r="AI358" s="7">
        <f>IF(T358&gt;0,RANK(T358,(N358:P358,Q358:AE358)),0)</f>
        <v>0</v>
      </c>
      <c r="AJ358" s="7">
        <f>IF(S358&gt;0,RANK(S358,(N358:P358,Q358:AE358)),0)</f>
        <v>0</v>
      </c>
      <c r="AK358" s="2">
        <f t="shared" si="138"/>
        <v>0</v>
      </c>
      <c r="AL358" s="2">
        <f t="shared" si="139"/>
        <v>0</v>
      </c>
      <c r="AM358" s="2">
        <f t="shared" si="140"/>
        <v>0</v>
      </c>
      <c r="AN358" s="2">
        <f t="shared" si="141"/>
        <v>0</v>
      </c>
      <c r="AP358" t="s">
        <v>1202</v>
      </c>
      <c r="AQ358" t="s">
        <v>1326</v>
      </c>
      <c r="AR358">
        <v>2</v>
      </c>
      <c r="AT358" s="97">
        <v>12</v>
      </c>
      <c r="AU358" s="99">
        <v>29</v>
      </c>
      <c r="AV358" s="103">
        <f t="shared" si="142"/>
        <v>12029</v>
      </c>
      <c r="AX358" s="7" t="s">
        <v>1370</v>
      </c>
      <c r="BE358" t="s">
        <v>1969</v>
      </c>
    </row>
    <row r="359" spans="1:57" hidden="1" outlineLevel="1">
      <c r="A359" t="s">
        <v>740</v>
      </c>
      <c r="B359" t="s">
        <v>1326</v>
      </c>
      <c r="C359" s="1">
        <f t="shared" si="131"/>
        <v>216559</v>
      </c>
      <c r="D359" s="7">
        <f>IF(N359&gt;0, RANK(N359,(N359:P359,Q359:AE359)),0)</f>
        <v>1</v>
      </c>
      <c r="E359" s="7">
        <f>IF(O359&gt;0,RANK(O359,(N359:P359,Q359:AE359)),0)</f>
        <v>2</v>
      </c>
      <c r="F359" s="7">
        <f>IF(P359&gt;0,RANK(P359,(N359:P359,Q359:AE359)),0)</f>
        <v>0</v>
      </c>
      <c r="G359" s="1">
        <f t="shared" si="132"/>
        <v>56553</v>
      </c>
      <c r="H359" s="2">
        <f t="shared" si="133"/>
        <v>0.26114361444225359</v>
      </c>
      <c r="I359" s="2"/>
      <c r="J359" s="2">
        <f t="shared" si="134"/>
        <v>0.63055333650413969</v>
      </c>
      <c r="K359" s="2">
        <f t="shared" si="135"/>
        <v>0.36940972206188616</v>
      </c>
      <c r="L359" s="2">
        <f t="shared" si="136"/>
        <v>0</v>
      </c>
      <c r="M359" s="2">
        <f t="shared" si="137"/>
        <v>3.6941433974146953E-5</v>
      </c>
      <c r="N359" s="113">
        <v>136552</v>
      </c>
      <c r="O359" s="113">
        <v>79999</v>
      </c>
      <c r="P359" s="113"/>
      <c r="Q359" s="113"/>
      <c r="R359" s="113"/>
      <c r="S359" s="113"/>
      <c r="T359" s="113"/>
      <c r="U359" s="113"/>
      <c r="V359" s="113"/>
      <c r="W359" s="113"/>
      <c r="X359" s="113"/>
      <c r="Y359" s="113">
        <v>8</v>
      </c>
      <c r="Z359" s="113"/>
      <c r="AA359" s="113"/>
      <c r="AB359" s="113"/>
      <c r="AC359" s="113"/>
      <c r="AD359" s="113"/>
      <c r="AE359" s="113"/>
      <c r="AG359" s="7">
        <f>IF(Q359&gt;0,RANK(Q359,(N359:P359,Q359:AE359)),0)</f>
        <v>0</v>
      </c>
      <c r="AH359" s="7">
        <f>IF(R359&gt;0,RANK(R359,(N359:P359,Q359:AE359)),0)</f>
        <v>0</v>
      </c>
      <c r="AI359" s="7">
        <f>IF(T359&gt;0,RANK(T359,(N359:P359,Q359:AE359)),0)</f>
        <v>0</v>
      </c>
      <c r="AJ359" s="7">
        <f>IF(S359&gt;0,RANK(S359,(N359:P359,Q359:AE359)),0)</f>
        <v>0</v>
      </c>
      <c r="AK359" s="2">
        <f t="shared" si="138"/>
        <v>0</v>
      </c>
      <c r="AL359" s="2">
        <f t="shared" si="139"/>
        <v>0</v>
      </c>
      <c r="AM359" s="2">
        <f t="shared" si="140"/>
        <v>0</v>
      </c>
      <c r="AN359" s="2">
        <f t="shared" si="141"/>
        <v>0</v>
      </c>
      <c r="AP359" t="s">
        <v>740</v>
      </c>
      <c r="AQ359" t="s">
        <v>1326</v>
      </c>
      <c r="AR359">
        <v>0</v>
      </c>
      <c r="AT359" s="97">
        <v>12</v>
      </c>
      <c r="AU359" s="99">
        <v>31</v>
      </c>
      <c r="AV359" s="103">
        <f t="shared" si="142"/>
        <v>12031</v>
      </c>
      <c r="AX359" s="7" t="s">
        <v>1370</v>
      </c>
      <c r="BE359" t="s">
        <v>1969</v>
      </c>
    </row>
    <row r="360" spans="1:57" hidden="1" outlineLevel="1">
      <c r="A360" t="s">
        <v>1402</v>
      </c>
      <c r="B360" t="s">
        <v>1326</v>
      </c>
      <c r="C360" s="1">
        <f t="shared" si="131"/>
        <v>100842</v>
      </c>
      <c r="D360" s="7">
        <f>IF(N360&gt;0, RANK(N360,(N360:P360,Q360:AE360)),0)</f>
        <v>1</v>
      </c>
      <c r="E360" s="7">
        <f>IF(O360&gt;0,RANK(O360,(N360:P360,Q360:AE360)),0)</f>
        <v>2</v>
      </c>
      <c r="F360" s="7">
        <f>IF(P360&gt;0,RANK(P360,(N360:P360,Q360:AE360)),0)</f>
        <v>0</v>
      </c>
      <c r="G360" s="1">
        <f t="shared" si="132"/>
        <v>13328</v>
      </c>
      <c r="H360" s="2">
        <f t="shared" si="133"/>
        <v>0.13216715257531583</v>
      </c>
      <c r="I360" s="2"/>
      <c r="J360" s="2">
        <f t="shared" si="134"/>
        <v>0.56608357628765793</v>
      </c>
      <c r="K360" s="2">
        <f t="shared" si="135"/>
        <v>0.43391642371234207</v>
      </c>
      <c r="L360" s="2">
        <f t="shared" si="136"/>
        <v>0</v>
      </c>
      <c r="M360" s="2">
        <f t="shared" si="137"/>
        <v>0</v>
      </c>
      <c r="N360" s="113">
        <v>57085</v>
      </c>
      <c r="O360" s="113">
        <v>43757</v>
      </c>
      <c r="P360" s="113"/>
      <c r="Q360" s="113"/>
      <c r="R360" s="113"/>
      <c r="S360" s="113"/>
      <c r="T360" s="113"/>
      <c r="U360" s="113"/>
      <c r="V360" s="113"/>
      <c r="W360" s="113"/>
      <c r="X360" s="113"/>
      <c r="Y360" s="113">
        <v>0</v>
      </c>
      <c r="Z360" s="113"/>
      <c r="AA360" s="113"/>
      <c r="AB360" s="113"/>
      <c r="AC360" s="113"/>
      <c r="AD360" s="113"/>
      <c r="AE360" s="113"/>
      <c r="AG360" s="7">
        <f>IF(Q360&gt;0,RANK(Q360,(N360:P360,Q360:AE360)),0)</f>
        <v>0</v>
      </c>
      <c r="AH360" s="7">
        <f>IF(R360&gt;0,RANK(R360,(N360:P360,Q360:AE360)),0)</f>
        <v>0</v>
      </c>
      <c r="AI360" s="7">
        <f>IF(T360&gt;0,RANK(T360,(N360:P360,Q360:AE360)),0)</f>
        <v>0</v>
      </c>
      <c r="AJ360" s="7">
        <f>IF(S360&gt;0,RANK(S360,(N360:P360,Q360:AE360)),0)</f>
        <v>0</v>
      </c>
      <c r="AK360" s="2">
        <f t="shared" si="138"/>
        <v>0</v>
      </c>
      <c r="AL360" s="2">
        <f t="shared" si="139"/>
        <v>0</v>
      </c>
      <c r="AM360" s="2">
        <f t="shared" si="140"/>
        <v>0</v>
      </c>
      <c r="AN360" s="2">
        <f t="shared" si="141"/>
        <v>0</v>
      </c>
      <c r="AP360" t="s">
        <v>1402</v>
      </c>
      <c r="AQ360" t="s">
        <v>1326</v>
      </c>
      <c r="AR360">
        <v>1</v>
      </c>
      <c r="AT360" s="97">
        <v>12</v>
      </c>
      <c r="AU360" s="99">
        <v>33</v>
      </c>
      <c r="AV360" s="103">
        <f t="shared" si="142"/>
        <v>12033</v>
      </c>
      <c r="AX360" s="7" t="s">
        <v>1370</v>
      </c>
      <c r="BE360" t="s">
        <v>1969</v>
      </c>
    </row>
    <row r="361" spans="1:57" hidden="1" outlineLevel="1">
      <c r="A361" t="s">
        <v>892</v>
      </c>
      <c r="B361" t="s">
        <v>1326</v>
      </c>
      <c r="C361" s="1">
        <f t="shared" si="131"/>
        <v>15872</v>
      </c>
      <c r="D361" s="7">
        <f>IF(N361&gt;0, RANK(N361,(N361:P361,Q361:AE361)),0)</f>
        <v>1</v>
      </c>
      <c r="E361" s="7">
        <f>IF(O361&gt;0,RANK(O361,(N361:P361,Q361:AE361)),0)</f>
        <v>2</v>
      </c>
      <c r="F361" s="7">
        <f>IF(P361&gt;0,RANK(P361,(N361:P361,Q361:AE361)),0)</f>
        <v>0</v>
      </c>
      <c r="G361" s="1">
        <f t="shared" si="132"/>
        <v>4294</v>
      </c>
      <c r="H361" s="2">
        <f t="shared" si="133"/>
        <v>0.27053931451612906</v>
      </c>
      <c r="I361" s="2"/>
      <c r="J361" s="2">
        <f t="shared" si="134"/>
        <v>0.6352696572580645</v>
      </c>
      <c r="K361" s="2">
        <f t="shared" si="135"/>
        <v>0.3647303427419355</v>
      </c>
      <c r="L361" s="2">
        <f t="shared" si="136"/>
        <v>0</v>
      </c>
      <c r="M361" s="2">
        <f t="shared" si="137"/>
        <v>0</v>
      </c>
      <c r="N361" s="113">
        <v>10083</v>
      </c>
      <c r="O361" s="113">
        <v>5789</v>
      </c>
      <c r="P361" s="113"/>
      <c r="Q361" s="113"/>
      <c r="R361" s="113"/>
      <c r="S361" s="113"/>
      <c r="T361" s="113"/>
      <c r="U361" s="113"/>
      <c r="V361" s="113"/>
      <c r="W361" s="113"/>
      <c r="X361" s="113"/>
      <c r="Y361" s="113">
        <v>0</v>
      </c>
      <c r="Z361" s="113"/>
      <c r="AA361" s="113"/>
      <c r="AB361" s="113"/>
      <c r="AC361" s="113"/>
      <c r="AD361" s="113"/>
      <c r="AE361" s="113"/>
      <c r="AG361" s="7">
        <f>IF(Q361&gt;0,RANK(Q361,(N361:P361,Q361:AE361)),0)</f>
        <v>0</v>
      </c>
      <c r="AH361" s="7">
        <f>IF(R361&gt;0,RANK(R361,(N361:P361,Q361:AE361)),0)</f>
        <v>0</v>
      </c>
      <c r="AI361" s="7">
        <f>IF(T361&gt;0,RANK(T361,(N361:P361,Q361:AE361)),0)</f>
        <v>0</v>
      </c>
      <c r="AJ361" s="7">
        <f>IF(S361&gt;0,RANK(S361,(N361:P361,Q361:AE361)),0)</f>
        <v>0</v>
      </c>
      <c r="AK361" s="2">
        <f t="shared" si="138"/>
        <v>0</v>
      </c>
      <c r="AL361" s="2">
        <f t="shared" si="139"/>
        <v>0</v>
      </c>
      <c r="AM361" s="2">
        <f t="shared" si="140"/>
        <v>0</v>
      </c>
      <c r="AN361" s="2">
        <f t="shared" si="141"/>
        <v>0</v>
      </c>
      <c r="AP361" t="s">
        <v>892</v>
      </c>
      <c r="AQ361" t="s">
        <v>1326</v>
      </c>
      <c r="AR361">
        <v>7</v>
      </c>
      <c r="AT361" s="97">
        <v>12</v>
      </c>
      <c r="AU361" s="99">
        <v>35</v>
      </c>
      <c r="AV361" s="103">
        <f t="shared" si="142"/>
        <v>12035</v>
      </c>
      <c r="AX361" s="7" t="s">
        <v>1370</v>
      </c>
      <c r="BE361" t="s">
        <v>1969</v>
      </c>
    </row>
    <row r="362" spans="1:57" hidden="1" outlineLevel="1">
      <c r="A362" t="s">
        <v>1785</v>
      </c>
      <c r="B362" t="s">
        <v>1326</v>
      </c>
      <c r="C362" s="1">
        <f t="shared" si="131"/>
        <v>3860</v>
      </c>
      <c r="D362" s="7">
        <f>IF(N362&gt;0, RANK(N362,(N362:P362,Q362:AE362)),0)</f>
        <v>1</v>
      </c>
      <c r="E362" s="7">
        <f>IF(O362&gt;0,RANK(O362,(N362:P362,Q362:AE362)),0)</f>
        <v>2</v>
      </c>
      <c r="F362" s="7">
        <f>IF(P362&gt;0,RANK(P362,(N362:P362,Q362:AE362)),0)</f>
        <v>0</v>
      </c>
      <c r="G362" s="1">
        <f t="shared" si="132"/>
        <v>1041</v>
      </c>
      <c r="H362" s="2">
        <f t="shared" si="133"/>
        <v>0.26968911917098448</v>
      </c>
      <c r="I362" s="2"/>
      <c r="J362" s="2">
        <f t="shared" si="134"/>
        <v>0.63471502590673579</v>
      </c>
      <c r="K362" s="2">
        <f t="shared" si="135"/>
        <v>0.3650259067357513</v>
      </c>
      <c r="L362" s="2">
        <f t="shared" si="136"/>
        <v>0</v>
      </c>
      <c r="M362" s="2">
        <f t="shared" si="137"/>
        <v>2.5906735751290988E-4</v>
      </c>
      <c r="N362" s="113">
        <v>2450</v>
      </c>
      <c r="O362" s="113">
        <v>1409</v>
      </c>
      <c r="P362" s="113"/>
      <c r="Q362" s="113"/>
      <c r="R362" s="113"/>
      <c r="S362" s="113"/>
      <c r="T362" s="113"/>
      <c r="U362" s="113"/>
      <c r="V362" s="113"/>
      <c r="W362" s="113"/>
      <c r="X362" s="113"/>
      <c r="Y362" s="113">
        <v>1</v>
      </c>
      <c r="Z362" s="113"/>
      <c r="AA362" s="113"/>
      <c r="AB362" s="113"/>
      <c r="AC362" s="113"/>
      <c r="AD362" s="113"/>
      <c r="AE362" s="113"/>
      <c r="AG362" s="7">
        <f>IF(Q362&gt;0,RANK(Q362,(N362:P362,Q362:AE362)),0)</f>
        <v>0</v>
      </c>
      <c r="AH362" s="7">
        <f>IF(R362&gt;0,RANK(R362,(N362:P362,Q362:AE362)),0)</f>
        <v>0</v>
      </c>
      <c r="AI362" s="7">
        <f>IF(T362&gt;0,RANK(T362,(N362:P362,Q362:AE362)),0)</f>
        <v>0</v>
      </c>
      <c r="AJ362" s="7">
        <f>IF(S362&gt;0,RANK(S362,(N362:P362,Q362:AE362)),0)</f>
        <v>0</v>
      </c>
      <c r="AK362" s="2">
        <f t="shared" si="138"/>
        <v>0</v>
      </c>
      <c r="AL362" s="2">
        <f t="shared" si="139"/>
        <v>0</v>
      </c>
      <c r="AM362" s="2">
        <f t="shared" si="140"/>
        <v>0</v>
      </c>
      <c r="AN362" s="2">
        <f t="shared" si="141"/>
        <v>0</v>
      </c>
      <c r="AP362" t="s">
        <v>1785</v>
      </c>
      <c r="AQ362" t="s">
        <v>1326</v>
      </c>
      <c r="AR362">
        <v>2</v>
      </c>
      <c r="AT362" s="97">
        <v>12</v>
      </c>
      <c r="AU362" s="99">
        <v>37</v>
      </c>
      <c r="AV362" s="103">
        <f t="shared" si="142"/>
        <v>12037</v>
      </c>
      <c r="AX362" s="7" t="s">
        <v>1370</v>
      </c>
      <c r="BE362" t="s">
        <v>1969</v>
      </c>
    </row>
    <row r="363" spans="1:57" hidden="1" outlineLevel="1">
      <c r="A363" t="s">
        <v>124</v>
      </c>
      <c r="B363" t="s">
        <v>1326</v>
      </c>
      <c r="C363" s="1">
        <f t="shared" si="131"/>
        <v>12815</v>
      </c>
      <c r="D363" s="7">
        <f>IF(N363&gt;0, RANK(N363,(N363:P363,Q363:AE363)),0)</f>
        <v>1</v>
      </c>
      <c r="E363" s="7">
        <f>IF(O363&gt;0,RANK(O363,(N363:P363,Q363:AE363)),0)</f>
        <v>2</v>
      </c>
      <c r="F363" s="7">
        <f>IF(P363&gt;0,RANK(P363,(N363:P363,Q363:AE363)),0)</f>
        <v>0</v>
      </c>
      <c r="G363" s="1">
        <f t="shared" si="132"/>
        <v>8159</v>
      </c>
      <c r="H363" s="2">
        <f t="shared" si="133"/>
        <v>0.63667577058134994</v>
      </c>
      <c r="I363" s="2"/>
      <c r="J363" s="2">
        <f t="shared" si="134"/>
        <v>0.81833788529067497</v>
      </c>
      <c r="K363" s="2">
        <f t="shared" si="135"/>
        <v>0.181662114709325</v>
      </c>
      <c r="L363" s="2">
        <f t="shared" si="136"/>
        <v>0</v>
      </c>
      <c r="M363" s="2">
        <f t="shared" si="137"/>
        <v>2.7755575615628914E-17</v>
      </c>
      <c r="N363" s="113">
        <v>10487</v>
      </c>
      <c r="O363" s="113">
        <v>2328</v>
      </c>
      <c r="P363" s="113"/>
      <c r="Q363" s="113"/>
      <c r="R363" s="113"/>
      <c r="S363" s="113"/>
      <c r="T363" s="113"/>
      <c r="U363" s="113"/>
      <c r="V363" s="113"/>
      <c r="W363" s="113"/>
      <c r="X363" s="113"/>
      <c r="Y363" s="113">
        <v>0</v>
      </c>
      <c r="Z363" s="113"/>
      <c r="AA363" s="113"/>
      <c r="AB363" s="113"/>
      <c r="AC363" s="113"/>
      <c r="AD363" s="113"/>
      <c r="AE363" s="113"/>
      <c r="AG363" s="7">
        <f>IF(Q363&gt;0,RANK(Q363,(N363:P363,Q363:AE363)),0)</f>
        <v>0</v>
      </c>
      <c r="AH363" s="7">
        <f>IF(R363&gt;0,RANK(R363,(N363:P363,Q363:AE363)),0)</f>
        <v>0</v>
      </c>
      <c r="AI363" s="7">
        <f>IF(T363&gt;0,RANK(T363,(N363:P363,Q363:AE363)),0)</f>
        <v>0</v>
      </c>
      <c r="AJ363" s="7">
        <f>IF(S363&gt;0,RANK(S363,(N363:P363,Q363:AE363)),0)</f>
        <v>0</v>
      </c>
      <c r="AK363" s="2">
        <f t="shared" si="138"/>
        <v>0</v>
      </c>
      <c r="AL363" s="2">
        <f t="shared" si="139"/>
        <v>0</v>
      </c>
      <c r="AM363" s="2">
        <f t="shared" si="140"/>
        <v>0</v>
      </c>
      <c r="AN363" s="2">
        <f t="shared" si="141"/>
        <v>0</v>
      </c>
      <c r="AP363" t="s">
        <v>124</v>
      </c>
      <c r="AQ363" t="s">
        <v>1326</v>
      </c>
      <c r="AR363">
        <v>2</v>
      </c>
      <c r="AT363" s="97">
        <v>12</v>
      </c>
      <c r="AU363" s="99">
        <v>39</v>
      </c>
      <c r="AV363" s="103">
        <f t="shared" si="142"/>
        <v>12039</v>
      </c>
      <c r="AX363" s="7" t="s">
        <v>1370</v>
      </c>
      <c r="BE363" t="s">
        <v>1969</v>
      </c>
    </row>
    <row r="364" spans="1:57" hidden="1" outlineLevel="1">
      <c r="A364" t="s">
        <v>978</v>
      </c>
      <c r="B364" t="s">
        <v>1326</v>
      </c>
      <c r="C364" s="1">
        <f t="shared" si="131"/>
        <v>4305</v>
      </c>
      <c r="D364" s="7">
        <f>IF(N364&gt;0, RANK(N364,(N364:P364,Q364:AE364)),0)</f>
        <v>1</v>
      </c>
      <c r="E364" s="7">
        <f>IF(O364&gt;0,RANK(O364,(N364:P364,Q364:AE364)),0)</f>
        <v>2</v>
      </c>
      <c r="F364" s="7">
        <f>IF(P364&gt;0,RANK(P364,(N364:P364,Q364:AE364)),0)</f>
        <v>0</v>
      </c>
      <c r="G364" s="1">
        <f t="shared" si="132"/>
        <v>1675</v>
      </c>
      <c r="H364" s="2">
        <f t="shared" si="133"/>
        <v>0.38908246225319398</v>
      </c>
      <c r="I364" s="2"/>
      <c r="J364" s="2">
        <f t="shared" si="134"/>
        <v>0.69454123112659694</v>
      </c>
      <c r="K364" s="2">
        <f t="shared" si="135"/>
        <v>0.30545876887340301</v>
      </c>
      <c r="L364" s="2">
        <f t="shared" si="136"/>
        <v>0</v>
      </c>
      <c r="M364" s="2">
        <f t="shared" si="137"/>
        <v>5.5511151231257827E-17</v>
      </c>
      <c r="N364" s="113">
        <v>2990</v>
      </c>
      <c r="O364" s="113">
        <v>1315</v>
      </c>
      <c r="P364" s="113"/>
      <c r="Q364" s="113"/>
      <c r="R364" s="113"/>
      <c r="S364" s="113"/>
      <c r="T364" s="113"/>
      <c r="U364" s="113"/>
      <c r="V364" s="113"/>
      <c r="W364" s="113"/>
      <c r="X364" s="113"/>
      <c r="Y364" s="113">
        <v>0</v>
      </c>
      <c r="Z364" s="113"/>
      <c r="AA364" s="113"/>
      <c r="AB364" s="113"/>
      <c r="AC364" s="113"/>
      <c r="AD364" s="113"/>
      <c r="AE364" s="113"/>
      <c r="AG364" s="7">
        <f>IF(Q364&gt;0,RANK(Q364,(N364:P364,Q364:AE364)),0)</f>
        <v>0</v>
      </c>
      <c r="AH364" s="7">
        <f>IF(R364&gt;0,RANK(R364,(N364:P364,Q364:AE364)),0)</f>
        <v>0</v>
      </c>
      <c r="AI364" s="7">
        <f>IF(T364&gt;0,RANK(T364,(N364:P364,Q364:AE364)),0)</f>
        <v>0</v>
      </c>
      <c r="AJ364" s="7">
        <f>IF(S364&gt;0,RANK(S364,(N364:P364,Q364:AE364)),0)</f>
        <v>0</v>
      </c>
      <c r="AK364" s="2">
        <f t="shared" si="138"/>
        <v>0</v>
      </c>
      <c r="AL364" s="2">
        <f t="shared" si="139"/>
        <v>0</v>
      </c>
      <c r="AM364" s="2">
        <f t="shared" si="140"/>
        <v>0</v>
      </c>
      <c r="AN364" s="2">
        <f t="shared" si="141"/>
        <v>0</v>
      </c>
      <c r="AP364" t="s">
        <v>978</v>
      </c>
      <c r="AQ364" t="s">
        <v>1326</v>
      </c>
      <c r="AR364">
        <v>6</v>
      </c>
      <c r="AT364" s="97">
        <v>12</v>
      </c>
      <c r="AU364" s="99">
        <v>41</v>
      </c>
      <c r="AV364" s="103">
        <f t="shared" si="142"/>
        <v>12041</v>
      </c>
      <c r="AX364" s="7" t="s">
        <v>1370</v>
      </c>
      <c r="BE364" t="s">
        <v>1969</v>
      </c>
    </row>
    <row r="365" spans="1:57" hidden="1" outlineLevel="1">
      <c r="A365" t="s">
        <v>368</v>
      </c>
      <c r="B365" t="s">
        <v>1326</v>
      </c>
      <c r="C365" s="1">
        <f t="shared" si="131"/>
        <v>3407</v>
      </c>
      <c r="D365" s="7">
        <f>IF(N365&gt;0, RANK(N365,(N365:P365,Q365:AE365)),0)</f>
        <v>1</v>
      </c>
      <c r="E365" s="7">
        <f>IF(O365&gt;0,RANK(O365,(N365:P365,Q365:AE365)),0)</f>
        <v>2</v>
      </c>
      <c r="F365" s="7">
        <f>IF(P365&gt;0,RANK(P365,(N365:P365,Q365:AE365)),0)</f>
        <v>0</v>
      </c>
      <c r="G365" s="1">
        <f t="shared" si="132"/>
        <v>1293</v>
      </c>
      <c r="H365" s="2">
        <f t="shared" si="133"/>
        <v>0.37951276783093629</v>
      </c>
      <c r="I365" s="2"/>
      <c r="J365" s="2">
        <f t="shared" si="134"/>
        <v>0.68975638391546812</v>
      </c>
      <c r="K365" s="2">
        <f t="shared" si="135"/>
        <v>0.31024361608453183</v>
      </c>
      <c r="L365" s="2">
        <f t="shared" si="136"/>
        <v>0</v>
      </c>
      <c r="M365" s="2">
        <f t="shared" si="137"/>
        <v>5.5511151231257827E-17</v>
      </c>
      <c r="N365" s="113">
        <v>2350</v>
      </c>
      <c r="O365" s="113">
        <v>1057</v>
      </c>
      <c r="P365" s="113"/>
      <c r="Q365" s="113"/>
      <c r="R365" s="113"/>
      <c r="S365" s="113"/>
      <c r="T365" s="113"/>
      <c r="U365" s="113"/>
      <c r="V365" s="113"/>
      <c r="W365" s="113"/>
      <c r="X365" s="113"/>
      <c r="Y365" s="113">
        <v>0</v>
      </c>
      <c r="Z365" s="113"/>
      <c r="AA365" s="113"/>
      <c r="AB365" s="113"/>
      <c r="AC365" s="113"/>
      <c r="AD365" s="113"/>
      <c r="AE365" s="113"/>
      <c r="AG365" s="7">
        <f>IF(Q365&gt;0,RANK(Q365,(N365:P365,Q365:AE365)),0)</f>
        <v>0</v>
      </c>
      <c r="AH365" s="7">
        <f>IF(R365&gt;0,RANK(R365,(N365:P365,Q365:AE365)),0)</f>
        <v>0</v>
      </c>
      <c r="AI365" s="7">
        <f>IF(T365&gt;0,RANK(T365,(N365:P365,Q365:AE365)),0)</f>
        <v>0</v>
      </c>
      <c r="AJ365" s="7">
        <f>IF(S365&gt;0,RANK(S365,(N365:P365,Q365:AE365)),0)</f>
        <v>0</v>
      </c>
      <c r="AK365" s="2">
        <f t="shared" si="138"/>
        <v>0</v>
      </c>
      <c r="AL365" s="2">
        <f t="shared" si="139"/>
        <v>0</v>
      </c>
      <c r="AM365" s="2">
        <f t="shared" si="140"/>
        <v>0</v>
      </c>
      <c r="AN365" s="2">
        <f t="shared" si="141"/>
        <v>0</v>
      </c>
      <c r="AP365" t="s">
        <v>368</v>
      </c>
      <c r="AQ365" t="s">
        <v>1326</v>
      </c>
      <c r="AR365">
        <v>16</v>
      </c>
      <c r="AT365" s="97">
        <v>12</v>
      </c>
      <c r="AU365" s="99">
        <v>43</v>
      </c>
      <c r="AV365" s="103">
        <f t="shared" si="142"/>
        <v>12043</v>
      </c>
      <c r="AX365" s="7" t="s">
        <v>1370</v>
      </c>
      <c r="BE365" t="s">
        <v>1969</v>
      </c>
    </row>
    <row r="366" spans="1:57" hidden="1" outlineLevel="1">
      <c r="A366" t="s">
        <v>1782</v>
      </c>
      <c r="B366" t="s">
        <v>1326</v>
      </c>
      <c r="C366" s="1">
        <f t="shared" si="131"/>
        <v>5722</v>
      </c>
      <c r="D366" s="7">
        <f>IF(N366&gt;0, RANK(N366,(N366:P366,Q366:AE366)),0)</f>
        <v>1</v>
      </c>
      <c r="E366" s="7">
        <f>IF(O366&gt;0,RANK(O366,(N366:P366,Q366:AE366)),0)</f>
        <v>2</v>
      </c>
      <c r="F366" s="7">
        <f>IF(P366&gt;0,RANK(P366,(N366:P366,Q366:AE366)),0)</f>
        <v>0</v>
      </c>
      <c r="G366" s="1">
        <f t="shared" si="132"/>
        <v>1260</v>
      </c>
      <c r="H366" s="2">
        <f t="shared" si="133"/>
        <v>0.22020272631946872</v>
      </c>
      <c r="I366" s="2"/>
      <c r="J366" s="2">
        <f t="shared" si="134"/>
        <v>0.6101013631597344</v>
      </c>
      <c r="K366" s="2">
        <f t="shared" si="135"/>
        <v>0.38989863684026566</v>
      </c>
      <c r="L366" s="2">
        <f t="shared" si="136"/>
        <v>0</v>
      </c>
      <c r="M366" s="2">
        <f t="shared" si="137"/>
        <v>-5.5511151231257827E-17</v>
      </c>
      <c r="N366" s="113">
        <v>3491</v>
      </c>
      <c r="O366" s="113">
        <v>2231</v>
      </c>
      <c r="P366" s="113"/>
      <c r="Q366" s="113"/>
      <c r="R366" s="113"/>
      <c r="S366" s="113"/>
      <c r="T366" s="113"/>
      <c r="U366" s="113"/>
      <c r="V366" s="113"/>
      <c r="W366" s="113"/>
      <c r="X366" s="113"/>
      <c r="Y366" s="113">
        <v>0</v>
      </c>
      <c r="Z366" s="113"/>
      <c r="AA366" s="113"/>
      <c r="AB366" s="113"/>
      <c r="AC366" s="113"/>
      <c r="AD366" s="113"/>
      <c r="AE366" s="113"/>
      <c r="AG366" s="7">
        <f>IF(Q366&gt;0,RANK(Q366,(N366:P366,Q366:AE366)),0)</f>
        <v>0</v>
      </c>
      <c r="AH366" s="7">
        <f>IF(R366&gt;0,RANK(R366,(N366:P366,Q366:AE366)),0)</f>
        <v>0</v>
      </c>
      <c r="AI366" s="7">
        <f>IF(T366&gt;0,RANK(T366,(N366:P366,Q366:AE366)),0)</f>
        <v>0</v>
      </c>
      <c r="AJ366" s="7">
        <f>IF(S366&gt;0,RANK(S366,(N366:P366,Q366:AE366)),0)</f>
        <v>0</v>
      </c>
      <c r="AK366" s="2">
        <f t="shared" si="138"/>
        <v>0</v>
      </c>
      <c r="AL366" s="2">
        <f t="shared" si="139"/>
        <v>0</v>
      </c>
      <c r="AM366" s="2">
        <f t="shared" si="140"/>
        <v>0</v>
      </c>
      <c r="AN366" s="2">
        <f t="shared" si="141"/>
        <v>0</v>
      </c>
      <c r="AP366" t="s">
        <v>1782</v>
      </c>
      <c r="AQ366" t="s">
        <v>1326</v>
      </c>
      <c r="AR366">
        <v>2</v>
      </c>
      <c r="AT366" s="97">
        <v>12</v>
      </c>
      <c r="AU366" s="99">
        <v>45</v>
      </c>
      <c r="AV366" s="103">
        <f t="shared" si="142"/>
        <v>12045</v>
      </c>
      <c r="AX366" s="7" t="s">
        <v>1370</v>
      </c>
      <c r="BE366" t="s">
        <v>1969</v>
      </c>
    </row>
    <row r="367" spans="1:57" hidden="1" outlineLevel="1">
      <c r="A367" t="s">
        <v>1893</v>
      </c>
      <c r="B367" t="s">
        <v>1326</v>
      </c>
      <c r="C367" s="1">
        <f t="shared" si="131"/>
        <v>3709</v>
      </c>
      <c r="D367" s="7">
        <f>IF(N367&gt;0, RANK(N367,(N367:P367,Q367:AE367)),0)</f>
        <v>1</v>
      </c>
      <c r="E367" s="7">
        <f>IF(O367&gt;0,RANK(O367,(N367:P367,Q367:AE367)),0)</f>
        <v>2</v>
      </c>
      <c r="F367" s="7">
        <f>IF(P367&gt;0,RANK(P367,(N367:P367,Q367:AE367)),0)</f>
        <v>0</v>
      </c>
      <c r="G367" s="1">
        <f t="shared" si="132"/>
        <v>1629</v>
      </c>
      <c r="H367" s="2">
        <f t="shared" si="133"/>
        <v>0.4392019412240496</v>
      </c>
      <c r="I367" s="2"/>
      <c r="J367" s="2">
        <f t="shared" si="134"/>
        <v>0.71960097061202477</v>
      </c>
      <c r="K367" s="2">
        <f t="shared" si="135"/>
        <v>0.28039902938797517</v>
      </c>
      <c r="L367" s="2">
        <f t="shared" si="136"/>
        <v>0</v>
      </c>
      <c r="M367" s="2">
        <f t="shared" si="137"/>
        <v>5.5511151231257827E-17</v>
      </c>
      <c r="N367" s="113">
        <v>2669</v>
      </c>
      <c r="O367" s="113">
        <v>1040</v>
      </c>
      <c r="P367" s="113"/>
      <c r="Q367" s="113"/>
      <c r="R367" s="113"/>
      <c r="S367" s="113"/>
      <c r="T367" s="113"/>
      <c r="U367" s="113"/>
      <c r="V367" s="113"/>
      <c r="W367" s="113"/>
      <c r="X367" s="113"/>
      <c r="Y367" s="113">
        <v>0</v>
      </c>
      <c r="Z367" s="113"/>
      <c r="AA367" s="113"/>
      <c r="AB367" s="113"/>
      <c r="AC367" s="113"/>
      <c r="AD367" s="113"/>
      <c r="AE367" s="113"/>
      <c r="AG367" s="7">
        <f>IF(Q367&gt;0,RANK(Q367,(N367:P367,Q367:AE367)),0)</f>
        <v>0</v>
      </c>
      <c r="AH367" s="7">
        <f>IF(R367&gt;0,RANK(R367,(N367:P367,Q367:AE367)),0)</f>
        <v>0</v>
      </c>
      <c r="AI367" s="7">
        <f>IF(T367&gt;0,RANK(T367,(N367:P367,Q367:AE367)),0)</f>
        <v>0</v>
      </c>
      <c r="AJ367" s="7">
        <f>IF(S367&gt;0,RANK(S367,(N367:P367,Q367:AE367)),0)</f>
        <v>0</v>
      </c>
      <c r="AK367" s="2">
        <f t="shared" si="138"/>
        <v>0</v>
      </c>
      <c r="AL367" s="2">
        <f t="shared" si="139"/>
        <v>0</v>
      </c>
      <c r="AM367" s="2">
        <f t="shared" si="140"/>
        <v>0</v>
      </c>
      <c r="AN367" s="2">
        <f t="shared" si="141"/>
        <v>0</v>
      </c>
      <c r="AP367" t="s">
        <v>1893</v>
      </c>
      <c r="AQ367" t="s">
        <v>1326</v>
      </c>
      <c r="AR367">
        <v>4</v>
      </c>
      <c r="AT367" s="97">
        <v>12</v>
      </c>
      <c r="AU367" s="99">
        <v>47</v>
      </c>
      <c r="AV367" s="103">
        <f t="shared" si="142"/>
        <v>12047</v>
      </c>
      <c r="AX367" s="7" t="s">
        <v>1370</v>
      </c>
      <c r="BE367" t="s">
        <v>1969</v>
      </c>
    </row>
    <row r="368" spans="1:57" hidden="1" outlineLevel="1">
      <c r="A368" t="s">
        <v>160</v>
      </c>
      <c r="B368" t="s">
        <v>1326</v>
      </c>
      <c r="C368" s="1">
        <f t="shared" si="131"/>
        <v>6339</v>
      </c>
      <c r="D368" s="7">
        <f>IF(N368&gt;0, RANK(N368,(N368:P368,Q368:AE368)),0)</f>
        <v>1</v>
      </c>
      <c r="E368" s="7">
        <f>IF(O368&gt;0,RANK(O368,(N368:P368,Q368:AE368)),0)</f>
        <v>2</v>
      </c>
      <c r="F368" s="7">
        <f>IF(P368&gt;0,RANK(P368,(N368:P368,Q368:AE368)),0)</f>
        <v>0</v>
      </c>
      <c r="G368" s="1">
        <f t="shared" si="132"/>
        <v>1923</v>
      </c>
      <c r="H368" s="2">
        <f t="shared" si="133"/>
        <v>0.30336015144344536</v>
      </c>
      <c r="I368" s="2"/>
      <c r="J368" s="2">
        <f t="shared" si="134"/>
        <v>0.65168007572172271</v>
      </c>
      <c r="K368" s="2">
        <f t="shared" si="135"/>
        <v>0.34831992427827735</v>
      </c>
      <c r="L368" s="2">
        <f t="shared" si="136"/>
        <v>0</v>
      </c>
      <c r="M368" s="2">
        <f t="shared" si="137"/>
        <v>-5.5511151231257827E-17</v>
      </c>
      <c r="N368" s="113">
        <v>4131</v>
      </c>
      <c r="O368" s="113">
        <v>2208</v>
      </c>
      <c r="P368" s="113"/>
      <c r="Q368" s="113"/>
      <c r="R368" s="113"/>
      <c r="S368" s="113"/>
      <c r="T368" s="113"/>
      <c r="U368" s="113"/>
      <c r="V368" s="113"/>
      <c r="W368" s="113"/>
      <c r="X368" s="113"/>
      <c r="Y368" s="113">
        <v>0</v>
      </c>
      <c r="Z368" s="113"/>
      <c r="AA368" s="113"/>
      <c r="AB368" s="113"/>
      <c r="AC368" s="113"/>
      <c r="AD368" s="113"/>
      <c r="AE368" s="113"/>
      <c r="AG368" s="7">
        <f>IF(Q368&gt;0,RANK(Q368,(N368:P368,Q368:AE368)),0)</f>
        <v>0</v>
      </c>
      <c r="AH368" s="7">
        <f>IF(R368&gt;0,RANK(R368,(N368:P368,Q368:AE368)),0)</f>
        <v>0</v>
      </c>
      <c r="AI368" s="7">
        <f>IF(T368&gt;0,RANK(T368,(N368:P368,Q368:AE368)),0)</f>
        <v>0</v>
      </c>
      <c r="AJ368" s="7">
        <f>IF(S368&gt;0,RANK(S368,(N368:P368,Q368:AE368)),0)</f>
        <v>0</v>
      </c>
      <c r="AK368" s="2">
        <f t="shared" si="138"/>
        <v>0</v>
      </c>
      <c r="AL368" s="2">
        <f t="shared" si="139"/>
        <v>0</v>
      </c>
      <c r="AM368" s="2">
        <f t="shared" si="140"/>
        <v>0</v>
      </c>
      <c r="AN368" s="2">
        <f t="shared" si="141"/>
        <v>0</v>
      </c>
      <c r="AP368" t="s">
        <v>160</v>
      </c>
      <c r="AQ368" t="s">
        <v>1326</v>
      </c>
      <c r="AR368">
        <v>13</v>
      </c>
      <c r="AT368" s="97">
        <v>12</v>
      </c>
      <c r="AU368" s="99">
        <v>49</v>
      </c>
      <c r="AV368" s="103">
        <f t="shared" si="142"/>
        <v>12049</v>
      </c>
      <c r="AX368" s="7" t="s">
        <v>1370</v>
      </c>
      <c r="BE368" t="s">
        <v>1969</v>
      </c>
    </row>
    <row r="369" spans="1:57" hidden="1" outlineLevel="1">
      <c r="A369" t="s">
        <v>1139</v>
      </c>
      <c r="B369" t="s">
        <v>1326</v>
      </c>
      <c r="C369" s="1">
        <f t="shared" si="131"/>
        <v>7868</v>
      </c>
      <c r="D369" s="7">
        <f>IF(N369&gt;0, RANK(N369,(N369:P369,Q369:AE369)),0)</f>
        <v>1</v>
      </c>
      <c r="E369" s="7">
        <f>IF(O369&gt;0,RANK(O369,(N369:P369,Q369:AE369)),0)</f>
        <v>2</v>
      </c>
      <c r="F369" s="7">
        <f>IF(P369&gt;0,RANK(P369,(N369:P369,Q369:AE369)),0)</f>
        <v>0</v>
      </c>
      <c r="G369" s="1">
        <f t="shared" si="132"/>
        <v>3128</v>
      </c>
      <c r="H369" s="2">
        <f t="shared" si="133"/>
        <v>0.39755973563802743</v>
      </c>
      <c r="I369" s="2"/>
      <c r="J369" s="2">
        <f t="shared" si="134"/>
        <v>0.69877986781901369</v>
      </c>
      <c r="K369" s="2">
        <f t="shared" si="135"/>
        <v>0.30122013218098626</v>
      </c>
      <c r="L369" s="2">
        <f t="shared" si="136"/>
        <v>0</v>
      </c>
      <c r="M369" s="2">
        <f t="shared" si="137"/>
        <v>5.5511151231257827E-17</v>
      </c>
      <c r="N369" s="113">
        <v>5498</v>
      </c>
      <c r="O369" s="113">
        <v>2370</v>
      </c>
      <c r="P369" s="113"/>
      <c r="Q369" s="113"/>
      <c r="R369" s="113"/>
      <c r="S369" s="113"/>
      <c r="T369" s="113"/>
      <c r="U369" s="113"/>
      <c r="V369" s="113"/>
      <c r="W369" s="113"/>
      <c r="X369" s="113"/>
      <c r="Y369" s="113">
        <v>0</v>
      </c>
      <c r="Z369" s="113"/>
      <c r="AA369" s="113"/>
      <c r="AB369" s="113"/>
      <c r="AC369" s="113"/>
      <c r="AD369" s="113"/>
      <c r="AE369" s="113"/>
      <c r="AG369" s="7">
        <f>IF(Q369&gt;0,RANK(Q369,(N369:P369,Q369:AE369)),0)</f>
        <v>0</v>
      </c>
      <c r="AH369" s="7">
        <f>IF(R369&gt;0,RANK(R369,(N369:P369,Q369:AE369)),0)</f>
        <v>0</v>
      </c>
      <c r="AI369" s="7">
        <f>IF(T369&gt;0,RANK(T369,(N369:P369,Q369:AE369)),0)</f>
        <v>0</v>
      </c>
      <c r="AJ369" s="7">
        <f>IF(S369&gt;0,RANK(S369,(N369:P369,Q369:AE369)),0)</f>
        <v>0</v>
      </c>
      <c r="AK369" s="2">
        <f t="shared" si="138"/>
        <v>0</v>
      </c>
      <c r="AL369" s="2">
        <f t="shared" si="139"/>
        <v>0</v>
      </c>
      <c r="AM369" s="2">
        <f t="shared" si="140"/>
        <v>0</v>
      </c>
      <c r="AN369" s="2">
        <f t="shared" si="141"/>
        <v>0</v>
      </c>
      <c r="AP369" t="s">
        <v>1139</v>
      </c>
      <c r="AQ369" t="s">
        <v>1326</v>
      </c>
      <c r="AR369">
        <v>0</v>
      </c>
      <c r="AT369" s="97">
        <v>12</v>
      </c>
      <c r="AU369" s="99">
        <v>51</v>
      </c>
      <c r="AV369" s="103">
        <f t="shared" si="142"/>
        <v>12051</v>
      </c>
      <c r="AX369" s="7" t="s">
        <v>1370</v>
      </c>
      <c r="BE369" t="s">
        <v>1969</v>
      </c>
    </row>
    <row r="370" spans="1:57" hidden="1" outlineLevel="1">
      <c r="A370" t="s">
        <v>2</v>
      </c>
      <c r="B370" t="s">
        <v>1326</v>
      </c>
      <c r="C370" s="1">
        <f t="shared" si="131"/>
        <v>54948</v>
      </c>
      <c r="D370" s="7">
        <f>IF(N370&gt;0, RANK(N370,(N370:P370,Q370:AE370)),0)</f>
        <v>1</v>
      </c>
      <c r="E370" s="7">
        <f>IF(O370&gt;0,RANK(O370,(N370:P370,Q370:AE370)),0)</f>
        <v>2</v>
      </c>
      <c r="F370" s="7">
        <f>IF(P370&gt;0,RANK(P370,(N370:P370,Q370:AE370)),0)</f>
        <v>0</v>
      </c>
      <c r="G370" s="1">
        <f t="shared" si="132"/>
        <v>15680</v>
      </c>
      <c r="H370" s="2">
        <f t="shared" si="133"/>
        <v>0.28536070466622987</v>
      </c>
      <c r="I370" s="2"/>
      <c r="J370" s="2">
        <f t="shared" si="134"/>
        <v>0.64268035233311493</v>
      </c>
      <c r="K370" s="2">
        <f t="shared" si="135"/>
        <v>0.35731964766688507</v>
      </c>
      <c r="L370" s="2">
        <f t="shared" si="136"/>
        <v>0</v>
      </c>
      <c r="M370" s="2">
        <f t="shared" si="137"/>
        <v>0</v>
      </c>
      <c r="N370" s="113">
        <v>35314</v>
      </c>
      <c r="O370" s="113">
        <v>19634</v>
      </c>
      <c r="P370" s="113"/>
      <c r="Q370" s="113"/>
      <c r="R370" s="113"/>
      <c r="S370" s="113"/>
      <c r="T370" s="113"/>
      <c r="U370" s="113"/>
      <c r="V370" s="113"/>
      <c r="W370" s="113"/>
      <c r="X370" s="113"/>
      <c r="Y370" s="113">
        <v>0</v>
      </c>
      <c r="Z370" s="113"/>
      <c r="AA370" s="113"/>
      <c r="AB370" s="113"/>
      <c r="AC370" s="113"/>
      <c r="AD370" s="113"/>
      <c r="AE370" s="113"/>
      <c r="AG370" s="7">
        <f>IF(Q370&gt;0,RANK(Q370,(N370:P370,Q370:AE370)),0)</f>
        <v>0</v>
      </c>
      <c r="AH370" s="7">
        <f>IF(R370&gt;0,RANK(R370,(N370:P370,Q370:AE370)),0)</f>
        <v>0</v>
      </c>
      <c r="AI370" s="7">
        <f>IF(T370&gt;0,RANK(T370,(N370:P370,Q370:AE370)),0)</f>
        <v>0</v>
      </c>
      <c r="AJ370" s="7">
        <f>IF(S370&gt;0,RANK(S370,(N370:P370,Q370:AE370)),0)</f>
        <v>0</v>
      </c>
      <c r="AK370" s="2">
        <f t="shared" si="138"/>
        <v>0</v>
      </c>
      <c r="AL370" s="2">
        <f t="shared" si="139"/>
        <v>0</v>
      </c>
      <c r="AM370" s="2">
        <f t="shared" si="140"/>
        <v>0</v>
      </c>
      <c r="AN370" s="2">
        <f t="shared" si="141"/>
        <v>0</v>
      </c>
      <c r="AP370" t="s">
        <v>2</v>
      </c>
      <c r="AQ370" t="s">
        <v>1326</v>
      </c>
      <c r="AR370">
        <v>5</v>
      </c>
      <c r="AT370" s="97">
        <v>12</v>
      </c>
      <c r="AU370" s="99">
        <v>53</v>
      </c>
      <c r="AV370" s="103">
        <f t="shared" si="142"/>
        <v>12053</v>
      </c>
      <c r="AX370" s="7" t="s">
        <v>1370</v>
      </c>
      <c r="BE370" t="s">
        <v>1969</v>
      </c>
    </row>
    <row r="371" spans="1:57" hidden="1" outlineLevel="1">
      <c r="A371" t="s">
        <v>566</v>
      </c>
      <c r="B371" t="s">
        <v>1326</v>
      </c>
      <c r="C371" s="1">
        <f t="shared" si="131"/>
        <v>31888</v>
      </c>
      <c r="D371" s="7">
        <f>IF(N371&gt;0, RANK(N371,(N371:P371,Q371:AE371)),0)</f>
        <v>1</v>
      </c>
      <c r="E371" s="7">
        <f>IF(O371&gt;0,RANK(O371,(N371:P371,Q371:AE371)),0)</f>
        <v>2</v>
      </c>
      <c r="F371" s="7">
        <f>IF(P371&gt;0,RANK(P371,(N371:P371,Q371:AE371)),0)</f>
        <v>0</v>
      </c>
      <c r="G371" s="1">
        <f t="shared" si="132"/>
        <v>5734</v>
      </c>
      <c r="H371" s="2">
        <f t="shared" si="133"/>
        <v>0.17981685900652283</v>
      </c>
      <c r="I371" s="2"/>
      <c r="J371" s="2">
        <f t="shared" si="134"/>
        <v>0.58990842950326139</v>
      </c>
      <c r="K371" s="2">
        <f t="shared" si="135"/>
        <v>0.41009157049673861</v>
      </c>
      <c r="L371" s="2">
        <f t="shared" si="136"/>
        <v>0</v>
      </c>
      <c r="M371" s="2">
        <f t="shared" si="137"/>
        <v>0</v>
      </c>
      <c r="N371" s="113">
        <v>18811</v>
      </c>
      <c r="O371" s="113">
        <v>13077</v>
      </c>
      <c r="P371" s="113"/>
      <c r="Q371" s="113"/>
      <c r="R371" s="113"/>
      <c r="S371" s="113"/>
      <c r="T371" s="113"/>
      <c r="U371" s="113"/>
      <c r="V371" s="113"/>
      <c r="W371" s="113"/>
      <c r="X371" s="113"/>
      <c r="Y371" s="113">
        <v>0</v>
      </c>
      <c r="Z371" s="113"/>
      <c r="AA371" s="113"/>
      <c r="AB371" s="113"/>
      <c r="AC371" s="113"/>
      <c r="AD371" s="113"/>
      <c r="AE371" s="113"/>
      <c r="AG371" s="7">
        <f>IF(Q371&gt;0,RANK(Q371,(N371:P371,Q371:AE371)),0)</f>
        <v>0</v>
      </c>
      <c r="AH371" s="7">
        <f>IF(R371&gt;0,RANK(R371,(N371:P371,Q371:AE371)),0)</f>
        <v>0</v>
      </c>
      <c r="AI371" s="7">
        <f>IF(T371&gt;0,RANK(T371,(N371:P371,Q371:AE371)),0)</f>
        <v>0</v>
      </c>
      <c r="AJ371" s="7">
        <f>IF(S371&gt;0,RANK(S371,(N371:P371,Q371:AE371)),0)</f>
        <v>0</v>
      </c>
      <c r="AK371" s="2">
        <f t="shared" si="138"/>
        <v>0</v>
      </c>
      <c r="AL371" s="2">
        <f t="shared" si="139"/>
        <v>0</v>
      </c>
      <c r="AM371" s="2">
        <f t="shared" si="140"/>
        <v>0</v>
      </c>
      <c r="AN371" s="2">
        <f t="shared" si="141"/>
        <v>0</v>
      </c>
      <c r="AP371" t="s">
        <v>566</v>
      </c>
      <c r="AQ371" t="s">
        <v>1326</v>
      </c>
      <c r="AR371">
        <v>16</v>
      </c>
      <c r="AT371" s="97">
        <v>12</v>
      </c>
      <c r="AU371" s="99">
        <v>55</v>
      </c>
      <c r="AV371" s="103">
        <f t="shared" si="142"/>
        <v>12055</v>
      </c>
      <c r="AX371" s="7" t="s">
        <v>1370</v>
      </c>
      <c r="BE371" t="s">
        <v>1969</v>
      </c>
    </row>
    <row r="372" spans="1:57" hidden="1" outlineLevel="1">
      <c r="A372" t="s">
        <v>269</v>
      </c>
      <c r="B372" t="s">
        <v>1326</v>
      </c>
      <c r="C372" s="1">
        <f t="shared" si="131"/>
        <v>304925</v>
      </c>
      <c r="D372" s="7">
        <f>IF(N372&gt;0, RANK(N372,(N372:P372,Q372:AE372)),0)</f>
        <v>1</v>
      </c>
      <c r="E372" s="7">
        <f>IF(O372&gt;0,RANK(O372,(N372:P372,Q372:AE372)),0)</f>
        <v>2</v>
      </c>
      <c r="F372" s="7">
        <f>IF(P372&gt;0,RANK(P372,(N372:P372,Q372:AE372)),0)</f>
        <v>0</v>
      </c>
      <c r="G372" s="1">
        <f t="shared" si="132"/>
        <v>69651</v>
      </c>
      <c r="H372" s="2">
        <f t="shared" si="133"/>
        <v>0.22842010330409118</v>
      </c>
      <c r="I372" s="2"/>
      <c r="J372" s="2">
        <f t="shared" si="134"/>
        <v>0.61420677215708785</v>
      </c>
      <c r="K372" s="2">
        <f t="shared" si="135"/>
        <v>0.38578666885299662</v>
      </c>
      <c r="L372" s="2">
        <f t="shared" si="136"/>
        <v>0</v>
      </c>
      <c r="M372" s="2">
        <f t="shared" si="137"/>
        <v>6.5589899155282794E-6</v>
      </c>
      <c r="N372" s="113">
        <v>187287</v>
      </c>
      <c r="O372" s="113">
        <v>117636</v>
      </c>
      <c r="P372" s="113"/>
      <c r="Q372" s="113"/>
      <c r="R372" s="113"/>
      <c r="S372" s="113"/>
      <c r="T372" s="113"/>
      <c r="U372" s="113"/>
      <c r="V372" s="113"/>
      <c r="W372" s="113"/>
      <c r="X372" s="113"/>
      <c r="Y372" s="113">
        <v>2</v>
      </c>
      <c r="Z372" s="113"/>
      <c r="AA372" s="113"/>
      <c r="AB372" s="113"/>
      <c r="AC372" s="113"/>
      <c r="AD372" s="113"/>
      <c r="AE372" s="113"/>
      <c r="AG372" s="7">
        <f>IF(Q372&gt;0,RANK(Q372,(N372:P372,Q372:AE372)),0)</f>
        <v>0</v>
      </c>
      <c r="AH372" s="7">
        <f>IF(R372&gt;0,RANK(R372,(N372:P372,Q372:AE372)),0)</f>
        <v>0</v>
      </c>
      <c r="AI372" s="7">
        <f>IF(T372&gt;0,RANK(T372,(N372:P372,Q372:AE372)),0)</f>
        <v>0</v>
      </c>
      <c r="AJ372" s="7">
        <f>IF(S372&gt;0,RANK(S372,(N372:P372,Q372:AE372)),0)</f>
        <v>0</v>
      </c>
      <c r="AK372" s="2">
        <f t="shared" si="138"/>
        <v>0</v>
      </c>
      <c r="AL372" s="2">
        <f t="shared" si="139"/>
        <v>0</v>
      </c>
      <c r="AM372" s="2">
        <f t="shared" si="140"/>
        <v>0</v>
      </c>
      <c r="AN372" s="2">
        <f t="shared" si="141"/>
        <v>0</v>
      </c>
      <c r="AP372" t="s">
        <v>269</v>
      </c>
      <c r="AQ372" t="s">
        <v>1326</v>
      </c>
      <c r="AR372">
        <v>0</v>
      </c>
      <c r="AT372" s="97">
        <v>12</v>
      </c>
      <c r="AU372" s="99">
        <v>57</v>
      </c>
      <c r="AV372" s="103">
        <f t="shared" si="142"/>
        <v>12057</v>
      </c>
      <c r="AX372" s="7" t="s">
        <v>1370</v>
      </c>
      <c r="BE372" t="s">
        <v>1970</v>
      </c>
    </row>
    <row r="373" spans="1:57" hidden="1" outlineLevel="1">
      <c r="A373" t="s">
        <v>1829</v>
      </c>
      <c r="B373" t="s">
        <v>1326</v>
      </c>
      <c r="C373" s="1">
        <f t="shared" si="131"/>
        <v>6234</v>
      </c>
      <c r="D373" s="7">
        <f>IF(N373&gt;0, RANK(N373,(N373:P373,Q373:AE373)),0)</f>
        <v>1</v>
      </c>
      <c r="E373" s="7">
        <f>IF(O373&gt;0,RANK(O373,(N373:P373,Q373:AE373)),0)</f>
        <v>2</v>
      </c>
      <c r="F373" s="7">
        <f>IF(P373&gt;0,RANK(P373,(N373:P373,Q373:AE373)),0)</f>
        <v>0</v>
      </c>
      <c r="G373" s="1">
        <f t="shared" si="132"/>
        <v>1246</v>
      </c>
      <c r="H373" s="2">
        <f t="shared" si="133"/>
        <v>0.19987167147898621</v>
      </c>
      <c r="I373" s="2"/>
      <c r="J373" s="2">
        <f t="shared" si="134"/>
        <v>0.59993583573949305</v>
      </c>
      <c r="K373" s="2">
        <f t="shared" si="135"/>
        <v>0.40006416426050689</v>
      </c>
      <c r="L373" s="2">
        <f t="shared" si="136"/>
        <v>0</v>
      </c>
      <c r="M373" s="2">
        <f t="shared" si="137"/>
        <v>5.5511151231257827E-17</v>
      </c>
      <c r="N373" s="113">
        <v>3740</v>
      </c>
      <c r="O373" s="113">
        <v>2494</v>
      </c>
      <c r="P373" s="113"/>
      <c r="Q373" s="113"/>
      <c r="R373" s="113"/>
      <c r="S373" s="113"/>
      <c r="T373" s="113"/>
      <c r="U373" s="113"/>
      <c r="V373" s="113"/>
      <c r="W373" s="113"/>
      <c r="X373" s="113"/>
      <c r="Y373" s="113">
        <v>0</v>
      </c>
      <c r="Z373" s="113"/>
      <c r="AA373" s="113"/>
      <c r="AB373" s="113"/>
      <c r="AC373" s="113"/>
      <c r="AD373" s="113"/>
      <c r="AE373" s="113"/>
      <c r="AG373" s="7">
        <f>IF(Q373&gt;0,RANK(Q373,(N373:P373,Q373:AE373)),0)</f>
        <v>0</v>
      </c>
      <c r="AH373" s="7">
        <f>IF(R373&gt;0,RANK(R373,(N373:P373,Q373:AE373)),0)</f>
        <v>0</v>
      </c>
      <c r="AI373" s="7">
        <f>IF(T373&gt;0,RANK(T373,(N373:P373,Q373:AE373)),0)</f>
        <v>0</v>
      </c>
      <c r="AJ373" s="7">
        <f>IF(S373&gt;0,RANK(S373,(N373:P373,Q373:AE373)),0)</f>
        <v>0</v>
      </c>
      <c r="AK373" s="2">
        <f t="shared" si="138"/>
        <v>0</v>
      </c>
      <c r="AL373" s="2">
        <f t="shared" si="139"/>
        <v>0</v>
      </c>
      <c r="AM373" s="2">
        <f t="shared" si="140"/>
        <v>0</v>
      </c>
      <c r="AN373" s="2">
        <f t="shared" si="141"/>
        <v>0</v>
      </c>
      <c r="AP373" t="s">
        <v>1829</v>
      </c>
      <c r="AQ373" t="s">
        <v>1326</v>
      </c>
      <c r="AR373">
        <v>1</v>
      </c>
      <c r="AT373" s="97">
        <v>12</v>
      </c>
      <c r="AU373" s="99">
        <v>59</v>
      </c>
      <c r="AV373" s="103">
        <f t="shared" si="142"/>
        <v>12059</v>
      </c>
      <c r="AX373" s="7" t="s">
        <v>1370</v>
      </c>
      <c r="BE373" t="s">
        <v>1969</v>
      </c>
    </row>
    <row r="374" spans="1:57" hidden="1" outlineLevel="1">
      <c r="A374" t="s">
        <v>1138</v>
      </c>
      <c r="B374" t="s">
        <v>1326</v>
      </c>
      <c r="C374" s="1">
        <f t="shared" si="131"/>
        <v>43431</v>
      </c>
      <c r="D374" s="7">
        <f>IF(N374&gt;0, RANK(N374,(N374:P374,Q374:AE374)),0)</f>
        <v>1</v>
      </c>
      <c r="E374" s="7">
        <f>IF(O374&gt;0,RANK(O374,(N374:P374,Q374:AE374)),0)</f>
        <v>2</v>
      </c>
      <c r="F374" s="7">
        <f>IF(P374&gt;0,RANK(P374,(N374:P374,Q374:AE374)),0)</f>
        <v>0</v>
      </c>
      <c r="G374" s="1">
        <f t="shared" si="132"/>
        <v>3189</v>
      </c>
      <c r="H374" s="2">
        <f t="shared" si="133"/>
        <v>7.3426814947848307E-2</v>
      </c>
      <c r="I374" s="2"/>
      <c r="J374" s="2">
        <f t="shared" si="134"/>
        <v>0.53671340747392415</v>
      </c>
      <c r="K374" s="2">
        <f t="shared" si="135"/>
        <v>0.46328659252607585</v>
      </c>
      <c r="L374" s="2">
        <f t="shared" si="136"/>
        <v>0</v>
      </c>
      <c r="M374" s="2">
        <f t="shared" si="137"/>
        <v>0</v>
      </c>
      <c r="N374" s="113">
        <v>23310</v>
      </c>
      <c r="O374" s="113">
        <v>20121</v>
      </c>
      <c r="P374" s="113"/>
      <c r="Q374" s="113"/>
      <c r="R374" s="113"/>
      <c r="S374" s="113"/>
      <c r="T374" s="113"/>
      <c r="U374" s="113"/>
      <c r="V374" s="113"/>
      <c r="W374" s="113"/>
      <c r="X374" s="113"/>
      <c r="Y374" s="113">
        <v>0</v>
      </c>
      <c r="Z374" s="113"/>
      <c r="AA374" s="113"/>
      <c r="AB374" s="113"/>
      <c r="AC374" s="113"/>
      <c r="AD374" s="113"/>
      <c r="AE374" s="113"/>
      <c r="AG374" s="7">
        <f>IF(Q374&gt;0,RANK(Q374,(N374:P374,Q374:AE374)),0)</f>
        <v>0</v>
      </c>
      <c r="AH374" s="7">
        <f>IF(R374&gt;0,RANK(R374,(N374:P374,Q374:AE374)),0)</f>
        <v>0</v>
      </c>
      <c r="AI374" s="7">
        <f>IF(T374&gt;0,RANK(T374,(N374:P374,Q374:AE374)),0)</f>
        <v>0</v>
      </c>
      <c r="AJ374" s="7">
        <f>IF(S374&gt;0,RANK(S374,(N374:P374,Q374:AE374)),0)</f>
        <v>0</v>
      </c>
      <c r="AK374" s="2">
        <f t="shared" si="138"/>
        <v>0</v>
      </c>
      <c r="AL374" s="2">
        <f t="shared" si="139"/>
        <v>0</v>
      </c>
      <c r="AM374" s="2">
        <f t="shared" si="140"/>
        <v>0</v>
      </c>
      <c r="AN374" s="2">
        <f t="shared" si="141"/>
        <v>0</v>
      </c>
      <c r="AP374" t="s">
        <v>1138</v>
      </c>
      <c r="AQ374" t="s">
        <v>1326</v>
      </c>
      <c r="AR374">
        <v>15</v>
      </c>
      <c r="AT374" s="97">
        <v>12</v>
      </c>
      <c r="AU374" s="99">
        <v>61</v>
      </c>
      <c r="AV374" s="103">
        <f t="shared" si="142"/>
        <v>12061</v>
      </c>
      <c r="AX374" s="7" t="s">
        <v>1370</v>
      </c>
      <c r="BE374" t="s">
        <v>1970</v>
      </c>
    </row>
    <row r="375" spans="1:57" hidden="1" outlineLevel="1">
      <c r="A375" t="s">
        <v>1151</v>
      </c>
      <c r="B375" t="s">
        <v>1326</v>
      </c>
      <c r="C375" s="1">
        <f t="shared" si="131"/>
        <v>14723</v>
      </c>
      <c r="D375" s="7">
        <f>IF(N375&gt;0, RANK(N375,(N375:P375,Q375:AE375)),0)</f>
        <v>1</v>
      </c>
      <c r="E375" s="7">
        <f>IF(O375&gt;0,RANK(O375,(N375:P375,Q375:AE375)),0)</f>
        <v>2</v>
      </c>
      <c r="F375" s="7">
        <f>IF(P375&gt;0,RANK(P375,(N375:P375,Q375:AE375)),0)</f>
        <v>0</v>
      </c>
      <c r="G375" s="1">
        <f t="shared" si="132"/>
        <v>4449</v>
      </c>
      <c r="H375" s="2">
        <f t="shared" si="133"/>
        <v>0.30218026217482852</v>
      </c>
      <c r="I375" s="2"/>
      <c r="J375" s="2">
        <f t="shared" si="134"/>
        <v>0.6510901310874142</v>
      </c>
      <c r="K375" s="2">
        <f t="shared" si="135"/>
        <v>0.34890986891258574</v>
      </c>
      <c r="L375" s="2">
        <f t="shared" si="136"/>
        <v>0</v>
      </c>
      <c r="M375" s="2">
        <f t="shared" si="137"/>
        <v>5.5511151231257827E-17</v>
      </c>
      <c r="N375" s="113">
        <v>9586</v>
      </c>
      <c r="O375" s="113">
        <v>5137</v>
      </c>
      <c r="P375" s="113"/>
      <c r="Q375" s="113"/>
      <c r="R375" s="113"/>
      <c r="S375" s="113"/>
      <c r="T375" s="113"/>
      <c r="U375" s="113"/>
      <c r="V375" s="113"/>
      <c r="W375" s="113"/>
      <c r="X375" s="113"/>
      <c r="Y375" s="113">
        <v>0</v>
      </c>
      <c r="Z375" s="113"/>
      <c r="AA375" s="113"/>
      <c r="AB375" s="113"/>
      <c r="AC375" s="113"/>
      <c r="AD375" s="113"/>
      <c r="AE375" s="113"/>
      <c r="AG375" s="7">
        <f>IF(Q375&gt;0,RANK(Q375,(N375:P375,Q375:AE375)),0)</f>
        <v>0</v>
      </c>
      <c r="AH375" s="7">
        <f>IF(R375&gt;0,RANK(R375,(N375:P375,Q375:AE375)),0)</f>
        <v>0</v>
      </c>
      <c r="AI375" s="7">
        <f>IF(T375&gt;0,RANK(T375,(N375:P375,Q375:AE375)),0)</f>
        <v>0</v>
      </c>
      <c r="AJ375" s="7">
        <f>IF(S375&gt;0,RANK(S375,(N375:P375,Q375:AE375)),0)</f>
        <v>0</v>
      </c>
      <c r="AK375" s="2">
        <f t="shared" si="138"/>
        <v>0</v>
      </c>
      <c r="AL375" s="2">
        <f t="shared" si="139"/>
        <v>0</v>
      </c>
      <c r="AM375" s="2">
        <f t="shared" si="140"/>
        <v>0</v>
      </c>
      <c r="AN375" s="2">
        <f t="shared" si="141"/>
        <v>0</v>
      </c>
      <c r="AP375" t="s">
        <v>1151</v>
      </c>
      <c r="AQ375" t="s">
        <v>1326</v>
      </c>
      <c r="AR375">
        <v>2</v>
      </c>
      <c r="AT375" s="97">
        <v>12</v>
      </c>
      <c r="AU375" s="99">
        <v>63</v>
      </c>
      <c r="AV375" s="103">
        <f t="shared" si="142"/>
        <v>12063</v>
      </c>
      <c r="AX375" s="7" t="s">
        <v>1370</v>
      </c>
      <c r="BE375" t="s">
        <v>1969</v>
      </c>
    </row>
    <row r="376" spans="1:57" hidden="1" outlineLevel="1">
      <c r="A376" t="s">
        <v>1042</v>
      </c>
      <c r="B376" t="s">
        <v>1326</v>
      </c>
      <c r="C376" s="1">
        <f t="shared" si="131"/>
        <v>4714</v>
      </c>
      <c r="D376" s="7">
        <f>IF(N376&gt;0, RANK(N376,(N376:P376,Q376:AE376)),0)</f>
        <v>1</v>
      </c>
      <c r="E376" s="7">
        <f>IF(O376&gt;0,RANK(O376,(N376:P376,Q376:AE376)),0)</f>
        <v>2</v>
      </c>
      <c r="F376" s="7">
        <f>IF(P376&gt;0,RANK(P376,(N376:P376,Q376:AE376)),0)</f>
        <v>0</v>
      </c>
      <c r="G376" s="1">
        <f t="shared" si="132"/>
        <v>2550</v>
      </c>
      <c r="H376" s="2">
        <f t="shared" si="133"/>
        <v>0.54094187526516757</v>
      </c>
      <c r="I376" s="2"/>
      <c r="J376" s="2">
        <f t="shared" si="134"/>
        <v>0.77047093763258379</v>
      </c>
      <c r="K376" s="2">
        <f t="shared" si="135"/>
        <v>0.22952906236741621</v>
      </c>
      <c r="L376" s="2">
        <f t="shared" si="136"/>
        <v>0</v>
      </c>
      <c r="M376" s="2">
        <f t="shared" si="137"/>
        <v>0</v>
      </c>
      <c r="N376" s="113">
        <v>3632</v>
      </c>
      <c r="O376" s="113">
        <v>1082</v>
      </c>
      <c r="P376" s="113"/>
      <c r="Q376" s="113"/>
      <c r="R376" s="113"/>
      <c r="S376" s="113"/>
      <c r="T376" s="113"/>
      <c r="U376" s="113"/>
      <c r="V376" s="113"/>
      <c r="W376" s="113"/>
      <c r="X376" s="113"/>
      <c r="Y376" s="113">
        <v>0</v>
      </c>
      <c r="Z376" s="113"/>
      <c r="AA376" s="113"/>
      <c r="AB376" s="113"/>
      <c r="AC376" s="113"/>
      <c r="AD376" s="113"/>
      <c r="AE376" s="113"/>
      <c r="AG376" s="7">
        <f>IF(Q376&gt;0,RANK(Q376,(N376:P376,Q376:AE376)),0)</f>
        <v>0</v>
      </c>
      <c r="AH376" s="7">
        <f>IF(R376&gt;0,RANK(R376,(N376:P376,Q376:AE376)),0)</f>
        <v>0</v>
      </c>
      <c r="AI376" s="7">
        <f>IF(T376&gt;0,RANK(T376,(N376:P376,Q376:AE376)),0)</f>
        <v>0</v>
      </c>
      <c r="AJ376" s="7">
        <f>IF(S376&gt;0,RANK(S376,(N376:P376,Q376:AE376)),0)</f>
        <v>0</v>
      </c>
      <c r="AK376" s="2">
        <f t="shared" si="138"/>
        <v>0</v>
      </c>
      <c r="AL376" s="2">
        <f t="shared" si="139"/>
        <v>0</v>
      </c>
      <c r="AM376" s="2">
        <f t="shared" si="140"/>
        <v>0</v>
      </c>
      <c r="AN376" s="2">
        <f t="shared" si="141"/>
        <v>0</v>
      </c>
      <c r="AP376" t="s">
        <v>1042</v>
      </c>
      <c r="AQ376" t="s">
        <v>1326</v>
      </c>
      <c r="AR376">
        <v>0</v>
      </c>
      <c r="AT376" s="97">
        <v>12</v>
      </c>
      <c r="AU376" s="99">
        <v>65</v>
      </c>
      <c r="AV376" s="103">
        <f t="shared" si="142"/>
        <v>12065</v>
      </c>
      <c r="AX376" s="7" t="s">
        <v>1370</v>
      </c>
      <c r="BE376" t="s">
        <v>1969</v>
      </c>
    </row>
    <row r="377" spans="1:57" hidden="1" outlineLevel="1">
      <c r="A377" t="s">
        <v>1237</v>
      </c>
      <c r="B377" t="s">
        <v>1326</v>
      </c>
      <c r="C377" s="1">
        <f t="shared" ref="C377:C411" si="143">SUM(N377:AE377)</f>
        <v>2549</v>
      </c>
      <c r="D377" s="7">
        <f>IF(N377&gt;0, RANK(N377,(N377:P377,Q377:AE377)),0)</f>
        <v>1</v>
      </c>
      <c r="E377" s="7">
        <f>IF(O377&gt;0,RANK(O377,(N377:P377,Q377:AE377)),0)</f>
        <v>2</v>
      </c>
      <c r="F377" s="7">
        <f>IF(P377&gt;0,RANK(P377,(N377:P377,Q377:AE377)),0)</f>
        <v>0</v>
      </c>
      <c r="G377" s="1">
        <f t="shared" ref="G377:G411" si="144">IF(C377&gt;0,MAX(N377:P377)-LARGE(N377:P377,2),0)</f>
        <v>949</v>
      </c>
      <c r="H377" s="2">
        <f t="shared" ref="H377:H407" si="145">IF(C377&gt;0,G377/C377,0)</f>
        <v>0.37230286386818362</v>
      </c>
      <c r="I377" s="2"/>
      <c r="J377" s="2">
        <f t="shared" ref="J377:J411" si="146">IF($C377=0,"-",N377/$C377)</f>
        <v>0.68615143193409178</v>
      </c>
      <c r="K377" s="2">
        <f t="shared" ref="K377:K411" si="147">IF($C377=0,"-",O377/$C377)</f>
        <v>0.31384856806590822</v>
      </c>
      <c r="L377" s="2">
        <f t="shared" ref="L377:L411" si="148">IF($C377=0,"-",P377/$C377)</f>
        <v>0</v>
      </c>
      <c r="M377" s="2">
        <f t="shared" ref="M377:M407" si="149">IF(C377=0,"-",(1-J377-K377-L377))</f>
        <v>0</v>
      </c>
      <c r="N377" s="113">
        <v>1749</v>
      </c>
      <c r="O377" s="113">
        <v>800</v>
      </c>
      <c r="P377" s="113"/>
      <c r="Q377" s="113"/>
      <c r="R377" s="113"/>
      <c r="S377" s="113"/>
      <c r="T377" s="113"/>
      <c r="U377" s="113"/>
      <c r="V377" s="113"/>
      <c r="W377" s="113"/>
      <c r="X377" s="113"/>
      <c r="Y377" s="113">
        <v>0</v>
      </c>
      <c r="Z377" s="113"/>
      <c r="AA377" s="113"/>
      <c r="AB377" s="113"/>
      <c r="AC377" s="113"/>
      <c r="AD377" s="113"/>
      <c r="AE377" s="113"/>
      <c r="AG377" s="7">
        <f>IF(Q377&gt;0,RANK(Q377,(N377:P377,Q377:AE377)),0)</f>
        <v>0</v>
      </c>
      <c r="AH377" s="7">
        <f>IF(R377&gt;0,RANK(R377,(N377:P377,Q377:AE377)),0)</f>
        <v>0</v>
      </c>
      <c r="AI377" s="7">
        <f>IF(T377&gt;0,RANK(T377,(N377:P377,Q377:AE377)),0)</f>
        <v>0</v>
      </c>
      <c r="AJ377" s="7">
        <f>IF(S377&gt;0,RANK(S377,(N377:P377,Q377:AE377)),0)</f>
        <v>0</v>
      </c>
      <c r="AK377" s="2">
        <f t="shared" ref="AK377:AK411" si="150">IF($C377=0,"-",Q377/$C377)</f>
        <v>0</v>
      </c>
      <c r="AL377" s="2">
        <f t="shared" ref="AL377:AL411" si="151">IF($C377=0,"-",R377/$C377)</f>
        <v>0</v>
      </c>
      <c r="AM377" s="2">
        <f t="shared" ref="AM377:AM411" si="152">IF($C377=0,"-",T377/$C377)</f>
        <v>0</v>
      </c>
      <c r="AN377" s="2">
        <f t="shared" ref="AN377:AN411" si="153">IF($C377=0,"-",S377/$C377)</f>
        <v>0</v>
      </c>
      <c r="AP377" t="s">
        <v>1237</v>
      </c>
      <c r="AQ377" t="s">
        <v>1326</v>
      </c>
      <c r="AR377">
        <v>2</v>
      </c>
      <c r="AT377" s="97">
        <v>12</v>
      </c>
      <c r="AU377" s="99">
        <v>67</v>
      </c>
      <c r="AV377" s="103">
        <f t="shared" si="142"/>
        <v>12067</v>
      </c>
      <c r="AX377" s="7" t="s">
        <v>1370</v>
      </c>
      <c r="BE377" t="s">
        <v>1969</v>
      </c>
    </row>
    <row r="378" spans="1:57" hidden="1" outlineLevel="1">
      <c r="A378" t="s">
        <v>1267</v>
      </c>
      <c r="B378" t="s">
        <v>1326</v>
      </c>
      <c r="C378" s="1">
        <f t="shared" si="143"/>
        <v>68784</v>
      </c>
      <c r="D378" s="7">
        <f>IF(N378&gt;0, RANK(N378,(N378:P378,Q378:AE378)),0)</f>
        <v>1</v>
      </c>
      <c r="E378" s="7">
        <f>IF(O378&gt;0,RANK(O378,(N378:P378,Q378:AE378)),0)</f>
        <v>2</v>
      </c>
      <c r="F378" s="7">
        <f>IF(P378&gt;0,RANK(P378,(N378:P378,Q378:AE378)),0)</f>
        <v>0</v>
      </c>
      <c r="G378" s="1">
        <f t="shared" si="144"/>
        <v>17106</v>
      </c>
      <c r="H378" s="2">
        <f t="shared" si="145"/>
        <v>0.24869155617585484</v>
      </c>
      <c r="I378" s="2"/>
      <c r="J378" s="2">
        <f t="shared" si="146"/>
        <v>0.62434577808792746</v>
      </c>
      <c r="K378" s="2">
        <f t="shared" si="147"/>
        <v>0.37565422191207259</v>
      </c>
      <c r="L378" s="2">
        <f t="shared" si="148"/>
        <v>0</v>
      </c>
      <c r="M378" s="2">
        <f t="shared" si="149"/>
        <v>-5.5511151231257827E-17</v>
      </c>
      <c r="N378" s="113">
        <v>42945</v>
      </c>
      <c r="O378" s="113">
        <v>25839</v>
      </c>
      <c r="P378" s="113"/>
      <c r="Q378" s="113"/>
      <c r="R378" s="113"/>
      <c r="S378" s="113"/>
      <c r="T378" s="113"/>
      <c r="U378" s="113"/>
      <c r="V378" s="113"/>
      <c r="W378" s="113"/>
      <c r="X378" s="113"/>
      <c r="Y378" s="113">
        <v>0</v>
      </c>
      <c r="Z378" s="113"/>
      <c r="AA378" s="113"/>
      <c r="AB378" s="113"/>
      <c r="AC378" s="113"/>
      <c r="AD378" s="113"/>
      <c r="AE378" s="113"/>
      <c r="AG378" s="7">
        <f>IF(Q378&gt;0,RANK(Q378,(N378:P378,Q378:AE378)),0)</f>
        <v>0</v>
      </c>
      <c r="AH378" s="7">
        <f>IF(R378&gt;0,RANK(R378,(N378:P378,Q378:AE378)),0)</f>
        <v>0</v>
      </c>
      <c r="AI378" s="7">
        <f>IF(T378&gt;0,RANK(T378,(N378:P378,Q378:AE378)),0)</f>
        <v>0</v>
      </c>
      <c r="AJ378" s="7">
        <f>IF(S378&gt;0,RANK(S378,(N378:P378,Q378:AE378)),0)</f>
        <v>0</v>
      </c>
      <c r="AK378" s="2">
        <f t="shared" si="150"/>
        <v>0</v>
      </c>
      <c r="AL378" s="2">
        <f t="shared" si="151"/>
        <v>0</v>
      </c>
      <c r="AM378" s="2">
        <f t="shared" si="152"/>
        <v>0</v>
      </c>
      <c r="AN378" s="2">
        <f t="shared" si="153"/>
        <v>0</v>
      </c>
      <c r="AP378" t="s">
        <v>1267</v>
      </c>
      <c r="AQ378" t="s">
        <v>1326</v>
      </c>
      <c r="AR378">
        <v>0</v>
      </c>
      <c r="AT378" s="97">
        <v>12</v>
      </c>
      <c r="AU378" s="99">
        <v>69</v>
      </c>
      <c r="AV378" s="103">
        <f t="shared" si="142"/>
        <v>12069</v>
      </c>
      <c r="AX378" s="7" t="s">
        <v>1370</v>
      </c>
      <c r="BE378" t="s">
        <v>1970</v>
      </c>
    </row>
    <row r="379" spans="1:57" hidden="1" outlineLevel="1">
      <c r="A379" t="s">
        <v>314</v>
      </c>
      <c r="B379" t="s">
        <v>1326</v>
      </c>
      <c r="C379" s="1">
        <f t="shared" si="143"/>
        <v>150709</v>
      </c>
      <c r="D379" s="7">
        <f>IF(N379&gt;0, RANK(N379,(N379:P379,Q379:AE379)),0)</f>
        <v>1</v>
      </c>
      <c r="E379" s="7">
        <f>IF(O379&gt;0,RANK(O379,(N379:P379,Q379:AE379)),0)</f>
        <v>2</v>
      </c>
      <c r="F379" s="7">
        <f>IF(P379&gt;0,RANK(P379,(N379:P379,Q379:AE379)),0)</f>
        <v>0</v>
      </c>
      <c r="G379" s="1">
        <f t="shared" si="144"/>
        <v>25858</v>
      </c>
      <c r="H379" s="2">
        <f t="shared" si="145"/>
        <v>0.17157568559276487</v>
      </c>
      <c r="I379" s="2"/>
      <c r="J379" s="2">
        <f t="shared" si="146"/>
        <v>0.58577788984068635</v>
      </c>
      <c r="K379" s="2">
        <f t="shared" si="147"/>
        <v>0.41420220424792148</v>
      </c>
      <c r="L379" s="2">
        <f t="shared" si="148"/>
        <v>0</v>
      </c>
      <c r="M379" s="2">
        <f t="shared" si="149"/>
        <v>1.9905911392170683E-5</v>
      </c>
      <c r="N379" s="113">
        <v>88282</v>
      </c>
      <c r="O379" s="113">
        <v>62424</v>
      </c>
      <c r="P379" s="113"/>
      <c r="Q379" s="113"/>
      <c r="R379" s="113"/>
      <c r="S379" s="113"/>
      <c r="T379" s="113"/>
      <c r="U379" s="113"/>
      <c r="V379" s="113"/>
      <c r="W379" s="113"/>
      <c r="X379" s="113"/>
      <c r="Y379" s="113">
        <v>3</v>
      </c>
      <c r="Z379" s="113"/>
      <c r="AA379" s="113"/>
      <c r="AB379" s="113"/>
      <c r="AC379" s="113"/>
      <c r="AD379" s="113"/>
      <c r="AE379" s="113"/>
      <c r="AG379" s="7">
        <f>IF(Q379&gt;0,RANK(Q379,(N379:P379,Q379:AE379)),0)</f>
        <v>0</v>
      </c>
      <c r="AH379" s="7">
        <f>IF(R379&gt;0,RANK(R379,(N379:P379,Q379:AE379)),0)</f>
        <v>0</v>
      </c>
      <c r="AI379" s="7">
        <f>IF(T379&gt;0,RANK(T379,(N379:P379,Q379:AE379)),0)</f>
        <v>0</v>
      </c>
      <c r="AJ379" s="7">
        <f>IF(S379&gt;0,RANK(S379,(N379:P379,Q379:AE379)),0)</f>
        <v>0</v>
      </c>
      <c r="AK379" s="2">
        <f t="shared" si="150"/>
        <v>0</v>
      </c>
      <c r="AL379" s="2">
        <f t="shared" si="151"/>
        <v>0</v>
      </c>
      <c r="AM379" s="2">
        <f t="shared" si="152"/>
        <v>0</v>
      </c>
      <c r="AN379" s="2">
        <f t="shared" si="153"/>
        <v>0</v>
      </c>
      <c r="AP379" t="s">
        <v>314</v>
      </c>
      <c r="AQ379" t="s">
        <v>1326</v>
      </c>
      <c r="AR379">
        <v>14</v>
      </c>
      <c r="AT379" s="97">
        <v>12</v>
      </c>
      <c r="AU379" s="99">
        <v>71</v>
      </c>
      <c r="AV379" s="103">
        <f t="shared" si="142"/>
        <v>12071</v>
      </c>
      <c r="AX379" s="7" t="s">
        <v>1370</v>
      </c>
      <c r="BE379" t="s">
        <v>1970</v>
      </c>
    </row>
    <row r="380" spans="1:57" hidden="1" outlineLevel="1">
      <c r="A380" t="s">
        <v>1238</v>
      </c>
      <c r="B380" t="s">
        <v>1326</v>
      </c>
      <c r="C380" s="1">
        <f t="shared" si="143"/>
        <v>95974</v>
      </c>
      <c r="D380" s="7">
        <f>IF(N380&gt;0, RANK(N380,(N380:P380,Q380:AE380)),0)</f>
        <v>1</v>
      </c>
      <c r="E380" s="7">
        <f>IF(O380&gt;0,RANK(O380,(N380:P380,Q380:AE380)),0)</f>
        <v>2</v>
      </c>
      <c r="F380" s="7">
        <f>IF(P380&gt;0,RANK(P380,(N380:P380,Q380:AE380)),0)</f>
        <v>0</v>
      </c>
      <c r="G380" s="1">
        <f t="shared" si="144"/>
        <v>50898</v>
      </c>
      <c r="H380" s="2">
        <f t="shared" si="145"/>
        <v>0.53033113134807341</v>
      </c>
      <c r="I380" s="2"/>
      <c r="J380" s="2">
        <f t="shared" si="146"/>
        <v>0.76503011232208729</v>
      </c>
      <c r="K380" s="2">
        <f t="shared" si="147"/>
        <v>0.23469898097401379</v>
      </c>
      <c r="L380" s="2">
        <f t="shared" si="148"/>
        <v>0</v>
      </c>
      <c r="M380" s="2">
        <f t="shared" si="149"/>
        <v>2.7090670389892657E-4</v>
      </c>
      <c r="N380" s="113">
        <v>73423</v>
      </c>
      <c r="O380" s="113">
        <v>22525</v>
      </c>
      <c r="P380" s="113"/>
      <c r="Q380" s="113"/>
      <c r="R380" s="113"/>
      <c r="S380" s="113"/>
      <c r="T380" s="113"/>
      <c r="U380" s="113"/>
      <c r="V380" s="113"/>
      <c r="W380" s="113"/>
      <c r="X380" s="113"/>
      <c r="Y380" s="113">
        <v>26</v>
      </c>
      <c r="Z380" s="113"/>
      <c r="AA380" s="113"/>
      <c r="AB380" s="113"/>
      <c r="AC380" s="113"/>
      <c r="AD380" s="113"/>
      <c r="AE380" s="113"/>
      <c r="AG380" s="7">
        <f>IF(Q380&gt;0,RANK(Q380,(N380:P380,Q380:AE380)),0)</f>
        <v>0</v>
      </c>
      <c r="AH380" s="7">
        <f>IF(R380&gt;0,RANK(R380,(N380:P380,Q380:AE380)),0)</f>
        <v>0</v>
      </c>
      <c r="AI380" s="7">
        <f>IF(T380&gt;0,RANK(T380,(N380:P380,Q380:AE380)),0)</f>
        <v>0</v>
      </c>
      <c r="AJ380" s="7">
        <f>IF(S380&gt;0,RANK(S380,(N380:P380,Q380:AE380)),0)</f>
        <v>0</v>
      </c>
      <c r="AK380" s="2">
        <f t="shared" si="150"/>
        <v>0</v>
      </c>
      <c r="AL380" s="2">
        <f t="shared" si="151"/>
        <v>0</v>
      </c>
      <c r="AM380" s="2">
        <f t="shared" si="152"/>
        <v>0</v>
      </c>
      <c r="AN380" s="2">
        <f t="shared" si="153"/>
        <v>0</v>
      </c>
      <c r="AP380" t="s">
        <v>1238</v>
      </c>
      <c r="AQ380" t="s">
        <v>1326</v>
      </c>
      <c r="AR380">
        <v>0</v>
      </c>
      <c r="AT380" s="97">
        <v>12</v>
      </c>
      <c r="AU380" s="99">
        <v>73</v>
      </c>
      <c r="AV380" s="103">
        <f t="shared" si="142"/>
        <v>12073</v>
      </c>
      <c r="AX380" s="7" t="s">
        <v>1370</v>
      </c>
      <c r="BE380" t="s">
        <v>1969</v>
      </c>
    </row>
    <row r="381" spans="1:57" hidden="1" outlineLevel="1">
      <c r="A381" t="s">
        <v>1917</v>
      </c>
      <c r="B381" t="s">
        <v>1326</v>
      </c>
      <c r="C381" s="1">
        <f t="shared" si="143"/>
        <v>10902</v>
      </c>
      <c r="D381" s="7">
        <f>IF(N381&gt;0, RANK(N381,(N381:P381,Q381:AE381)),0)</f>
        <v>1</v>
      </c>
      <c r="E381" s="7">
        <f>IF(O381&gt;0,RANK(O381,(N381:P381,Q381:AE381)),0)</f>
        <v>2</v>
      </c>
      <c r="F381" s="7">
        <f>IF(P381&gt;0,RANK(P381,(N381:P381,Q381:AE381)),0)</f>
        <v>0</v>
      </c>
      <c r="G381" s="1">
        <f t="shared" si="144"/>
        <v>3616</v>
      </c>
      <c r="H381" s="2">
        <f t="shared" si="145"/>
        <v>0.33168226013575491</v>
      </c>
      <c r="I381" s="2"/>
      <c r="J381" s="2">
        <f t="shared" si="146"/>
        <v>0.66584113006787748</v>
      </c>
      <c r="K381" s="2">
        <f t="shared" si="147"/>
        <v>0.33415886993212257</v>
      </c>
      <c r="L381" s="2">
        <f t="shared" si="148"/>
        <v>0</v>
      </c>
      <c r="M381" s="2">
        <f t="shared" si="149"/>
        <v>-5.5511151231257827E-17</v>
      </c>
      <c r="N381" s="113">
        <v>7259</v>
      </c>
      <c r="O381" s="113">
        <v>3643</v>
      </c>
      <c r="P381" s="113"/>
      <c r="Q381" s="113"/>
      <c r="R381" s="113"/>
      <c r="S381" s="113"/>
      <c r="T381" s="113"/>
      <c r="U381" s="113"/>
      <c r="V381" s="113"/>
      <c r="W381" s="113"/>
      <c r="X381" s="113"/>
      <c r="Y381" s="113">
        <v>0</v>
      </c>
      <c r="Z381" s="113"/>
      <c r="AA381" s="113"/>
      <c r="AB381" s="113"/>
      <c r="AC381" s="113"/>
      <c r="AD381" s="113"/>
      <c r="AE381" s="113"/>
      <c r="AG381" s="7">
        <f>IF(Q381&gt;0,RANK(Q381,(N381:P381,Q381:AE381)),0)</f>
        <v>0</v>
      </c>
      <c r="AH381" s="7">
        <f>IF(R381&gt;0,RANK(R381,(N381:P381,Q381:AE381)),0)</f>
        <v>0</v>
      </c>
      <c r="AI381" s="7">
        <f>IF(T381&gt;0,RANK(T381,(N381:P381,Q381:AE381)),0)</f>
        <v>0</v>
      </c>
      <c r="AJ381" s="7">
        <f>IF(S381&gt;0,RANK(S381,(N381:P381,Q381:AE381)),0)</f>
        <v>0</v>
      </c>
      <c r="AK381" s="2">
        <f t="shared" si="150"/>
        <v>0</v>
      </c>
      <c r="AL381" s="2">
        <f t="shared" si="151"/>
        <v>0</v>
      </c>
      <c r="AM381" s="2">
        <f t="shared" si="152"/>
        <v>0</v>
      </c>
      <c r="AN381" s="2">
        <f t="shared" si="153"/>
        <v>0</v>
      </c>
      <c r="AP381" t="s">
        <v>1917</v>
      </c>
      <c r="AQ381" t="s">
        <v>1326</v>
      </c>
      <c r="AR381">
        <v>0</v>
      </c>
      <c r="AT381" s="97">
        <v>12</v>
      </c>
      <c r="AU381" s="99">
        <v>75</v>
      </c>
      <c r="AV381" s="103">
        <f t="shared" si="142"/>
        <v>12075</v>
      </c>
      <c r="AX381" s="7" t="s">
        <v>1370</v>
      </c>
      <c r="BE381" t="s">
        <v>1969</v>
      </c>
    </row>
    <row r="382" spans="1:57" hidden="1" outlineLevel="1">
      <c r="A382" t="s">
        <v>1747</v>
      </c>
      <c r="B382" t="s">
        <v>1326</v>
      </c>
      <c r="C382" s="1">
        <f t="shared" si="143"/>
        <v>2398</v>
      </c>
      <c r="D382" s="7">
        <f>IF(N382&gt;0, RANK(N382,(N382:P382,Q382:AE382)),0)</f>
        <v>1</v>
      </c>
      <c r="E382" s="7">
        <f>IF(O382&gt;0,RANK(O382,(N382:P382,Q382:AE382)),0)</f>
        <v>2</v>
      </c>
      <c r="F382" s="7">
        <f>IF(P382&gt;0,RANK(P382,(N382:P382,Q382:AE382)),0)</f>
        <v>0</v>
      </c>
      <c r="G382" s="1">
        <f t="shared" si="144"/>
        <v>1008</v>
      </c>
      <c r="H382" s="2">
        <f t="shared" si="145"/>
        <v>0.42035029190992496</v>
      </c>
      <c r="I382" s="2"/>
      <c r="J382" s="2">
        <f t="shared" si="146"/>
        <v>0.71017514595496245</v>
      </c>
      <c r="K382" s="2">
        <f t="shared" si="147"/>
        <v>0.28982485404503755</v>
      </c>
      <c r="L382" s="2">
        <f t="shared" si="148"/>
        <v>0</v>
      </c>
      <c r="M382" s="2">
        <f t="shared" si="149"/>
        <v>0</v>
      </c>
      <c r="N382" s="113">
        <v>1703</v>
      </c>
      <c r="O382" s="113">
        <v>695</v>
      </c>
      <c r="P382" s="113"/>
      <c r="Q382" s="113"/>
      <c r="R382" s="113"/>
      <c r="S382" s="113"/>
      <c r="T382" s="113"/>
      <c r="U382" s="113"/>
      <c r="V382" s="113"/>
      <c r="W382" s="113"/>
      <c r="X382" s="113"/>
      <c r="Y382" s="113">
        <v>0</v>
      </c>
      <c r="Z382" s="113"/>
      <c r="AA382" s="113"/>
      <c r="AB382" s="113"/>
      <c r="AC382" s="113"/>
      <c r="AD382" s="113"/>
      <c r="AE382" s="113"/>
      <c r="AG382" s="7">
        <f>IF(Q382&gt;0,RANK(Q382,(N382:P382,Q382:AE382)),0)</f>
        <v>0</v>
      </c>
      <c r="AH382" s="7">
        <f>IF(R382&gt;0,RANK(R382,(N382:P382,Q382:AE382)),0)</f>
        <v>0</v>
      </c>
      <c r="AI382" s="7">
        <f>IF(T382&gt;0,RANK(T382,(N382:P382,Q382:AE382)),0)</f>
        <v>0</v>
      </c>
      <c r="AJ382" s="7">
        <f>IF(S382&gt;0,RANK(S382,(N382:P382,Q382:AE382)),0)</f>
        <v>0</v>
      </c>
      <c r="AK382" s="2">
        <f t="shared" si="150"/>
        <v>0</v>
      </c>
      <c r="AL382" s="2">
        <f t="shared" si="151"/>
        <v>0</v>
      </c>
      <c r="AM382" s="2">
        <f t="shared" si="152"/>
        <v>0</v>
      </c>
      <c r="AN382" s="2">
        <f t="shared" si="153"/>
        <v>0</v>
      </c>
      <c r="AP382" t="s">
        <v>1747</v>
      </c>
      <c r="AQ382" t="s">
        <v>1326</v>
      </c>
      <c r="AR382">
        <v>2</v>
      </c>
      <c r="AT382" s="97">
        <v>12</v>
      </c>
      <c r="AU382" s="99">
        <v>77</v>
      </c>
      <c r="AV382" s="103">
        <f t="shared" si="142"/>
        <v>12077</v>
      </c>
      <c r="AX382" s="7" t="s">
        <v>1370</v>
      </c>
      <c r="BE382" t="s">
        <v>1969</v>
      </c>
    </row>
    <row r="383" spans="1:57" hidden="1" outlineLevel="1">
      <c r="A383" t="s">
        <v>760</v>
      </c>
      <c r="B383" t="s">
        <v>1326</v>
      </c>
      <c r="C383" s="1">
        <f t="shared" si="143"/>
        <v>6018</v>
      </c>
      <c r="D383" s="7">
        <f>IF(N383&gt;0, RANK(N383,(N383:P383,Q383:AE383)),0)</f>
        <v>1</v>
      </c>
      <c r="E383" s="7">
        <f>IF(O383&gt;0,RANK(O383,(N383:P383,Q383:AE383)),0)</f>
        <v>2</v>
      </c>
      <c r="F383" s="7">
        <f>IF(P383&gt;0,RANK(P383,(N383:P383,Q383:AE383)),0)</f>
        <v>0</v>
      </c>
      <c r="G383" s="1">
        <f t="shared" si="144"/>
        <v>2763</v>
      </c>
      <c r="H383" s="2">
        <f t="shared" si="145"/>
        <v>0.45912263210368892</v>
      </c>
      <c r="I383" s="2"/>
      <c r="J383" s="2">
        <f t="shared" si="146"/>
        <v>0.72947823197075445</v>
      </c>
      <c r="K383" s="2">
        <f t="shared" si="147"/>
        <v>0.27035559986706548</v>
      </c>
      <c r="L383" s="2">
        <f t="shared" si="148"/>
        <v>0</v>
      </c>
      <c r="M383" s="2">
        <f t="shared" si="149"/>
        <v>1.6616816218006925E-4</v>
      </c>
      <c r="N383" s="113">
        <v>4390</v>
      </c>
      <c r="O383" s="113">
        <v>1627</v>
      </c>
      <c r="P383" s="113"/>
      <c r="Q383" s="113"/>
      <c r="R383" s="113"/>
      <c r="S383" s="113"/>
      <c r="T383" s="113"/>
      <c r="U383" s="113"/>
      <c r="V383" s="113"/>
      <c r="W383" s="113"/>
      <c r="X383" s="113"/>
      <c r="Y383" s="113">
        <v>1</v>
      </c>
      <c r="Z383" s="113"/>
      <c r="AA383" s="113"/>
      <c r="AB383" s="113"/>
      <c r="AC383" s="113"/>
      <c r="AD383" s="113"/>
      <c r="AE383" s="113"/>
      <c r="AG383" s="7">
        <f>IF(Q383&gt;0,RANK(Q383,(N383:P383,Q383:AE383)),0)</f>
        <v>0</v>
      </c>
      <c r="AH383" s="7">
        <f>IF(R383&gt;0,RANK(R383,(N383:P383,Q383:AE383)),0)</f>
        <v>0</v>
      </c>
      <c r="AI383" s="7">
        <f>IF(T383&gt;0,RANK(T383,(N383:P383,Q383:AE383)),0)</f>
        <v>0</v>
      </c>
      <c r="AJ383" s="7">
        <f>IF(S383&gt;0,RANK(S383,(N383:P383,Q383:AE383)),0)</f>
        <v>0</v>
      </c>
      <c r="AK383" s="2">
        <f t="shared" si="150"/>
        <v>0</v>
      </c>
      <c r="AL383" s="2">
        <f t="shared" si="151"/>
        <v>0</v>
      </c>
      <c r="AM383" s="2">
        <f t="shared" si="152"/>
        <v>0</v>
      </c>
      <c r="AN383" s="2">
        <f t="shared" si="153"/>
        <v>0</v>
      </c>
      <c r="AP383" t="s">
        <v>760</v>
      </c>
      <c r="AQ383" t="s">
        <v>1326</v>
      </c>
      <c r="AR383">
        <v>4</v>
      </c>
      <c r="AT383" s="97">
        <v>12</v>
      </c>
      <c r="AU383" s="99">
        <v>79</v>
      </c>
      <c r="AV383" s="103">
        <f t="shared" si="142"/>
        <v>12079</v>
      </c>
      <c r="AX383" s="7" t="s">
        <v>1370</v>
      </c>
      <c r="BE383" t="s">
        <v>1969</v>
      </c>
    </row>
    <row r="384" spans="1:57" hidden="1" outlineLevel="1">
      <c r="A384" t="s">
        <v>1175</v>
      </c>
      <c r="B384" t="s">
        <v>1326</v>
      </c>
      <c r="C384" s="1">
        <f t="shared" si="143"/>
        <v>98499</v>
      </c>
      <c r="D384" s="7">
        <f>IF(N384&gt;0, RANK(N384,(N384:P384,Q384:AE384)),0)</f>
        <v>1</v>
      </c>
      <c r="E384" s="7">
        <f>IF(O384&gt;0,RANK(O384,(N384:P384,Q384:AE384)),0)</f>
        <v>2</v>
      </c>
      <c r="F384" s="7">
        <f>IF(P384&gt;0,RANK(P384,(N384:P384,Q384:AE384)),0)</f>
        <v>0</v>
      </c>
      <c r="G384" s="1">
        <f t="shared" si="144"/>
        <v>18670</v>
      </c>
      <c r="H384" s="2">
        <f t="shared" si="145"/>
        <v>0.18954507152356875</v>
      </c>
      <c r="I384" s="2"/>
      <c r="J384" s="2">
        <f t="shared" si="146"/>
        <v>0.59475730718078357</v>
      </c>
      <c r="K384" s="2">
        <f t="shared" si="147"/>
        <v>0.40521223565721481</v>
      </c>
      <c r="L384" s="2">
        <f t="shared" si="148"/>
        <v>0</v>
      </c>
      <c r="M384" s="2">
        <f t="shared" si="149"/>
        <v>3.0457162001618077E-5</v>
      </c>
      <c r="N384" s="113">
        <v>58583</v>
      </c>
      <c r="O384" s="113">
        <v>39913</v>
      </c>
      <c r="P384" s="113"/>
      <c r="Q384" s="113"/>
      <c r="R384" s="113"/>
      <c r="S384" s="113"/>
      <c r="T384" s="113"/>
      <c r="U384" s="113"/>
      <c r="V384" s="113"/>
      <c r="W384" s="113"/>
      <c r="X384" s="113"/>
      <c r="Y384" s="113">
        <v>3</v>
      </c>
      <c r="Z384" s="113"/>
      <c r="AA384" s="113"/>
      <c r="AB384" s="113"/>
      <c r="AC384" s="113"/>
      <c r="AD384" s="113"/>
      <c r="AE384" s="113"/>
      <c r="AG384" s="7">
        <f>IF(Q384&gt;0,RANK(Q384,(N384:P384,Q384:AE384)),0)</f>
        <v>0</v>
      </c>
      <c r="AH384" s="7">
        <f>IF(R384&gt;0,RANK(R384,(N384:P384,Q384:AE384)),0)</f>
        <v>0</v>
      </c>
      <c r="AI384" s="7">
        <f>IF(T384&gt;0,RANK(T384,(N384:P384,Q384:AE384)),0)</f>
        <v>0</v>
      </c>
      <c r="AJ384" s="7">
        <f>IF(S384&gt;0,RANK(S384,(N384:P384,Q384:AE384)),0)</f>
        <v>0</v>
      </c>
      <c r="AK384" s="2">
        <f t="shared" si="150"/>
        <v>0</v>
      </c>
      <c r="AL384" s="2">
        <f t="shared" si="151"/>
        <v>0</v>
      </c>
      <c r="AM384" s="2">
        <f t="shared" si="152"/>
        <v>0</v>
      </c>
      <c r="AN384" s="2">
        <f t="shared" si="153"/>
        <v>0</v>
      </c>
      <c r="AP384" t="s">
        <v>1175</v>
      </c>
      <c r="AQ384" t="s">
        <v>1326</v>
      </c>
      <c r="AR384">
        <v>0</v>
      </c>
      <c r="AT384" s="97">
        <v>12</v>
      </c>
      <c r="AU384" s="99">
        <v>81</v>
      </c>
      <c r="AV384" s="103">
        <f t="shared" si="142"/>
        <v>12081</v>
      </c>
      <c r="AX384" s="7" t="s">
        <v>1370</v>
      </c>
      <c r="BE384" t="s">
        <v>1969</v>
      </c>
    </row>
    <row r="385" spans="1:57" hidden="1" outlineLevel="1">
      <c r="A385" t="s">
        <v>1836</v>
      </c>
      <c r="B385" t="s">
        <v>1326</v>
      </c>
      <c r="C385" s="1">
        <f t="shared" si="143"/>
        <v>85268</v>
      </c>
      <c r="D385" s="7">
        <f>IF(N385&gt;0, RANK(N385,(N385:P385,Q385:AE385)),0)</f>
        <v>1</v>
      </c>
      <c r="E385" s="7">
        <f>IF(O385&gt;0,RANK(O385,(N385:P385,Q385:AE385)),0)</f>
        <v>2</v>
      </c>
      <c r="F385" s="7">
        <f>IF(P385&gt;0,RANK(P385,(N385:P385,Q385:AE385)),0)</f>
        <v>0</v>
      </c>
      <c r="G385" s="1">
        <f t="shared" si="144"/>
        <v>20478</v>
      </c>
      <c r="H385" s="2">
        <f t="shared" si="145"/>
        <v>0.24016043533330206</v>
      </c>
      <c r="I385" s="2"/>
      <c r="J385" s="2">
        <f t="shared" si="146"/>
        <v>0.620080217666651</v>
      </c>
      <c r="K385" s="2">
        <f t="shared" si="147"/>
        <v>0.37991978233334894</v>
      </c>
      <c r="L385" s="2">
        <f t="shared" si="148"/>
        <v>0</v>
      </c>
      <c r="M385" s="2">
        <f t="shared" si="149"/>
        <v>5.5511151231257827E-17</v>
      </c>
      <c r="N385" s="113">
        <v>52873</v>
      </c>
      <c r="O385" s="113">
        <v>32395</v>
      </c>
      <c r="P385" s="113"/>
      <c r="Q385" s="113"/>
      <c r="R385" s="113"/>
      <c r="S385" s="113"/>
      <c r="T385" s="113"/>
      <c r="U385" s="113"/>
      <c r="V385" s="113"/>
      <c r="W385" s="113"/>
      <c r="X385" s="113"/>
      <c r="Y385" s="113">
        <v>0</v>
      </c>
      <c r="Z385" s="113"/>
      <c r="AA385" s="113"/>
      <c r="AB385" s="113"/>
      <c r="AC385" s="113"/>
      <c r="AD385" s="113"/>
      <c r="AE385" s="113"/>
      <c r="AG385" s="7">
        <f>IF(Q385&gt;0,RANK(Q385,(N385:P385,Q385:AE385)),0)</f>
        <v>0</v>
      </c>
      <c r="AH385" s="7">
        <f>IF(R385&gt;0,RANK(R385,(N385:P385,Q385:AE385)),0)</f>
        <v>0</v>
      </c>
      <c r="AI385" s="7">
        <f>IF(T385&gt;0,RANK(T385,(N385:P385,Q385:AE385)),0)</f>
        <v>0</v>
      </c>
      <c r="AJ385" s="7">
        <f>IF(S385&gt;0,RANK(S385,(N385:P385,Q385:AE385)),0)</f>
        <v>0</v>
      </c>
      <c r="AK385" s="2">
        <f t="shared" si="150"/>
        <v>0</v>
      </c>
      <c r="AL385" s="2">
        <f t="shared" si="151"/>
        <v>0</v>
      </c>
      <c r="AM385" s="2">
        <f t="shared" si="152"/>
        <v>0</v>
      </c>
      <c r="AN385" s="2">
        <f t="shared" si="153"/>
        <v>0</v>
      </c>
      <c r="AP385" t="s">
        <v>1836</v>
      </c>
      <c r="AQ385" t="s">
        <v>1326</v>
      </c>
      <c r="AR385">
        <v>0</v>
      </c>
      <c r="AT385" s="97">
        <v>12</v>
      </c>
      <c r="AU385" s="99">
        <v>83</v>
      </c>
      <c r="AV385" s="103">
        <f t="shared" si="142"/>
        <v>12083</v>
      </c>
      <c r="AX385" s="7" t="s">
        <v>1370</v>
      </c>
      <c r="BE385" t="s">
        <v>1969</v>
      </c>
    </row>
    <row r="386" spans="1:57" hidden="1" outlineLevel="1">
      <c r="A386" t="s">
        <v>76</v>
      </c>
      <c r="B386" t="s">
        <v>1326</v>
      </c>
      <c r="C386" s="1">
        <f t="shared" si="143"/>
        <v>50441</v>
      </c>
      <c r="D386" s="7">
        <f>IF(N386&gt;0, RANK(N386,(N386:P386,Q386:AE386)),0)</f>
        <v>1</v>
      </c>
      <c r="E386" s="7">
        <f>IF(O386&gt;0,RANK(O386,(N386:P386,Q386:AE386)),0)</f>
        <v>2</v>
      </c>
      <c r="F386" s="7">
        <f>IF(P386&gt;0,RANK(P386,(N386:P386,Q386:AE386)),0)</f>
        <v>0</v>
      </c>
      <c r="G386" s="1">
        <f t="shared" si="144"/>
        <v>6291</v>
      </c>
      <c r="H386" s="2">
        <f t="shared" si="145"/>
        <v>0.12471996986578379</v>
      </c>
      <c r="I386" s="2"/>
      <c r="J386" s="2">
        <f t="shared" si="146"/>
        <v>0.56235998493289185</v>
      </c>
      <c r="K386" s="2">
        <f t="shared" si="147"/>
        <v>0.43764001506710809</v>
      </c>
      <c r="L386" s="2">
        <f t="shared" si="148"/>
        <v>0</v>
      </c>
      <c r="M386" s="2">
        <f t="shared" si="149"/>
        <v>5.5511151231257827E-17</v>
      </c>
      <c r="N386" s="113">
        <v>28366</v>
      </c>
      <c r="O386" s="113">
        <v>22075</v>
      </c>
      <c r="P386" s="113"/>
      <c r="Q386" s="113"/>
      <c r="R386" s="113"/>
      <c r="S386" s="113"/>
      <c r="T386" s="113"/>
      <c r="U386" s="113"/>
      <c r="V386" s="113"/>
      <c r="W386" s="113"/>
      <c r="X386" s="113"/>
      <c r="Y386" s="113">
        <v>0</v>
      </c>
      <c r="Z386" s="113"/>
      <c r="AA386" s="113"/>
      <c r="AB386" s="113"/>
      <c r="AC386" s="113"/>
      <c r="AD386" s="113"/>
      <c r="AE386" s="113"/>
      <c r="AG386" s="7">
        <f>IF(Q386&gt;0,RANK(Q386,(N386:P386,Q386:AE386)),0)</f>
        <v>0</v>
      </c>
      <c r="AH386" s="7">
        <f>IF(R386&gt;0,RANK(R386,(N386:P386,Q386:AE386)),0)</f>
        <v>0</v>
      </c>
      <c r="AI386" s="7">
        <f>IF(T386&gt;0,RANK(T386,(N386:P386,Q386:AE386)),0)</f>
        <v>0</v>
      </c>
      <c r="AJ386" s="7">
        <f>IF(S386&gt;0,RANK(S386,(N386:P386,Q386:AE386)),0)</f>
        <v>0</v>
      </c>
      <c r="AK386" s="2">
        <f t="shared" si="150"/>
        <v>0</v>
      </c>
      <c r="AL386" s="2">
        <f t="shared" si="151"/>
        <v>0</v>
      </c>
      <c r="AM386" s="2">
        <f t="shared" si="152"/>
        <v>0</v>
      </c>
      <c r="AN386" s="2">
        <f t="shared" si="153"/>
        <v>0</v>
      </c>
      <c r="AP386" t="s">
        <v>76</v>
      </c>
      <c r="AQ386" t="s">
        <v>1326</v>
      </c>
      <c r="AR386">
        <v>0</v>
      </c>
      <c r="AT386" s="97">
        <v>12</v>
      </c>
      <c r="AU386" s="99">
        <v>85</v>
      </c>
      <c r="AV386" s="103">
        <f t="shared" si="142"/>
        <v>12085</v>
      </c>
      <c r="AX386" s="7" t="s">
        <v>1370</v>
      </c>
      <c r="BE386" t="s">
        <v>1970</v>
      </c>
    </row>
    <row r="387" spans="1:57" hidden="1" outlineLevel="1">
      <c r="A387" t="s">
        <v>2112</v>
      </c>
      <c r="B387" t="s">
        <v>1326</v>
      </c>
      <c r="C387" s="1">
        <f t="shared" si="143"/>
        <v>28214</v>
      </c>
      <c r="D387" s="7">
        <f>IF(N387&gt;0, RANK(N387,(N387:P387,Q387:AE387)),0)</f>
        <v>1</v>
      </c>
      <c r="E387" s="7">
        <f>IF(O387&gt;0,RANK(O387,(N387:P387,Q387:AE387)),0)</f>
        <v>2</v>
      </c>
      <c r="F387" s="7">
        <f>IF(P387&gt;0,RANK(P387,(N387:P387,Q387:AE387)),0)</f>
        <v>0</v>
      </c>
      <c r="G387" s="1">
        <f t="shared" si="144"/>
        <v>8184</v>
      </c>
      <c r="H387" s="2">
        <f t="shared" si="145"/>
        <v>0.29006876018997663</v>
      </c>
      <c r="I387" s="2"/>
      <c r="J387" s="2">
        <f t="shared" si="146"/>
        <v>0.64503438009498826</v>
      </c>
      <c r="K387" s="2">
        <f t="shared" si="147"/>
        <v>0.35496561990501169</v>
      </c>
      <c r="L387" s="2">
        <f t="shared" si="148"/>
        <v>0</v>
      </c>
      <c r="M387" s="2">
        <f t="shared" si="149"/>
        <v>5.5511151231257827E-17</v>
      </c>
      <c r="N387" s="113">
        <v>18199</v>
      </c>
      <c r="O387" s="113">
        <v>10015</v>
      </c>
      <c r="P387" s="113"/>
      <c r="Q387" s="113"/>
      <c r="R387" s="113"/>
      <c r="S387" s="113"/>
      <c r="T387" s="113"/>
      <c r="U387" s="113"/>
      <c r="V387" s="113"/>
      <c r="W387" s="113"/>
      <c r="X387" s="113"/>
      <c r="Y387" s="113">
        <v>0</v>
      </c>
      <c r="Z387" s="113"/>
      <c r="AA387" s="113"/>
      <c r="AB387" s="113"/>
      <c r="AC387" s="113"/>
      <c r="AD387" s="113"/>
      <c r="AE387" s="113"/>
      <c r="AG387" s="7">
        <f>IF(Q387&gt;0,RANK(Q387,(N387:P387,Q387:AE387)),0)</f>
        <v>0</v>
      </c>
      <c r="AH387" s="7">
        <f>IF(R387&gt;0,RANK(R387,(N387:P387,Q387:AE387)),0)</f>
        <v>0</v>
      </c>
      <c r="AI387" s="7">
        <f>IF(T387&gt;0,RANK(T387,(N387:P387,Q387:AE387)),0)</f>
        <v>0</v>
      </c>
      <c r="AJ387" s="7">
        <f>IF(S387&gt;0,RANK(S387,(N387:P387,Q387:AE387)),0)</f>
        <v>0</v>
      </c>
      <c r="AK387" s="2">
        <f t="shared" si="150"/>
        <v>0</v>
      </c>
      <c r="AL387" s="2">
        <f t="shared" si="151"/>
        <v>0</v>
      </c>
      <c r="AM387" s="2">
        <f t="shared" si="152"/>
        <v>0</v>
      </c>
      <c r="AN387" s="2">
        <f t="shared" si="153"/>
        <v>0</v>
      </c>
      <c r="AP387" t="s">
        <v>2112</v>
      </c>
      <c r="AQ387" t="s">
        <v>1326</v>
      </c>
      <c r="AR387">
        <v>0</v>
      </c>
      <c r="AT387" s="97">
        <v>12</v>
      </c>
      <c r="AU387" s="99">
        <v>87</v>
      </c>
      <c r="AV387" s="103">
        <f t="shared" si="142"/>
        <v>12087</v>
      </c>
      <c r="AX387" s="7" t="s">
        <v>1370</v>
      </c>
      <c r="BE387" t="s">
        <v>1969</v>
      </c>
    </row>
    <row r="388" spans="1:57" hidden="1" outlineLevel="1">
      <c r="A388" t="s">
        <v>2167</v>
      </c>
      <c r="B388" t="s">
        <v>1326</v>
      </c>
      <c r="C388" s="1">
        <f t="shared" si="143"/>
        <v>17956</v>
      </c>
      <c r="D388" s="7">
        <f>IF(N388&gt;0, RANK(N388,(N388:P388,Q388:AE388)),0)</f>
        <v>1</v>
      </c>
      <c r="E388" s="7">
        <f>IF(O388&gt;0,RANK(O388,(N388:P388,Q388:AE388)),0)</f>
        <v>2</v>
      </c>
      <c r="F388" s="7">
        <f>IF(P388&gt;0,RANK(P388,(N388:P388,Q388:AE388)),0)</f>
        <v>0</v>
      </c>
      <c r="G388" s="1">
        <f t="shared" si="144"/>
        <v>3912</v>
      </c>
      <c r="H388" s="2">
        <f t="shared" si="145"/>
        <v>0.21786589440855425</v>
      </c>
      <c r="I388" s="2"/>
      <c r="J388" s="2">
        <f t="shared" si="146"/>
        <v>0.60893294720427715</v>
      </c>
      <c r="K388" s="2">
        <f t="shared" si="147"/>
        <v>0.3910670527957229</v>
      </c>
      <c r="L388" s="2">
        <f t="shared" si="148"/>
        <v>0</v>
      </c>
      <c r="M388" s="2">
        <f t="shared" si="149"/>
        <v>-5.5511151231257827E-17</v>
      </c>
      <c r="N388" s="113">
        <v>10934</v>
      </c>
      <c r="O388" s="113">
        <v>7022</v>
      </c>
      <c r="P388" s="113"/>
      <c r="Q388" s="113"/>
      <c r="R388" s="113"/>
      <c r="S388" s="113"/>
      <c r="T388" s="113"/>
      <c r="U388" s="113"/>
      <c r="V388" s="113"/>
      <c r="W388" s="113"/>
      <c r="X388" s="113"/>
      <c r="Y388" s="113">
        <v>0</v>
      </c>
      <c r="Z388" s="113"/>
      <c r="AA388" s="113"/>
      <c r="AB388" s="113"/>
      <c r="AC388" s="113"/>
      <c r="AD388" s="113"/>
      <c r="AE388" s="113"/>
      <c r="AG388" s="7">
        <f>IF(Q388&gt;0,RANK(Q388,(N388:P388,Q388:AE388)),0)</f>
        <v>0</v>
      </c>
      <c r="AH388" s="7">
        <f>IF(R388&gt;0,RANK(R388,(N388:P388,Q388:AE388)),0)</f>
        <v>0</v>
      </c>
      <c r="AI388" s="7">
        <f>IF(T388&gt;0,RANK(T388,(N388:P388,Q388:AE388)),0)</f>
        <v>0</v>
      </c>
      <c r="AJ388" s="7">
        <f>IF(S388&gt;0,RANK(S388,(N388:P388,Q388:AE388)),0)</f>
        <v>0</v>
      </c>
      <c r="AK388" s="2">
        <f t="shared" si="150"/>
        <v>0</v>
      </c>
      <c r="AL388" s="2">
        <f t="shared" si="151"/>
        <v>0</v>
      </c>
      <c r="AM388" s="2">
        <f t="shared" si="152"/>
        <v>0</v>
      </c>
      <c r="AN388" s="2">
        <f t="shared" si="153"/>
        <v>0</v>
      </c>
      <c r="AP388" t="s">
        <v>2167</v>
      </c>
      <c r="AQ388" t="s">
        <v>1326</v>
      </c>
      <c r="AR388">
        <v>4</v>
      </c>
      <c r="AT388" s="97">
        <v>12</v>
      </c>
      <c r="AU388" s="99">
        <v>89</v>
      </c>
      <c r="AV388" s="103">
        <f t="shared" si="142"/>
        <v>12089</v>
      </c>
      <c r="AX388" s="7" t="s">
        <v>1370</v>
      </c>
      <c r="BE388" t="s">
        <v>1970</v>
      </c>
    </row>
    <row r="389" spans="1:57" hidden="1" outlineLevel="1">
      <c r="A389" t="s">
        <v>1954</v>
      </c>
      <c r="B389" t="s">
        <v>1326</v>
      </c>
      <c r="C389" s="1">
        <f t="shared" si="143"/>
        <v>59903</v>
      </c>
      <c r="D389" s="7">
        <f>IF(N389&gt;0, RANK(N389,(N389:P389,Q389:AE389)),0)</f>
        <v>2</v>
      </c>
      <c r="E389" s="7">
        <f>IF(O389&gt;0,RANK(O389,(N389:P389,Q389:AE389)),0)</f>
        <v>1</v>
      </c>
      <c r="F389" s="7">
        <f>IF(P389&gt;0,RANK(P389,(N389:P389,Q389:AE389)),0)</f>
        <v>0</v>
      </c>
      <c r="G389" s="1">
        <f t="shared" si="144"/>
        <v>301</v>
      </c>
      <c r="H389" s="2">
        <f t="shared" si="145"/>
        <v>5.0247900772916214E-3</v>
      </c>
      <c r="I389" s="2"/>
      <c r="J389" s="2">
        <f t="shared" si="146"/>
        <v>0.49748760496135419</v>
      </c>
      <c r="K389" s="2">
        <f t="shared" si="147"/>
        <v>0.50251239503864586</v>
      </c>
      <c r="L389" s="2">
        <f t="shared" si="148"/>
        <v>0</v>
      </c>
      <c r="M389" s="2">
        <f t="shared" si="149"/>
        <v>0</v>
      </c>
      <c r="N389" s="113">
        <v>29801</v>
      </c>
      <c r="O389" s="113">
        <v>30102</v>
      </c>
      <c r="P389" s="113"/>
      <c r="Q389" s="113"/>
      <c r="R389" s="113"/>
      <c r="S389" s="113"/>
      <c r="T389" s="113"/>
      <c r="U389" s="113"/>
      <c r="V389" s="113"/>
      <c r="W389" s="113"/>
      <c r="X389" s="113"/>
      <c r="Y389" s="113">
        <v>0</v>
      </c>
      <c r="Z389" s="113"/>
      <c r="AA389" s="113"/>
      <c r="AB389" s="113"/>
      <c r="AC389" s="113"/>
      <c r="AD389" s="113"/>
      <c r="AE389" s="113"/>
      <c r="AG389" s="7">
        <f>IF(Q389&gt;0,RANK(Q389,(N389:P389,Q389:AE389)),0)</f>
        <v>0</v>
      </c>
      <c r="AH389" s="7">
        <f>IF(R389&gt;0,RANK(R389,(N389:P389,Q389:AE389)),0)</f>
        <v>0</v>
      </c>
      <c r="AI389" s="7">
        <f>IF(T389&gt;0,RANK(T389,(N389:P389,Q389:AE389)),0)</f>
        <v>0</v>
      </c>
      <c r="AJ389" s="7">
        <f>IF(S389&gt;0,RANK(S389,(N389:P389,Q389:AE389)),0)</f>
        <v>0</v>
      </c>
      <c r="AK389" s="2">
        <f t="shared" si="150"/>
        <v>0</v>
      </c>
      <c r="AL389" s="2">
        <f t="shared" si="151"/>
        <v>0</v>
      </c>
      <c r="AM389" s="2">
        <f t="shared" si="152"/>
        <v>0</v>
      </c>
      <c r="AN389" s="2">
        <f t="shared" si="153"/>
        <v>0</v>
      </c>
      <c r="AP389" t="s">
        <v>1954</v>
      </c>
      <c r="AQ389" t="s">
        <v>1326</v>
      </c>
      <c r="AR389">
        <v>0</v>
      </c>
      <c r="AT389" s="97">
        <v>12</v>
      </c>
      <c r="AU389" s="99">
        <v>91</v>
      </c>
      <c r="AV389" s="103">
        <f t="shared" si="142"/>
        <v>12091</v>
      </c>
      <c r="AX389" s="7" t="s">
        <v>1370</v>
      </c>
      <c r="BE389" t="s">
        <v>1969</v>
      </c>
    </row>
    <row r="390" spans="1:57" hidden="1" outlineLevel="1">
      <c r="A390" t="s">
        <v>1776</v>
      </c>
      <c r="B390" t="s">
        <v>1326</v>
      </c>
      <c r="C390" s="1">
        <f t="shared" si="143"/>
        <v>9301</v>
      </c>
      <c r="D390" s="7">
        <f>IF(N390&gt;0, RANK(N390,(N390:P390,Q390:AE390)),0)</f>
        <v>1</v>
      </c>
      <c r="E390" s="7">
        <f>IF(O390&gt;0,RANK(O390,(N390:P390,Q390:AE390)),0)</f>
        <v>2</v>
      </c>
      <c r="F390" s="7">
        <f>IF(P390&gt;0,RANK(P390,(N390:P390,Q390:AE390)),0)</f>
        <v>0</v>
      </c>
      <c r="G390" s="1">
        <f t="shared" si="144"/>
        <v>3015</v>
      </c>
      <c r="H390" s="2">
        <f t="shared" si="145"/>
        <v>0.32415869261369745</v>
      </c>
      <c r="I390" s="2"/>
      <c r="J390" s="2">
        <f t="shared" si="146"/>
        <v>0.66207934630684873</v>
      </c>
      <c r="K390" s="2">
        <f t="shared" si="147"/>
        <v>0.33792065369315127</v>
      </c>
      <c r="L390" s="2">
        <f t="shared" si="148"/>
        <v>0</v>
      </c>
      <c r="M390" s="2">
        <f t="shared" si="149"/>
        <v>0</v>
      </c>
      <c r="N390" s="113">
        <v>6158</v>
      </c>
      <c r="O390" s="113">
        <v>3143</v>
      </c>
      <c r="P390" s="113"/>
      <c r="Q390" s="113"/>
      <c r="R390" s="113"/>
      <c r="S390" s="113"/>
      <c r="T390" s="113"/>
      <c r="U390" s="113"/>
      <c r="V390" s="113"/>
      <c r="W390" s="113"/>
      <c r="X390" s="113"/>
      <c r="Y390" s="113">
        <v>0</v>
      </c>
      <c r="Z390" s="113"/>
      <c r="AA390" s="113"/>
      <c r="AB390" s="113"/>
      <c r="AC390" s="113"/>
      <c r="AD390" s="113"/>
      <c r="AE390" s="113"/>
      <c r="AG390" s="7">
        <f>IF(Q390&gt;0,RANK(Q390,(N390:P390,Q390:AE390)),0)</f>
        <v>0</v>
      </c>
      <c r="AH390" s="7">
        <f>IF(R390&gt;0,RANK(R390,(N390:P390,Q390:AE390)),0)</f>
        <v>0</v>
      </c>
      <c r="AI390" s="7">
        <f>IF(T390&gt;0,RANK(T390,(N390:P390,Q390:AE390)),0)</f>
        <v>0</v>
      </c>
      <c r="AJ390" s="7">
        <f>IF(S390&gt;0,RANK(S390,(N390:P390,Q390:AE390)),0)</f>
        <v>0</v>
      </c>
      <c r="AK390" s="2">
        <f t="shared" si="150"/>
        <v>0</v>
      </c>
      <c r="AL390" s="2">
        <f t="shared" si="151"/>
        <v>0</v>
      </c>
      <c r="AM390" s="2">
        <f t="shared" si="152"/>
        <v>0</v>
      </c>
      <c r="AN390" s="2">
        <f t="shared" si="153"/>
        <v>0</v>
      </c>
      <c r="AP390" t="s">
        <v>1776</v>
      </c>
      <c r="AQ390" t="s">
        <v>1326</v>
      </c>
      <c r="AR390">
        <v>16</v>
      </c>
      <c r="AT390" s="97">
        <v>12</v>
      </c>
      <c r="AU390" s="99">
        <v>93</v>
      </c>
      <c r="AV390" s="103">
        <f t="shared" si="142"/>
        <v>12093</v>
      </c>
      <c r="AX390" s="7" t="s">
        <v>1370</v>
      </c>
      <c r="BE390" t="s">
        <v>1969</v>
      </c>
    </row>
    <row r="391" spans="1:57" hidden="1" outlineLevel="1">
      <c r="A391" t="s">
        <v>1753</v>
      </c>
      <c r="B391" t="s">
        <v>1326</v>
      </c>
      <c r="C391" s="1">
        <f t="shared" si="143"/>
        <v>233025</v>
      </c>
      <c r="D391" s="7">
        <f>IF(N391&gt;0, RANK(N391,(N391:P391,Q391:AE391)),0)</f>
        <v>1</v>
      </c>
      <c r="E391" s="7">
        <f>IF(O391&gt;0,RANK(O391,(N391:P391,Q391:AE391)),0)</f>
        <v>2</v>
      </c>
      <c r="F391" s="7">
        <f>IF(P391&gt;0,RANK(P391,(N391:P391,Q391:AE391)),0)</f>
        <v>0</v>
      </c>
      <c r="G391" s="1">
        <f t="shared" si="144"/>
        <v>53092</v>
      </c>
      <c r="H391" s="2">
        <f t="shared" si="145"/>
        <v>0.22783821478382149</v>
      </c>
      <c r="I391" s="2"/>
      <c r="J391" s="2">
        <f t="shared" si="146"/>
        <v>0.61391267031434393</v>
      </c>
      <c r="K391" s="2">
        <f t="shared" si="147"/>
        <v>0.3860744555305225</v>
      </c>
      <c r="L391" s="2">
        <f t="shared" si="148"/>
        <v>0</v>
      </c>
      <c r="M391" s="2">
        <f t="shared" si="149"/>
        <v>1.287415513356871E-5</v>
      </c>
      <c r="N391" s="113">
        <v>143057</v>
      </c>
      <c r="O391" s="113">
        <v>89965</v>
      </c>
      <c r="P391" s="113"/>
      <c r="Q391" s="113"/>
      <c r="R391" s="113"/>
      <c r="S391" s="113"/>
      <c r="T391" s="113"/>
      <c r="U391" s="113"/>
      <c r="V391" s="113"/>
      <c r="W391" s="113"/>
      <c r="X391" s="113"/>
      <c r="Y391" s="113">
        <v>3</v>
      </c>
      <c r="Z391" s="113"/>
      <c r="AA391" s="113"/>
      <c r="AB391" s="113"/>
      <c r="AC391" s="113"/>
      <c r="AD391" s="113"/>
      <c r="AE391" s="113"/>
      <c r="AG391" s="7">
        <f>IF(Q391&gt;0,RANK(Q391,(N391:P391,Q391:AE391)),0)</f>
        <v>0</v>
      </c>
      <c r="AH391" s="7">
        <f>IF(R391&gt;0,RANK(R391,(N391:P391,Q391:AE391)),0)</f>
        <v>0</v>
      </c>
      <c r="AI391" s="7">
        <f>IF(T391&gt;0,RANK(T391,(N391:P391,Q391:AE391)),0)</f>
        <v>0</v>
      </c>
      <c r="AJ391" s="7">
        <f>IF(S391&gt;0,RANK(S391,(N391:P391,Q391:AE391)),0)</f>
        <v>0</v>
      </c>
      <c r="AK391" s="2">
        <f t="shared" si="150"/>
        <v>0</v>
      </c>
      <c r="AL391" s="2">
        <f t="shared" si="151"/>
        <v>0</v>
      </c>
      <c r="AM391" s="2">
        <f t="shared" si="152"/>
        <v>0</v>
      </c>
      <c r="AN391" s="2">
        <f t="shared" si="153"/>
        <v>0</v>
      </c>
      <c r="AP391" t="s">
        <v>1753</v>
      </c>
      <c r="AQ391" t="s">
        <v>1326</v>
      </c>
      <c r="AR391">
        <v>0</v>
      </c>
      <c r="AT391" s="97">
        <v>12</v>
      </c>
      <c r="AU391" s="99">
        <v>95</v>
      </c>
      <c r="AV391" s="103">
        <f t="shared" si="142"/>
        <v>12095</v>
      </c>
      <c r="AX391" s="7" t="s">
        <v>1370</v>
      </c>
      <c r="BE391" t="s">
        <v>1969</v>
      </c>
    </row>
    <row r="392" spans="1:57" hidden="1" outlineLevel="1">
      <c r="A392" t="s">
        <v>70</v>
      </c>
      <c r="B392" t="s">
        <v>1326</v>
      </c>
      <c r="C392" s="1">
        <f t="shared" si="143"/>
        <v>42322</v>
      </c>
      <c r="D392" s="7">
        <f>IF(N392&gt;0, RANK(N392,(N392:P392,Q392:AE392)),0)</f>
        <v>1</v>
      </c>
      <c r="E392" s="7">
        <f>IF(O392&gt;0,RANK(O392,(N392:P392,Q392:AE392)),0)</f>
        <v>2</v>
      </c>
      <c r="F392" s="7">
        <f>IF(P392&gt;0,RANK(P392,(N392:P392,Q392:AE392)),0)</f>
        <v>0</v>
      </c>
      <c r="G392" s="1">
        <f t="shared" si="144"/>
        <v>10466</v>
      </c>
      <c r="H392" s="2">
        <f t="shared" si="145"/>
        <v>0.24729455129719768</v>
      </c>
      <c r="I392" s="2"/>
      <c r="J392" s="2">
        <f t="shared" si="146"/>
        <v>0.62364727564859879</v>
      </c>
      <c r="K392" s="2">
        <f t="shared" si="147"/>
        <v>0.37635272435140116</v>
      </c>
      <c r="L392" s="2">
        <f t="shared" si="148"/>
        <v>0</v>
      </c>
      <c r="M392" s="2">
        <f t="shared" si="149"/>
        <v>5.5511151231257827E-17</v>
      </c>
      <c r="N392" s="113">
        <v>26394</v>
      </c>
      <c r="O392" s="113">
        <v>15928</v>
      </c>
      <c r="P392" s="113"/>
      <c r="Q392" s="113"/>
      <c r="R392" s="113"/>
      <c r="S392" s="113"/>
      <c r="T392" s="113"/>
      <c r="U392" s="113"/>
      <c r="V392" s="113"/>
      <c r="W392" s="113"/>
      <c r="X392" s="113"/>
      <c r="Y392" s="113">
        <v>0</v>
      </c>
      <c r="Z392" s="113"/>
      <c r="AA392" s="113"/>
      <c r="AB392" s="113"/>
      <c r="AC392" s="113"/>
      <c r="AD392" s="113"/>
      <c r="AE392" s="113"/>
      <c r="AG392" s="7">
        <f>IF(Q392&gt;0,RANK(Q392,(N392:P392,Q392:AE392)),0)</f>
        <v>0</v>
      </c>
      <c r="AH392" s="7">
        <f>IF(R392&gt;0,RANK(R392,(N392:P392,Q392:AE392)),0)</f>
        <v>0</v>
      </c>
      <c r="AI392" s="7">
        <f>IF(T392&gt;0,RANK(T392,(N392:P392,Q392:AE392)),0)</f>
        <v>0</v>
      </c>
      <c r="AJ392" s="7">
        <f>IF(S392&gt;0,RANK(S392,(N392:P392,Q392:AE392)),0)</f>
        <v>0</v>
      </c>
      <c r="AK392" s="2">
        <f t="shared" si="150"/>
        <v>0</v>
      </c>
      <c r="AL392" s="2">
        <f t="shared" si="151"/>
        <v>0</v>
      </c>
      <c r="AM392" s="2">
        <f t="shared" si="152"/>
        <v>0</v>
      </c>
      <c r="AN392" s="2">
        <f t="shared" si="153"/>
        <v>0</v>
      </c>
      <c r="AP392" t="s">
        <v>70</v>
      </c>
      <c r="AQ392" t="s">
        <v>1326</v>
      </c>
      <c r="AR392">
        <v>0</v>
      </c>
      <c r="AT392" s="97">
        <v>12</v>
      </c>
      <c r="AU392" s="99">
        <v>97</v>
      </c>
      <c r="AV392" s="103">
        <f t="shared" si="142"/>
        <v>12097</v>
      </c>
      <c r="AX392" s="7" t="s">
        <v>1370</v>
      </c>
      <c r="BE392" t="s">
        <v>1969</v>
      </c>
    </row>
    <row r="393" spans="1:57" hidden="1" outlineLevel="1">
      <c r="A393" t="s">
        <v>1675</v>
      </c>
      <c r="B393" t="s">
        <v>1326</v>
      </c>
      <c r="C393" s="1">
        <f t="shared" si="143"/>
        <v>355188</v>
      </c>
      <c r="D393" s="7">
        <f>IF(N393&gt;0, RANK(N393,(N393:P393,Q393:AE393)),0)</f>
        <v>1</v>
      </c>
      <c r="E393" s="7">
        <f>IF(O393&gt;0,RANK(O393,(N393:P393,Q393:AE393)),0)</f>
        <v>2</v>
      </c>
      <c r="F393" s="7">
        <f>IF(P393&gt;0,RANK(P393,(N393:P393,Q393:AE393)),0)</f>
        <v>0</v>
      </c>
      <c r="G393" s="1">
        <f t="shared" si="144"/>
        <v>143251</v>
      </c>
      <c r="H393" s="2">
        <f t="shared" si="145"/>
        <v>0.40331035958422018</v>
      </c>
      <c r="I393" s="2"/>
      <c r="J393" s="2">
        <f t="shared" si="146"/>
        <v>0.70165377208689483</v>
      </c>
      <c r="K393" s="2">
        <f t="shared" si="147"/>
        <v>0.29834341250267465</v>
      </c>
      <c r="L393" s="2">
        <f t="shared" si="148"/>
        <v>0</v>
      </c>
      <c r="M393" s="2">
        <f t="shared" si="149"/>
        <v>2.8154104305122551E-6</v>
      </c>
      <c r="N393" s="113">
        <v>249219</v>
      </c>
      <c r="O393" s="113">
        <v>105968</v>
      </c>
      <c r="P393" s="113"/>
      <c r="Q393" s="113"/>
      <c r="R393" s="113"/>
      <c r="S393" s="113"/>
      <c r="T393" s="113"/>
      <c r="U393" s="113"/>
      <c r="V393" s="113"/>
      <c r="W393" s="113"/>
      <c r="X393" s="113"/>
      <c r="Y393" s="113">
        <v>1</v>
      </c>
      <c r="Z393" s="113"/>
      <c r="AA393" s="113"/>
      <c r="AB393" s="113"/>
      <c r="AC393" s="113"/>
      <c r="AD393" s="113"/>
      <c r="AE393" s="113"/>
      <c r="AG393" s="7">
        <f>IF(Q393&gt;0,RANK(Q393,(N393:P393,Q393:AE393)),0)</f>
        <v>0</v>
      </c>
      <c r="AH393" s="7">
        <f>IF(R393&gt;0,RANK(R393,(N393:P393,Q393:AE393)),0)</f>
        <v>0</v>
      </c>
      <c r="AI393" s="7">
        <f>IF(T393&gt;0,RANK(T393,(N393:P393,Q393:AE393)),0)</f>
        <v>0</v>
      </c>
      <c r="AJ393" s="7">
        <f>IF(S393&gt;0,RANK(S393,(N393:P393,Q393:AE393)),0)</f>
        <v>0</v>
      </c>
      <c r="AK393" s="2">
        <f t="shared" si="150"/>
        <v>0</v>
      </c>
      <c r="AL393" s="2">
        <f t="shared" si="151"/>
        <v>0</v>
      </c>
      <c r="AM393" s="2">
        <f t="shared" si="152"/>
        <v>0</v>
      </c>
      <c r="AN393" s="2">
        <f t="shared" si="153"/>
        <v>0</v>
      </c>
      <c r="AP393" t="s">
        <v>1675</v>
      </c>
      <c r="AQ393" t="s">
        <v>1326</v>
      </c>
      <c r="AR393">
        <v>0</v>
      </c>
      <c r="AT393" s="97">
        <v>12</v>
      </c>
      <c r="AU393" s="99">
        <v>99</v>
      </c>
      <c r="AV393" s="103">
        <f t="shared" si="142"/>
        <v>12099</v>
      </c>
      <c r="AX393" s="7" t="s">
        <v>1370</v>
      </c>
      <c r="BE393" t="s">
        <v>1970</v>
      </c>
    </row>
    <row r="394" spans="1:57" hidden="1" outlineLevel="1">
      <c r="A394" t="s">
        <v>1676</v>
      </c>
      <c r="B394" t="s">
        <v>1326</v>
      </c>
      <c r="C394" s="1">
        <f t="shared" si="143"/>
        <v>122821</v>
      </c>
      <c r="D394" s="7">
        <f>IF(N394&gt;0, RANK(N394,(N394:P394,Q394:AE394)),0)</f>
        <v>1</v>
      </c>
      <c r="E394" s="7">
        <f>IF(O394&gt;0,RANK(O394,(N394:P394,Q394:AE394)),0)</f>
        <v>2</v>
      </c>
      <c r="F394" s="7">
        <f>IF(P394&gt;0,RANK(P394,(N394:P394,Q394:AE394)),0)</f>
        <v>0</v>
      </c>
      <c r="G394" s="1">
        <f t="shared" si="144"/>
        <v>34207</v>
      </c>
      <c r="H394" s="2">
        <f t="shared" si="145"/>
        <v>0.27851100381856525</v>
      </c>
      <c r="I394" s="2"/>
      <c r="J394" s="2">
        <f t="shared" si="146"/>
        <v>0.6392555019092826</v>
      </c>
      <c r="K394" s="2">
        <f t="shared" si="147"/>
        <v>0.3607444980907174</v>
      </c>
      <c r="L394" s="2">
        <f t="shared" si="148"/>
        <v>0</v>
      </c>
      <c r="M394" s="2">
        <f t="shared" si="149"/>
        <v>0</v>
      </c>
      <c r="N394" s="113">
        <v>78514</v>
      </c>
      <c r="O394" s="113">
        <v>44307</v>
      </c>
      <c r="P394" s="113"/>
      <c r="Q394" s="113"/>
      <c r="R394" s="113"/>
      <c r="S394" s="113"/>
      <c r="T394" s="113"/>
      <c r="U394" s="113"/>
      <c r="V394" s="113"/>
      <c r="W394" s="113"/>
      <c r="X394" s="113"/>
      <c r="Y394" s="113">
        <v>0</v>
      </c>
      <c r="Z394" s="113"/>
      <c r="AA394" s="113"/>
      <c r="AB394" s="113"/>
      <c r="AC394" s="113"/>
      <c r="AD394" s="113"/>
      <c r="AE394" s="113"/>
      <c r="AG394" s="7">
        <f>IF(Q394&gt;0,RANK(Q394,(N394:P394,Q394:AE394)),0)</f>
        <v>0</v>
      </c>
      <c r="AH394" s="7">
        <f>IF(R394&gt;0,RANK(R394,(N394:P394,Q394:AE394)),0)</f>
        <v>0</v>
      </c>
      <c r="AI394" s="7">
        <f>IF(T394&gt;0,RANK(T394,(N394:P394,Q394:AE394)),0)</f>
        <v>0</v>
      </c>
      <c r="AJ394" s="7">
        <f>IF(S394&gt;0,RANK(S394,(N394:P394,Q394:AE394)),0)</f>
        <v>0</v>
      </c>
      <c r="AK394" s="2">
        <f t="shared" si="150"/>
        <v>0</v>
      </c>
      <c r="AL394" s="2">
        <f t="shared" si="151"/>
        <v>0</v>
      </c>
      <c r="AM394" s="2">
        <f t="shared" si="152"/>
        <v>0</v>
      </c>
      <c r="AN394" s="2">
        <f t="shared" si="153"/>
        <v>0</v>
      </c>
      <c r="AP394" t="s">
        <v>1676</v>
      </c>
      <c r="AQ394" t="s">
        <v>1326</v>
      </c>
      <c r="AR394">
        <v>0</v>
      </c>
      <c r="AT394" s="97">
        <v>12</v>
      </c>
      <c r="AU394" s="99">
        <v>101</v>
      </c>
      <c r="AV394" s="103">
        <f t="shared" si="142"/>
        <v>12101</v>
      </c>
      <c r="AX394" s="7" t="s">
        <v>1370</v>
      </c>
      <c r="BE394" t="s">
        <v>1970</v>
      </c>
    </row>
    <row r="395" spans="1:57" hidden="1" outlineLevel="1">
      <c r="A395" t="s">
        <v>2159</v>
      </c>
      <c r="B395" t="s">
        <v>1326</v>
      </c>
      <c r="C395" s="1">
        <f t="shared" si="143"/>
        <v>376855</v>
      </c>
      <c r="D395" s="7">
        <f>IF(N395&gt;0, RANK(N395,(N395:P395,Q395:AE395)),0)</f>
        <v>1</v>
      </c>
      <c r="E395" s="7">
        <f>IF(O395&gt;0,RANK(O395,(N395:P395,Q395:AE395)),0)</f>
        <v>2</v>
      </c>
      <c r="F395" s="7">
        <f>IF(P395&gt;0,RANK(P395,(N395:P395,Q395:AE395)),0)</f>
        <v>0</v>
      </c>
      <c r="G395" s="1">
        <f t="shared" si="144"/>
        <v>109995</v>
      </c>
      <c r="H395" s="2">
        <f t="shared" si="145"/>
        <v>0.29187618580090485</v>
      </c>
      <c r="I395" s="2"/>
      <c r="J395" s="2">
        <f t="shared" si="146"/>
        <v>0.64589828979315655</v>
      </c>
      <c r="K395" s="2">
        <f t="shared" si="147"/>
        <v>0.35402210399225165</v>
      </c>
      <c r="L395" s="2">
        <f t="shared" si="148"/>
        <v>0</v>
      </c>
      <c r="M395" s="2">
        <f t="shared" si="149"/>
        <v>7.9606214591798619E-5</v>
      </c>
      <c r="N395" s="113">
        <v>243410</v>
      </c>
      <c r="O395" s="113">
        <v>133415</v>
      </c>
      <c r="P395" s="113"/>
      <c r="Q395" s="113"/>
      <c r="R395" s="113"/>
      <c r="S395" s="113"/>
      <c r="T395" s="113"/>
      <c r="U395" s="113"/>
      <c r="V395" s="113"/>
      <c r="W395" s="113"/>
      <c r="X395" s="113"/>
      <c r="Y395" s="113">
        <v>30</v>
      </c>
      <c r="Z395" s="113"/>
      <c r="AA395" s="113"/>
      <c r="AB395" s="113"/>
      <c r="AC395" s="113"/>
      <c r="AD395" s="113"/>
      <c r="AE395" s="113"/>
      <c r="AG395" s="7">
        <f>IF(Q395&gt;0,RANK(Q395,(N395:P395,Q395:AE395)),0)</f>
        <v>0</v>
      </c>
      <c r="AH395" s="7">
        <f>IF(R395&gt;0,RANK(R395,(N395:P395,Q395:AE395)),0)</f>
        <v>0</v>
      </c>
      <c r="AI395" s="7">
        <f>IF(T395&gt;0,RANK(T395,(N395:P395,Q395:AE395)),0)</f>
        <v>0</v>
      </c>
      <c r="AJ395" s="7">
        <f>IF(S395&gt;0,RANK(S395,(N395:P395,Q395:AE395)),0)</f>
        <v>0</v>
      </c>
      <c r="AK395" s="2">
        <f t="shared" si="150"/>
        <v>0</v>
      </c>
      <c r="AL395" s="2">
        <f t="shared" si="151"/>
        <v>0</v>
      </c>
      <c r="AM395" s="2">
        <f t="shared" si="152"/>
        <v>0</v>
      </c>
      <c r="AN395" s="2">
        <f t="shared" si="153"/>
        <v>0</v>
      </c>
      <c r="AP395" t="s">
        <v>2159</v>
      </c>
      <c r="AQ395" t="s">
        <v>1326</v>
      </c>
      <c r="AR395">
        <v>0</v>
      </c>
      <c r="AT395" s="97">
        <v>12</v>
      </c>
      <c r="AU395" s="99">
        <v>103</v>
      </c>
      <c r="AV395" s="103">
        <f t="shared" si="142"/>
        <v>12103</v>
      </c>
      <c r="AX395" s="7" t="s">
        <v>1370</v>
      </c>
      <c r="BE395" t="s">
        <v>1970</v>
      </c>
    </row>
    <row r="396" spans="1:57" hidden="1" outlineLevel="1">
      <c r="A396" t="s">
        <v>1986</v>
      </c>
      <c r="B396" t="s">
        <v>1326</v>
      </c>
      <c r="C396" s="1">
        <f t="shared" si="143"/>
        <v>145824</v>
      </c>
      <c r="D396" s="7">
        <f>IF(N396&gt;0, RANK(N396,(N396:P396,Q396:AE396)),0)</f>
        <v>1</v>
      </c>
      <c r="E396" s="7">
        <f>IF(O396&gt;0,RANK(O396,(N396:P396,Q396:AE396)),0)</f>
        <v>2</v>
      </c>
      <c r="F396" s="7">
        <f>IF(P396&gt;0,RANK(P396,(N396:P396,Q396:AE396)),0)</f>
        <v>0</v>
      </c>
      <c r="G396" s="1">
        <f t="shared" si="144"/>
        <v>34868</v>
      </c>
      <c r="H396" s="2">
        <f t="shared" si="145"/>
        <v>0.23911016019310949</v>
      </c>
      <c r="I396" s="2"/>
      <c r="J396" s="2">
        <f t="shared" si="146"/>
        <v>0.6195550800965548</v>
      </c>
      <c r="K396" s="2">
        <f t="shared" si="147"/>
        <v>0.38044491990344526</v>
      </c>
      <c r="L396" s="2">
        <f t="shared" si="148"/>
        <v>0</v>
      </c>
      <c r="M396" s="2">
        <f t="shared" si="149"/>
        <v>-5.5511151231257827E-17</v>
      </c>
      <c r="N396" s="113">
        <v>90346</v>
      </c>
      <c r="O396" s="113">
        <v>55478</v>
      </c>
      <c r="P396" s="113"/>
      <c r="Q396" s="113"/>
      <c r="R396" s="113"/>
      <c r="S396" s="113"/>
      <c r="T396" s="113"/>
      <c r="U396" s="113"/>
      <c r="V396" s="113"/>
      <c r="W396" s="113"/>
      <c r="X396" s="113"/>
      <c r="Y396" s="113">
        <v>0</v>
      </c>
      <c r="Z396" s="113"/>
      <c r="AA396" s="113"/>
      <c r="AB396" s="113"/>
      <c r="AC396" s="113"/>
      <c r="AD396" s="113"/>
      <c r="AE396" s="113"/>
      <c r="AG396" s="7">
        <f>IF(Q396&gt;0,RANK(Q396,(N396:P396,Q396:AE396)),0)</f>
        <v>0</v>
      </c>
      <c r="AH396" s="7">
        <f>IF(R396&gt;0,RANK(R396,(N396:P396,Q396:AE396)),0)</f>
        <v>0</v>
      </c>
      <c r="AI396" s="7">
        <f>IF(T396&gt;0,RANK(T396,(N396:P396,Q396:AE396)),0)</f>
        <v>0</v>
      </c>
      <c r="AJ396" s="7">
        <f>IF(S396&gt;0,RANK(S396,(N396:P396,Q396:AE396)),0)</f>
        <v>0</v>
      </c>
      <c r="AK396" s="2">
        <f t="shared" si="150"/>
        <v>0</v>
      </c>
      <c r="AL396" s="2">
        <f t="shared" si="151"/>
        <v>0</v>
      </c>
      <c r="AM396" s="2">
        <f t="shared" si="152"/>
        <v>0</v>
      </c>
      <c r="AN396" s="2">
        <f t="shared" si="153"/>
        <v>0</v>
      </c>
      <c r="AP396" t="s">
        <v>1986</v>
      </c>
      <c r="AQ396" t="s">
        <v>1326</v>
      </c>
      <c r="AR396">
        <v>0</v>
      </c>
      <c r="AT396" s="97">
        <v>12</v>
      </c>
      <c r="AU396" s="99">
        <v>105</v>
      </c>
      <c r="AV396" s="103">
        <f t="shared" si="142"/>
        <v>12105</v>
      </c>
      <c r="AX396" s="7" t="s">
        <v>1370</v>
      </c>
      <c r="BE396" t="s">
        <v>1969</v>
      </c>
    </row>
    <row r="397" spans="1:57" hidden="1" outlineLevel="1">
      <c r="A397" t="s">
        <v>1394</v>
      </c>
      <c r="B397" t="s">
        <v>1326</v>
      </c>
      <c r="C397" s="1">
        <f t="shared" si="143"/>
        <v>25234</v>
      </c>
      <c r="D397" s="7">
        <f>IF(N397&gt;0, RANK(N397,(N397:P397,Q397:AE397)),0)</f>
        <v>1</v>
      </c>
      <c r="E397" s="7">
        <f>IF(O397&gt;0,RANK(O397,(N397:P397,Q397:AE397)),0)</f>
        <v>2</v>
      </c>
      <c r="F397" s="7">
        <f>IF(P397&gt;0,RANK(P397,(N397:P397,Q397:AE397)),0)</f>
        <v>0</v>
      </c>
      <c r="G397" s="1">
        <f t="shared" si="144"/>
        <v>11215</v>
      </c>
      <c r="H397" s="2">
        <f t="shared" si="145"/>
        <v>0.44444004121423475</v>
      </c>
      <c r="I397" s="2"/>
      <c r="J397" s="2">
        <f t="shared" si="146"/>
        <v>0.72220020607117386</v>
      </c>
      <c r="K397" s="2">
        <f t="shared" si="147"/>
        <v>0.27776016485693905</v>
      </c>
      <c r="L397" s="2">
        <f t="shared" si="148"/>
        <v>0</v>
      </c>
      <c r="M397" s="2">
        <f t="shared" si="149"/>
        <v>3.9629071887092859E-5</v>
      </c>
      <c r="N397" s="113">
        <v>18224</v>
      </c>
      <c r="O397" s="113">
        <v>7009</v>
      </c>
      <c r="P397" s="113"/>
      <c r="Q397" s="113"/>
      <c r="R397" s="113"/>
      <c r="S397" s="113"/>
      <c r="T397" s="113"/>
      <c r="U397" s="113"/>
      <c r="V397" s="113"/>
      <c r="W397" s="113"/>
      <c r="X397" s="113"/>
      <c r="Y397" s="113">
        <v>1</v>
      </c>
      <c r="Z397" s="113"/>
      <c r="AA397" s="113"/>
      <c r="AB397" s="113"/>
      <c r="AC397" s="113"/>
      <c r="AD397" s="113"/>
      <c r="AE397" s="113"/>
      <c r="AG397" s="7">
        <f>IF(Q397&gt;0,RANK(Q397,(N397:P397,Q397:AE397)),0)</f>
        <v>0</v>
      </c>
      <c r="AH397" s="7">
        <f>IF(R397&gt;0,RANK(R397,(N397:P397,Q397:AE397)),0)</f>
        <v>0</v>
      </c>
      <c r="AI397" s="7">
        <f>IF(T397&gt;0,RANK(T397,(N397:P397,Q397:AE397)),0)</f>
        <v>0</v>
      </c>
      <c r="AJ397" s="7">
        <f>IF(S397&gt;0,RANK(S397,(N397:P397,Q397:AE397)),0)</f>
        <v>0</v>
      </c>
      <c r="AK397" s="2">
        <f t="shared" si="150"/>
        <v>0</v>
      </c>
      <c r="AL397" s="2">
        <f t="shared" si="151"/>
        <v>0</v>
      </c>
      <c r="AM397" s="2">
        <f t="shared" si="152"/>
        <v>0</v>
      </c>
      <c r="AN397" s="2">
        <f t="shared" si="153"/>
        <v>0</v>
      </c>
      <c r="AP397" t="s">
        <v>1394</v>
      </c>
      <c r="AQ397" t="s">
        <v>1326</v>
      </c>
      <c r="AR397">
        <v>0</v>
      </c>
      <c r="AT397" s="97">
        <v>12</v>
      </c>
      <c r="AU397" s="99">
        <v>107</v>
      </c>
      <c r="AV397" s="103">
        <f t="shared" si="142"/>
        <v>12107</v>
      </c>
      <c r="AX397" s="7" t="s">
        <v>1370</v>
      </c>
      <c r="BE397" t="s">
        <v>1969</v>
      </c>
    </row>
    <row r="398" spans="1:57" hidden="1" outlineLevel="1">
      <c r="A398" t="s">
        <v>1953</v>
      </c>
      <c r="B398" t="s">
        <v>1326</v>
      </c>
      <c r="C398" s="1">
        <f t="shared" si="143"/>
        <v>39151</v>
      </c>
      <c r="D398" s="7">
        <f>IF(N398&gt;0, RANK(N398,(N398:P398,Q398:AE398)),0)</f>
        <v>1</v>
      </c>
      <c r="E398" s="7">
        <f>IF(O398&gt;0,RANK(O398,(N398:P398,Q398:AE398)),0)</f>
        <v>2</v>
      </c>
      <c r="F398" s="7">
        <f>IF(P398&gt;0,RANK(P398,(N398:P398,Q398:AE398)),0)</f>
        <v>0</v>
      </c>
      <c r="G398" s="1">
        <f t="shared" si="144"/>
        <v>5001</v>
      </c>
      <c r="H398" s="2">
        <f t="shared" si="145"/>
        <v>0.12773620086332405</v>
      </c>
      <c r="I398" s="2"/>
      <c r="J398" s="2">
        <f t="shared" si="146"/>
        <v>0.56386810043166202</v>
      </c>
      <c r="K398" s="2">
        <f t="shared" si="147"/>
        <v>0.43613189956833798</v>
      </c>
      <c r="L398" s="2">
        <f t="shared" si="148"/>
        <v>0</v>
      </c>
      <c r="M398" s="2">
        <f t="shared" si="149"/>
        <v>0</v>
      </c>
      <c r="N398" s="113">
        <v>22076</v>
      </c>
      <c r="O398" s="113">
        <v>17075</v>
      </c>
      <c r="P398" s="113"/>
      <c r="Q398" s="113"/>
      <c r="R398" s="113"/>
      <c r="S398" s="113"/>
      <c r="T398" s="113"/>
      <c r="U398" s="113"/>
      <c r="V398" s="113"/>
      <c r="W398" s="113"/>
      <c r="X398" s="113"/>
      <c r="Y398" s="113">
        <v>0</v>
      </c>
      <c r="Z398" s="113"/>
      <c r="AA398" s="113"/>
      <c r="AB398" s="113"/>
      <c r="AC398" s="113"/>
      <c r="AD398" s="113"/>
      <c r="AE398" s="113"/>
      <c r="AG398" s="7">
        <f>IF(Q398&gt;0,RANK(Q398,(N398:P398,Q398:AE398)),0)</f>
        <v>0</v>
      </c>
      <c r="AH398" s="7">
        <f>IF(R398&gt;0,RANK(R398,(N398:P398,Q398:AE398)),0)</f>
        <v>0</v>
      </c>
      <c r="AI398" s="7">
        <f>IF(T398&gt;0,RANK(T398,(N398:P398,Q398:AE398)),0)</f>
        <v>0</v>
      </c>
      <c r="AJ398" s="7">
        <f>IF(S398&gt;0,RANK(S398,(N398:P398,Q398:AE398)),0)</f>
        <v>0</v>
      </c>
      <c r="AK398" s="2">
        <f t="shared" si="150"/>
        <v>0</v>
      </c>
      <c r="AL398" s="2">
        <f t="shared" si="151"/>
        <v>0</v>
      </c>
      <c r="AM398" s="2">
        <f t="shared" si="152"/>
        <v>0</v>
      </c>
      <c r="AN398" s="2">
        <f t="shared" si="153"/>
        <v>0</v>
      </c>
      <c r="AP398" t="s">
        <v>1953</v>
      </c>
      <c r="AQ398" t="s">
        <v>1326</v>
      </c>
      <c r="AR398">
        <v>7</v>
      </c>
      <c r="AT398" s="97">
        <v>12</v>
      </c>
      <c r="AU398" s="99">
        <v>109</v>
      </c>
      <c r="AV398" s="103">
        <f t="shared" si="142"/>
        <v>12109</v>
      </c>
      <c r="AX398" s="7" t="s">
        <v>1370</v>
      </c>
      <c r="BE398" t="s">
        <v>1969</v>
      </c>
    </row>
    <row r="399" spans="1:57" hidden="1" outlineLevel="1">
      <c r="A399" t="s">
        <v>1781</v>
      </c>
      <c r="B399" t="s">
        <v>1326</v>
      </c>
      <c r="C399" s="1">
        <f t="shared" si="143"/>
        <v>62663</v>
      </c>
      <c r="D399" s="7">
        <f>IF(N399&gt;0, RANK(N399,(N399:P399,Q399:AE399)),0)</f>
        <v>1</v>
      </c>
      <c r="E399" s="7">
        <f>IF(O399&gt;0,RANK(O399,(N399:P399,Q399:AE399)),0)</f>
        <v>2</v>
      </c>
      <c r="F399" s="7">
        <f>IF(P399&gt;0,RANK(P399,(N399:P399,Q399:AE399)),0)</f>
        <v>0</v>
      </c>
      <c r="G399" s="1">
        <f t="shared" si="144"/>
        <v>17522</v>
      </c>
      <c r="H399" s="2">
        <f t="shared" si="145"/>
        <v>0.27962274388395064</v>
      </c>
      <c r="I399" s="2"/>
      <c r="J399" s="2">
        <f t="shared" si="146"/>
        <v>0.63978743437116004</v>
      </c>
      <c r="K399" s="2">
        <f t="shared" si="147"/>
        <v>0.36016469048720934</v>
      </c>
      <c r="L399" s="2">
        <f t="shared" si="148"/>
        <v>0</v>
      </c>
      <c r="M399" s="2">
        <f t="shared" si="149"/>
        <v>4.7875141630626672E-5</v>
      </c>
      <c r="N399" s="113">
        <v>40091</v>
      </c>
      <c r="O399" s="113">
        <v>22569</v>
      </c>
      <c r="P399" s="113"/>
      <c r="Q399" s="113"/>
      <c r="R399" s="113"/>
      <c r="S399" s="113"/>
      <c r="T399" s="113"/>
      <c r="U399" s="113"/>
      <c r="V399" s="113"/>
      <c r="W399" s="113"/>
      <c r="X399" s="113"/>
      <c r="Y399" s="113">
        <v>3</v>
      </c>
      <c r="Z399" s="113"/>
      <c r="AA399" s="113"/>
      <c r="AB399" s="113"/>
      <c r="AC399" s="113"/>
      <c r="AD399" s="113"/>
      <c r="AE399" s="113"/>
      <c r="AG399" s="7">
        <f>IF(Q399&gt;0,RANK(Q399,(N399:P399,Q399:AE399)),0)</f>
        <v>0</v>
      </c>
      <c r="AH399" s="7">
        <f>IF(R399&gt;0,RANK(R399,(N399:P399,Q399:AE399)),0)</f>
        <v>0</v>
      </c>
      <c r="AI399" s="7">
        <f>IF(T399&gt;0,RANK(T399,(N399:P399,Q399:AE399)),0)</f>
        <v>0</v>
      </c>
      <c r="AJ399" s="7">
        <f>IF(S399&gt;0,RANK(S399,(N399:P399,Q399:AE399)),0)</f>
        <v>0</v>
      </c>
      <c r="AK399" s="2">
        <f t="shared" si="150"/>
        <v>0</v>
      </c>
      <c r="AL399" s="2">
        <f t="shared" si="151"/>
        <v>0</v>
      </c>
      <c r="AM399" s="2">
        <f t="shared" si="152"/>
        <v>0</v>
      </c>
      <c r="AN399" s="2">
        <f t="shared" si="153"/>
        <v>0</v>
      </c>
      <c r="AP399" t="s">
        <v>1781</v>
      </c>
      <c r="AQ399" t="s">
        <v>1326</v>
      </c>
      <c r="AR399">
        <v>0</v>
      </c>
      <c r="AT399" s="97">
        <v>12</v>
      </c>
      <c r="AU399" s="99">
        <v>111</v>
      </c>
      <c r="AV399" s="103">
        <f t="shared" si="142"/>
        <v>12111</v>
      </c>
      <c r="AX399" s="7" t="s">
        <v>1370</v>
      </c>
      <c r="BE399" t="s">
        <v>1969</v>
      </c>
    </row>
    <row r="400" spans="1:57" hidden="1" outlineLevel="1">
      <c r="A400" t="s">
        <v>481</v>
      </c>
      <c r="B400" t="s">
        <v>1326</v>
      </c>
      <c r="C400" s="1">
        <f t="shared" si="143"/>
        <v>35524</v>
      </c>
      <c r="D400" s="7">
        <f>IF(N400&gt;0, RANK(N400,(N400:P400,Q400:AE400)),0)</f>
        <v>1</v>
      </c>
      <c r="E400" s="7">
        <f>IF(O400&gt;0,RANK(O400,(N400:P400,Q400:AE400)),0)</f>
        <v>2</v>
      </c>
      <c r="F400" s="7">
        <f>IF(P400&gt;0,RANK(P400,(N400:P400,Q400:AE400)),0)</f>
        <v>0</v>
      </c>
      <c r="G400" s="1">
        <f t="shared" si="144"/>
        <v>3372</v>
      </c>
      <c r="H400" s="2">
        <f t="shared" si="145"/>
        <v>9.4921743046954166E-2</v>
      </c>
      <c r="I400" s="2"/>
      <c r="J400" s="2">
        <f t="shared" si="146"/>
        <v>0.54746087152347711</v>
      </c>
      <c r="K400" s="2">
        <f t="shared" si="147"/>
        <v>0.45253912847652289</v>
      </c>
      <c r="L400" s="2">
        <f t="shared" si="148"/>
        <v>0</v>
      </c>
      <c r="M400" s="2">
        <f t="shared" si="149"/>
        <v>0</v>
      </c>
      <c r="N400" s="113">
        <v>19448</v>
      </c>
      <c r="O400" s="113">
        <v>16076</v>
      </c>
      <c r="P400" s="113"/>
      <c r="Q400" s="113"/>
      <c r="R400" s="113"/>
      <c r="S400" s="113"/>
      <c r="T400" s="113"/>
      <c r="U400" s="113"/>
      <c r="V400" s="113"/>
      <c r="W400" s="113"/>
      <c r="X400" s="113"/>
      <c r="Y400" s="113">
        <v>0</v>
      </c>
      <c r="Z400" s="113"/>
      <c r="AA400" s="113"/>
      <c r="AB400" s="113"/>
      <c r="AC400" s="113"/>
      <c r="AD400" s="113"/>
      <c r="AE400" s="113"/>
      <c r="AG400" s="7">
        <f>IF(Q400&gt;0,RANK(Q400,(N400:P400,Q400:AE400)),0)</f>
        <v>0</v>
      </c>
      <c r="AH400" s="7">
        <f>IF(R400&gt;0,RANK(R400,(N400:P400,Q400:AE400)),0)</f>
        <v>0</v>
      </c>
      <c r="AI400" s="7">
        <f>IF(T400&gt;0,RANK(T400,(N400:P400,Q400:AE400)),0)</f>
        <v>0</v>
      </c>
      <c r="AJ400" s="7">
        <f>IF(S400&gt;0,RANK(S400,(N400:P400,Q400:AE400)),0)</f>
        <v>0</v>
      </c>
      <c r="AK400" s="2">
        <f t="shared" si="150"/>
        <v>0</v>
      </c>
      <c r="AL400" s="2">
        <f t="shared" si="151"/>
        <v>0</v>
      </c>
      <c r="AM400" s="2">
        <f t="shared" si="152"/>
        <v>0</v>
      </c>
      <c r="AN400" s="2">
        <f t="shared" si="153"/>
        <v>0</v>
      </c>
      <c r="AP400" t="s">
        <v>481</v>
      </c>
      <c r="AQ400" t="s">
        <v>1326</v>
      </c>
      <c r="AR400">
        <v>1</v>
      </c>
      <c r="AT400" s="97">
        <v>12</v>
      </c>
      <c r="AU400" s="99">
        <v>113</v>
      </c>
      <c r="AV400" s="103">
        <f t="shared" si="142"/>
        <v>12113</v>
      </c>
      <c r="AX400" s="7" t="s">
        <v>1370</v>
      </c>
      <c r="BE400" t="s">
        <v>1969</v>
      </c>
    </row>
    <row r="401" spans="1:63" hidden="1" outlineLevel="1">
      <c r="A401" t="s">
        <v>1871</v>
      </c>
      <c r="B401" t="s">
        <v>1326</v>
      </c>
      <c r="C401" s="1">
        <f t="shared" si="143"/>
        <v>123705</v>
      </c>
      <c r="D401" s="7">
        <f>IF(N401&gt;0, RANK(N401,(N401:P401,Q401:AE401)),0)</f>
        <v>1</v>
      </c>
      <c r="E401" s="7">
        <f>IF(O401&gt;0,RANK(O401,(N401:P401,Q401:AE401)),0)</f>
        <v>2</v>
      </c>
      <c r="F401" s="7">
        <f>IF(P401&gt;0,RANK(P401,(N401:P401,Q401:AE401)),0)</f>
        <v>0</v>
      </c>
      <c r="G401" s="1">
        <f t="shared" si="144"/>
        <v>17741</v>
      </c>
      <c r="H401" s="2">
        <f t="shared" si="145"/>
        <v>0.14341376662220606</v>
      </c>
      <c r="I401" s="2"/>
      <c r="J401" s="2">
        <f t="shared" si="146"/>
        <v>0.5715937108443474</v>
      </c>
      <c r="K401" s="2">
        <f t="shared" si="147"/>
        <v>0.4281799442221414</v>
      </c>
      <c r="L401" s="2">
        <f t="shared" si="148"/>
        <v>0</v>
      </c>
      <c r="M401" s="2">
        <f t="shared" si="149"/>
        <v>2.2634493351120222E-4</v>
      </c>
      <c r="N401" s="113">
        <v>70709</v>
      </c>
      <c r="O401" s="113">
        <v>52968</v>
      </c>
      <c r="P401" s="113"/>
      <c r="Q401" s="113"/>
      <c r="R401" s="113"/>
      <c r="S401" s="113"/>
      <c r="T401" s="113"/>
      <c r="U401" s="113"/>
      <c r="V401" s="113"/>
      <c r="W401" s="113"/>
      <c r="X401" s="113"/>
      <c r="Y401" s="113">
        <v>28</v>
      </c>
      <c r="Z401" s="113"/>
      <c r="AA401" s="113"/>
      <c r="AB401" s="113"/>
      <c r="AC401" s="113"/>
      <c r="AD401" s="113"/>
      <c r="AE401" s="113"/>
      <c r="AG401" s="7">
        <f>IF(Q401&gt;0,RANK(Q401,(N401:P401,Q401:AE401)),0)</f>
        <v>0</v>
      </c>
      <c r="AH401" s="7">
        <f>IF(R401&gt;0,RANK(R401,(N401:P401,Q401:AE401)),0)</f>
        <v>0</v>
      </c>
      <c r="AI401" s="7">
        <f>IF(T401&gt;0,RANK(T401,(N401:P401,Q401:AE401)),0)</f>
        <v>0</v>
      </c>
      <c r="AJ401" s="7">
        <f>IF(S401&gt;0,RANK(S401,(N401:P401,Q401:AE401)),0)</f>
        <v>0</v>
      </c>
      <c r="AK401" s="2">
        <f t="shared" si="150"/>
        <v>0</v>
      </c>
      <c r="AL401" s="2">
        <f t="shared" si="151"/>
        <v>0</v>
      </c>
      <c r="AM401" s="2">
        <f t="shared" si="152"/>
        <v>0</v>
      </c>
      <c r="AN401" s="2">
        <f t="shared" si="153"/>
        <v>0</v>
      </c>
      <c r="AP401" t="s">
        <v>1871</v>
      </c>
      <c r="AQ401" t="s">
        <v>1326</v>
      </c>
      <c r="AR401">
        <v>13</v>
      </c>
      <c r="AT401" s="97">
        <v>12</v>
      </c>
      <c r="AU401" s="99">
        <v>115</v>
      </c>
      <c r="AV401" s="103">
        <f t="shared" si="142"/>
        <v>12115</v>
      </c>
      <c r="AX401" s="7" t="s">
        <v>1370</v>
      </c>
      <c r="BE401" t="s">
        <v>1970</v>
      </c>
    </row>
    <row r="402" spans="1:63" hidden="1" outlineLevel="1">
      <c r="A402" t="s">
        <v>599</v>
      </c>
      <c r="B402" t="s">
        <v>1326</v>
      </c>
      <c r="C402" s="1">
        <f t="shared" si="143"/>
        <v>114185</v>
      </c>
      <c r="D402" s="7">
        <f>IF(N402&gt;0, RANK(N402,(N402:P402,Q402:AE402)),0)</f>
        <v>1</v>
      </c>
      <c r="E402" s="7">
        <f>IF(O402&gt;0,RANK(O402,(N402:P402,Q402:AE402)),0)</f>
        <v>2</v>
      </c>
      <c r="F402" s="7">
        <f>IF(P402&gt;0,RANK(P402,(N402:P402,Q402:AE402)),0)</f>
        <v>0</v>
      </c>
      <c r="G402" s="1">
        <f t="shared" si="144"/>
        <v>17683</v>
      </c>
      <c r="H402" s="2">
        <f t="shared" si="145"/>
        <v>0.15486272277444499</v>
      </c>
      <c r="I402" s="2"/>
      <c r="J402" s="2">
        <f t="shared" si="146"/>
        <v>0.57741384595174494</v>
      </c>
      <c r="K402" s="2">
        <f t="shared" si="147"/>
        <v>0.42255112317729998</v>
      </c>
      <c r="L402" s="2">
        <f t="shared" si="148"/>
        <v>0</v>
      </c>
      <c r="M402" s="2">
        <f t="shared" si="149"/>
        <v>3.5030870955077287E-5</v>
      </c>
      <c r="N402" s="113">
        <v>65932</v>
      </c>
      <c r="O402" s="113">
        <v>48249</v>
      </c>
      <c r="P402" s="113"/>
      <c r="Q402" s="113"/>
      <c r="R402" s="113"/>
      <c r="S402" s="113"/>
      <c r="T402" s="113"/>
      <c r="U402" s="113"/>
      <c r="V402" s="113"/>
      <c r="W402" s="113"/>
      <c r="X402" s="113"/>
      <c r="Y402" s="113">
        <v>4</v>
      </c>
      <c r="Z402" s="113"/>
      <c r="AA402" s="113"/>
      <c r="AB402" s="113"/>
      <c r="AC402" s="113"/>
      <c r="AD402" s="113"/>
      <c r="AE402" s="113"/>
      <c r="AG402" s="7">
        <f>IF(Q402&gt;0,RANK(Q402,(N402:P402,Q402:AE402)),0)</f>
        <v>0</v>
      </c>
      <c r="AH402" s="7">
        <f>IF(R402&gt;0,RANK(R402,(N402:P402,Q402:AE402)),0)</f>
        <v>0</v>
      </c>
      <c r="AI402" s="7">
        <f>IF(T402&gt;0,RANK(T402,(N402:P402,Q402:AE402)),0)</f>
        <v>0</v>
      </c>
      <c r="AJ402" s="7">
        <f>IF(S402&gt;0,RANK(S402,(N402:P402,Q402:AE402)),0)</f>
        <v>0</v>
      </c>
      <c r="AK402" s="2">
        <f t="shared" si="150"/>
        <v>0</v>
      </c>
      <c r="AL402" s="2">
        <f t="shared" si="151"/>
        <v>0</v>
      </c>
      <c r="AM402" s="2">
        <f t="shared" si="152"/>
        <v>0</v>
      </c>
      <c r="AN402" s="2">
        <f t="shared" si="153"/>
        <v>0</v>
      </c>
      <c r="AP402" t="s">
        <v>599</v>
      </c>
      <c r="AQ402" t="s">
        <v>1326</v>
      </c>
      <c r="AR402">
        <v>0</v>
      </c>
      <c r="AT402" s="97">
        <v>12</v>
      </c>
      <c r="AU402" s="99">
        <v>117</v>
      </c>
      <c r="AV402" s="103">
        <f t="shared" si="142"/>
        <v>12117</v>
      </c>
      <c r="AX402" s="7" t="s">
        <v>1370</v>
      </c>
      <c r="BE402" t="s">
        <v>1969</v>
      </c>
    </row>
    <row r="403" spans="1:63" hidden="1" outlineLevel="1">
      <c r="A403" t="s">
        <v>339</v>
      </c>
      <c r="B403" t="s">
        <v>1326</v>
      </c>
      <c r="C403" s="1">
        <f t="shared" si="143"/>
        <v>10324</v>
      </c>
      <c r="D403" s="7">
        <f>IF(N403&gt;0, RANK(N403,(N403:P403,Q403:AE403)),0)</f>
        <v>1</v>
      </c>
      <c r="E403" s="7">
        <f>IF(O403&gt;0,RANK(O403,(N403:P403,Q403:AE403)),0)</f>
        <v>2</v>
      </c>
      <c r="F403" s="7">
        <f>IF(P403&gt;0,RANK(P403,(N403:P403,Q403:AE403)),0)</f>
        <v>0</v>
      </c>
      <c r="G403" s="1">
        <f t="shared" si="144"/>
        <v>4350</v>
      </c>
      <c r="H403" s="2">
        <f t="shared" si="145"/>
        <v>0.42134831460674155</v>
      </c>
      <c r="I403" s="2"/>
      <c r="J403" s="2">
        <f t="shared" si="146"/>
        <v>0.7106741573033708</v>
      </c>
      <c r="K403" s="2">
        <f t="shared" si="147"/>
        <v>0.2893258426966292</v>
      </c>
      <c r="L403" s="2">
        <f t="shared" si="148"/>
        <v>0</v>
      </c>
      <c r="M403" s="2">
        <f t="shared" si="149"/>
        <v>0</v>
      </c>
      <c r="N403" s="113">
        <v>7337</v>
      </c>
      <c r="O403" s="113">
        <v>2987</v>
      </c>
      <c r="P403" s="113"/>
      <c r="Q403" s="113"/>
      <c r="R403" s="113"/>
      <c r="S403" s="113"/>
      <c r="T403" s="113"/>
      <c r="U403" s="113"/>
      <c r="V403" s="113"/>
      <c r="W403" s="113"/>
      <c r="X403" s="113"/>
      <c r="Y403" s="113">
        <v>0</v>
      </c>
      <c r="Z403" s="113"/>
      <c r="AA403" s="113"/>
      <c r="AB403" s="113"/>
      <c r="AC403" s="113"/>
      <c r="AD403" s="113"/>
      <c r="AE403" s="113"/>
      <c r="AG403" s="7">
        <f>IF(Q403&gt;0,RANK(Q403,(N403:P403,Q403:AE403)),0)</f>
        <v>0</v>
      </c>
      <c r="AH403" s="7">
        <f>IF(R403&gt;0,RANK(R403,(N403:P403,Q403:AE403)),0)</f>
        <v>0</v>
      </c>
      <c r="AI403" s="7">
        <f>IF(T403&gt;0,RANK(T403,(N403:P403,Q403:AE403)),0)</f>
        <v>0</v>
      </c>
      <c r="AJ403" s="7">
        <f>IF(S403&gt;0,RANK(S403,(N403:P403,Q403:AE403)),0)</f>
        <v>0</v>
      </c>
      <c r="AK403" s="2">
        <f t="shared" si="150"/>
        <v>0</v>
      </c>
      <c r="AL403" s="2">
        <f t="shared" si="151"/>
        <v>0</v>
      </c>
      <c r="AM403" s="2">
        <f t="shared" si="152"/>
        <v>0</v>
      </c>
      <c r="AN403" s="2">
        <f t="shared" si="153"/>
        <v>0</v>
      </c>
      <c r="AP403" t="s">
        <v>339</v>
      </c>
      <c r="AQ403" t="s">
        <v>1326</v>
      </c>
      <c r="AR403">
        <v>5</v>
      </c>
      <c r="AT403" s="97">
        <v>12</v>
      </c>
      <c r="AU403" s="99">
        <v>119</v>
      </c>
      <c r="AV403" s="103">
        <f t="shared" si="142"/>
        <v>12119</v>
      </c>
      <c r="AX403" s="7" t="s">
        <v>1370</v>
      </c>
      <c r="BE403" t="s">
        <v>1970</v>
      </c>
    </row>
    <row r="404" spans="1:63" hidden="1" outlineLevel="1">
      <c r="A404" t="s">
        <v>386</v>
      </c>
      <c r="B404" t="s">
        <v>1326</v>
      </c>
      <c r="C404" s="1">
        <f t="shared" si="143"/>
        <v>11355</v>
      </c>
      <c r="D404" s="7">
        <f>IF(N404&gt;0, RANK(N404,(N404:P404,Q404:AE404)),0)</f>
        <v>1</v>
      </c>
      <c r="E404" s="7">
        <f>IF(O404&gt;0,RANK(O404,(N404:P404,Q404:AE404)),0)</f>
        <v>2</v>
      </c>
      <c r="F404" s="7">
        <f>IF(P404&gt;0,RANK(P404,(N404:P404,Q404:AE404)),0)</f>
        <v>0</v>
      </c>
      <c r="G404" s="1">
        <f t="shared" si="144"/>
        <v>3487</v>
      </c>
      <c r="H404" s="2">
        <f t="shared" si="145"/>
        <v>0.30708938793483048</v>
      </c>
      <c r="I404" s="2"/>
      <c r="J404" s="2">
        <f t="shared" si="146"/>
        <v>0.65354469396741521</v>
      </c>
      <c r="K404" s="2">
        <f t="shared" si="147"/>
        <v>0.34645530603258479</v>
      </c>
      <c r="L404" s="2">
        <f t="shared" si="148"/>
        <v>0</v>
      </c>
      <c r="M404" s="2">
        <f t="shared" si="149"/>
        <v>0</v>
      </c>
      <c r="N404" s="113">
        <v>7421</v>
      </c>
      <c r="O404" s="113">
        <v>3934</v>
      </c>
      <c r="P404" s="113"/>
      <c r="Q404" s="113"/>
      <c r="R404" s="113"/>
      <c r="S404" s="113"/>
      <c r="T404" s="113"/>
      <c r="U404" s="113"/>
      <c r="V404" s="113"/>
      <c r="W404" s="113"/>
      <c r="X404" s="113"/>
      <c r="Y404" s="113">
        <v>0</v>
      </c>
      <c r="Z404" s="113"/>
      <c r="AA404" s="113"/>
      <c r="AB404" s="113"/>
      <c r="AC404" s="113"/>
      <c r="AD404" s="113"/>
      <c r="AE404" s="113"/>
      <c r="AG404" s="7">
        <f>IF(Q404&gt;0,RANK(Q404,(N404:P404,Q404:AE404)),0)</f>
        <v>0</v>
      </c>
      <c r="AH404" s="7">
        <f>IF(R404&gt;0,RANK(R404,(N404:P404,Q404:AE404)),0)</f>
        <v>0</v>
      </c>
      <c r="AI404" s="7">
        <f>IF(T404&gt;0,RANK(T404,(N404:P404,Q404:AE404)),0)</f>
        <v>0</v>
      </c>
      <c r="AJ404" s="7">
        <f>IF(S404&gt;0,RANK(S404,(N404:P404,Q404:AE404)),0)</f>
        <v>0</v>
      </c>
      <c r="AK404" s="2">
        <f t="shared" si="150"/>
        <v>0</v>
      </c>
      <c r="AL404" s="2">
        <f t="shared" si="151"/>
        <v>0</v>
      </c>
      <c r="AM404" s="2">
        <f t="shared" si="152"/>
        <v>0</v>
      </c>
      <c r="AN404" s="2">
        <f t="shared" si="153"/>
        <v>0</v>
      </c>
      <c r="AP404" t="s">
        <v>386</v>
      </c>
      <c r="AQ404" t="s">
        <v>1326</v>
      </c>
      <c r="AR404">
        <v>2</v>
      </c>
      <c r="AT404" s="97">
        <v>12</v>
      </c>
      <c r="AU404" s="99">
        <v>121</v>
      </c>
      <c r="AV404" s="103">
        <f t="shared" si="142"/>
        <v>12121</v>
      </c>
      <c r="AX404" s="7" t="s">
        <v>1370</v>
      </c>
      <c r="BE404" t="s">
        <v>1969</v>
      </c>
    </row>
    <row r="405" spans="1:63" hidden="1" outlineLevel="1">
      <c r="A405" t="s">
        <v>387</v>
      </c>
      <c r="B405" t="s">
        <v>1326</v>
      </c>
      <c r="C405" s="1">
        <f t="shared" si="143"/>
        <v>7058</v>
      </c>
      <c r="D405" s="7">
        <f>IF(N405&gt;0, RANK(N405,(N405:P405,Q405:AE405)),0)</f>
        <v>1</v>
      </c>
      <c r="E405" s="7">
        <f>IF(O405&gt;0,RANK(O405,(N405:P405,Q405:AE405)),0)</f>
        <v>2</v>
      </c>
      <c r="F405" s="7">
        <f>IF(P405&gt;0,RANK(P405,(N405:P405,Q405:AE405)),0)</f>
        <v>0</v>
      </c>
      <c r="G405" s="1">
        <f t="shared" si="144"/>
        <v>2734</v>
      </c>
      <c r="H405" s="2">
        <f t="shared" si="145"/>
        <v>0.38736185888353641</v>
      </c>
      <c r="I405" s="2"/>
      <c r="J405" s="2">
        <f t="shared" si="146"/>
        <v>0.69368092944176818</v>
      </c>
      <c r="K405" s="2">
        <f t="shared" si="147"/>
        <v>0.30631907055823182</v>
      </c>
      <c r="L405" s="2">
        <f t="shared" si="148"/>
        <v>0</v>
      </c>
      <c r="M405" s="2">
        <f t="shared" si="149"/>
        <v>0</v>
      </c>
      <c r="N405" s="113">
        <v>4896</v>
      </c>
      <c r="O405" s="113">
        <v>2162</v>
      </c>
      <c r="P405" s="113"/>
      <c r="Q405" s="113"/>
      <c r="R405" s="113"/>
      <c r="S405" s="113"/>
      <c r="T405" s="113"/>
      <c r="U405" s="113"/>
      <c r="V405" s="113"/>
      <c r="W405" s="113"/>
      <c r="X405" s="113"/>
      <c r="Y405" s="113">
        <v>0</v>
      </c>
      <c r="Z405" s="113"/>
      <c r="AA405" s="113"/>
      <c r="AB405" s="113"/>
      <c r="AC405" s="113"/>
      <c r="AD405" s="113"/>
      <c r="AE405" s="113"/>
      <c r="AG405" s="7">
        <f>IF(Q405&gt;0,RANK(Q405,(N405:P405,Q405:AE405)),0)</f>
        <v>0</v>
      </c>
      <c r="AH405" s="7">
        <f>IF(R405&gt;0,RANK(R405,(N405:P405,Q405:AE405)),0)</f>
        <v>0</v>
      </c>
      <c r="AI405" s="7">
        <f>IF(T405&gt;0,RANK(T405,(N405:P405,Q405:AE405)),0)</f>
        <v>0</v>
      </c>
      <c r="AJ405" s="7">
        <f>IF(S405&gt;0,RANK(S405,(N405:P405,Q405:AE405)),0)</f>
        <v>0</v>
      </c>
      <c r="AK405" s="2">
        <f t="shared" si="150"/>
        <v>0</v>
      </c>
      <c r="AL405" s="2">
        <f t="shared" si="151"/>
        <v>0</v>
      </c>
      <c r="AM405" s="2">
        <f t="shared" si="152"/>
        <v>0</v>
      </c>
      <c r="AN405" s="2">
        <f t="shared" si="153"/>
        <v>0</v>
      </c>
      <c r="AP405" t="s">
        <v>387</v>
      </c>
      <c r="AQ405" t="s">
        <v>1326</v>
      </c>
      <c r="AR405">
        <v>2</v>
      </c>
      <c r="AT405" s="97">
        <v>12</v>
      </c>
      <c r="AU405" s="99">
        <v>123</v>
      </c>
      <c r="AV405" s="103">
        <f t="shared" si="142"/>
        <v>12123</v>
      </c>
      <c r="AX405" s="7" t="s">
        <v>1370</v>
      </c>
      <c r="BE405" t="s">
        <v>1969</v>
      </c>
    </row>
    <row r="406" spans="1:63" hidden="1" outlineLevel="1">
      <c r="A406" t="s">
        <v>762</v>
      </c>
      <c r="B406" t="s">
        <v>1326</v>
      </c>
      <c r="C406" s="1">
        <f t="shared" si="143"/>
        <v>3606</v>
      </c>
      <c r="D406" s="7">
        <f>IF(N406&gt;0, RANK(N406,(N406:P406,Q406:AE406)),0)</f>
        <v>1</v>
      </c>
      <c r="E406" s="7">
        <f>IF(O406&gt;0,RANK(O406,(N406:P406,Q406:AE406)),0)</f>
        <v>2</v>
      </c>
      <c r="F406" s="7">
        <f>IF(P406&gt;0,RANK(P406,(N406:P406,Q406:AE406)),0)</f>
        <v>0</v>
      </c>
      <c r="G406" s="1">
        <f t="shared" si="144"/>
        <v>1642</v>
      </c>
      <c r="H406" s="2">
        <f t="shared" si="145"/>
        <v>0.45535219079312256</v>
      </c>
      <c r="I406" s="2"/>
      <c r="J406" s="2">
        <f t="shared" si="146"/>
        <v>0.72767609539656131</v>
      </c>
      <c r="K406" s="2">
        <f t="shared" si="147"/>
        <v>0.27232390460343869</v>
      </c>
      <c r="L406" s="2">
        <f t="shared" si="148"/>
        <v>0</v>
      </c>
      <c r="M406" s="2">
        <f t="shared" si="149"/>
        <v>0</v>
      </c>
      <c r="N406" s="113">
        <v>2624</v>
      </c>
      <c r="O406" s="113">
        <v>982</v>
      </c>
      <c r="P406" s="113"/>
      <c r="Q406" s="113"/>
      <c r="R406" s="113"/>
      <c r="S406" s="113"/>
      <c r="T406" s="113"/>
      <c r="U406" s="113"/>
      <c r="V406" s="113"/>
      <c r="W406" s="113"/>
      <c r="X406" s="113"/>
      <c r="Y406" s="113">
        <v>0</v>
      </c>
      <c r="Z406" s="113"/>
      <c r="AA406" s="113"/>
      <c r="AB406" s="113"/>
      <c r="AC406" s="113"/>
      <c r="AD406" s="113"/>
      <c r="AE406" s="113"/>
      <c r="AG406" s="7">
        <f>IF(Q406&gt;0,RANK(Q406,(N406:P406,Q406:AE406)),0)</f>
        <v>0</v>
      </c>
      <c r="AH406" s="7">
        <f>IF(R406&gt;0,RANK(R406,(N406:P406,Q406:AE406)),0)</f>
        <v>0</v>
      </c>
      <c r="AI406" s="7">
        <f>IF(T406&gt;0,RANK(T406,(N406:P406,Q406:AE406)),0)</f>
        <v>0</v>
      </c>
      <c r="AJ406" s="7">
        <f>IF(S406&gt;0,RANK(S406,(N406:P406,Q406:AE406)),0)</f>
        <v>0</v>
      </c>
      <c r="AK406" s="2">
        <f t="shared" si="150"/>
        <v>0</v>
      </c>
      <c r="AL406" s="2">
        <f t="shared" si="151"/>
        <v>0</v>
      </c>
      <c r="AM406" s="2">
        <f t="shared" si="152"/>
        <v>0</v>
      </c>
      <c r="AN406" s="2">
        <f t="shared" si="153"/>
        <v>0</v>
      </c>
      <c r="AP406" t="s">
        <v>762</v>
      </c>
      <c r="AQ406" t="s">
        <v>1326</v>
      </c>
      <c r="AR406">
        <v>4</v>
      </c>
      <c r="AT406" s="97">
        <v>12</v>
      </c>
      <c r="AU406" s="99">
        <v>125</v>
      </c>
      <c r="AV406" s="103">
        <f t="shared" si="142"/>
        <v>12125</v>
      </c>
      <c r="AX406" s="7" t="s">
        <v>1370</v>
      </c>
      <c r="BE406" t="s">
        <v>1969</v>
      </c>
    </row>
    <row r="407" spans="1:63" hidden="1" outlineLevel="1">
      <c r="A407" t="s">
        <v>1158</v>
      </c>
      <c r="B407" t="s">
        <v>1326</v>
      </c>
      <c r="C407" s="1">
        <f t="shared" si="143"/>
        <v>151350</v>
      </c>
      <c r="D407" s="7">
        <f>IF(N407&gt;0, RANK(N407,(N407:P407,Q407:AE407)),0)</f>
        <v>1</v>
      </c>
      <c r="E407" s="7">
        <f>IF(O407&gt;0,RANK(O407,(N407:P407,Q407:AE407)),0)</f>
        <v>2</v>
      </c>
      <c r="F407" s="7">
        <f>IF(P407&gt;0,RANK(P407,(N407:P407,Q407:AE407)),0)</f>
        <v>0</v>
      </c>
      <c r="G407" s="1">
        <f t="shared" si="144"/>
        <v>51516</v>
      </c>
      <c r="H407" s="2">
        <f t="shared" si="145"/>
        <v>0.34037661050545093</v>
      </c>
      <c r="I407" s="2"/>
      <c r="J407" s="2">
        <f t="shared" si="146"/>
        <v>0.66987115956392462</v>
      </c>
      <c r="K407" s="2">
        <f t="shared" si="147"/>
        <v>0.32949454905847375</v>
      </c>
      <c r="L407" s="2">
        <f t="shared" si="148"/>
        <v>0</v>
      </c>
      <c r="M407" s="2">
        <f t="shared" si="149"/>
        <v>6.3429137760162568E-4</v>
      </c>
      <c r="N407" s="113">
        <v>101385</v>
      </c>
      <c r="O407" s="113">
        <v>49869</v>
      </c>
      <c r="P407" s="113"/>
      <c r="Q407" s="113"/>
      <c r="R407" s="113"/>
      <c r="S407" s="113"/>
      <c r="T407" s="113"/>
      <c r="U407" s="113"/>
      <c r="V407" s="113"/>
      <c r="W407" s="113"/>
      <c r="X407" s="113"/>
      <c r="Y407" s="113">
        <v>96</v>
      </c>
      <c r="Z407" s="113"/>
      <c r="AA407" s="113"/>
      <c r="AB407" s="113"/>
      <c r="AC407" s="113"/>
      <c r="AD407" s="113"/>
      <c r="AE407" s="113"/>
      <c r="AG407" s="7">
        <f>IF(Q407&gt;0,RANK(Q407,(N407:P407,Q407:AE407)),0)</f>
        <v>0</v>
      </c>
      <c r="AH407" s="7">
        <f>IF(R407&gt;0,RANK(R407,(N407:P407,Q407:AE407)),0)</f>
        <v>0</v>
      </c>
      <c r="AI407" s="7">
        <f>IF(T407&gt;0,RANK(T407,(N407:P407,Q407:AE407)),0)</f>
        <v>0</v>
      </c>
      <c r="AJ407" s="7">
        <f>IF(S407&gt;0,RANK(S407,(N407:P407,Q407:AE407)),0)</f>
        <v>0</v>
      </c>
      <c r="AK407" s="2">
        <f t="shared" si="150"/>
        <v>0</v>
      </c>
      <c r="AL407" s="2">
        <f t="shared" si="151"/>
        <v>0</v>
      </c>
      <c r="AM407" s="2">
        <f t="shared" si="152"/>
        <v>0</v>
      </c>
      <c r="AN407" s="2">
        <f t="shared" si="153"/>
        <v>0</v>
      </c>
      <c r="AP407" t="s">
        <v>1158</v>
      </c>
      <c r="AQ407" t="s">
        <v>1326</v>
      </c>
      <c r="AR407">
        <v>0</v>
      </c>
      <c r="AT407" s="97">
        <v>12</v>
      </c>
      <c r="AU407" s="99">
        <v>127</v>
      </c>
      <c r="AV407" s="103">
        <f t="shared" si="142"/>
        <v>12127</v>
      </c>
      <c r="AX407" s="7" t="s">
        <v>1370</v>
      </c>
      <c r="BE407" t="s">
        <v>1969</v>
      </c>
    </row>
    <row r="408" spans="1:63" hidden="1" outlineLevel="1">
      <c r="A408" t="s">
        <v>1858</v>
      </c>
      <c r="B408" t="s">
        <v>1326</v>
      </c>
      <c r="C408" s="1">
        <f t="shared" si="143"/>
        <v>6705</v>
      </c>
      <c r="D408" s="7">
        <f>IF(N408&gt;0, RANK(N408,(N408:P408,Q408:AE408)),0)</f>
        <v>1</v>
      </c>
      <c r="E408" s="7">
        <f>IF(O408&gt;0,RANK(O408,(N408:P408,Q408:AE408)),0)</f>
        <v>2</v>
      </c>
      <c r="F408" s="7">
        <f>IF(P408&gt;0,RANK(P408,(N408:P408,Q408:AE408)),0)</f>
        <v>0</v>
      </c>
      <c r="G408" s="1">
        <f t="shared" si="144"/>
        <v>3163</v>
      </c>
      <c r="H408" s="2">
        <f>IF(C408&gt;0,G408/C408,0)</f>
        <v>0.47173750932140196</v>
      </c>
      <c r="I408" s="2"/>
      <c r="J408" s="2">
        <f t="shared" si="146"/>
        <v>0.73586875466070101</v>
      </c>
      <c r="K408" s="2">
        <f t="shared" si="147"/>
        <v>0.26413124533929905</v>
      </c>
      <c r="L408" s="2">
        <f t="shared" si="148"/>
        <v>0</v>
      </c>
      <c r="M408" s="2">
        <f>IF(C408=0,"-",(1-J408-K408-L408))</f>
        <v>-5.5511151231257827E-17</v>
      </c>
      <c r="N408" s="113">
        <v>4934</v>
      </c>
      <c r="O408" s="113">
        <v>1771</v>
      </c>
      <c r="P408" s="113"/>
      <c r="Q408" s="113"/>
      <c r="R408" s="113"/>
      <c r="S408" s="113"/>
      <c r="T408" s="113"/>
      <c r="U408" s="113"/>
      <c r="V408" s="113"/>
      <c r="W408" s="113"/>
      <c r="X408" s="113"/>
      <c r="Y408" s="113">
        <v>0</v>
      </c>
      <c r="Z408" s="113"/>
      <c r="AA408" s="113"/>
      <c r="AB408" s="113"/>
      <c r="AC408" s="113"/>
      <c r="AD408" s="113"/>
      <c r="AE408" s="113"/>
      <c r="AG408" s="7">
        <f>IF(Q408&gt;0,RANK(Q408,(N408:P408,Q408:AE408)),0)</f>
        <v>0</v>
      </c>
      <c r="AH408" s="7">
        <f>IF(R408&gt;0,RANK(R408,(N408:P408,Q408:AE408)),0)</f>
        <v>0</v>
      </c>
      <c r="AI408" s="7">
        <f>IF(T408&gt;0,RANK(T408,(N408:P408,Q408:AE408)),0)</f>
        <v>0</v>
      </c>
      <c r="AJ408" s="7">
        <f>IF(S408&gt;0,RANK(S408,(N408:P408,Q408:AE408)),0)</f>
        <v>0</v>
      </c>
      <c r="AK408" s="2">
        <f t="shared" si="150"/>
        <v>0</v>
      </c>
      <c r="AL408" s="2">
        <f t="shared" si="151"/>
        <v>0</v>
      </c>
      <c r="AM408" s="2">
        <f t="shared" si="152"/>
        <v>0</v>
      </c>
      <c r="AN408" s="2">
        <f t="shared" si="153"/>
        <v>0</v>
      </c>
      <c r="AP408" t="s">
        <v>1858</v>
      </c>
      <c r="AQ408" t="s">
        <v>1326</v>
      </c>
      <c r="AR408">
        <v>2</v>
      </c>
      <c r="AT408" s="97">
        <v>12</v>
      </c>
      <c r="AU408" s="99">
        <v>129</v>
      </c>
      <c r="AV408" s="103">
        <f t="shared" si="142"/>
        <v>12129</v>
      </c>
      <c r="AX408" s="7" t="s">
        <v>1370</v>
      </c>
      <c r="BE408" t="s">
        <v>1969</v>
      </c>
    </row>
    <row r="409" spans="1:63" hidden="1" outlineLevel="1">
      <c r="A409" t="s">
        <v>2039</v>
      </c>
      <c r="B409" t="s">
        <v>1326</v>
      </c>
      <c r="C409" s="1">
        <f t="shared" si="143"/>
        <v>12936</v>
      </c>
      <c r="D409" s="7">
        <f>IF(N409&gt;0, RANK(N409,(N409:P409,Q409:AE409)),0)</f>
        <v>1</v>
      </c>
      <c r="E409" s="7">
        <f>IF(O409&gt;0,RANK(O409,(N409:P409,Q409:AE409)),0)</f>
        <v>2</v>
      </c>
      <c r="F409" s="7">
        <f>IF(P409&gt;0,RANK(P409,(N409:P409,Q409:AE409)),0)</f>
        <v>0</v>
      </c>
      <c r="G409" s="1">
        <f t="shared" si="144"/>
        <v>2511</v>
      </c>
      <c r="H409" s="2">
        <f>IF(C409&gt;0,G409/C409,0)</f>
        <v>0.19410946196660483</v>
      </c>
      <c r="I409" s="2"/>
      <c r="J409" s="2">
        <f t="shared" si="146"/>
        <v>0.59701607915893629</v>
      </c>
      <c r="K409" s="2">
        <f t="shared" si="147"/>
        <v>0.40290661719233145</v>
      </c>
      <c r="L409" s="2">
        <f t="shared" si="148"/>
        <v>0</v>
      </c>
      <c r="M409" s="2">
        <f>IF(C409=0,"-",(1-J409-K409-L409))</f>
        <v>7.7303648732263142E-5</v>
      </c>
      <c r="N409" s="113">
        <v>7723</v>
      </c>
      <c r="O409" s="113">
        <v>5212</v>
      </c>
      <c r="P409" s="113"/>
      <c r="Q409" s="113"/>
      <c r="R409" s="113"/>
      <c r="S409" s="113"/>
      <c r="T409" s="113"/>
      <c r="U409" s="113"/>
      <c r="V409" s="113"/>
      <c r="W409" s="113"/>
      <c r="X409" s="113"/>
      <c r="Y409" s="113">
        <v>1</v>
      </c>
      <c r="Z409" s="113"/>
      <c r="AA409" s="113"/>
      <c r="AB409" s="113"/>
      <c r="AC409" s="113"/>
      <c r="AD409" s="113"/>
      <c r="AE409" s="113"/>
      <c r="AG409" s="7">
        <f>IF(Q409&gt;0,RANK(Q409,(N409:P409,Q409:AE409)),0)</f>
        <v>0</v>
      </c>
      <c r="AH409" s="7">
        <f>IF(R409&gt;0,RANK(R409,(N409:P409,Q409:AE409)),0)</f>
        <v>0</v>
      </c>
      <c r="AI409" s="7">
        <f>IF(T409&gt;0,RANK(T409,(N409:P409,Q409:AE409)),0)</f>
        <v>0</v>
      </c>
      <c r="AJ409" s="7">
        <f>IF(S409&gt;0,RANK(S409,(N409:P409,Q409:AE409)),0)</f>
        <v>0</v>
      </c>
      <c r="AK409" s="2">
        <f t="shared" si="150"/>
        <v>0</v>
      </c>
      <c r="AL409" s="2">
        <f t="shared" si="151"/>
        <v>0</v>
      </c>
      <c r="AM409" s="2">
        <f t="shared" si="152"/>
        <v>0</v>
      </c>
      <c r="AN409" s="2">
        <f t="shared" si="153"/>
        <v>0</v>
      </c>
      <c r="AP409" t="s">
        <v>2039</v>
      </c>
      <c r="AQ409" t="s">
        <v>1326</v>
      </c>
      <c r="AR409">
        <v>0</v>
      </c>
      <c r="AT409" s="97">
        <v>12</v>
      </c>
      <c r="AU409" s="99">
        <v>131</v>
      </c>
      <c r="AV409" s="103">
        <f t="shared" si="142"/>
        <v>12131</v>
      </c>
      <c r="AX409" s="7" t="s">
        <v>1370</v>
      </c>
      <c r="BE409" t="s">
        <v>1969</v>
      </c>
    </row>
    <row r="410" spans="1:63" hidden="1" outlineLevel="1">
      <c r="A410" t="s">
        <v>2040</v>
      </c>
      <c r="B410" t="s">
        <v>1326</v>
      </c>
      <c r="C410" s="1">
        <f t="shared" si="143"/>
        <v>7605</v>
      </c>
      <c r="D410" s="7">
        <f>IF(N410&gt;0, RANK(N410,(N410:P410,Q410:AE410)),0)</f>
        <v>1</v>
      </c>
      <c r="E410" s="7">
        <f>IF(O410&gt;0,RANK(O410,(N410:P410,Q410:AE410)),0)</f>
        <v>2</v>
      </c>
      <c r="F410" s="7">
        <f>IF(P410&gt;0,RANK(P410,(N410:P410,Q410:AE410)),0)</f>
        <v>0</v>
      </c>
      <c r="G410" s="1">
        <f t="shared" si="144"/>
        <v>1891</v>
      </c>
      <c r="H410" s="2">
        <f>IF(C410&gt;0,G410/C410,0)</f>
        <v>0.24865220249835635</v>
      </c>
      <c r="I410" s="2"/>
      <c r="J410" s="2">
        <f t="shared" si="146"/>
        <v>0.6243261012491782</v>
      </c>
      <c r="K410" s="2">
        <f t="shared" si="147"/>
        <v>0.37567389875082186</v>
      </c>
      <c r="L410" s="2">
        <f t="shared" si="148"/>
        <v>0</v>
      </c>
      <c r="M410" s="2">
        <f>IF(C410=0,"-",(1-J410-K410-L410))</f>
        <v>-5.5511151231257827E-17</v>
      </c>
      <c r="N410" s="113">
        <v>4748</v>
      </c>
      <c r="O410" s="113">
        <v>2857</v>
      </c>
      <c r="P410" s="113"/>
      <c r="Q410" s="113"/>
      <c r="R410" s="113"/>
      <c r="S410" s="113"/>
      <c r="T410" s="113"/>
      <c r="U410" s="113"/>
      <c r="V410" s="113"/>
      <c r="W410" s="113"/>
      <c r="X410" s="113"/>
      <c r="Y410" s="113">
        <v>0</v>
      </c>
      <c r="Z410" s="113"/>
      <c r="AA410" s="113"/>
      <c r="AB410" s="113"/>
      <c r="AC410" s="113"/>
      <c r="AD410" s="113"/>
      <c r="AE410" s="113"/>
      <c r="AG410" s="7">
        <f>IF(Q410&gt;0,RANK(Q410,(N410:P410,Q410:AE410)),0)</f>
        <v>0</v>
      </c>
      <c r="AH410" s="7">
        <f>IF(R410&gt;0,RANK(R410,(N410:P410,Q410:AE410)),0)</f>
        <v>0</v>
      </c>
      <c r="AI410" s="7">
        <f>IF(T410&gt;0,RANK(T410,(N410:P410,Q410:AE410)),0)</f>
        <v>0</v>
      </c>
      <c r="AJ410" s="7">
        <f>IF(S410&gt;0,RANK(S410,(N410:P410,Q410:AE410)),0)</f>
        <v>0</v>
      </c>
      <c r="AK410" s="2">
        <f t="shared" si="150"/>
        <v>0</v>
      </c>
      <c r="AL410" s="2">
        <f t="shared" si="151"/>
        <v>0</v>
      </c>
      <c r="AM410" s="2">
        <f t="shared" si="152"/>
        <v>0</v>
      </c>
      <c r="AN410" s="2">
        <f t="shared" si="153"/>
        <v>0</v>
      </c>
      <c r="AP410" t="s">
        <v>2040</v>
      </c>
      <c r="AQ410" t="s">
        <v>1326</v>
      </c>
      <c r="AR410">
        <v>1</v>
      </c>
      <c r="AT410" s="97">
        <v>12</v>
      </c>
      <c r="AU410" s="99">
        <v>133</v>
      </c>
      <c r="AV410" s="103">
        <f t="shared" si="142"/>
        <v>12133</v>
      </c>
      <c r="AX410" s="7" t="s">
        <v>1370</v>
      </c>
      <c r="BE410" t="s">
        <v>1969</v>
      </c>
    </row>
    <row r="411" spans="1:63" collapsed="1">
      <c r="A411" t="s">
        <v>676</v>
      </c>
      <c r="B411" t="s">
        <v>1894</v>
      </c>
      <c r="C411" s="1">
        <f t="shared" si="143"/>
        <v>4962316</v>
      </c>
      <c r="D411" s="7">
        <f>IF(N411&gt;0, RANK(N411,(N411:P411,Q411:AE411)),0)</f>
        <v>1</v>
      </c>
      <c r="E411" s="7">
        <f>IF(O411&gt;0,RANK(O411,(N411:P411,Q411:AE411)),0)</f>
        <v>2</v>
      </c>
      <c r="F411" s="7">
        <f>IF(P411&gt;0,RANK(P411,(N411:P411,Q411:AE411)),0)</f>
        <v>0</v>
      </c>
      <c r="G411" s="1">
        <f t="shared" si="144"/>
        <v>1529074</v>
      </c>
      <c r="H411" s="2">
        <f>IF(C411&gt;0,G411/C411,0)</f>
        <v>0.30813716820936032</v>
      </c>
      <c r="I411" s="2"/>
      <c r="J411" s="2">
        <f t="shared" si="146"/>
        <v>0.65404641703591626</v>
      </c>
      <c r="K411" s="2">
        <f t="shared" si="147"/>
        <v>0.34590924882655599</v>
      </c>
      <c r="L411" s="2">
        <f t="shared" si="148"/>
        <v>0</v>
      </c>
      <c r="M411" s="2">
        <f>IF(C411=0,"-",(1-J411-K411-L411))</f>
        <v>4.4334137527746176E-5</v>
      </c>
      <c r="N411" s="113">
        <f>SUM(N344:N410)</f>
        <v>3245585</v>
      </c>
      <c r="O411" s="113">
        <f>SUM(O344:O410)</f>
        <v>1716511</v>
      </c>
      <c r="P411" s="113"/>
      <c r="Q411" s="113"/>
      <c r="R411" s="113"/>
      <c r="S411" s="113"/>
      <c r="T411" s="113"/>
      <c r="U411" s="113"/>
      <c r="V411" s="113"/>
      <c r="W411" s="113"/>
      <c r="X411" s="113"/>
      <c r="Y411" s="113">
        <f>SUM(Y344:Y410)</f>
        <v>220</v>
      </c>
      <c r="Z411" s="113"/>
      <c r="AA411" s="113"/>
      <c r="AB411" s="113"/>
      <c r="AC411" s="113"/>
      <c r="AD411" s="113"/>
      <c r="AE411" s="113">
        <f>SUM(AE344:AE410)</f>
        <v>0</v>
      </c>
      <c r="AG411" s="7">
        <f>IF(Q411&gt;0,RANK(Q411,(N411:P411,Q411:AE411)),0)</f>
        <v>0</v>
      </c>
      <c r="AH411" s="7">
        <f>IF(R411&gt;0,RANK(R411,(N411:P411,Q411:AE411)),0)</f>
        <v>0</v>
      </c>
      <c r="AI411" s="7">
        <f>IF(T411&gt;0,RANK(T411,(N411:P411,Q411:AE411)),0)</f>
        <v>0</v>
      </c>
      <c r="AJ411" s="7">
        <f>IF(S411&gt;0,RANK(S411,(N411:P411,Q411:AE411)),0)</f>
        <v>0</v>
      </c>
      <c r="AK411" s="2">
        <f t="shared" si="150"/>
        <v>0</v>
      </c>
      <c r="AL411" s="2">
        <f t="shared" si="151"/>
        <v>0</v>
      </c>
      <c r="AM411" s="2">
        <f t="shared" si="152"/>
        <v>0</v>
      </c>
      <c r="AN411" s="2">
        <f t="shared" si="153"/>
        <v>0</v>
      </c>
      <c r="AP411" t="s">
        <v>676</v>
      </c>
      <c r="AQ411" t="s">
        <v>1894</v>
      </c>
      <c r="AT411" s="97">
        <v>12</v>
      </c>
      <c r="AU411" s="99"/>
      <c r="AV411" s="97">
        <v>12</v>
      </c>
      <c r="AX411" s="7" t="s">
        <v>2353</v>
      </c>
    </row>
    <row r="412" spans="1:63">
      <c r="C412" s="1"/>
      <c r="E412" s="7"/>
      <c r="F412" s="7"/>
      <c r="I412" s="2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  <c r="AG412" s="7"/>
      <c r="AH412" s="7"/>
      <c r="AI412" s="7"/>
      <c r="AJ412" s="7"/>
      <c r="AT412" s="97"/>
      <c r="AU412" s="99"/>
      <c r="AV412" s="103"/>
      <c r="BJ412" t="s">
        <v>1449</v>
      </c>
      <c r="BK412" t="s">
        <v>1450</v>
      </c>
    </row>
    <row r="413" spans="1:63" hidden="1" outlineLevel="1">
      <c r="A413" t="s">
        <v>1631</v>
      </c>
      <c r="B413" t="s">
        <v>1248</v>
      </c>
      <c r="C413" s="1">
        <f t="shared" ref="C413:C444" si="154">SUM(N413:AE413)</f>
        <v>5192</v>
      </c>
      <c r="D413" s="7">
        <f>IF(N413&gt;0, RANK(N413,(N413:P413,Q413:AE413)),0)</f>
        <v>2</v>
      </c>
      <c r="E413" s="7">
        <f>IF(O413&gt;0,RANK(O413,(N413:P413,Q413:AE413)),0)</f>
        <v>1</v>
      </c>
      <c r="F413" s="7">
        <f>IF(P413&gt;0,RANK(P413,(N413:P413,Q413:AE413)),0)</f>
        <v>0</v>
      </c>
      <c r="G413" s="1">
        <f t="shared" ref="G413:G444" si="155">IF(C413&gt;0,MAX(N413:P413)-LARGE(N413:P413,2),0)</f>
        <v>203</v>
      </c>
      <c r="H413" s="2">
        <f t="shared" ref="H413:H444" si="156">IF(C413&gt;0,G413/C413,0)</f>
        <v>3.9098613251155621E-2</v>
      </c>
      <c r="I413" s="2"/>
      <c r="J413" s="2">
        <f t="shared" ref="J413:J444" si="157">IF($C413=0,"-",N413/$C413)</f>
        <v>0.46475346687211094</v>
      </c>
      <c r="K413" s="2">
        <f t="shared" ref="K413:K444" si="158">IF($C413=0,"-",O413/$C413)</f>
        <v>0.50385208012326654</v>
      </c>
      <c r="L413" s="2">
        <f t="shared" ref="L413:L444" si="159">IF($C413=0,"-",P413/$C413)</f>
        <v>0</v>
      </c>
      <c r="M413" s="2">
        <f t="shared" ref="M413:M444" si="160">IF(C413=0,"-",(1-J413-K413-L413))</f>
        <v>3.1394453004622513E-2</v>
      </c>
      <c r="N413" s="113">
        <v>2413</v>
      </c>
      <c r="O413" s="113">
        <v>2616</v>
      </c>
      <c r="P413" s="113"/>
      <c r="Q413" s="114">
        <v>163</v>
      </c>
      <c r="R413" s="114"/>
      <c r="S413" s="114"/>
      <c r="T413" s="114"/>
      <c r="U413" s="113"/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  <c r="AG413" s="7">
        <f>IF(Q413&gt;0,RANK(Q413,(N413:P413,Q413:AE413)),0)</f>
        <v>3</v>
      </c>
      <c r="AH413" s="7">
        <f>IF(R413&gt;0,RANK(R413,(N413:P413,Q413:AE413)),0)</f>
        <v>0</v>
      </c>
      <c r="AI413" s="7">
        <f>IF(T413&gt;0,RANK(T413,(N413:P413,Q413:AE413)),0)</f>
        <v>0</v>
      </c>
      <c r="AJ413" s="7">
        <f>IF(S413&gt;0,RANK(S413,(N413:P413,Q413:AE413)),0)</f>
        <v>0</v>
      </c>
      <c r="AK413" s="2">
        <f t="shared" ref="AK413:AK444" si="161">IF($C413=0,"-",Q413/$C413)</f>
        <v>3.13944530046225E-2</v>
      </c>
      <c r="AL413" s="2">
        <f t="shared" ref="AL413:AL444" si="162">IF($C413=0,"-",R413/$C413)</f>
        <v>0</v>
      </c>
      <c r="AM413" s="2">
        <f t="shared" ref="AM413:AM444" si="163">IF($C413=0,"-",T413/$C413)</f>
        <v>0</v>
      </c>
      <c r="AN413" s="2">
        <f t="shared" ref="AN413:AN444" si="164">IF($C413=0,"-",S413/$C413)</f>
        <v>0</v>
      </c>
      <c r="AP413" t="s">
        <v>1631</v>
      </c>
      <c r="AQ413" t="s">
        <v>1248</v>
      </c>
      <c r="AR413">
        <v>1</v>
      </c>
      <c r="AT413" s="97">
        <v>13</v>
      </c>
      <c r="AU413" s="99">
        <v>1</v>
      </c>
      <c r="AV413" s="103">
        <f t="shared" si="142"/>
        <v>13001</v>
      </c>
      <c r="AX413" s="7" t="s">
        <v>1370</v>
      </c>
      <c r="BJ413">
        <v>0</v>
      </c>
      <c r="BK413">
        <v>0</v>
      </c>
    </row>
    <row r="414" spans="1:63" hidden="1" outlineLevel="1">
      <c r="A414" t="s">
        <v>1998</v>
      </c>
      <c r="B414" t="s">
        <v>1248</v>
      </c>
      <c r="C414" s="1">
        <f t="shared" si="154"/>
        <v>1665</v>
      </c>
      <c r="D414" s="7">
        <f>IF(N414&gt;0, RANK(N414,(N414:P414,Q414:AE414)),0)</f>
        <v>1</v>
      </c>
      <c r="E414" s="7">
        <f>IF(O414&gt;0,RANK(O414,(N414:P414,Q414:AE414)),0)</f>
        <v>2</v>
      </c>
      <c r="F414" s="7">
        <f>IF(P414&gt;0,RANK(P414,(N414:P414,Q414:AE414)),0)</f>
        <v>0</v>
      </c>
      <c r="G414" s="1">
        <f t="shared" si="155"/>
        <v>526</v>
      </c>
      <c r="H414" s="2">
        <f t="shared" si="156"/>
        <v>0.31591591591591589</v>
      </c>
      <c r="I414" s="2"/>
      <c r="J414" s="2">
        <f t="shared" si="157"/>
        <v>0.63603603603603609</v>
      </c>
      <c r="K414" s="2">
        <f t="shared" si="158"/>
        <v>0.32012012012012014</v>
      </c>
      <c r="L414" s="2">
        <f t="shared" si="159"/>
        <v>0</v>
      </c>
      <c r="M414" s="2">
        <f t="shared" si="160"/>
        <v>4.3843843843843766E-2</v>
      </c>
      <c r="N414" s="113">
        <v>1059</v>
      </c>
      <c r="O414" s="113">
        <v>533</v>
      </c>
      <c r="P414" s="113"/>
      <c r="Q414" s="114">
        <v>73</v>
      </c>
      <c r="R414" s="114"/>
      <c r="S414" s="114"/>
      <c r="T414" s="114"/>
      <c r="U414" s="113"/>
      <c r="V414" s="113"/>
      <c r="W414" s="113"/>
      <c r="X414" s="113"/>
      <c r="Y414" s="113"/>
      <c r="Z414" s="113"/>
      <c r="AA414" s="113"/>
      <c r="AB414" s="113"/>
      <c r="AC414" s="113"/>
      <c r="AD414" s="113"/>
      <c r="AE414" s="113"/>
      <c r="AG414" s="7">
        <f>IF(Q414&gt;0,RANK(Q414,(N414:P414,Q414:AE414)),0)</f>
        <v>3</v>
      </c>
      <c r="AH414" s="7">
        <f>IF(R414&gt;0,RANK(R414,(N414:P414,Q414:AE414)),0)</f>
        <v>0</v>
      </c>
      <c r="AI414" s="7">
        <f>IF(T414&gt;0,RANK(T414,(N414:P414,Q414:AE414)),0)</f>
        <v>0</v>
      </c>
      <c r="AJ414" s="7">
        <f>IF(S414&gt;0,RANK(S414,(N414:P414,Q414:AE414)),0)</f>
        <v>0</v>
      </c>
      <c r="AK414" s="2">
        <f t="shared" si="161"/>
        <v>4.3843843843843842E-2</v>
      </c>
      <c r="AL414" s="2">
        <f t="shared" si="162"/>
        <v>0</v>
      </c>
      <c r="AM414" s="2">
        <f t="shared" si="163"/>
        <v>0</v>
      </c>
      <c r="AN414" s="2">
        <f t="shared" si="164"/>
        <v>0</v>
      </c>
      <c r="AP414" t="s">
        <v>1998</v>
      </c>
      <c r="AQ414" t="s">
        <v>1248</v>
      </c>
      <c r="AR414">
        <v>1</v>
      </c>
      <c r="AT414" s="97">
        <v>13</v>
      </c>
      <c r="AU414" s="99">
        <v>3</v>
      </c>
      <c r="AV414" s="103">
        <f t="shared" si="142"/>
        <v>13003</v>
      </c>
      <c r="AX414" s="7" t="s">
        <v>1370</v>
      </c>
      <c r="BJ414">
        <v>0</v>
      </c>
      <c r="BK414">
        <v>0</v>
      </c>
    </row>
    <row r="415" spans="1:63" hidden="1" outlineLevel="1">
      <c r="A415" t="s">
        <v>1734</v>
      </c>
      <c r="B415" t="s">
        <v>1248</v>
      </c>
      <c r="C415" s="1">
        <f t="shared" si="154"/>
        <v>2706</v>
      </c>
      <c r="D415" s="7">
        <f>IF(N415&gt;0, RANK(N415,(N415:P415,Q415:AE415)),0)</f>
        <v>1</v>
      </c>
      <c r="E415" s="7">
        <f>IF(O415&gt;0,RANK(O415,(N415:P415,Q415:AE415)),0)</f>
        <v>2</v>
      </c>
      <c r="F415" s="7">
        <f>IF(P415&gt;0,RANK(P415,(N415:P415,Q415:AE415)),0)</f>
        <v>0</v>
      </c>
      <c r="G415" s="1">
        <f t="shared" si="155"/>
        <v>312</v>
      </c>
      <c r="H415" s="2">
        <f t="shared" si="156"/>
        <v>0.11529933481152993</v>
      </c>
      <c r="I415" s="2"/>
      <c r="J415" s="2">
        <f t="shared" si="157"/>
        <v>0.53252032520325199</v>
      </c>
      <c r="K415" s="2">
        <f t="shared" si="158"/>
        <v>0.41722099039172211</v>
      </c>
      <c r="L415" s="2">
        <f t="shared" si="159"/>
        <v>0</v>
      </c>
      <c r="M415" s="2">
        <f t="shared" si="160"/>
        <v>5.02586844050259E-2</v>
      </c>
      <c r="N415" s="113">
        <v>1441</v>
      </c>
      <c r="O415" s="113">
        <v>1129</v>
      </c>
      <c r="P415" s="113"/>
      <c r="Q415" s="114">
        <v>136</v>
      </c>
      <c r="R415" s="114"/>
      <c r="S415" s="114"/>
      <c r="T415" s="114"/>
      <c r="U415" s="113"/>
      <c r="V415" s="113"/>
      <c r="W415" s="113"/>
      <c r="X415" s="113"/>
      <c r="Y415" s="113"/>
      <c r="Z415" s="113"/>
      <c r="AA415" s="113"/>
      <c r="AB415" s="113"/>
      <c r="AC415" s="113"/>
      <c r="AD415" s="113"/>
      <c r="AE415" s="113"/>
      <c r="AG415" s="7">
        <f>IF(Q415&gt;0,RANK(Q415,(N415:P415,Q415:AE415)),0)</f>
        <v>3</v>
      </c>
      <c r="AH415" s="7">
        <f>IF(R415&gt;0,RANK(R415,(N415:P415,Q415:AE415)),0)</f>
        <v>0</v>
      </c>
      <c r="AI415" s="7">
        <f>IF(T415&gt;0,RANK(T415,(N415:P415,Q415:AE415)),0)</f>
        <v>0</v>
      </c>
      <c r="AJ415" s="7">
        <f>IF(S415&gt;0,RANK(S415,(N415:P415,Q415:AE415)),0)</f>
        <v>0</v>
      </c>
      <c r="AK415" s="2">
        <f t="shared" si="161"/>
        <v>5.0258684405025872E-2</v>
      </c>
      <c r="AL415" s="2">
        <f t="shared" si="162"/>
        <v>0</v>
      </c>
      <c r="AM415" s="2">
        <f t="shared" si="163"/>
        <v>0</v>
      </c>
      <c r="AN415" s="2">
        <f t="shared" si="164"/>
        <v>0</v>
      </c>
      <c r="AP415" t="s">
        <v>1734</v>
      </c>
      <c r="AQ415" t="s">
        <v>1248</v>
      </c>
      <c r="AR415">
        <v>1</v>
      </c>
      <c r="AT415" s="97">
        <v>13</v>
      </c>
      <c r="AU415" s="99">
        <v>5</v>
      </c>
      <c r="AV415" s="103">
        <f t="shared" si="142"/>
        <v>13005</v>
      </c>
      <c r="AX415" s="7" t="s">
        <v>1370</v>
      </c>
      <c r="BJ415">
        <v>0</v>
      </c>
      <c r="BK415">
        <v>0</v>
      </c>
    </row>
    <row r="416" spans="1:63" hidden="1" outlineLevel="1">
      <c r="A416" t="s">
        <v>1499</v>
      </c>
      <c r="B416" t="s">
        <v>1248</v>
      </c>
      <c r="C416" s="1">
        <f t="shared" si="154"/>
        <v>1229</v>
      </c>
      <c r="D416" s="7">
        <f>IF(N416&gt;0, RANK(N416,(N416:P416,Q416:AE416)),0)</f>
        <v>1</v>
      </c>
      <c r="E416" s="7">
        <f>IF(O416&gt;0,RANK(O416,(N416:P416,Q416:AE416)),0)</f>
        <v>2</v>
      </c>
      <c r="F416" s="7">
        <f>IF(P416&gt;0,RANK(P416,(N416:P416,Q416:AE416)),0)</f>
        <v>0</v>
      </c>
      <c r="G416" s="1">
        <f t="shared" si="155"/>
        <v>573</v>
      </c>
      <c r="H416" s="2">
        <f t="shared" si="156"/>
        <v>0.4662327095199349</v>
      </c>
      <c r="I416" s="2"/>
      <c r="J416" s="2">
        <f t="shared" si="157"/>
        <v>0.71684296175752649</v>
      </c>
      <c r="K416" s="2">
        <f t="shared" si="158"/>
        <v>0.25061025223759154</v>
      </c>
      <c r="L416" s="2">
        <f t="shared" si="159"/>
        <v>0</v>
      </c>
      <c r="M416" s="2">
        <f t="shared" si="160"/>
        <v>3.2546786004881978E-2</v>
      </c>
      <c r="N416" s="113">
        <v>881</v>
      </c>
      <c r="O416" s="113">
        <v>308</v>
      </c>
      <c r="P416" s="113"/>
      <c r="Q416" s="114">
        <v>40</v>
      </c>
      <c r="R416" s="114"/>
      <c r="S416" s="114"/>
      <c r="T416" s="114"/>
      <c r="U416" s="113"/>
      <c r="V416" s="113"/>
      <c r="W416" s="113"/>
      <c r="X416" s="113"/>
      <c r="Y416" s="113"/>
      <c r="Z416" s="113"/>
      <c r="AA416" s="113"/>
      <c r="AB416" s="113"/>
      <c r="AC416" s="113"/>
      <c r="AD416" s="113"/>
      <c r="AE416" s="113"/>
      <c r="AG416" s="7">
        <f>IF(Q416&gt;0,RANK(Q416,(N416:P416,Q416:AE416)),0)</f>
        <v>3</v>
      </c>
      <c r="AH416" s="7">
        <f>IF(R416&gt;0,RANK(R416,(N416:P416,Q416:AE416)),0)</f>
        <v>0</v>
      </c>
      <c r="AI416" s="7">
        <f>IF(T416&gt;0,RANK(T416,(N416:P416,Q416:AE416)),0)</f>
        <v>0</v>
      </c>
      <c r="AJ416" s="7">
        <f>IF(S416&gt;0,RANK(S416,(N416:P416,Q416:AE416)),0)</f>
        <v>0</v>
      </c>
      <c r="AK416" s="2">
        <f t="shared" si="161"/>
        <v>3.254678600488202E-2</v>
      </c>
      <c r="AL416" s="2">
        <f t="shared" si="162"/>
        <v>0</v>
      </c>
      <c r="AM416" s="2">
        <f t="shared" si="163"/>
        <v>0</v>
      </c>
      <c r="AN416" s="2">
        <f t="shared" si="164"/>
        <v>0</v>
      </c>
      <c r="AP416" t="s">
        <v>1499</v>
      </c>
      <c r="AQ416" t="s">
        <v>1248</v>
      </c>
      <c r="AR416">
        <v>2</v>
      </c>
      <c r="AT416" s="97">
        <v>13</v>
      </c>
      <c r="AU416" s="99">
        <v>7</v>
      </c>
      <c r="AV416" s="103">
        <f t="shared" ref="AV416:AV479" si="165">1000*AT416+AU416</f>
        <v>13007</v>
      </c>
      <c r="AX416" s="7" t="s">
        <v>1370</v>
      </c>
      <c r="BJ416">
        <v>0</v>
      </c>
      <c r="BK416">
        <v>0</v>
      </c>
    </row>
    <row r="417" spans="1:63" hidden="1" outlineLevel="1">
      <c r="A417" t="s">
        <v>624</v>
      </c>
      <c r="B417" t="s">
        <v>1248</v>
      </c>
      <c r="C417" s="1">
        <f t="shared" si="154"/>
        <v>10319</v>
      </c>
      <c r="D417" s="7">
        <f>IF(N417&gt;0, RANK(N417,(N417:P417,Q417:AE417)),0)</f>
        <v>1</v>
      </c>
      <c r="E417" s="7">
        <f>IF(O417&gt;0,RANK(O417,(N417:P417,Q417:AE417)),0)</f>
        <v>2</v>
      </c>
      <c r="F417" s="7">
        <f>IF(P417&gt;0,RANK(P417,(N417:P417,Q417:AE417)),0)</f>
        <v>0</v>
      </c>
      <c r="G417" s="1">
        <f t="shared" si="155"/>
        <v>1950</v>
      </c>
      <c r="H417" s="2">
        <f t="shared" si="156"/>
        <v>0.18897179959298382</v>
      </c>
      <c r="I417" s="2"/>
      <c r="J417" s="2">
        <f t="shared" si="157"/>
        <v>0.57718771198759566</v>
      </c>
      <c r="K417" s="2">
        <f t="shared" si="158"/>
        <v>0.3882159123946119</v>
      </c>
      <c r="L417" s="2">
        <f t="shared" si="159"/>
        <v>0</v>
      </c>
      <c r="M417" s="2">
        <f t="shared" si="160"/>
        <v>3.4596375617792441E-2</v>
      </c>
      <c r="N417" s="113">
        <v>5956</v>
      </c>
      <c r="O417" s="113">
        <v>4006</v>
      </c>
      <c r="P417" s="113"/>
      <c r="Q417" s="114">
        <v>357</v>
      </c>
      <c r="R417" s="114"/>
      <c r="S417" s="114"/>
      <c r="T417" s="114"/>
      <c r="U417" s="113"/>
      <c r="V417" s="113"/>
      <c r="W417" s="113"/>
      <c r="X417" s="113"/>
      <c r="Y417" s="113"/>
      <c r="Z417" s="113"/>
      <c r="AA417" s="113"/>
      <c r="AB417" s="113"/>
      <c r="AC417" s="113"/>
      <c r="AD417" s="113"/>
      <c r="AE417" s="113"/>
      <c r="AG417" s="7">
        <f>IF(Q417&gt;0,RANK(Q417,(N417:P417,Q417:AE417)),0)</f>
        <v>3</v>
      </c>
      <c r="AH417" s="7">
        <f>IF(R417&gt;0,RANK(R417,(N417:P417,Q417:AE417)),0)</f>
        <v>0</v>
      </c>
      <c r="AI417" s="7">
        <f>IF(T417&gt;0,RANK(T417,(N417:P417,Q417:AE417)),0)</f>
        <v>0</v>
      </c>
      <c r="AJ417" s="7">
        <f>IF(S417&gt;0,RANK(S417,(N417:P417,Q417:AE417)),0)</f>
        <v>0</v>
      </c>
      <c r="AK417" s="2">
        <f t="shared" si="161"/>
        <v>3.459637561779242E-2</v>
      </c>
      <c r="AL417" s="2">
        <f t="shared" si="162"/>
        <v>0</v>
      </c>
      <c r="AM417" s="2">
        <f t="shared" si="163"/>
        <v>0</v>
      </c>
      <c r="AN417" s="2">
        <f t="shared" si="164"/>
        <v>0</v>
      </c>
      <c r="AP417" t="s">
        <v>624</v>
      </c>
      <c r="AQ417" t="s">
        <v>1248</v>
      </c>
      <c r="AR417">
        <v>3</v>
      </c>
      <c r="AT417" s="97">
        <v>13</v>
      </c>
      <c r="AU417" s="99">
        <v>9</v>
      </c>
      <c r="AV417" s="103">
        <f t="shared" si="165"/>
        <v>13009</v>
      </c>
      <c r="AX417" s="7" t="s">
        <v>1370</v>
      </c>
      <c r="BJ417">
        <v>0</v>
      </c>
      <c r="BK417">
        <v>0</v>
      </c>
    </row>
    <row r="418" spans="1:63" hidden="1" outlineLevel="1">
      <c r="A418" t="s">
        <v>40</v>
      </c>
      <c r="B418" t="s">
        <v>1248</v>
      </c>
      <c r="C418" s="1">
        <f t="shared" si="154"/>
        <v>3712</v>
      </c>
      <c r="D418" s="7">
        <f>IF(N418&gt;0, RANK(N418,(N418:P418,Q418:AE418)),0)</f>
        <v>1</v>
      </c>
      <c r="E418" s="7">
        <f>IF(O418&gt;0,RANK(O418,(N418:P418,Q418:AE418)),0)</f>
        <v>2</v>
      </c>
      <c r="F418" s="7">
        <f>IF(P418&gt;0,RANK(P418,(N418:P418,Q418:AE418)),0)</f>
        <v>0</v>
      </c>
      <c r="G418" s="1">
        <f t="shared" si="155"/>
        <v>85</v>
      </c>
      <c r="H418" s="2">
        <f t="shared" si="156"/>
        <v>2.2898706896551723E-2</v>
      </c>
      <c r="I418" s="2"/>
      <c r="J418" s="2">
        <f t="shared" si="157"/>
        <v>0.48868534482758619</v>
      </c>
      <c r="K418" s="2">
        <f t="shared" si="158"/>
        <v>0.46578663793103448</v>
      </c>
      <c r="L418" s="2">
        <f t="shared" si="159"/>
        <v>0</v>
      </c>
      <c r="M418" s="2">
        <f t="shared" si="160"/>
        <v>4.5528017241379337E-2</v>
      </c>
      <c r="N418" s="113">
        <v>1814</v>
      </c>
      <c r="O418" s="113">
        <v>1729</v>
      </c>
      <c r="P418" s="113"/>
      <c r="Q418" s="114">
        <v>169</v>
      </c>
      <c r="R418" s="114"/>
      <c r="S418" s="114"/>
      <c r="T418" s="114"/>
      <c r="U418" s="113"/>
      <c r="V418" s="113"/>
      <c r="W418" s="113"/>
      <c r="X418" s="113"/>
      <c r="Y418" s="113"/>
      <c r="Z418" s="113"/>
      <c r="AA418" s="113"/>
      <c r="AB418" s="113"/>
      <c r="AC418" s="113"/>
      <c r="AD418" s="113"/>
      <c r="AE418" s="113"/>
      <c r="AG418" s="7">
        <f>IF(Q418&gt;0,RANK(Q418,(N418:P418,Q418:AE418)),0)</f>
        <v>3</v>
      </c>
      <c r="AH418" s="7">
        <f>IF(R418&gt;0,RANK(R418,(N418:P418,Q418:AE418)),0)</f>
        <v>0</v>
      </c>
      <c r="AI418" s="7">
        <f>IF(T418&gt;0,RANK(T418,(N418:P418,Q418:AE418)),0)</f>
        <v>0</v>
      </c>
      <c r="AJ418" s="7">
        <f>IF(S418&gt;0,RANK(S418,(N418:P418,Q418:AE418)),0)</f>
        <v>0</v>
      </c>
      <c r="AK418" s="2">
        <f t="shared" si="161"/>
        <v>4.5528017241379309E-2</v>
      </c>
      <c r="AL418" s="2">
        <f t="shared" si="162"/>
        <v>0</v>
      </c>
      <c r="AM418" s="2">
        <f t="shared" si="163"/>
        <v>0</v>
      </c>
      <c r="AN418" s="2">
        <f t="shared" si="164"/>
        <v>0</v>
      </c>
      <c r="AP418" t="s">
        <v>40</v>
      </c>
      <c r="AQ418" t="s">
        <v>1248</v>
      </c>
      <c r="AR418">
        <v>9</v>
      </c>
      <c r="AT418" s="97">
        <v>13</v>
      </c>
      <c r="AU418" s="99">
        <v>11</v>
      </c>
      <c r="AV418" s="103">
        <f t="shared" si="165"/>
        <v>13011</v>
      </c>
      <c r="AX418" s="7" t="s">
        <v>1370</v>
      </c>
      <c r="BJ418">
        <v>0</v>
      </c>
      <c r="BK418">
        <v>0</v>
      </c>
    </row>
    <row r="419" spans="1:63" hidden="1" outlineLevel="1">
      <c r="A419" t="s">
        <v>535</v>
      </c>
      <c r="B419" t="s">
        <v>1248</v>
      </c>
      <c r="C419" s="1">
        <f t="shared" si="154"/>
        <v>10007</v>
      </c>
      <c r="D419" s="7">
        <f>IF(N419&gt;0, RANK(N419,(N419:P419,Q419:AE419)),0)</f>
        <v>2</v>
      </c>
      <c r="E419" s="7">
        <f>IF(O419&gt;0,RANK(O419,(N419:P419,Q419:AE419)),0)</f>
        <v>1</v>
      </c>
      <c r="F419" s="7">
        <f>IF(P419&gt;0,RANK(P419,(N419:P419,Q419:AE419)),0)</f>
        <v>0</v>
      </c>
      <c r="G419" s="1">
        <f t="shared" si="155"/>
        <v>554</v>
      </c>
      <c r="H419" s="2">
        <f t="shared" si="156"/>
        <v>5.5361247127011091E-2</v>
      </c>
      <c r="I419" s="2"/>
      <c r="J419" s="2">
        <f t="shared" si="157"/>
        <v>0.44698710902368344</v>
      </c>
      <c r="K419" s="2">
        <f t="shared" si="158"/>
        <v>0.50234835615069451</v>
      </c>
      <c r="L419" s="2">
        <f t="shared" si="159"/>
        <v>0</v>
      </c>
      <c r="M419" s="2">
        <f t="shared" si="160"/>
        <v>5.0664534825622054E-2</v>
      </c>
      <c r="N419" s="113">
        <v>4473</v>
      </c>
      <c r="O419" s="113">
        <v>5027</v>
      </c>
      <c r="P419" s="113"/>
      <c r="Q419" s="114">
        <v>507</v>
      </c>
      <c r="R419" s="114"/>
      <c r="S419" s="114"/>
      <c r="T419" s="114"/>
      <c r="U419" s="113"/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G419" s="7">
        <f>IF(Q419&gt;0,RANK(Q419,(N419:P419,Q419:AE419)),0)</f>
        <v>3</v>
      </c>
      <c r="AH419" s="7">
        <f>IF(R419&gt;0,RANK(R419,(N419:P419,Q419:AE419)),0)</f>
        <v>0</v>
      </c>
      <c r="AI419" s="7">
        <f>IF(T419&gt;0,RANK(T419,(N419:P419,Q419:AE419)),0)</f>
        <v>0</v>
      </c>
      <c r="AJ419" s="7">
        <f>IF(S419&gt;0,RANK(S419,(N419:P419,Q419:AE419)),0)</f>
        <v>0</v>
      </c>
      <c r="AK419" s="2">
        <f t="shared" si="161"/>
        <v>5.0664534825622068E-2</v>
      </c>
      <c r="AL419" s="2">
        <f t="shared" si="162"/>
        <v>0</v>
      </c>
      <c r="AM419" s="2">
        <f t="shared" si="163"/>
        <v>0</v>
      </c>
      <c r="AN419" s="2">
        <f t="shared" si="164"/>
        <v>0</v>
      </c>
      <c r="AP419" t="s">
        <v>535</v>
      </c>
      <c r="AQ419" t="s">
        <v>1248</v>
      </c>
      <c r="AR419">
        <v>9</v>
      </c>
      <c r="AT419" s="97">
        <v>13</v>
      </c>
      <c r="AU419" s="99">
        <v>13</v>
      </c>
      <c r="AV419" s="103">
        <f t="shared" si="165"/>
        <v>13013</v>
      </c>
      <c r="AX419" s="7" t="s">
        <v>1370</v>
      </c>
      <c r="BJ419">
        <v>0</v>
      </c>
      <c r="BK419">
        <v>0</v>
      </c>
    </row>
    <row r="420" spans="1:63" hidden="1" outlineLevel="1">
      <c r="A420" t="s">
        <v>702</v>
      </c>
      <c r="B420" t="s">
        <v>1248</v>
      </c>
      <c r="C420" s="1">
        <f t="shared" si="154"/>
        <v>15195</v>
      </c>
      <c r="D420" s="7">
        <f>IF(N420&gt;0, RANK(N420,(N420:P420,Q420:AE420)),0)</f>
        <v>2</v>
      </c>
      <c r="E420" s="7">
        <f>IF(O420&gt;0,RANK(O420,(N420:P420,Q420:AE420)),0)</f>
        <v>1</v>
      </c>
      <c r="F420" s="7">
        <f>IF(P420&gt;0,RANK(P420,(N420:P420,Q420:AE420)),0)</f>
        <v>0</v>
      </c>
      <c r="G420" s="1">
        <f t="shared" si="155"/>
        <v>1329</v>
      </c>
      <c r="H420" s="2">
        <f t="shared" si="156"/>
        <v>8.7462981243830201E-2</v>
      </c>
      <c r="I420" s="2"/>
      <c r="J420" s="2">
        <f t="shared" si="157"/>
        <v>0.43810463968410662</v>
      </c>
      <c r="K420" s="2">
        <f t="shared" si="158"/>
        <v>0.52556762092793685</v>
      </c>
      <c r="L420" s="2">
        <f t="shared" si="159"/>
        <v>0</v>
      </c>
      <c r="M420" s="2">
        <f t="shared" si="160"/>
        <v>3.6327739387956526E-2</v>
      </c>
      <c r="N420" s="113">
        <v>6657</v>
      </c>
      <c r="O420" s="113">
        <v>7986</v>
      </c>
      <c r="P420" s="113"/>
      <c r="Q420" s="114">
        <v>552</v>
      </c>
      <c r="R420" s="114"/>
      <c r="S420" s="114"/>
      <c r="T420" s="114"/>
      <c r="U420" s="113"/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  <c r="AG420" s="7">
        <f>IF(Q420&gt;0,RANK(Q420,(N420:P420,Q420:AE420)),0)</f>
        <v>3</v>
      </c>
      <c r="AH420" s="7">
        <f>IF(R420&gt;0,RANK(R420,(N420:P420,Q420:AE420)),0)</f>
        <v>0</v>
      </c>
      <c r="AI420" s="7">
        <f>IF(T420&gt;0,RANK(T420,(N420:P420,Q420:AE420)),0)</f>
        <v>0</v>
      </c>
      <c r="AJ420" s="7">
        <f>IF(S420&gt;0,RANK(S420,(N420:P420,Q420:AE420)),0)</f>
        <v>0</v>
      </c>
      <c r="AK420" s="2">
        <f t="shared" si="161"/>
        <v>3.6327739387956567E-2</v>
      </c>
      <c r="AL420" s="2">
        <f t="shared" si="162"/>
        <v>0</v>
      </c>
      <c r="AM420" s="2">
        <f t="shared" si="163"/>
        <v>0</v>
      </c>
      <c r="AN420" s="2">
        <f t="shared" si="164"/>
        <v>0</v>
      </c>
      <c r="AP420" t="s">
        <v>702</v>
      </c>
      <c r="AQ420" t="s">
        <v>1248</v>
      </c>
      <c r="AR420">
        <v>0</v>
      </c>
      <c r="AT420" s="97">
        <v>13</v>
      </c>
      <c r="AU420" s="99">
        <v>15</v>
      </c>
      <c r="AV420" s="103">
        <f t="shared" si="165"/>
        <v>13015</v>
      </c>
      <c r="AX420" s="7" t="s">
        <v>1370</v>
      </c>
      <c r="BJ420">
        <v>7</v>
      </c>
      <c r="BK420">
        <v>0</v>
      </c>
    </row>
    <row r="421" spans="1:63" hidden="1" outlineLevel="1">
      <c r="A421" t="s">
        <v>1935</v>
      </c>
      <c r="B421" t="s">
        <v>1248</v>
      </c>
      <c r="C421" s="1">
        <f t="shared" si="154"/>
        <v>4332</v>
      </c>
      <c r="D421" s="7">
        <f>IF(N421&gt;0, RANK(N421,(N421:P421,Q421:AE421)),0)</f>
        <v>1</v>
      </c>
      <c r="E421" s="7">
        <f>IF(O421&gt;0,RANK(O421,(N421:P421,Q421:AE421)),0)</f>
        <v>2</v>
      </c>
      <c r="F421" s="7">
        <f>IF(P421&gt;0,RANK(P421,(N421:P421,Q421:AE421)),0)</f>
        <v>0</v>
      </c>
      <c r="G421" s="1">
        <f t="shared" si="155"/>
        <v>1392</v>
      </c>
      <c r="H421" s="2">
        <f t="shared" si="156"/>
        <v>0.32132963988919666</v>
      </c>
      <c r="I421" s="2"/>
      <c r="J421" s="2">
        <f t="shared" si="157"/>
        <v>0.64542936288088648</v>
      </c>
      <c r="K421" s="2">
        <f t="shared" si="158"/>
        <v>0.32409972299168976</v>
      </c>
      <c r="L421" s="2">
        <f t="shared" si="159"/>
        <v>0</v>
      </c>
      <c r="M421" s="2">
        <f t="shared" si="160"/>
        <v>3.0470914127423754E-2</v>
      </c>
      <c r="N421" s="113">
        <v>2796</v>
      </c>
      <c r="O421" s="113">
        <v>1404</v>
      </c>
      <c r="P421" s="113"/>
      <c r="Q421" s="114">
        <v>132</v>
      </c>
      <c r="R421" s="114"/>
      <c r="S421" s="114"/>
      <c r="T421" s="114"/>
      <c r="U421" s="113"/>
      <c r="V421" s="113"/>
      <c r="W421" s="113"/>
      <c r="X421" s="113"/>
      <c r="Y421" s="113"/>
      <c r="Z421" s="113"/>
      <c r="AA421" s="113"/>
      <c r="AB421" s="113"/>
      <c r="AC421" s="113"/>
      <c r="AD421" s="113"/>
      <c r="AE421" s="113"/>
      <c r="AG421" s="7">
        <f>IF(Q421&gt;0,RANK(Q421,(N421:P421,Q421:AE421)),0)</f>
        <v>3</v>
      </c>
      <c r="AH421" s="7">
        <f>IF(R421&gt;0,RANK(R421,(N421:P421,Q421:AE421)),0)</f>
        <v>0</v>
      </c>
      <c r="AI421" s="7">
        <f>IF(T421&gt;0,RANK(T421,(N421:P421,Q421:AE421)),0)</f>
        <v>0</v>
      </c>
      <c r="AJ421" s="7">
        <f>IF(S421&gt;0,RANK(S421,(N421:P421,Q421:AE421)),0)</f>
        <v>0</v>
      </c>
      <c r="AK421" s="2">
        <f t="shared" si="161"/>
        <v>3.0470914127423823E-2</v>
      </c>
      <c r="AL421" s="2">
        <f t="shared" si="162"/>
        <v>0</v>
      </c>
      <c r="AM421" s="2">
        <f t="shared" si="163"/>
        <v>0</v>
      </c>
      <c r="AN421" s="2">
        <f t="shared" si="164"/>
        <v>0</v>
      </c>
      <c r="AP421" t="s">
        <v>1935</v>
      </c>
      <c r="AQ421" t="s">
        <v>1248</v>
      </c>
      <c r="AR421">
        <v>1</v>
      </c>
      <c r="AT421" s="97">
        <v>13</v>
      </c>
      <c r="AU421" s="99">
        <v>17</v>
      </c>
      <c r="AV421" s="103">
        <f t="shared" si="165"/>
        <v>13017</v>
      </c>
      <c r="AX421" s="7" t="s">
        <v>1370</v>
      </c>
      <c r="BJ421">
        <v>0</v>
      </c>
      <c r="BK421">
        <v>0</v>
      </c>
    </row>
    <row r="422" spans="1:63" hidden="1" outlineLevel="1">
      <c r="A422" t="s">
        <v>2241</v>
      </c>
      <c r="B422" t="s">
        <v>1248</v>
      </c>
      <c r="C422" s="1">
        <f t="shared" si="154"/>
        <v>4755</v>
      </c>
      <c r="D422" s="7">
        <f>IF(N422&gt;0, RANK(N422,(N422:P422,Q422:AE422)),0)</f>
        <v>1</v>
      </c>
      <c r="E422" s="7">
        <f>IF(O422&gt;0,RANK(O422,(N422:P422,Q422:AE422)),0)</f>
        <v>2</v>
      </c>
      <c r="F422" s="7">
        <f>IF(P422&gt;0,RANK(P422,(N422:P422,Q422:AE422)),0)</f>
        <v>0</v>
      </c>
      <c r="G422" s="1">
        <f t="shared" si="155"/>
        <v>1026</v>
      </c>
      <c r="H422" s="2">
        <f t="shared" si="156"/>
        <v>0.21577287066246056</v>
      </c>
      <c r="I422" s="2"/>
      <c r="J422" s="2">
        <f t="shared" si="157"/>
        <v>0.58822292323869607</v>
      </c>
      <c r="K422" s="2">
        <f t="shared" si="158"/>
        <v>0.37245005257623554</v>
      </c>
      <c r="L422" s="2">
        <f t="shared" si="159"/>
        <v>0</v>
      </c>
      <c r="M422" s="2">
        <f t="shared" si="160"/>
        <v>3.9327024185068393E-2</v>
      </c>
      <c r="N422" s="113">
        <v>2797</v>
      </c>
      <c r="O422" s="113">
        <v>1771</v>
      </c>
      <c r="P422" s="113"/>
      <c r="Q422" s="114">
        <v>187</v>
      </c>
      <c r="R422" s="114"/>
      <c r="S422" s="114"/>
      <c r="T422" s="114"/>
      <c r="U422" s="113"/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  <c r="AG422" s="7">
        <f>IF(Q422&gt;0,RANK(Q422,(N422:P422,Q422:AE422)),0)</f>
        <v>3</v>
      </c>
      <c r="AH422" s="7">
        <f>IF(R422&gt;0,RANK(R422,(N422:P422,Q422:AE422)),0)</f>
        <v>0</v>
      </c>
      <c r="AI422" s="7">
        <f>IF(T422&gt;0,RANK(T422,(N422:P422,Q422:AE422)),0)</f>
        <v>0</v>
      </c>
      <c r="AJ422" s="7">
        <f>IF(S422&gt;0,RANK(S422,(N422:P422,Q422:AE422)),0)</f>
        <v>0</v>
      </c>
      <c r="AK422" s="2">
        <f t="shared" si="161"/>
        <v>3.9327024185068352E-2</v>
      </c>
      <c r="AL422" s="2">
        <f t="shared" si="162"/>
        <v>0</v>
      </c>
      <c r="AM422" s="2">
        <f t="shared" si="163"/>
        <v>0</v>
      </c>
      <c r="AN422" s="2">
        <f t="shared" si="164"/>
        <v>0</v>
      </c>
      <c r="AP422" t="s">
        <v>2241</v>
      </c>
      <c r="AQ422" t="s">
        <v>1248</v>
      </c>
      <c r="AR422">
        <v>1</v>
      </c>
      <c r="AT422" s="97">
        <v>13</v>
      </c>
      <c r="AU422" s="99">
        <v>19</v>
      </c>
      <c r="AV422" s="103">
        <f t="shared" si="165"/>
        <v>13019</v>
      </c>
      <c r="AX422" s="7" t="s">
        <v>1370</v>
      </c>
      <c r="BJ422">
        <v>0</v>
      </c>
      <c r="BK422">
        <v>0</v>
      </c>
    </row>
    <row r="423" spans="1:63" hidden="1" outlineLevel="1">
      <c r="A423" t="s">
        <v>635</v>
      </c>
      <c r="B423" t="s">
        <v>1248</v>
      </c>
      <c r="C423" s="1">
        <f t="shared" si="154"/>
        <v>53688</v>
      </c>
      <c r="D423" s="7">
        <f>IF(N423&gt;0, RANK(N423,(N423:P423,Q423:AE423)),0)</f>
        <v>1</v>
      </c>
      <c r="E423" s="7">
        <f>IF(O423&gt;0,RANK(O423,(N423:P423,Q423:AE423)),0)</f>
        <v>2</v>
      </c>
      <c r="F423" s="7">
        <f>IF(P423&gt;0,RANK(P423,(N423:P423,Q423:AE423)),0)</f>
        <v>0</v>
      </c>
      <c r="G423" s="1">
        <f t="shared" si="155"/>
        <v>12999</v>
      </c>
      <c r="H423" s="2">
        <f t="shared" si="156"/>
        <v>0.24212114438980778</v>
      </c>
      <c r="I423" s="2"/>
      <c r="J423" s="2">
        <f t="shared" si="157"/>
        <v>0.61052749217702285</v>
      </c>
      <c r="K423" s="2">
        <f t="shared" si="158"/>
        <v>0.36840634778721504</v>
      </c>
      <c r="L423" s="2">
        <f t="shared" si="159"/>
        <v>0</v>
      </c>
      <c r="M423" s="2">
        <f t="shared" si="160"/>
        <v>2.1066160035762116E-2</v>
      </c>
      <c r="N423" s="113">
        <v>32778</v>
      </c>
      <c r="O423" s="113">
        <v>19779</v>
      </c>
      <c r="P423" s="113"/>
      <c r="Q423" s="114">
        <v>1131</v>
      </c>
      <c r="R423" s="114"/>
      <c r="S423" s="114"/>
      <c r="T423" s="114"/>
      <c r="U423" s="113"/>
      <c r="V423" s="113"/>
      <c r="W423" s="113"/>
      <c r="X423" s="113"/>
      <c r="Y423" s="113"/>
      <c r="Z423" s="113"/>
      <c r="AA423" s="113"/>
      <c r="AB423" s="113"/>
      <c r="AC423" s="113"/>
      <c r="AD423" s="113"/>
      <c r="AE423" s="113"/>
      <c r="AG423" s="7">
        <f>IF(Q423&gt;0,RANK(Q423,(N423:P423,Q423:AE423)),0)</f>
        <v>3</v>
      </c>
      <c r="AH423" s="7">
        <f>IF(R423&gt;0,RANK(R423,(N423:P423,Q423:AE423)),0)</f>
        <v>0</v>
      </c>
      <c r="AI423" s="7">
        <f>IF(T423&gt;0,RANK(T423,(N423:P423,Q423:AE423)),0)</f>
        <v>0</v>
      </c>
      <c r="AJ423" s="7">
        <f>IF(S423&gt;0,RANK(S423,(N423:P423,Q423:AE423)),0)</f>
        <v>0</v>
      </c>
      <c r="AK423" s="2">
        <f t="shared" si="161"/>
        <v>2.1066160035762182E-2</v>
      </c>
      <c r="AL423" s="2">
        <f t="shared" si="162"/>
        <v>0</v>
      </c>
      <c r="AM423" s="2">
        <f t="shared" si="163"/>
        <v>0</v>
      </c>
      <c r="AN423" s="2">
        <f t="shared" si="164"/>
        <v>0</v>
      </c>
      <c r="AP423" t="s">
        <v>635</v>
      </c>
      <c r="AQ423" t="s">
        <v>1248</v>
      </c>
      <c r="AR423">
        <v>0</v>
      </c>
      <c r="AT423" s="97">
        <v>13</v>
      </c>
      <c r="AU423" s="99">
        <v>21</v>
      </c>
      <c r="AV423" s="103">
        <f t="shared" si="165"/>
        <v>13021</v>
      </c>
      <c r="AX423" s="7" t="s">
        <v>1370</v>
      </c>
      <c r="BJ423">
        <v>0</v>
      </c>
      <c r="BK423">
        <v>0</v>
      </c>
    </row>
    <row r="424" spans="1:63" hidden="1" outlineLevel="1">
      <c r="A424" t="s">
        <v>946</v>
      </c>
      <c r="B424" t="s">
        <v>1248</v>
      </c>
      <c r="C424" s="1">
        <f t="shared" si="154"/>
        <v>3393</v>
      </c>
      <c r="D424" s="7">
        <f>IF(N424&gt;0, RANK(N424,(N424:P424,Q424:AE424)),0)</f>
        <v>1</v>
      </c>
      <c r="E424" s="7">
        <f>IF(O424&gt;0,RANK(O424,(N424:P424,Q424:AE424)),0)</f>
        <v>2</v>
      </c>
      <c r="F424" s="7">
        <f>IF(P424&gt;0,RANK(P424,(N424:P424,Q424:AE424)),0)</f>
        <v>0</v>
      </c>
      <c r="G424" s="1">
        <f t="shared" si="155"/>
        <v>723</v>
      </c>
      <c r="H424" s="2">
        <f t="shared" si="156"/>
        <v>0.21308576480990274</v>
      </c>
      <c r="I424" s="2"/>
      <c r="J424" s="2">
        <f t="shared" si="157"/>
        <v>0.58797524314765692</v>
      </c>
      <c r="K424" s="2">
        <f t="shared" si="158"/>
        <v>0.37488947833775421</v>
      </c>
      <c r="L424" s="2">
        <f t="shared" si="159"/>
        <v>0</v>
      </c>
      <c r="M424" s="2">
        <f t="shared" si="160"/>
        <v>3.7135278514588865E-2</v>
      </c>
      <c r="N424" s="113">
        <v>1995</v>
      </c>
      <c r="O424" s="113">
        <v>1272</v>
      </c>
      <c r="P424" s="113"/>
      <c r="Q424" s="114">
        <v>126</v>
      </c>
      <c r="R424" s="114"/>
      <c r="S424" s="114"/>
      <c r="T424" s="114"/>
      <c r="U424" s="113"/>
      <c r="V424" s="113"/>
      <c r="W424" s="113"/>
      <c r="X424" s="113"/>
      <c r="Y424" s="113"/>
      <c r="Z424" s="113"/>
      <c r="AA424" s="113"/>
      <c r="AB424" s="113"/>
      <c r="AC424" s="113"/>
      <c r="AD424" s="113"/>
      <c r="AE424" s="113"/>
      <c r="AG424" s="7">
        <f>IF(Q424&gt;0,RANK(Q424,(N424:P424,Q424:AE424)),0)</f>
        <v>3</v>
      </c>
      <c r="AH424" s="7">
        <f>IF(R424&gt;0,RANK(R424,(N424:P424,Q424:AE424)),0)</f>
        <v>0</v>
      </c>
      <c r="AI424" s="7">
        <f>IF(T424&gt;0,RANK(T424,(N424:P424,Q424:AE424)),0)</f>
        <v>0</v>
      </c>
      <c r="AJ424" s="7">
        <f>IF(S424&gt;0,RANK(S424,(N424:P424,Q424:AE424)),0)</f>
        <v>0</v>
      </c>
      <c r="AK424" s="2">
        <f t="shared" si="161"/>
        <v>3.7135278514588858E-2</v>
      </c>
      <c r="AL424" s="2">
        <f t="shared" si="162"/>
        <v>0</v>
      </c>
      <c r="AM424" s="2">
        <f t="shared" si="163"/>
        <v>0</v>
      </c>
      <c r="AN424" s="2">
        <f t="shared" si="164"/>
        <v>0</v>
      </c>
      <c r="AP424" t="s">
        <v>946</v>
      </c>
      <c r="AQ424" t="s">
        <v>1248</v>
      </c>
      <c r="AR424">
        <v>3</v>
      </c>
      <c r="AT424" s="97">
        <v>13</v>
      </c>
      <c r="AU424" s="99">
        <v>23</v>
      </c>
      <c r="AV424" s="103">
        <f t="shared" si="165"/>
        <v>13023</v>
      </c>
      <c r="AX424" s="7" t="s">
        <v>1370</v>
      </c>
      <c r="BJ424">
        <v>0</v>
      </c>
      <c r="BK424">
        <v>0</v>
      </c>
    </row>
    <row r="425" spans="1:63" hidden="1" outlineLevel="1">
      <c r="A425" t="s">
        <v>1944</v>
      </c>
      <c r="B425" t="s">
        <v>1248</v>
      </c>
      <c r="C425" s="1">
        <f t="shared" si="154"/>
        <v>3564</v>
      </c>
      <c r="D425" s="7">
        <f>IF(N425&gt;0, RANK(N425,(N425:P425,Q425:AE425)),0)</f>
        <v>1</v>
      </c>
      <c r="E425" s="7">
        <f>IF(O425&gt;0,RANK(O425,(N425:P425,Q425:AE425)),0)</f>
        <v>2</v>
      </c>
      <c r="F425" s="7">
        <f>IF(P425&gt;0,RANK(P425,(N425:P425,Q425:AE425)),0)</f>
        <v>0</v>
      </c>
      <c r="G425" s="1">
        <f t="shared" si="155"/>
        <v>563</v>
      </c>
      <c r="H425" s="2">
        <f t="shared" si="156"/>
        <v>0.1579685746352413</v>
      </c>
      <c r="I425" s="2"/>
      <c r="J425" s="2">
        <f t="shared" si="157"/>
        <v>0.5611672278338945</v>
      </c>
      <c r="K425" s="2">
        <f t="shared" si="158"/>
        <v>0.40319865319865322</v>
      </c>
      <c r="L425" s="2">
        <f t="shared" si="159"/>
        <v>0</v>
      </c>
      <c r="M425" s="2">
        <f t="shared" si="160"/>
        <v>3.5634118967452277E-2</v>
      </c>
      <c r="N425" s="113">
        <v>2000</v>
      </c>
      <c r="O425" s="113">
        <v>1437</v>
      </c>
      <c r="P425" s="113"/>
      <c r="Q425" s="114">
        <v>127</v>
      </c>
      <c r="R425" s="114"/>
      <c r="S425" s="114"/>
      <c r="T425" s="114"/>
      <c r="U425" s="113"/>
      <c r="V425" s="113"/>
      <c r="W425" s="113"/>
      <c r="X425" s="113"/>
      <c r="Y425" s="113"/>
      <c r="Z425" s="113"/>
      <c r="AA425" s="113"/>
      <c r="AB425" s="113"/>
      <c r="AC425" s="113"/>
      <c r="AD425" s="113"/>
      <c r="AE425" s="113"/>
      <c r="AG425" s="7">
        <f>IF(Q425&gt;0,RANK(Q425,(N425:P425,Q425:AE425)),0)</f>
        <v>3</v>
      </c>
      <c r="AH425" s="7">
        <f>IF(R425&gt;0,RANK(R425,(N425:P425,Q425:AE425)),0)</f>
        <v>0</v>
      </c>
      <c r="AI425" s="7">
        <f>IF(T425&gt;0,RANK(T425,(N425:P425,Q425:AE425)),0)</f>
        <v>0</v>
      </c>
      <c r="AJ425" s="7">
        <f>IF(S425&gt;0,RANK(S425,(N425:P425,Q425:AE425)),0)</f>
        <v>0</v>
      </c>
      <c r="AK425" s="2">
        <f t="shared" si="161"/>
        <v>3.5634118967452298E-2</v>
      </c>
      <c r="AL425" s="2">
        <f t="shared" si="162"/>
        <v>0</v>
      </c>
      <c r="AM425" s="2">
        <f t="shared" si="163"/>
        <v>0</v>
      </c>
      <c r="AN425" s="2">
        <f t="shared" si="164"/>
        <v>0</v>
      </c>
      <c r="AP425" t="s">
        <v>1944</v>
      </c>
      <c r="AQ425" t="s">
        <v>1248</v>
      </c>
      <c r="AR425">
        <v>1</v>
      </c>
      <c r="AT425" s="97">
        <v>13</v>
      </c>
      <c r="AU425" s="99">
        <v>25</v>
      </c>
      <c r="AV425" s="103">
        <f t="shared" si="165"/>
        <v>13025</v>
      </c>
      <c r="AX425" s="7" t="s">
        <v>1370</v>
      </c>
      <c r="BJ425">
        <v>0</v>
      </c>
      <c r="BK425">
        <v>0</v>
      </c>
    </row>
    <row r="426" spans="1:63" hidden="1" outlineLevel="1">
      <c r="A426" t="s">
        <v>1654</v>
      </c>
      <c r="B426" t="s">
        <v>1248</v>
      </c>
      <c r="C426" s="1">
        <f t="shared" si="154"/>
        <v>3680</v>
      </c>
      <c r="D426" s="7">
        <f>IF(N426&gt;0, RANK(N426,(N426:P426,Q426:AE426)),0)</f>
        <v>1</v>
      </c>
      <c r="E426" s="7">
        <f>IF(O426&gt;0,RANK(O426,(N426:P426,Q426:AE426)),0)</f>
        <v>2</v>
      </c>
      <c r="F426" s="7">
        <f>IF(P426&gt;0,RANK(P426,(N426:P426,Q426:AE426)),0)</f>
        <v>0</v>
      </c>
      <c r="G426" s="1">
        <f t="shared" si="155"/>
        <v>745</v>
      </c>
      <c r="H426" s="2">
        <f t="shared" si="156"/>
        <v>0.20244565217391305</v>
      </c>
      <c r="I426" s="2"/>
      <c r="J426" s="2">
        <f t="shared" si="157"/>
        <v>0.58777173913043479</v>
      </c>
      <c r="K426" s="2">
        <f t="shared" si="158"/>
        <v>0.38532608695652176</v>
      </c>
      <c r="L426" s="2">
        <f t="shared" si="159"/>
        <v>0</v>
      </c>
      <c r="M426" s="2">
        <f t="shared" si="160"/>
        <v>2.6902173913043448E-2</v>
      </c>
      <c r="N426" s="113">
        <v>2163</v>
      </c>
      <c r="O426" s="113">
        <v>1418</v>
      </c>
      <c r="P426" s="113"/>
      <c r="Q426" s="114">
        <v>99</v>
      </c>
      <c r="R426" s="114"/>
      <c r="S426" s="114"/>
      <c r="T426" s="114"/>
      <c r="U426" s="113"/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  <c r="AG426" s="7">
        <f>IF(Q426&gt;0,RANK(Q426,(N426:P426,Q426:AE426)),0)</f>
        <v>3</v>
      </c>
      <c r="AH426" s="7">
        <f>IF(R426&gt;0,RANK(R426,(N426:P426,Q426:AE426)),0)</f>
        <v>0</v>
      </c>
      <c r="AI426" s="7">
        <f>IF(T426&gt;0,RANK(T426,(N426:P426,Q426:AE426)),0)</f>
        <v>0</v>
      </c>
      <c r="AJ426" s="7">
        <f>IF(S426&gt;0,RANK(S426,(N426:P426,Q426:AE426)),0)</f>
        <v>0</v>
      </c>
      <c r="AK426" s="2">
        <f t="shared" si="161"/>
        <v>2.6902173913043479E-2</v>
      </c>
      <c r="AL426" s="2">
        <f t="shared" si="162"/>
        <v>0</v>
      </c>
      <c r="AM426" s="2">
        <f t="shared" si="163"/>
        <v>0</v>
      </c>
      <c r="AN426" s="2">
        <f t="shared" si="164"/>
        <v>0</v>
      </c>
      <c r="AP426" t="s">
        <v>1654</v>
      </c>
      <c r="AQ426" t="s">
        <v>1248</v>
      </c>
      <c r="AR426">
        <v>2</v>
      </c>
      <c r="AT426" s="97">
        <v>13</v>
      </c>
      <c r="AU426" s="99">
        <v>27</v>
      </c>
      <c r="AV426" s="103">
        <f t="shared" si="165"/>
        <v>13027</v>
      </c>
      <c r="AX426" s="7" t="s">
        <v>1370</v>
      </c>
      <c r="BJ426">
        <v>0</v>
      </c>
      <c r="BK426">
        <v>0</v>
      </c>
    </row>
    <row r="427" spans="1:63" hidden="1" outlineLevel="1">
      <c r="A427" t="s">
        <v>1655</v>
      </c>
      <c r="B427" t="s">
        <v>1248</v>
      </c>
      <c r="C427" s="1">
        <f t="shared" si="154"/>
        <v>5267</v>
      </c>
      <c r="D427" s="7">
        <f>IF(N427&gt;0, RANK(N427,(N427:P427,Q427:AE427)),0)</f>
        <v>2</v>
      </c>
      <c r="E427" s="7">
        <f>IF(O427&gt;0,RANK(O427,(N427:P427,Q427:AE427)),0)</f>
        <v>1</v>
      </c>
      <c r="F427" s="7">
        <f>IF(P427&gt;0,RANK(P427,(N427:P427,Q427:AE427)),0)</f>
        <v>0</v>
      </c>
      <c r="G427" s="1">
        <f t="shared" si="155"/>
        <v>726</v>
      </c>
      <c r="H427" s="2">
        <f t="shared" si="156"/>
        <v>0.13783937725460413</v>
      </c>
      <c r="I427" s="2"/>
      <c r="J427" s="2">
        <f t="shared" si="157"/>
        <v>0.41902411239794951</v>
      </c>
      <c r="K427" s="2">
        <f t="shared" si="158"/>
        <v>0.55686348965255361</v>
      </c>
      <c r="L427" s="2">
        <f t="shared" si="159"/>
        <v>0</v>
      </c>
      <c r="M427" s="2">
        <f t="shared" si="160"/>
        <v>2.4112397949496933E-2</v>
      </c>
      <c r="N427" s="113">
        <v>2207</v>
      </c>
      <c r="O427" s="113">
        <v>2933</v>
      </c>
      <c r="P427" s="113"/>
      <c r="Q427" s="114">
        <v>127</v>
      </c>
      <c r="R427" s="114"/>
      <c r="S427" s="114"/>
      <c r="T427" s="114"/>
      <c r="U427" s="113"/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  <c r="AG427" s="7">
        <f>IF(Q427&gt;0,RANK(Q427,(N427:P427,Q427:AE427)),0)</f>
        <v>3</v>
      </c>
      <c r="AH427" s="7">
        <f>IF(R427&gt;0,RANK(R427,(N427:P427,Q427:AE427)),0)</f>
        <v>0</v>
      </c>
      <c r="AI427" s="7">
        <f>IF(T427&gt;0,RANK(T427,(N427:P427,Q427:AE427)),0)</f>
        <v>0</v>
      </c>
      <c r="AJ427" s="7">
        <f>IF(S427&gt;0,RANK(S427,(N427:P427,Q427:AE427)),0)</f>
        <v>0</v>
      </c>
      <c r="AK427" s="2">
        <f t="shared" si="161"/>
        <v>2.4112397949496867E-2</v>
      </c>
      <c r="AL427" s="2">
        <f t="shared" si="162"/>
        <v>0</v>
      </c>
      <c r="AM427" s="2">
        <f t="shared" si="163"/>
        <v>0</v>
      </c>
      <c r="AN427" s="2">
        <f t="shared" si="164"/>
        <v>0</v>
      </c>
      <c r="AP427" t="s">
        <v>1655</v>
      </c>
      <c r="AQ427" t="s">
        <v>1248</v>
      </c>
      <c r="AR427">
        <v>0</v>
      </c>
      <c r="AT427" s="97">
        <v>13</v>
      </c>
      <c r="AU427" s="99">
        <v>29</v>
      </c>
      <c r="AV427" s="103">
        <f t="shared" si="165"/>
        <v>13029</v>
      </c>
      <c r="AX427" s="7" t="s">
        <v>1370</v>
      </c>
      <c r="BJ427">
        <v>0</v>
      </c>
      <c r="BK427">
        <v>0</v>
      </c>
    </row>
    <row r="428" spans="1:63" hidden="1" outlineLevel="1">
      <c r="A428" t="s">
        <v>782</v>
      </c>
      <c r="B428" t="s">
        <v>1248</v>
      </c>
      <c r="C428" s="1">
        <f t="shared" si="154"/>
        <v>12536</v>
      </c>
      <c r="D428" s="7">
        <f>IF(N428&gt;0, RANK(N428,(N428:P428,Q428:AE428)),0)</f>
        <v>2</v>
      </c>
      <c r="E428" s="7">
        <f>IF(O428&gt;0,RANK(O428,(N428:P428,Q428:AE428)),0)</f>
        <v>1</v>
      </c>
      <c r="F428" s="7">
        <f>IF(P428&gt;0,RANK(P428,(N428:P428,Q428:AE428)),0)</f>
        <v>0</v>
      </c>
      <c r="G428" s="1">
        <f t="shared" si="155"/>
        <v>510</v>
      </c>
      <c r="H428" s="2">
        <f t="shared" si="156"/>
        <v>4.0682833439693679E-2</v>
      </c>
      <c r="I428" s="2"/>
      <c r="J428" s="2">
        <f t="shared" si="157"/>
        <v>0.46577855775366944</v>
      </c>
      <c r="K428" s="2">
        <f t="shared" si="158"/>
        <v>0.50646139119336309</v>
      </c>
      <c r="L428" s="2">
        <f t="shared" si="159"/>
        <v>0</v>
      </c>
      <c r="M428" s="2">
        <f t="shared" si="160"/>
        <v>2.7760051052967416E-2</v>
      </c>
      <c r="N428" s="113">
        <v>5839</v>
      </c>
      <c r="O428" s="113">
        <v>6349</v>
      </c>
      <c r="P428" s="113"/>
      <c r="Q428" s="114">
        <v>348</v>
      </c>
      <c r="R428" s="114"/>
      <c r="S428" s="114"/>
      <c r="T428" s="114"/>
      <c r="U428" s="113"/>
      <c r="V428" s="113"/>
      <c r="W428" s="113"/>
      <c r="X428" s="113"/>
      <c r="Y428" s="113"/>
      <c r="Z428" s="113"/>
      <c r="AA428" s="113"/>
      <c r="AB428" s="113"/>
      <c r="AC428" s="113"/>
      <c r="AD428" s="113"/>
      <c r="AE428" s="113"/>
      <c r="AG428" s="7">
        <f>IF(Q428&gt;0,RANK(Q428,(N428:P428,Q428:AE428)),0)</f>
        <v>3</v>
      </c>
      <c r="AH428" s="7">
        <f>IF(R428&gt;0,RANK(R428,(N428:P428,Q428:AE428)),0)</f>
        <v>0</v>
      </c>
      <c r="AI428" s="7">
        <f>IF(T428&gt;0,RANK(T428,(N428:P428,Q428:AE428)),0)</f>
        <v>0</v>
      </c>
      <c r="AJ428" s="7">
        <f>IF(S428&gt;0,RANK(S428,(N428:P428,Q428:AE428)),0)</f>
        <v>0</v>
      </c>
      <c r="AK428" s="2">
        <f t="shared" si="161"/>
        <v>2.7760051052967454E-2</v>
      </c>
      <c r="AL428" s="2">
        <f t="shared" si="162"/>
        <v>0</v>
      </c>
      <c r="AM428" s="2">
        <f t="shared" si="163"/>
        <v>0</v>
      </c>
      <c r="AN428" s="2">
        <f t="shared" si="164"/>
        <v>0</v>
      </c>
      <c r="AP428" t="s">
        <v>782</v>
      </c>
      <c r="AQ428" t="s">
        <v>1248</v>
      </c>
      <c r="AR428">
        <v>12</v>
      </c>
      <c r="AT428" s="97">
        <v>13</v>
      </c>
      <c r="AU428" s="99">
        <v>31</v>
      </c>
      <c r="AV428" s="103">
        <f t="shared" si="165"/>
        <v>13031</v>
      </c>
      <c r="AX428" s="7" t="s">
        <v>1370</v>
      </c>
      <c r="BJ428">
        <v>0</v>
      </c>
      <c r="BK428">
        <v>0</v>
      </c>
    </row>
    <row r="429" spans="1:63" hidden="1" outlineLevel="1">
      <c r="A429" t="s">
        <v>287</v>
      </c>
      <c r="B429" t="s">
        <v>1248</v>
      </c>
      <c r="C429" s="1">
        <f t="shared" si="154"/>
        <v>5903</v>
      </c>
      <c r="D429" s="7">
        <f>IF(N429&gt;0, RANK(N429,(N429:P429,Q429:AE429)),0)</f>
        <v>1</v>
      </c>
      <c r="E429" s="7">
        <f>IF(O429&gt;0,RANK(O429,(N429:P429,Q429:AE429)),0)</f>
        <v>2</v>
      </c>
      <c r="F429" s="7">
        <f>IF(P429&gt;0,RANK(P429,(N429:P429,Q429:AE429)),0)</f>
        <v>0</v>
      </c>
      <c r="G429" s="1">
        <f t="shared" si="155"/>
        <v>13</v>
      </c>
      <c r="H429" s="2">
        <f t="shared" si="156"/>
        <v>2.2022700321870235E-3</v>
      </c>
      <c r="I429" s="2"/>
      <c r="J429" s="2">
        <f t="shared" si="157"/>
        <v>0.48551583940369303</v>
      </c>
      <c r="K429" s="2">
        <f t="shared" si="158"/>
        <v>0.48331356937150599</v>
      </c>
      <c r="L429" s="2">
        <f t="shared" si="159"/>
        <v>0</v>
      </c>
      <c r="M429" s="2">
        <f t="shared" si="160"/>
        <v>3.1170591224800981E-2</v>
      </c>
      <c r="N429" s="113">
        <v>2866</v>
      </c>
      <c r="O429" s="113">
        <v>2853</v>
      </c>
      <c r="P429" s="113"/>
      <c r="Q429" s="114">
        <v>184</v>
      </c>
      <c r="R429" s="114"/>
      <c r="S429" s="114"/>
      <c r="T429" s="114"/>
      <c r="U429" s="113"/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  <c r="AG429" s="7">
        <f>IF(Q429&gt;0,RANK(Q429,(N429:P429,Q429:AE429)),0)</f>
        <v>3</v>
      </c>
      <c r="AH429" s="7">
        <f>IF(R429&gt;0,RANK(R429,(N429:P429,Q429:AE429)),0)</f>
        <v>0</v>
      </c>
      <c r="AI429" s="7">
        <f>IF(T429&gt;0,RANK(T429,(N429:P429,Q429:AE429)),0)</f>
        <v>0</v>
      </c>
      <c r="AJ429" s="7">
        <f>IF(S429&gt;0,RANK(S429,(N429:P429,Q429:AE429)),0)</f>
        <v>0</v>
      </c>
      <c r="AK429" s="2">
        <f t="shared" si="161"/>
        <v>3.117059122480095E-2</v>
      </c>
      <c r="AL429" s="2">
        <f t="shared" si="162"/>
        <v>0</v>
      </c>
      <c r="AM429" s="2">
        <f t="shared" si="163"/>
        <v>0</v>
      </c>
      <c r="AN429" s="2">
        <f t="shared" si="164"/>
        <v>0</v>
      </c>
      <c r="AP429" t="s">
        <v>287</v>
      </c>
      <c r="AQ429" t="s">
        <v>1248</v>
      </c>
      <c r="AR429">
        <v>12</v>
      </c>
      <c r="AT429" s="97">
        <v>13</v>
      </c>
      <c r="AU429" s="99">
        <v>33</v>
      </c>
      <c r="AV429" s="103">
        <f t="shared" si="165"/>
        <v>13033</v>
      </c>
      <c r="AX429" s="7" t="s">
        <v>1370</v>
      </c>
      <c r="BJ429">
        <v>0</v>
      </c>
      <c r="BK429">
        <v>0</v>
      </c>
    </row>
    <row r="430" spans="1:63" hidden="1" outlineLevel="1">
      <c r="A430" t="s">
        <v>996</v>
      </c>
      <c r="B430" t="s">
        <v>1248</v>
      </c>
      <c r="C430" s="1">
        <f t="shared" si="154"/>
        <v>4814</v>
      </c>
      <c r="D430" s="7">
        <f>IF(N430&gt;0, RANK(N430,(N430:P430,Q430:AE430)),0)</f>
        <v>1</v>
      </c>
      <c r="E430" s="7">
        <f>IF(O430&gt;0,RANK(O430,(N430:P430,Q430:AE430)),0)</f>
        <v>2</v>
      </c>
      <c r="F430" s="7">
        <f>IF(P430&gt;0,RANK(P430,(N430:P430,Q430:AE430)),0)</f>
        <v>0</v>
      </c>
      <c r="G430" s="1">
        <f t="shared" si="155"/>
        <v>887</v>
      </c>
      <c r="H430" s="2">
        <f t="shared" si="156"/>
        <v>0.1842542584129622</v>
      </c>
      <c r="I430" s="2"/>
      <c r="J430" s="2">
        <f t="shared" si="157"/>
        <v>0.5776900706273369</v>
      </c>
      <c r="K430" s="2">
        <f t="shared" si="158"/>
        <v>0.39343581221437474</v>
      </c>
      <c r="L430" s="2">
        <f t="shared" si="159"/>
        <v>0</v>
      </c>
      <c r="M430" s="2">
        <f t="shared" si="160"/>
        <v>2.8874117158288359E-2</v>
      </c>
      <c r="N430" s="113">
        <v>2781</v>
      </c>
      <c r="O430" s="113">
        <v>1894</v>
      </c>
      <c r="P430" s="113"/>
      <c r="Q430" s="114">
        <v>139</v>
      </c>
      <c r="R430" s="114"/>
      <c r="S430" s="114"/>
      <c r="T430" s="114"/>
      <c r="U430" s="113"/>
      <c r="V430" s="113"/>
      <c r="W430" s="113"/>
      <c r="X430" s="113"/>
      <c r="Y430" s="113"/>
      <c r="Z430" s="113"/>
      <c r="AA430" s="113"/>
      <c r="AB430" s="113"/>
      <c r="AC430" s="113"/>
      <c r="AD430" s="113"/>
      <c r="AE430" s="113"/>
      <c r="AG430" s="7">
        <f>IF(Q430&gt;0,RANK(Q430,(N430:P430,Q430:AE430)),0)</f>
        <v>3</v>
      </c>
      <c r="AH430" s="7">
        <f>IF(R430&gt;0,RANK(R430,(N430:P430,Q430:AE430)),0)</f>
        <v>0</v>
      </c>
      <c r="AI430" s="7">
        <f>IF(T430&gt;0,RANK(T430,(N430:P430,Q430:AE430)),0)</f>
        <v>0</v>
      </c>
      <c r="AJ430" s="7">
        <f>IF(S430&gt;0,RANK(S430,(N430:P430,Q430:AE430)),0)</f>
        <v>0</v>
      </c>
      <c r="AK430" s="2">
        <f t="shared" si="161"/>
        <v>2.8874117158288325E-2</v>
      </c>
      <c r="AL430" s="2">
        <f t="shared" si="162"/>
        <v>0</v>
      </c>
      <c r="AM430" s="2">
        <f t="shared" si="163"/>
        <v>0</v>
      </c>
      <c r="AN430" s="2">
        <f t="shared" si="164"/>
        <v>0</v>
      </c>
      <c r="AP430" t="s">
        <v>996</v>
      </c>
      <c r="AQ430" t="s">
        <v>1248</v>
      </c>
      <c r="AR430">
        <v>0</v>
      </c>
      <c r="AT430" s="97">
        <v>13</v>
      </c>
      <c r="AU430" s="99">
        <v>35</v>
      </c>
      <c r="AV430" s="103">
        <f t="shared" si="165"/>
        <v>13035</v>
      </c>
      <c r="AX430" s="7" t="s">
        <v>1370</v>
      </c>
      <c r="BJ430">
        <v>0</v>
      </c>
      <c r="BK430">
        <v>0</v>
      </c>
    </row>
    <row r="431" spans="1:63" hidden="1" outlineLevel="1">
      <c r="A431" t="s">
        <v>684</v>
      </c>
      <c r="B431" t="s">
        <v>1248</v>
      </c>
      <c r="C431" s="1">
        <f t="shared" si="154"/>
        <v>2085</v>
      </c>
      <c r="D431" s="7">
        <f>IF(N431&gt;0, RANK(N431,(N431:P431,Q431:AE431)),0)</f>
        <v>1</v>
      </c>
      <c r="E431" s="7">
        <f>IF(O431&gt;0,RANK(O431,(N431:P431,Q431:AE431)),0)</f>
        <v>2</v>
      </c>
      <c r="F431" s="7">
        <f>IF(P431&gt;0,RANK(P431,(N431:P431,Q431:AE431)),0)</f>
        <v>0</v>
      </c>
      <c r="G431" s="1">
        <f t="shared" si="155"/>
        <v>1183</v>
      </c>
      <c r="H431" s="2">
        <f t="shared" si="156"/>
        <v>0.56738609112709837</v>
      </c>
      <c r="I431" s="2"/>
      <c r="J431" s="2">
        <f t="shared" si="157"/>
        <v>0.77553956834532378</v>
      </c>
      <c r="K431" s="2">
        <f t="shared" si="158"/>
        <v>0.20815347721822541</v>
      </c>
      <c r="L431" s="2">
        <f t="shared" si="159"/>
        <v>0</v>
      </c>
      <c r="M431" s="2">
        <f t="shared" si="160"/>
        <v>1.6306954436450805E-2</v>
      </c>
      <c r="N431" s="113">
        <v>1617</v>
      </c>
      <c r="O431" s="113">
        <v>434</v>
      </c>
      <c r="P431" s="113"/>
      <c r="Q431" s="114">
        <v>34</v>
      </c>
      <c r="R431" s="114"/>
      <c r="S431" s="114"/>
      <c r="T431" s="114"/>
      <c r="U431" s="113"/>
      <c r="V431" s="113"/>
      <c r="W431" s="113"/>
      <c r="X431" s="113"/>
      <c r="Y431" s="113"/>
      <c r="Z431" s="113"/>
      <c r="AA431" s="113"/>
      <c r="AB431" s="113"/>
      <c r="AC431" s="113"/>
      <c r="AD431" s="113"/>
      <c r="AE431" s="113"/>
      <c r="AG431" s="7">
        <f>IF(Q431&gt;0,RANK(Q431,(N431:P431,Q431:AE431)),0)</f>
        <v>3</v>
      </c>
      <c r="AH431" s="7">
        <f>IF(R431&gt;0,RANK(R431,(N431:P431,Q431:AE431)),0)</f>
        <v>0</v>
      </c>
      <c r="AI431" s="7">
        <f>IF(T431&gt;0,RANK(T431,(N431:P431,Q431:AE431)),0)</f>
        <v>0</v>
      </c>
      <c r="AJ431" s="7">
        <f>IF(S431&gt;0,RANK(S431,(N431:P431,Q431:AE431)),0)</f>
        <v>0</v>
      </c>
      <c r="AK431" s="2">
        <f t="shared" si="161"/>
        <v>1.6306954436450839E-2</v>
      </c>
      <c r="AL431" s="2">
        <f t="shared" si="162"/>
        <v>0</v>
      </c>
      <c r="AM431" s="2">
        <f t="shared" si="163"/>
        <v>0</v>
      </c>
      <c r="AN431" s="2">
        <f t="shared" si="164"/>
        <v>0</v>
      </c>
      <c r="AP431" t="s">
        <v>684</v>
      </c>
      <c r="AQ431" t="s">
        <v>1248</v>
      </c>
      <c r="AR431">
        <v>2</v>
      </c>
      <c r="AT431" s="97">
        <v>13</v>
      </c>
      <c r="AU431" s="99">
        <v>37</v>
      </c>
      <c r="AV431" s="103">
        <f t="shared" si="165"/>
        <v>13037</v>
      </c>
      <c r="AX431" s="7" t="s">
        <v>1370</v>
      </c>
      <c r="BJ431">
        <v>0</v>
      </c>
      <c r="BK431">
        <v>0</v>
      </c>
    </row>
    <row r="432" spans="1:63" hidden="1" outlineLevel="1">
      <c r="A432" t="s">
        <v>1562</v>
      </c>
      <c r="B432" t="s">
        <v>1248</v>
      </c>
      <c r="C432" s="1">
        <f t="shared" si="154"/>
        <v>6147</v>
      </c>
      <c r="D432" s="7">
        <f>IF(N432&gt;0, RANK(N432,(N432:P432,Q432:AE432)),0)</f>
        <v>2</v>
      </c>
      <c r="E432" s="7">
        <f>IF(O432&gt;0,RANK(O432,(N432:P432,Q432:AE432)),0)</f>
        <v>1</v>
      </c>
      <c r="F432" s="7">
        <f>IF(P432&gt;0,RANK(P432,(N432:P432,Q432:AE432)),0)</f>
        <v>0</v>
      </c>
      <c r="G432" s="1">
        <f t="shared" si="155"/>
        <v>71</v>
      </c>
      <c r="H432" s="2">
        <f t="shared" si="156"/>
        <v>1.1550349764112575E-2</v>
      </c>
      <c r="I432" s="2"/>
      <c r="J432" s="2">
        <f t="shared" si="157"/>
        <v>0.48316251830161056</v>
      </c>
      <c r="K432" s="2">
        <f t="shared" si="158"/>
        <v>0.49471286806572312</v>
      </c>
      <c r="L432" s="2">
        <f t="shared" si="159"/>
        <v>0</v>
      </c>
      <c r="M432" s="2">
        <f t="shared" si="160"/>
        <v>2.2124613632666268E-2</v>
      </c>
      <c r="N432" s="113">
        <v>2970</v>
      </c>
      <c r="O432" s="113">
        <v>3041</v>
      </c>
      <c r="P432" s="113"/>
      <c r="Q432" s="114">
        <v>136</v>
      </c>
      <c r="R432" s="114"/>
      <c r="S432" s="114"/>
      <c r="T432" s="114"/>
      <c r="U432" s="113"/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  <c r="AG432" s="7">
        <f>IF(Q432&gt;0,RANK(Q432,(N432:P432,Q432:AE432)),0)</f>
        <v>3</v>
      </c>
      <c r="AH432" s="7">
        <f>IF(R432&gt;0,RANK(R432,(N432:P432,Q432:AE432)),0)</f>
        <v>0</v>
      </c>
      <c r="AI432" s="7">
        <f>IF(T432&gt;0,RANK(T432,(N432:P432,Q432:AE432)),0)</f>
        <v>0</v>
      </c>
      <c r="AJ432" s="7">
        <f>IF(S432&gt;0,RANK(S432,(N432:P432,Q432:AE432)),0)</f>
        <v>0</v>
      </c>
      <c r="AK432" s="2">
        <f t="shared" si="161"/>
        <v>2.2124613632666341E-2</v>
      </c>
      <c r="AL432" s="2">
        <f t="shared" si="162"/>
        <v>0</v>
      </c>
      <c r="AM432" s="2">
        <f t="shared" si="163"/>
        <v>0</v>
      </c>
      <c r="AN432" s="2">
        <f t="shared" si="164"/>
        <v>0</v>
      </c>
      <c r="AP432" t="s">
        <v>1562</v>
      </c>
      <c r="AQ432" t="s">
        <v>1248</v>
      </c>
      <c r="AR432">
        <v>1</v>
      </c>
      <c r="AT432" s="97">
        <v>13</v>
      </c>
      <c r="AU432" s="99">
        <v>39</v>
      </c>
      <c r="AV432" s="103">
        <f t="shared" si="165"/>
        <v>13039</v>
      </c>
      <c r="AX432" s="7" t="s">
        <v>1370</v>
      </c>
      <c r="BJ432">
        <v>0</v>
      </c>
      <c r="BK432">
        <v>0</v>
      </c>
    </row>
    <row r="433" spans="1:63" hidden="1" outlineLevel="1">
      <c r="A433" t="s">
        <v>1574</v>
      </c>
      <c r="B433" t="s">
        <v>1248</v>
      </c>
      <c r="C433" s="1">
        <f t="shared" si="154"/>
        <v>2348</v>
      </c>
      <c r="D433" s="7">
        <f>IF(N433&gt;0, RANK(N433,(N433:P433,Q433:AE433)),0)</f>
        <v>1</v>
      </c>
      <c r="E433" s="7">
        <f>IF(O433&gt;0,RANK(O433,(N433:P433,Q433:AE433)),0)</f>
        <v>2</v>
      </c>
      <c r="F433" s="7">
        <f>IF(P433&gt;0,RANK(P433,(N433:P433,Q433:AE433)),0)</f>
        <v>0</v>
      </c>
      <c r="G433" s="1">
        <f t="shared" si="155"/>
        <v>172</v>
      </c>
      <c r="H433" s="2">
        <f t="shared" si="156"/>
        <v>7.3253833049403749E-2</v>
      </c>
      <c r="I433" s="2"/>
      <c r="J433" s="2">
        <f t="shared" si="157"/>
        <v>0.52129471890971035</v>
      </c>
      <c r="K433" s="2">
        <f t="shared" si="158"/>
        <v>0.44804088586030666</v>
      </c>
      <c r="L433" s="2">
        <f t="shared" si="159"/>
        <v>0</v>
      </c>
      <c r="M433" s="2">
        <f t="shared" si="160"/>
        <v>3.0664395229982988E-2</v>
      </c>
      <c r="N433" s="113">
        <v>1224</v>
      </c>
      <c r="O433" s="113">
        <v>1052</v>
      </c>
      <c r="P433" s="113"/>
      <c r="Q433" s="114">
        <v>72</v>
      </c>
      <c r="R433" s="114"/>
      <c r="S433" s="114"/>
      <c r="T433" s="114"/>
      <c r="U433" s="113"/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  <c r="AG433" s="7">
        <f>IF(Q433&gt;0,RANK(Q433,(N433:P433,Q433:AE433)),0)</f>
        <v>3</v>
      </c>
      <c r="AH433" s="7">
        <f>IF(R433&gt;0,RANK(R433,(N433:P433,Q433:AE433)),0)</f>
        <v>0</v>
      </c>
      <c r="AI433" s="7">
        <f>IF(T433&gt;0,RANK(T433,(N433:P433,Q433:AE433)),0)</f>
        <v>0</v>
      </c>
      <c r="AJ433" s="7">
        <f>IF(S433&gt;0,RANK(S433,(N433:P433,Q433:AE433)),0)</f>
        <v>0</v>
      </c>
      <c r="AK433" s="2">
        <f t="shared" si="161"/>
        <v>3.0664395229982964E-2</v>
      </c>
      <c r="AL433" s="2">
        <f t="shared" si="162"/>
        <v>0</v>
      </c>
      <c r="AM433" s="2">
        <f t="shared" si="163"/>
        <v>0</v>
      </c>
      <c r="AN433" s="2">
        <f t="shared" si="164"/>
        <v>0</v>
      </c>
      <c r="AP433" t="s">
        <v>1574</v>
      </c>
      <c r="AQ433" t="s">
        <v>1248</v>
      </c>
      <c r="AR433">
        <v>3</v>
      </c>
      <c r="AT433" s="97">
        <v>13</v>
      </c>
      <c r="AU433" s="99">
        <v>43</v>
      </c>
      <c r="AV433" s="103">
        <f t="shared" si="165"/>
        <v>13043</v>
      </c>
      <c r="AX433" s="7" t="s">
        <v>1370</v>
      </c>
      <c r="BJ433">
        <v>0</v>
      </c>
      <c r="BK433">
        <v>0</v>
      </c>
    </row>
    <row r="434" spans="1:63" hidden="1" outlineLevel="1">
      <c r="A434" t="s">
        <v>1575</v>
      </c>
      <c r="B434" t="s">
        <v>1248</v>
      </c>
      <c r="C434" s="1">
        <f t="shared" si="154"/>
        <v>22526</v>
      </c>
      <c r="D434" s="7">
        <f>IF(N434&gt;0, RANK(N434,(N434:P434,Q434:AE434)),0)</f>
        <v>2</v>
      </c>
      <c r="E434" s="7">
        <f>IF(O434&gt;0,RANK(O434,(N434:P434,Q434:AE434)),0)</f>
        <v>1</v>
      </c>
      <c r="F434" s="7">
        <f>IF(P434&gt;0,RANK(P434,(N434:P434,Q434:AE434)),0)</f>
        <v>0</v>
      </c>
      <c r="G434" s="1">
        <f t="shared" si="155"/>
        <v>1733</v>
      </c>
      <c r="H434" s="2">
        <f t="shared" si="156"/>
        <v>7.6933321495161147E-2</v>
      </c>
      <c r="I434" s="2"/>
      <c r="J434" s="2">
        <f t="shared" si="157"/>
        <v>0.44433099529432657</v>
      </c>
      <c r="K434" s="2">
        <f t="shared" si="158"/>
        <v>0.5212643167894877</v>
      </c>
      <c r="L434" s="2">
        <f t="shared" si="159"/>
        <v>0</v>
      </c>
      <c r="M434" s="2">
        <f t="shared" si="160"/>
        <v>3.4404687916185672E-2</v>
      </c>
      <c r="N434" s="113">
        <v>10009</v>
      </c>
      <c r="O434" s="113">
        <v>11742</v>
      </c>
      <c r="P434" s="113"/>
      <c r="Q434" s="114">
        <v>775</v>
      </c>
      <c r="R434" s="114"/>
      <c r="S434" s="114"/>
      <c r="T434" s="114"/>
      <c r="U434" s="113"/>
      <c r="V434" s="113"/>
      <c r="W434" s="113"/>
      <c r="X434" s="113"/>
      <c r="Y434" s="113"/>
      <c r="Z434" s="113"/>
      <c r="AA434" s="113"/>
      <c r="AB434" s="113"/>
      <c r="AC434" s="113"/>
      <c r="AD434" s="113"/>
      <c r="AE434" s="113"/>
      <c r="AG434" s="7">
        <f>IF(Q434&gt;0,RANK(Q434,(N434:P434,Q434:AE434)),0)</f>
        <v>3</v>
      </c>
      <c r="AH434" s="7">
        <f>IF(R434&gt;0,RANK(R434,(N434:P434,Q434:AE434)),0)</f>
        <v>0</v>
      </c>
      <c r="AI434" s="7">
        <f>IF(T434&gt;0,RANK(T434,(N434:P434,Q434:AE434)),0)</f>
        <v>0</v>
      </c>
      <c r="AJ434" s="7">
        <f>IF(S434&gt;0,RANK(S434,(N434:P434,Q434:AE434)),0)</f>
        <v>0</v>
      </c>
      <c r="AK434" s="2">
        <f t="shared" si="161"/>
        <v>3.4404687916185742E-2</v>
      </c>
      <c r="AL434" s="2">
        <f t="shared" si="162"/>
        <v>0</v>
      </c>
      <c r="AM434" s="2">
        <f t="shared" si="163"/>
        <v>0</v>
      </c>
      <c r="AN434" s="2">
        <f t="shared" si="164"/>
        <v>0</v>
      </c>
      <c r="AP434" t="s">
        <v>1575</v>
      </c>
      <c r="AQ434" t="s">
        <v>1248</v>
      </c>
      <c r="AR434">
        <v>0</v>
      </c>
      <c r="AT434" s="97">
        <v>13</v>
      </c>
      <c r="AU434" s="99">
        <v>45</v>
      </c>
      <c r="AV434" s="103">
        <f t="shared" si="165"/>
        <v>13045</v>
      </c>
      <c r="AX434" s="7" t="s">
        <v>1370</v>
      </c>
      <c r="BJ434">
        <v>0</v>
      </c>
      <c r="BK434">
        <v>0</v>
      </c>
    </row>
    <row r="435" spans="1:63" hidden="1" outlineLevel="1">
      <c r="A435" t="s">
        <v>1569</v>
      </c>
      <c r="B435" t="s">
        <v>1248</v>
      </c>
      <c r="C435" s="1">
        <f t="shared" si="154"/>
        <v>14603</v>
      </c>
      <c r="D435" s="7">
        <f>IF(N435&gt;0, RANK(N435,(N435:P435,Q435:AE435)),0)</f>
        <v>2</v>
      </c>
      <c r="E435" s="7">
        <f>IF(O435&gt;0,RANK(O435,(N435:P435,Q435:AE435)),0)</f>
        <v>1</v>
      </c>
      <c r="F435" s="7">
        <f>IF(P435&gt;0,RANK(P435,(N435:P435,Q435:AE435)),0)</f>
        <v>0</v>
      </c>
      <c r="G435" s="1">
        <f t="shared" si="155"/>
        <v>4455</v>
      </c>
      <c r="H435" s="2">
        <f t="shared" si="156"/>
        <v>0.30507429980141065</v>
      </c>
      <c r="I435" s="2"/>
      <c r="J435" s="2">
        <f t="shared" si="157"/>
        <v>0.33328768061357256</v>
      </c>
      <c r="K435" s="2">
        <f t="shared" si="158"/>
        <v>0.63836198041498327</v>
      </c>
      <c r="L435" s="2">
        <f t="shared" si="159"/>
        <v>0</v>
      </c>
      <c r="M435" s="2">
        <f t="shared" si="160"/>
        <v>2.8350338971444233E-2</v>
      </c>
      <c r="N435" s="113">
        <v>4867</v>
      </c>
      <c r="O435" s="113">
        <v>9322</v>
      </c>
      <c r="P435" s="113"/>
      <c r="Q435" s="114">
        <v>414</v>
      </c>
      <c r="R435" s="114"/>
      <c r="S435" s="114"/>
      <c r="T435" s="114"/>
      <c r="U435" s="113"/>
      <c r="V435" s="113"/>
      <c r="W435" s="113"/>
      <c r="X435" s="113"/>
      <c r="Y435" s="113"/>
      <c r="Z435" s="113"/>
      <c r="AA435" s="113"/>
      <c r="AB435" s="113"/>
      <c r="AC435" s="113"/>
      <c r="AD435" s="113"/>
      <c r="AE435" s="113"/>
      <c r="AG435" s="7">
        <f>IF(Q435&gt;0,RANK(Q435,(N435:P435,Q435:AE435)),0)</f>
        <v>3</v>
      </c>
      <c r="AH435" s="7">
        <f>IF(R435&gt;0,RANK(R435,(N435:P435,Q435:AE435)),0)</f>
        <v>0</v>
      </c>
      <c r="AI435" s="7">
        <f>IF(T435&gt;0,RANK(T435,(N435:P435,Q435:AE435)),0)</f>
        <v>0</v>
      </c>
      <c r="AJ435" s="7">
        <f>IF(S435&gt;0,RANK(S435,(N435:P435,Q435:AE435)),0)</f>
        <v>0</v>
      </c>
      <c r="AK435" s="2">
        <f t="shared" si="161"/>
        <v>2.8350338971444223E-2</v>
      </c>
      <c r="AL435" s="2">
        <f t="shared" si="162"/>
        <v>0</v>
      </c>
      <c r="AM435" s="2">
        <f t="shared" si="163"/>
        <v>0</v>
      </c>
      <c r="AN435" s="2">
        <f t="shared" si="164"/>
        <v>0</v>
      </c>
      <c r="AP435" t="s">
        <v>1569</v>
      </c>
      <c r="AQ435" t="s">
        <v>1248</v>
      </c>
      <c r="AR435">
        <v>10</v>
      </c>
      <c r="AT435" s="97">
        <v>13</v>
      </c>
      <c r="AU435" s="99">
        <v>47</v>
      </c>
      <c r="AV435" s="103">
        <f t="shared" si="165"/>
        <v>13047</v>
      </c>
      <c r="AX435" s="7" t="s">
        <v>1370</v>
      </c>
      <c r="BJ435">
        <v>0</v>
      </c>
      <c r="BK435">
        <v>0</v>
      </c>
    </row>
    <row r="436" spans="1:63" hidden="1" outlineLevel="1">
      <c r="A436" t="s">
        <v>1634</v>
      </c>
      <c r="B436" t="s">
        <v>1248</v>
      </c>
      <c r="C436" s="1">
        <f t="shared" si="154"/>
        <v>1953</v>
      </c>
      <c r="D436" s="7">
        <f>IF(N436&gt;0, RANK(N436,(N436:P436,Q436:AE436)),0)</f>
        <v>1</v>
      </c>
      <c r="E436" s="7">
        <f>IF(O436&gt;0,RANK(O436,(N436:P436,Q436:AE436)),0)</f>
        <v>2</v>
      </c>
      <c r="F436" s="7">
        <f>IF(P436&gt;0,RANK(P436,(N436:P436,Q436:AE436)),0)</f>
        <v>0</v>
      </c>
      <c r="G436" s="1">
        <f t="shared" si="155"/>
        <v>253</v>
      </c>
      <c r="H436" s="2">
        <f t="shared" si="156"/>
        <v>0.12954429083461341</v>
      </c>
      <c r="I436" s="2"/>
      <c r="J436" s="2">
        <f t="shared" si="157"/>
        <v>0.53405017921146958</v>
      </c>
      <c r="K436" s="2">
        <f t="shared" si="158"/>
        <v>0.40450588837685614</v>
      </c>
      <c r="L436" s="2">
        <f t="shared" si="159"/>
        <v>0</v>
      </c>
      <c r="M436" s="2">
        <f t="shared" si="160"/>
        <v>6.1443932411674285E-2</v>
      </c>
      <c r="N436" s="113">
        <v>1043</v>
      </c>
      <c r="O436" s="113">
        <v>790</v>
      </c>
      <c r="P436" s="113"/>
      <c r="Q436" s="114">
        <v>120</v>
      </c>
      <c r="R436" s="114"/>
      <c r="S436" s="114"/>
      <c r="T436" s="114"/>
      <c r="U436" s="113"/>
      <c r="V436" s="113"/>
      <c r="W436" s="113"/>
      <c r="X436" s="113"/>
      <c r="Y436" s="113"/>
      <c r="Z436" s="113"/>
      <c r="AA436" s="113"/>
      <c r="AB436" s="113"/>
      <c r="AC436" s="113"/>
      <c r="AD436" s="113"/>
      <c r="AE436" s="113"/>
      <c r="AG436" s="7">
        <f>IF(Q436&gt;0,RANK(Q436,(N436:P436,Q436:AE436)),0)</f>
        <v>3</v>
      </c>
      <c r="AH436" s="7">
        <f>IF(R436&gt;0,RANK(R436,(N436:P436,Q436:AE436)),0)</f>
        <v>0</v>
      </c>
      <c r="AI436" s="7">
        <f>IF(T436&gt;0,RANK(T436,(N436:P436,Q436:AE436)),0)</f>
        <v>0</v>
      </c>
      <c r="AJ436" s="7">
        <f>IF(S436&gt;0,RANK(S436,(N436:P436,Q436:AE436)),0)</f>
        <v>0</v>
      </c>
      <c r="AK436" s="2">
        <f t="shared" si="161"/>
        <v>6.1443932411674347E-2</v>
      </c>
      <c r="AL436" s="2">
        <f t="shared" si="162"/>
        <v>0</v>
      </c>
      <c r="AM436" s="2">
        <f t="shared" si="163"/>
        <v>0</v>
      </c>
      <c r="AN436" s="2">
        <f t="shared" si="164"/>
        <v>0</v>
      </c>
      <c r="AP436" t="s">
        <v>1634</v>
      </c>
      <c r="AQ436" t="s">
        <v>1248</v>
      </c>
      <c r="AR436">
        <v>1</v>
      </c>
      <c r="AT436" s="97">
        <v>13</v>
      </c>
      <c r="AU436" s="99">
        <v>49</v>
      </c>
      <c r="AV436" s="103">
        <f t="shared" si="165"/>
        <v>13049</v>
      </c>
      <c r="AX436" s="7" t="s">
        <v>1370</v>
      </c>
      <c r="BJ436">
        <v>0</v>
      </c>
      <c r="BK436">
        <v>0</v>
      </c>
    </row>
    <row r="437" spans="1:63" hidden="1" outlineLevel="1">
      <c r="A437" t="s">
        <v>565</v>
      </c>
      <c r="B437" t="s">
        <v>1248</v>
      </c>
      <c r="C437" s="1">
        <f t="shared" si="154"/>
        <v>67303</v>
      </c>
      <c r="D437" s="7">
        <f>IF(N437&gt;0, RANK(N437,(N437:P437,Q437:AE437)),0)</f>
        <v>1</v>
      </c>
      <c r="E437" s="7">
        <f>IF(O437&gt;0,RANK(O437,(N437:P437,Q437:AE437)),0)</f>
        <v>2</v>
      </c>
      <c r="F437" s="7">
        <f>IF(P437&gt;0,RANK(P437,(N437:P437,Q437:AE437)),0)</f>
        <v>0</v>
      </c>
      <c r="G437" s="1">
        <f t="shared" si="155"/>
        <v>556</v>
      </c>
      <c r="H437" s="2">
        <f t="shared" si="156"/>
        <v>8.261147348558014E-3</v>
      </c>
      <c r="I437" s="2"/>
      <c r="J437" s="2">
        <f t="shared" si="157"/>
        <v>0.49312809235843869</v>
      </c>
      <c r="K437" s="2">
        <f t="shared" si="158"/>
        <v>0.4848669450098807</v>
      </c>
      <c r="L437" s="2">
        <f t="shared" si="159"/>
        <v>0</v>
      </c>
      <c r="M437" s="2">
        <f t="shared" si="160"/>
        <v>2.2004962631680614E-2</v>
      </c>
      <c r="N437" s="113">
        <v>33189</v>
      </c>
      <c r="O437" s="113">
        <v>32633</v>
      </c>
      <c r="P437" s="113"/>
      <c r="Q437" s="114">
        <v>1481</v>
      </c>
      <c r="R437" s="114"/>
      <c r="S437" s="114"/>
      <c r="T437" s="114"/>
      <c r="U437" s="113"/>
      <c r="V437" s="113"/>
      <c r="W437" s="113"/>
      <c r="X437" s="113"/>
      <c r="Y437" s="113"/>
      <c r="Z437" s="113"/>
      <c r="AA437" s="113"/>
      <c r="AB437" s="113"/>
      <c r="AC437" s="113"/>
      <c r="AD437" s="113"/>
      <c r="AE437" s="113"/>
      <c r="AG437" s="7">
        <f>IF(Q437&gt;0,RANK(Q437,(N437:P437,Q437:AE437)),0)</f>
        <v>3</v>
      </c>
      <c r="AH437" s="7">
        <f>IF(R437&gt;0,RANK(R437,(N437:P437,Q437:AE437)),0)</f>
        <v>0</v>
      </c>
      <c r="AI437" s="7">
        <f>IF(T437&gt;0,RANK(T437,(N437:P437,Q437:AE437)),0)</f>
        <v>0</v>
      </c>
      <c r="AJ437" s="7">
        <f>IF(S437&gt;0,RANK(S437,(N437:P437,Q437:AE437)),0)</f>
        <v>0</v>
      </c>
      <c r="AK437" s="2">
        <f t="shared" si="161"/>
        <v>2.200496263168061E-2</v>
      </c>
      <c r="AL437" s="2">
        <f t="shared" si="162"/>
        <v>0</v>
      </c>
      <c r="AM437" s="2">
        <f t="shared" si="163"/>
        <v>0</v>
      </c>
      <c r="AN437" s="2">
        <f t="shared" si="164"/>
        <v>0</v>
      </c>
      <c r="AP437" t="s">
        <v>565</v>
      </c>
      <c r="AQ437" t="s">
        <v>1248</v>
      </c>
      <c r="AR437">
        <v>0</v>
      </c>
      <c r="AT437" s="97">
        <v>13</v>
      </c>
      <c r="AU437" s="99">
        <v>51</v>
      </c>
      <c r="AV437" s="103">
        <f t="shared" si="165"/>
        <v>13051</v>
      </c>
      <c r="AX437" s="7" t="s">
        <v>1370</v>
      </c>
      <c r="BJ437">
        <v>0</v>
      </c>
      <c r="BK437">
        <v>0</v>
      </c>
    </row>
    <row r="438" spans="1:63" hidden="1" outlineLevel="1">
      <c r="A438" t="s">
        <v>1077</v>
      </c>
      <c r="B438" t="s">
        <v>1248</v>
      </c>
      <c r="C438" s="1">
        <f t="shared" si="154"/>
        <v>965</v>
      </c>
      <c r="D438" s="7">
        <f>IF(N438&gt;0, RANK(N438,(N438:P438,Q438:AE438)),0)</f>
        <v>1</v>
      </c>
      <c r="E438" s="7">
        <f>IF(O438&gt;0,RANK(O438,(N438:P438,Q438:AE438)),0)</f>
        <v>2</v>
      </c>
      <c r="F438" s="7">
        <f>IF(P438&gt;0,RANK(P438,(N438:P438,Q438:AE438)),0)</f>
        <v>0</v>
      </c>
      <c r="G438" s="1">
        <f t="shared" si="155"/>
        <v>122</v>
      </c>
      <c r="H438" s="2">
        <f t="shared" si="156"/>
        <v>0.12642487046632125</v>
      </c>
      <c r="I438" s="2"/>
      <c r="J438" s="2">
        <f t="shared" si="157"/>
        <v>0.54404145077720212</v>
      </c>
      <c r="K438" s="2">
        <f t="shared" si="158"/>
        <v>0.41761658031088084</v>
      </c>
      <c r="L438" s="2">
        <f t="shared" si="159"/>
        <v>0</v>
      </c>
      <c r="M438" s="2">
        <f t="shared" si="160"/>
        <v>3.8341968911917046E-2</v>
      </c>
      <c r="N438" s="113">
        <v>525</v>
      </c>
      <c r="O438" s="113">
        <v>403</v>
      </c>
      <c r="P438" s="113"/>
      <c r="Q438" s="114">
        <v>37</v>
      </c>
      <c r="R438" s="114"/>
      <c r="S438" s="114"/>
      <c r="T438" s="114"/>
      <c r="U438" s="113"/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  <c r="AG438" s="7">
        <f>IF(Q438&gt;0,RANK(Q438,(N438:P438,Q438:AE438)),0)</f>
        <v>3</v>
      </c>
      <c r="AH438" s="7">
        <f>IF(R438&gt;0,RANK(R438,(N438:P438,Q438:AE438)),0)</f>
        <v>0</v>
      </c>
      <c r="AI438" s="7">
        <f>IF(T438&gt;0,RANK(T438,(N438:P438,Q438:AE438)),0)</f>
        <v>0</v>
      </c>
      <c r="AJ438" s="7">
        <f>IF(S438&gt;0,RANK(S438,(N438:P438,Q438:AE438)),0)</f>
        <v>0</v>
      </c>
      <c r="AK438" s="2">
        <f t="shared" si="161"/>
        <v>3.8341968911917101E-2</v>
      </c>
      <c r="AL438" s="2">
        <f t="shared" si="162"/>
        <v>0</v>
      </c>
      <c r="AM438" s="2">
        <f t="shared" si="163"/>
        <v>0</v>
      </c>
      <c r="AN438" s="2">
        <f t="shared" si="164"/>
        <v>0</v>
      </c>
      <c r="AP438" t="s">
        <v>1077</v>
      </c>
      <c r="AQ438" t="s">
        <v>1248</v>
      </c>
      <c r="AR438">
        <v>2</v>
      </c>
      <c r="AT438" s="97">
        <v>13</v>
      </c>
      <c r="AU438" s="99">
        <v>53</v>
      </c>
      <c r="AV438" s="103">
        <f t="shared" si="165"/>
        <v>13053</v>
      </c>
      <c r="AX438" s="7" t="s">
        <v>1370</v>
      </c>
      <c r="BJ438">
        <v>0</v>
      </c>
      <c r="BK438">
        <v>0</v>
      </c>
    </row>
    <row r="439" spans="1:63" hidden="1" outlineLevel="1">
      <c r="A439" t="s">
        <v>1666</v>
      </c>
      <c r="B439" t="s">
        <v>1248</v>
      </c>
      <c r="C439" s="1">
        <f t="shared" si="154"/>
        <v>6434</v>
      </c>
      <c r="D439" s="7">
        <f>IF(N439&gt;0, RANK(N439,(N439:P439,Q439:AE439)),0)</f>
        <v>1</v>
      </c>
      <c r="E439" s="7">
        <f>IF(O439&gt;0,RANK(O439,(N439:P439,Q439:AE439)),0)</f>
        <v>2</v>
      </c>
      <c r="F439" s="7">
        <f>IF(P439&gt;0,RANK(P439,(N439:P439,Q439:AE439)),0)</f>
        <v>0</v>
      </c>
      <c r="G439" s="1">
        <f t="shared" si="155"/>
        <v>50</v>
      </c>
      <c r="H439" s="2">
        <f t="shared" si="156"/>
        <v>7.7712154180913894E-3</v>
      </c>
      <c r="I439" s="2"/>
      <c r="J439" s="2">
        <f t="shared" si="157"/>
        <v>0.48399129623873172</v>
      </c>
      <c r="K439" s="2">
        <f t="shared" si="158"/>
        <v>0.47622008082064032</v>
      </c>
      <c r="L439" s="2">
        <f t="shared" si="159"/>
        <v>0</v>
      </c>
      <c r="M439" s="2">
        <f t="shared" si="160"/>
        <v>3.978862294062796E-2</v>
      </c>
      <c r="N439" s="113">
        <v>3114</v>
      </c>
      <c r="O439" s="113">
        <v>3064</v>
      </c>
      <c r="P439" s="113"/>
      <c r="Q439" s="114">
        <v>256</v>
      </c>
      <c r="R439" s="114"/>
      <c r="S439" s="114"/>
      <c r="T439" s="114"/>
      <c r="U439" s="113"/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G439" s="7">
        <f>IF(Q439&gt;0,RANK(Q439,(N439:P439,Q439:AE439)),0)</f>
        <v>3</v>
      </c>
      <c r="AH439" s="7">
        <f>IF(R439&gt;0,RANK(R439,(N439:P439,Q439:AE439)),0)</f>
        <v>0</v>
      </c>
      <c r="AI439" s="7">
        <f>IF(T439&gt;0,RANK(T439,(N439:P439,Q439:AE439)),0)</f>
        <v>0</v>
      </c>
      <c r="AJ439" s="7">
        <f>IF(S439&gt;0,RANK(S439,(N439:P439,Q439:AE439)),0)</f>
        <v>0</v>
      </c>
      <c r="AK439" s="2">
        <f t="shared" si="161"/>
        <v>3.9788622940627912E-2</v>
      </c>
      <c r="AL439" s="2">
        <f t="shared" si="162"/>
        <v>0</v>
      </c>
      <c r="AM439" s="2">
        <f t="shared" si="163"/>
        <v>0</v>
      </c>
      <c r="AN439" s="2">
        <f t="shared" si="164"/>
        <v>0</v>
      </c>
      <c r="AP439" t="s">
        <v>1666</v>
      </c>
      <c r="AQ439" t="s">
        <v>1248</v>
      </c>
      <c r="AR439">
        <v>11</v>
      </c>
      <c r="AT439" s="97">
        <v>13</v>
      </c>
      <c r="AU439" s="99">
        <v>55</v>
      </c>
      <c r="AV439" s="103">
        <f t="shared" si="165"/>
        <v>13055</v>
      </c>
      <c r="AX439" s="7" t="s">
        <v>1370</v>
      </c>
      <c r="BJ439">
        <v>0</v>
      </c>
      <c r="BK439">
        <v>0</v>
      </c>
    </row>
    <row r="440" spans="1:63" hidden="1" outlineLevel="1">
      <c r="A440" t="s">
        <v>1396</v>
      </c>
      <c r="B440" t="s">
        <v>1248</v>
      </c>
      <c r="C440" s="1">
        <f t="shared" si="154"/>
        <v>28714</v>
      </c>
      <c r="D440" s="7">
        <f>IF(N440&gt;0, RANK(N440,(N440:P440,Q440:AE440)),0)</f>
        <v>2</v>
      </c>
      <c r="E440" s="7">
        <f>IF(O440&gt;0,RANK(O440,(N440:P440,Q440:AE440)),0)</f>
        <v>1</v>
      </c>
      <c r="F440" s="7">
        <f>IF(P440&gt;0,RANK(P440,(N440:P440,Q440:AE440)),0)</f>
        <v>0</v>
      </c>
      <c r="G440" s="1">
        <f t="shared" si="155"/>
        <v>8564</v>
      </c>
      <c r="H440" s="2">
        <f t="shared" si="156"/>
        <v>0.29825172389775023</v>
      </c>
      <c r="I440" s="2"/>
      <c r="J440" s="2">
        <f t="shared" si="157"/>
        <v>0.33568990736226229</v>
      </c>
      <c r="K440" s="2">
        <f t="shared" si="158"/>
        <v>0.63394163126001257</v>
      </c>
      <c r="L440" s="2">
        <f t="shared" si="159"/>
        <v>0</v>
      </c>
      <c r="M440" s="2">
        <f t="shared" si="160"/>
        <v>3.0368461377725087E-2</v>
      </c>
      <c r="N440" s="113">
        <v>9639</v>
      </c>
      <c r="O440" s="113">
        <v>18203</v>
      </c>
      <c r="P440" s="113"/>
      <c r="Q440" s="114">
        <v>872</v>
      </c>
      <c r="R440" s="114"/>
      <c r="S440" s="114"/>
      <c r="T440" s="114"/>
      <c r="U440" s="113"/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  <c r="AG440" s="7">
        <f>IF(Q440&gt;0,RANK(Q440,(N440:P440,Q440:AE440)),0)</f>
        <v>3</v>
      </c>
      <c r="AH440" s="7">
        <f>IF(R440&gt;0,RANK(R440,(N440:P440,Q440:AE440)),0)</f>
        <v>0</v>
      </c>
      <c r="AI440" s="7">
        <f>IF(T440&gt;0,RANK(T440,(N440:P440,Q440:AE440)),0)</f>
        <v>0</v>
      </c>
      <c r="AJ440" s="7">
        <f>IF(S440&gt;0,RANK(S440,(N440:P440,Q440:AE440)),0)</f>
        <v>0</v>
      </c>
      <c r="AK440" s="2">
        <f t="shared" si="161"/>
        <v>3.0368461377725153E-2</v>
      </c>
      <c r="AL440" s="2">
        <f t="shared" si="162"/>
        <v>0</v>
      </c>
      <c r="AM440" s="2">
        <f t="shared" si="163"/>
        <v>0</v>
      </c>
      <c r="AN440" s="2">
        <f t="shared" si="164"/>
        <v>0</v>
      </c>
      <c r="AP440" t="s">
        <v>1396</v>
      </c>
      <c r="AQ440" t="s">
        <v>1248</v>
      </c>
      <c r="AR440">
        <v>0</v>
      </c>
      <c r="AT440" s="97">
        <v>13</v>
      </c>
      <c r="AU440" s="99">
        <v>57</v>
      </c>
      <c r="AV440" s="103">
        <f t="shared" si="165"/>
        <v>13057</v>
      </c>
      <c r="AX440" s="7" t="s">
        <v>1370</v>
      </c>
      <c r="BJ440">
        <v>0</v>
      </c>
      <c r="BK440">
        <v>0</v>
      </c>
    </row>
    <row r="441" spans="1:63" hidden="1" outlineLevel="1">
      <c r="A441" t="s">
        <v>957</v>
      </c>
      <c r="B441" t="s">
        <v>1248</v>
      </c>
      <c r="C441" s="1">
        <f t="shared" si="154"/>
        <v>27597</v>
      </c>
      <c r="D441" s="7">
        <f>IF(N441&gt;0, RANK(N441,(N441:P441,Q441:AE441)),0)</f>
        <v>1</v>
      </c>
      <c r="E441" s="7">
        <f>IF(O441&gt;0,RANK(O441,(N441:P441,Q441:AE441)),0)</f>
        <v>2</v>
      </c>
      <c r="F441" s="7">
        <f>IF(P441&gt;0,RANK(P441,(N441:P441,Q441:AE441)),0)</f>
        <v>0</v>
      </c>
      <c r="G441" s="1">
        <f t="shared" si="155"/>
        <v>4563</v>
      </c>
      <c r="H441" s="2">
        <f t="shared" si="156"/>
        <v>0.1653440591368627</v>
      </c>
      <c r="I441" s="2"/>
      <c r="J441" s="2">
        <f t="shared" si="157"/>
        <v>0.55962604630938151</v>
      </c>
      <c r="K441" s="2">
        <f t="shared" si="158"/>
        <v>0.39428198717251878</v>
      </c>
      <c r="L441" s="2">
        <f t="shared" si="159"/>
        <v>0</v>
      </c>
      <c r="M441" s="2">
        <f t="shared" si="160"/>
        <v>4.6091966518099714E-2</v>
      </c>
      <c r="N441" s="113">
        <v>15444</v>
      </c>
      <c r="O441" s="113">
        <v>10881</v>
      </c>
      <c r="P441" s="113"/>
      <c r="Q441" s="114">
        <v>1272</v>
      </c>
      <c r="R441" s="114"/>
      <c r="S441" s="114"/>
      <c r="T441" s="114"/>
      <c r="U441" s="113"/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  <c r="AG441" s="7">
        <f>IF(Q441&gt;0,RANK(Q441,(N441:P441,Q441:AE441)),0)</f>
        <v>3</v>
      </c>
      <c r="AH441" s="7">
        <f>IF(R441&gt;0,RANK(R441,(N441:P441,Q441:AE441)),0)</f>
        <v>0</v>
      </c>
      <c r="AI441" s="7">
        <f>IF(T441&gt;0,RANK(T441,(N441:P441,Q441:AE441)),0)</f>
        <v>0</v>
      </c>
      <c r="AJ441" s="7">
        <f>IF(S441&gt;0,RANK(S441,(N441:P441,Q441:AE441)),0)</f>
        <v>0</v>
      </c>
      <c r="AK441" s="2">
        <f t="shared" si="161"/>
        <v>4.609196651809979E-2</v>
      </c>
      <c r="AL441" s="2">
        <f t="shared" si="162"/>
        <v>0</v>
      </c>
      <c r="AM441" s="2">
        <f t="shared" si="163"/>
        <v>0</v>
      </c>
      <c r="AN441" s="2">
        <f t="shared" si="164"/>
        <v>0</v>
      </c>
      <c r="AP441" t="s">
        <v>957</v>
      </c>
      <c r="AQ441" t="s">
        <v>1248</v>
      </c>
      <c r="AR441">
        <v>12</v>
      </c>
      <c r="AT441" s="97">
        <v>13</v>
      </c>
      <c r="AU441" s="99">
        <v>59</v>
      </c>
      <c r="AV441" s="103">
        <f t="shared" si="165"/>
        <v>13059</v>
      </c>
      <c r="AX441" s="7" t="s">
        <v>1370</v>
      </c>
      <c r="BJ441">
        <v>1</v>
      </c>
      <c r="BK441">
        <v>0</v>
      </c>
    </row>
    <row r="442" spans="1:63" hidden="1" outlineLevel="1">
      <c r="A442" t="s">
        <v>958</v>
      </c>
      <c r="B442" t="s">
        <v>1248</v>
      </c>
      <c r="C442" s="1">
        <f t="shared" si="154"/>
        <v>1093</v>
      </c>
      <c r="D442" s="7">
        <f>IF(N442&gt;0, RANK(N442,(N442:P442,Q442:AE442)),0)</f>
        <v>1</v>
      </c>
      <c r="E442" s="7">
        <f>IF(O442&gt;0,RANK(O442,(N442:P442,Q442:AE442)),0)</f>
        <v>2</v>
      </c>
      <c r="F442" s="7">
        <f>IF(P442&gt;0,RANK(P442,(N442:P442,Q442:AE442)),0)</f>
        <v>0</v>
      </c>
      <c r="G442" s="1">
        <f t="shared" si="155"/>
        <v>474</v>
      </c>
      <c r="H442" s="2">
        <f t="shared" si="156"/>
        <v>0.43366880146386094</v>
      </c>
      <c r="I442" s="2"/>
      <c r="J442" s="2">
        <f t="shared" si="157"/>
        <v>0.70356816102470265</v>
      </c>
      <c r="K442" s="2">
        <f t="shared" si="158"/>
        <v>0.26989935956084171</v>
      </c>
      <c r="L442" s="2">
        <f t="shared" si="159"/>
        <v>0</v>
      </c>
      <c r="M442" s="2">
        <f t="shared" si="160"/>
        <v>2.6532479414455634E-2</v>
      </c>
      <c r="N442" s="113">
        <v>769</v>
      </c>
      <c r="O442" s="113">
        <v>295</v>
      </c>
      <c r="P442" s="113"/>
      <c r="Q442" s="114">
        <v>29</v>
      </c>
      <c r="R442" s="114"/>
      <c r="S442" s="114"/>
      <c r="T442" s="114"/>
      <c r="U442" s="113"/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G442" s="7">
        <f>IF(Q442&gt;0,RANK(Q442,(N442:P442,Q442:AE442)),0)</f>
        <v>3</v>
      </c>
      <c r="AH442" s="7">
        <f>IF(R442&gt;0,RANK(R442,(N442:P442,Q442:AE442)),0)</f>
        <v>0</v>
      </c>
      <c r="AI442" s="7">
        <f>IF(T442&gt;0,RANK(T442,(N442:P442,Q442:AE442)),0)</f>
        <v>0</v>
      </c>
      <c r="AJ442" s="7">
        <f>IF(S442&gt;0,RANK(S442,(N442:P442,Q442:AE442)),0)</f>
        <v>0</v>
      </c>
      <c r="AK442" s="2">
        <f t="shared" si="161"/>
        <v>2.6532479414455627E-2</v>
      </c>
      <c r="AL442" s="2">
        <f t="shared" si="162"/>
        <v>0</v>
      </c>
      <c r="AM442" s="2">
        <f t="shared" si="163"/>
        <v>0</v>
      </c>
      <c r="AN442" s="2">
        <f t="shared" si="164"/>
        <v>0</v>
      </c>
      <c r="AP442" t="s">
        <v>958</v>
      </c>
      <c r="AQ442" t="s">
        <v>1248</v>
      </c>
      <c r="AR442">
        <v>2</v>
      </c>
      <c r="AT442" s="97">
        <v>13</v>
      </c>
      <c r="AU442" s="99">
        <v>61</v>
      </c>
      <c r="AV442" s="103">
        <f t="shared" si="165"/>
        <v>13061</v>
      </c>
      <c r="AX442" s="7" t="s">
        <v>1370</v>
      </c>
      <c r="BJ442">
        <v>0</v>
      </c>
      <c r="BK442">
        <v>0</v>
      </c>
    </row>
    <row r="443" spans="1:63" hidden="1" outlineLevel="1">
      <c r="A443" t="s">
        <v>210</v>
      </c>
      <c r="B443" t="s">
        <v>1248</v>
      </c>
      <c r="C443" s="1">
        <f t="shared" si="154"/>
        <v>57639</v>
      </c>
      <c r="D443" s="7">
        <f>IF(N443&gt;0, RANK(N443,(N443:P443,Q443:AE443)),0)</f>
        <v>1</v>
      </c>
      <c r="E443" s="7">
        <f>IF(O443&gt;0,RANK(O443,(N443:P443,Q443:AE443)),0)</f>
        <v>2</v>
      </c>
      <c r="F443" s="7">
        <f>IF(P443&gt;0,RANK(P443,(N443:P443,Q443:AE443)),0)</f>
        <v>0</v>
      </c>
      <c r="G443" s="1">
        <f t="shared" si="155"/>
        <v>1916</v>
      </c>
      <c r="H443" s="2">
        <f t="shared" si="156"/>
        <v>3.3241381703360572E-2</v>
      </c>
      <c r="I443" s="2"/>
      <c r="J443" s="2">
        <f t="shared" si="157"/>
        <v>0.49761446242995194</v>
      </c>
      <c r="K443" s="2">
        <f t="shared" si="158"/>
        <v>0.46437308072659139</v>
      </c>
      <c r="L443" s="2">
        <f t="shared" si="159"/>
        <v>0</v>
      </c>
      <c r="M443" s="2">
        <f t="shared" si="160"/>
        <v>3.8012456843456721E-2</v>
      </c>
      <c r="N443" s="113">
        <v>28682</v>
      </c>
      <c r="O443" s="113">
        <v>26766</v>
      </c>
      <c r="P443" s="113"/>
      <c r="Q443" s="114">
        <v>2191</v>
      </c>
      <c r="R443" s="114"/>
      <c r="S443" s="114"/>
      <c r="T443" s="114"/>
      <c r="U443" s="113"/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  <c r="AG443" s="7">
        <f>IF(Q443&gt;0,RANK(Q443,(N443:P443,Q443:AE443)),0)</f>
        <v>3</v>
      </c>
      <c r="AH443" s="7">
        <f>IF(R443&gt;0,RANK(R443,(N443:P443,Q443:AE443)),0)</f>
        <v>0</v>
      </c>
      <c r="AI443" s="7">
        <f>IF(T443&gt;0,RANK(T443,(N443:P443,Q443:AE443)),0)</f>
        <v>0</v>
      </c>
      <c r="AJ443" s="7">
        <f>IF(S443&gt;0,RANK(S443,(N443:P443,Q443:AE443)),0)</f>
        <v>0</v>
      </c>
      <c r="AK443" s="2">
        <f t="shared" si="161"/>
        <v>3.8012456843456686E-2</v>
      </c>
      <c r="AL443" s="2">
        <f t="shared" si="162"/>
        <v>0</v>
      </c>
      <c r="AM443" s="2">
        <f t="shared" si="163"/>
        <v>0</v>
      </c>
      <c r="AN443" s="2">
        <f t="shared" si="164"/>
        <v>0</v>
      </c>
      <c r="AP443" t="s">
        <v>210</v>
      </c>
      <c r="AQ443" t="s">
        <v>1248</v>
      </c>
      <c r="AR443">
        <v>0</v>
      </c>
      <c r="AT443" s="97">
        <v>13</v>
      </c>
      <c r="AU443" s="99">
        <v>63</v>
      </c>
      <c r="AV443" s="103">
        <f t="shared" si="165"/>
        <v>13063</v>
      </c>
      <c r="AX443" s="7" t="s">
        <v>1370</v>
      </c>
      <c r="BJ443">
        <v>0</v>
      </c>
      <c r="BK443">
        <v>0</v>
      </c>
    </row>
    <row r="444" spans="1:63" hidden="1" outlineLevel="1">
      <c r="A444" t="s">
        <v>521</v>
      </c>
      <c r="B444" t="s">
        <v>1248</v>
      </c>
      <c r="C444" s="1">
        <f t="shared" si="154"/>
        <v>1383</v>
      </c>
      <c r="D444" s="7">
        <f>IF(N444&gt;0, RANK(N444,(N444:P444,Q444:AE444)),0)</f>
        <v>1</v>
      </c>
      <c r="E444" s="7">
        <f>IF(O444&gt;0,RANK(O444,(N444:P444,Q444:AE444)),0)</f>
        <v>2</v>
      </c>
      <c r="F444" s="7">
        <f>IF(P444&gt;0,RANK(P444,(N444:P444,Q444:AE444)),0)</f>
        <v>0</v>
      </c>
      <c r="G444" s="1">
        <f t="shared" si="155"/>
        <v>452</v>
      </c>
      <c r="H444" s="2">
        <f t="shared" si="156"/>
        <v>0.32682574114244395</v>
      </c>
      <c r="I444" s="2"/>
      <c r="J444" s="2">
        <f t="shared" si="157"/>
        <v>0.64497469269703545</v>
      </c>
      <c r="K444" s="2">
        <f t="shared" si="158"/>
        <v>0.31814895155459144</v>
      </c>
      <c r="L444" s="2">
        <f t="shared" si="159"/>
        <v>0</v>
      </c>
      <c r="M444" s="2">
        <f t="shared" si="160"/>
        <v>3.6876355748373113E-2</v>
      </c>
      <c r="N444" s="113">
        <v>892</v>
      </c>
      <c r="O444" s="113">
        <v>440</v>
      </c>
      <c r="P444" s="113"/>
      <c r="Q444" s="114">
        <v>51</v>
      </c>
      <c r="R444" s="114"/>
      <c r="S444" s="114"/>
      <c r="T444" s="114"/>
      <c r="U444" s="113"/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  <c r="AG444" s="7">
        <f>IF(Q444&gt;0,RANK(Q444,(N444:P444,Q444:AE444)),0)</f>
        <v>3</v>
      </c>
      <c r="AH444" s="7">
        <f>IF(R444&gt;0,RANK(R444,(N444:P444,Q444:AE444)),0)</f>
        <v>0</v>
      </c>
      <c r="AI444" s="7">
        <f>IF(T444&gt;0,RANK(T444,(N444:P444,Q444:AE444)),0)</f>
        <v>0</v>
      </c>
      <c r="AJ444" s="7">
        <f>IF(S444&gt;0,RANK(S444,(N444:P444,Q444:AE444)),0)</f>
        <v>0</v>
      </c>
      <c r="AK444" s="2">
        <f t="shared" si="161"/>
        <v>3.6876355748373099E-2</v>
      </c>
      <c r="AL444" s="2">
        <f t="shared" si="162"/>
        <v>0</v>
      </c>
      <c r="AM444" s="2">
        <f t="shared" si="163"/>
        <v>0</v>
      </c>
      <c r="AN444" s="2">
        <f t="shared" si="164"/>
        <v>0</v>
      </c>
      <c r="AP444" t="s">
        <v>521</v>
      </c>
      <c r="AQ444" t="s">
        <v>1248</v>
      </c>
      <c r="AR444">
        <v>1</v>
      </c>
      <c r="AT444" s="97">
        <v>13</v>
      </c>
      <c r="AU444" s="99">
        <v>65</v>
      </c>
      <c r="AV444" s="103">
        <f t="shared" si="165"/>
        <v>13065</v>
      </c>
      <c r="AX444" s="7" t="s">
        <v>1370</v>
      </c>
      <c r="BJ444">
        <v>0</v>
      </c>
      <c r="BK444">
        <v>0</v>
      </c>
    </row>
    <row r="445" spans="1:63" hidden="1" outlineLevel="1">
      <c r="A445" t="s">
        <v>96</v>
      </c>
      <c r="B445" t="s">
        <v>1248</v>
      </c>
      <c r="C445" s="1">
        <f t="shared" ref="C445:C476" si="166">SUM(N445:AE445)</f>
        <v>195375</v>
      </c>
      <c r="D445" s="7">
        <f>IF(N445&gt;0, RANK(N445,(N445:P445,Q445:AE445)),0)</f>
        <v>2</v>
      </c>
      <c r="E445" s="7">
        <f>IF(O445&gt;0,RANK(O445,(N445:P445,Q445:AE445)),0)</f>
        <v>1</v>
      </c>
      <c r="F445" s="7">
        <f>IF(P445&gt;0,RANK(P445,(N445:P445,Q445:AE445)),0)</f>
        <v>0</v>
      </c>
      <c r="G445" s="1">
        <f t="shared" ref="G445:G476" si="167">IF(C445&gt;0,MAX(N445:P445)-LARGE(N445:P445,2),0)</f>
        <v>42345</v>
      </c>
      <c r="H445" s="2">
        <f t="shared" ref="H445:H476" si="168">IF(C445&gt;0,G445/C445,0)</f>
        <v>0.21673704414587333</v>
      </c>
      <c r="I445" s="2"/>
      <c r="J445" s="2">
        <f t="shared" ref="J445:J476" si="169">IF($C445=0,"-",N445/$C445)</f>
        <v>0.37473064619321816</v>
      </c>
      <c r="K445" s="2">
        <f t="shared" ref="K445:K476" si="170">IF($C445=0,"-",O445/$C445)</f>
        <v>0.59146769033909152</v>
      </c>
      <c r="L445" s="2">
        <f t="shared" ref="L445:L476" si="171">IF($C445=0,"-",P445/$C445)</f>
        <v>0</v>
      </c>
      <c r="M445" s="2">
        <f t="shared" ref="M445:M476" si="172">IF(C445=0,"-",(1-J445-K445-L445))</f>
        <v>3.3801663467690313E-2</v>
      </c>
      <c r="N445" s="113">
        <v>73213</v>
      </c>
      <c r="O445" s="113">
        <v>115558</v>
      </c>
      <c r="P445" s="113"/>
      <c r="Q445" s="114">
        <v>6603</v>
      </c>
      <c r="R445" s="114"/>
      <c r="S445" s="114"/>
      <c r="T445" s="114"/>
      <c r="U445" s="113"/>
      <c r="V445" s="113"/>
      <c r="W445" s="113"/>
      <c r="X445" s="113"/>
      <c r="Y445" s="113">
        <v>1</v>
      </c>
      <c r="Z445" s="113"/>
      <c r="AA445" s="113"/>
      <c r="AB445" s="113"/>
      <c r="AC445" s="113"/>
      <c r="AD445" s="113"/>
      <c r="AE445" s="113"/>
      <c r="AG445" s="7">
        <f>IF(Q445&gt;0,RANK(Q445,(N445:P445,Q445:AE445)),0)</f>
        <v>3</v>
      </c>
      <c r="AH445" s="7">
        <f>IF(R445&gt;0,RANK(R445,(N445:P445,Q445:AE445)),0)</f>
        <v>0</v>
      </c>
      <c r="AI445" s="7">
        <f>IF(T445&gt;0,RANK(T445,(N445:P445,Q445:AE445)),0)</f>
        <v>0</v>
      </c>
      <c r="AJ445" s="7">
        <f>IF(S445&gt;0,RANK(S445,(N445:P445,Q445:AE445)),0)</f>
        <v>0</v>
      </c>
      <c r="AK445" s="2">
        <f t="shared" ref="AK445:AK476" si="173">IF($C445=0,"-",Q445/$C445)</f>
        <v>3.379654510556622E-2</v>
      </c>
      <c r="AL445" s="2">
        <f t="shared" ref="AL445:AL476" si="174">IF($C445=0,"-",R445/$C445)</f>
        <v>0</v>
      </c>
      <c r="AM445" s="2">
        <f t="shared" ref="AM445:AM476" si="175">IF($C445=0,"-",T445/$C445)</f>
        <v>0</v>
      </c>
      <c r="AN445" s="2">
        <f t="shared" ref="AN445:AN476" si="176">IF($C445=0,"-",S445/$C445)</f>
        <v>0</v>
      </c>
      <c r="AP445" t="s">
        <v>96</v>
      </c>
      <c r="AQ445" t="s">
        <v>1248</v>
      </c>
      <c r="AR445">
        <v>0</v>
      </c>
      <c r="AT445" s="97">
        <v>13</v>
      </c>
      <c r="AU445" s="99">
        <v>67</v>
      </c>
      <c r="AV445" s="103">
        <f t="shared" si="165"/>
        <v>13067</v>
      </c>
      <c r="AX445" s="7" t="s">
        <v>1370</v>
      </c>
      <c r="BJ445">
        <v>7</v>
      </c>
      <c r="BK445">
        <v>0</v>
      </c>
    </row>
    <row r="446" spans="1:63" hidden="1" outlineLevel="1">
      <c r="A446" t="s">
        <v>384</v>
      </c>
      <c r="B446" t="s">
        <v>1248</v>
      </c>
      <c r="C446" s="1">
        <f t="shared" si="166"/>
        <v>6947</v>
      </c>
      <c r="D446" s="7">
        <f>IF(N446&gt;0, RANK(N446,(N446:P446,Q446:AE446)),0)</f>
        <v>1</v>
      </c>
      <c r="E446" s="7">
        <f>IF(O446&gt;0,RANK(O446,(N446:P446,Q446:AE446)),0)</f>
        <v>2</v>
      </c>
      <c r="F446" s="7">
        <f>IF(P446&gt;0,RANK(P446,(N446:P446,Q446:AE446)),0)</f>
        <v>0</v>
      </c>
      <c r="G446" s="1">
        <f t="shared" si="167"/>
        <v>586</v>
      </c>
      <c r="H446" s="2">
        <f t="shared" si="168"/>
        <v>8.4352958111414994E-2</v>
      </c>
      <c r="I446" s="2"/>
      <c r="J446" s="2">
        <f t="shared" si="169"/>
        <v>0.51561825248308624</v>
      </c>
      <c r="K446" s="2">
        <f t="shared" si="170"/>
        <v>0.43126529437167122</v>
      </c>
      <c r="L446" s="2">
        <f t="shared" si="171"/>
        <v>0</v>
      </c>
      <c r="M446" s="2">
        <f t="shared" si="172"/>
        <v>5.3116453145242548E-2</v>
      </c>
      <c r="N446" s="113">
        <v>3582</v>
      </c>
      <c r="O446" s="113">
        <v>2996</v>
      </c>
      <c r="P446" s="113"/>
      <c r="Q446" s="114">
        <v>369</v>
      </c>
      <c r="R446" s="114"/>
      <c r="S446" s="114"/>
      <c r="T446" s="114"/>
      <c r="U446" s="113"/>
      <c r="V446" s="113"/>
      <c r="W446" s="113"/>
      <c r="X446" s="113"/>
      <c r="Y446" s="113"/>
      <c r="Z446" s="113"/>
      <c r="AA446" s="113"/>
      <c r="AB446" s="113"/>
      <c r="AC446" s="113"/>
      <c r="AD446" s="113"/>
      <c r="AE446" s="113"/>
      <c r="AG446" s="7">
        <f>IF(Q446&gt;0,RANK(Q446,(N446:P446,Q446:AE446)),0)</f>
        <v>3</v>
      </c>
      <c r="AH446" s="7">
        <f>IF(R446&gt;0,RANK(R446,(N446:P446,Q446:AE446)),0)</f>
        <v>0</v>
      </c>
      <c r="AI446" s="7">
        <f>IF(T446&gt;0,RANK(T446,(N446:P446,Q446:AE446)),0)</f>
        <v>0</v>
      </c>
      <c r="AJ446" s="7">
        <f>IF(S446&gt;0,RANK(S446,(N446:P446,Q446:AE446)),0)</f>
        <v>0</v>
      </c>
      <c r="AK446" s="2">
        <f t="shared" si="173"/>
        <v>5.3116453145242548E-2</v>
      </c>
      <c r="AL446" s="2">
        <f t="shared" si="174"/>
        <v>0</v>
      </c>
      <c r="AM446" s="2">
        <f t="shared" si="175"/>
        <v>0</v>
      </c>
      <c r="AN446" s="2">
        <f t="shared" si="176"/>
        <v>0</v>
      </c>
      <c r="AP446" t="s">
        <v>384</v>
      </c>
      <c r="AQ446" t="s">
        <v>1248</v>
      </c>
      <c r="AR446">
        <v>1</v>
      </c>
      <c r="AT446" s="97">
        <v>13</v>
      </c>
      <c r="AU446" s="99">
        <v>69</v>
      </c>
      <c r="AV446" s="103">
        <f t="shared" si="165"/>
        <v>13069</v>
      </c>
      <c r="AX446" s="7" t="s">
        <v>1370</v>
      </c>
      <c r="BJ446">
        <v>0</v>
      </c>
      <c r="BK446">
        <v>0</v>
      </c>
    </row>
    <row r="447" spans="1:63" hidden="1" outlineLevel="1">
      <c r="A447" t="s">
        <v>359</v>
      </c>
      <c r="B447" t="s">
        <v>1248</v>
      </c>
      <c r="C447" s="1">
        <f t="shared" si="166"/>
        <v>9535</v>
      </c>
      <c r="D447" s="7">
        <f>IF(N447&gt;0, RANK(N447,(N447:P447,Q447:AE447)),0)</f>
        <v>1</v>
      </c>
      <c r="E447" s="7">
        <f>IF(O447&gt;0,RANK(O447,(N447:P447,Q447:AE447)),0)</f>
        <v>2</v>
      </c>
      <c r="F447" s="7">
        <f>IF(P447&gt;0,RANK(P447,(N447:P447,Q447:AE447)),0)</f>
        <v>0</v>
      </c>
      <c r="G447" s="1">
        <f t="shared" si="167"/>
        <v>316</v>
      </c>
      <c r="H447" s="2">
        <f t="shared" si="168"/>
        <v>3.3141059255374937E-2</v>
      </c>
      <c r="I447" s="2"/>
      <c r="J447" s="2">
        <f t="shared" si="169"/>
        <v>0.50120608285264812</v>
      </c>
      <c r="K447" s="2">
        <f t="shared" si="170"/>
        <v>0.4680650235972732</v>
      </c>
      <c r="L447" s="2">
        <f t="shared" si="171"/>
        <v>0</v>
      </c>
      <c r="M447" s="2">
        <f t="shared" si="172"/>
        <v>3.0728893550078684E-2</v>
      </c>
      <c r="N447" s="113">
        <v>4779</v>
      </c>
      <c r="O447" s="113">
        <v>4463</v>
      </c>
      <c r="P447" s="113"/>
      <c r="Q447" s="114">
        <v>293</v>
      </c>
      <c r="R447" s="114"/>
      <c r="S447" s="114"/>
      <c r="T447" s="114"/>
      <c r="U447" s="113"/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  <c r="AG447" s="7">
        <f>IF(Q447&gt;0,RANK(Q447,(N447:P447,Q447:AE447)),0)</f>
        <v>3</v>
      </c>
      <c r="AH447" s="7">
        <f>IF(R447&gt;0,RANK(R447,(N447:P447,Q447:AE447)),0)</f>
        <v>0</v>
      </c>
      <c r="AI447" s="7">
        <f>IF(T447&gt;0,RANK(T447,(N447:P447,Q447:AE447)),0)</f>
        <v>0</v>
      </c>
      <c r="AJ447" s="7">
        <f>IF(S447&gt;0,RANK(S447,(N447:P447,Q447:AE447)),0)</f>
        <v>0</v>
      </c>
      <c r="AK447" s="2">
        <f t="shared" si="173"/>
        <v>3.0728893550078656E-2</v>
      </c>
      <c r="AL447" s="2">
        <f t="shared" si="174"/>
        <v>0</v>
      </c>
      <c r="AM447" s="2">
        <f t="shared" si="175"/>
        <v>0</v>
      </c>
      <c r="AN447" s="2">
        <f t="shared" si="176"/>
        <v>0</v>
      </c>
      <c r="AP447" t="s">
        <v>359</v>
      </c>
      <c r="AQ447" t="s">
        <v>1248</v>
      </c>
      <c r="AR447">
        <v>0</v>
      </c>
      <c r="AT447" s="97">
        <v>13</v>
      </c>
      <c r="AU447" s="99">
        <v>71</v>
      </c>
      <c r="AV447" s="103">
        <f t="shared" si="165"/>
        <v>13071</v>
      </c>
      <c r="AX447" s="7" t="s">
        <v>1370</v>
      </c>
      <c r="BJ447">
        <v>0</v>
      </c>
      <c r="BK447">
        <v>0</v>
      </c>
    </row>
    <row r="448" spans="1:63" hidden="1" outlineLevel="1">
      <c r="A448" t="s">
        <v>803</v>
      </c>
      <c r="B448" t="s">
        <v>1248</v>
      </c>
      <c r="C448" s="1">
        <f t="shared" si="166"/>
        <v>28159</v>
      </c>
      <c r="D448" s="7">
        <f>IF(N448&gt;0, RANK(N448,(N448:P448,Q448:AE448)),0)</f>
        <v>2</v>
      </c>
      <c r="E448" s="7">
        <f>IF(O448&gt;0,RANK(O448,(N448:P448,Q448:AE448)),0)</f>
        <v>1</v>
      </c>
      <c r="F448" s="7">
        <f>IF(P448&gt;0,RANK(P448,(N448:P448,Q448:AE448)),0)</f>
        <v>0</v>
      </c>
      <c r="G448" s="1">
        <f t="shared" si="167"/>
        <v>12047</v>
      </c>
      <c r="H448" s="2">
        <f t="shared" si="168"/>
        <v>0.42782059021982316</v>
      </c>
      <c r="I448" s="2"/>
      <c r="J448" s="2">
        <f t="shared" si="169"/>
        <v>0.27128094037430306</v>
      </c>
      <c r="K448" s="2">
        <f t="shared" si="170"/>
        <v>0.69910153059412616</v>
      </c>
      <c r="L448" s="2">
        <f t="shared" si="171"/>
        <v>0</v>
      </c>
      <c r="M448" s="2">
        <f t="shared" si="172"/>
        <v>2.9617529031570777E-2</v>
      </c>
      <c r="N448" s="113">
        <v>7639</v>
      </c>
      <c r="O448" s="113">
        <v>19686</v>
      </c>
      <c r="P448" s="113"/>
      <c r="Q448" s="114">
        <v>834</v>
      </c>
      <c r="R448" s="114"/>
      <c r="S448" s="114"/>
      <c r="T448" s="114"/>
      <c r="U448" s="113"/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  <c r="AG448" s="7">
        <f>IF(Q448&gt;0,RANK(Q448,(N448:P448,Q448:AE448)),0)</f>
        <v>3</v>
      </c>
      <c r="AH448" s="7">
        <f>IF(R448&gt;0,RANK(R448,(N448:P448,Q448:AE448)),0)</f>
        <v>0</v>
      </c>
      <c r="AI448" s="7">
        <f>IF(T448&gt;0,RANK(T448,(N448:P448,Q448:AE448)),0)</f>
        <v>0</v>
      </c>
      <c r="AJ448" s="7">
        <f>IF(S448&gt;0,RANK(S448,(N448:P448,Q448:AE448)),0)</f>
        <v>0</v>
      </c>
      <c r="AK448" s="2">
        <f t="shared" si="173"/>
        <v>2.9617529031570722E-2</v>
      </c>
      <c r="AL448" s="2">
        <f t="shared" si="174"/>
        <v>0</v>
      </c>
      <c r="AM448" s="2">
        <f t="shared" si="175"/>
        <v>0</v>
      </c>
      <c r="AN448" s="2">
        <f t="shared" si="176"/>
        <v>0</v>
      </c>
      <c r="AP448" t="s">
        <v>803</v>
      </c>
      <c r="AQ448" t="s">
        <v>1248</v>
      </c>
      <c r="AR448">
        <v>9</v>
      </c>
      <c r="AT448" s="97">
        <v>13</v>
      </c>
      <c r="AU448" s="99">
        <v>73</v>
      </c>
      <c r="AV448" s="103">
        <f t="shared" si="165"/>
        <v>13073</v>
      </c>
      <c r="AX448" s="7" t="s">
        <v>1370</v>
      </c>
      <c r="BJ448">
        <v>1</v>
      </c>
      <c r="BK448">
        <v>0</v>
      </c>
    </row>
    <row r="449" spans="1:63" hidden="1" outlineLevel="1">
      <c r="A449" t="s">
        <v>1212</v>
      </c>
      <c r="B449" t="s">
        <v>1248</v>
      </c>
      <c r="C449" s="1">
        <f t="shared" si="166"/>
        <v>3788</v>
      </c>
      <c r="D449" s="7">
        <f>IF(N449&gt;0, RANK(N449,(N449:P449,Q449:AE449)),0)</f>
        <v>1</v>
      </c>
      <c r="E449" s="7">
        <f>IF(O449&gt;0,RANK(O449,(N449:P449,Q449:AE449)),0)</f>
        <v>2</v>
      </c>
      <c r="F449" s="7">
        <f>IF(P449&gt;0,RANK(P449,(N449:P449,Q449:AE449)),0)</f>
        <v>0</v>
      </c>
      <c r="G449" s="1">
        <f t="shared" si="167"/>
        <v>963</v>
      </c>
      <c r="H449" s="2">
        <f t="shared" si="168"/>
        <v>0.25422386483632525</v>
      </c>
      <c r="I449" s="2"/>
      <c r="J449" s="2">
        <f t="shared" si="169"/>
        <v>0.61430834213305174</v>
      </c>
      <c r="K449" s="2">
        <f t="shared" si="170"/>
        <v>0.36008447729672649</v>
      </c>
      <c r="L449" s="2">
        <f t="shared" si="171"/>
        <v>0</v>
      </c>
      <c r="M449" s="2">
        <f t="shared" si="172"/>
        <v>2.5607180570221766E-2</v>
      </c>
      <c r="N449" s="113">
        <v>2327</v>
      </c>
      <c r="O449" s="113">
        <v>1364</v>
      </c>
      <c r="P449" s="113"/>
      <c r="Q449" s="114">
        <v>97</v>
      </c>
      <c r="R449" s="114"/>
      <c r="S449" s="114"/>
      <c r="T449" s="114"/>
      <c r="U449" s="113"/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  <c r="AG449" s="7">
        <f>IF(Q449&gt;0,RANK(Q449,(N449:P449,Q449:AE449)),0)</f>
        <v>3</v>
      </c>
      <c r="AH449" s="7">
        <f>IF(R449&gt;0,RANK(R449,(N449:P449,Q449:AE449)),0)</f>
        <v>0</v>
      </c>
      <c r="AI449" s="7">
        <f>IF(T449&gt;0,RANK(T449,(N449:P449,Q449:AE449)),0)</f>
        <v>0</v>
      </c>
      <c r="AJ449" s="7">
        <f>IF(S449&gt;0,RANK(S449,(N449:P449,Q449:AE449)),0)</f>
        <v>0</v>
      </c>
      <c r="AK449" s="2">
        <f t="shared" si="173"/>
        <v>2.5607180570221752E-2</v>
      </c>
      <c r="AL449" s="2">
        <f t="shared" si="174"/>
        <v>0</v>
      </c>
      <c r="AM449" s="2">
        <f t="shared" si="175"/>
        <v>0</v>
      </c>
      <c r="AN449" s="2">
        <f t="shared" si="176"/>
        <v>0</v>
      </c>
      <c r="AP449" t="s">
        <v>1212</v>
      </c>
      <c r="AQ449" t="s">
        <v>1248</v>
      </c>
      <c r="AR449">
        <v>1</v>
      </c>
      <c r="AT449" s="97">
        <v>13</v>
      </c>
      <c r="AU449" s="99">
        <v>75</v>
      </c>
      <c r="AV449" s="103">
        <f t="shared" si="165"/>
        <v>13075</v>
      </c>
      <c r="AX449" s="7" t="s">
        <v>1370</v>
      </c>
      <c r="BJ449">
        <v>0</v>
      </c>
      <c r="BK449">
        <v>0</v>
      </c>
    </row>
    <row r="450" spans="1:63" hidden="1" outlineLevel="1">
      <c r="A450" t="s">
        <v>77</v>
      </c>
      <c r="B450" t="s">
        <v>1248</v>
      </c>
      <c r="C450" s="1">
        <f t="shared" si="166"/>
        <v>20525</v>
      </c>
      <c r="D450" s="7">
        <f>IF(N450&gt;0, RANK(N450,(N450:P450,Q450:AE450)),0)</f>
        <v>2</v>
      </c>
      <c r="E450" s="7">
        <f>IF(O450&gt;0,RANK(O450,(N450:P450,Q450:AE450)),0)</f>
        <v>1</v>
      </c>
      <c r="F450" s="7">
        <f>IF(P450&gt;0,RANK(P450,(N450:P450,Q450:AE450)),0)</f>
        <v>0</v>
      </c>
      <c r="G450" s="1">
        <f t="shared" si="167"/>
        <v>3001</v>
      </c>
      <c r="H450" s="2">
        <f t="shared" si="168"/>
        <v>0.14621193666260657</v>
      </c>
      <c r="I450" s="2"/>
      <c r="J450" s="2">
        <f t="shared" si="169"/>
        <v>0.4094518879415347</v>
      </c>
      <c r="K450" s="2">
        <f t="shared" si="170"/>
        <v>0.55566382460414132</v>
      </c>
      <c r="L450" s="2">
        <f t="shared" si="171"/>
        <v>0</v>
      </c>
      <c r="M450" s="2">
        <f t="shared" si="172"/>
        <v>3.4884287454323926E-2</v>
      </c>
      <c r="N450" s="113">
        <v>8404</v>
      </c>
      <c r="O450" s="113">
        <v>11405</v>
      </c>
      <c r="P450" s="113"/>
      <c r="Q450" s="114">
        <v>716</v>
      </c>
      <c r="R450" s="114"/>
      <c r="S450" s="114"/>
      <c r="T450" s="114"/>
      <c r="U450" s="113"/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G450" s="7">
        <f>IF(Q450&gt;0,RANK(Q450,(N450:P450,Q450:AE450)),0)</f>
        <v>3</v>
      </c>
      <c r="AH450" s="7">
        <f>IF(R450&gt;0,RANK(R450,(N450:P450,Q450:AE450)),0)</f>
        <v>0</v>
      </c>
      <c r="AI450" s="7">
        <f>IF(T450&gt;0,RANK(T450,(N450:P450,Q450:AE450)),0)</f>
        <v>0</v>
      </c>
      <c r="AJ450" s="7">
        <f>IF(S450&gt;0,RANK(S450,(N450:P450,Q450:AE450)),0)</f>
        <v>0</v>
      </c>
      <c r="AK450" s="2">
        <f t="shared" si="173"/>
        <v>3.4884287454323995E-2</v>
      </c>
      <c r="AL450" s="2">
        <f t="shared" si="174"/>
        <v>0</v>
      </c>
      <c r="AM450" s="2">
        <f t="shared" si="175"/>
        <v>0</v>
      </c>
      <c r="AN450" s="2">
        <f t="shared" si="176"/>
        <v>0</v>
      </c>
      <c r="AP450" t="s">
        <v>77</v>
      </c>
      <c r="AQ450" t="s">
        <v>1248</v>
      </c>
      <c r="AR450">
        <v>0</v>
      </c>
      <c r="AT450" s="97">
        <v>13</v>
      </c>
      <c r="AU450" s="99">
        <v>77</v>
      </c>
      <c r="AV450" s="103">
        <f t="shared" si="165"/>
        <v>13077</v>
      </c>
      <c r="AX450" s="7" t="s">
        <v>1370</v>
      </c>
      <c r="BJ450">
        <v>0</v>
      </c>
      <c r="BK450">
        <v>0</v>
      </c>
    </row>
    <row r="451" spans="1:63" hidden="1" outlineLevel="1">
      <c r="A451" t="s">
        <v>673</v>
      </c>
      <c r="B451" t="s">
        <v>1248</v>
      </c>
      <c r="C451" s="1">
        <f t="shared" si="166"/>
        <v>2779</v>
      </c>
      <c r="D451" s="7">
        <f>IF(N451&gt;0, RANK(N451,(N451:P451,Q451:AE451)),0)</f>
        <v>1</v>
      </c>
      <c r="E451" s="7">
        <f>IF(O451&gt;0,RANK(O451,(N451:P451,Q451:AE451)),0)</f>
        <v>2</v>
      </c>
      <c r="F451" s="7">
        <f>IF(P451&gt;0,RANK(P451,(N451:P451,Q451:AE451)),0)</f>
        <v>0</v>
      </c>
      <c r="G451" s="1">
        <f t="shared" si="167"/>
        <v>806</v>
      </c>
      <c r="H451" s="2">
        <f t="shared" si="168"/>
        <v>0.29003238575026991</v>
      </c>
      <c r="I451" s="2"/>
      <c r="J451" s="2">
        <f t="shared" si="169"/>
        <v>0.62792371356603094</v>
      </c>
      <c r="K451" s="2">
        <f t="shared" si="170"/>
        <v>0.33789132781576109</v>
      </c>
      <c r="L451" s="2">
        <f t="shared" si="171"/>
        <v>0</v>
      </c>
      <c r="M451" s="2">
        <f t="shared" si="172"/>
        <v>3.4184958618207972E-2</v>
      </c>
      <c r="N451" s="113">
        <v>1745</v>
      </c>
      <c r="O451" s="113">
        <v>939</v>
      </c>
      <c r="P451" s="113"/>
      <c r="Q451" s="114">
        <v>95</v>
      </c>
      <c r="R451" s="114"/>
      <c r="S451" s="114"/>
      <c r="T451" s="114"/>
      <c r="U451" s="113"/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  <c r="AG451" s="7">
        <f>IF(Q451&gt;0,RANK(Q451,(N451:P451,Q451:AE451)),0)</f>
        <v>3</v>
      </c>
      <c r="AH451" s="7">
        <f>IF(R451&gt;0,RANK(R451,(N451:P451,Q451:AE451)),0)</f>
        <v>0</v>
      </c>
      <c r="AI451" s="7">
        <f>IF(T451&gt;0,RANK(T451,(N451:P451,Q451:AE451)),0)</f>
        <v>0</v>
      </c>
      <c r="AJ451" s="7">
        <f>IF(S451&gt;0,RANK(S451,(N451:P451,Q451:AE451)),0)</f>
        <v>0</v>
      </c>
      <c r="AK451" s="2">
        <f t="shared" si="173"/>
        <v>3.4184958618207986E-2</v>
      </c>
      <c r="AL451" s="2">
        <f t="shared" si="174"/>
        <v>0</v>
      </c>
      <c r="AM451" s="2">
        <f t="shared" si="175"/>
        <v>0</v>
      </c>
      <c r="AN451" s="2">
        <f t="shared" si="176"/>
        <v>0</v>
      </c>
      <c r="AP451" t="s">
        <v>673</v>
      </c>
      <c r="AQ451" t="s">
        <v>1248</v>
      </c>
      <c r="AR451">
        <v>3</v>
      </c>
      <c r="AT451" s="97">
        <v>13</v>
      </c>
      <c r="AU451" s="99">
        <v>79</v>
      </c>
      <c r="AV451" s="103">
        <f t="shared" si="165"/>
        <v>13079</v>
      </c>
      <c r="AX451" s="7" t="s">
        <v>1370</v>
      </c>
      <c r="BJ451">
        <v>0</v>
      </c>
      <c r="BK451">
        <v>0</v>
      </c>
    </row>
    <row r="452" spans="1:63" hidden="1" outlineLevel="1">
      <c r="A452" t="s">
        <v>1071</v>
      </c>
      <c r="B452" t="s">
        <v>1248</v>
      </c>
      <c r="C452" s="1">
        <f t="shared" si="166"/>
        <v>5123</v>
      </c>
      <c r="D452" s="7">
        <f>IF(N452&gt;0, RANK(N452,(N452:P452,Q452:AE452)),0)</f>
        <v>1</v>
      </c>
      <c r="E452" s="7">
        <f>IF(O452&gt;0,RANK(O452,(N452:P452,Q452:AE452)),0)</f>
        <v>2</v>
      </c>
      <c r="F452" s="7">
        <f>IF(P452&gt;0,RANK(P452,(N452:P452,Q452:AE452)),0)</f>
        <v>0</v>
      </c>
      <c r="G452" s="1">
        <f t="shared" si="167"/>
        <v>1151</v>
      </c>
      <c r="H452" s="2">
        <f t="shared" si="168"/>
        <v>0.22467304313878586</v>
      </c>
      <c r="I452" s="2"/>
      <c r="J452" s="2">
        <f t="shared" si="169"/>
        <v>0.59535428459886786</v>
      </c>
      <c r="K452" s="2">
        <f t="shared" si="170"/>
        <v>0.37068124146008197</v>
      </c>
      <c r="L452" s="2">
        <f t="shared" si="171"/>
        <v>0</v>
      </c>
      <c r="M452" s="2">
        <f t="shared" si="172"/>
        <v>3.3964473941050177E-2</v>
      </c>
      <c r="N452" s="113">
        <v>3050</v>
      </c>
      <c r="O452" s="113">
        <v>1899</v>
      </c>
      <c r="P452" s="113"/>
      <c r="Q452" s="114">
        <v>174</v>
      </c>
      <c r="R452" s="114"/>
      <c r="S452" s="114"/>
      <c r="T452" s="114"/>
      <c r="U452" s="113"/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G452" s="7">
        <f>IF(Q452&gt;0,RANK(Q452,(N452:P452,Q452:AE452)),0)</f>
        <v>3</v>
      </c>
      <c r="AH452" s="7">
        <f>IF(R452&gt;0,RANK(R452,(N452:P452,Q452:AE452)),0)</f>
        <v>0</v>
      </c>
      <c r="AI452" s="7">
        <f>IF(T452&gt;0,RANK(T452,(N452:P452,Q452:AE452)),0)</f>
        <v>0</v>
      </c>
      <c r="AJ452" s="7">
        <f>IF(S452&gt;0,RANK(S452,(N452:P452,Q452:AE452)),0)</f>
        <v>0</v>
      </c>
      <c r="AK452" s="2">
        <f t="shared" si="173"/>
        <v>3.3964473941050163E-2</v>
      </c>
      <c r="AL452" s="2">
        <f t="shared" si="174"/>
        <v>0</v>
      </c>
      <c r="AM452" s="2">
        <f t="shared" si="175"/>
        <v>0</v>
      </c>
      <c r="AN452" s="2">
        <f t="shared" si="176"/>
        <v>0</v>
      </c>
      <c r="AP452" t="s">
        <v>1071</v>
      </c>
      <c r="AQ452" t="s">
        <v>1248</v>
      </c>
      <c r="AR452">
        <v>2</v>
      </c>
      <c r="AT452" s="97">
        <v>13</v>
      </c>
      <c r="AU452" s="99">
        <v>81</v>
      </c>
      <c r="AV452" s="103">
        <f t="shared" si="165"/>
        <v>13081</v>
      </c>
      <c r="AX452" s="7" t="s">
        <v>1370</v>
      </c>
      <c r="BJ452">
        <v>0</v>
      </c>
      <c r="BK452">
        <v>0</v>
      </c>
    </row>
    <row r="453" spans="1:63" hidden="1" outlineLevel="1">
      <c r="A453" t="s">
        <v>413</v>
      </c>
      <c r="B453" t="s">
        <v>1248</v>
      </c>
      <c r="C453" s="1">
        <f t="shared" si="166"/>
        <v>3796</v>
      </c>
      <c r="D453" s="7">
        <f>IF(N453&gt;0, RANK(N453,(N453:P453,Q453:AE453)),0)</f>
        <v>2</v>
      </c>
      <c r="E453" s="7">
        <f>IF(O453&gt;0,RANK(O453,(N453:P453,Q453:AE453)),0)</f>
        <v>1</v>
      </c>
      <c r="F453" s="7">
        <f>IF(P453&gt;0,RANK(P453,(N453:P453,Q453:AE453)),0)</f>
        <v>0</v>
      </c>
      <c r="G453" s="1">
        <f t="shared" si="167"/>
        <v>1251</v>
      </c>
      <c r="H453" s="2">
        <f t="shared" si="168"/>
        <v>0.32955742887249739</v>
      </c>
      <c r="I453" s="2"/>
      <c r="J453" s="2">
        <f t="shared" si="169"/>
        <v>0.31822971548998946</v>
      </c>
      <c r="K453" s="2">
        <f t="shared" si="170"/>
        <v>0.64778714436248686</v>
      </c>
      <c r="L453" s="2">
        <f t="shared" si="171"/>
        <v>0</v>
      </c>
      <c r="M453" s="2">
        <f t="shared" si="172"/>
        <v>3.3983140147523683E-2</v>
      </c>
      <c r="N453" s="113">
        <v>1208</v>
      </c>
      <c r="O453" s="113">
        <v>2459</v>
      </c>
      <c r="P453" s="113"/>
      <c r="Q453" s="114">
        <v>129</v>
      </c>
      <c r="R453" s="114"/>
      <c r="S453" s="114"/>
      <c r="T453" s="114"/>
      <c r="U453" s="113"/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  <c r="AG453" s="7">
        <f>IF(Q453&gt;0,RANK(Q453,(N453:P453,Q453:AE453)),0)</f>
        <v>3</v>
      </c>
      <c r="AH453" s="7">
        <f>IF(R453&gt;0,RANK(R453,(N453:P453,Q453:AE453)),0)</f>
        <v>0</v>
      </c>
      <c r="AI453" s="7">
        <f>IF(T453&gt;0,RANK(T453,(N453:P453,Q453:AE453)),0)</f>
        <v>0</v>
      </c>
      <c r="AJ453" s="7">
        <f>IF(S453&gt;0,RANK(S453,(N453:P453,Q453:AE453)),0)</f>
        <v>0</v>
      </c>
      <c r="AK453" s="2">
        <f t="shared" si="173"/>
        <v>3.398314014752371E-2</v>
      </c>
      <c r="AL453" s="2">
        <f t="shared" si="174"/>
        <v>0</v>
      </c>
      <c r="AM453" s="2">
        <f t="shared" si="175"/>
        <v>0</v>
      </c>
      <c r="AN453" s="2">
        <f t="shared" si="176"/>
        <v>0</v>
      </c>
      <c r="AP453" t="s">
        <v>413</v>
      </c>
      <c r="AQ453" t="s">
        <v>1248</v>
      </c>
      <c r="AR453">
        <v>10</v>
      </c>
      <c r="AT453" s="97">
        <v>13</v>
      </c>
      <c r="AU453" s="99">
        <v>83</v>
      </c>
      <c r="AV453" s="103">
        <f t="shared" si="165"/>
        <v>13083</v>
      </c>
      <c r="AX453" s="7" t="s">
        <v>1370</v>
      </c>
      <c r="BJ453">
        <v>0</v>
      </c>
      <c r="BK453">
        <v>0</v>
      </c>
    </row>
    <row r="454" spans="1:63" hidden="1" outlineLevel="1">
      <c r="A454" t="s">
        <v>937</v>
      </c>
      <c r="B454" t="s">
        <v>1248</v>
      </c>
      <c r="C454" s="1">
        <f t="shared" si="166"/>
        <v>3799</v>
      </c>
      <c r="D454" s="7">
        <f>IF(N454&gt;0, RANK(N454,(N454:P454,Q454:AE454)),0)</f>
        <v>2</v>
      </c>
      <c r="E454" s="7">
        <f>IF(O454&gt;0,RANK(O454,(N454:P454,Q454:AE454)),0)</f>
        <v>1</v>
      </c>
      <c r="F454" s="7">
        <f>IF(P454&gt;0,RANK(P454,(N454:P454,Q454:AE454)),0)</f>
        <v>0</v>
      </c>
      <c r="G454" s="1">
        <f t="shared" si="167"/>
        <v>309</v>
      </c>
      <c r="H454" s="2">
        <f t="shared" si="168"/>
        <v>8.133719399842064E-2</v>
      </c>
      <c r="I454" s="2"/>
      <c r="J454" s="2">
        <f t="shared" si="169"/>
        <v>0.44853908923400893</v>
      </c>
      <c r="K454" s="2">
        <f t="shared" si="170"/>
        <v>0.52987628323242963</v>
      </c>
      <c r="L454" s="2">
        <f t="shared" si="171"/>
        <v>0</v>
      </c>
      <c r="M454" s="2">
        <f t="shared" si="172"/>
        <v>2.1584627533561496E-2</v>
      </c>
      <c r="N454" s="113">
        <v>1704</v>
      </c>
      <c r="O454" s="113">
        <v>2013</v>
      </c>
      <c r="P454" s="113"/>
      <c r="Q454" s="114">
        <v>82</v>
      </c>
      <c r="R454" s="114"/>
      <c r="S454" s="114"/>
      <c r="T454" s="114"/>
      <c r="U454" s="113"/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  <c r="AG454" s="7">
        <f>IF(Q454&gt;0,RANK(Q454,(N454:P454,Q454:AE454)),0)</f>
        <v>3</v>
      </c>
      <c r="AH454" s="7">
        <f>IF(R454&gt;0,RANK(R454,(N454:P454,Q454:AE454)),0)</f>
        <v>0</v>
      </c>
      <c r="AI454" s="7">
        <f>IF(T454&gt;0,RANK(T454,(N454:P454,Q454:AE454)),0)</f>
        <v>0</v>
      </c>
      <c r="AJ454" s="7">
        <f>IF(S454&gt;0,RANK(S454,(N454:P454,Q454:AE454)),0)</f>
        <v>0</v>
      </c>
      <c r="AK454" s="2">
        <f t="shared" si="173"/>
        <v>2.1584627533561464E-2</v>
      </c>
      <c r="AL454" s="2">
        <f t="shared" si="174"/>
        <v>0</v>
      </c>
      <c r="AM454" s="2">
        <f t="shared" si="175"/>
        <v>0</v>
      </c>
      <c r="AN454" s="2">
        <f t="shared" si="176"/>
        <v>0</v>
      </c>
      <c r="AP454" t="s">
        <v>937</v>
      </c>
      <c r="AQ454" t="s">
        <v>1248</v>
      </c>
      <c r="AR454">
        <v>10</v>
      </c>
      <c r="AT454" s="97">
        <v>13</v>
      </c>
      <c r="AU454" s="99">
        <v>85</v>
      </c>
      <c r="AV454" s="103">
        <f t="shared" si="165"/>
        <v>13085</v>
      </c>
      <c r="AX454" s="7" t="s">
        <v>1370</v>
      </c>
      <c r="BJ454">
        <v>0</v>
      </c>
      <c r="BK454">
        <v>0</v>
      </c>
    </row>
    <row r="455" spans="1:63" hidden="1" outlineLevel="1">
      <c r="A455" t="s">
        <v>2077</v>
      </c>
      <c r="B455" t="s">
        <v>1248</v>
      </c>
      <c r="C455" s="1">
        <f t="shared" si="166"/>
        <v>6436</v>
      </c>
      <c r="D455" s="7">
        <f>IF(N455&gt;0, RANK(N455,(N455:P455,Q455:AE455)),0)</f>
        <v>1</v>
      </c>
      <c r="E455" s="7">
        <f>IF(O455&gt;0,RANK(O455,(N455:P455,Q455:AE455)),0)</f>
        <v>2</v>
      </c>
      <c r="F455" s="7">
        <f>IF(P455&gt;0,RANK(P455,(N455:P455,Q455:AE455)),0)</f>
        <v>0</v>
      </c>
      <c r="G455" s="1">
        <f t="shared" si="167"/>
        <v>916</v>
      </c>
      <c r="H455" s="2">
        <f t="shared" si="168"/>
        <v>0.1423244251087632</v>
      </c>
      <c r="I455" s="2"/>
      <c r="J455" s="2">
        <f t="shared" si="169"/>
        <v>0.55407085146053447</v>
      </c>
      <c r="K455" s="2">
        <f t="shared" si="170"/>
        <v>0.41174642635177128</v>
      </c>
      <c r="L455" s="2">
        <f t="shared" si="171"/>
        <v>0</v>
      </c>
      <c r="M455" s="2">
        <f t="shared" si="172"/>
        <v>3.4182722187694248E-2</v>
      </c>
      <c r="N455" s="113">
        <v>3566</v>
      </c>
      <c r="O455" s="113">
        <v>2650</v>
      </c>
      <c r="P455" s="113"/>
      <c r="Q455" s="114">
        <v>220</v>
      </c>
      <c r="R455" s="114"/>
      <c r="S455" s="114"/>
      <c r="T455" s="114"/>
      <c r="U455" s="113"/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  <c r="AG455" s="7">
        <f>IF(Q455&gt;0,RANK(Q455,(N455:P455,Q455:AE455)),0)</f>
        <v>3</v>
      </c>
      <c r="AH455" s="7">
        <f>IF(R455&gt;0,RANK(R455,(N455:P455,Q455:AE455)),0)</f>
        <v>0</v>
      </c>
      <c r="AI455" s="7">
        <f>IF(T455&gt;0,RANK(T455,(N455:P455,Q455:AE455)),0)</f>
        <v>0</v>
      </c>
      <c r="AJ455" s="7">
        <f>IF(S455&gt;0,RANK(S455,(N455:P455,Q455:AE455)),0)</f>
        <v>0</v>
      </c>
      <c r="AK455" s="2">
        <f t="shared" si="173"/>
        <v>3.418272218769422E-2</v>
      </c>
      <c r="AL455" s="2">
        <f t="shared" si="174"/>
        <v>0</v>
      </c>
      <c r="AM455" s="2">
        <f t="shared" si="175"/>
        <v>0</v>
      </c>
      <c r="AN455" s="2">
        <f t="shared" si="176"/>
        <v>0</v>
      </c>
      <c r="AP455" t="s">
        <v>2077</v>
      </c>
      <c r="AQ455" t="s">
        <v>1248</v>
      </c>
      <c r="AR455">
        <v>2</v>
      </c>
      <c r="AT455" s="97">
        <v>13</v>
      </c>
      <c r="AU455" s="99">
        <v>87</v>
      </c>
      <c r="AV455" s="103">
        <f t="shared" si="165"/>
        <v>13087</v>
      </c>
      <c r="AX455" s="7" t="s">
        <v>1370</v>
      </c>
      <c r="BJ455">
        <v>0</v>
      </c>
      <c r="BK455">
        <v>0</v>
      </c>
    </row>
    <row r="456" spans="1:63" hidden="1" outlineLevel="1">
      <c r="A456" t="s">
        <v>2296</v>
      </c>
      <c r="B456" t="s">
        <v>1248</v>
      </c>
      <c r="C456" s="1">
        <f t="shared" si="166"/>
        <v>214586</v>
      </c>
      <c r="D456" s="7">
        <f>IF(N456&gt;0, RANK(N456,(N456:P456,Q456:AE456)),0)</f>
        <v>1</v>
      </c>
      <c r="E456" s="7">
        <f>IF(O456&gt;0,RANK(O456,(N456:P456,Q456:AE456)),0)</f>
        <v>2</v>
      </c>
      <c r="F456" s="7">
        <f>IF(P456&gt;0,RANK(P456,(N456:P456,Q456:AE456)),0)</f>
        <v>0</v>
      </c>
      <c r="G456" s="1">
        <f t="shared" si="167"/>
        <v>52799</v>
      </c>
      <c r="H456" s="2">
        <f t="shared" si="168"/>
        <v>0.24605053451762929</v>
      </c>
      <c r="I456" s="2"/>
      <c r="J456" s="2">
        <f t="shared" si="169"/>
        <v>0.60755128479956755</v>
      </c>
      <c r="K456" s="2">
        <f t="shared" si="170"/>
        <v>0.36150075028193823</v>
      </c>
      <c r="L456" s="2">
        <f t="shared" si="171"/>
        <v>0</v>
      </c>
      <c r="M456" s="2">
        <f t="shared" si="172"/>
        <v>3.094796491849422E-2</v>
      </c>
      <c r="N456" s="113">
        <v>130372</v>
      </c>
      <c r="O456" s="113">
        <v>77573</v>
      </c>
      <c r="P456" s="113"/>
      <c r="Q456" s="114">
        <v>6639</v>
      </c>
      <c r="R456" s="114"/>
      <c r="S456" s="114"/>
      <c r="T456" s="114"/>
      <c r="U456" s="113"/>
      <c r="V456" s="113"/>
      <c r="W456" s="113"/>
      <c r="X456" s="113"/>
      <c r="Y456" s="113">
        <v>2</v>
      </c>
      <c r="Z456" s="113"/>
      <c r="AA456" s="113"/>
      <c r="AB456" s="113"/>
      <c r="AC456" s="113"/>
      <c r="AD456" s="113"/>
      <c r="AE456" s="113"/>
      <c r="AG456" s="7">
        <f>IF(Q456&gt;0,RANK(Q456,(N456:P456,Q456:AE456)),0)</f>
        <v>3</v>
      </c>
      <c r="AH456" s="7">
        <f>IF(R456&gt;0,RANK(R456,(N456:P456,Q456:AE456)),0)</f>
        <v>0</v>
      </c>
      <c r="AI456" s="7">
        <f>IF(T456&gt;0,RANK(T456,(N456:P456,Q456:AE456)),0)</f>
        <v>0</v>
      </c>
      <c r="AJ456" s="7">
        <f>IF(S456&gt;0,RANK(S456,(N456:P456,Q456:AE456)),0)</f>
        <v>0</v>
      </c>
      <c r="AK456" s="2">
        <f t="shared" si="173"/>
        <v>3.0938644645969449E-2</v>
      </c>
      <c r="AL456" s="2">
        <f t="shared" si="174"/>
        <v>0</v>
      </c>
      <c r="AM456" s="2">
        <f t="shared" si="175"/>
        <v>0</v>
      </c>
      <c r="AN456" s="2">
        <f t="shared" si="176"/>
        <v>0</v>
      </c>
      <c r="AP456" t="s">
        <v>2296</v>
      </c>
      <c r="AQ456" t="s">
        <v>1248</v>
      </c>
      <c r="AR456">
        <v>0</v>
      </c>
      <c r="AT456" s="97">
        <v>13</v>
      </c>
      <c r="AU456" s="99">
        <v>89</v>
      </c>
      <c r="AV456" s="103">
        <f t="shared" si="165"/>
        <v>13089</v>
      </c>
      <c r="AX456" s="7" t="s">
        <v>1370</v>
      </c>
      <c r="BJ456">
        <v>4</v>
      </c>
      <c r="BK456">
        <v>0</v>
      </c>
    </row>
    <row r="457" spans="1:63" hidden="1" outlineLevel="1">
      <c r="A457" t="s">
        <v>240</v>
      </c>
      <c r="B457" t="s">
        <v>1248</v>
      </c>
      <c r="C457" s="1">
        <f t="shared" si="166"/>
        <v>5204</v>
      </c>
      <c r="D457" s="7">
        <f>IF(N457&gt;0, RANK(N457,(N457:P457,Q457:AE457)),0)</f>
        <v>1</v>
      </c>
      <c r="E457" s="7">
        <f>IF(O457&gt;0,RANK(O457,(N457:P457,Q457:AE457)),0)</f>
        <v>2</v>
      </c>
      <c r="F457" s="7">
        <f>IF(P457&gt;0,RANK(P457,(N457:P457,Q457:AE457)),0)</f>
        <v>0</v>
      </c>
      <c r="G457" s="1">
        <f t="shared" si="167"/>
        <v>1608</v>
      </c>
      <c r="H457" s="2">
        <f t="shared" si="168"/>
        <v>0.30899308224442734</v>
      </c>
      <c r="I457" s="2"/>
      <c r="J457" s="2">
        <f t="shared" si="169"/>
        <v>0.63662567255956959</v>
      </c>
      <c r="K457" s="2">
        <f t="shared" si="170"/>
        <v>0.32763259031514219</v>
      </c>
      <c r="L457" s="2">
        <f t="shared" si="171"/>
        <v>0</v>
      </c>
      <c r="M457" s="2">
        <f t="shared" si="172"/>
        <v>3.574173712528822E-2</v>
      </c>
      <c r="N457" s="113">
        <v>3313</v>
      </c>
      <c r="O457" s="113">
        <v>1705</v>
      </c>
      <c r="P457" s="113"/>
      <c r="Q457" s="114">
        <v>186</v>
      </c>
      <c r="R457" s="114"/>
      <c r="S457" s="114"/>
      <c r="T457" s="114"/>
      <c r="U457" s="113"/>
      <c r="V457" s="113"/>
      <c r="W457" s="113"/>
      <c r="X457" s="113"/>
      <c r="Y457" s="113"/>
      <c r="Z457" s="113"/>
      <c r="AA457" s="113"/>
      <c r="AB457" s="113"/>
      <c r="AC457" s="113"/>
      <c r="AD457" s="113"/>
      <c r="AE457" s="113"/>
      <c r="AG457" s="7">
        <f>IF(Q457&gt;0,RANK(Q457,(N457:P457,Q457:AE457)),0)</f>
        <v>3</v>
      </c>
      <c r="AH457" s="7">
        <f>IF(R457&gt;0,RANK(R457,(N457:P457,Q457:AE457)),0)</f>
        <v>0</v>
      </c>
      <c r="AI457" s="7">
        <f>IF(T457&gt;0,RANK(T457,(N457:P457,Q457:AE457)),0)</f>
        <v>0</v>
      </c>
      <c r="AJ457" s="7">
        <f>IF(S457&gt;0,RANK(S457,(N457:P457,Q457:AE457)),0)</f>
        <v>0</v>
      </c>
      <c r="AK457" s="2">
        <f t="shared" si="173"/>
        <v>3.5741737125288241E-2</v>
      </c>
      <c r="AL457" s="2">
        <f t="shared" si="174"/>
        <v>0</v>
      </c>
      <c r="AM457" s="2">
        <f t="shared" si="175"/>
        <v>0</v>
      </c>
      <c r="AN457" s="2">
        <f t="shared" si="176"/>
        <v>0</v>
      </c>
      <c r="AP457" t="s">
        <v>240</v>
      </c>
      <c r="AQ457" t="s">
        <v>1248</v>
      </c>
      <c r="AR457">
        <v>3</v>
      </c>
      <c r="AT457" s="97">
        <v>13</v>
      </c>
      <c r="AU457" s="99">
        <v>91</v>
      </c>
      <c r="AV457" s="103">
        <f t="shared" si="165"/>
        <v>13091</v>
      </c>
      <c r="AX457" s="7" t="s">
        <v>1370</v>
      </c>
      <c r="BJ457">
        <v>0</v>
      </c>
      <c r="BK457">
        <v>0</v>
      </c>
    </row>
    <row r="458" spans="1:63" hidden="1" outlineLevel="1">
      <c r="A458" t="s">
        <v>822</v>
      </c>
      <c r="B458" t="s">
        <v>1248</v>
      </c>
      <c r="C458" s="1">
        <f t="shared" si="166"/>
        <v>2799</v>
      </c>
      <c r="D458" s="7">
        <f>IF(N458&gt;0, RANK(N458,(N458:P458,Q458:AE458)),0)</f>
        <v>1</v>
      </c>
      <c r="E458" s="7">
        <f>IF(O458&gt;0,RANK(O458,(N458:P458,Q458:AE458)),0)</f>
        <v>2</v>
      </c>
      <c r="F458" s="7">
        <f>IF(P458&gt;0,RANK(P458,(N458:P458,Q458:AE458)),0)</f>
        <v>0</v>
      </c>
      <c r="G458" s="1">
        <f t="shared" si="167"/>
        <v>1302</v>
      </c>
      <c r="H458" s="2">
        <f t="shared" si="168"/>
        <v>0.46516613076098606</v>
      </c>
      <c r="I458" s="2"/>
      <c r="J458" s="2">
        <f t="shared" si="169"/>
        <v>0.71596998928188638</v>
      </c>
      <c r="K458" s="2">
        <f t="shared" si="170"/>
        <v>0.25080385852090031</v>
      </c>
      <c r="L458" s="2">
        <f t="shared" si="171"/>
        <v>0</v>
      </c>
      <c r="M458" s="2">
        <f t="shared" si="172"/>
        <v>3.322615219721331E-2</v>
      </c>
      <c r="N458" s="113">
        <v>2004</v>
      </c>
      <c r="O458" s="113">
        <v>702</v>
      </c>
      <c r="P458" s="113"/>
      <c r="Q458" s="114">
        <v>93</v>
      </c>
      <c r="R458" s="114"/>
      <c r="S458" s="114"/>
      <c r="T458" s="114"/>
      <c r="U458" s="113"/>
      <c r="V458" s="113"/>
      <c r="W458" s="113"/>
      <c r="X458" s="113"/>
      <c r="Y458" s="113"/>
      <c r="Z458" s="113"/>
      <c r="AA458" s="113"/>
      <c r="AB458" s="113"/>
      <c r="AC458" s="113"/>
      <c r="AD458" s="113"/>
      <c r="AE458" s="113"/>
      <c r="AG458" s="7">
        <f>IF(Q458&gt;0,RANK(Q458,(N458:P458,Q458:AE458)),0)</f>
        <v>3</v>
      </c>
      <c r="AH458" s="7">
        <f>IF(R458&gt;0,RANK(R458,(N458:P458,Q458:AE458)),0)</f>
        <v>0</v>
      </c>
      <c r="AI458" s="7">
        <f>IF(T458&gt;0,RANK(T458,(N458:P458,Q458:AE458)),0)</f>
        <v>0</v>
      </c>
      <c r="AJ458" s="7">
        <f>IF(S458&gt;0,RANK(S458,(N458:P458,Q458:AE458)),0)</f>
        <v>0</v>
      </c>
      <c r="AK458" s="2">
        <f t="shared" si="173"/>
        <v>3.3226152197213289E-2</v>
      </c>
      <c r="AL458" s="2">
        <f t="shared" si="174"/>
        <v>0</v>
      </c>
      <c r="AM458" s="2">
        <f t="shared" si="175"/>
        <v>0</v>
      </c>
      <c r="AN458" s="2">
        <f t="shared" si="176"/>
        <v>0</v>
      </c>
      <c r="AP458" t="s">
        <v>822</v>
      </c>
      <c r="AQ458" t="s">
        <v>1248</v>
      </c>
      <c r="AR458">
        <v>3</v>
      </c>
      <c r="AT458" s="97">
        <v>13</v>
      </c>
      <c r="AU458" s="99">
        <v>93</v>
      </c>
      <c r="AV458" s="103">
        <f t="shared" si="165"/>
        <v>13093</v>
      </c>
      <c r="AX458" s="7" t="s">
        <v>1370</v>
      </c>
      <c r="BJ458">
        <v>0</v>
      </c>
      <c r="BK458">
        <v>0</v>
      </c>
    </row>
    <row r="459" spans="1:63" hidden="1" outlineLevel="1">
      <c r="A459" t="s">
        <v>1934</v>
      </c>
      <c r="B459" t="s">
        <v>1248</v>
      </c>
      <c r="C459" s="1">
        <f t="shared" si="166"/>
        <v>31215</v>
      </c>
      <c r="D459" s="7">
        <f>IF(N459&gt;0, RANK(N459,(N459:P459,Q459:AE459)),0)</f>
        <v>1</v>
      </c>
      <c r="E459" s="7">
        <f>IF(O459&gt;0,RANK(O459,(N459:P459,Q459:AE459)),0)</f>
        <v>2</v>
      </c>
      <c r="F459" s="7">
        <f>IF(P459&gt;0,RANK(P459,(N459:P459,Q459:AE459)),0)</f>
        <v>0</v>
      </c>
      <c r="G459" s="1">
        <f t="shared" si="167"/>
        <v>4130</v>
      </c>
      <c r="H459" s="2">
        <f t="shared" si="168"/>
        <v>0.13230818516738749</v>
      </c>
      <c r="I459" s="2"/>
      <c r="J459" s="2">
        <f t="shared" si="169"/>
        <v>0.55598270062469968</v>
      </c>
      <c r="K459" s="2">
        <f t="shared" si="170"/>
        <v>0.42367451545731222</v>
      </c>
      <c r="L459" s="2">
        <f t="shared" si="171"/>
        <v>0</v>
      </c>
      <c r="M459" s="2">
        <f t="shared" si="172"/>
        <v>2.0342783917988105E-2</v>
      </c>
      <c r="N459" s="113">
        <v>17355</v>
      </c>
      <c r="O459" s="113">
        <v>13225</v>
      </c>
      <c r="P459" s="113"/>
      <c r="Q459" s="114">
        <v>635</v>
      </c>
      <c r="R459" s="114"/>
      <c r="S459" s="114"/>
      <c r="T459" s="114"/>
      <c r="U459" s="113"/>
      <c r="V459" s="113"/>
      <c r="W459" s="113"/>
      <c r="X459" s="113"/>
      <c r="Y459" s="113"/>
      <c r="Z459" s="113"/>
      <c r="AA459" s="113"/>
      <c r="AB459" s="113"/>
      <c r="AC459" s="113"/>
      <c r="AD459" s="113"/>
      <c r="AE459" s="113"/>
      <c r="AG459" s="7">
        <f>IF(Q459&gt;0,RANK(Q459,(N459:P459,Q459:AE459)),0)</f>
        <v>3</v>
      </c>
      <c r="AH459" s="7">
        <f>IF(R459&gt;0,RANK(R459,(N459:P459,Q459:AE459)),0)</f>
        <v>0</v>
      </c>
      <c r="AI459" s="7">
        <f>IF(T459&gt;0,RANK(T459,(N459:P459,Q459:AE459)),0)</f>
        <v>0</v>
      </c>
      <c r="AJ459" s="7">
        <f>IF(S459&gt;0,RANK(S459,(N459:P459,Q459:AE459)),0)</f>
        <v>0</v>
      </c>
      <c r="AK459" s="2">
        <f t="shared" si="173"/>
        <v>2.0342783917988147E-2</v>
      </c>
      <c r="AL459" s="2">
        <f t="shared" si="174"/>
        <v>0</v>
      </c>
      <c r="AM459" s="2">
        <f t="shared" si="175"/>
        <v>0</v>
      </c>
      <c r="AN459" s="2">
        <f t="shared" si="176"/>
        <v>0</v>
      </c>
      <c r="AP459" t="s">
        <v>1934</v>
      </c>
      <c r="AQ459" t="s">
        <v>1248</v>
      </c>
      <c r="AR459">
        <v>2</v>
      </c>
      <c r="AT459" s="97">
        <v>13</v>
      </c>
      <c r="AU459" s="99">
        <v>95</v>
      </c>
      <c r="AV459" s="103">
        <f t="shared" si="165"/>
        <v>13095</v>
      </c>
      <c r="AX459" s="7" t="s">
        <v>1370</v>
      </c>
      <c r="BJ459">
        <v>0</v>
      </c>
      <c r="BK459">
        <v>0</v>
      </c>
    </row>
    <row r="460" spans="1:63" hidden="1" outlineLevel="1">
      <c r="A460" t="s">
        <v>2236</v>
      </c>
      <c r="B460" t="s">
        <v>1248</v>
      </c>
      <c r="C460" s="1">
        <f t="shared" si="166"/>
        <v>26563</v>
      </c>
      <c r="D460" s="7">
        <f>IF(N460&gt;0, RANK(N460,(N460:P460,Q460:AE460)),0)</f>
        <v>2</v>
      </c>
      <c r="E460" s="7">
        <f>IF(O460&gt;0,RANK(O460,(N460:P460,Q460:AE460)),0)</f>
        <v>1</v>
      </c>
      <c r="F460" s="7">
        <f>IF(P460&gt;0,RANK(P460,(N460:P460,Q460:AE460)),0)</f>
        <v>0</v>
      </c>
      <c r="G460" s="1">
        <f t="shared" si="167"/>
        <v>4305</v>
      </c>
      <c r="H460" s="2">
        <f t="shared" si="168"/>
        <v>0.1620675375522343</v>
      </c>
      <c r="I460" s="2"/>
      <c r="J460" s="2">
        <f t="shared" si="169"/>
        <v>0.40003011708014907</v>
      </c>
      <c r="K460" s="2">
        <f t="shared" si="170"/>
        <v>0.56209765463238337</v>
      </c>
      <c r="L460" s="2">
        <f t="shared" si="171"/>
        <v>0</v>
      </c>
      <c r="M460" s="2">
        <f t="shared" si="172"/>
        <v>3.7872228287467613E-2</v>
      </c>
      <c r="N460" s="113">
        <v>10626</v>
      </c>
      <c r="O460" s="113">
        <v>14931</v>
      </c>
      <c r="P460" s="113"/>
      <c r="Q460" s="114">
        <v>1006</v>
      </c>
      <c r="R460" s="114"/>
      <c r="S460" s="114"/>
      <c r="T460" s="114"/>
      <c r="U460" s="113"/>
      <c r="V460" s="113"/>
      <c r="W460" s="113"/>
      <c r="X460" s="113"/>
      <c r="Y460" s="113"/>
      <c r="Z460" s="113"/>
      <c r="AA460" s="113"/>
      <c r="AB460" s="113"/>
      <c r="AC460" s="113"/>
      <c r="AD460" s="113"/>
      <c r="AE460" s="113"/>
      <c r="AG460" s="7">
        <f>IF(Q460&gt;0,RANK(Q460,(N460:P460,Q460:AE460)),0)</f>
        <v>3</v>
      </c>
      <c r="AH460" s="7">
        <f>IF(R460&gt;0,RANK(R460,(N460:P460,Q460:AE460)),0)</f>
        <v>0</v>
      </c>
      <c r="AI460" s="7">
        <f>IF(T460&gt;0,RANK(T460,(N460:P460,Q460:AE460)),0)</f>
        <v>0</v>
      </c>
      <c r="AJ460" s="7">
        <f>IF(S460&gt;0,RANK(S460,(N460:P460,Q460:AE460)),0)</f>
        <v>0</v>
      </c>
      <c r="AK460" s="2">
        <f t="shared" si="173"/>
        <v>3.787222828746753E-2</v>
      </c>
      <c r="AL460" s="2">
        <f t="shared" si="174"/>
        <v>0</v>
      </c>
      <c r="AM460" s="2">
        <f t="shared" si="175"/>
        <v>0</v>
      </c>
      <c r="AN460" s="2">
        <f t="shared" si="176"/>
        <v>0</v>
      </c>
      <c r="AP460" t="s">
        <v>2236</v>
      </c>
      <c r="AQ460" t="s">
        <v>1248</v>
      </c>
      <c r="AR460">
        <v>0</v>
      </c>
      <c r="AT460" s="97">
        <v>13</v>
      </c>
      <c r="AU460" s="99">
        <v>97</v>
      </c>
      <c r="AV460" s="103">
        <f t="shared" si="165"/>
        <v>13097</v>
      </c>
      <c r="AX460" s="7" t="s">
        <v>1370</v>
      </c>
      <c r="BJ460">
        <v>0</v>
      </c>
      <c r="BK460">
        <v>0</v>
      </c>
    </row>
    <row r="461" spans="1:63" hidden="1" outlineLevel="1">
      <c r="A461" t="s">
        <v>724</v>
      </c>
      <c r="B461" t="s">
        <v>1248</v>
      </c>
      <c r="C461" s="1">
        <f t="shared" si="166"/>
        <v>3925</v>
      </c>
      <c r="D461" s="7">
        <f>IF(N461&gt;0, RANK(N461,(N461:P461,Q461:AE461)),0)</f>
        <v>1</v>
      </c>
      <c r="E461" s="7">
        <f>IF(O461&gt;0,RANK(O461,(N461:P461,Q461:AE461)),0)</f>
        <v>2</v>
      </c>
      <c r="F461" s="7">
        <f>IF(P461&gt;0,RANK(P461,(N461:P461,Q461:AE461)),0)</f>
        <v>0</v>
      </c>
      <c r="G461" s="1">
        <f t="shared" si="167"/>
        <v>1607</v>
      </c>
      <c r="H461" s="2">
        <f t="shared" si="168"/>
        <v>0.4094267515923567</v>
      </c>
      <c r="I461" s="2"/>
      <c r="J461" s="2">
        <f t="shared" si="169"/>
        <v>0.69248407643312104</v>
      </c>
      <c r="K461" s="2">
        <f t="shared" si="170"/>
        <v>0.28305732484076435</v>
      </c>
      <c r="L461" s="2">
        <f t="shared" si="171"/>
        <v>0</v>
      </c>
      <c r="M461" s="2">
        <f t="shared" si="172"/>
        <v>2.4458598726114611E-2</v>
      </c>
      <c r="N461" s="113">
        <v>2718</v>
      </c>
      <c r="O461" s="113">
        <v>1111</v>
      </c>
      <c r="P461" s="113"/>
      <c r="Q461" s="114">
        <v>96</v>
      </c>
      <c r="R461" s="114"/>
      <c r="S461" s="114"/>
      <c r="T461" s="114"/>
      <c r="U461" s="113"/>
      <c r="V461" s="113"/>
      <c r="W461" s="113"/>
      <c r="X461" s="113"/>
      <c r="Y461" s="113"/>
      <c r="Z461" s="113"/>
      <c r="AA461" s="113"/>
      <c r="AB461" s="113"/>
      <c r="AC461" s="113"/>
      <c r="AD461" s="113"/>
      <c r="AE461" s="113"/>
      <c r="AG461" s="7">
        <f>IF(Q461&gt;0,RANK(Q461,(N461:P461,Q461:AE461)),0)</f>
        <v>3</v>
      </c>
      <c r="AH461" s="7">
        <f>IF(R461&gt;0,RANK(R461,(N461:P461,Q461:AE461)),0)</f>
        <v>0</v>
      </c>
      <c r="AI461" s="7">
        <f>IF(T461&gt;0,RANK(T461,(N461:P461,Q461:AE461)),0)</f>
        <v>0</v>
      </c>
      <c r="AJ461" s="7">
        <f>IF(S461&gt;0,RANK(S461,(N461:P461,Q461:AE461)),0)</f>
        <v>0</v>
      </c>
      <c r="AK461" s="2">
        <f t="shared" si="173"/>
        <v>2.4458598726114649E-2</v>
      </c>
      <c r="AL461" s="2">
        <f t="shared" si="174"/>
        <v>0</v>
      </c>
      <c r="AM461" s="2">
        <f t="shared" si="175"/>
        <v>0</v>
      </c>
      <c r="AN461" s="2">
        <f t="shared" si="176"/>
        <v>0</v>
      </c>
      <c r="AP461" t="s">
        <v>724</v>
      </c>
      <c r="AQ461" t="s">
        <v>1248</v>
      </c>
      <c r="AR461">
        <v>2</v>
      </c>
      <c r="AT461" s="97">
        <v>13</v>
      </c>
      <c r="AU461" s="99">
        <v>99</v>
      </c>
      <c r="AV461" s="103">
        <f t="shared" si="165"/>
        <v>13099</v>
      </c>
      <c r="AX461" s="7" t="s">
        <v>1370</v>
      </c>
      <c r="BJ461">
        <v>0</v>
      </c>
      <c r="BK461">
        <v>0</v>
      </c>
    </row>
    <row r="462" spans="1:63" hidden="1" outlineLevel="1">
      <c r="A462" t="s">
        <v>479</v>
      </c>
      <c r="B462" t="s">
        <v>1248</v>
      </c>
      <c r="C462" s="1">
        <f t="shared" si="166"/>
        <v>690</v>
      </c>
      <c r="D462" s="7">
        <f>IF(N462&gt;0, RANK(N462,(N462:P462,Q462:AE462)),0)</f>
        <v>1</v>
      </c>
      <c r="E462" s="7">
        <f>IF(O462&gt;0,RANK(O462,(N462:P462,Q462:AE462)),0)</f>
        <v>2</v>
      </c>
      <c r="F462" s="7">
        <f>IF(P462&gt;0,RANK(P462,(N462:P462,Q462:AE462)),0)</f>
        <v>0</v>
      </c>
      <c r="G462" s="1">
        <f t="shared" si="167"/>
        <v>212</v>
      </c>
      <c r="H462" s="2">
        <f t="shared" si="168"/>
        <v>0.30724637681159422</v>
      </c>
      <c r="I462" s="2"/>
      <c r="J462" s="2">
        <f t="shared" si="169"/>
        <v>0.63623188405797104</v>
      </c>
      <c r="K462" s="2">
        <f t="shared" si="170"/>
        <v>0.32898550724637682</v>
      </c>
      <c r="L462" s="2">
        <f t="shared" si="171"/>
        <v>0</v>
      </c>
      <c r="M462" s="2">
        <f t="shared" si="172"/>
        <v>3.478260869565214E-2</v>
      </c>
      <c r="N462" s="113">
        <v>439</v>
      </c>
      <c r="O462" s="113">
        <v>227</v>
      </c>
      <c r="P462" s="113"/>
      <c r="Q462" s="114">
        <v>24</v>
      </c>
      <c r="R462" s="114"/>
      <c r="S462" s="114"/>
      <c r="T462" s="114"/>
      <c r="U462" s="113"/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G462" s="7">
        <f>IF(Q462&gt;0,RANK(Q462,(N462:P462,Q462:AE462)),0)</f>
        <v>3</v>
      </c>
      <c r="AH462" s="7">
        <f>IF(R462&gt;0,RANK(R462,(N462:P462,Q462:AE462)),0)</f>
        <v>0</v>
      </c>
      <c r="AI462" s="7">
        <f>IF(T462&gt;0,RANK(T462,(N462:P462,Q462:AE462)),0)</f>
        <v>0</v>
      </c>
      <c r="AJ462" s="7">
        <f>IF(S462&gt;0,RANK(S462,(N462:P462,Q462:AE462)),0)</f>
        <v>0</v>
      </c>
      <c r="AK462" s="2">
        <f t="shared" si="173"/>
        <v>3.4782608695652174E-2</v>
      </c>
      <c r="AL462" s="2">
        <f t="shared" si="174"/>
        <v>0</v>
      </c>
      <c r="AM462" s="2">
        <f t="shared" si="175"/>
        <v>0</v>
      </c>
      <c r="AN462" s="2">
        <f t="shared" si="176"/>
        <v>0</v>
      </c>
      <c r="AP462" t="s">
        <v>479</v>
      </c>
      <c r="AQ462" t="s">
        <v>1248</v>
      </c>
      <c r="AR462">
        <v>1</v>
      </c>
      <c r="AT462" s="97">
        <v>13</v>
      </c>
      <c r="AU462" s="99">
        <v>101</v>
      </c>
      <c r="AV462" s="103">
        <f t="shared" si="165"/>
        <v>13101</v>
      </c>
      <c r="AX462" s="7" t="s">
        <v>1370</v>
      </c>
      <c r="BJ462">
        <v>0</v>
      </c>
      <c r="BK462">
        <v>0</v>
      </c>
    </row>
    <row r="463" spans="1:63" hidden="1" outlineLevel="1">
      <c r="A463" t="s">
        <v>16</v>
      </c>
      <c r="B463" t="s">
        <v>1248</v>
      </c>
      <c r="C463" s="1">
        <f t="shared" si="166"/>
        <v>7468</v>
      </c>
      <c r="D463" s="7">
        <f>IF(N463&gt;0, RANK(N463,(N463:P463,Q463:AE463)),0)</f>
        <v>2</v>
      </c>
      <c r="E463" s="7">
        <f>IF(O463&gt;0,RANK(O463,(N463:P463,Q463:AE463)),0)</f>
        <v>1</v>
      </c>
      <c r="F463" s="7">
        <f>IF(P463&gt;0,RANK(P463,(N463:P463,Q463:AE463)),0)</f>
        <v>0</v>
      </c>
      <c r="G463" s="1">
        <f t="shared" si="167"/>
        <v>1127</v>
      </c>
      <c r="H463" s="2">
        <f t="shared" si="168"/>
        <v>0.15091055168719872</v>
      </c>
      <c r="I463" s="2"/>
      <c r="J463" s="2">
        <f t="shared" si="169"/>
        <v>0.41108730583824316</v>
      </c>
      <c r="K463" s="2">
        <f t="shared" si="170"/>
        <v>0.56199785752544185</v>
      </c>
      <c r="L463" s="2">
        <f t="shared" si="171"/>
        <v>0</v>
      </c>
      <c r="M463" s="2">
        <f t="shared" si="172"/>
        <v>2.6914836636314998E-2</v>
      </c>
      <c r="N463" s="113">
        <v>3070</v>
      </c>
      <c r="O463" s="113">
        <v>4197</v>
      </c>
      <c r="P463" s="113"/>
      <c r="Q463" s="114">
        <v>201</v>
      </c>
      <c r="R463" s="114"/>
      <c r="S463" s="114"/>
      <c r="T463" s="114"/>
      <c r="U463" s="113"/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  <c r="AG463" s="7">
        <f>IF(Q463&gt;0,RANK(Q463,(N463:P463,Q463:AE463)),0)</f>
        <v>3</v>
      </c>
      <c r="AH463" s="7">
        <f>IF(R463&gt;0,RANK(R463,(N463:P463,Q463:AE463)),0)</f>
        <v>0</v>
      </c>
      <c r="AI463" s="7">
        <f>IF(T463&gt;0,RANK(T463,(N463:P463,Q463:AE463)),0)</f>
        <v>0</v>
      </c>
      <c r="AJ463" s="7">
        <f>IF(S463&gt;0,RANK(S463,(N463:P463,Q463:AE463)),0)</f>
        <v>0</v>
      </c>
      <c r="AK463" s="2">
        <f t="shared" si="173"/>
        <v>2.6914836636314943E-2</v>
      </c>
      <c r="AL463" s="2">
        <f t="shared" si="174"/>
        <v>0</v>
      </c>
      <c r="AM463" s="2">
        <f t="shared" si="175"/>
        <v>0</v>
      </c>
      <c r="AN463" s="2">
        <f t="shared" si="176"/>
        <v>0</v>
      </c>
      <c r="AP463" t="s">
        <v>16</v>
      </c>
      <c r="AQ463" t="s">
        <v>1248</v>
      </c>
      <c r="AR463">
        <v>12</v>
      </c>
      <c r="AT463" s="97">
        <v>13</v>
      </c>
      <c r="AU463" s="99">
        <v>103</v>
      </c>
      <c r="AV463" s="103">
        <f t="shared" si="165"/>
        <v>13103</v>
      </c>
      <c r="AX463" s="7" t="s">
        <v>1370</v>
      </c>
      <c r="BJ463">
        <v>0</v>
      </c>
      <c r="BK463">
        <v>0</v>
      </c>
    </row>
    <row r="464" spans="1:63" hidden="1" outlineLevel="1">
      <c r="A464" t="s">
        <v>1294</v>
      </c>
      <c r="B464" t="s">
        <v>1248</v>
      </c>
      <c r="C464" s="1">
        <f t="shared" si="166"/>
        <v>5853</v>
      </c>
      <c r="D464" s="7">
        <f>IF(N464&gt;0, RANK(N464,(N464:P464,Q464:AE464)),0)</f>
        <v>1</v>
      </c>
      <c r="E464" s="7">
        <f>IF(O464&gt;0,RANK(O464,(N464:P464,Q464:AE464)),0)</f>
        <v>2</v>
      </c>
      <c r="F464" s="7">
        <f>IF(P464&gt;0,RANK(P464,(N464:P464,Q464:AE464)),0)</f>
        <v>0</v>
      </c>
      <c r="G464" s="1">
        <f t="shared" si="167"/>
        <v>1322</v>
      </c>
      <c r="H464" s="2">
        <f t="shared" si="168"/>
        <v>0.22586707671279685</v>
      </c>
      <c r="I464" s="2"/>
      <c r="J464" s="2">
        <f t="shared" si="169"/>
        <v>0.6063557150179395</v>
      </c>
      <c r="K464" s="2">
        <f t="shared" si="170"/>
        <v>0.38048863830514268</v>
      </c>
      <c r="L464" s="2">
        <f t="shared" si="171"/>
        <v>0</v>
      </c>
      <c r="M464" s="2">
        <f t="shared" si="172"/>
        <v>1.315564667691782E-2</v>
      </c>
      <c r="N464" s="113">
        <v>3549</v>
      </c>
      <c r="O464" s="113">
        <v>2227</v>
      </c>
      <c r="P464" s="113"/>
      <c r="Q464" s="114">
        <v>77</v>
      </c>
      <c r="R464" s="114"/>
      <c r="S464" s="114"/>
      <c r="T464" s="114"/>
      <c r="U464" s="113"/>
      <c r="V464" s="113"/>
      <c r="W464" s="113"/>
      <c r="X464" s="113"/>
      <c r="Y464" s="113"/>
      <c r="Z464" s="113"/>
      <c r="AA464" s="113"/>
      <c r="AB464" s="113"/>
      <c r="AC464" s="113"/>
      <c r="AD464" s="113"/>
      <c r="AE464" s="113"/>
      <c r="AG464" s="7">
        <f>IF(Q464&gt;0,RANK(Q464,(N464:P464,Q464:AE464)),0)</f>
        <v>3</v>
      </c>
      <c r="AH464" s="7">
        <f>IF(R464&gt;0,RANK(R464,(N464:P464,Q464:AE464)),0)</f>
        <v>0</v>
      </c>
      <c r="AI464" s="7">
        <f>IF(T464&gt;0,RANK(T464,(N464:P464,Q464:AE464)),0)</f>
        <v>0</v>
      </c>
      <c r="AJ464" s="7">
        <f>IF(S464&gt;0,RANK(S464,(N464:P464,Q464:AE464)),0)</f>
        <v>0</v>
      </c>
      <c r="AK464" s="2">
        <f t="shared" si="173"/>
        <v>1.315564667691782E-2</v>
      </c>
      <c r="AL464" s="2">
        <f t="shared" si="174"/>
        <v>0</v>
      </c>
      <c r="AM464" s="2">
        <f t="shared" si="175"/>
        <v>0</v>
      </c>
      <c r="AN464" s="2">
        <f t="shared" si="176"/>
        <v>0</v>
      </c>
      <c r="AP464" t="s">
        <v>1294</v>
      </c>
      <c r="AQ464" t="s">
        <v>1248</v>
      </c>
      <c r="AR464">
        <v>9</v>
      </c>
      <c r="AT464" s="97">
        <v>13</v>
      </c>
      <c r="AU464" s="99">
        <v>105</v>
      </c>
      <c r="AV464" s="103">
        <f t="shared" si="165"/>
        <v>13105</v>
      </c>
      <c r="AX464" s="7" t="s">
        <v>1370</v>
      </c>
      <c r="BJ464">
        <v>0</v>
      </c>
      <c r="BK464">
        <v>0</v>
      </c>
    </row>
    <row r="465" spans="1:63" hidden="1" outlineLevel="1">
      <c r="A465" t="s">
        <v>1361</v>
      </c>
      <c r="B465" t="s">
        <v>1248</v>
      </c>
      <c r="C465" s="1">
        <f t="shared" si="166"/>
        <v>5272</v>
      </c>
      <c r="D465" s="7">
        <f>IF(N465&gt;0, RANK(N465,(N465:P465,Q465:AE465)),0)</f>
        <v>2</v>
      </c>
      <c r="E465" s="7">
        <f>IF(O465&gt;0,RANK(O465,(N465:P465,Q465:AE465)),0)</f>
        <v>1</v>
      </c>
      <c r="F465" s="7">
        <f>IF(P465&gt;0,RANK(P465,(N465:P465,Q465:AE465)),0)</f>
        <v>0</v>
      </c>
      <c r="G465" s="1">
        <f t="shared" si="167"/>
        <v>196</v>
      </c>
      <c r="H465" s="2">
        <f t="shared" si="168"/>
        <v>3.7177541729893779E-2</v>
      </c>
      <c r="I465" s="2"/>
      <c r="J465" s="2">
        <f t="shared" si="169"/>
        <v>0.47040971168437024</v>
      </c>
      <c r="K465" s="2">
        <f t="shared" si="170"/>
        <v>0.50758725341426403</v>
      </c>
      <c r="L465" s="2">
        <f t="shared" si="171"/>
        <v>0</v>
      </c>
      <c r="M465" s="2">
        <f t="shared" si="172"/>
        <v>2.2003034901365792E-2</v>
      </c>
      <c r="N465" s="113">
        <v>2480</v>
      </c>
      <c r="O465" s="113">
        <v>2676</v>
      </c>
      <c r="P465" s="113"/>
      <c r="Q465" s="114">
        <v>116</v>
      </c>
      <c r="R465" s="114"/>
      <c r="S465" s="114"/>
      <c r="T465" s="114"/>
      <c r="U465" s="113"/>
      <c r="V465" s="113"/>
      <c r="W465" s="113"/>
      <c r="X465" s="113"/>
      <c r="Y465" s="113"/>
      <c r="Z465" s="113"/>
      <c r="AA465" s="113"/>
      <c r="AB465" s="113"/>
      <c r="AC465" s="113"/>
      <c r="AD465" s="113"/>
      <c r="AE465" s="113"/>
      <c r="AG465" s="7">
        <f>IF(Q465&gt;0,RANK(Q465,(N465:P465,Q465:AE465)),0)</f>
        <v>3</v>
      </c>
      <c r="AH465" s="7">
        <f>IF(R465&gt;0,RANK(R465,(N465:P465,Q465:AE465)),0)</f>
        <v>0</v>
      </c>
      <c r="AI465" s="7">
        <f>IF(T465&gt;0,RANK(T465,(N465:P465,Q465:AE465)),0)</f>
        <v>0</v>
      </c>
      <c r="AJ465" s="7">
        <f>IF(S465&gt;0,RANK(S465,(N465:P465,Q465:AE465)),0)</f>
        <v>0</v>
      </c>
      <c r="AK465" s="2">
        <f t="shared" si="173"/>
        <v>2.2003034901365705E-2</v>
      </c>
      <c r="AL465" s="2">
        <f t="shared" si="174"/>
        <v>0</v>
      </c>
      <c r="AM465" s="2">
        <f t="shared" si="175"/>
        <v>0</v>
      </c>
      <c r="AN465" s="2">
        <f t="shared" si="176"/>
        <v>0</v>
      </c>
      <c r="AP465" t="s">
        <v>1361</v>
      </c>
      <c r="AQ465" t="s">
        <v>1248</v>
      </c>
      <c r="AR465">
        <v>3</v>
      </c>
      <c r="AT465" s="97">
        <v>13</v>
      </c>
      <c r="AU465" s="99">
        <v>107</v>
      </c>
      <c r="AV465" s="103">
        <f t="shared" si="165"/>
        <v>13107</v>
      </c>
      <c r="AX465" s="7" t="s">
        <v>1370</v>
      </c>
      <c r="BJ465">
        <v>0</v>
      </c>
      <c r="BK465">
        <v>0</v>
      </c>
    </row>
    <row r="466" spans="1:63" hidden="1" outlineLevel="1">
      <c r="A466" t="s">
        <v>1722</v>
      </c>
      <c r="B466" t="s">
        <v>1248</v>
      </c>
      <c r="C466" s="1">
        <f t="shared" si="166"/>
        <v>2655</v>
      </c>
      <c r="D466" s="7">
        <f>IF(N466&gt;0, RANK(N466,(N466:P466,Q466:AE466)),0)</f>
        <v>2</v>
      </c>
      <c r="E466" s="7">
        <f>IF(O466&gt;0,RANK(O466,(N466:P466,Q466:AE466)),0)</f>
        <v>1</v>
      </c>
      <c r="F466" s="7">
        <f>IF(P466&gt;0,RANK(P466,(N466:P466,Q466:AE466)),0)</f>
        <v>0</v>
      </c>
      <c r="G466" s="1">
        <f t="shared" si="167"/>
        <v>15</v>
      </c>
      <c r="H466" s="2">
        <f t="shared" si="168"/>
        <v>5.6497175141242938E-3</v>
      </c>
      <c r="I466" s="2"/>
      <c r="J466" s="2">
        <f t="shared" si="169"/>
        <v>0.48248587570621471</v>
      </c>
      <c r="K466" s="2">
        <f t="shared" si="170"/>
        <v>0.488135593220339</v>
      </c>
      <c r="L466" s="2">
        <f t="shared" si="171"/>
        <v>0</v>
      </c>
      <c r="M466" s="2">
        <f t="shared" si="172"/>
        <v>2.937853107344629E-2</v>
      </c>
      <c r="N466" s="113">
        <v>1281</v>
      </c>
      <c r="O466" s="113">
        <v>1296</v>
      </c>
      <c r="P466" s="113"/>
      <c r="Q466" s="114">
        <v>78</v>
      </c>
      <c r="R466" s="114"/>
      <c r="S466" s="114"/>
      <c r="T466" s="114"/>
      <c r="U466" s="113"/>
      <c r="V466" s="113"/>
      <c r="W466" s="113"/>
      <c r="X466" s="113"/>
      <c r="Y466" s="113"/>
      <c r="Z466" s="113"/>
      <c r="AA466" s="113"/>
      <c r="AB466" s="113"/>
      <c r="AC466" s="113"/>
      <c r="AD466" s="113"/>
      <c r="AE466" s="113"/>
      <c r="AG466" s="7">
        <f>IF(Q466&gt;0,RANK(Q466,(N466:P466,Q466:AE466)),0)</f>
        <v>3</v>
      </c>
      <c r="AH466" s="7">
        <f>IF(R466&gt;0,RANK(R466,(N466:P466,Q466:AE466)),0)</f>
        <v>0</v>
      </c>
      <c r="AI466" s="7">
        <f>IF(T466&gt;0,RANK(T466,(N466:P466,Q466:AE466)),0)</f>
        <v>0</v>
      </c>
      <c r="AJ466" s="7">
        <f>IF(S466&gt;0,RANK(S466,(N466:P466,Q466:AE466)),0)</f>
        <v>0</v>
      </c>
      <c r="AK466" s="2">
        <f t="shared" si="173"/>
        <v>2.9378531073446328E-2</v>
      </c>
      <c r="AL466" s="2">
        <f t="shared" si="174"/>
        <v>0</v>
      </c>
      <c r="AM466" s="2">
        <f t="shared" si="175"/>
        <v>0</v>
      </c>
      <c r="AN466" s="2">
        <f t="shared" si="176"/>
        <v>0</v>
      </c>
      <c r="AP466" t="s">
        <v>1722</v>
      </c>
      <c r="AQ466" t="s">
        <v>1248</v>
      </c>
      <c r="AR466">
        <v>3</v>
      </c>
      <c r="AT466" s="97">
        <v>13</v>
      </c>
      <c r="AU466" s="99">
        <v>109</v>
      </c>
      <c r="AV466" s="103">
        <f t="shared" si="165"/>
        <v>13109</v>
      </c>
      <c r="AX466" s="7" t="s">
        <v>1370</v>
      </c>
      <c r="BJ466">
        <v>0</v>
      </c>
      <c r="BK466">
        <v>0</v>
      </c>
    </row>
    <row r="467" spans="1:63" hidden="1" outlineLevel="1">
      <c r="A467" t="s">
        <v>1527</v>
      </c>
      <c r="B467" t="s">
        <v>1248</v>
      </c>
      <c r="C467" s="1">
        <f t="shared" si="166"/>
        <v>7200</v>
      </c>
      <c r="D467" s="7">
        <f>IF(N467&gt;0, RANK(N467,(N467:P467,Q467:AE467)),0)</f>
        <v>2</v>
      </c>
      <c r="E467" s="7">
        <f>IF(O467&gt;0,RANK(O467,(N467:P467,Q467:AE467)),0)</f>
        <v>1</v>
      </c>
      <c r="F467" s="7">
        <f>IF(P467&gt;0,RANK(P467,(N467:P467,Q467:AE467)),0)</f>
        <v>0</v>
      </c>
      <c r="G467" s="1">
        <f t="shared" si="167"/>
        <v>1484</v>
      </c>
      <c r="H467" s="2">
        <f t="shared" si="168"/>
        <v>0.20611111111111111</v>
      </c>
      <c r="I467" s="2"/>
      <c r="J467" s="2">
        <f t="shared" si="169"/>
        <v>0.38388888888888889</v>
      </c>
      <c r="K467" s="2">
        <f t="shared" si="170"/>
        <v>0.59</v>
      </c>
      <c r="L467" s="2">
        <f t="shared" si="171"/>
        <v>0</v>
      </c>
      <c r="M467" s="2">
        <f t="shared" si="172"/>
        <v>2.6111111111111085E-2</v>
      </c>
      <c r="N467" s="113">
        <v>2764</v>
      </c>
      <c r="O467" s="113">
        <v>4248</v>
      </c>
      <c r="P467" s="113"/>
      <c r="Q467" s="114">
        <v>188</v>
      </c>
      <c r="R467" s="114"/>
      <c r="S467" s="114"/>
      <c r="T467" s="114"/>
      <c r="U467" s="113"/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G467" s="7">
        <f>IF(Q467&gt;0,RANK(Q467,(N467:P467,Q467:AE467)),0)</f>
        <v>3</v>
      </c>
      <c r="AH467" s="7">
        <f>IF(R467&gt;0,RANK(R467,(N467:P467,Q467:AE467)),0)</f>
        <v>0</v>
      </c>
      <c r="AI467" s="7">
        <f>IF(T467&gt;0,RANK(T467,(N467:P467,Q467:AE467)),0)</f>
        <v>0</v>
      </c>
      <c r="AJ467" s="7">
        <f>IF(S467&gt;0,RANK(S467,(N467:P467,Q467:AE467)),0)</f>
        <v>0</v>
      </c>
      <c r="AK467" s="2">
        <f t="shared" si="173"/>
        <v>2.6111111111111113E-2</v>
      </c>
      <c r="AL467" s="2">
        <f t="shared" si="174"/>
        <v>0</v>
      </c>
      <c r="AM467" s="2">
        <f t="shared" si="175"/>
        <v>0</v>
      </c>
      <c r="AN467" s="2">
        <f t="shared" si="176"/>
        <v>0</v>
      </c>
      <c r="AP467" t="s">
        <v>1527</v>
      </c>
      <c r="AQ467" t="s">
        <v>1248</v>
      </c>
      <c r="AR467">
        <v>10</v>
      </c>
      <c r="AT467" s="97">
        <v>13</v>
      </c>
      <c r="AU467" s="99">
        <v>111</v>
      </c>
      <c r="AV467" s="103">
        <f t="shared" si="165"/>
        <v>13111</v>
      </c>
      <c r="AX467" s="7" t="s">
        <v>1370</v>
      </c>
      <c r="BJ467">
        <v>0</v>
      </c>
      <c r="BK467">
        <v>0</v>
      </c>
    </row>
    <row r="468" spans="1:63" hidden="1" outlineLevel="1">
      <c r="A468" t="s">
        <v>1177</v>
      </c>
      <c r="B468" t="s">
        <v>1248</v>
      </c>
      <c r="C468" s="1">
        <f t="shared" si="166"/>
        <v>31548</v>
      </c>
      <c r="D468" s="7">
        <f>IF(N468&gt;0, RANK(N468,(N468:P468,Q468:AE468)),0)</f>
        <v>2</v>
      </c>
      <c r="E468" s="7">
        <f>IF(O468&gt;0,RANK(O468,(N468:P468,Q468:AE468)),0)</f>
        <v>1</v>
      </c>
      <c r="F468" s="7">
        <f>IF(P468&gt;0,RANK(P468,(N468:P468,Q468:AE468)),0)</f>
        <v>0</v>
      </c>
      <c r="G468" s="1">
        <f t="shared" si="167"/>
        <v>10226</v>
      </c>
      <c r="H468" s="2">
        <f t="shared" si="168"/>
        <v>0.32414099150500825</v>
      </c>
      <c r="I468" s="2"/>
      <c r="J468" s="2">
        <f t="shared" si="169"/>
        <v>0.32170026626093573</v>
      </c>
      <c r="K468" s="2">
        <f t="shared" si="170"/>
        <v>0.64584125776594392</v>
      </c>
      <c r="L468" s="2">
        <f t="shared" si="171"/>
        <v>0</v>
      </c>
      <c r="M468" s="2">
        <f t="shared" si="172"/>
        <v>3.2458475973120349E-2</v>
      </c>
      <c r="N468" s="113">
        <v>10149</v>
      </c>
      <c r="O468" s="113">
        <v>20375</v>
      </c>
      <c r="P468" s="113"/>
      <c r="Q468" s="114">
        <v>1024</v>
      </c>
      <c r="R468" s="114"/>
      <c r="S468" s="114"/>
      <c r="T468" s="114"/>
      <c r="U468" s="113"/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  <c r="AG468" s="7">
        <f>IF(Q468&gt;0,RANK(Q468,(N468:P468,Q468:AE468)),0)</f>
        <v>3</v>
      </c>
      <c r="AH468" s="7">
        <f>IF(R468&gt;0,RANK(R468,(N468:P468,Q468:AE468)),0)</f>
        <v>0</v>
      </c>
      <c r="AI468" s="7">
        <f>IF(T468&gt;0,RANK(T468,(N468:P468,Q468:AE468)),0)</f>
        <v>0</v>
      </c>
      <c r="AJ468" s="7">
        <f>IF(S468&gt;0,RANK(S468,(N468:P468,Q468:AE468)),0)</f>
        <v>0</v>
      </c>
      <c r="AK468" s="2">
        <f t="shared" si="173"/>
        <v>3.2458475973120328E-2</v>
      </c>
      <c r="AL468" s="2">
        <f t="shared" si="174"/>
        <v>0</v>
      </c>
      <c r="AM468" s="2">
        <f t="shared" si="175"/>
        <v>0</v>
      </c>
      <c r="AN468" s="2">
        <f t="shared" si="176"/>
        <v>0</v>
      </c>
      <c r="AP468" t="s">
        <v>1177</v>
      </c>
      <c r="AQ468" t="s">
        <v>1248</v>
      </c>
      <c r="AR468">
        <v>0</v>
      </c>
      <c r="AT468" s="97">
        <v>13</v>
      </c>
      <c r="AU468" s="99">
        <v>113</v>
      </c>
      <c r="AV468" s="103">
        <f t="shared" si="165"/>
        <v>13113</v>
      </c>
      <c r="AX468" s="7" t="s">
        <v>1370</v>
      </c>
      <c r="BJ468">
        <v>1</v>
      </c>
      <c r="BK468">
        <v>0</v>
      </c>
    </row>
    <row r="469" spans="1:63" hidden="1" outlineLevel="1">
      <c r="A469" t="s">
        <v>1941</v>
      </c>
      <c r="B469" t="s">
        <v>1248</v>
      </c>
      <c r="C469" s="1">
        <f t="shared" si="166"/>
        <v>27846</v>
      </c>
      <c r="D469" s="7">
        <f>IF(N469&gt;0, RANK(N469,(N469:P469,Q469:AE469)),0)</f>
        <v>1</v>
      </c>
      <c r="E469" s="7">
        <f>IF(O469&gt;0,RANK(O469,(N469:P469,Q469:AE469)),0)</f>
        <v>2</v>
      </c>
      <c r="F469" s="7">
        <f>IF(P469&gt;0,RANK(P469,(N469:P469,Q469:AE469)),0)</f>
        <v>0</v>
      </c>
      <c r="G469" s="1">
        <f t="shared" si="167"/>
        <v>111</v>
      </c>
      <c r="H469" s="2">
        <f t="shared" si="168"/>
        <v>3.9862098685628095E-3</v>
      </c>
      <c r="I469" s="2"/>
      <c r="J469" s="2">
        <f t="shared" si="169"/>
        <v>0.48822092939739997</v>
      </c>
      <c r="K469" s="2">
        <f t="shared" si="170"/>
        <v>0.48423471952883718</v>
      </c>
      <c r="L469" s="2">
        <f t="shared" si="171"/>
        <v>0</v>
      </c>
      <c r="M469" s="2">
        <f t="shared" si="172"/>
        <v>2.7544351073762796E-2</v>
      </c>
      <c r="N469" s="113">
        <v>13595</v>
      </c>
      <c r="O469" s="113">
        <v>13484</v>
      </c>
      <c r="P469" s="113"/>
      <c r="Q469" s="114">
        <v>767</v>
      </c>
      <c r="R469" s="114"/>
      <c r="S469" s="114"/>
      <c r="T469" s="114"/>
      <c r="U469" s="113"/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  <c r="AG469" s="7">
        <f>IF(Q469&gt;0,RANK(Q469,(N469:P469,Q469:AE469)),0)</f>
        <v>3</v>
      </c>
      <c r="AH469" s="7">
        <f>IF(R469&gt;0,RANK(R469,(N469:P469,Q469:AE469)),0)</f>
        <v>0</v>
      </c>
      <c r="AI469" s="7">
        <f>IF(T469&gt;0,RANK(T469,(N469:P469,Q469:AE469)),0)</f>
        <v>0</v>
      </c>
      <c r="AJ469" s="7">
        <f>IF(S469&gt;0,RANK(S469,(N469:P469,Q469:AE469)),0)</f>
        <v>0</v>
      </c>
      <c r="AK469" s="2">
        <f t="shared" si="173"/>
        <v>2.7544351073762838E-2</v>
      </c>
      <c r="AL469" s="2">
        <f t="shared" si="174"/>
        <v>0</v>
      </c>
      <c r="AM469" s="2">
        <f t="shared" si="175"/>
        <v>0</v>
      </c>
      <c r="AN469" s="2">
        <f t="shared" si="176"/>
        <v>0</v>
      </c>
      <c r="AP469" t="s">
        <v>1941</v>
      </c>
      <c r="AQ469" t="s">
        <v>1248</v>
      </c>
      <c r="AR469">
        <v>11</v>
      </c>
      <c r="AT469" s="97">
        <v>13</v>
      </c>
      <c r="AU469" s="99">
        <v>115</v>
      </c>
      <c r="AV469" s="103">
        <f t="shared" si="165"/>
        <v>13115</v>
      </c>
      <c r="AX469" s="7" t="s">
        <v>1370</v>
      </c>
      <c r="BJ469">
        <v>0</v>
      </c>
      <c r="BK469">
        <v>0</v>
      </c>
    </row>
    <row r="470" spans="1:63" hidden="1" outlineLevel="1">
      <c r="A470" t="s">
        <v>1942</v>
      </c>
      <c r="B470" t="s">
        <v>1248</v>
      </c>
      <c r="C470" s="1">
        <f t="shared" si="166"/>
        <v>17099</v>
      </c>
      <c r="D470" s="7">
        <f>IF(N470&gt;0, RANK(N470,(N470:P470,Q470:AE470)),0)</f>
        <v>2</v>
      </c>
      <c r="E470" s="7">
        <f>IF(O470&gt;0,RANK(O470,(N470:P470,Q470:AE470)),0)</f>
        <v>1</v>
      </c>
      <c r="F470" s="7">
        <f>IF(P470&gt;0,RANK(P470,(N470:P470,Q470:AE470)),0)</f>
        <v>0</v>
      </c>
      <c r="G470" s="1">
        <f t="shared" si="167"/>
        <v>3819</v>
      </c>
      <c r="H470" s="2">
        <f t="shared" si="168"/>
        <v>0.22334639452599567</v>
      </c>
      <c r="I470" s="2"/>
      <c r="J470" s="2">
        <f t="shared" si="169"/>
        <v>0.36926136031346862</v>
      </c>
      <c r="K470" s="2">
        <f t="shared" si="170"/>
        <v>0.59260775483946426</v>
      </c>
      <c r="L470" s="2">
        <f t="shared" si="171"/>
        <v>0</v>
      </c>
      <c r="M470" s="2">
        <f t="shared" si="172"/>
        <v>3.8130884847067059E-2</v>
      </c>
      <c r="N470" s="113">
        <v>6314</v>
      </c>
      <c r="O470" s="113">
        <v>10133</v>
      </c>
      <c r="P470" s="113"/>
      <c r="Q470" s="114">
        <v>652</v>
      </c>
      <c r="R470" s="114"/>
      <c r="S470" s="114"/>
      <c r="T470" s="114"/>
      <c r="U470" s="113"/>
      <c r="V470" s="113"/>
      <c r="W470" s="113"/>
      <c r="X470" s="113"/>
      <c r="Y470" s="113"/>
      <c r="Z470" s="113"/>
      <c r="AA470" s="113"/>
      <c r="AB470" s="113"/>
      <c r="AC470" s="113"/>
      <c r="AD470" s="113"/>
      <c r="AE470" s="113"/>
      <c r="AG470" s="7">
        <f>IF(Q470&gt;0,RANK(Q470,(N470:P470,Q470:AE470)),0)</f>
        <v>3</v>
      </c>
      <c r="AH470" s="7">
        <f>IF(R470&gt;0,RANK(R470,(N470:P470,Q470:AE470)),0)</f>
        <v>0</v>
      </c>
      <c r="AI470" s="7">
        <f>IF(T470&gt;0,RANK(T470,(N470:P470,Q470:AE470)),0)</f>
        <v>0</v>
      </c>
      <c r="AJ470" s="7">
        <f>IF(S470&gt;0,RANK(S470,(N470:P470,Q470:AE470)),0)</f>
        <v>0</v>
      </c>
      <c r="AK470" s="2">
        <f t="shared" si="173"/>
        <v>3.813088484706708E-2</v>
      </c>
      <c r="AL470" s="2">
        <f t="shared" si="174"/>
        <v>0</v>
      </c>
      <c r="AM470" s="2">
        <f t="shared" si="175"/>
        <v>0</v>
      </c>
      <c r="AN470" s="2">
        <f t="shared" si="176"/>
        <v>0</v>
      </c>
      <c r="AP470" t="s">
        <v>1942</v>
      </c>
      <c r="AQ470" t="s">
        <v>1248</v>
      </c>
      <c r="AR470">
        <v>0</v>
      </c>
      <c r="AT470" s="97">
        <v>13</v>
      </c>
      <c r="AU470" s="99">
        <v>117</v>
      </c>
      <c r="AV470" s="103">
        <f t="shared" si="165"/>
        <v>13117</v>
      </c>
      <c r="AX470" s="7" t="s">
        <v>1370</v>
      </c>
      <c r="BJ470">
        <v>5</v>
      </c>
      <c r="BK470">
        <v>6</v>
      </c>
    </row>
    <row r="471" spans="1:63" hidden="1" outlineLevel="1">
      <c r="A471" t="s">
        <v>1785</v>
      </c>
      <c r="B471" t="s">
        <v>1248</v>
      </c>
      <c r="C471" s="1">
        <f t="shared" si="166"/>
        <v>5998</v>
      </c>
      <c r="D471" s="7">
        <f>IF(N471&gt;0, RANK(N471,(N471:P471,Q471:AE471)),0)</f>
        <v>1</v>
      </c>
      <c r="E471" s="7">
        <f>IF(O471&gt;0,RANK(O471,(N471:P471,Q471:AE471)),0)</f>
        <v>2</v>
      </c>
      <c r="F471" s="7">
        <f>IF(P471&gt;0,RANK(P471,(N471:P471,Q471:AE471)),0)</f>
        <v>0</v>
      </c>
      <c r="G471" s="1">
        <f t="shared" si="167"/>
        <v>678</v>
      </c>
      <c r="H471" s="2">
        <f t="shared" si="168"/>
        <v>0.1130376792264088</v>
      </c>
      <c r="I471" s="2"/>
      <c r="J471" s="2">
        <f t="shared" si="169"/>
        <v>0.53717905968656221</v>
      </c>
      <c r="K471" s="2">
        <f t="shared" si="170"/>
        <v>0.42414138046015337</v>
      </c>
      <c r="L471" s="2">
        <f t="shared" si="171"/>
        <v>0</v>
      </c>
      <c r="M471" s="2">
        <f t="shared" si="172"/>
        <v>3.8679559853284418E-2</v>
      </c>
      <c r="N471" s="113">
        <v>3222</v>
      </c>
      <c r="O471" s="113">
        <v>2544</v>
      </c>
      <c r="P471" s="113"/>
      <c r="Q471" s="114">
        <v>232</v>
      </c>
      <c r="R471" s="114"/>
      <c r="S471" s="114"/>
      <c r="T471" s="114"/>
      <c r="U471" s="113"/>
      <c r="V471" s="113"/>
      <c r="W471" s="113"/>
      <c r="X471" s="113"/>
      <c r="Y471" s="113"/>
      <c r="Z471" s="113"/>
      <c r="AA471" s="113"/>
      <c r="AB471" s="113"/>
      <c r="AC471" s="113"/>
      <c r="AD471" s="113"/>
      <c r="AE471" s="113"/>
      <c r="AG471" s="7">
        <f>IF(Q471&gt;0,RANK(Q471,(N471:P471,Q471:AE471)),0)</f>
        <v>3</v>
      </c>
      <c r="AH471" s="7">
        <f>IF(R471&gt;0,RANK(R471,(N471:P471,Q471:AE471)),0)</f>
        <v>0</v>
      </c>
      <c r="AI471" s="7">
        <f>IF(T471&gt;0,RANK(T471,(N471:P471,Q471:AE471)),0)</f>
        <v>0</v>
      </c>
      <c r="AJ471" s="7">
        <f>IF(S471&gt;0,RANK(S471,(N471:P471,Q471:AE471)),0)</f>
        <v>0</v>
      </c>
      <c r="AK471" s="2">
        <f t="shared" si="173"/>
        <v>3.8679559853284431E-2</v>
      </c>
      <c r="AL471" s="2">
        <f t="shared" si="174"/>
        <v>0</v>
      </c>
      <c r="AM471" s="2">
        <f t="shared" si="175"/>
        <v>0</v>
      </c>
      <c r="AN471" s="2">
        <f t="shared" si="176"/>
        <v>0</v>
      </c>
      <c r="AP471" t="s">
        <v>1785</v>
      </c>
      <c r="AQ471" t="s">
        <v>1248</v>
      </c>
      <c r="AR471">
        <v>9</v>
      </c>
      <c r="AT471" s="97">
        <v>13</v>
      </c>
      <c r="AU471" s="99">
        <v>119</v>
      </c>
      <c r="AV471" s="103">
        <f t="shared" si="165"/>
        <v>13119</v>
      </c>
      <c r="AX471" s="7" t="s">
        <v>1370</v>
      </c>
      <c r="BJ471">
        <v>0</v>
      </c>
      <c r="BK471">
        <v>0</v>
      </c>
    </row>
    <row r="472" spans="1:63" hidden="1" outlineLevel="1">
      <c r="A472" t="s">
        <v>1415</v>
      </c>
      <c r="B472" t="s">
        <v>1248</v>
      </c>
      <c r="C472" s="1">
        <f t="shared" si="166"/>
        <v>257825</v>
      </c>
      <c r="D472" s="7">
        <f>IF(N472&gt;0, RANK(N472,(N472:P472,Q472:AE472)),0)</f>
        <v>1</v>
      </c>
      <c r="E472" s="7">
        <f>IF(O472&gt;0,RANK(O472,(N472:P472,Q472:AE472)),0)</f>
        <v>2</v>
      </c>
      <c r="F472" s="7">
        <f>IF(P472&gt;0,RANK(P472,(N472:P472,Q472:AE472)),0)</f>
        <v>0</v>
      </c>
      <c r="G472" s="1">
        <f t="shared" si="167"/>
        <v>60974</v>
      </c>
      <c r="H472" s="2">
        <f t="shared" si="168"/>
        <v>0.23649374575778145</v>
      </c>
      <c r="I472" s="2"/>
      <c r="J472" s="2">
        <f t="shared" si="169"/>
        <v>0.60496460777659267</v>
      </c>
      <c r="K472" s="2">
        <f t="shared" si="170"/>
        <v>0.36847086201881118</v>
      </c>
      <c r="L472" s="2">
        <f t="shared" si="171"/>
        <v>0</v>
      </c>
      <c r="M472" s="2">
        <f t="shared" si="172"/>
        <v>2.6564530204596148E-2</v>
      </c>
      <c r="N472" s="113">
        <v>155975</v>
      </c>
      <c r="O472" s="113">
        <v>95001</v>
      </c>
      <c r="P472" s="113"/>
      <c r="Q472" s="114">
        <v>6842</v>
      </c>
      <c r="R472" s="114"/>
      <c r="S472" s="114"/>
      <c r="T472" s="114"/>
      <c r="U472" s="113"/>
      <c r="V472" s="113"/>
      <c r="W472" s="113"/>
      <c r="X472" s="113"/>
      <c r="Y472" s="113">
        <v>7</v>
      </c>
      <c r="Z472" s="113"/>
      <c r="AA472" s="113"/>
      <c r="AB472" s="113"/>
      <c r="AC472" s="113"/>
      <c r="AD472" s="113"/>
      <c r="AE472" s="113"/>
      <c r="AG472" s="7">
        <f>IF(Q472&gt;0,RANK(Q472,(N472:P472,Q472:AE472)),0)</f>
        <v>3</v>
      </c>
      <c r="AH472" s="7">
        <f>IF(R472&gt;0,RANK(R472,(N472:P472,Q472:AE472)),0)</f>
        <v>0</v>
      </c>
      <c r="AI472" s="7">
        <f>IF(T472&gt;0,RANK(T472,(N472:P472,Q472:AE472)),0)</f>
        <v>0</v>
      </c>
      <c r="AJ472" s="7">
        <f>IF(S472&gt;0,RANK(S472,(N472:P472,Q472:AE472)),0)</f>
        <v>0</v>
      </c>
      <c r="AK472" s="2">
        <f t="shared" si="173"/>
        <v>2.6537380005817901E-2</v>
      </c>
      <c r="AL472" s="2">
        <f t="shared" si="174"/>
        <v>0</v>
      </c>
      <c r="AM472" s="2">
        <f t="shared" si="175"/>
        <v>0</v>
      </c>
      <c r="AN472" s="2">
        <f t="shared" si="176"/>
        <v>0</v>
      </c>
      <c r="AP472" t="s">
        <v>1415</v>
      </c>
      <c r="AQ472" t="s">
        <v>1248</v>
      </c>
      <c r="AR472">
        <v>0</v>
      </c>
      <c r="AT472" s="97">
        <v>13</v>
      </c>
      <c r="AU472" s="99">
        <v>121</v>
      </c>
      <c r="AV472" s="103">
        <f t="shared" si="165"/>
        <v>13121</v>
      </c>
      <c r="AX472" s="7" t="s">
        <v>1370</v>
      </c>
      <c r="BJ472">
        <v>0</v>
      </c>
      <c r="BK472">
        <v>0</v>
      </c>
    </row>
    <row r="473" spans="1:63" hidden="1" outlineLevel="1">
      <c r="A473" t="s">
        <v>927</v>
      </c>
      <c r="B473" t="s">
        <v>1248</v>
      </c>
      <c r="C473" s="1">
        <f t="shared" si="166"/>
        <v>5127</v>
      </c>
      <c r="D473" s="7">
        <f>IF(N473&gt;0, RANK(N473,(N473:P473,Q473:AE473)),0)</f>
        <v>2</v>
      </c>
      <c r="E473" s="7">
        <f>IF(O473&gt;0,RANK(O473,(N473:P473,Q473:AE473)),0)</f>
        <v>1</v>
      </c>
      <c r="F473" s="7">
        <f>IF(P473&gt;0,RANK(P473,(N473:P473,Q473:AE473)),0)</f>
        <v>0</v>
      </c>
      <c r="G473" s="1">
        <f t="shared" si="167"/>
        <v>913</v>
      </c>
      <c r="H473" s="2">
        <f t="shared" si="168"/>
        <v>0.17807684805929394</v>
      </c>
      <c r="I473" s="2"/>
      <c r="J473" s="2">
        <f t="shared" si="169"/>
        <v>0.38970157987126974</v>
      </c>
      <c r="K473" s="2">
        <f t="shared" si="170"/>
        <v>0.56777842793056366</v>
      </c>
      <c r="L473" s="2">
        <f t="shared" si="171"/>
        <v>0</v>
      </c>
      <c r="M473" s="2">
        <f t="shared" si="172"/>
        <v>4.2519992198166601E-2</v>
      </c>
      <c r="N473" s="113">
        <v>1998</v>
      </c>
      <c r="O473" s="113">
        <v>2911</v>
      </c>
      <c r="P473" s="113"/>
      <c r="Q473" s="114">
        <v>218</v>
      </c>
      <c r="R473" s="114"/>
      <c r="S473" s="114"/>
      <c r="T473" s="114"/>
      <c r="U473" s="113"/>
      <c r="V473" s="113"/>
      <c r="W473" s="113"/>
      <c r="X473" s="113"/>
      <c r="Y473" s="113"/>
      <c r="Z473" s="113"/>
      <c r="AA473" s="113"/>
      <c r="AB473" s="113"/>
      <c r="AC473" s="113"/>
      <c r="AD473" s="113"/>
      <c r="AE473" s="113"/>
      <c r="AG473" s="7">
        <f>IF(Q473&gt;0,RANK(Q473,(N473:P473,Q473:AE473)),0)</f>
        <v>3</v>
      </c>
      <c r="AH473" s="7">
        <f>IF(R473&gt;0,RANK(R473,(N473:P473,Q473:AE473)),0)</f>
        <v>0</v>
      </c>
      <c r="AI473" s="7">
        <f>IF(T473&gt;0,RANK(T473,(N473:P473,Q473:AE473)),0)</f>
        <v>0</v>
      </c>
      <c r="AJ473" s="7">
        <f>IF(S473&gt;0,RANK(S473,(N473:P473,Q473:AE473)),0)</f>
        <v>0</v>
      </c>
      <c r="AK473" s="2">
        <f t="shared" si="173"/>
        <v>4.2519992198166566E-2</v>
      </c>
      <c r="AL473" s="2">
        <f t="shared" si="174"/>
        <v>0</v>
      </c>
      <c r="AM473" s="2">
        <f t="shared" si="175"/>
        <v>0</v>
      </c>
      <c r="AN473" s="2">
        <f t="shared" si="176"/>
        <v>0</v>
      </c>
      <c r="AP473" t="s">
        <v>927</v>
      </c>
      <c r="AQ473" t="s">
        <v>1248</v>
      </c>
      <c r="AR473">
        <v>10</v>
      </c>
      <c r="AT473" s="97">
        <v>13</v>
      </c>
      <c r="AU473" s="99">
        <v>123</v>
      </c>
      <c r="AV473" s="103">
        <f t="shared" si="165"/>
        <v>13123</v>
      </c>
      <c r="AX473" s="7" t="s">
        <v>1370</v>
      </c>
      <c r="BJ473">
        <v>0</v>
      </c>
      <c r="BK473">
        <v>0</v>
      </c>
    </row>
    <row r="474" spans="1:63" hidden="1" outlineLevel="1">
      <c r="A474" t="s">
        <v>1170</v>
      </c>
      <c r="B474" t="s">
        <v>1248</v>
      </c>
      <c r="C474" s="1">
        <f t="shared" si="166"/>
        <v>820</v>
      </c>
      <c r="D474" s="7">
        <f>IF(N474&gt;0, RANK(N474,(N474:P474,Q474:AE474)),0)</f>
        <v>2</v>
      </c>
      <c r="E474" s="7">
        <f>IF(O474&gt;0,RANK(O474,(N474:P474,Q474:AE474)),0)</f>
        <v>1</v>
      </c>
      <c r="F474" s="7">
        <f>IF(P474&gt;0,RANK(P474,(N474:P474,Q474:AE474)),0)</f>
        <v>0</v>
      </c>
      <c r="G474" s="1">
        <f t="shared" si="167"/>
        <v>166</v>
      </c>
      <c r="H474" s="2">
        <f t="shared" si="168"/>
        <v>0.20243902439024392</v>
      </c>
      <c r="I474" s="2"/>
      <c r="J474" s="2">
        <f t="shared" si="169"/>
        <v>0.37804878048780488</v>
      </c>
      <c r="K474" s="2">
        <f t="shared" si="170"/>
        <v>0.58048780487804874</v>
      </c>
      <c r="L474" s="2">
        <f t="shared" si="171"/>
        <v>0</v>
      </c>
      <c r="M474" s="2">
        <f t="shared" si="172"/>
        <v>4.1463414634146378E-2</v>
      </c>
      <c r="N474" s="113">
        <v>310</v>
      </c>
      <c r="O474" s="113">
        <v>476</v>
      </c>
      <c r="P474" s="113"/>
      <c r="Q474" s="114">
        <v>34</v>
      </c>
      <c r="R474" s="114"/>
      <c r="S474" s="114"/>
      <c r="T474" s="114"/>
      <c r="U474" s="113"/>
      <c r="V474" s="113"/>
      <c r="W474" s="113"/>
      <c r="X474" s="113"/>
      <c r="Y474" s="113"/>
      <c r="Z474" s="113"/>
      <c r="AA474" s="113"/>
      <c r="AB474" s="113"/>
      <c r="AC474" s="113"/>
      <c r="AD474" s="113"/>
      <c r="AE474" s="113"/>
      <c r="AG474" s="7">
        <f>IF(Q474&gt;0,RANK(Q474,(N474:P474,Q474:AE474)),0)</f>
        <v>3</v>
      </c>
      <c r="AH474" s="7">
        <f>IF(R474&gt;0,RANK(R474,(N474:P474,Q474:AE474)),0)</f>
        <v>0</v>
      </c>
      <c r="AI474" s="7">
        <f>IF(T474&gt;0,RANK(T474,(N474:P474,Q474:AE474)),0)</f>
        <v>0</v>
      </c>
      <c r="AJ474" s="7">
        <f>IF(S474&gt;0,RANK(S474,(N474:P474,Q474:AE474)),0)</f>
        <v>0</v>
      </c>
      <c r="AK474" s="2">
        <f t="shared" si="173"/>
        <v>4.1463414634146344E-2</v>
      </c>
      <c r="AL474" s="2">
        <f t="shared" si="174"/>
        <v>0</v>
      </c>
      <c r="AM474" s="2">
        <f t="shared" si="175"/>
        <v>0</v>
      </c>
      <c r="AN474" s="2">
        <f t="shared" si="176"/>
        <v>0</v>
      </c>
      <c r="AP474" t="s">
        <v>1170</v>
      </c>
      <c r="AQ474" t="s">
        <v>1248</v>
      </c>
      <c r="AR474">
        <v>12</v>
      </c>
      <c r="AT474" s="97">
        <v>13</v>
      </c>
      <c r="AU474" s="99">
        <v>125</v>
      </c>
      <c r="AV474" s="103">
        <f t="shared" si="165"/>
        <v>13125</v>
      </c>
      <c r="AX474" s="7" t="s">
        <v>1370</v>
      </c>
      <c r="BJ474">
        <v>0</v>
      </c>
      <c r="BK474">
        <v>0</v>
      </c>
    </row>
    <row r="475" spans="1:63" hidden="1" outlineLevel="1">
      <c r="A475" t="s">
        <v>1471</v>
      </c>
      <c r="B475" t="s">
        <v>1248</v>
      </c>
      <c r="C475" s="1">
        <f t="shared" si="166"/>
        <v>22904</v>
      </c>
      <c r="D475" s="7">
        <f>IF(N475&gt;0, RANK(N475,(N475:P475,Q475:AE475)),0)</f>
        <v>2</v>
      </c>
      <c r="E475" s="7">
        <f>IF(O475&gt;0,RANK(O475,(N475:P475,Q475:AE475)),0)</f>
        <v>1</v>
      </c>
      <c r="F475" s="7">
        <f>IF(P475&gt;0,RANK(P475,(N475:P475,Q475:AE475)),0)</f>
        <v>0</v>
      </c>
      <c r="G475" s="1">
        <f t="shared" si="167"/>
        <v>2199</v>
      </c>
      <c r="H475" s="2">
        <f t="shared" si="168"/>
        <v>9.6009430667132384E-2</v>
      </c>
      <c r="I475" s="2"/>
      <c r="J475" s="2">
        <f t="shared" si="169"/>
        <v>0.44097100943066714</v>
      </c>
      <c r="K475" s="2">
        <f t="shared" si="170"/>
        <v>0.53698044009779955</v>
      </c>
      <c r="L475" s="2">
        <f t="shared" si="171"/>
        <v>0</v>
      </c>
      <c r="M475" s="2">
        <f t="shared" si="172"/>
        <v>2.2048550471533312E-2</v>
      </c>
      <c r="N475" s="113">
        <v>10100</v>
      </c>
      <c r="O475" s="113">
        <v>12299</v>
      </c>
      <c r="P475" s="113"/>
      <c r="Q475" s="114">
        <v>505</v>
      </c>
      <c r="R475" s="114"/>
      <c r="S475" s="114"/>
      <c r="T475" s="114"/>
      <c r="U475" s="113"/>
      <c r="V475" s="113"/>
      <c r="W475" s="113"/>
      <c r="X475" s="113"/>
      <c r="Y475" s="113"/>
      <c r="Z475" s="113"/>
      <c r="AA475" s="113"/>
      <c r="AB475" s="113"/>
      <c r="AC475" s="113"/>
      <c r="AD475" s="113"/>
      <c r="AE475" s="113"/>
      <c r="AG475" s="7">
        <f>IF(Q475&gt;0,RANK(Q475,(N475:P475,Q475:AE475)),0)</f>
        <v>3</v>
      </c>
      <c r="AH475" s="7">
        <f>IF(R475&gt;0,RANK(R475,(N475:P475,Q475:AE475)),0)</f>
        <v>0</v>
      </c>
      <c r="AI475" s="7">
        <f>IF(T475&gt;0,RANK(T475,(N475:P475,Q475:AE475)),0)</f>
        <v>0</v>
      </c>
      <c r="AJ475" s="7">
        <f>IF(S475&gt;0,RANK(S475,(N475:P475,Q475:AE475)),0)</f>
        <v>0</v>
      </c>
      <c r="AK475" s="2">
        <f t="shared" si="173"/>
        <v>2.2048550471533358E-2</v>
      </c>
      <c r="AL475" s="2">
        <f t="shared" si="174"/>
        <v>0</v>
      </c>
      <c r="AM475" s="2">
        <f t="shared" si="175"/>
        <v>0</v>
      </c>
      <c r="AN475" s="2">
        <f t="shared" si="176"/>
        <v>0</v>
      </c>
      <c r="AP475" t="s">
        <v>1471</v>
      </c>
      <c r="AQ475" t="s">
        <v>1248</v>
      </c>
      <c r="AR475">
        <v>1</v>
      </c>
      <c r="AT475" s="97">
        <v>13</v>
      </c>
      <c r="AU475" s="99">
        <v>127</v>
      </c>
      <c r="AV475" s="103">
        <f t="shared" si="165"/>
        <v>13127</v>
      </c>
      <c r="AX475" s="7" t="s">
        <v>1370</v>
      </c>
      <c r="BJ475">
        <v>0</v>
      </c>
      <c r="BK475">
        <v>0</v>
      </c>
    </row>
    <row r="476" spans="1:63" hidden="1" outlineLevel="1">
      <c r="A476" t="s">
        <v>1436</v>
      </c>
      <c r="B476" t="s">
        <v>1248</v>
      </c>
      <c r="C476" s="1">
        <f t="shared" si="166"/>
        <v>9925</v>
      </c>
      <c r="D476" s="7">
        <f>IF(N476&gt;0, RANK(N476,(N476:P476,Q476:AE476)),0)</f>
        <v>2</v>
      </c>
      <c r="E476" s="7">
        <f>IF(O476&gt;0,RANK(O476,(N476:P476,Q476:AE476)),0)</f>
        <v>1</v>
      </c>
      <c r="F476" s="7">
        <f>IF(P476&gt;0,RANK(P476,(N476:P476,Q476:AE476)),0)</f>
        <v>0</v>
      </c>
      <c r="G476" s="1">
        <f t="shared" si="167"/>
        <v>968</v>
      </c>
      <c r="H476" s="2">
        <f t="shared" si="168"/>
        <v>9.7531486146095719E-2</v>
      </c>
      <c r="I476" s="2"/>
      <c r="J476" s="2">
        <f t="shared" si="169"/>
        <v>0.43556675062972294</v>
      </c>
      <c r="K476" s="2">
        <f t="shared" si="170"/>
        <v>0.53309823677581869</v>
      </c>
      <c r="L476" s="2">
        <f t="shared" si="171"/>
        <v>0</v>
      </c>
      <c r="M476" s="2">
        <f t="shared" si="172"/>
        <v>3.1335012594458367E-2</v>
      </c>
      <c r="N476" s="113">
        <v>4323</v>
      </c>
      <c r="O476" s="113">
        <v>5291</v>
      </c>
      <c r="P476" s="113"/>
      <c r="Q476" s="114">
        <v>311</v>
      </c>
      <c r="R476" s="114"/>
      <c r="S476" s="114"/>
      <c r="T476" s="114"/>
      <c r="U476" s="113"/>
      <c r="V476" s="113"/>
      <c r="W476" s="113"/>
      <c r="X476" s="113"/>
      <c r="Y476" s="113"/>
      <c r="Z476" s="113"/>
      <c r="AA476" s="113"/>
      <c r="AB476" s="113"/>
      <c r="AC476" s="113"/>
      <c r="AD476" s="113"/>
      <c r="AE476" s="113"/>
      <c r="AG476" s="7">
        <f>IF(Q476&gt;0,RANK(Q476,(N476:P476,Q476:AE476)),0)</f>
        <v>3</v>
      </c>
      <c r="AH476" s="7">
        <f>IF(R476&gt;0,RANK(R476,(N476:P476,Q476:AE476)),0)</f>
        <v>0</v>
      </c>
      <c r="AI476" s="7">
        <f>IF(T476&gt;0,RANK(T476,(N476:P476,Q476:AE476)),0)</f>
        <v>0</v>
      </c>
      <c r="AJ476" s="7">
        <f>IF(S476&gt;0,RANK(S476,(N476:P476,Q476:AE476)),0)</f>
        <v>0</v>
      </c>
      <c r="AK476" s="2">
        <f t="shared" si="173"/>
        <v>3.1335012594458436E-2</v>
      </c>
      <c r="AL476" s="2">
        <f t="shared" si="174"/>
        <v>0</v>
      </c>
      <c r="AM476" s="2">
        <f t="shared" si="175"/>
        <v>0</v>
      </c>
      <c r="AN476" s="2">
        <f t="shared" si="176"/>
        <v>0</v>
      </c>
      <c r="AP476" t="s">
        <v>1436</v>
      </c>
      <c r="AQ476" t="s">
        <v>1248</v>
      </c>
      <c r="AR476">
        <v>10</v>
      </c>
      <c r="AT476" s="97">
        <v>13</v>
      </c>
      <c r="AU476" s="99">
        <v>129</v>
      </c>
      <c r="AV476" s="103">
        <f t="shared" si="165"/>
        <v>13129</v>
      </c>
      <c r="AX476" s="7" t="s">
        <v>1370</v>
      </c>
      <c r="BJ476">
        <v>0</v>
      </c>
      <c r="BK476">
        <v>0</v>
      </c>
    </row>
    <row r="477" spans="1:63" hidden="1" outlineLevel="1">
      <c r="A477" t="s">
        <v>46</v>
      </c>
      <c r="B477" t="s">
        <v>1248</v>
      </c>
      <c r="C477" s="1">
        <f t="shared" ref="C477:C508" si="177">SUM(N477:AE477)</f>
        <v>5072</v>
      </c>
      <c r="D477" s="7">
        <f>IF(N477&gt;0, RANK(N477,(N477:P477,Q477:AE477)),0)</f>
        <v>1</v>
      </c>
      <c r="E477" s="7">
        <f>IF(O477&gt;0,RANK(O477,(N477:P477,Q477:AE477)),0)</f>
        <v>2</v>
      </c>
      <c r="F477" s="7">
        <f>IF(P477&gt;0,RANK(P477,(N477:P477,Q477:AE477)),0)</f>
        <v>0</v>
      </c>
      <c r="G477" s="1">
        <f t="shared" ref="G477:G508" si="178">IF(C477&gt;0,MAX(N477:P477)-LARGE(N477:P477,2),0)</f>
        <v>801</v>
      </c>
      <c r="H477" s="2">
        <f t="shared" ref="H477:H508" si="179">IF(C477&gt;0,G477/C477,0)</f>
        <v>0.15792586750788642</v>
      </c>
      <c r="I477" s="2"/>
      <c r="J477" s="2">
        <f t="shared" ref="J477:J508" si="180">IF($C477=0,"-",N477/$C477)</f>
        <v>0.56210567823343849</v>
      </c>
      <c r="K477" s="2">
        <f t="shared" ref="K477:K508" si="181">IF($C477=0,"-",O477/$C477)</f>
        <v>0.40417981072555204</v>
      </c>
      <c r="L477" s="2">
        <f t="shared" ref="L477:L508" si="182">IF($C477=0,"-",P477/$C477)</f>
        <v>0</v>
      </c>
      <c r="M477" s="2">
        <f t="shared" ref="M477:M508" si="183">IF(C477=0,"-",(1-J477-K477-L477))</f>
        <v>3.3714511041009476E-2</v>
      </c>
      <c r="N477" s="113">
        <v>2851</v>
      </c>
      <c r="O477" s="113">
        <v>2050</v>
      </c>
      <c r="P477" s="113"/>
      <c r="Q477" s="114">
        <v>171</v>
      </c>
      <c r="R477" s="114"/>
      <c r="S477" s="114"/>
      <c r="T477" s="114"/>
      <c r="U477" s="113"/>
      <c r="V477" s="113"/>
      <c r="W477" s="113"/>
      <c r="X477" s="113"/>
      <c r="Y477" s="113"/>
      <c r="Z477" s="113"/>
      <c r="AA477" s="113"/>
      <c r="AB477" s="113"/>
      <c r="AC477" s="113"/>
      <c r="AD477" s="113"/>
      <c r="AE477" s="113"/>
      <c r="AG477" s="7">
        <f>IF(Q477&gt;0,RANK(Q477,(N477:P477,Q477:AE477)),0)</f>
        <v>3</v>
      </c>
      <c r="AH477" s="7">
        <f>IF(R477&gt;0,RANK(R477,(N477:P477,Q477:AE477)),0)</f>
        <v>0</v>
      </c>
      <c r="AI477" s="7">
        <f>IF(T477&gt;0,RANK(T477,(N477:P477,Q477:AE477)),0)</f>
        <v>0</v>
      </c>
      <c r="AJ477" s="7">
        <f>IF(S477&gt;0,RANK(S477,(N477:P477,Q477:AE477)),0)</f>
        <v>0</v>
      </c>
      <c r="AK477" s="2">
        <f t="shared" ref="AK477:AK508" si="184">IF($C477=0,"-",Q477/$C477)</f>
        <v>3.3714511041009462E-2</v>
      </c>
      <c r="AL477" s="2">
        <f t="shared" ref="AL477:AL508" si="185">IF($C477=0,"-",R477/$C477)</f>
        <v>0</v>
      </c>
      <c r="AM477" s="2">
        <f t="shared" ref="AM477:AM508" si="186">IF($C477=0,"-",T477/$C477)</f>
        <v>0</v>
      </c>
      <c r="AN477" s="2">
        <f t="shared" ref="AN477:AN508" si="187">IF($C477=0,"-",S477/$C477)</f>
        <v>0</v>
      </c>
      <c r="AP477" t="s">
        <v>46</v>
      </c>
      <c r="AQ477" t="s">
        <v>1248</v>
      </c>
      <c r="AR477">
        <v>2</v>
      </c>
      <c r="AT477" s="97">
        <v>13</v>
      </c>
      <c r="AU477" s="99">
        <v>131</v>
      </c>
      <c r="AV477" s="103">
        <f t="shared" si="165"/>
        <v>13131</v>
      </c>
      <c r="AX477" s="7" t="s">
        <v>1370</v>
      </c>
      <c r="BJ477">
        <v>0</v>
      </c>
      <c r="BK477">
        <v>0</v>
      </c>
    </row>
    <row r="478" spans="1:63" hidden="1" outlineLevel="1">
      <c r="A478" t="s">
        <v>1999</v>
      </c>
      <c r="B478" t="s">
        <v>1248</v>
      </c>
      <c r="C478" s="1">
        <f t="shared" si="177"/>
        <v>4050</v>
      </c>
      <c r="D478" s="7">
        <f>IF(N478&gt;0, RANK(N478,(N478:P478,Q478:AE478)),0)</f>
        <v>1</v>
      </c>
      <c r="E478" s="7">
        <f>IF(O478&gt;0,RANK(O478,(N478:P478,Q478:AE478)),0)</f>
        <v>2</v>
      </c>
      <c r="F478" s="7">
        <f>IF(P478&gt;0,RANK(P478,(N478:P478,Q478:AE478)),0)</f>
        <v>0</v>
      </c>
      <c r="G478" s="1">
        <f t="shared" si="178"/>
        <v>1010</v>
      </c>
      <c r="H478" s="2">
        <f t="shared" si="179"/>
        <v>0.24938271604938272</v>
      </c>
      <c r="I478" s="2"/>
      <c r="J478" s="2">
        <f t="shared" si="180"/>
        <v>0.60839506172839508</v>
      </c>
      <c r="K478" s="2">
        <f t="shared" si="181"/>
        <v>0.35901234567901236</v>
      </c>
      <c r="L478" s="2">
        <f t="shared" si="182"/>
        <v>0</v>
      </c>
      <c r="M478" s="2">
        <f t="shared" si="183"/>
        <v>3.2592592592592562E-2</v>
      </c>
      <c r="N478" s="113">
        <v>2464</v>
      </c>
      <c r="O478" s="113">
        <v>1454</v>
      </c>
      <c r="P478" s="113"/>
      <c r="Q478" s="114">
        <v>132</v>
      </c>
      <c r="R478" s="114"/>
      <c r="S478" s="114"/>
      <c r="T478" s="114"/>
      <c r="U478" s="113"/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  <c r="AG478" s="7">
        <f>IF(Q478&gt;0,RANK(Q478,(N478:P478,Q478:AE478)),0)</f>
        <v>3</v>
      </c>
      <c r="AH478" s="7">
        <f>IF(R478&gt;0,RANK(R478,(N478:P478,Q478:AE478)),0)</f>
        <v>0</v>
      </c>
      <c r="AI478" s="7">
        <f>IF(T478&gt;0,RANK(T478,(N478:P478,Q478:AE478)),0)</f>
        <v>0</v>
      </c>
      <c r="AJ478" s="7">
        <f>IF(S478&gt;0,RANK(S478,(N478:P478,Q478:AE478)),0)</f>
        <v>0</v>
      </c>
      <c r="AK478" s="2">
        <f t="shared" si="184"/>
        <v>3.259259259259259E-2</v>
      </c>
      <c r="AL478" s="2">
        <f t="shared" si="185"/>
        <v>0</v>
      </c>
      <c r="AM478" s="2">
        <f t="shared" si="186"/>
        <v>0</v>
      </c>
      <c r="AN478" s="2">
        <f t="shared" si="187"/>
        <v>0</v>
      </c>
      <c r="AP478" t="s">
        <v>1999</v>
      </c>
      <c r="AQ478" t="s">
        <v>1248</v>
      </c>
      <c r="AR478">
        <v>9</v>
      </c>
      <c r="AT478" s="97">
        <v>13</v>
      </c>
      <c r="AU478" s="99">
        <v>133</v>
      </c>
      <c r="AV478" s="103">
        <f t="shared" si="165"/>
        <v>13133</v>
      </c>
      <c r="AX478" s="7" t="s">
        <v>1370</v>
      </c>
      <c r="BJ478">
        <v>1</v>
      </c>
      <c r="BK478">
        <v>0</v>
      </c>
    </row>
    <row r="479" spans="1:63" hidden="1" outlineLevel="1">
      <c r="A479" t="s">
        <v>2104</v>
      </c>
      <c r="B479" t="s">
        <v>1248</v>
      </c>
      <c r="C479" s="1">
        <f t="shared" si="177"/>
        <v>149400</v>
      </c>
      <c r="D479" s="7">
        <f>IF(N479&gt;0, RANK(N479,(N479:P479,Q479:AE479)),0)</f>
        <v>2</v>
      </c>
      <c r="E479" s="7">
        <f>IF(O479&gt;0,RANK(O479,(N479:P479,Q479:AE479)),0)</f>
        <v>1</v>
      </c>
      <c r="F479" s="7">
        <f>IF(P479&gt;0,RANK(P479,(N479:P479,Q479:AE479)),0)</f>
        <v>0</v>
      </c>
      <c r="G479" s="1">
        <f t="shared" si="178"/>
        <v>40924</v>
      </c>
      <c r="H479" s="2">
        <f t="shared" si="179"/>
        <v>0.27392235609103077</v>
      </c>
      <c r="I479" s="2"/>
      <c r="J479" s="2">
        <f t="shared" si="180"/>
        <v>0.34499999999999997</v>
      </c>
      <c r="K479" s="2">
        <f t="shared" si="181"/>
        <v>0.61892235609103075</v>
      </c>
      <c r="L479" s="2">
        <f t="shared" si="182"/>
        <v>0</v>
      </c>
      <c r="M479" s="2">
        <f t="shared" si="183"/>
        <v>3.6077643908969281E-2</v>
      </c>
      <c r="N479" s="113">
        <v>51543</v>
      </c>
      <c r="O479" s="113">
        <v>92467</v>
      </c>
      <c r="P479" s="113"/>
      <c r="Q479" s="114">
        <v>5389</v>
      </c>
      <c r="R479" s="114"/>
      <c r="S479" s="114"/>
      <c r="T479" s="114"/>
      <c r="U479" s="113"/>
      <c r="V479" s="113"/>
      <c r="W479" s="113"/>
      <c r="X479" s="113"/>
      <c r="Y479" s="113">
        <v>1</v>
      </c>
      <c r="Z479" s="113"/>
      <c r="AA479" s="113"/>
      <c r="AB479" s="113"/>
      <c r="AC479" s="113"/>
      <c r="AD479" s="113"/>
      <c r="AE479" s="113"/>
      <c r="AG479" s="7">
        <f>IF(Q479&gt;0,RANK(Q479,(N479:P479,Q479:AE479)),0)</f>
        <v>3</v>
      </c>
      <c r="AH479" s="7">
        <f>IF(R479&gt;0,RANK(R479,(N479:P479,Q479:AE479)),0)</f>
        <v>0</v>
      </c>
      <c r="AI479" s="7">
        <f>IF(T479&gt;0,RANK(T479,(N479:P479,Q479:AE479)),0)</f>
        <v>0</v>
      </c>
      <c r="AJ479" s="7">
        <f>IF(S479&gt;0,RANK(S479,(N479:P479,Q479:AE479)),0)</f>
        <v>0</v>
      </c>
      <c r="AK479" s="2">
        <f t="shared" si="184"/>
        <v>3.6070950468540829E-2</v>
      </c>
      <c r="AL479" s="2">
        <f t="shared" si="185"/>
        <v>0</v>
      </c>
      <c r="AM479" s="2">
        <f t="shared" si="186"/>
        <v>0</v>
      </c>
      <c r="AN479" s="2">
        <f t="shared" si="187"/>
        <v>0</v>
      </c>
      <c r="AP479" t="s">
        <v>2104</v>
      </c>
      <c r="AQ479" t="s">
        <v>1248</v>
      </c>
      <c r="AR479">
        <v>0</v>
      </c>
      <c r="AT479" s="97">
        <v>13</v>
      </c>
      <c r="AU479" s="99">
        <v>135</v>
      </c>
      <c r="AV479" s="103">
        <f t="shared" si="165"/>
        <v>13135</v>
      </c>
      <c r="AX479" s="7" t="s">
        <v>1370</v>
      </c>
      <c r="BJ479">
        <v>1</v>
      </c>
      <c r="BK479">
        <v>0</v>
      </c>
    </row>
    <row r="480" spans="1:63" hidden="1" outlineLevel="1">
      <c r="A480" t="s">
        <v>1416</v>
      </c>
      <c r="B480" t="s">
        <v>1248</v>
      </c>
      <c r="C480" s="1">
        <f t="shared" si="177"/>
        <v>8740</v>
      </c>
      <c r="D480" s="7">
        <f>IF(N480&gt;0, RANK(N480,(N480:P480,Q480:AE480)),0)</f>
        <v>2</v>
      </c>
      <c r="E480" s="7">
        <f>IF(O480&gt;0,RANK(O480,(N480:P480,Q480:AE480)),0)</f>
        <v>1</v>
      </c>
      <c r="F480" s="7">
        <f>IF(P480&gt;0,RANK(P480,(N480:P480,Q480:AE480)),0)</f>
        <v>0</v>
      </c>
      <c r="G480" s="1">
        <f t="shared" si="178"/>
        <v>890</v>
      </c>
      <c r="H480" s="2">
        <f t="shared" si="179"/>
        <v>0.10183066361556065</v>
      </c>
      <c r="I480" s="2"/>
      <c r="J480" s="2">
        <f t="shared" si="180"/>
        <v>0.43695652173913041</v>
      </c>
      <c r="K480" s="2">
        <f t="shared" si="181"/>
        <v>0.53878718535469106</v>
      </c>
      <c r="L480" s="2">
        <f t="shared" si="182"/>
        <v>0</v>
      </c>
      <c r="M480" s="2">
        <f t="shared" si="183"/>
        <v>2.4256292906178478E-2</v>
      </c>
      <c r="N480" s="113">
        <v>3819</v>
      </c>
      <c r="O480" s="113">
        <v>4709</v>
      </c>
      <c r="P480" s="113"/>
      <c r="Q480" s="114">
        <v>212</v>
      </c>
      <c r="R480" s="114"/>
      <c r="S480" s="114"/>
      <c r="T480" s="114"/>
      <c r="U480" s="113"/>
      <c r="V480" s="113"/>
      <c r="W480" s="113"/>
      <c r="X480" s="113"/>
      <c r="Y480" s="113"/>
      <c r="Z480" s="113"/>
      <c r="AA480" s="113"/>
      <c r="AB480" s="113"/>
      <c r="AC480" s="113"/>
      <c r="AD480" s="113"/>
      <c r="AE480" s="113"/>
      <c r="AG480" s="7">
        <f>IF(Q480&gt;0,RANK(Q480,(N480:P480,Q480:AE480)),0)</f>
        <v>3</v>
      </c>
      <c r="AH480" s="7">
        <f>IF(R480&gt;0,RANK(R480,(N480:P480,Q480:AE480)),0)</f>
        <v>0</v>
      </c>
      <c r="AI480" s="7">
        <f>IF(T480&gt;0,RANK(T480,(N480:P480,Q480:AE480)),0)</f>
        <v>0</v>
      </c>
      <c r="AJ480" s="7">
        <f>IF(S480&gt;0,RANK(S480,(N480:P480,Q480:AE480)),0)</f>
        <v>0</v>
      </c>
      <c r="AK480" s="2">
        <f t="shared" si="184"/>
        <v>2.4256292906178489E-2</v>
      </c>
      <c r="AL480" s="2">
        <f t="shared" si="185"/>
        <v>0</v>
      </c>
      <c r="AM480" s="2">
        <f t="shared" si="186"/>
        <v>0</v>
      </c>
      <c r="AN480" s="2">
        <f t="shared" si="187"/>
        <v>0</v>
      </c>
      <c r="AP480" t="s">
        <v>1416</v>
      </c>
      <c r="AQ480" t="s">
        <v>1248</v>
      </c>
      <c r="AR480">
        <v>9</v>
      </c>
      <c r="AT480" s="97">
        <v>13</v>
      </c>
      <c r="AU480" s="99">
        <v>137</v>
      </c>
      <c r="AV480" s="103">
        <f t="shared" ref="AV480:AV543" si="188">1000*AT480+AU480</f>
        <v>13137</v>
      </c>
      <c r="AX480" s="7" t="s">
        <v>1370</v>
      </c>
      <c r="BJ480">
        <v>0</v>
      </c>
      <c r="BK480">
        <v>0</v>
      </c>
    </row>
    <row r="481" spans="1:63" hidden="1" outlineLevel="1">
      <c r="A481" t="s">
        <v>1777</v>
      </c>
      <c r="B481" t="s">
        <v>1248</v>
      </c>
      <c r="C481" s="1">
        <f t="shared" si="177"/>
        <v>32746</v>
      </c>
      <c r="D481" s="7">
        <f>IF(N481&gt;0, RANK(N481,(N481:P481,Q481:AE481)),0)</f>
        <v>2</v>
      </c>
      <c r="E481" s="7">
        <f>IF(O481&gt;0,RANK(O481,(N481:P481,Q481:AE481)),0)</f>
        <v>1</v>
      </c>
      <c r="F481" s="7">
        <f>IF(P481&gt;0,RANK(P481,(N481:P481,Q481:AE481)),0)</f>
        <v>0</v>
      </c>
      <c r="G481" s="1">
        <f t="shared" si="178"/>
        <v>2822</v>
      </c>
      <c r="H481" s="2">
        <f t="shared" si="179"/>
        <v>8.6178464545287978E-2</v>
      </c>
      <c r="I481" s="2"/>
      <c r="J481" s="2">
        <f t="shared" si="180"/>
        <v>0.44206926036767852</v>
      </c>
      <c r="K481" s="2">
        <f t="shared" si="181"/>
        <v>0.52824772491296645</v>
      </c>
      <c r="L481" s="2">
        <f t="shared" si="182"/>
        <v>0</v>
      </c>
      <c r="M481" s="2">
        <f t="shared" si="183"/>
        <v>2.9683014719354972E-2</v>
      </c>
      <c r="N481" s="113">
        <v>14476</v>
      </c>
      <c r="O481" s="113">
        <v>17298</v>
      </c>
      <c r="P481" s="113"/>
      <c r="Q481" s="114">
        <v>972</v>
      </c>
      <c r="R481" s="114"/>
      <c r="S481" s="114"/>
      <c r="T481" s="114"/>
      <c r="U481" s="113"/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G481" s="7">
        <f>IF(Q481&gt;0,RANK(Q481,(N481:P481,Q481:AE481)),0)</f>
        <v>3</v>
      </c>
      <c r="AH481" s="7">
        <f>IF(R481&gt;0,RANK(R481,(N481:P481,Q481:AE481)),0)</f>
        <v>0</v>
      </c>
      <c r="AI481" s="7">
        <f>IF(T481&gt;0,RANK(T481,(N481:P481,Q481:AE481)),0)</f>
        <v>0</v>
      </c>
      <c r="AJ481" s="7">
        <f>IF(S481&gt;0,RANK(S481,(N481:P481,Q481:AE481)),0)</f>
        <v>0</v>
      </c>
      <c r="AK481" s="2">
        <f t="shared" si="184"/>
        <v>2.9683014719355034E-2</v>
      </c>
      <c r="AL481" s="2">
        <f t="shared" si="185"/>
        <v>0</v>
      </c>
      <c r="AM481" s="2">
        <f t="shared" si="186"/>
        <v>0</v>
      </c>
      <c r="AN481" s="2">
        <f t="shared" si="187"/>
        <v>0</v>
      </c>
      <c r="AP481" t="s">
        <v>1777</v>
      </c>
      <c r="AQ481" t="s">
        <v>1248</v>
      </c>
      <c r="AR481">
        <v>10</v>
      </c>
      <c r="AT481" s="97">
        <v>13</v>
      </c>
      <c r="AU481" s="99">
        <v>139</v>
      </c>
      <c r="AV481" s="103">
        <f t="shared" si="188"/>
        <v>13139</v>
      </c>
      <c r="AX481" s="7" t="s">
        <v>1370</v>
      </c>
      <c r="BJ481">
        <v>0</v>
      </c>
      <c r="BK481">
        <v>0</v>
      </c>
    </row>
    <row r="482" spans="1:63" hidden="1" outlineLevel="1">
      <c r="A482" t="s">
        <v>1521</v>
      </c>
      <c r="B482" t="s">
        <v>1248</v>
      </c>
      <c r="C482" s="1">
        <f t="shared" si="177"/>
        <v>2396</v>
      </c>
      <c r="D482" s="7">
        <f>IF(N482&gt;0, RANK(N482,(N482:P482,Q482:AE482)),0)</f>
        <v>1</v>
      </c>
      <c r="E482" s="7">
        <f>IF(O482&gt;0,RANK(O482,(N482:P482,Q482:AE482)),0)</f>
        <v>2</v>
      </c>
      <c r="F482" s="7">
        <f>IF(P482&gt;0,RANK(P482,(N482:P482,Q482:AE482)),0)</f>
        <v>0</v>
      </c>
      <c r="G482" s="1">
        <f t="shared" si="178"/>
        <v>1477</v>
      </c>
      <c r="H482" s="2">
        <f t="shared" si="179"/>
        <v>0.61644407345575958</v>
      </c>
      <c r="I482" s="2"/>
      <c r="J482" s="2">
        <f t="shared" si="180"/>
        <v>0.78255425709515858</v>
      </c>
      <c r="K482" s="2">
        <f t="shared" si="181"/>
        <v>0.166110183639399</v>
      </c>
      <c r="L482" s="2">
        <f t="shared" si="182"/>
        <v>0</v>
      </c>
      <c r="M482" s="2">
        <f t="shared" si="183"/>
        <v>5.1335559265442421E-2</v>
      </c>
      <c r="N482" s="113">
        <v>1875</v>
      </c>
      <c r="O482" s="113">
        <v>398</v>
      </c>
      <c r="P482" s="113"/>
      <c r="Q482" s="114">
        <v>123</v>
      </c>
      <c r="R482" s="114"/>
      <c r="S482" s="114"/>
      <c r="T482" s="114"/>
      <c r="U482" s="113"/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G482" s="7">
        <f>IF(Q482&gt;0,RANK(Q482,(N482:P482,Q482:AE482)),0)</f>
        <v>3</v>
      </c>
      <c r="AH482" s="7">
        <f>IF(R482&gt;0,RANK(R482,(N482:P482,Q482:AE482)),0)</f>
        <v>0</v>
      </c>
      <c r="AI482" s="7">
        <f>IF(T482&gt;0,RANK(T482,(N482:P482,Q482:AE482)),0)</f>
        <v>0</v>
      </c>
      <c r="AJ482" s="7">
        <f>IF(S482&gt;0,RANK(S482,(N482:P482,Q482:AE482)),0)</f>
        <v>0</v>
      </c>
      <c r="AK482" s="2">
        <f t="shared" si="184"/>
        <v>5.1335559265442407E-2</v>
      </c>
      <c r="AL482" s="2">
        <f t="shared" si="185"/>
        <v>0</v>
      </c>
      <c r="AM482" s="2">
        <f t="shared" si="186"/>
        <v>0</v>
      </c>
      <c r="AN482" s="2">
        <f t="shared" si="187"/>
        <v>0</v>
      </c>
      <c r="AP482" t="s">
        <v>1521</v>
      </c>
      <c r="AQ482" t="s">
        <v>1248</v>
      </c>
      <c r="AR482">
        <v>3</v>
      </c>
      <c r="AT482" s="97">
        <v>13</v>
      </c>
      <c r="AU482" s="99">
        <v>141</v>
      </c>
      <c r="AV482" s="103">
        <f t="shared" si="188"/>
        <v>13141</v>
      </c>
      <c r="AX482" s="7" t="s">
        <v>1370</v>
      </c>
      <c r="BJ482">
        <v>0</v>
      </c>
      <c r="BK482">
        <v>0</v>
      </c>
    </row>
    <row r="483" spans="1:63" hidden="1" outlineLevel="1">
      <c r="A483" t="s">
        <v>588</v>
      </c>
      <c r="B483" t="s">
        <v>1248</v>
      </c>
      <c r="C483" s="1">
        <f t="shared" si="177"/>
        <v>7675</v>
      </c>
      <c r="D483" s="7">
        <f>IF(N483&gt;0, RANK(N483,(N483:P483,Q483:AE483)),0)</f>
        <v>1</v>
      </c>
      <c r="E483" s="7">
        <f>IF(O483&gt;0,RANK(O483,(N483:P483,Q483:AE483)),0)</f>
        <v>2</v>
      </c>
      <c r="F483" s="7">
        <f>IF(P483&gt;0,RANK(P483,(N483:P483,Q483:AE483)),0)</f>
        <v>0</v>
      </c>
      <c r="G483" s="1">
        <f t="shared" si="178"/>
        <v>366</v>
      </c>
      <c r="H483" s="2">
        <f t="shared" si="179"/>
        <v>4.7687296416938113E-2</v>
      </c>
      <c r="I483" s="2"/>
      <c r="J483" s="2">
        <f t="shared" si="180"/>
        <v>0.50280130293159608</v>
      </c>
      <c r="K483" s="2">
        <f t="shared" si="181"/>
        <v>0.455114006514658</v>
      </c>
      <c r="L483" s="2">
        <f t="shared" si="182"/>
        <v>0</v>
      </c>
      <c r="M483" s="2">
        <f t="shared" si="183"/>
        <v>4.2084690553745918E-2</v>
      </c>
      <c r="N483" s="113">
        <v>3859</v>
      </c>
      <c r="O483" s="113">
        <v>3493</v>
      </c>
      <c r="P483" s="113"/>
      <c r="Q483" s="114">
        <v>323</v>
      </c>
      <c r="R483" s="114"/>
      <c r="S483" s="114"/>
      <c r="T483" s="114"/>
      <c r="U483" s="113"/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  <c r="AG483" s="7">
        <f>IF(Q483&gt;0,RANK(Q483,(N483:P483,Q483:AE483)),0)</f>
        <v>3</v>
      </c>
      <c r="AH483" s="7">
        <f>IF(R483&gt;0,RANK(R483,(N483:P483,Q483:AE483)),0)</f>
        <v>0</v>
      </c>
      <c r="AI483" s="7">
        <f>IF(T483&gt;0,RANK(T483,(N483:P483,Q483:AE483)),0)</f>
        <v>0</v>
      </c>
      <c r="AJ483" s="7">
        <f>IF(S483&gt;0,RANK(S483,(N483:P483,Q483:AE483)),0)</f>
        <v>0</v>
      </c>
      <c r="AK483" s="2">
        <f t="shared" si="184"/>
        <v>4.2084690553745925E-2</v>
      </c>
      <c r="AL483" s="2">
        <f t="shared" si="185"/>
        <v>0</v>
      </c>
      <c r="AM483" s="2">
        <f t="shared" si="186"/>
        <v>0</v>
      </c>
      <c r="AN483" s="2">
        <f t="shared" si="187"/>
        <v>0</v>
      </c>
      <c r="AP483" t="s">
        <v>588</v>
      </c>
      <c r="AQ483" t="s">
        <v>1248</v>
      </c>
      <c r="AR483">
        <v>11</v>
      </c>
      <c r="AT483" s="97">
        <v>13</v>
      </c>
      <c r="AU483" s="99">
        <v>143</v>
      </c>
      <c r="AV483" s="103">
        <f t="shared" si="188"/>
        <v>13143</v>
      </c>
      <c r="AX483" s="7" t="s">
        <v>1370</v>
      </c>
      <c r="BJ483">
        <v>0</v>
      </c>
      <c r="BK483">
        <v>0</v>
      </c>
    </row>
    <row r="484" spans="1:63" hidden="1" outlineLevel="1">
      <c r="A484" t="s">
        <v>161</v>
      </c>
      <c r="B484" t="s">
        <v>1248</v>
      </c>
      <c r="C484" s="1">
        <f t="shared" si="177"/>
        <v>6278</v>
      </c>
      <c r="D484" s="7">
        <f>IF(N484&gt;0, RANK(N484,(N484:P484,Q484:AE484)),0)</f>
        <v>2</v>
      </c>
      <c r="E484" s="7">
        <f>IF(O484&gt;0,RANK(O484,(N484:P484,Q484:AE484)),0)</f>
        <v>1</v>
      </c>
      <c r="F484" s="7">
        <f>IF(P484&gt;0,RANK(P484,(N484:P484,Q484:AE484)),0)</f>
        <v>0</v>
      </c>
      <c r="G484" s="1">
        <f t="shared" si="178"/>
        <v>489</v>
      </c>
      <c r="H484" s="2">
        <f t="shared" si="179"/>
        <v>7.7891048104491878E-2</v>
      </c>
      <c r="I484" s="2"/>
      <c r="J484" s="2">
        <f t="shared" si="180"/>
        <v>0.44679834342147179</v>
      </c>
      <c r="K484" s="2">
        <f t="shared" si="181"/>
        <v>0.52468939152596372</v>
      </c>
      <c r="L484" s="2">
        <f t="shared" si="182"/>
        <v>0</v>
      </c>
      <c r="M484" s="2">
        <f t="shared" si="183"/>
        <v>2.8512265052564545E-2</v>
      </c>
      <c r="N484" s="113">
        <v>2805</v>
      </c>
      <c r="O484" s="113">
        <v>3294</v>
      </c>
      <c r="P484" s="113"/>
      <c r="Q484" s="114">
        <v>179</v>
      </c>
      <c r="R484" s="114"/>
      <c r="S484" s="114"/>
      <c r="T484" s="114"/>
      <c r="U484" s="113"/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G484" s="7">
        <f>IF(Q484&gt;0,RANK(Q484,(N484:P484,Q484:AE484)),0)</f>
        <v>3</v>
      </c>
      <c r="AH484" s="7">
        <f>IF(R484&gt;0,RANK(R484,(N484:P484,Q484:AE484)),0)</f>
        <v>0</v>
      </c>
      <c r="AI484" s="7">
        <f>IF(T484&gt;0,RANK(T484,(N484:P484,Q484:AE484)),0)</f>
        <v>0</v>
      </c>
      <c r="AJ484" s="7">
        <f>IF(S484&gt;0,RANK(S484,(N484:P484,Q484:AE484)),0)</f>
        <v>0</v>
      </c>
      <c r="AK484" s="2">
        <f t="shared" si="184"/>
        <v>2.851226505256451E-2</v>
      </c>
      <c r="AL484" s="2">
        <f t="shared" si="185"/>
        <v>0</v>
      </c>
      <c r="AM484" s="2">
        <f t="shared" si="186"/>
        <v>0</v>
      </c>
      <c r="AN484" s="2">
        <f t="shared" si="187"/>
        <v>0</v>
      </c>
      <c r="AP484" t="s">
        <v>161</v>
      </c>
      <c r="AQ484" t="s">
        <v>1248</v>
      </c>
      <c r="AR484">
        <v>0</v>
      </c>
      <c r="AT484" s="97">
        <v>13</v>
      </c>
      <c r="AU484" s="99">
        <v>145</v>
      </c>
      <c r="AV484" s="103">
        <f t="shared" si="188"/>
        <v>13145</v>
      </c>
      <c r="AX484" s="7" t="s">
        <v>1370</v>
      </c>
      <c r="BJ484">
        <v>0</v>
      </c>
      <c r="BK484">
        <v>0</v>
      </c>
    </row>
    <row r="485" spans="1:63" hidden="1" outlineLevel="1">
      <c r="A485" t="s">
        <v>1943</v>
      </c>
      <c r="B485" t="s">
        <v>1248</v>
      </c>
      <c r="C485" s="1">
        <f t="shared" si="177"/>
        <v>6193</v>
      </c>
      <c r="D485" s="7">
        <f>IF(N485&gt;0, RANK(N485,(N485:P485,Q485:AE485)),0)</f>
        <v>1</v>
      </c>
      <c r="E485" s="7">
        <f>IF(O485&gt;0,RANK(O485,(N485:P485,Q485:AE485)),0)</f>
        <v>2</v>
      </c>
      <c r="F485" s="7">
        <f>IF(P485&gt;0,RANK(P485,(N485:P485,Q485:AE485)),0)</f>
        <v>0</v>
      </c>
      <c r="G485" s="1">
        <f t="shared" si="178"/>
        <v>1174</v>
      </c>
      <c r="H485" s="2">
        <f t="shared" si="179"/>
        <v>0.18956886807686096</v>
      </c>
      <c r="I485" s="2"/>
      <c r="J485" s="2">
        <f t="shared" si="180"/>
        <v>0.56563862425318912</v>
      </c>
      <c r="K485" s="2">
        <f t="shared" si="181"/>
        <v>0.3760697561763281</v>
      </c>
      <c r="L485" s="2">
        <f t="shared" si="182"/>
        <v>0</v>
      </c>
      <c r="M485" s="2">
        <f t="shared" si="183"/>
        <v>5.8291619570482789E-2</v>
      </c>
      <c r="N485" s="113">
        <v>3503</v>
      </c>
      <c r="O485" s="113">
        <v>2329</v>
      </c>
      <c r="P485" s="113"/>
      <c r="Q485" s="114">
        <v>361</v>
      </c>
      <c r="R485" s="114"/>
      <c r="S485" s="114"/>
      <c r="T485" s="114"/>
      <c r="U485" s="113"/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  <c r="AG485" s="7">
        <f>IF(Q485&gt;0,RANK(Q485,(N485:P485,Q485:AE485)),0)</f>
        <v>3</v>
      </c>
      <c r="AH485" s="7">
        <f>IF(R485&gt;0,RANK(R485,(N485:P485,Q485:AE485)),0)</f>
        <v>0</v>
      </c>
      <c r="AI485" s="7">
        <f>IF(T485&gt;0,RANK(T485,(N485:P485,Q485:AE485)),0)</f>
        <v>0</v>
      </c>
      <c r="AJ485" s="7">
        <f>IF(S485&gt;0,RANK(S485,(N485:P485,Q485:AE485)),0)</f>
        <v>0</v>
      </c>
      <c r="AK485" s="2">
        <f t="shared" si="184"/>
        <v>5.8291619570482803E-2</v>
      </c>
      <c r="AL485" s="2">
        <f t="shared" si="185"/>
        <v>0</v>
      </c>
      <c r="AM485" s="2">
        <f t="shared" si="186"/>
        <v>0</v>
      </c>
      <c r="AN485" s="2">
        <f t="shared" si="187"/>
        <v>0</v>
      </c>
      <c r="AP485" t="s">
        <v>1943</v>
      </c>
      <c r="AQ485" t="s">
        <v>1248</v>
      </c>
      <c r="AR485">
        <v>9</v>
      </c>
      <c r="AT485" s="97">
        <v>13</v>
      </c>
      <c r="AU485" s="99">
        <v>147</v>
      </c>
      <c r="AV485" s="103">
        <f t="shared" si="188"/>
        <v>13147</v>
      </c>
      <c r="AX485" s="7" t="s">
        <v>1370</v>
      </c>
      <c r="BJ485">
        <v>0</v>
      </c>
      <c r="BK485">
        <v>0</v>
      </c>
    </row>
    <row r="486" spans="1:63" hidden="1" outlineLevel="1">
      <c r="A486" t="s">
        <v>1105</v>
      </c>
      <c r="B486" t="s">
        <v>1248</v>
      </c>
      <c r="C486" s="1">
        <f t="shared" si="177"/>
        <v>3242</v>
      </c>
      <c r="D486" s="7">
        <f>IF(N486&gt;0, RANK(N486,(N486:P486,Q486:AE486)),0)</f>
        <v>1</v>
      </c>
      <c r="E486" s="7">
        <f>IF(O486&gt;0,RANK(O486,(N486:P486,Q486:AE486)),0)</f>
        <v>2</v>
      </c>
      <c r="F486" s="7">
        <f>IF(P486&gt;0,RANK(P486,(N486:P486,Q486:AE486)),0)</f>
        <v>0</v>
      </c>
      <c r="G486" s="1">
        <f t="shared" si="178"/>
        <v>352</v>
      </c>
      <c r="H486" s="2">
        <f t="shared" si="179"/>
        <v>0.10857495373226403</v>
      </c>
      <c r="I486" s="2"/>
      <c r="J486" s="2">
        <f t="shared" si="180"/>
        <v>0.53084515731030224</v>
      </c>
      <c r="K486" s="2">
        <f t="shared" si="181"/>
        <v>0.42227020357803824</v>
      </c>
      <c r="L486" s="2">
        <f t="shared" si="182"/>
        <v>0</v>
      </c>
      <c r="M486" s="2">
        <f t="shared" si="183"/>
        <v>4.6884639111659521E-2</v>
      </c>
      <c r="N486" s="113">
        <v>1721</v>
      </c>
      <c r="O486" s="113">
        <v>1369</v>
      </c>
      <c r="P486" s="113"/>
      <c r="Q486" s="114">
        <v>152</v>
      </c>
      <c r="R486" s="114"/>
      <c r="S486" s="114"/>
      <c r="T486" s="114"/>
      <c r="U486" s="113"/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  <c r="AG486" s="7">
        <f>IF(Q486&gt;0,RANK(Q486,(N486:P486,Q486:AE486)),0)</f>
        <v>3</v>
      </c>
      <c r="AH486" s="7">
        <f>IF(R486&gt;0,RANK(R486,(N486:P486,Q486:AE486)),0)</f>
        <v>0</v>
      </c>
      <c r="AI486" s="7">
        <f>IF(T486&gt;0,RANK(T486,(N486:P486,Q486:AE486)),0)</f>
        <v>0</v>
      </c>
      <c r="AJ486" s="7">
        <f>IF(S486&gt;0,RANK(S486,(N486:P486,Q486:AE486)),0)</f>
        <v>0</v>
      </c>
      <c r="AK486" s="2">
        <f t="shared" si="184"/>
        <v>4.6884639111659472E-2</v>
      </c>
      <c r="AL486" s="2">
        <f t="shared" si="185"/>
        <v>0</v>
      </c>
      <c r="AM486" s="2">
        <f t="shared" si="186"/>
        <v>0</v>
      </c>
      <c r="AN486" s="2">
        <f t="shared" si="187"/>
        <v>0</v>
      </c>
      <c r="AP486" t="s">
        <v>1105</v>
      </c>
      <c r="AQ486" t="s">
        <v>1248</v>
      </c>
      <c r="AR486">
        <v>11</v>
      </c>
      <c r="AT486" s="97">
        <v>13</v>
      </c>
      <c r="AU486" s="99">
        <v>149</v>
      </c>
      <c r="AV486" s="103">
        <f t="shared" si="188"/>
        <v>13149</v>
      </c>
      <c r="AX486" s="7" t="s">
        <v>1370</v>
      </c>
      <c r="BJ486">
        <v>0</v>
      </c>
      <c r="BK486">
        <v>0</v>
      </c>
    </row>
    <row r="487" spans="1:63" hidden="1" outlineLevel="1">
      <c r="A487" t="s">
        <v>525</v>
      </c>
      <c r="B487" t="s">
        <v>1248</v>
      </c>
      <c r="C487" s="1">
        <f t="shared" si="177"/>
        <v>24610</v>
      </c>
      <c r="D487" s="7">
        <f>IF(N487&gt;0, RANK(N487,(N487:P487,Q487:AE487)),0)</f>
        <v>2</v>
      </c>
      <c r="E487" s="7">
        <f>IF(O487&gt;0,RANK(O487,(N487:P487,Q487:AE487)),0)</f>
        <v>1</v>
      </c>
      <c r="F487" s="7">
        <f>IF(P487&gt;0,RANK(P487,(N487:P487,Q487:AE487)),0)</f>
        <v>0</v>
      </c>
      <c r="G487" s="1">
        <f t="shared" si="178"/>
        <v>4957</v>
      </c>
      <c r="H487" s="2">
        <f t="shared" si="179"/>
        <v>0.20142218610321008</v>
      </c>
      <c r="I487" s="2"/>
      <c r="J487" s="2">
        <f t="shared" si="180"/>
        <v>0.38293376676147906</v>
      </c>
      <c r="K487" s="2">
        <f t="shared" si="181"/>
        <v>0.58435595286468911</v>
      </c>
      <c r="L487" s="2">
        <f t="shared" si="182"/>
        <v>0</v>
      </c>
      <c r="M487" s="2">
        <f t="shared" si="183"/>
        <v>3.2710280373831835E-2</v>
      </c>
      <c r="N487" s="113">
        <v>9424</v>
      </c>
      <c r="O487" s="113">
        <v>14381</v>
      </c>
      <c r="P487" s="113"/>
      <c r="Q487" s="114">
        <v>805</v>
      </c>
      <c r="R487" s="114"/>
      <c r="S487" s="114"/>
      <c r="T487" s="114"/>
      <c r="U487" s="113"/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  <c r="AG487" s="7">
        <f>IF(Q487&gt;0,RANK(Q487,(N487:P487,Q487:AE487)),0)</f>
        <v>3</v>
      </c>
      <c r="AH487" s="7">
        <f>IF(R487&gt;0,RANK(R487,(N487:P487,Q487:AE487)),0)</f>
        <v>0</v>
      </c>
      <c r="AI487" s="7">
        <f>IF(T487&gt;0,RANK(T487,(N487:P487,Q487:AE487)),0)</f>
        <v>0</v>
      </c>
      <c r="AJ487" s="7">
        <f>IF(S487&gt;0,RANK(S487,(N487:P487,Q487:AE487)),0)</f>
        <v>0</v>
      </c>
      <c r="AK487" s="2">
        <f t="shared" si="184"/>
        <v>3.2710280373831772E-2</v>
      </c>
      <c r="AL487" s="2">
        <f t="shared" si="185"/>
        <v>0</v>
      </c>
      <c r="AM487" s="2">
        <f t="shared" si="186"/>
        <v>0</v>
      </c>
      <c r="AN487" s="2">
        <f t="shared" si="187"/>
        <v>0</v>
      </c>
      <c r="AP487" t="s">
        <v>525</v>
      </c>
      <c r="AQ487" t="s">
        <v>1248</v>
      </c>
      <c r="AR487">
        <v>0</v>
      </c>
      <c r="AT487" s="97">
        <v>13</v>
      </c>
      <c r="AU487" s="99">
        <v>151</v>
      </c>
      <c r="AV487" s="103">
        <f t="shared" si="188"/>
        <v>13151</v>
      </c>
      <c r="AX487" s="7" t="s">
        <v>1370</v>
      </c>
      <c r="BJ487">
        <v>0</v>
      </c>
      <c r="BK487">
        <v>0</v>
      </c>
    </row>
    <row r="488" spans="1:63" hidden="1" outlineLevel="1">
      <c r="A488" t="s">
        <v>830</v>
      </c>
      <c r="B488" t="s">
        <v>1248</v>
      </c>
      <c r="C488" s="1">
        <f t="shared" si="177"/>
        <v>32503</v>
      </c>
      <c r="D488" s="7">
        <f>IF(N488&gt;0, RANK(N488,(N488:P488,Q488:AE488)),0)</f>
        <v>1</v>
      </c>
      <c r="E488" s="7">
        <f>IF(O488&gt;0,RANK(O488,(N488:P488,Q488:AE488)),0)</f>
        <v>2</v>
      </c>
      <c r="F488" s="7">
        <f>IF(P488&gt;0,RANK(P488,(N488:P488,Q488:AE488)),0)</f>
        <v>0</v>
      </c>
      <c r="G488" s="1">
        <f t="shared" si="178"/>
        <v>1391</v>
      </c>
      <c r="H488" s="2">
        <f t="shared" si="179"/>
        <v>4.2796049595421964E-2</v>
      </c>
      <c r="I488" s="2"/>
      <c r="J488" s="2">
        <f t="shared" si="180"/>
        <v>0.50536873519367442</v>
      </c>
      <c r="K488" s="2">
        <f t="shared" si="181"/>
        <v>0.46257268559825249</v>
      </c>
      <c r="L488" s="2">
        <f t="shared" si="182"/>
        <v>0</v>
      </c>
      <c r="M488" s="2">
        <f t="shared" si="183"/>
        <v>3.205857920807309E-2</v>
      </c>
      <c r="N488" s="113">
        <v>16426</v>
      </c>
      <c r="O488" s="113">
        <v>15035</v>
      </c>
      <c r="P488" s="113"/>
      <c r="Q488" s="114">
        <v>1042</v>
      </c>
      <c r="R488" s="114"/>
      <c r="S488" s="114"/>
      <c r="T488" s="114"/>
      <c r="U488" s="113"/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  <c r="AG488" s="7">
        <f>IF(Q488&gt;0,RANK(Q488,(N488:P488,Q488:AE488)),0)</f>
        <v>3</v>
      </c>
      <c r="AH488" s="7">
        <f>IF(R488&gt;0,RANK(R488,(N488:P488,Q488:AE488)),0)</f>
        <v>0</v>
      </c>
      <c r="AI488" s="7">
        <f>IF(T488&gt;0,RANK(T488,(N488:P488,Q488:AE488)),0)</f>
        <v>0</v>
      </c>
      <c r="AJ488" s="7">
        <f>IF(S488&gt;0,RANK(S488,(N488:P488,Q488:AE488)),0)</f>
        <v>0</v>
      </c>
      <c r="AK488" s="2">
        <f t="shared" si="184"/>
        <v>3.2058579208073104E-2</v>
      </c>
      <c r="AL488" s="2">
        <f t="shared" si="185"/>
        <v>0</v>
      </c>
      <c r="AM488" s="2">
        <f t="shared" si="186"/>
        <v>0</v>
      </c>
      <c r="AN488" s="2">
        <f t="shared" si="187"/>
        <v>0</v>
      </c>
      <c r="AP488" t="s">
        <v>830</v>
      </c>
      <c r="AQ488" t="s">
        <v>1248</v>
      </c>
      <c r="AR488">
        <v>0</v>
      </c>
      <c r="AT488" s="97">
        <v>13</v>
      </c>
      <c r="AU488" s="99">
        <v>153</v>
      </c>
      <c r="AV488" s="103">
        <f t="shared" si="188"/>
        <v>13153</v>
      </c>
      <c r="AX488" s="7" t="s">
        <v>1370</v>
      </c>
      <c r="BJ488">
        <v>0</v>
      </c>
      <c r="BK488">
        <v>0</v>
      </c>
    </row>
    <row r="489" spans="1:63" hidden="1" outlineLevel="1">
      <c r="A489" t="s">
        <v>926</v>
      </c>
      <c r="B489" t="s">
        <v>1248</v>
      </c>
      <c r="C489" s="1">
        <f t="shared" si="177"/>
        <v>2606</v>
      </c>
      <c r="D489" s="7">
        <f>IF(N489&gt;0, RANK(N489,(N489:P489,Q489:AE489)),0)</f>
        <v>1</v>
      </c>
      <c r="E489" s="7">
        <f>IF(O489&gt;0,RANK(O489,(N489:P489,Q489:AE489)),0)</f>
        <v>2</v>
      </c>
      <c r="F489" s="7">
        <f>IF(P489&gt;0,RANK(P489,(N489:P489,Q489:AE489)),0)</f>
        <v>0</v>
      </c>
      <c r="G489" s="1">
        <f t="shared" si="178"/>
        <v>835</v>
      </c>
      <c r="H489" s="2">
        <f t="shared" si="179"/>
        <v>0.32041442824251726</v>
      </c>
      <c r="I489" s="2"/>
      <c r="J489" s="2">
        <f t="shared" si="180"/>
        <v>0.64773599386032232</v>
      </c>
      <c r="K489" s="2">
        <f t="shared" si="181"/>
        <v>0.32732156561780507</v>
      </c>
      <c r="L489" s="2">
        <f t="shared" si="182"/>
        <v>0</v>
      </c>
      <c r="M489" s="2">
        <f t="shared" si="183"/>
        <v>2.4942440521872611E-2</v>
      </c>
      <c r="N489" s="113">
        <v>1688</v>
      </c>
      <c r="O489" s="113">
        <v>853</v>
      </c>
      <c r="P489" s="113"/>
      <c r="Q489" s="114">
        <v>65</v>
      </c>
      <c r="R489" s="114"/>
      <c r="S489" s="114"/>
      <c r="T489" s="114"/>
      <c r="U489" s="113"/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  <c r="AG489" s="7">
        <f>IF(Q489&gt;0,RANK(Q489,(N489:P489,Q489:AE489)),0)</f>
        <v>3</v>
      </c>
      <c r="AH489" s="7">
        <f>IF(R489&gt;0,RANK(R489,(N489:P489,Q489:AE489)),0)</f>
        <v>0</v>
      </c>
      <c r="AI489" s="7">
        <f>IF(T489&gt;0,RANK(T489,(N489:P489,Q489:AE489)),0)</f>
        <v>0</v>
      </c>
      <c r="AJ489" s="7">
        <f>IF(S489&gt;0,RANK(S489,(N489:P489,Q489:AE489)),0)</f>
        <v>0</v>
      </c>
      <c r="AK489" s="2">
        <f t="shared" si="184"/>
        <v>2.49424405218726E-2</v>
      </c>
      <c r="AL489" s="2">
        <f t="shared" si="185"/>
        <v>0</v>
      </c>
      <c r="AM489" s="2">
        <f t="shared" si="186"/>
        <v>0</v>
      </c>
      <c r="AN489" s="2">
        <f t="shared" si="187"/>
        <v>0</v>
      </c>
      <c r="AP489" t="s">
        <v>926</v>
      </c>
      <c r="AQ489" t="s">
        <v>1248</v>
      </c>
      <c r="AR489">
        <v>1</v>
      </c>
      <c r="AT489" s="97">
        <v>13</v>
      </c>
      <c r="AU489" s="99">
        <v>155</v>
      </c>
      <c r="AV489" s="103">
        <f t="shared" si="188"/>
        <v>13155</v>
      </c>
      <c r="AX489" s="7" t="s">
        <v>1370</v>
      </c>
      <c r="BJ489">
        <v>0</v>
      </c>
      <c r="BK489">
        <v>0</v>
      </c>
    </row>
    <row r="490" spans="1:63" hidden="1" outlineLevel="1">
      <c r="A490" t="s">
        <v>1151</v>
      </c>
      <c r="B490" t="s">
        <v>1248</v>
      </c>
      <c r="C490" s="1">
        <f t="shared" si="177"/>
        <v>9120</v>
      </c>
      <c r="D490" s="7">
        <f>IF(N490&gt;0, RANK(N490,(N490:P490,Q490:AE490)),0)</f>
        <v>1</v>
      </c>
      <c r="E490" s="7">
        <f>IF(O490&gt;0,RANK(O490,(N490:P490,Q490:AE490)),0)</f>
        <v>2</v>
      </c>
      <c r="F490" s="7">
        <f>IF(P490&gt;0,RANK(P490,(N490:P490,Q490:AE490)),0)</f>
        <v>0</v>
      </c>
      <c r="G490" s="1">
        <f t="shared" si="178"/>
        <v>77</v>
      </c>
      <c r="H490" s="2">
        <f t="shared" si="179"/>
        <v>8.4429824561403511E-3</v>
      </c>
      <c r="I490" s="2"/>
      <c r="J490" s="2">
        <f t="shared" si="180"/>
        <v>0.4830043859649123</v>
      </c>
      <c r="K490" s="2">
        <f t="shared" si="181"/>
        <v>0.47456140350877191</v>
      </c>
      <c r="L490" s="2">
        <f t="shared" si="182"/>
        <v>0</v>
      </c>
      <c r="M490" s="2">
        <f t="shared" si="183"/>
        <v>4.2434210526315852E-2</v>
      </c>
      <c r="N490" s="113">
        <v>4405</v>
      </c>
      <c r="O490" s="113">
        <v>4328</v>
      </c>
      <c r="P490" s="113"/>
      <c r="Q490" s="114">
        <v>387</v>
      </c>
      <c r="R490" s="114"/>
      <c r="S490" s="114"/>
      <c r="T490" s="114"/>
      <c r="U490" s="113"/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G490" s="7">
        <f>IF(Q490&gt;0,RANK(Q490,(N490:P490,Q490:AE490)),0)</f>
        <v>3</v>
      </c>
      <c r="AH490" s="7">
        <f>IF(R490&gt;0,RANK(R490,(N490:P490,Q490:AE490)),0)</f>
        <v>0</v>
      </c>
      <c r="AI490" s="7">
        <f>IF(T490&gt;0,RANK(T490,(N490:P490,Q490:AE490)),0)</f>
        <v>0</v>
      </c>
      <c r="AJ490" s="7">
        <f>IF(S490&gt;0,RANK(S490,(N490:P490,Q490:AE490)),0)</f>
        <v>0</v>
      </c>
      <c r="AK490" s="2">
        <f t="shared" si="184"/>
        <v>4.243421052631579E-2</v>
      </c>
      <c r="AL490" s="2">
        <f t="shared" si="185"/>
        <v>0</v>
      </c>
      <c r="AM490" s="2">
        <f t="shared" si="186"/>
        <v>0</v>
      </c>
      <c r="AN490" s="2">
        <f t="shared" si="187"/>
        <v>0</v>
      </c>
      <c r="AP490" t="s">
        <v>1151</v>
      </c>
      <c r="AQ490" t="s">
        <v>1248</v>
      </c>
      <c r="AR490">
        <v>9</v>
      </c>
      <c r="AT490" s="97">
        <v>13</v>
      </c>
      <c r="AU490" s="99">
        <v>157</v>
      </c>
      <c r="AV490" s="103">
        <f t="shared" si="188"/>
        <v>13157</v>
      </c>
      <c r="AX490" s="7" t="s">
        <v>1370</v>
      </c>
      <c r="BJ490">
        <v>0</v>
      </c>
      <c r="BK490">
        <v>0</v>
      </c>
    </row>
    <row r="491" spans="1:63" hidden="1" outlineLevel="1">
      <c r="A491" t="s">
        <v>201</v>
      </c>
      <c r="B491" t="s">
        <v>1248</v>
      </c>
      <c r="C491" s="1">
        <f t="shared" si="177"/>
        <v>2797</v>
      </c>
      <c r="D491" s="7">
        <f>IF(N491&gt;0, RANK(N491,(N491:P491,Q491:AE491)),0)</f>
        <v>1</v>
      </c>
      <c r="E491" s="7">
        <f>IF(O491&gt;0,RANK(O491,(N491:P491,Q491:AE491)),0)</f>
        <v>2</v>
      </c>
      <c r="F491" s="7">
        <f>IF(P491&gt;0,RANK(P491,(N491:P491,Q491:AE491)),0)</f>
        <v>0</v>
      </c>
      <c r="G491" s="1">
        <f t="shared" si="178"/>
        <v>318</v>
      </c>
      <c r="H491" s="2">
        <f t="shared" si="179"/>
        <v>0.11369324276010011</v>
      </c>
      <c r="I491" s="2"/>
      <c r="J491" s="2">
        <f t="shared" si="180"/>
        <v>0.53950661422953161</v>
      </c>
      <c r="K491" s="2">
        <f t="shared" si="181"/>
        <v>0.42581337146943155</v>
      </c>
      <c r="L491" s="2">
        <f t="shared" si="182"/>
        <v>0</v>
      </c>
      <c r="M491" s="2">
        <f t="shared" si="183"/>
        <v>3.4680014301036843E-2</v>
      </c>
      <c r="N491" s="113">
        <v>1509</v>
      </c>
      <c r="O491" s="113">
        <v>1191</v>
      </c>
      <c r="P491" s="113"/>
      <c r="Q491" s="114">
        <v>97</v>
      </c>
      <c r="R491" s="114"/>
      <c r="S491" s="114"/>
      <c r="T491" s="114"/>
      <c r="U491" s="113"/>
      <c r="V491" s="113"/>
      <c r="W491" s="113"/>
      <c r="X491" s="113"/>
      <c r="Y491" s="113"/>
      <c r="Z491" s="113"/>
      <c r="AA491" s="113"/>
      <c r="AB491" s="113"/>
      <c r="AC491" s="113"/>
      <c r="AD491" s="113"/>
      <c r="AE491" s="113"/>
      <c r="AG491" s="7">
        <f>IF(Q491&gt;0,RANK(Q491,(N491:P491,Q491:AE491)),0)</f>
        <v>3</v>
      </c>
      <c r="AH491" s="7">
        <f>IF(R491&gt;0,RANK(R491,(N491:P491,Q491:AE491)),0)</f>
        <v>0</v>
      </c>
      <c r="AI491" s="7">
        <f>IF(T491&gt;0,RANK(T491,(N491:P491,Q491:AE491)),0)</f>
        <v>0</v>
      </c>
      <c r="AJ491" s="7">
        <f>IF(S491&gt;0,RANK(S491,(N491:P491,Q491:AE491)),0)</f>
        <v>0</v>
      </c>
      <c r="AK491" s="2">
        <f t="shared" si="184"/>
        <v>3.4680014301036823E-2</v>
      </c>
      <c r="AL491" s="2">
        <f t="shared" si="185"/>
        <v>0</v>
      </c>
      <c r="AM491" s="2">
        <f t="shared" si="186"/>
        <v>0</v>
      </c>
      <c r="AN491" s="2">
        <f t="shared" si="187"/>
        <v>0</v>
      </c>
      <c r="AP491" t="s">
        <v>201</v>
      </c>
      <c r="AQ491" t="s">
        <v>1248</v>
      </c>
      <c r="AR491">
        <v>8</v>
      </c>
      <c r="AT491" s="97">
        <v>13</v>
      </c>
      <c r="AU491" s="99">
        <v>159</v>
      </c>
      <c r="AV491" s="103">
        <f t="shared" si="188"/>
        <v>13159</v>
      </c>
      <c r="AX491" s="7" t="s">
        <v>1370</v>
      </c>
      <c r="BJ491">
        <v>0</v>
      </c>
      <c r="BK491">
        <v>0</v>
      </c>
    </row>
    <row r="492" spans="1:63" hidden="1" outlineLevel="1">
      <c r="A492" t="s">
        <v>767</v>
      </c>
      <c r="B492" t="s">
        <v>1248</v>
      </c>
      <c r="C492" s="1">
        <f t="shared" si="177"/>
        <v>4060</v>
      </c>
      <c r="D492" s="7">
        <f>IF(N492&gt;0, RANK(N492,(N492:P492,Q492:AE492)),0)</f>
        <v>2</v>
      </c>
      <c r="E492" s="7">
        <f>IF(O492&gt;0,RANK(O492,(N492:P492,Q492:AE492)),0)</f>
        <v>1</v>
      </c>
      <c r="F492" s="7">
        <f>IF(P492&gt;0,RANK(P492,(N492:P492,Q492:AE492)),0)</f>
        <v>0</v>
      </c>
      <c r="G492" s="1">
        <f t="shared" si="178"/>
        <v>194</v>
      </c>
      <c r="H492" s="2">
        <f t="shared" si="179"/>
        <v>4.7783251231527095E-2</v>
      </c>
      <c r="I492" s="2"/>
      <c r="J492" s="2">
        <f t="shared" si="180"/>
        <v>0.45862068965517239</v>
      </c>
      <c r="K492" s="2">
        <f t="shared" si="181"/>
        <v>0.50640394088669949</v>
      </c>
      <c r="L492" s="2">
        <f t="shared" si="182"/>
        <v>0</v>
      </c>
      <c r="M492" s="2">
        <f t="shared" si="183"/>
        <v>3.497536945812818E-2</v>
      </c>
      <c r="N492" s="113">
        <v>1862</v>
      </c>
      <c r="O492" s="113">
        <v>2056</v>
      </c>
      <c r="P492" s="113"/>
      <c r="Q492" s="114">
        <v>142</v>
      </c>
      <c r="R492" s="114"/>
      <c r="S492" s="114"/>
      <c r="T492" s="114"/>
      <c r="U492" s="113"/>
      <c r="V492" s="113"/>
      <c r="W492" s="113"/>
      <c r="X492" s="113"/>
      <c r="Y492" s="113"/>
      <c r="Z492" s="113"/>
      <c r="AA492" s="113"/>
      <c r="AB492" s="113"/>
      <c r="AC492" s="113"/>
      <c r="AD492" s="113"/>
      <c r="AE492" s="113"/>
      <c r="AG492" s="7">
        <f>IF(Q492&gt;0,RANK(Q492,(N492:P492,Q492:AE492)),0)</f>
        <v>3</v>
      </c>
      <c r="AH492" s="7">
        <f>IF(R492&gt;0,RANK(R492,(N492:P492,Q492:AE492)),0)</f>
        <v>0</v>
      </c>
      <c r="AI492" s="7">
        <f>IF(T492&gt;0,RANK(T492,(N492:P492,Q492:AE492)),0)</f>
        <v>0</v>
      </c>
      <c r="AJ492" s="7">
        <f>IF(S492&gt;0,RANK(S492,(N492:P492,Q492:AE492)),0)</f>
        <v>0</v>
      </c>
      <c r="AK492" s="2">
        <f t="shared" si="184"/>
        <v>3.4975369458128076E-2</v>
      </c>
      <c r="AL492" s="2">
        <f t="shared" si="185"/>
        <v>0</v>
      </c>
      <c r="AM492" s="2">
        <f t="shared" si="186"/>
        <v>0</v>
      </c>
      <c r="AN492" s="2">
        <f t="shared" si="187"/>
        <v>0</v>
      </c>
      <c r="AP492" t="s">
        <v>767</v>
      </c>
      <c r="AQ492" t="s">
        <v>1248</v>
      </c>
      <c r="AR492">
        <v>1</v>
      </c>
      <c r="AT492" s="97">
        <v>13</v>
      </c>
      <c r="AU492" s="99">
        <v>161</v>
      </c>
      <c r="AV492" s="103">
        <f t="shared" si="188"/>
        <v>13161</v>
      </c>
      <c r="AX492" s="7" t="s">
        <v>1370</v>
      </c>
      <c r="BJ492">
        <v>0</v>
      </c>
      <c r="BK492">
        <v>0</v>
      </c>
    </row>
    <row r="493" spans="1:63" hidden="1" outlineLevel="1">
      <c r="A493" t="s">
        <v>1042</v>
      </c>
      <c r="B493" t="s">
        <v>1248</v>
      </c>
      <c r="C493" s="1">
        <f t="shared" si="177"/>
        <v>5014</v>
      </c>
      <c r="D493" s="7">
        <f>IF(N493&gt;0, RANK(N493,(N493:P493,Q493:AE493)),0)</f>
        <v>1</v>
      </c>
      <c r="E493" s="7">
        <f>IF(O493&gt;0,RANK(O493,(N493:P493,Q493:AE493)),0)</f>
        <v>2</v>
      </c>
      <c r="F493" s="7">
        <f>IF(P493&gt;0,RANK(P493,(N493:P493,Q493:AE493)),0)</f>
        <v>0</v>
      </c>
      <c r="G493" s="1">
        <f t="shared" si="178"/>
        <v>347</v>
      </c>
      <c r="H493" s="2">
        <f t="shared" si="179"/>
        <v>6.9206222576785006E-2</v>
      </c>
      <c r="I493" s="2"/>
      <c r="J493" s="2">
        <f t="shared" si="180"/>
        <v>0.51914639010769847</v>
      </c>
      <c r="K493" s="2">
        <f t="shared" si="181"/>
        <v>0.44994016753091343</v>
      </c>
      <c r="L493" s="2">
        <f t="shared" si="182"/>
        <v>0</v>
      </c>
      <c r="M493" s="2">
        <f t="shared" si="183"/>
        <v>3.0913442361388099E-2</v>
      </c>
      <c r="N493" s="113">
        <v>2603</v>
      </c>
      <c r="O493" s="113">
        <v>2256</v>
      </c>
      <c r="P493" s="113"/>
      <c r="Q493" s="114">
        <v>155</v>
      </c>
      <c r="R493" s="114"/>
      <c r="S493" s="114"/>
      <c r="T493" s="114"/>
      <c r="U493" s="113"/>
      <c r="V493" s="113"/>
      <c r="W493" s="113"/>
      <c r="X493" s="113"/>
      <c r="Y493" s="113"/>
      <c r="Z493" s="113"/>
      <c r="AA493" s="113"/>
      <c r="AB493" s="113"/>
      <c r="AC493" s="113"/>
      <c r="AD493" s="113"/>
      <c r="AE493" s="113"/>
      <c r="AG493" s="7">
        <f>IF(Q493&gt;0,RANK(Q493,(N493:P493,Q493:AE493)),0)</f>
        <v>3</v>
      </c>
      <c r="AH493" s="7">
        <f>IF(R493&gt;0,RANK(R493,(N493:P493,Q493:AE493)),0)</f>
        <v>0</v>
      </c>
      <c r="AI493" s="7">
        <f>IF(T493&gt;0,RANK(T493,(N493:P493,Q493:AE493)),0)</f>
        <v>0</v>
      </c>
      <c r="AJ493" s="7">
        <f>IF(S493&gt;0,RANK(S493,(N493:P493,Q493:AE493)),0)</f>
        <v>0</v>
      </c>
      <c r="AK493" s="2">
        <f t="shared" si="184"/>
        <v>3.0913442361388113E-2</v>
      </c>
      <c r="AL493" s="2">
        <f t="shared" si="185"/>
        <v>0</v>
      </c>
      <c r="AM493" s="2">
        <f t="shared" si="186"/>
        <v>0</v>
      </c>
      <c r="AN493" s="2">
        <f t="shared" si="187"/>
        <v>0</v>
      </c>
      <c r="AP493" t="s">
        <v>1042</v>
      </c>
      <c r="AQ493" t="s">
        <v>1248</v>
      </c>
      <c r="AR493">
        <v>12</v>
      </c>
      <c r="AT493" s="97">
        <v>13</v>
      </c>
      <c r="AU493" s="99">
        <v>163</v>
      </c>
      <c r="AV493" s="103">
        <f t="shared" si="188"/>
        <v>13163</v>
      </c>
      <c r="AX493" s="7" t="s">
        <v>1370</v>
      </c>
      <c r="BJ493">
        <v>0</v>
      </c>
      <c r="BK493">
        <v>0</v>
      </c>
    </row>
    <row r="494" spans="1:63" hidden="1" outlineLevel="1">
      <c r="A494" t="s">
        <v>629</v>
      </c>
      <c r="B494" t="s">
        <v>1248</v>
      </c>
      <c r="C494" s="1">
        <f t="shared" si="177"/>
        <v>2419</v>
      </c>
      <c r="D494" s="7">
        <f>IF(N494&gt;0, RANK(N494,(N494:P494,Q494:AE494)),0)</f>
        <v>2</v>
      </c>
      <c r="E494" s="7">
        <f>IF(O494&gt;0,RANK(O494,(N494:P494,Q494:AE494)),0)</f>
        <v>1</v>
      </c>
      <c r="F494" s="7">
        <f>IF(P494&gt;0,RANK(P494,(N494:P494,Q494:AE494)),0)</f>
        <v>0</v>
      </c>
      <c r="G494" s="1">
        <f t="shared" si="178"/>
        <v>62</v>
      </c>
      <c r="H494" s="2">
        <f t="shared" si="179"/>
        <v>2.5630425795783382E-2</v>
      </c>
      <c r="I494" s="2"/>
      <c r="J494" s="2">
        <f t="shared" si="180"/>
        <v>0.46837536171971889</v>
      </c>
      <c r="K494" s="2">
        <f t="shared" si="181"/>
        <v>0.49400578751550228</v>
      </c>
      <c r="L494" s="2">
        <f t="shared" si="182"/>
        <v>0</v>
      </c>
      <c r="M494" s="2">
        <f t="shared" si="183"/>
        <v>3.7618850764778888E-2</v>
      </c>
      <c r="N494" s="113">
        <v>1133</v>
      </c>
      <c r="O494" s="113">
        <v>1195</v>
      </c>
      <c r="P494" s="113"/>
      <c r="Q494" s="114">
        <v>91</v>
      </c>
      <c r="R494" s="114"/>
      <c r="S494" s="114"/>
      <c r="T494" s="114"/>
      <c r="U494" s="113"/>
      <c r="V494" s="113"/>
      <c r="W494" s="113"/>
      <c r="X494" s="113"/>
      <c r="Y494" s="113"/>
      <c r="Z494" s="113"/>
      <c r="AA494" s="113"/>
      <c r="AB494" s="113"/>
      <c r="AC494" s="113"/>
      <c r="AD494" s="113"/>
      <c r="AE494" s="113"/>
      <c r="AG494" s="7">
        <f>IF(Q494&gt;0,RANK(Q494,(N494:P494,Q494:AE494)),0)</f>
        <v>3</v>
      </c>
      <c r="AH494" s="7">
        <f>IF(R494&gt;0,RANK(R494,(N494:P494,Q494:AE494)),0)</f>
        <v>0</v>
      </c>
      <c r="AI494" s="7">
        <f>IF(T494&gt;0,RANK(T494,(N494:P494,Q494:AE494)),0)</f>
        <v>0</v>
      </c>
      <c r="AJ494" s="7">
        <f>IF(S494&gt;0,RANK(S494,(N494:P494,Q494:AE494)),0)</f>
        <v>0</v>
      </c>
      <c r="AK494" s="2">
        <f t="shared" si="184"/>
        <v>3.7618850764778833E-2</v>
      </c>
      <c r="AL494" s="2">
        <f t="shared" si="185"/>
        <v>0</v>
      </c>
      <c r="AM494" s="2">
        <f t="shared" si="186"/>
        <v>0</v>
      </c>
      <c r="AN494" s="2">
        <f t="shared" si="187"/>
        <v>0</v>
      </c>
      <c r="AP494" t="s">
        <v>629</v>
      </c>
      <c r="AQ494" t="s">
        <v>1248</v>
      </c>
      <c r="AR494">
        <v>12</v>
      </c>
      <c r="AT494" s="97">
        <v>13</v>
      </c>
      <c r="AU494" s="99">
        <v>165</v>
      </c>
      <c r="AV494" s="103">
        <f t="shared" si="188"/>
        <v>13165</v>
      </c>
      <c r="AX494" s="7" t="s">
        <v>1370</v>
      </c>
      <c r="BJ494">
        <v>0</v>
      </c>
      <c r="BK494">
        <v>0</v>
      </c>
    </row>
    <row r="495" spans="1:63" hidden="1" outlineLevel="1">
      <c r="A495" t="s">
        <v>1800</v>
      </c>
      <c r="B495" t="s">
        <v>1248</v>
      </c>
      <c r="C495" s="1">
        <f t="shared" si="177"/>
        <v>2782</v>
      </c>
      <c r="D495" s="7">
        <f>IF(N495&gt;0, RANK(N495,(N495:P495,Q495:AE495)),0)</f>
        <v>1</v>
      </c>
      <c r="E495" s="7">
        <f>IF(O495&gt;0,RANK(O495,(N495:P495,Q495:AE495)),0)</f>
        <v>2</v>
      </c>
      <c r="F495" s="7">
        <f>IF(P495&gt;0,RANK(P495,(N495:P495,Q495:AE495)),0)</f>
        <v>0</v>
      </c>
      <c r="G495" s="1">
        <f t="shared" si="178"/>
        <v>893</v>
      </c>
      <c r="H495" s="2">
        <f t="shared" si="179"/>
        <v>0.3209920920201294</v>
      </c>
      <c r="I495" s="2"/>
      <c r="J495" s="2">
        <f t="shared" si="180"/>
        <v>0.65456506110711721</v>
      </c>
      <c r="K495" s="2">
        <f t="shared" si="181"/>
        <v>0.3335729690869878</v>
      </c>
      <c r="L495" s="2">
        <f t="shared" si="182"/>
        <v>0</v>
      </c>
      <c r="M495" s="2">
        <f t="shared" si="183"/>
        <v>1.186196980589499E-2</v>
      </c>
      <c r="N495" s="113">
        <v>1821</v>
      </c>
      <c r="O495" s="113">
        <v>928</v>
      </c>
      <c r="P495" s="113"/>
      <c r="Q495" s="114">
        <v>33</v>
      </c>
      <c r="R495" s="114"/>
      <c r="S495" s="114"/>
      <c r="T495" s="114"/>
      <c r="U495" s="113"/>
      <c r="V495" s="113"/>
      <c r="W495" s="113"/>
      <c r="X495" s="113"/>
      <c r="Y495" s="113"/>
      <c r="Z495" s="113"/>
      <c r="AA495" s="113"/>
      <c r="AB495" s="113"/>
      <c r="AC495" s="113"/>
      <c r="AD495" s="113"/>
      <c r="AE495" s="113"/>
      <c r="AG495" s="7">
        <f>IF(Q495&gt;0,RANK(Q495,(N495:P495,Q495:AE495)),0)</f>
        <v>3</v>
      </c>
      <c r="AH495" s="7">
        <f>IF(R495&gt;0,RANK(R495,(N495:P495,Q495:AE495)),0)</f>
        <v>0</v>
      </c>
      <c r="AI495" s="7">
        <f>IF(T495&gt;0,RANK(T495,(N495:P495,Q495:AE495)),0)</f>
        <v>0</v>
      </c>
      <c r="AJ495" s="7">
        <f>IF(S495&gt;0,RANK(S495,(N495:P495,Q495:AE495)),0)</f>
        <v>0</v>
      </c>
      <c r="AK495" s="2">
        <f t="shared" si="184"/>
        <v>1.186196980589504E-2</v>
      </c>
      <c r="AL495" s="2">
        <f t="shared" si="185"/>
        <v>0</v>
      </c>
      <c r="AM495" s="2">
        <f t="shared" si="186"/>
        <v>0</v>
      </c>
      <c r="AN495" s="2">
        <f t="shared" si="187"/>
        <v>0</v>
      </c>
      <c r="AP495" t="s">
        <v>1800</v>
      </c>
      <c r="AQ495" t="s">
        <v>1248</v>
      </c>
      <c r="AR495">
        <v>3</v>
      </c>
      <c r="AT495" s="97">
        <v>13</v>
      </c>
      <c r="AU495" s="99">
        <v>167</v>
      </c>
      <c r="AV495" s="103">
        <f t="shared" si="188"/>
        <v>13167</v>
      </c>
      <c r="AX495" s="7" t="s">
        <v>1370</v>
      </c>
      <c r="BJ495">
        <v>0</v>
      </c>
      <c r="BK495">
        <v>0</v>
      </c>
    </row>
    <row r="496" spans="1:63" hidden="1" outlineLevel="1">
      <c r="A496" t="s">
        <v>1390</v>
      </c>
      <c r="B496" t="s">
        <v>1248</v>
      </c>
      <c r="C496" s="1">
        <f t="shared" si="177"/>
        <v>6771</v>
      </c>
      <c r="D496" s="7">
        <f>IF(N496&gt;0, RANK(N496,(N496:P496,Q496:AE496)),0)</f>
        <v>1</v>
      </c>
      <c r="E496" s="7">
        <f>IF(O496&gt;0,RANK(O496,(N496:P496,Q496:AE496)),0)</f>
        <v>2</v>
      </c>
      <c r="F496" s="7">
        <f>IF(P496&gt;0,RANK(P496,(N496:P496,Q496:AE496)),0)</f>
        <v>0</v>
      </c>
      <c r="G496" s="1">
        <f t="shared" si="178"/>
        <v>1347</v>
      </c>
      <c r="H496" s="2">
        <f t="shared" si="179"/>
        <v>0.19893664155959237</v>
      </c>
      <c r="I496" s="2"/>
      <c r="J496" s="2">
        <f t="shared" si="180"/>
        <v>0.58543789691330672</v>
      </c>
      <c r="K496" s="2">
        <f t="shared" si="181"/>
        <v>0.38650125535371438</v>
      </c>
      <c r="L496" s="2">
        <f t="shared" si="182"/>
        <v>0</v>
      </c>
      <c r="M496" s="2">
        <f t="shared" si="183"/>
        <v>2.80608477329789E-2</v>
      </c>
      <c r="N496" s="113">
        <v>3964</v>
      </c>
      <c r="O496" s="113">
        <v>2617</v>
      </c>
      <c r="P496" s="113"/>
      <c r="Q496" s="114">
        <v>190</v>
      </c>
      <c r="R496" s="114"/>
      <c r="S496" s="114"/>
      <c r="T496" s="114"/>
      <c r="U496" s="113"/>
      <c r="V496" s="113"/>
      <c r="W496" s="113"/>
      <c r="X496" s="113"/>
      <c r="Y496" s="113"/>
      <c r="Z496" s="113"/>
      <c r="AA496" s="113"/>
      <c r="AB496" s="113"/>
      <c r="AC496" s="113"/>
      <c r="AD496" s="113"/>
      <c r="AE496" s="113"/>
      <c r="AG496" s="7">
        <f>IF(Q496&gt;0,RANK(Q496,(N496:P496,Q496:AE496)),0)</f>
        <v>3</v>
      </c>
      <c r="AH496" s="7">
        <f>IF(R496&gt;0,RANK(R496,(N496:P496,Q496:AE496)),0)</f>
        <v>0</v>
      </c>
      <c r="AI496" s="7">
        <f>IF(T496&gt;0,RANK(T496,(N496:P496,Q496:AE496)),0)</f>
        <v>0</v>
      </c>
      <c r="AJ496" s="7">
        <f>IF(S496&gt;0,RANK(S496,(N496:P496,Q496:AE496)),0)</f>
        <v>0</v>
      </c>
      <c r="AK496" s="2">
        <f t="shared" si="184"/>
        <v>2.8060847732978879E-2</v>
      </c>
      <c r="AL496" s="2">
        <f t="shared" si="185"/>
        <v>0</v>
      </c>
      <c r="AM496" s="2">
        <f t="shared" si="186"/>
        <v>0</v>
      </c>
      <c r="AN496" s="2">
        <f t="shared" si="187"/>
        <v>0</v>
      </c>
      <c r="AP496" t="s">
        <v>1390</v>
      </c>
      <c r="AQ496" t="s">
        <v>1248</v>
      </c>
      <c r="AR496">
        <v>0</v>
      </c>
      <c r="AT496" s="97">
        <v>13</v>
      </c>
      <c r="AU496" s="99">
        <v>169</v>
      </c>
      <c r="AV496" s="103">
        <f t="shared" si="188"/>
        <v>13169</v>
      </c>
      <c r="AX496" s="7" t="s">
        <v>1370</v>
      </c>
      <c r="BJ496">
        <v>0</v>
      </c>
      <c r="BK496">
        <v>0</v>
      </c>
    </row>
    <row r="497" spans="1:63" hidden="1" outlineLevel="1">
      <c r="A497" t="s">
        <v>774</v>
      </c>
      <c r="B497" t="s">
        <v>1248</v>
      </c>
      <c r="C497" s="1">
        <f t="shared" si="177"/>
        <v>4160</v>
      </c>
      <c r="D497" s="7">
        <f>IF(N497&gt;0, RANK(N497,(N497:P497,Q497:AE497)),0)</f>
        <v>1</v>
      </c>
      <c r="E497" s="7">
        <f>IF(O497&gt;0,RANK(O497,(N497:P497,Q497:AE497)),0)</f>
        <v>2</v>
      </c>
      <c r="F497" s="7">
        <f>IF(P497&gt;0,RANK(P497,(N497:P497,Q497:AE497)),0)</f>
        <v>0</v>
      </c>
      <c r="G497" s="1">
        <f t="shared" si="178"/>
        <v>519</v>
      </c>
      <c r="H497" s="2">
        <f t="shared" si="179"/>
        <v>0.12475961538461539</v>
      </c>
      <c r="I497" s="2"/>
      <c r="J497" s="2">
        <f t="shared" si="180"/>
        <v>0.55120192307692306</v>
      </c>
      <c r="K497" s="2">
        <f t="shared" si="181"/>
        <v>0.42644230769230768</v>
      </c>
      <c r="L497" s="2">
        <f t="shared" si="182"/>
        <v>0</v>
      </c>
      <c r="M497" s="2">
        <f t="shared" si="183"/>
        <v>2.2355769230769262E-2</v>
      </c>
      <c r="N497" s="113">
        <v>2293</v>
      </c>
      <c r="O497" s="113">
        <v>1774</v>
      </c>
      <c r="P497" s="113"/>
      <c r="Q497" s="114">
        <v>93</v>
      </c>
      <c r="R497" s="114"/>
      <c r="S497" s="114"/>
      <c r="T497" s="114"/>
      <c r="U497" s="113"/>
      <c r="V497" s="113"/>
      <c r="W497" s="113"/>
      <c r="X497" s="113"/>
      <c r="Y497" s="113"/>
      <c r="Z497" s="113"/>
      <c r="AA497" s="113"/>
      <c r="AB497" s="113"/>
      <c r="AC497" s="113"/>
      <c r="AD497" s="113"/>
      <c r="AE497" s="113"/>
      <c r="AG497" s="7">
        <f>IF(Q497&gt;0,RANK(Q497,(N497:P497,Q497:AE497)),0)</f>
        <v>3</v>
      </c>
      <c r="AH497" s="7">
        <f>IF(R497&gt;0,RANK(R497,(N497:P497,Q497:AE497)),0)</f>
        <v>0</v>
      </c>
      <c r="AI497" s="7">
        <f>IF(T497&gt;0,RANK(T497,(N497:P497,Q497:AE497)),0)</f>
        <v>0</v>
      </c>
      <c r="AJ497" s="7">
        <f>IF(S497&gt;0,RANK(S497,(N497:P497,Q497:AE497)),0)</f>
        <v>0</v>
      </c>
      <c r="AK497" s="2">
        <f t="shared" si="184"/>
        <v>2.2355769230769231E-2</v>
      </c>
      <c r="AL497" s="2">
        <f t="shared" si="185"/>
        <v>0</v>
      </c>
      <c r="AM497" s="2">
        <f t="shared" si="186"/>
        <v>0</v>
      </c>
      <c r="AN497" s="2">
        <f t="shared" si="187"/>
        <v>0</v>
      </c>
      <c r="AP497" t="s">
        <v>774</v>
      </c>
      <c r="AQ497" t="s">
        <v>1248</v>
      </c>
      <c r="AR497">
        <v>8</v>
      </c>
      <c r="AT497" s="97">
        <v>13</v>
      </c>
      <c r="AU497" s="99">
        <v>171</v>
      </c>
      <c r="AV497" s="103">
        <f t="shared" si="188"/>
        <v>13171</v>
      </c>
      <c r="AX497" s="7" t="s">
        <v>1370</v>
      </c>
      <c r="BJ497">
        <v>0</v>
      </c>
      <c r="BK497">
        <v>0</v>
      </c>
    </row>
    <row r="498" spans="1:63" hidden="1" outlineLevel="1">
      <c r="A498" t="s">
        <v>1555</v>
      </c>
      <c r="B498" t="s">
        <v>1248</v>
      </c>
      <c r="C498" s="1">
        <f t="shared" si="177"/>
        <v>1355</v>
      </c>
      <c r="D498" s="7">
        <f>IF(N498&gt;0, RANK(N498,(N498:P498,Q498:AE498)),0)</f>
        <v>1</v>
      </c>
      <c r="E498" s="7">
        <f>IF(O498&gt;0,RANK(O498,(N498:P498,Q498:AE498)),0)</f>
        <v>2</v>
      </c>
      <c r="F498" s="7">
        <f>IF(P498&gt;0,RANK(P498,(N498:P498,Q498:AE498)),0)</f>
        <v>0</v>
      </c>
      <c r="G498" s="1">
        <f t="shared" si="178"/>
        <v>441</v>
      </c>
      <c r="H498" s="2">
        <f t="shared" si="179"/>
        <v>0.3254612546125461</v>
      </c>
      <c r="I498" s="2"/>
      <c r="J498" s="2">
        <f t="shared" si="180"/>
        <v>0.64206642066420661</v>
      </c>
      <c r="K498" s="2">
        <f t="shared" si="181"/>
        <v>0.3166051660516605</v>
      </c>
      <c r="L498" s="2">
        <f t="shared" si="182"/>
        <v>0</v>
      </c>
      <c r="M498" s="2">
        <f t="shared" si="183"/>
        <v>4.1328413284132892E-2</v>
      </c>
      <c r="N498" s="113">
        <v>870</v>
      </c>
      <c r="O498" s="113">
        <v>429</v>
      </c>
      <c r="P498" s="113"/>
      <c r="Q498" s="114">
        <v>56</v>
      </c>
      <c r="R498" s="114"/>
      <c r="S498" s="114"/>
      <c r="T498" s="114"/>
      <c r="U498" s="113"/>
      <c r="V498" s="113"/>
      <c r="W498" s="113"/>
      <c r="X498" s="113"/>
      <c r="Y498" s="113"/>
      <c r="Z498" s="113"/>
      <c r="AA498" s="113"/>
      <c r="AB498" s="113"/>
      <c r="AC498" s="113"/>
      <c r="AD498" s="113"/>
      <c r="AE498" s="113"/>
      <c r="AG498" s="7">
        <f>IF(Q498&gt;0,RANK(Q498,(N498:P498,Q498:AE498)),0)</f>
        <v>3</v>
      </c>
      <c r="AH498" s="7">
        <f>IF(R498&gt;0,RANK(R498,(N498:P498,Q498:AE498)),0)</f>
        <v>0</v>
      </c>
      <c r="AI498" s="7">
        <f>IF(T498&gt;0,RANK(T498,(N498:P498,Q498:AE498)),0)</f>
        <v>0</v>
      </c>
      <c r="AJ498" s="7">
        <f>IF(S498&gt;0,RANK(S498,(N498:P498,Q498:AE498)),0)</f>
        <v>0</v>
      </c>
      <c r="AK498" s="2">
        <f t="shared" si="184"/>
        <v>4.1328413284132844E-2</v>
      </c>
      <c r="AL498" s="2">
        <f t="shared" si="185"/>
        <v>0</v>
      </c>
      <c r="AM498" s="2">
        <f t="shared" si="186"/>
        <v>0</v>
      </c>
      <c r="AN498" s="2">
        <f t="shared" si="187"/>
        <v>0</v>
      </c>
      <c r="AP498" t="s">
        <v>1555</v>
      </c>
      <c r="AQ498" t="s">
        <v>1248</v>
      </c>
      <c r="AR498">
        <v>1</v>
      </c>
      <c r="AT498" s="97">
        <v>13</v>
      </c>
      <c r="AU498" s="99">
        <v>173</v>
      </c>
      <c r="AV498" s="103">
        <f t="shared" si="188"/>
        <v>13173</v>
      </c>
      <c r="AX498" s="7" t="s">
        <v>1370</v>
      </c>
      <c r="BJ498">
        <v>0</v>
      </c>
      <c r="BK498">
        <v>0</v>
      </c>
    </row>
    <row r="499" spans="1:63" hidden="1" outlineLevel="1">
      <c r="A499" t="s">
        <v>1483</v>
      </c>
      <c r="B499" t="s">
        <v>1248</v>
      </c>
      <c r="C499" s="1">
        <f t="shared" si="177"/>
        <v>11627</v>
      </c>
      <c r="D499" s="7">
        <f>IF(N499&gt;0, RANK(N499,(N499:P499,Q499:AE499)),0)</f>
        <v>1</v>
      </c>
      <c r="E499" s="7">
        <f>IF(O499&gt;0,RANK(O499,(N499:P499,Q499:AE499)),0)</f>
        <v>2</v>
      </c>
      <c r="F499" s="7">
        <f>IF(P499&gt;0,RANK(P499,(N499:P499,Q499:AE499)),0)</f>
        <v>0</v>
      </c>
      <c r="G499" s="1">
        <f t="shared" si="178"/>
        <v>2483</v>
      </c>
      <c r="H499" s="2">
        <f t="shared" si="179"/>
        <v>0.21355465726326653</v>
      </c>
      <c r="I499" s="2"/>
      <c r="J499" s="2">
        <f t="shared" si="180"/>
        <v>0.58983400705255007</v>
      </c>
      <c r="K499" s="2">
        <f t="shared" si="181"/>
        <v>0.37627934978928357</v>
      </c>
      <c r="L499" s="2">
        <f t="shared" si="182"/>
        <v>0</v>
      </c>
      <c r="M499" s="2">
        <f t="shared" si="183"/>
        <v>3.3886643158166363E-2</v>
      </c>
      <c r="N499" s="113">
        <v>6858</v>
      </c>
      <c r="O499" s="113">
        <v>4375</v>
      </c>
      <c r="P499" s="113"/>
      <c r="Q499" s="114">
        <v>394</v>
      </c>
      <c r="R499" s="114"/>
      <c r="S499" s="114"/>
      <c r="T499" s="114"/>
      <c r="U499" s="113"/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  <c r="AG499" s="7">
        <f>IF(Q499&gt;0,RANK(Q499,(N499:P499,Q499:AE499)),0)</f>
        <v>3</v>
      </c>
      <c r="AH499" s="7">
        <f>IF(R499&gt;0,RANK(R499,(N499:P499,Q499:AE499)),0)</f>
        <v>0</v>
      </c>
      <c r="AI499" s="7">
        <f>IF(T499&gt;0,RANK(T499,(N499:P499,Q499:AE499)),0)</f>
        <v>0</v>
      </c>
      <c r="AJ499" s="7">
        <f>IF(S499&gt;0,RANK(S499,(N499:P499,Q499:AE499)),0)</f>
        <v>0</v>
      </c>
      <c r="AK499" s="2">
        <f t="shared" si="184"/>
        <v>3.3886643158166335E-2</v>
      </c>
      <c r="AL499" s="2">
        <f t="shared" si="185"/>
        <v>0</v>
      </c>
      <c r="AM499" s="2">
        <f t="shared" si="186"/>
        <v>0</v>
      </c>
      <c r="AN499" s="2">
        <f t="shared" si="187"/>
        <v>0</v>
      </c>
      <c r="AP499" t="s">
        <v>1483</v>
      </c>
      <c r="AQ499" t="s">
        <v>1248</v>
      </c>
      <c r="AR499">
        <v>3</v>
      </c>
      <c r="AT499" s="97">
        <v>13</v>
      </c>
      <c r="AU499" s="99">
        <v>175</v>
      </c>
      <c r="AV499" s="103">
        <f t="shared" si="188"/>
        <v>13175</v>
      </c>
      <c r="AX499" s="7" t="s">
        <v>1370</v>
      </c>
      <c r="BJ499">
        <v>0</v>
      </c>
      <c r="BK499">
        <v>0</v>
      </c>
    </row>
    <row r="500" spans="1:63" hidden="1" outlineLevel="1">
      <c r="A500" t="s">
        <v>314</v>
      </c>
      <c r="B500" t="s">
        <v>1248</v>
      </c>
      <c r="C500" s="1">
        <f t="shared" si="177"/>
        <v>5803</v>
      </c>
      <c r="D500" s="7">
        <f>IF(N500&gt;0, RANK(N500,(N500:P500,Q500:AE500)),0)</f>
        <v>2</v>
      </c>
      <c r="E500" s="7">
        <f>IF(O500&gt;0,RANK(O500,(N500:P500,Q500:AE500)),0)</f>
        <v>1</v>
      </c>
      <c r="F500" s="7">
        <f>IF(P500&gt;0,RANK(P500,(N500:P500,Q500:AE500)),0)</f>
        <v>0</v>
      </c>
      <c r="G500" s="1">
        <f t="shared" si="178"/>
        <v>701</v>
      </c>
      <c r="H500" s="2">
        <f t="shared" si="179"/>
        <v>0.12079958642081681</v>
      </c>
      <c r="I500" s="2"/>
      <c r="J500" s="2">
        <f t="shared" si="180"/>
        <v>0.4249526107185938</v>
      </c>
      <c r="K500" s="2">
        <f t="shared" si="181"/>
        <v>0.5457521971394107</v>
      </c>
      <c r="L500" s="2">
        <f t="shared" si="182"/>
        <v>0</v>
      </c>
      <c r="M500" s="2">
        <f t="shared" si="183"/>
        <v>2.9295192141995496E-2</v>
      </c>
      <c r="N500" s="113">
        <v>2466</v>
      </c>
      <c r="O500" s="113">
        <v>3167</v>
      </c>
      <c r="P500" s="113"/>
      <c r="Q500" s="114">
        <v>170</v>
      </c>
      <c r="R500" s="114"/>
      <c r="S500" s="114"/>
      <c r="T500" s="114"/>
      <c r="U500" s="113"/>
      <c r="V500" s="113"/>
      <c r="W500" s="113"/>
      <c r="X500" s="113"/>
      <c r="Y500" s="113"/>
      <c r="Z500" s="113"/>
      <c r="AA500" s="113"/>
      <c r="AB500" s="113"/>
      <c r="AC500" s="113"/>
      <c r="AD500" s="113"/>
      <c r="AE500" s="113"/>
      <c r="AG500" s="7">
        <f>IF(Q500&gt;0,RANK(Q500,(N500:P500,Q500:AE500)),0)</f>
        <v>3</v>
      </c>
      <c r="AH500" s="7">
        <f>IF(R500&gt;0,RANK(R500,(N500:P500,Q500:AE500)),0)</f>
        <v>0</v>
      </c>
      <c r="AI500" s="7">
        <f>IF(T500&gt;0,RANK(T500,(N500:P500,Q500:AE500)),0)</f>
        <v>0</v>
      </c>
      <c r="AJ500" s="7">
        <f>IF(S500&gt;0,RANK(S500,(N500:P500,Q500:AE500)),0)</f>
        <v>0</v>
      </c>
      <c r="AK500" s="2">
        <f t="shared" si="184"/>
        <v>2.9295192141995521E-2</v>
      </c>
      <c r="AL500" s="2">
        <f t="shared" si="185"/>
        <v>0</v>
      </c>
      <c r="AM500" s="2">
        <f t="shared" si="186"/>
        <v>0</v>
      </c>
      <c r="AN500" s="2">
        <f t="shared" si="187"/>
        <v>0</v>
      </c>
      <c r="AP500" t="s">
        <v>314</v>
      </c>
      <c r="AQ500" t="s">
        <v>1248</v>
      </c>
      <c r="AR500">
        <v>2</v>
      </c>
      <c r="AT500" s="97">
        <v>13</v>
      </c>
      <c r="AU500" s="99">
        <v>177</v>
      </c>
      <c r="AV500" s="103">
        <f t="shared" si="188"/>
        <v>13177</v>
      </c>
      <c r="AX500" s="7" t="s">
        <v>1370</v>
      </c>
      <c r="BJ500">
        <v>0</v>
      </c>
      <c r="BK500">
        <v>0</v>
      </c>
    </row>
    <row r="501" spans="1:63" hidden="1" outlineLevel="1">
      <c r="A501" t="s">
        <v>1747</v>
      </c>
      <c r="B501" t="s">
        <v>1248</v>
      </c>
      <c r="C501" s="1">
        <f t="shared" si="177"/>
        <v>6778</v>
      </c>
      <c r="D501" s="7">
        <f>IF(N501&gt;0, RANK(N501,(N501:P501,Q501:AE501)),0)</f>
        <v>1</v>
      </c>
      <c r="E501" s="7">
        <f>IF(O501&gt;0,RANK(O501,(N501:P501,Q501:AE501)),0)</f>
        <v>2</v>
      </c>
      <c r="F501" s="7">
        <f>IF(P501&gt;0,RANK(P501,(N501:P501,Q501:AE501)),0)</f>
        <v>0</v>
      </c>
      <c r="G501" s="1">
        <f t="shared" si="178"/>
        <v>630</v>
      </c>
      <c r="H501" s="2">
        <f t="shared" si="179"/>
        <v>9.2947772204190024E-2</v>
      </c>
      <c r="I501" s="2"/>
      <c r="J501" s="2">
        <f t="shared" si="180"/>
        <v>0.52596636175863087</v>
      </c>
      <c r="K501" s="2">
        <f t="shared" si="181"/>
        <v>0.43301858955444084</v>
      </c>
      <c r="L501" s="2">
        <f t="shared" si="182"/>
        <v>0</v>
      </c>
      <c r="M501" s="2">
        <f t="shared" si="183"/>
        <v>4.101504868692829E-2</v>
      </c>
      <c r="N501" s="113">
        <v>3565</v>
      </c>
      <c r="O501" s="113">
        <v>2935</v>
      </c>
      <c r="P501" s="113"/>
      <c r="Q501" s="114">
        <v>278</v>
      </c>
      <c r="R501" s="114"/>
      <c r="S501" s="114"/>
      <c r="T501" s="114"/>
      <c r="U501" s="113"/>
      <c r="V501" s="113"/>
      <c r="W501" s="113"/>
      <c r="X501" s="113"/>
      <c r="Y501" s="113"/>
      <c r="Z501" s="113"/>
      <c r="AA501" s="113"/>
      <c r="AB501" s="113"/>
      <c r="AC501" s="113"/>
      <c r="AD501" s="113"/>
      <c r="AE501" s="113"/>
      <c r="AG501" s="7">
        <f>IF(Q501&gt;0,RANK(Q501,(N501:P501,Q501:AE501)),0)</f>
        <v>3</v>
      </c>
      <c r="AH501" s="7">
        <f>IF(R501&gt;0,RANK(R501,(N501:P501,Q501:AE501)),0)</f>
        <v>0</v>
      </c>
      <c r="AI501" s="7">
        <f>IF(T501&gt;0,RANK(T501,(N501:P501,Q501:AE501)),0)</f>
        <v>0</v>
      </c>
      <c r="AJ501" s="7">
        <f>IF(S501&gt;0,RANK(S501,(N501:P501,Q501:AE501)),0)</f>
        <v>0</v>
      </c>
      <c r="AK501" s="2">
        <f t="shared" si="184"/>
        <v>4.1015048686928297E-2</v>
      </c>
      <c r="AL501" s="2">
        <f t="shared" si="185"/>
        <v>0</v>
      </c>
      <c r="AM501" s="2">
        <f t="shared" si="186"/>
        <v>0</v>
      </c>
      <c r="AN501" s="2">
        <f t="shared" si="187"/>
        <v>0</v>
      </c>
      <c r="AP501" t="s">
        <v>1747</v>
      </c>
      <c r="AQ501" t="s">
        <v>1248</v>
      </c>
      <c r="AR501">
        <v>1</v>
      </c>
      <c r="AT501" s="97">
        <v>13</v>
      </c>
      <c r="AU501" s="99">
        <v>179</v>
      </c>
      <c r="AV501" s="103">
        <f t="shared" si="188"/>
        <v>13179</v>
      </c>
      <c r="AX501" s="7" t="s">
        <v>1370</v>
      </c>
      <c r="BJ501">
        <v>0</v>
      </c>
      <c r="BK501">
        <v>0</v>
      </c>
    </row>
    <row r="502" spans="1:63" hidden="1" outlineLevel="1">
      <c r="A502" t="s">
        <v>900</v>
      </c>
      <c r="B502" t="s">
        <v>1248</v>
      </c>
      <c r="C502" s="1">
        <f t="shared" si="177"/>
        <v>3019</v>
      </c>
      <c r="D502" s="7">
        <f>IF(N502&gt;0, RANK(N502,(N502:P502,Q502:AE502)),0)</f>
        <v>2</v>
      </c>
      <c r="E502" s="7">
        <f>IF(O502&gt;0,RANK(O502,(N502:P502,Q502:AE502)),0)</f>
        <v>1</v>
      </c>
      <c r="F502" s="7">
        <f>IF(P502&gt;0,RANK(P502,(N502:P502,Q502:AE502)),0)</f>
        <v>0</v>
      </c>
      <c r="G502" s="1">
        <f t="shared" si="178"/>
        <v>149</v>
      </c>
      <c r="H502" s="2">
        <f t="shared" si="179"/>
        <v>4.9354090758529312E-2</v>
      </c>
      <c r="I502" s="2"/>
      <c r="J502" s="2">
        <f t="shared" si="180"/>
        <v>0.45644253063928453</v>
      </c>
      <c r="K502" s="2">
        <f t="shared" si="181"/>
        <v>0.50579662139781389</v>
      </c>
      <c r="L502" s="2">
        <f t="shared" si="182"/>
        <v>0</v>
      </c>
      <c r="M502" s="2">
        <f t="shared" si="183"/>
        <v>3.7760847962901578E-2</v>
      </c>
      <c r="N502" s="113">
        <v>1378</v>
      </c>
      <c r="O502" s="113">
        <v>1527</v>
      </c>
      <c r="P502" s="113"/>
      <c r="Q502" s="114">
        <v>114</v>
      </c>
      <c r="R502" s="114"/>
      <c r="S502" s="114"/>
      <c r="T502" s="114"/>
      <c r="U502" s="113"/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  <c r="AG502" s="7">
        <f>IF(Q502&gt;0,RANK(Q502,(N502:P502,Q502:AE502)),0)</f>
        <v>3</v>
      </c>
      <c r="AH502" s="7">
        <f>IF(R502&gt;0,RANK(R502,(N502:P502,Q502:AE502)),0)</f>
        <v>0</v>
      </c>
      <c r="AI502" s="7">
        <f>IF(T502&gt;0,RANK(T502,(N502:P502,Q502:AE502)),0)</f>
        <v>0</v>
      </c>
      <c r="AJ502" s="7">
        <f>IF(S502&gt;0,RANK(S502,(N502:P502,Q502:AE502)),0)</f>
        <v>0</v>
      </c>
      <c r="AK502" s="2">
        <f t="shared" si="184"/>
        <v>3.776084796290162E-2</v>
      </c>
      <c r="AL502" s="2">
        <f t="shared" si="185"/>
        <v>0</v>
      </c>
      <c r="AM502" s="2">
        <f t="shared" si="186"/>
        <v>0</v>
      </c>
      <c r="AN502" s="2">
        <f t="shared" si="187"/>
        <v>0</v>
      </c>
      <c r="AP502" t="s">
        <v>900</v>
      </c>
      <c r="AQ502" t="s">
        <v>1248</v>
      </c>
      <c r="AR502">
        <v>9</v>
      </c>
      <c r="AT502" s="97">
        <v>13</v>
      </c>
      <c r="AU502" s="99">
        <v>181</v>
      </c>
      <c r="AV502" s="103">
        <f t="shared" si="188"/>
        <v>13181</v>
      </c>
      <c r="AX502" s="7" t="s">
        <v>1370</v>
      </c>
      <c r="BJ502">
        <v>0</v>
      </c>
      <c r="BK502">
        <v>0</v>
      </c>
    </row>
    <row r="503" spans="1:63" hidden="1" outlineLevel="1">
      <c r="A503" t="s">
        <v>969</v>
      </c>
      <c r="B503" t="s">
        <v>1248</v>
      </c>
      <c r="C503" s="1">
        <f t="shared" si="177"/>
        <v>1660</v>
      </c>
      <c r="D503" s="7">
        <f>IF(N503&gt;0, RANK(N503,(N503:P503,Q503:AE503)),0)</f>
        <v>1</v>
      </c>
      <c r="E503" s="7">
        <f>IF(O503&gt;0,RANK(O503,(N503:P503,Q503:AE503)),0)</f>
        <v>2</v>
      </c>
      <c r="F503" s="7">
        <f>IF(P503&gt;0,RANK(P503,(N503:P503,Q503:AE503)),0)</f>
        <v>0</v>
      </c>
      <c r="G503" s="1">
        <f t="shared" si="178"/>
        <v>93</v>
      </c>
      <c r="H503" s="2">
        <f t="shared" si="179"/>
        <v>5.602409638554217E-2</v>
      </c>
      <c r="I503" s="2"/>
      <c r="J503" s="2">
        <f t="shared" si="180"/>
        <v>0.50481927710843377</v>
      </c>
      <c r="K503" s="2">
        <f t="shared" si="181"/>
        <v>0.44879518072289154</v>
      </c>
      <c r="L503" s="2">
        <f t="shared" si="182"/>
        <v>0</v>
      </c>
      <c r="M503" s="2">
        <f t="shared" si="183"/>
        <v>4.6385542168674687E-2</v>
      </c>
      <c r="N503" s="113">
        <v>838</v>
      </c>
      <c r="O503" s="113">
        <v>745</v>
      </c>
      <c r="P503" s="113"/>
      <c r="Q503" s="114">
        <v>77</v>
      </c>
      <c r="R503" s="114"/>
      <c r="S503" s="114"/>
      <c r="T503" s="114"/>
      <c r="U503" s="113"/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  <c r="AG503" s="7">
        <f>IF(Q503&gt;0,RANK(Q503,(N503:P503,Q503:AE503)),0)</f>
        <v>3</v>
      </c>
      <c r="AH503" s="7">
        <f>IF(R503&gt;0,RANK(R503,(N503:P503,Q503:AE503)),0)</f>
        <v>0</v>
      </c>
      <c r="AI503" s="7">
        <f>IF(T503&gt;0,RANK(T503,(N503:P503,Q503:AE503)),0)</f>
        <v>0</v>
      </c>
      <c r="AJ503" s="7">
        <f>IF(S503&gt;0,RANK(S503,(N503:P503,Q503:AE503)),0)</f>
        <v>0</v>
      </c>
      <c r="AK503" s="2">
        <f t="shared" si="184"/>
        <v>4.6385542168674701E-2</v>
      </c>
      <c r="AL503" s="2">
        <f t="shared" si="185"/>
        <v>0</v>
      </c>
      <c r="AM503" s="2">
        <f t="shared" si="186"/>
        <v>0</v>
      </c>
      <c r="AN503" s="2">
        <f t="shared" si="187"/>
        <v>0</v>
      </c>
      <c r="AP503" t="s">
        <v>969</v>
      </c>
      <c r="AQ503" t="s">
        <v>1248</v>
      </c>
      <c r="AR503">
        <v>1</v>
      </c>
      <c r="AT503" s="97">
        <v>13</v>
      </c>
      <c r="AU503" s="99">
        <v>183</v>
      </c>
      <c r="AV503" s="103">
        <f t="shared" si="188"/>
        <v>13183</v>
      </c>
      <c r="AX503" s="7" t="s">
        <v>1370</v>
      </c>
      <c r="BJ503">
        <v>0</v>
      </c>
      <c r="BK503">
        <v>0</v>
      </c>
    </row>
    <row r="504" spans="1:63" hidden="1" outlineLevel="1">
      <c r="A504" t="s">
        <v>1186</v>
      </c>
      <c r="B504" t="s">
        <v>1248</v>
      </c>
      <c r="C504" s="1">
        <f t="shared" si="177"/>
        <v>22031</v>
      </c>
      <c r="D504" s="7">
        <f>IF(N504&gt;0, RANK(N504,(N504:P504,Q504:AE504)),0)</f>
        <v>1</v>
      </c>
      <c r="E504" s="7">
        <f>IF(O504&gt;0,RANK(O504,(N504:P504,Q504:AE504)),0)</f>
        <v>2</v>
      </c>
      <c r="F504" s="7">
        <f>IF(P504&gt;0,RANK(P504,(N504:P504,Q504:AE504)),0)</f>
        <v>0</v>
      </c>
      <c r="G504" s="1">
        <f t="shared" si="178"/>
        <v>1011</v>
      </c>
      <c r="H504" s="2">
        <f t="shared" si="179"/>
        <v>4.5889882438382282E-2</v>
      </c>
      <c r="I504" s="2"/>
      <c r="J504" s="2">
        <f t="shared" si="180"/>
        <v>0.51291362171485633</v>
      </c>
      <c r="K504" s="2">
        <f t="shared" si="181"/>
        <v>0.46702373927647406</v>
      </c>
      <c r="L504" s="2">
        <f t="shared" si="182"/>
        <v>0</v>
      </c>
      <c r="M504" s="2">
        <f t="shared" si="183"/>
        <v>2.0062639008669614E-2</v>
      </c>
      <c r="N504" s="113">
        <v>11300</v>
      </c>
      <c r="O504" s="113">
        <v>10289</v>
      </c>
      <c r="P504" s="113"/>
      <c r="Q504" s="114">
        <v>442</v>
      </c>
      <c r="R504" s="114"/>
      <c r="S504" s="114"/>
      <c r="T504" s="114"/>
      <c r="U504" s="113"/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  <c r="AG504" s="7">
        <f>IF(Q504&gt;0,RANK(Q504,(N504:P504,Q504:AE504)),0)</f>
        <v>3</v>
      </c>
      <c r="AH504" s="7">
        <f>IF(R504&gt;0,RANK(R504,(N504:P504,Q504:AE504)),0)</f>
        <v>0</v>
      </c>
      <c r="AI504" s="7">
        <f>IF(T504&gt;0,RANK(T504,(N504:P504,Q504:AE504)),0)</f>
        <v>0</v>
      </c>
      <c r="AJ504" s="7">
        <f>IF(S504&gt;0,RANK(S504,(N504:P504,Q504:AE504)),0)</f>
        <v>0</v>
      </c>
      <c r="AK504" s="2">
        <f t="shared" si="184"/>
        <v>2.0062639008669603E-2</v>
      </c>
      <c r="AL504" s="2">
        <f t="shared" si="185"/>
        <v>0</v>
      </c>
      <c r="AM504" s="2">
        <f t="shared" si="186"/>
        <v>0</v>
      </c>
      <c r="AN504" s="2">
        <f t="shared" si="187"/>
        <v>0</v>
      </c>
      <c r="AP504" t="s">
        <v>1186</v>
      </c>
      <c r="AQ504" t="s">
        <v>1248</v>
      </c>
      <c r="AR504">
        <v>0</v>
      </c>
      <c r="AT504" s="97">
        <v>13</v>
      </c>
      <c r="AU504" s="99">
        <v>185</v>
      </c>
      <c r="AV504" s="103">
        <f t="shared" si="188"/>
        <v>13185</v>
      </c>
      <c r="AX504" s="7" t="s">
        <v>1370</v>
      </c>
      <c r="BJ504">
        <v>0</v>
      </c>
      <c r="BK504">
        <v>0</v>
      </c>
    </row>
    <row r="505" spans="1:63" hidden="1" outlineLevel="1">
      <c r="A505" t="s">
        <v>689</v>
      </c>
      <c r="B505" t="s">
        <v>1248</v>
      </c>
      <c r="C505" s="1">
        <f t="shared" si="177"/>
        <v>5044</v>
      </c>
      <c r="D505" s="7">
        <f>IF(N505&gt;0, RANK(N505,(N505:P505,Q505:AE505)),0)</f>
        <v>2</v>
      </c>
      <c r="E505" s="7">
        <f>IF(O505&gt;0,RANK(O505,(N505:P505,Q505:AE505)),0)</f>
        <v>1</v>
      </c>
      <c r="F505" s="7">
        <f>IF(P505&gt;0,RANK(P505,(N505:P505,Q505:AE505)),0)</f>
        <v>0</v>
      </c>
      <c r="G505" s="1">
        <f t="shared" si="178"/>
        <v>35</v>
      </c>
      <c r="H505" s="2">
        <f t="shared" si="179"/>
        <v>6.938937351308485E-3</v>
      </c>
      <c r="I505" s="2"/>
      <c r="J505" s="2">
        <f t="shared" si="180"/>
        <v>0.4748215701823949</v>
      </c>
      <c r="K505" s="2">
        <f t="shared" si="181"/>
        <v>0.48176050753370342</v>
      </c>
      <c r="L505" s="2">
        <f t="shared" si="182"/>
        <v>0</v>
      </c>
      <c r="M505" s="2">
        <f t="shared" si="183"/>
        <v>4.3417922283901678E-2</v>
      </c>
      <c r="N505" s="113">
        <v>2395</v>
      </c>
      <c r="O505" s="113">
        <v>2430</v>
      </c>
      <c r="P505" s="113"/>
      <c r="Q505" s="114">
        <v>219</v>
      </c>
      <c r="R505" s="114"/>
      <c r="S505" s="114"/>
      <c r="T505" s="114"/>
      <c r="U505" s="113"/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  <c r="AG505" s="7">
        <f>IF(Q505&gt;0,RANK(Q505,(N505:P505,Q505:AE505)),0)</f>
        <v>3</v>
      </c>
      <c r="AH505" s="7">
        <f>IF(R505&gt;0,RANK(R505,(N505:P505,Q505:AE505)),0)</f>
        <v>0</v>
      </c>
      <c r="AI505" s="7">
        <f>IF(T505&gt;0,RANK(T505,(N505:P505,Q505:AE505)),0)</f>
        <v>0</v>
      </c>
      <c r="AJ505" s="7">
        <f>IF(S505&gt;0,RANK(S505,(N505:P505,Q505:AE505)),0)</f>
        <v>0</v>
      </c>
      <c r="AK505" s="2">
        <f t="shared" si="184"/>
        <v>4.3417922283901664E-2</v>
      </c>
      <c r="AL505" s="2">
        <f t="shared" si="185"/>
        <v>0</v>
      </c>
      <c r="AM505" s="2">
        <f t="shared" si="186"/>
        <v>0</v>
      </c>
      <c r="AN505" s="2">
        <f t="shared" si="187"/>
        <v>0</v>
      </c>
      <c r="AP505" t="s">
        <v>689</v>
      </c>
      <c r="AQ505" t="s">
        <v>1248</v>
      </c>
      <c r="AR505">
        <v>9</v>
      </c>
      <c r="AT505" s="97">
        <v>13</v>
      </c>
      <c r="AU505" s="99">
        <v>187</v>
      </c>
      <c r="AV505" s="103">
        <f t="shared" si="188"/>
        <v>13187</v>
      </c>
      <c r="AX505" s="7" t="s">
        <v>1370</v>
      </c>
      <c r="BJ505">
        <v>0</v>
      </c>
      <c r="BK505">
        <v>0</v>
      </c>
    </row>
    <row r="506" spans="1:63" hidden="1" outlineLevel="1">
      <c r="A506" t="s">
        <v>901</v>
      </c>
      <c r="B506" t="s">
        <v>1248</v>
      </c>
      <c r="C506" s="1">
        <f t="shared" si="177"/>
        <v>5925</v>
      </c>
      <c r="D506" s="7">
        <f>IF(N506&gt;0, RANK(N506,(N506:P506,Q506:AE506)),0)</f>
        <v>2</v>
      </c>
      <c r="E506" s="7">
        <f>IF(O506&gt;0,RANK(O506,(N506:P506,Q506:AE506)),0)</f>
        <v>1</v>
      </c>
      <c r="F506" s="7">
        <f>IF(P506&gt;0,RANK(P506,(N506:P506,Q506:AE506)),0)</f>
        <v>0</v>
      </c>
      <c r="G506" s="1">
        <f t="shared" si="178"/>
        <v>540</v>
      </c>
      <c r="H506" s="2">
        <f t="shared" si="179"/>
        <v>9.1139240506329114E-2</v>
      </c>
      <c r="I506" s="2"/>
      <c r="J506" s="2">
        <f t="shared" si="180"/>
        <v>0.43527426160337551</v>
      </c>
      <c r="K506" s="2">
        <f t="shared" si="181"/>
        <v>0.52641350210970461</v>
      </c>
      <c r="L506" s="2">
        <f t="shared" si="182"/>
        <v>0</v>
      </c>
      <c r="M506" s="2">
        <f t="shared" si="183"/>
        <v>3.8312236286919821E-2</v>
      </c>
      <c r="N506" s="113">
        <v>2579</v>
      </c>
      <c r="O506" s="113">
        <v>3119</v>
      </c>
      <c r="P506" s="113"/>
      <c r="Q506" s="114">
        <v>227</v>
      </c>
      <c r="R506" s="114"/>
      <c r="S506" s="114"/>
      <c r="T506" s="114"/>
      <c r="U506" s="113"/>
      <c r="V506" s="114"/>
      <c r="W506" s="113"/>
      <c r="X506" s="113"/>
      <c r="Y506" s="113"/>
      <c r="Z506" s="113"/>
      <c r="AA506" s="113"/>
      <c r="AB506" s="113"/>
      <c r="AC506" s="113"/>
      <c r="AD506" s="113"/>
      <c r="AE506" s="113"/>
      <c r="AG506" s="7">
        <f>IF(Q506&gt;0,RANK(Q506,(N506:P506,Q506:AE506)),0)</f>
        <v>3</v>
      </c>
      <c r="AH506" s="7">
        <f>IF(R506&gt;0,RANK(R506,(N506:P506,Q506:AE506)),0)</f>
        <v>0</v>
      </c>
      <c r="AI506" s="7">
        <f>IF(T506&gt;0,RANK(T506,(N506:P506,Q506:AE506)),0)</f>
        <v>0</v>
      </c>
      <c r="AJ506" s="7">
        <f>IF(S506&gt;0,RANK(S506,(N506:P506,Q506:AE506)),0)</f>
        <v>0</v>
      </c>
      <c r="AK506" s="2">
        <f t="shared" si="184"/>
        <v>3.8312236286919835E-2</v>
      </c>
      <c r="AL506" s="2">
        <f t="shared" si="185"/>
        <v>0</v>
      </c>
      <c r="AM506" s="2">
        <f t="shared" si="186"/>
        <v>0</v>
      </c>
      <c r="AN506" s="2">
        <f t="shared" si="187"/>
        <v>0</v>
      </c>
      <c r="AP506" t="s">
        <v>901</v>
      </c>
      <c r="AQ506" t="s">
        <v>1248</v>
      </c>
      <c r="AR506">
        <v>9</v>
      </c>
      <c r="AT506" s="97">
        <v>13</v>
      </c>
      <c r="AU506" s="99">
        <v>189</v>
      </c>
      <c r="AV506" s="103">
        <f t="shared" si="188"/>
        <v>13189</v>
      </c>
      <c r="AX506" s="7" t="s">
        <v>1370</v>
      </c>
      <c r="BJ506">
        <v>0</v>
      </c>
      <c r="BK506">
        <v>0</v>
      </c>
    </row>
    <row r="507" spans="1:63" hidden="1" outlineLevel="1">
      <c r="A507" t="s">
        <v>688</v>
      </c>
      <c r="B507" t="s">
        <v>1248</v>
      </c>
      <c r="C507" s="1">
        <f t="shared" si="177"/>
        <v>3061</v>
      </c>
      <c r="D507" s="7">
        <f>IF(N507&gt;0, RANK(N507,(N507:P507,Q507:AE507)),0)</f>
        <v>1</v>
      </c>
      <c r="E507" s="7">
        <f>IF(O507&gt;0,RANK(O507,(N507:P507,Q507:AE507)),0)</f>
        <v>2</v>
      </c>
      <c r="F507" s="7">
        <f>IF(P507&gt;0,RANK(P507,(N507:P507,Q507:AE507)),0)</f>
        <v>0</v>
      </c>
      <c r="G507" s="1">
        <f t="shared" si="178"/>
        <v>738</v>
      </c>
      <c r="H507" s="2">
        <f t="shared" si="179"/>
        <v>0.24109768049656974</v>
      </c>
      <c r="I507" s="2"/>
      <c r="J507" s="2">
        <f t="shared" si="180"/>
        <v>0.60699117935315261</v>
      </c>
      <c r="K507" s="2">
        <f t="shared" si="181"/>
        <v>0.36589349885658279</v>
      </c>
      <c r="L507" s="2">
        <f t="shared" si="182"/>
        <v>0</v>
      </c>
      <c r="M507" s="2">
        <f t="shared" si="183"/>
        <v>2.7115321790264602E-2</v>
      </c>
      <c r="N507" s="113">
        <v>1858</v>
      </c>
      <c r="O507" s="113">
        <v>1120</v>
      </c>
      <c r="P507" s="113"/>
      <c r="Q507" s="114">
        <v>83</v>
      </c>
      <c r="R507" s="114"/>
      <c r="S507" s="114"/>
      <c r="T507" s="114"/>
      <c r="U507" s="113"/>
      <c r="V507" s="114"/>
      <c r="W507" s="113"/>
      <c r="X507" s="113"/>
      <c r="Y507" s="113"/>
      <c r="Z507" s="113"/>
      <c r="AA507" s="113"/>
      <c r="AB507" s="113"/>
      <c r="AC507" s="113"/>
      <c r="AD507" s="113"/>
      <c r="AE507" s="113"/>
      <c r="AG507" s="7">
        <f>IF(Q507&gt;0,RANK(Q507,(N507:P507,Q507:AE507)),0)</f>
        <v>3</v>
      </c>
      <c r="AH507" s="7">
        <f>IF(R507&gt;0,RANK(R507,(N507:P507,Q507:AE507)),0)</f>
        <v>0</v>
      </c>
      <c r="AI507" s="7">
        <f>IF(T507&gt;0,RANK(T507,(N507:P507,Q507:AE507)),0)</f>
        <v>0</v>
      </c>
      <c r="AJ507" s="7">
        <f>IF(S507&gt;0,RANK(S507,(N507:P507,Q507:AE507)),0)</f>
        <v>0</v>
      </c>
      <c r="AK507" s="2">
        <f t="shared" si="184"/>
        <v>2.7115321790264619E-2</v>
      </c>
      <c r="AL507" s="2">
        <f t="shared" si="185"/>
        <v>0</v>
      </c>
      <c r="AM507" s="2">
        <f t="shared" si="186"/>
        <v>0</v>
      </c>
      <c r="AN507" s="2">
        <f t="shared" si="187"/>
        <v>0</v>
      </c>
      <c r="AP507" t="s">
        <v>688</v>
      </c>
      <c r="AQ507" t="s">
        <v>1248</v>
      </c>
      <c r="AR507">
        <v>1</v>
      </c>
      <c r="AT507" s="97">
        <v>13</v>
      </c>
      <c r="AU507" s="99">
        <v>191</v>
      </c>
      <c r="AV507" s="103">
        <f t="shared" si="188"/>
        <v>13191</v>
      </c>
      <c r="AX507" s="7" t="s">
        <v>1370</v>
      </c>
      <c r="BJ507">
        <v>0</v>
      </c>
      <c r="BK507">
        <v>0</v>
      </c>
    </row>
    <row r="508" spans="1:63" hidden="1" outlineLevel="1">
      <c r="A508" t="s">
        <v>759</v>
      </c>
      <c r="B508" t="s">
        <v>1248</v>
      </c>
      <c r="C508" s="1">
        <f t="shared" si="177"/>
        <v>3418</v>
      </c>
      <c r="D508" s="7">
        <f>IF(N508&gt;0, RANK(N508,(N508:P508,Q508:AE508)),0)</f>
        <v>1</v>
      </c>
      <c r="E508" s="7">
        <f>IF(O508&gt;0,RANK(O508,(N508:P508,Q508:AE508)),0)</f>
        <v>2</v>
      </c>
      <c r="F508" s="7">
        <f>IF(P508&gt;0,RANK(P508,(N508:P508,Q508:AE508)),0)</f>
        <v>0</v>
      </c>
      <c r="G508" s="1">
        <f t="shared" si="178"/>
        <v>1355</v>
      </c>
      <c r="H508" s="2">
        <f t="shared" si="179"/>
        <v>0.39643066120538328</v>
      </c>
      <c r="I508" s="2"/>
      <c r="J508" s="2">
        <f t="shared" si="180"/>
        <v>0.6793446459918081</v>
      </c>
      <c r="K508" s="2">
        <f t="shared" si="181"/>
        <v>0.28291398478642482</v>
      </c>
      <c r="L508" s="2">
        <f t="shared" si="182"/>
        <v>0</v>
      </c>
      <c r="M508" s="2">
        <f t="shared" si="183"/>
        <v>3.7741369221767074E-2</v>
      </c>
      <c r="N508" s="113">
        <v>2322</v>
      </c>
      <c r="O508" s="113">
        <v>967</v>
      </c>
      <c r="P508" s="113"/>
      <c r="Q508" s="114">
        <v>129</v>
      </c>
      <c r="R508" s="114"/>
      <c r="S508" s="114"/>
      <c r="T508" s="114"/>
      <c r="U508" s="113"/>
      <c r="V508" s="113"/>
      <c r="W508" s="113"/>
      <c r="X508" s="113"/>
      <c r="Y508" s="113"/>
      <c r="Z508" s="113"/>
      <c r="AA508" s="113"/>
      <c r="AB508" s="113"/>
      <c r="AC508" s="113"/>
      <c r="AD508" s="113"/>
      <c r="AE508" s="113"/>
      <c r="AG508" s="7">
        <f>IF(Q508&gt;0,RANK(Q508,(N508:P508,Q508:AE508)),0)</f>
        <v>3</v>
      </c>
      <c r="AH508" s="7">
        <f>IF(R508&gt;0,RANK(R508,(N508:P508,Q508:AE508)),0)</f>
        <v>0</v>
      </c>
      <c r="AI508" s="7">
        <f>IF(T508&gt;0,RANK(T508,(N508:P508,Q508:AE508)),0)</f>
        <v>0</v>
      </c>
      <c r="AJ508" s="7">
        <f>IF(S508&gt;0,RANK(S508,(N508:P508,Q508:AE508)),0)</f>
        <v>0</v>
      </c>
      <c r="AK508" s="2">
        <f t="shared" si="184"/>
        <v>3.7741369221767115E-2</v>
      </c>
      <c r="AL508" s="2">
        <f t="shared" si="185"/>
        <v>0</v>
      </c>
      <c r="AM508" s="2">
        <f t="shared" si="186"/>
        <v>0</v>
      </c>
      <c r="AN508" s="2">
        <f t="shared" si="187"/>
        <v>0</v>
      </c>
      <c r="AP508" t="s">
        <v>759</v>
      </c>
      <c r="AQ508" t="s">
        <v>1248</v>
      </c>
      <c r="AR508">
        <v>3</v>
      </c>
      <c r="AT508" s="97">
        <v>13</v>
      </c>
      <c r="AU508" s="99">
        <v>193</v>
      </c>
      <c r="AV508" s="103">
        <f t="shared" si="188"/>
        <v>13193</v>
      </c>
      <c r="AX508" s="7" t="s">
        <v>1370</v>
      </c>
      <c r="BJ508">
        <v>0</v>
      </c>
      <c r="BK508">
        <v>0</v>
      </c>
    </row>
    <row r="509" spans="1:63" hidden="1" outlineLevel="1">
      <c r="A509" t="s">
        <v>760</v>
      </c>
      <c r="B509" t="s">
        <v>1248</v>
      </c>
      <c r="C509" s="1">
        <f t="shared" ref="C509:C540" si="189">SUM(N509:AE509)</f>
        <v>6256</v>
      </c>
      <c r="D509" s="7">
        <f>IF(N509&gt;0, RANK(N509,(N509:P509,Q509:AE509)),0)</f>
        <v>2</v>
      </c>
      <c r="E509" s="7">
        <f>IF(O509&gt;0,RANK(O509,(N509:P509,Q509:AE509)),0)</f>
        <v>1</v>
      </c>
      <c r="F509" s="7">
        <f>IF(P509&gt;0,RANK(P509,(N509:P509,Q509:AE509)),0)</f>
        <v>0</v>
      </c>
      <c r="G509" s="1">
        <f t="shared" ref="G509:G540" si="190">IF(C509&gt;0,MAX(N509:P509)-LARGE(N509:P509,2),0)</f>
        <v>442</v>
      </c>
      <c r="H509" s="2">
        <f t="shared" ref="H509:H540" si="191">IF(C509&gt;0,G509/C509,0)</f>
        <v>7.0652173913043473E-2</v>
      </c>
      <c r="I509" s="2"/>
      <c r="J509" s="2">
        <f t="shared" ref="J509:J540" si="192">IF($C509=0,"-",N509/$C509)</f>
        <v>0.43094629156010228</v>
      </c>
      <c r="K509" s="2">
        <f t="shared" ref="K509:K540" si="193">IF($C509=0,"-",O509/$C509)</f>
        <v>0.50159846547314579</v>
      </c>
      <c r="L509" s="2">
        <f t="shared" ref="L509:L540" si="194">IF($C509=0,"-",P509/$C509)</f>
        <v>0</v>
      </c>
      <c r="M509" s="2">
        <f t="shared" ref="M509:M540" si="195">IF(C509=0,"-",(1-J509-K509-L509))</f>
        <v>6.7455242966751872E-2</v>
      </c>
      <c r="N509" s="113">
        <v>2696</v>
      </c>
      <c r="O509" s="113">
        <v>3138</v>
      </c>
      <c r="P509" s="113"/>
      <c r="Q509" s="114">
        <v>422</v>
      </c>
      <c r="R509" s="114"/>
      <c r="S509" s="114"/>
      <c r="T509" s="114"/>
      <c r="U509" s="113"/>
      <c r="V509" s="113"/>
      <c r="W509" s="113"/>
      <c r="X509" s="113"/>
      <c r="Y509" s="113"/>
      <c r="Z509" s="113"/>
      <c r="AA509" s="113"/>
      <c r="AB509" s="113"/>
      <c r="AC509" s="113"/>
      <c r="AD509" s="113"/>
      <c r="AE509" s="113"/>
      <c r="AG509" s="7">
        <f>IF(Q509&gt;0,RANK(Q509,(N509:P509,Q509:AE509)),0)</f>
        <v>3</v>
      </c>
      <c r="AH509" s="7">
        <f>IF(R509&gt;0,RANK(R509,(N509:P509,Q509:AE509)),0)</f>
        <v>0</v>
      </c>
      <c r="AI509" s="7">
        <f>IF(T509&gt;0,RANK(T509,(N509:P509,Q509:AE509)),0)</f>
        <v>0</v>
      </c>
      <c r="AJ509" s="7">
        <f>IF(S509&gt;0,RANK(S509,(N509:P509,Q509:AE509)),0)</f>
        <v>0</v>
      </c>
      <c r="AK509" s="2">
        <f t="shared" ref="AK509:AK540" si="196">IF($C509=0,"-",Q509/$C509)</f>
        <v>6.7455242966751913E-2</v>
      </c>
      <c r="AL509" s="2">
        <f t="shared" ref="AL509:AL540" si="197">IF($C509=0,"-",R509/$C509)</f>
        <v>0</v>
      </c>
      <c r="AM509" s="2">
        <f t="shared" ref="AM509:AM540" si="198">IF($C509=0,"-",T509/$C509)</f>
        <v>0</v>
      </c>
      <c r="AN509" s="2">
        <f t="shared" ref="AN509:AN540" si="199">IF($C509=0,"-",S509/$C509)</f>
        <v>0</v>
      </c>
      <c r="AP509" t="s">
        <v>760</v>
      </c>
      <c r="AQ509" t="s">
        <v>1248</v>
      </c>
      <c r="AR509">
        <v>9</v>
      </c>
      <c r="AT509" s="97">
        <v>13</v>
      </c>
      <c r="AU509" s="99">
        <v>195</v>
      </c>
      <c r="AV509" s="103">
        <f t="shared" si="188"/>
        <v>13195</v>
      </c>
      <c r="AX509" s="7" t="s">
        <v>1370</v>
      </c>
      <c r="BJ509">
        <v>0</v>
      </c>
      <c r="BK509">
        <v>0</v>
      </c>
    </row>
    <row r="510" spans="1:63" hidden="1" outlineLevel="1">
      <c r="A510" t="s">
        <v>1836</v>
      </c>
      <c r="B510" t="s">
        <v>1248</v>
      </c>
      <c r="C510" s="1">
        <f t="shared" si="189"/>
        <v>1928</v>
      </c>
      <c r="D510" s="7">
        <f>IF(N510&gt;0, RANK(N510,(N510:P510,Q510:AE510)),0)</f>
        <v>1</v>
      </c>
      <c r="E510" s="7">
        <f>IF(O510&gt;0,RANK(O510,(N510:P510,Q510:AE510)),0)</f>
        <v>2</v>
      </c>
      <c r="F510" s="7">
        <f>IF(P510&gt;0,RANK(P510,(N510:P510,Q510:AE510)),0)</f>
        <v>0</v>
      </c>
      <c r="G510" s="1">
        <f t="shared" si="190"/>
        <v>467</v>
      </c>
      <c r="H510" s="2">
        <f t="shared" si="191"/>
        <v>0.24221991701244813</v>
      </c>
      <c r="I510" s="2"/>
      <c r="J510" s="2">
        <f t="shared" si="192"/>
        <v>0.60425311203319498</v>
      </c>
      <c r="K510" s="2">
        <f t="shared" si="193"/>
        <v>0.36203319502074688</v>
      </c>
      <c r="L510" s="2">
        <f t="shared" si="194"/>
        <v>0</v>
      </c>
      <c r="M510" s="2">
        <f t="shared" si="195"/>
        <v>3.3713692946058138E-2</v>
      </c>
      <c r="N510" s="113">
        <v>1165</v>
      </c>
      <c r="O510" s="113">
        <v>698</v>
      </c>
      <c r="P510" s="113"/>
      <c r="Q510" s="114">
        <v>65</v>
      </c>
      <c r="R510" s="114"/>
      <c r="S510" s="114"/>
      <c r="T510" s="114"/>
      <c r="U510" s="113"/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G510" s="7">
        <f>IF(Q510&gt;0,RANK(Q510,(N510:P510,Q510:AE510)),0)</f>
        <v>3</v>
      </c>
      <c r="AH510" s="7">
        <f>IF(R510&gt;0,RANK(R510,(N510:P510,Q510:AE510)),0)</f>
        <v>0</v>
      </c>
      <c r="AI510" s="7">
        <f>IF(T510&gt;0,RANK(T510,(N510:P510,Q510:AE510)),0)</f>
        <v>0</v>
      </c>
      <c r="AJ510" s="7">
        <f>IF(S510&gt;0,RANK(S510,(N510:P510,Q510:AE510)),0)</f>
        <v>0</v>
      </c>
      <c r="AK510" s="2">
        <f t="shared" si="196"/>
        <v>3.3713692946058089E-2</v>
      </c>
      <c r="AL510" s="2">
        <f t="shared" si="197"/>
        <v>0</v>
      </c>
      <c r="AM510" s="2">
        <f t="shared" si="198"/>
        <v>0</v>
      </c>
      <c r="AN510" s="2">
        <f t="shared" si="199"/>
        <v>0</v>
      </c>
      <c r="AP510" t="s">
        <v>1836</v>
      </c>
      <c r="AQ510" t="s">
        <v>1248</v>
      </c>
      <c r="AR510">
        <v>3</v>
      </c>
      <c r="AT510" s="97">
        <v>13</v>
      </c>
      <c r="AU510" s="99">
        <v>197</v>
      </c>
      <c r="AV510" s="103">
        <f t="shared" si="188"/>
        <v>13197</v>
      </c>
      <c r="AX510" s="7" t="s">
        <v>1370</v>
      </c>
      <c r="BJ510">
        <v>0</v>
      </c>
      <c r="BK510">
        <v>0</v>
      </c>
    </row>
    <row r="511" spans="1:63" hidden="1" outlineLevel="1">
      <c r="A511" t="s">
        <v>446</v>
      </c>
      <c r="B511" t="s">
        <v>1248</v>
      </c>
      <c r="C511" s="1">
        <f t="shared" si="189"/>
        <v>7476</v>
      </c>
      <c r="D511" s="7">
        <f>IF(N511&gt;0, RANK(N511,(N511:P511,Q511:AE511)),0)</f>
        <v>1</v>
      </c>
      <c r="E511" s="7">
        <f>IF(O511&gt;0,RANK(O511,(N511:P511,Q511:AE511)),0)</f>
        <v>2</v>
      </c>
      <c r="F511" s="7">
        <f>IF(P511&gt;0,RANK(P511,(N511:P511,Q511:AE511)),0)</f>
        <v>0</v>
      </c>
      <c r="G511" s="1">
        <f t="shared" si="190"/>
        <v>1801</v>
      </c>
      <c r="H511" s="2">
        <f t="shared" si="191"/>
        <v>0.24090422685928303</v>
      </c>
      <c r="I511" s="2"/>
      <c r="J511" s="2">
        <f t="shared" si="192"/>
        <v>0.60620652755484217</v>
      </c>
      <c r="K511" s="2">
        <f t="shared" si="193"/>
        <v>0.36530230069555913</v>
      </c>
      <c r="L511" s="2">
        <f t="shared" si="194"/>
        <v>0</v>
      </c>
      <c r="M511" s="2">
        <f t="shared" si="195"/>
        <v>2.8491171749598698E-2</v>
      </c>
      <c r="N511" s="113">
        <v>4532</v>
      </c>
      <c r="O511" s="113">
        <v>2731</v>
      </c>
      <c r="P511" s="113"/>
      <c r="Q511" s="114">
        <v>213</v>
      </c>
      <c r="R511" s="114"/>
      <c r="S511" s="114"/>
      <c r="T511" s="114"/>
      <c r="U511" s="113"/>
      <c r="V511" s="113"/>
      <c r="W511" s="113"/>
      <c r="X511" s="113"/>
      <c r="Y511" s="113"/>
      <c r="Z511" s="113"/>
      <c r="AA511" s="113"/>
      <c r="AB511" s="113"/>
      <c r="AC511" s="113"/>
      <c r="AD511" s="113"/>
      <c r="AE511" s="113"/>
      <c r="AG511" s="7">
        <f>IF(Q511&gt;0,RANK(Q511,(N511:P511,Q511:AE511)),0)</f>
        <v>3</v>
      </c>
      <c r="AH511" s="7">
        <f>IF(R511&gt;0,RANK(R511,(N511:P511,Q511:AE511)),0)</f>
        <v>0</v>
      </c>
      <c r="AI511" s="7">
        <f>IF(T511&gt;0,RANK(T511,(N511:P511,Q511:AE511)),0)</f>
        <v>0</v>
      </c>
      <c r="AJ511" s="7">
        <f>IF(S511&gt;0,RANK(S511,(N511:P511,Q511:AE511)),0)</f>
        <v>0</v>
      </c>
      <c r="AK511" s="2">
        <f t="shared" si="196"/>
        <v>2.8491171749598716E-2</v>
      </c>
      <c r="AL511" s="2">
        <f t="shared" si="197"/>
        <v>0</v>
      </c>
      <c r="AM511" s="2">
        <f t="shared" si="198"/>
        <v>0</v>
      </c>
      <c r="AN511" s="2">
        <f t="shared" si="199"/>
        <v>0</v>
      </c>
      <c r="AP511" t="s">
        <v>446</v>
      </c>
      <c r="AQ511" t="s">
        <v>1248</v>
      </c>
      <c r="AR511">
        <v>11</v>
      </c>
      <c r="AT511" s="97">
        <v>13</v>
      </c>
      <c r="AU511" s="99">
        <v>199</v>
      </c>
      <c r="AV511" s="103">
        <f t="shared" si="188"/>
        <v>13199</v>
      </c>
      <c r="AX511" s="7" t="s">
        <v>1370</v>
      </c>
      <c r="BJ511">
        <v>0</v>
      </c>
      <c r="BK511">
        <v>0</v>
      </c>
    </row>
    <row r="512" spans="1:63" hidden="1" outlineLevel="1">
      <c r="A512" t="s">
        <v>1146</v>
      </c>
      <c r="B512" t="s">
        <v>1248</v>
      </c>
      <c r="C512" s="1">
        <f t="shared" si="189"/>
        <v>1850</v>
      </c>
      <c r="D512" s="7">
        <f>IF(N512&gt;0, RANK(N512,(N512:P512,Q512:AE512)),0)</f>
        <v>1</v>
      </c>
      <c r="E512" s="7">
        <f>IF(O512&gt;0,RANK(O512,(N512:P512,Q512:AE512)),0)</f>
        <v>2</v>
      </c>
      <c r="F512" s="7">
        <f>IF(P512&gt;0,RANK(P512,(N512:P512,Q512:AE512)),0)</f>
        <v>0</v>
      </c>
      <c r="G512" s="1">
        <f t="shared" si="190"/>
        <v>616</v>
      </c>
      <c r="H512" s="2">
        <f t="shared" si="191"/>
        <v>0.33297297297297296</v>
      </c>
      <c r="I512" s="2"/>
      <c r="J512" s="2">
        <f t="shared" si="192"/>
        <v>0.65189189189189189</v>
      </c>
      <c r="K512" s="2">
        <f t="shared" si="193"/>
        <v>0.31891891891891894</v>
      </c>
      <c r="L512" s="2">
        <f t="shared" si="194"/>
        <v>0</v>
      </c>
      <c r="M512" s="2">
        <f t="shared" si="195"/>
        <v>2.9189189189189169E-2</v>
      </c>
      <c r="N512" s="113">
        <v>1206</v>
      </c>
      <c r="O512" s="113">
        <v>590</v>
      </c>
      <c r="P512" s="113"/>
      <c r="Q512" s="114">
        <v>54</v>
      </c>
      <c r="R512" s="114"/>
      <c r="S512" s="114"/>
      <c r="T512" s="114"/>
      <c r="U512" s="113"/>
      <c r="V512" s="113"/>
      <c r="W512" s="113"/>
      <c r="X512" s="113"/>
      <c r="Y512" s="113"/>
      <c r="Z512" s="113"/>
      <c r="AA512" s="113"/>
      <c r="AB512" s="113"/>
      <c r="AC512" s="113"/>
      <c r="AD512" s="113"/>
      <c r="AE512" s="113"/>
      <c r="AG512" s="7">
        <f>IF(Q512&gt;0,RANK(Q512,(N512:P512,Q512:AE512)),0)</f>
        <v>3</v>
      </c>
      <c r="AH512" s="7">
        <f>IF(R512&gt;0,RANK(R512,(N512:P512,Q512:AE512)),0)</f>
        <v>0</v>
      </c>
      <c r="AI512" s="7">
        <f>IF(T512&gt;0,RANK(T512,(N512:P512,Q512:AE512)),0)</f>
        <v>0</v>
      </c>
      <c r="AJ512" s="7">
        <f>IF(S512&gt;0,RANK(S512,(N512:P512,Q512:AE512)),0)</f>
        <v>0</v>
      </c>
      <c r="AK512" s="2">
        <f t="shared" si="196"/>
        <v>2.9189189189189189E-2</v>
      </c>
      <c r="AL512" s="2">
        <f t="shared" si="197"/>
        <v>0</v>
      </c>
      <c r="AM512" s="2">
        <f t="shared" si="198"/>
        <v>0</v>
      </c>
      <c r="AN512" s="2">
        <f t="shared" si="199"/>
        <v>0</v>
      </c>
      <c r="AP512" t="s">
        <v>1146</v>
      </c>
      <c r="AQ512" t="s">
        <v>1248</v>
      </c>
      <c r="AR512">
        <v>2</v>
      </c>
      <c r="AT512" s="97">
        <v>13</v>
      </c>
      <c r="AU512" s="99">
        <v>201</v>
      </c>
      <c r="AV512" s="103">
        <f t="shared" si="188"/>
        <v>13201</v>
      </c>
      <c r="AX512" s="7" t="s">
        <v>1370</v>
      </c>
      <c r="BJ512">
        <v>0</v>
      </c>
      <c r="BK512">
        <v>0</v>
      </c>
    </row>
    <row r="513" spans="1:63" hidden="1" outlineLevel="1">
      <c r="A513" t="s">
        <v>2285</v>
      </c>
      <c r="B513" t="s">
        <v>1248</v>
      </c>
      <c r="C513" s="1">
        <f t="shared" si="189"/>
        <v>6016</v>
      </c>
      <c r="D513" s="7">
        <f>IF(N513&gt;0, RANK(N513,(N513:P513,Q513:AE513)),0)</f>
        <v>1</v>
      </c>
      <c r="E513" s="7">
        <f>IF(O513&gt;0,RANK(O513,(N513:P513,Q513:AE513)),0)</f>
        <v>2</v>
      </c>
      <c r="F513" s="7">
        <f>IF(P513&gt;0,RANK(P513,(N513:P513,Q513:AE513)),0)</f>
        <v>0</v>
      </c>
      <c r="G513" s="1">
        <f t="shared" si="190"/>
        <v>2317</v>
      </c>
      <c r="H513" s="2">
        <f t="shared" si="191"/>
        <v>0.38513962765957449</v>
      </c>
      <c r="I513" s="2"/>
      <c r="J513" s="2">
        <f t="shared" si="192"/>
        <v>0.6806848404255319</v>
      </c>
      <c r="K513" s="2">
        <f t="shared" si="193"/>
        <v>0.29554521276595747</v>
      </c>
      <c r="L513" s="2">
        <f t="shared" si="194"/>
        <v>0</v>
      </c>
      <c r="M513" s="2">
        <f t="shared" si="195"/>
        <v>2.3769946808510634E-2</v>
      </c>
      <c r="N513" s="113">
        <v>4095</v>
      </c>
      <c r="O513" s="113">
        <v>1778</v>
      </c>
      <c r="P513" s="113"/>
      <c r="Q513" s="114">
        <v>143</v>
      </c>
      <c r="R513" s="114"/>
      <c r="S513" s="114"/>
      <c r="T513" s="114"/>
      <c r="U513" s="113"/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G513" s="7">
        <f>IF(Q513&gt;0,RANK(Q513,(N513:P513,Q513:AE513)),0)</f>
        <v>3</v>
      </c>
      <c r="AH513" s="7">
        <f>IF(R513&gt;0,RANK(R513,(N513:P513,Q513:AE513)),0)</f>
        <v>0</v>
      </c>
      <c r="AI513" s="7">
        <f>IF(T513&gt;0,RANK(T513,(N513:P513,Q513:AE513)),0)</f>
        <v>0</v>
      </c>
      <c r="AJ513" s="7">
        <f>IF(S513&gt;0,RANK(S513,(N513:P513,Q513:AE513)),0)</f>
        <v>0</v>
      </c>
      <c r="AK513" s="2">
        <f t="shared" si="196"/>
        <v>2.3769946808510637E-2</v>
      </c>
      <c r="AL513" s="2">
        <f t="shared" si="197"/>
        <v>0</v>
      </c>
      <c r="AM513" s="2">
        <f t="shared" si="198"/>
        <v>0</v>
      </c>
      <c r="AN513" s="2">
        <f t="shared" si="199"/>
        <v>0</v>
      </c>
      <c r="AP513" t="s">
        <v>2285</v>
      </c>
      <c r="AQ513" t="s">
        <v>1248</v>
      </c>
      <c r="AR513">
        <v>2</v>
      </c>
      <c r="AT513" s="97">
        <v>13</v>
      </c>
      <c r="AU513" s="99">
        <v>205</v>
      </c>
      <c r="AV513" s="103">
        <f t="shared" si="188"/>
        <v>13205</v>
      </c>
      <c r="AX513" s="7" t="s">
        <v>1370</v>
      </c>
      <c r="BJ513">
        <v>0</v>
      </c>
      <c r="BK513">
        <v>0</v>
      </c>
    </row>
    <row r="514" spans="1:63" hidden="1" outlineLevel="1">
      <c r="A514" t="s">
        <v>2112</v>
      </c>
      <c r="B514" t="s">
        <v>1248</v>
      </c>
      <c r="C514" s="1">
        <f t="shared" si="189"/>
        <v>6236</v>
      </c>
      <c r="D514" s="7">
        <f>IF(N514&gt;0, RANK(N514,(N514:P514,Q514:AE514)),0)</f>
        <v>1</v>
      </c>
      <c r="E514" s="7">
        <f>IF(O514&gt;0,RANK(O514,(N514:P514,Q514:AE514)),0)</f>
        <v>2</v>
      </c>
      <c r="F514" s="7">
        <f>IF(P514&gt;0,RANK(P514,(N514:P514,Q514:AE514)),0)</f>
        <v>0</v>
      </c>
      <c r="G514" s="1">
        <f t="shared" si="190"/>
        <v>866</v>
      </c>
      <c r="H514" s="2">
        <f t="shared" si="191"/>
        <v>0.13887107119948686</v>
      </c>
      <c r="I514" s="2"/>
      <c r="J514" s="2">
        <f t="shared" si="192"/>
        <v>0.54842847979474019</v>
      </c>
      <c r="K514" s="2">
        <f t="shared" si="193"/>
        <v>0.40955740859525336</v>
      </c>
      <c r="L514" s="2">
        <f t="shared" si="194"/>
        <v>0</v>
      </c>
      <c r="M514" s="2">
        <f t="shared" si="195"/>
        <v>4.2014111610006455E-2</v>
      </c>
      <c r="N514" s="113">
        <v>3420</v>
      </c>
      <c r="O514" s="113">
        <v>2554</v>
      </c>
      <c r="P514" s="113"/>
      <c r="Q514" s="114">
        <v>262</v>
      </c>
      <c r="R514" s="114"/>
      <c r="S514" s="114"/>
      <c r="T514" s="114"/>
      <c r="U514" s="113"/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  <c r="AG514" s="7">
        <f>IF(Q514&gt;0,RANK(Q514,(N514:P514,Q514:AE514)),0)</f>
        <v>3</v>
      </c>
      <c r="AH514" s="7">
        <f>IF(R514&gt;0,RANK(R514,(N514:P514,Q514:AE514)),0)</f>
        <v>0</v>
      </c>
      <c r="AI514" s="7">
        <f>IF(T514&gt;0,RANK(T514,(N514:P514,Q514:AE514)),0)</f>
        <v>0</v>
      </c>
      <c r="AJ514" s="7">
        <f>IF(S514&gt;0,RANK(S514,(N514:P514,Q514:AE514)),0)</f>
        <v>0</v>
      </c>
      <c r="AK514" s="2">
        <f t="shared" si="196"/>
        <v>4.2014111610006413E-2</v>
      </c>
      <c r="AL514" s="2">
        <f t="shared" si="197"/>
        <v>0</v>
      </c>
      <c r="AM514" s="2">
        <f t="shared" si="198"/>
        <v>0</v>
      </c>
      <c r="AN514" s="2">
        <f t="shared" si="199"/>
        <v>0</v>
      </c>
      <c r="AP514" t="s">
        <v>2112</v>
      </c>
      <c r="AQ514" t="s">
        <v>1248</v>
      </c>
      <c r="AR514">
        <v>3</v>
      </c>
      <c r="AT514" s="97">
        <v>13</v>
      </c>
      <c r="AU514" s="99">
        <v>207</v>
      </c>
      <c r="AV514" s="103">
        <f t="shared" si="188"/>
        <v>13207</v>
      </c>
      <c r="AX514" s="7" t="s">
        <v>1370</v>
      </c>
      <c r="BJ514">
        <v>0</v>
      </c>
      <c r="BK514">
        <v>0</v>
      </c>
    </row>
    <row r="515" spans="1:63" hidden="1" outlineLevel="1">
      <c r="A515" t="s">
        <v>1340</v>
      </c>
      <c r="B515" t="s">
        <v>1248</v>
      </c>
      <c r="C515" s="1">
        <f t="shared" si="189"/>
        <v>2330</v>
      </c>
      <c r="D515" s="7">
        <f>IF(N515&gt;0, RANK(N515,(N515:P515,Q515:AE515)),0)</f>
        <v>1</v>
      </c>
      <c r="E515" s="7">
        <f>IF(O515&gt;0,RANK(O515,(N515:P515,Q515:AE515)),0)</f>
        <v>2</v>
      </c>
      <c r="F515" s="7">
        <f>IF(P515&gt;0,RANK(P515,(N515:P515,Q515:AE515)),0)</f>
        <v>0</v>
      </c>
      <c r="G515" s="1">
        <f t="shared" si="190"/>
        <v>232</v>
      </c>
      <c r="H515" s="2">
        <f t="shared" si="191"/>
        <v>9.9570815450643779E-2</v>
      </c>
      <c r="I515" s="2"/>
      <c r="J515" s="2">
        <f t="shared" si="192"/>
        <v>0.5429184549356223</v>
      </c>
      <c r="K515" s="2">
        <f t="shared" si="193"/>
        <v>0.44334763948497852</v>
      </c>
      <c r="L515" s="2">
        <f t="shared" si="194"/>
        <v>0</v>
      </c>
      <c r="M515" s="2">
        <f t="shared" si="195"/>
        <v>1.3733905579399186E-2</v>
      </c>
      <c r="N515" s="113">
        <v>1265</v>
      </c>
      <c r="O515" s="113">
        <v>1033</v>
      </c>
      <c r="P515" s="113"/>
      <c r="Q515" s="114">
        <v>32</v>
      </c>
      <c r="R515" s="114"/>
      <c r="S515" s="114"/>
      <c r="T515" s="114"/>
      <c r="U515" s="113"/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  <c r="AG515" s="7">
        <f>IF(Q515&gt;0,RANK(Q515,(N515:P515,Q515:AE515)),0)</f>
        <v>3</v>
      </c>
      <c r="AH515" s="7">
        <f>IF(R515&gt;0,RANK(R515,(N515:P515,Q515:AE515)),0)</f>
        <v>0</v>
      </c>
      <c r="AI515" s="7">
        <f>IF(T515&gt;0,RANK(T515,(N515:P515,Q515:AE515)),0)</f>
        <v>0</v>
      </c>
      <c r="AJ515" s="7">
        <f>IF(S515&gt;0,RANK(S515,(N515:P515,Q515:AE515)),0)</f>
        <v>0</v>
      </c>
      <c r="AK515" s="2">
        <f t="shared" si="196"/>
        <v>1.3733905579399141E-2</v>
      </c>
      <c r="AL515" s="2">
        <f t="shared" si="197"/>
        <v>0</v>
      </c>
      <c r="AM515" s="2">
        <f t="shared" si="198"/>
        <v>0</v>
      </c>
      <c r="AN515" s="2">
        <f t="shared" si="199"/>
        <v>0</v>
      </c>
      <c r="AP515" t="s">
        <v>1340</v>
      </c>
      <c r="AQ515" t="s">
        <v>1248</v>
      </c>
      <c r="AR515">
        <v>3</v>
      </c>
      <c r="AT515" s="97">
        <v>13</v>
      </c>
      <c r="AU515" s="99">
        <v>209</v>
      </c>
      <c r="AV515" s="103">
        <f t="shared" si="188"/>
        <v>13209</v>
      </c>
      <c r="AX515" s="7" t="s">
        <v>1370</v>
      </c>
      <c r="BJ515">
        <v>0</v>
      </c>
      <c r="BK515">
        <v>0</v>
      </c>
    </row>
    <row r="516" spans="1:63" hidden="1" outlineLevel="1">
      <c r="A516" t="s">
        <v>1318</v>
      </c>
      <c r="B516" t="s">
        <v>1248</v>
      </c>
      <c r="C516" s="1">
        <f t="shared" si="189"/>
        <v>4495</v>
      </c>
      <c r="D516" s="7">
        <f>IF(N516&gt;0, RANK(N516,(N516:P516,Q516:AE516)),0)</f>
        <v>1</v>
      </c>
      <c r="E516" s="7">
        <f>IF(O516&gt;0,RANK(O516,(N516:P516,Q516:AE516)),0)</f>
        <v>2</v>
      </c>
      <c r="F516" s="7">
        <f>IF(P516&gt;0,RANK(P516,(N516:P516,Q516:AE516)),0)</f>
        <v>0</v>
      </c>
      <c r="G516" s="1">
        <f t="shared" si="190"/>
        <v>400</v>
      </c>
      <c r="H516" s="2">
        <f t="shared" si="191"/>
        <v>8.8987764182424919E-2</v>
      </c>
      <c r="I516" s="2"/>
      <c r="J516" s="2">
        <f t="shared" si="192"/>
        <v>0.52703003337041154</v>
      </c>
      <c r="K516" s="2">
        <f t="shared" si="193"/>
        <v>0.43804226918798667</v>
      </c>
      <c r="L516" s="2">
        <f t="shared" si="194"/>
        <v>0</v>
      </c>
      <c r="M516" s="2">
        <f t="shared" si="195"/>
        <v>3.492769744160179E-2</v>
      </c>
      <c r="N516" s="113">
        <v>2369</v>
      </c>
      <c r="O516" s="113">
        <v>1969</v>
      </c>
      <c r="P516" s="113"/>
      <c r="Q516" s="114">
        <v>157</v>
      </c>
      <c r="R516" s="114"/>
      <c r="S516" s="114"/>
      <c r="T516" s="114"/>
      <c r="U516" s="113"/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  <c r="AG516" s="7">
        <f>IF(Q516&gt;0,RANK(Q516,(N516:P516,Q516:AE516)),0)</f>
        <v>3</v>
      </c>
      <c r="AH516" s="7">
        <f>IF(R516&gt;0,RANK(R516,(N516:P516,Q516:AE516)),0)</f>
        <v>0</v>
      </c>
      <c r="AI516" s="7">
        <f>IF(T516&gt;0,RANK(T516,(N516:P516,Q516:AE516)),0)</f>
        <v>0</v>
      </c>
      <c r="AJ516" s="7">
        <f>IF(S516&gt;0,RANK(S516,(N516:P516,Q516:AE516)),0)</f>
        <v>0</v>
      </c>
      <c r="AK516" s="2">
        <f t="shared" si="196"/>
        <v>3.4927697441601777E-2</v>
      </c>
      <c r="AL516" s="2">
        <f t="shared" si="197"/>
        <v>0</v>
      </c>
      <c r="AM516" s="2">
        <f t="shared" si="198"/>
        <v>0</v>
      </c>
      <c r="AN516" s="2">
        <f t="shared" si="199"/>
        <v>0</v>
      </c>
      <c r="AP516" t="s">
        <v>1318</v>
      </c>
      <c r="AQ516" t="s">
        <v>1248</v>
      </c>
      <c r="AR516">
        <v>9</v>
      </c>
      <c r="AT516" s="97">
        <v>13</v>
      </c>
      <c r="AU516" s="99">
        <v>211</v>
      </c>
      <c r="AV516" s="103">
        <f t="shared" si="188"/>
        <v>13211</v>
      </c>
      <c r="AX516" s="7" t="s">
        <v>1370</v>
      </c>
      <c r="BJ516">
        <v>0</v>
      </c>
      <c r="BK516">
        <v>0</v>
      </c>
    </row>
    <row r="517" spans="1:63" hidden="1" outlineLevel="1">
      <c r="A517" t="s">
        <v>732</v>
      </c>
      <c r="B517" t="s">
        <v>1248</v>
      </c>
      <c r="C517" s="1">
        <f t="shared" si="189"/>
        <v>7119</v>
      </c>
      <c r="D517" s="7">
        <f>IF(N517&gt;0, RANK(N517,(N517:P517,Q517:AE517)),0)</f>
        <v>2</v>
      </c>
      <c r="E517" s="7">
        <f>IF(O517&gt;0,RANK(O517,(N517:P517,Q517:AE517)),0)</f>
        <v>1</v>
      </c>
      <c r="F517" s="7">
        <f>IF(P517&gt;0,RANK(P517,(N517:P517,Q517:AE517)),0)</f>
        <v>0</v>
      </c>
      <c r="G517" s="1">
        <f t="shared" si="190"/>
        <v>1286</v>
      </c>
      <c r="H517" s="2">
        <f t="shared" si="191"/>
        <v>0.1806433487849417</v>
      </c>
      <c r="I517" s="2"/>
      <c r="J517" s="2">
        <f t="shared" si="192"/>
        <v>0.3917685068127546</v>
      </c>
      <c r="K517" s="2">
        <f t="shared" si="193"/>
        <v>0.57241185559769625</v>
      </c>
      <c r="L517" s="2">
        <f t="shared" si="194"/>
        <v>0</v>
      </c>
      <c r="M517" s="2">
        <f t="shared" si="195"/>
        <v>3.5819637589549203E-2</v>
      </c>
      <c r="N517" s="113">
        <v>2789</v>
      </c>
      <c r="O517" s="113">
        <v>4075</v>
      </c>
      <c r="P517" s="113"/>
      <c r="Q517" s="114">
        <v>255</v>
      </c>
      <c r="R517" s="114"/>
      <c r="S517" s="114"/>
      <c r="T517" s="114"/>
      <c r="U517" s="113"/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  <c r="AG517" s="7">
        <f>IF(Q517&gt;0,RANK(Q517,(N517:P517,Q517:AE517)),0)</f>
        <v>3</v>
      </c>
      <c r="AH517" s="7">
        <f>IF(R517&gt;0,RANK(R517,(N517:P517,Q517:AE517)),0)</f>
        <v>0</v>
      </c>
      <c r="AI517" s="7">
        <f>IF(T517&gt;0,RANK(T517,(N517:P517,Q517:AE517)),0)</f>
        <v>0</v>
      </c>
      <c r="AJ517" s="7">
        <f>IF(S517&gt;0,RANK(S517,(N517:P517,Q517:AE517)),0)</f>
        <v>0</v>
      </c>
      <c r="AK517" s="2">
        <f t="shared" si="196"/>
        <v>3.5819637589549091E-2</v>
      </c>
      <c r="AL517" s="2">
        <f t="shared" si="197"/>
        <v>0</v>
      </c>
      <c r="AM517" s="2">
        <f t="shared" si="198"/>
        <v>0</v>
      </c>
      <c r="AN517" s="2">
        <f t="shared" si="199"/>
        <v>0</v>
      </c>
      <c r="AP517" t="s">
        <v>732</v>
      </c>
      <c r="AQ517" t="s">
        <v>1248</v>
      </c>
      <c r="AR517">
        <v>10</v>
      </c>
      <c r="AT517" s="97">
        <v>13</v>
      </c>
      <c r="AU517" s="99">
        <v>213</v>
      </c>
      <c r="AV517" s="103">
        <f t="shared" si="188"/>
        <v>13213</v>
      </c>
      <c r="AX517" s="7" t="s">
        <v>1370</v>
      </c>
      <c r="BJ517">
        <v>0</v>
      </c>
      <c r="BK517">
        <v>0</v>
      </c>
    </row>
    <row r="518" spans="1:63" hidden="1" outlineLevel="1">
      <c r="A518" t="s">
        <v>2032</v>
      </c>
      <c r="B518" t="s">
        <v>1248</v>
      </c>
      <c r="C518" s="1">
        <f t="shared" si="189"/>
        <v>51011</v>
      </c>
      <c r="D518" s="7">
        <f>IF(N518&gt;0, RANK(N518,(N518:P518,Q518:AE518)),0)</f>
        <v>1</v>
      </c>
      <c r="E518" s="7">
        <f>IF(O518&gt;0,RANK(O518,(N518:P518,Q518:AE518)),0)</f>
        <v>2</v>
      </c>
      <c r="F518" s="7">
        <f>IF(P518&gt;0,RANK(P518,(N518:P518,Q518:AE518)),0)</f>
        <v>0</v>
      </c>
      <c r="G518" s="1">
        <f t="shared" si="190"/>
        <v>6596</v>
      </c>
      <c r="H518" s="2">
        <f t="shared" si="191"/>
        <v>0.12930544392385956</v>
      </c>
      <c r="I518" s="2"/>
      <c r="J518" s="2">
        <f t="shared" si="192"/>
        <v>0.55211621022916624</v>
      </c>
      <c r="K518" s="2">
        <f t="shared" si="193"/>
        <v>0.42281076630530667</v>
      </c>
      <c r="L518" s="2">
        <f t="shared" si="194"/>
        <v>0</v>
      </c>
      <c r="M518" s="2">
        <f t="shared" si="195"/>
        <v>2.5073023465527089E-2</v>
      </c>
      <c r="N518" s="113">
        <v>28164</v>
      </c>
      <c r="O518" s="113">
        <v>21568</v>
      </c>
      <c r="P518" s="113"/>
      <c r="Q518" s="114">
        <v>1279</v>
      </c>
      <c r="R518" s="114"/>
      <c r="S518" s="114"/>
      <c r="T518" s="114"/>
      <c r="U518" s="113"/>
      <c r="V518" s="113"/>
      <c r="W518" s="113"/>
      <c r="X518" s="113"/>
      <c r="Y518" s="113"/>
      <c r="Z518" s="113"/>
      <c r="AA518" s="113"/>
      <c r="AB518" s="113"/>
      <c r="AC518" s="113"/>
      <c r="AD518" s="113"/>
      <c r="AE518" s="113"/>
      <c r="AG518" s="7">
        <f>IF(Q518&gt;0,RANK(Q518,(N518:P518,Q518:AE518)),0)</f>
        <v>3</v>
      </c>
      <c r="AH518" s="7">
        <f>IF(R518&gt;0,RANK(R518,(N518:P518,Q518:AE518)),0)</f>
        <v>0</v>
      </c>
      <c r="AI518" s="7">
        <f>IF(T518&gt;0,RANK(T518,(N518:P518,Q518:AE518)),0)</f>
        <v>0</v>
      </c>
      <c r="AJ518" s="7">
        <f>IF(S518&gt;0,RANK(S518,(N518:P518,Q518:AE518)),0)</f>
        <v>0</v>
      </c>
      <c r="AK518" s="2">
        <f t="shared" si="196"/>
        <v>2.5073023465527044E-2</v>
      </c>
      <c r="AL518" s="2">
        <f t="shared" si="197"/>
        <v>0</v>
      </c>
      <c r="AM518" s="2">
        <f t="shared" si="198"/>
        <v>0</v>
      </c>
      <c r="AN518" s="2">
        <f t="shared" si="199"/>
        <v>0</v>
      </c>
      <c r="AP518" t="s">
        <v>2032</v>
      </c>
      <c r="AQ518" t="s">
        <v>1248</v>
      </c>
      <c r="AR518">
        <v>0</v>
      </c>
      <c r="AT518" s="97">
        <v>13</v>
      </c>
      <c r="AU518" s="99">
        <v>215</v>
      </c>
      <c r="AV518" s="103">
        <f t="shared" si="188"/>
        <v>13215</v>
      </c>
      <c r="AX518" s="7" t="s">
        <v>1370</v>
      </c>
      <c r="BJ518">
        <v>0</v>
      </c>
      <c r="BK518">
        <v>0</v>
      </c>
    </row>
    <row r="519" spans="1:63" hidden="1" outlineLevel="1">
      <c r="A519" t="s">
        <v>1304</v>
      </c>
      <c r="B519" t="s">
        <v>1248</v>
      </c>
      <c r="C519" s="1">
        <f t="shared" si="189"/>
        <v>13479</v>
      </c>
      <c r="D519" s="7">
        <f>IF(N519&gt;0, RANK(N519,(N519:P519,Q519:AE519)),0)</f>
        <v>1</v>
      </c>
      <c r="E519" s="7">
        <f>IF(O519&gt;0,RANK(O519,(N519:P519,Q519:AE519)),0)</f>
        <v>2</v>
      </c>
      <c r="F519" s="7">
        <f>IF(P519&gt;0,RANK(P519,(N519:P519,Q519:AE519)),0)</f>
        <v>0</v>
      </c>
      <c r="G519" s="1">
        <f t="shared" si="190"/>
        <v>30</v>
      </c>
      <c r="H519" s="2">
        <f t="shared" si="191"/>
        <v>2.2256843979523702E-3</v>
      </c>
      <c r="I519" s="2"/>
      <c r="J519" s="2">
        <f t="shared" si="192"/>
        <v>0.48208324059648344</v>
      </c>
      <c r="K519" s="2">
        <f t="shared" si="193"/>
        <v>0.47985755619853104</v>
      </c>
      <c r="L519" s="2">
        <f t="shared" si="194"/>
        <v>0</v>
      </c>
      <c r="M519" s="2">
        <f t="shared" si="195"/>
        <v>3.8059203204985514E-2</v>
      </c>
      <c r="N519" s="113">
        <v>6498</v>
      </c>
      <c r="O519" s="113">
        <v>6468</v>
      </c>
      <c r="P519" s="113"/>
      <c r="Q519" s="114">
        <v>513</v>
      </c>
      <c r="R519" s="114"/>
      <c r="S519" s="114"/>
      <c r="T519" s="114"/>
      <c r="U519" s="113"/>
      <c r="V519" s="113"/>
      <c r="W519" s="113"/>
      <c r="X519" s="113"/>
      <c r="Y519" s="113"/>
      <c r="Z519" s="113"/>
      <c r="AA519" s="113"/>
      <c r="AB519" s="113"/>
      <c r="AC519" s="113"/>
      <c r="AD519" s="113"/>
      <c r="AE519" s="113"/>
      <c r="AG519" s="7">
        <f>IF(Q519&gt;0,RANK(Q519,(N519:P519,Q519:AE519)),0)</f>
        <v>3</v>
      </c>
      <c r="AH519" s="7">
        <f>IF(R519&gt;0,RANK(R519,(N519:P519,Q519:AE519)),0)</f>
        <v>0</v>
      </c>
      <c r="AI519" s="7">
        <f>IF(T519&gt;0,RANK(T519,(N519:P519,Q519:AE519)),0)</f>
        <v>0</v>
      </c>
      <c r="AJ519" s="7">
        <f>IF(S519&gt;0,RANK(S519,(N519:P519,Q519:AE519)),0)</f>
        <v>0</v>
      </c>
      <c r="AK519" s="2">
        <f t="shared" si="196"/>
        <v>3.8059203204985535E-2</v>
      </c>
      <c r="AL519" s="2">
        <f t="shared" si="197"/>
        <v>0</v>
      </c>
      <c r="AM519" s="2">
        <f t="shared" si="198"/>
        <v>0</v>
      </c>
      <c r="AN519" s="2">
        <f t="shared" si="199"/>
        <v>0</v>
      </c>
      <c r="AP519" t="s">
        <v>1304</v>
      </c>
      <c r="AQ519" t="s">
        <v>1248</v>
      </c>
      <c r="AR519">
        <v>0</v>
      </c>
      <c r="AT519" s="97">
        <v>13</v>
      </c>
      <c r="AU519" s="99">
        <v>217</v>
      </c>
      <c r="AV519" s="103">
        <f t="shared" si="188"/>
        <v>13217</v>
      </c>
      <c r="AX519" s="7" t="s">
        <v>1370</v>
      </c>
      <c r="BJ519">
        <v>0</v>
      </c>
      <c r="BK519">
        <v>0</v>
      </c>
    </row>
    <row r="520" spans="1:63" hidden="1" outlineLevel="1">
      <c r="A520" t="s">
        <v>1305</v>
      </c>
      <c r="B520" t="s">
        <v>1248</v>
      </c>
      <c r="C520" s="1">
        <f t="shared" si="189"/>
        <v>7976</v>
      </c>
      <c r="D520" s="7">
        <f>IF(N520&gt;0, RANK(N520,(N520:P520,Q520:AE520)),0)</f>
        <v>2</v>
      </c>
      <c r="E520" s="7">
        <f>IF(O520&gt;0,RANK(O520,(N520:P520,Q520:AE520)),0)</f>
        <v>1</v>
      </c>
      <c r="F520" s="7">
        <f>IF(P520&gt;0,RANK(P520,(N520:P520,Q520:AE520)),0)</f>
        <v>0</v>
      </c>
      <c r="G520" s="1">
        <f t="shared" si="190"/>
        <v>1188</v>
      </c>
      <c r="H520" s="2">
        <f t="shared" si="191"/>
        <v>0.14894684052156471</v>
      </c>
      <c r="I520" s="2"/>
      <c r="J520" s="2">
        <f t="shared" si="192"/>
        <v>0.40396188565697089</v>
      </c>
      <c r="K520" s="2">
        <f t="shared" si="193"/>
        <v>0.55290872617853559</v>
      </c>
      <c r="L520" s="2">
        <f t="shared" si="194"/>
        <v>0</v>
      </c>
      <c r="M520" s="2">
        <f t="shared" si="195"/>
        <v>4.3129388164493521E-2</v>
      </c>
      <c r="N520" s="113">
        <v>3222</v>
      </c>
      <c r="O520" s="113">
        <v>4410</v>
      </c>
      <c r="P520" s="113"/>
      <c r="Q520" s="114">
        <v>344</v>
      </c>
      <c r="R520" s="114"/>
      <c r="S520" s="114"/>
      <c r="T520" s="114"/>
      <c r="U520" s="113"/>
      <c r="V520" s="113"/>
      <c r="W520" s="113"/>
      <c r="X520" s="113"/>
      <c r="Y520" s="113"/>
      <c r="Z520" s="113"/>
      <c r="AA520" s="113"/>
      <c r="AB520" s="113"/>
      <c r="AC520" s="113"/>
      <c r="AD520" s="113"/>
      <c r="AE520" s="113"/>
      <c r="AG520" s="7">
        <f>IF(Q520&gt;0,RANK(Q520,(N520:P520,Q520:AE520)),0)</f>
        <v>3</v>
      </c>
      <c r="AH520" s="7">
        <f>IF(R520&gt;0,RANK(R520,(N520:P520,Q520:AE520)),0)</f>
        <v>0</v>
      </c>
      <c r="AI520" s="7">
        <f>IF(T520&gt;0,RANK(T520,(N520:P520,Q520:AE520)),0)</f>
        <v>0</v>
      </c>
      <c r="AJ520" s="7">
        <f>IF(S520&gt;0,RANK(S520,(N520:P520,Q520:AE520)),0)</f>
        <v>0</v>
      </c>
      <c r="AK520" s="2">
        <f t="shared" si="196"/>
        <v>4.3129388164493479E-2</v>
      </c>
      <c r="AL520" s="2">
        <f t="shared" si="197"/>
        <v>0</v>
      </c>
      <c r="AM520" s="2">
        <f t="shared" si="198"/>
        <v>0</v>
      </c>
      <c r="AN520" s="2">
        <f t="shared" si="199"/>
        <v>0</v>
      </c>
      <c r="AP520" t="s">
        <v>1305</v>
      </c>
      <c r="AQ520" t="s">
        <v>1248</v>
      </c>
      <c r="AR520">
        <v>9</v>
      </c>
      <c r="AT520" s="97">
        <v>13</v>
      </c>
      <c r="AU520" s="99">
        <v>219</v>
      </c>
      <c r="AV520" s="103">
        <f t="shared" si="188"/>
        <v>13219</v>
      </c>
      <c r="AX520" s="7" t="s">
        <v>1370</v>
      </c>
      <c r="BJ520">
        <v>0</v>
      </c>
      <c r="BK520">
        <v>0</v>
      </c>
    </row>
    <row r="521" spans="1:63" hidden="1" outlineLevel="1">
      <c r="A521" t="s">
        <v>257</v>
      </c>
      <c r="B521" t="s">
        <v>1248</v>
      </c>
      <c r="C521" s="1">
        <f t="shared" si="189"/>
        <v>3627</v>
      </c>
      <c r="D521" s="7">
        <f>IF(N521&gt;0, RANK(N521,(N521:P521,Q521:AE521)),0)</f>
        <v>2</v>
      </c>
      <c r="E521" s="7">
        <f>IF(O521&gt;0,RANK(O521,(N521:P521,Q521:AE521)),0)</f>
        <v>1</v>
      </c>
      <c r="F521" s="7">
        <f>IF(P521&gt;0,RANK(P521,(N521:P521,Q521:AE521)),0)</f>
        <v>0</v>
      </c>
      <c r="G521" s="1">
        <f t="shared" si="190"/>
        <v>275</v>
      </c>
      <c r="H521" s="2">
        <f t="shared" si="191"/>
        <v>7.5820237110559685E-2</v>
      </c>
      <c r="I521" s="2"/>
      <c r="J521" s="2">
        <f t="shared" si="192"/>
        <v>0.43369175627240142</v>
      </c>
      <c r="K521" s="2">
        <f t="shared" si="193"/>
        <v>0.50951199338296116</v>
      </c>
      <c r="L521" s="2">
        <f t="shared" si="194"/>
        <v>0</v>
      </c>
      <c r="M521" s="2">
        <f t="shared" si="195"/>
        <v>5.6796250344637422E-2</v>
      </c>
      <c r="N521" s="113">
        <v>1573</v>
      </c>
      <c r="O521" s="113">
        <v>1848</v>
      </c>
      <c r="P521" s="113"/>
      <c r="Q521" s="114">
        <v>206</v>
      </c>
      <c r="R521" s="114"/>
      <c r="S521" s="114"/>
      <c r="T521" s="114"/>
      <c r="U521" s="113"/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  <c r="AG521" s="7">
        <f>IF(Q521&gt;0,RANK(Q521,(N521:P521,Q521:AE521)),0)</f>
        <v>3</v>
      </c>
      <c r="AH521" s="7">
        <f>IF(R521&gt;0,RANK(R521,(N521:P521,Q521:AE521)),0)</f>
        <v>0</v>
      </c>
      <c r="AI521" s="7">
        <f>IF(T521&gt;0,RANK(T521,(N521:P521,Q521:AE521)),0)</f>
        <v>0</v>
      </c>
      <c r="AJ521" s="7">
        <f>IF(S521&gt;0,RANK(S521,(N521:P521,Q521:AE521)),0)</f>
        <v>0</v>
      </c>
      <c r="AK521" s="2">
        <f t="shared" si="196"/>
        <v>5.6796250344637443E-2</v>
      </c>
      <c r="AL521" s="2">
        <f t="shared" si="197"/>
        <v>0</v>
      </c>
      <c r="AM521" s="2">
        <f t="shared" si="198"/>
        <v>0</v>
      </c>
      <c r="AN521" s="2">
        <f t="shared" si="199"/>
        <v>0</v>
      </c>
      <c r="AP521" t="s">
        <v>257</v>
      </c>
      <c r="AQ521" t="s">
        <v>1248</v>
      </c>
      <c r="AR521">
        <v>0</v>
      </c>
      <c r="AT521" s="97">
        <v>13</v>
      </c>
      <c r="AU521" s="99">
        <v>221</v>
      </c>
      <c r="AV521" s="103">
        <f t="shared" si="188"/>
        <v>13221</v>
      </c>
      <c r="AX521" s="7" t="s">
        <v>1370</v>
      </c>
      <c r="BJ521">
        <v>0</v>
      </c>
      <c r="BK521">
        <v>0</v>
      </c>
    </row>
    <row r="522" spans="1:63" hidden="1" outlineLevel="1">
      <c r="A522" t="s">
        <v>1955</v>
      </c>
      <c r="B522" t="s">
        <v>1248</v>
      </c>
      <c r="C522" s="1">
        <f t="shared" si="189"/>
        <v>14995</v>
      </c>
      <c r="D522" s="7">
        <f>IF(N522&gt;0, RANK(N522,(N522:P522,Q522:AE522)),0)</f>
        <v>2</v>
      </c>
      <c r="E522" s="7">
        <f>IF(O522&gt;0,RANK(O522,(N522:P522,Q522:AE522)),0)</f>
        <v>1</v>
      </c>
      <c r="F522" s="7">
        <f>IF(P522&gt;0,RANK(P522,(N522:P522,Q522:AE522)),0)</f>
        <v>0</v>
      </c>
      <c r="G522" s="1">
        <f t="shared" si="190"/>
        <v>2323</v>
      </c>
      <c r="H522" s="2">
        <f t="shared" si="191"/>
        <v>0.154918306102034</v>
      </c>
      <c r="I522" s="2"/>
      <c r="J522" s="2">
        <f t="shared" si="192"/>
        <v>0.40193397799266423</v>
      </c>
      <c r="K522" s="2">
        <f t="shared" si="193"/>
        <v>0.55685228409469822</v>
      </c>
      <c r="L522" s="2">
        <f t="shared" si="194"/>
        <v>0</v>
      </c>
      <c r="M522" s="2">
        <f t="shared" si="195"/>
        <v>4.1213737912637494E-2</v>
      </c>
      <c r="N522" s="113">
        <v>6027</v>
      </c>
      <c r="O522" s="113">
        <v>8350</v>
      </c>
      <c r="P522" s="113"/>
      <c r="Q522" s="114">
        <v>618</v>
      </c>
      <c r="R522" s="114"/>
      <c r="S522" s="114"/>
      <c r="T522" s="114"/>
      <c r="U522" s="113"/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  <c r="AG522" s="7">
        <f>IF(Q522&gt;0,RANK(Q522,(N522:P522,Q522:AE522)),0)</f>
        <v>3</v>
      </c>
      <c r="AH522" s="7">
        <f>IF(R522&gt;0,RANK(R522,(N522:P522,Q522:AE522)),0)</f>
        <v>0</v>
      </c>
      <c r="AI522" s="7">
        <f>IF(T522&gt;0,RANK(T522,(N522:P522,Q522:AE522)),0)</f>
        <v>0</v>
      </c>
      <c r="AJ522" s="7">
        <f>IF(S522&gt;0,RANK(S522,(N522:P522,Q522:AE522)),0)</f>
        <v>0</v>
      </c>
      <c r="AK522" s="2">
        <f t="shared" si="196"/>
        <v>4.1213737912637549E-2</v>
      </c>
      <c r="AL522" s="2">
        <f t="shared" si="197"/>
        <v>0</v>
      </c>
      <c r="AM522" s="2">
        <f t="shared" si="198"/>
        <v>0</v>
      </c>
      <c r="AN522" s="2">
        <f t="shared" si="199"/>
        <v>0</v>
      </c>
      <c r="AP522" t="s">
        <v>1955</v>
      </c>
      <c r="AQ522" t="s">
        <v>1248</v>
      </c>
      <c r="AR522">
        <v>0</v>
      </c>
      <c r="AT522" s="97">
        <v>13</v>
      </c>
      <c r="AU522" s="99">
        <v>223</v>
      </c>
      <c r="AV522" s="103">
        <f t="shared" si="188"/>
        <v>13223</v>
      </c>
      <c r="AX522" s="7" t="s">
        <v>1370</v>
      </c>
      <c r="BJ522">
        <v>0</v>
      </c>
      <c r="BK522">
        <v>0</v>
      </c>
    </row>
    <row r="523" spans="1:63" hidden="1" outlineLevel="1">
      <c r="A523" t="s">
        <v>1626</v>
      </c>
      <c r="B523" t="s">
        <v>1248</v>
      </c>
      <c r="C523" s="1">
        <f t="shared" si="189"/>
        <v>6479</v>
      </c>
      <c r="D523" s="7">
        <f>IF(N523&gt;0, RANK(N523,(N523:P523,Q523:AE523)),0)</f>
        <v>1</v>
      </c>
      <c r="E523" s="7">
        <f>IF(O523&gt;0,RANK(O523,(N523:P523,Q523:AE523)),0)</f>
        <v>2</v>
      </c>
      <c r="F523" s="7">
        <f>IF(P523&gt;0,RANK(P523,(N523:P523,Q523:AE523)),0)</f>
        <v>0</v>
      </c>
      <c r="G523" s="1">
        <f t="shared" si="190"/>
        <v>1857</v>
      </c>
      <c r="H523" s="2">
        <f t="shared" si="191"/>
        <v>0.28661830529402688</v>
      </c>
      <c r="I523" s="2"/>
      <c r="J523" s="2">
        <f t="shared" si="192"/>
        <v>0.62679425837320579</v>
      </c>
      <c r="K523" s="2">
        <f t="shared" si="193"/>
        <v>0.34017595307917886</v>
      </c>
      <c r="L523" s="2">
        <f t="shared" si="194"/>
        <v>0</v>
      </c>
      <c r="M523" s="2">
        <f t="shared" si="195"/>
        <v>3.3029788547615346E-2</v>
      </c>
      <c r="N523" s="113">
        <v>4061</v>
      </c>
      <c r="O523" s="113">
        <v>2204</v>
      </c>
      <c r="P523" s="113"/>
      <c r="Q523" s="114">
        <v>214</v>
      </c>
      <c r="R523" s="114"/>
      <c r="S523" s="114"/>
      <c r="T523" s="114"/>
      <c r="U523" s="113"/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  <c r="AG523" s="7">
        <f>IF(Q523&gt;0,RANK(Q523,(N523:P523,Q523:AE523)),0)</f>
        <v>3</v>
      </c>
      <c r="AH523" s="7">
        <f>IF(R523&gt;0,RANK(R523,(N523:P523,Q523:AE523)),0)</f>
        <v>0</v>
      </c>
      <c r="AI523" s="7">
        <f>IF(T523&gt;0,RANK(T523,(N523:P523,Q523:AE523)),0)</f>
        <v>0</v>
      </c>
      <c r="AJ523" s="7">
        <f>IF(S523&gt;0,RANK(S523,(N523:P523,Q523:AE523)),0)</f>
        <v>0</v>
      </c>
      <c r="AK523" s="2">
        <f t="shared" si="196"/>
        <v>3.3029788547615374E-2</v>
      </c>
      <c r="AL523" s="2">
        <f t="shared" si="197"/>
        <v>0</v>
      </c>
      <c r="AM523" s="2">
        <f t="shared" si="198"/>
        <v>0</v>
      </c>
      <c r="AN523" s="2">
        <f t="shared" si="199"/>
        <v>0</v>
      </c>
      <c r="AP523" t="s">
        <v>1626</v>
      </c>
      <c r="AQ523" t="s">
        <v>1248</v>
      </c>
      <c r="AR523">
        <v>3</v>
      </c>
      <c r="AT523" s="97">
        <v>13</v>
      </c>
      <c r="AU523" s="99">
        <v>225</v>
      </c>
      <c r="AV523" s="103">
        <f t="shared" si="188"/>
        <v>13225</v>
      </c>
      <c r="AX523" s="7" t="s">
        <v>1370</v>
      </c>
      <c r="BJ523">
        <v>0</v>
      </c>
      <c r="BK523">
        <v>0</v>
      </c>
    </row>
    <row r="524" spans="1:63" hidden="1" outlineLevel="1">
      <c r="A524" t="s">
        <v>467</v>
      </c>
      <c r="B524" t="s">
        <v>1248</v>
      </c>
      <c r="C524" s="1">
        <f t="shared" si="189"/>
        <v>5194</v>
      </c>
      <c r="D524" s="7">
        <f>IF(N524&gt;0, RANK(N524,(N524:P524,Q524:AE524)),0)</f>
        <v>1</v>
      </c>
      <c r="E524" s="7">
        <f>IF(O524&gt;0,RANK(O524,(N524:P524,Q524:AE524)),0)</f>
        <v>2</v>
      </c>
      <c r="F524" s="7">
        <f>IF(P524&gt;0,RANK(P524,(N524:P524,Q524:AE524)),0)</f>
        <v>0</v>
      </c>
      <c r="G524" s="1">
        <f t="shared" si="190"/>
        <v>62</v>
      </c>
      <c r="H524" s="2">
        <f t="shared" si="191"/>
        <v>1.1936850211782826E-2</v>
      </c>
      <c r="I524" s="2"/>
      <c r="J524" s="2">
        <f t="shared" si="192"/>
        <v>0.48536773199845978</v>
      </c>
      <c r="K524" s="2">
        <f t="shared" si="193"/>
        <v>0.47343088178667692</v>
      </c>
      <c r="L524" s="2">
        <f t="shared" si="194"/>
        <v>0</v>
      </c>
      <c r="M524" s="2">
        <f t="shared" si="195"/>
        <v>4.1201386214863356E-2</v>
      </c>
      <c r="N524" s="113">
        <v>2521</v>
      </c>
      <c r="O524" s="113">
        <v>2459</v>
      </c>
      <c r="P524" s="113"/>
      <c r="Q524" s="114">
        <v>214</v>
      </c>
      <c r="R524" s="114"/>
      <c r="S524" s="114"/>
      <c r="T524" s="114"/>
      <c r="U524" s="113"/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G524" s="7">
        <f>IF(Q524&gt;0,RANK(Q524,(N524:P524,Q524:AE524)),0)</f>
        <v>3</v>
      </c>
      <c r="AH524" s="7">
        <f>IF(R524&gt;0,RANK(R524,(N524:P524,Q524:AE524)),0)</f>
        <v>0</v>
      </c>
      <c r="AI524" s="7">
        <f>IF(T524&gt;0,RANK(T524,(N524:P524,Q524:AE524)),0)</f>
        <v>0</v>
      </c>
      <c r="AJ524" s="7">
        <f>IF(S524&gt;0,RANK(S524,(N524:P524,Q524:AE524)),0)</f>
        <v>0</v>
      </c>
      <c r="AK524" s="2">
        <f t="shared" si="196"/>
        <v>4.1201386214863307E-2</v>
      </c>
      <c r="AL524" s="2">
        <f t="shared" si="197"/>
        <v>0</v>
      </c>
      <c r="AM524" s="2">
        <f t="shared" si="198"/>
        <v>0</v>
      </c>
      <c r="AN524" s="2">
        <f t="shared" si="199"/>
        <v>0</v>
      </c>
      <c r="AP524" t="s">
        <v>467</v>
      </c>
      <c r="AQ524" t="s">
        <v>1248</v>
      </c>
      <c r="AR524">
        <v>10</v>
      </c>
      <c r="AT524" s="97">
        <v>13</v>
      </c>
      <c r="AU524" s="99">
        <v>227</v>
      </c>
      <c r="AV524" s="103">
        <f t="shared" si="188"/>
        <v>13227</v>
      </c>
      <c r="AX524" s="7" t="s">
        <v>1370</v>
      </c>
      <c r="BJ524">
        <v>0</v>
      </c>
      <c r="BK524">
        <v>0</v>
      </c>
    </row>
    <row r="525" spans="1:63" hidden="1" outlineLevel="1">
      <c r="A525" t="s">
        <v>1667</v>
      </c>
      <c r="B525" t="s">
        <v>1248</v>
      </c>
      <c r="C525" s="1">
        <f t="shared" si="189"/>
        <v>4002</v>
      </c>
      <c r="D525" s="7">
        <f>IF(N525&gt;0, RANK(N525,(N525:P525,Q525:AE525)),0)</f>
        <v>1</v>
      </c>
      <c r="E525" s="7">
        <f>IF(O525&gt;0,RANK(O525,(N525:P525,Q525:AE525)),0)</f>
        <v>2</v>
      </c>
      <c r="F525" s="7">
        <f>IF(P525&gt;0,RANK(P525,(N525:P525,Q525:AE525)),0)</f>
        <v>0</v>
      </c>
      <c r="G525" s="1">
        <f t="shared" si="190"/>
        <v>582</v>
      </c>
      <c r="H525" s="2">
        <f t="shared" si="191"/>
        <v>0.14542728635682159</v>
      </c>
      <c r="I525" s="2"/>
      <c r="J525" s="2">
        <f t="shared" si="192"/>
        <v>0.55997001499250376</v>
      </c>
      <c r="K525" s="2">
        <f t="shared" si="193"/>
        <v>0.41454272863568215</v>
      </c>
      <c r="L525" s="2">
        <f t="shared" si="194"/>
        <v>0</v>
      </c>
      <c r="M525" s="2">
        <f t="shared" si="195"/>
        <v>2.5487256371814093E-2</v>
      </c>
      <c r="N525" s="113">
        <v>2241</v>
      </c>
      <c r="O525" s="113">
        <v>1659</v>
      </c>
      <c r="P525" s="113"/>
      <c r="Q525" s="114">
        <v>102</v>
      </c>
      <c r="R525" s="114"/>
      <c r="S525" s="114"/>
      <c r="T525" s="114"/>
      <c r="U525" s="113"/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  <c r="AG525" s="7">
        <f>IF(Q525&gt;0,RANK(Q525,(N525:P525,Q525:AE525)),0)</f>
        <v>3</v>
      </c>
      <c r="AH525" s="7">
        <f>IF(R525&gt;0,RANK(R525,(N525:P525,Q525:AE525)),0)</f>
        <v>0</v>
      </c>
      <c r="AI525" s="7">
        <f>IF(T525&gt;0,RANK(T525,(N525:P525,Q525:AE525)),0)</f>
        <v>0</v>
      </c>
      <c r="AJ525" s="7">
        <f>IF(S525&gt;0,RANK(S525,(N525:P525,Q525:AE525)),0)</f>
        <v>0</v>
      </c>
      <c r="AK525" s="2">
        <f t="shared" si="196"/>
        <v>2.5487256371814093E-2</v>
      </c>
      <c r="AL525" s="2">
        <f t="shared" si="197"/>
        <v>0</v>
      </c>
      <c r="AM525" s="2">
        <f t="shared" si="198"/>
        <v>0</v>
      </c>
      <c r="AN525" s="2">
        <f t="shared" si="199"/>
        <v>0</v>
      </c>
      <c r="AP525" t="s">
        <v>1667</v>
      </c>
      <c r="AQ525" t="s">
        <v>1248</v>
      </c>
      <c r="AR525">
        <v>1</v>
      </c>
      <c r="AT525" s="97">
        <v>13</v>
      </c>
      <c r="AU525" s="99">
        <v>229</v>
      </c>
      <c r="AV525" s="103">
        <f t="shared" si="188"/>
        <v>13229</v>
      </c>
      <c r="AX525" s="7" t="s">
        <v>1370</v>
      </c>
      <c r="BJ525">
        <v>0</v>
      </c>
      <c r="BK525">
        <v>0</v>
      </c>
    </row>
    <row r="526" spans="1:63" hidden="1" outlineLevel="1">
      <c r="A526" t="s">
        <v>468</v>
      </c>
      <c r="B526" t="s">
        <v>1248</v>
      </c>
      <c r="C526" s="1">
        <f t="shared" si="189"/>
        <v>4036</v>
      </c>
      <c r="D526" s="7">
        <f>IF(N526&gt;0, RANK(N526,(N526:P526,Q526:AE526)),0)</f>
        <v>2</v>
      </c>
      <c r="E526" s="7">
        <f>IF(O526&gt;0,RANK(O526,(N526:P526,Q526:AE526)),0)</f>
        <v>1</v>
      </c>
      <c r="F526" s="7">
        <f>IF(P526&gt;0,RANK(P526,(N526:P526,Q526:AE526)),0)</f>
        <v>0</v>
      </c>
      <c r="G526" s="1">
        <f t="shared" si="190"/>
        <v>249</v>
      </c>
      <c r="H526" s="2">
        <f t="shared" si="191"/>
        <v>6.1694747274529234E-2</v>
      </c>
      <c r="I526" s="2"/>
      <c r="J526" s="2">
        <f t="shared" si="192"/>
        <v>0.45143706640237857</v>
      </c>
      <c r="K526" s="2">
        <f t="shared" si="193"/>
        <v>0.51313181367690786</v>
      </c>
      <c r="L526" s="2">
        <f t="shared" si="194"/>
        <v>0</v>
      </c>
      <c r="M526" s="2">
        <f t="shared" si="195"/>
        <v>3.5431119920713572E-2</v>
      </c>
      <c r="N526" s="113">
        <v>1822</v>
      </c>
      <c r="O526" s="113">
        <v>2071</v>
      </c>
      <c r="P526" s="113"/>
      <c r="Q526" s="114">
        <v>143</v>
      </c>
      <c r="R526" s="114"/>
      <c r="S526" s="114"/>
      <c r="T526" s="114"/>
      <c r="U526" s="113"/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  <c r="AG526" s="7">
        <f>IF(Q526&gt;0,RANK(Q526,(N526:P526,Q526:AE526)),0)</f>
        <v>3</v>
      </c>
      <c r="AH526" s="7">
        <f>IF(R526&gt;0,RANK(R526,(N526:P526,Q526:AE526)),0)</f>
        <v>0</v>
      </c>
      <c r="AI526" s="7">
        <f>IF(T526&gt;0,RANK(T526,(N526:P526,Q526:AE526)),0)</f>
        <v>0</v>
      </c>
      <c r="AJ526" s="7">
        <f>IF(S526&gt;0,RANK(S526,(N526:P526,Q526:AE526)),0)</f>
        <v>0</v>
      </c>
      <c r="AK526" s="2">
        <f t="shared" si="196"/>
        <v>3.5431119920713579E-2</v>
      </c>
      <c r="AL526" s="2">
        <f t="shared" si="197"/>
        <v>0</v>
      </c>
      <c r="AM526" s="2">
        <f t="shared" si="198"/>
        <v>0</v>
      </c>
      <c r="AN526" s="2">
        <f t="shared" si="199"/>
        <v>0</v>
      </c>
      <c r="AP526" t="s">
        <v>468</v>
      </c>
      <c r="AQ526" t="s">
        <v>1248</v>
      </c>
      <c r="AR526">
        <v>8</v>
      </c>
      <c r="AT526" s="97">
        <v>13</v>
      </c>
      <c r="AU526" s="99">
        <v>231</v>
      </c>
      <c r="AV526" s="103">
        <f t="shared" si="188"/>
        <v>13231</v>
      </c>
      <c r="AX526" s="7" t="s">
        <v>1370</v>
      </c>
      <c r="BJ526">
        <v>0</v>
      </c>
      <c r="BK526">
        <v>0</v>
      </c>
    </row>
    <row r="527" spans="1:63" hidden="1" outlineLevel="1">
      <c r="A527" t="s">
        <v>1986</v>
      </c>
      <c r="B527" t="s">
        <v>1248</v>
      </c>
      <c r="C527" s="1">
        <f t="shared" si="189"/>
        <v>9763</v>
      </c>
      <c r="D527" s="7">
        <f>IF(N527&gt;0, RANK(N527,(N527:P527,Q527:AE527)),0)</f>
        <v>1</v>
      </c>
      <c r="E527" s="7">
        <f>IF(O527&gt;0,RANK(O527,(N527:P527,Q527:AE527)),0)</f>
        <v>2</v>
      </c>
      <c r="F527" s="7">
        <f>IF(P527&gt;0,RANK(P527,(N527:P527,Q527:AE527)),0)</f>
        <v>0</v>
      </c>
      <c r="G527" s="1">
        <f t="shared" si="190"/>
        <v>791</v>
      </c>
      <c r="H527" s="2">
        <f t="shared" si="191"/>
        <v>8.1020178223906586E-2</v>
      </c>
      <c r="I527" s="2"/>
      <c r="J527" s="2">
        <f t="shared" si="192"/>
        <v>0.52657994468913238</v>
      </c>
      <c r="K527" s="2">
        <f t="shared" si="193"/>
        <v>0.44555976646522583</v>
      </c>
      <c r="L527" s="2">
        <f t="shared" si="194"/>
        <v>0</v>
      </c>
      <c r="M527" s="2">
        <f t="shared" si="195"/>
        <v>2.786028884564179E-2</v>
      </c>
      <c r="N527" s="113">
        <v>5141</v>
      </c>
      <c r="O527" s="113">
        <v>4350</v>
      </c>
      <c r="P527" s="113"/>
      <c r="Q527" s="114">
        <v>272</v>
      </c>
      <c r="R527" s="114"/>
      <c r="S527" s="114"/>
      <c r="T527" s="114"/>
      <c r="U527" s="113"/>
      <c r="V527" s="113"/>
      <c r="W527" s="113"/>
      <c r="X527" s="113"/>
      <c r="Y527" s="113"/>
      <c r="Z527" s="113"/>
      <c r="AA527" s="113"/>
      <c r="AB527" s="113"/>
      <c r="AC527" s="113"/>
      <c r="AD527" s="113"/>
      <c r="AE527" s="113"/>
      <c r="AG527" s="7">
        <f>IF(Q527&gt;0,RANK(Q527,(N527:P527,Q527:AE527)),0)</f>
        <v>3</v>
      </c>
      <c r="AH527" s="7">
        <f>IF(R527&gt;0,RANK(R527,(N527:P527,Q527:AE527)),0)</f>
        <v>0</v>
      </c>
      <c r="AI527" s="7">
        <f>IF(T527&gt;0,RANK(T527,(N527:P527,Q527:AE527)),0)</f>
        <v>0</v>
      </c>
      <c r="AJ527" s="7">
        <f>IF(S527&gt;0,RANK(S527,(N527:P527,Q527:AE527)),0)</f>
        <v>0</v>
      </c>
      <c r="AK527" s="2">
        <f t="shared" si="196"/>
        <v>2.786028884564171E-2</v>
      </c>
      <c r="AL527" s="2">
        <f t="shared" si="197"/>
        <v>0</v>
      </c>
      <c r="AM527" s="2">
        <f t="shared" si="198"/>
        <v>0</v>
      </c>
      <c r="AN527" s="2">
        <f t="shared" si="199"/>
        <v>0</v>
      </c>
      <c r="AP527" t="s">
        <v>1986</v>
      </c>
      <c r="AQ527" t="s">
        <v>1248</v>
      </c>
      <c r="AR527">
        <v>11</v>
      </c>
      <c r="AT527" s="97">
        <v>13</v>
      </c>
      <c r="AU527" s="99">
        <v>233</v>
      </c>
      <c r="AV527" s="103">
        <f t="shared" si="188"/>
        <v>13233</v>
      </c>
      <c r="AX527" s="7" t="s">
        <v>1370</v>
      </c>
      <c r="BJ527">
        <v>0</v>
      </c>
      <c r="BK527">
        <v>0</v>
      </c>
    </row>
    <row r="528" spans="1:63" hidden="1" outlineLevel="1">
      <c r="A528" t="s">
        <v>2014</v>
      </c>
      <c r="B528" t="s">
        <v>1248</v>
      </c>
      <c r="C528" s="1">
        <f t="shared" si="189"/>
        <v>2991</v>
      </c>
      <c r="D528" s="7">
        <f>IF(N528&gt;0, RANK(N528,(N528:P528,Q528:AE528)),0)</f>
        <v>1</v>
      </c>
      <c r="E528" s="7">
        <f>IF(O528&gt;0,RANK(O528,(N528:P528,Q528:AE528)),0)</f>
        <v>2</v>
      </c>
      <c r="F528" s="7">
        <f>IF(P528&gt;0,RANK(P528,(N528:P528,Q528:AE528)),0)</f>
        <v>0</v>
      </c>
      <c r="G528" s="1">
        <f t="shared" si="190"/>
        <v>1112</v>
      </c>
      <c r="H528" s="2">
        <f t="shared" si="191"/>
        <v>0.37178201270478101</v>
      </c>
      <c r="I528" s="2"/>
      <c r="J528" s="2">
        <f t="shared" si="192"/>
        <v>0.67034436643263118</v>
      </c>
      <c r="K528" s="2">
        <f t="shared" si="193"/>
        <v>0.29856235372785023</v>
      </c>
      <c r="L528" s="2">
        <f t="shared" si="194"/>
        <v>0</v>
      </c>
      <c r="M528" s="2">
        <f t="shared" si="195"/>
        <v>3.1093279839518595E-2</v>
      </c>
      <c r="N528" s="113">
        <v>2005</v>
      </c>
      <c r="O528" s="113">
        <v>893</v>
      </c>
      <c r="P528" s="113"/>
      <c r="Q528" s="114">
        <v>93</v>
      </c>
      <c r="R528" s="114"/>
      <c r="S528" s="114"/>
      <c r="T528" s="114"/>
      <c r="U528" s="113"/>
      <c r="V528" s="113"/>
      <c r="W528" s="113"/>
      <c r="X528" s="113"/>
      <c r="Y528" s="113"/>
      <c r="Z528" s="113"/>
      <c r="AA528" s="113"/>
      <c r="AB528" s="113"/>
      <c r="AC528" s="113"/>
      <c r="AD528" s="113"/>
      <c r="AE528" s="113"/>
      <c r="AG528" s="7">
        <f>IF(Q528&gt;0,RANK(Q528,(N528:P528,Q528:AE528)),0)</f>
        <v>3</v>
      </c>
      <c r="AH528" s="7">
        <f>IF(R528&gt;0,RANK(R528,(N528:P528,Q528:AE528)),0)</f>
        <v>0</v>
      </c>
      <c r="AI528" s="7">
        <f>IF(T528&gt;0,RANK(T528,(N528:P528,Q528:AE528)),0)</f>
        <v>0</v>
      </c>
      <c r="AJ528" s="7">
        <f>IF(S528&gt;0,RANK(S528,(N528:P528,Q528:AE528)),0)</f>
        <v>0</v>
      </c>
      <c r="AK528" s="2">
        <f t="shared" si="196"/>
        <v>3.1093279839518557E-2</v>
      </c>
      <c r="AL528" s="2">
        <f t="shared" si="197"/>
        <v>0</v>
      </c>
      <c r="AM528" s="2">
        <f t="shared" si="198"/>
        <v>0</v>
      </c>
      <c r="AN528" s="2">
        <f t="shared" si="199"/>
        <v>0</v>
      </c>
      <c r="AP528" t="s">
        <v>2014</v>
      </c>
      <c r="AQ528" t="s">
        <v>1248</v>
      </c>
      <c r="AR528">
        <v>0</v>
      </c>
      <c r="AT528" s="97">
        <v>13</v>
      </c>
      <c r="AU528" s="99">
        <v>235</v>
      </c>
      <c r="AV528" s="103">
        <f t="shared" si="188"/>
        <v>13235</v>
      </c>
      <c r="AX528" s="7" t="s">
        <v>1370</v>
      </c>
      <c r="BJ528">
        <v>0</v>
      </c>
      <c r="BK528">
        <v>0</v>
      </c>
    </row>
    <row r="529" spans="1:63" hidden="1" outlineLevel="1">
      <c r="A529" t="s">
        <v>1394</v>
      </c>
      <c r="B529" t="s">
        <v>1248</v>
      </c>
      <c r="C529" s="1">
        <f t="shared" si="189"/>
        <v>4347</v>
      </c>
      <c r="D529" s="7">
        <f>IF(N529&gt;0, RANK(N529,(N529:P529,Q529:AE529)),0)</f>
        <v>1</v>
      </c>
      <c r="E529" s="7">
        <f>IF(O529&gt;0,RANK(O529,(N529:P529,Q529:AE529)),0)</f>
        <v>2</v>
      </c>
      <c r="F529" s="7">
        <f>IF(P529&gt;0,RANK(P529,(N529:P529,Q529:AE529)),0)</f>
        <v>0</v>
      </c>
      <c r="G529" s="1">
        <f t="shared" si="190"/>
        <v>524</v>
      </c>
      <c r="H529" s="2">
        <f t="shared" si="191"/>
        <v>0.12054290315159881</v>
      </c>
      <c r="I529" s="2"/>
      <c r="J529" s="2">
        <f t="shared" si="192"/>
        <v>0.5415228893489763</v>
      </c>
      <c r="K529" s="2">
        <f t="shared" si="193"/>
        <v>0.42097998619737748</v>
      </c>
      <c r="L529" s="2">
        <f t="shared" si="194"/>
        <v>0</v>
      </c>
      <c r="M529" s="2">
        <f t="shared" si="195"/>
        <v>3.7497124453646224E-2</v>
      </c>
      <c r="N529" s="113">
        <v>2354</v>
      </c>
      <c r="O529" s="113">
        <v>1830</v>
      </c>
      <c r="P529" s="113"/>
      <c r="Q529" s="114">
        <v>163</v>
      </c>
      <c r="R529" s="114"/>
      <c r="S529" s="114"/>
      <c r="T529" s="114"/>
      <c r="U529" s="113"/>
      <c r="V529" s="113"/>
      <c r="W529" s="113"/>
      <c r="X529" s="113"/>
      <c r="Y529" s="113"/>
      <c r="Z529" s="113"/>
      <c r="AA529" s="113"/>
      <c r="AB529" s="113"/>
      <c r="AC529" s="113"/>
      <c r="AD529" s="113"/>
      <c r="AE529" s="113"/>
      <c r="AG529" s="7">
        <f>IF(Q529&gt;0,RANK(Q529,(N529:P529,Q529:AE529)),0)</f>
        <v>3</v>
      </c>
      <c r="AH529" s="7">
        <f>IF(R529&gt;0,RANK(R529,(N529:P529,Q529:AE529)),0)</f>
        <v>0</v>
      </c>
      <c r="AI529" s="7">
        <f>IF(T529&gt;0,RANK(T529,(N529:P529,Q529:AE529)),0)</f>
        <v>0</v>
      </c>
      <c r="AJ529" s="7">
        <f>IF(S529&gt;0,RANK(S529,(N529:P529,Q529:AE529)),0)</f>
        <v>0</v>
      </c>
      <c r="AK529" s="2">
        <f t="shared" si="196"/>
        <v>3.749712445364619E-2</v>
      </c>
      <c r="AL529" s="2">
        <f t="shared" si="197"/>
        <v>0</v>
      </c>
      <c r="AM529" s="2">
        <f t="shared" si="198"/>
        <v>0</v>
      </c>
      <c r="AN529" s="2">
        <f t="shared" si="199"/>
        <v>0</v>
      </c>
      <c r="AP529" t="s">
        <v>1394</v>
      </c>
      <c r="AQ529" t="s">
        <v>1248</v>
      </c>
      <c r="AR529">
        <v>9</v>
      </c>
      <c r="AT529" s="97">
        <v>13</v>
      </c>
      <c r="AU529" s="99">
        <v>237</v>
      </c>
      <c r="AV529" s="103">
        <f t="shared" si="188"/>
        <v>13237</v>
      </c>
      <c r="AX529" s="7" t="s">
        <v>1370</v>
      </c>
      <c r="BJ529">
        <v>0</v>
      </c>
      <c r="BK529">
        <v>0</v>
      </c>
    </row>
    <row r="530" spans="1:63" hidden="1" outlineLevel="1">
      <c r="A530" t="s">
        <v>1696</v>
      </c>
      <c r="B530" t="s">
        <v>1248</v>
      </c>
      <c r="C530" s="1">
        <f t="shared" si="189"/>
        <v>653</v>
      </c>
      <c r="D530" s="7">
        <f>IF(N530&gt;0, RANK(N530,(N530:P530,Q530:AE530)),0)</f>
        <v>1</v>
      </c>
      <c r="E530" s="7">
        <f>IF(O530&gt;0,RANK(O530,(N530:P530,Q530:AE530)),0)</f>
        <v>2</v>
      </c>
      <c r="F530" s="7">
        <f>IF(P530&gt;0,RANK(P530,(N530:P530,Q530:AE530)),0)</f>
        <v>0</v>
      </c>
      <c r="G530" s="1">
        <f t="shared" si="190"/>
        <v>200</v>
      </c>
      <c r="H530" s="2">
        <f t="shared" si="191"/>
        <v>0.30627871362940273</v>
      </c>
      <c r="I530" s="2"/>
      <c r="J530" s="2">
        <f t="shared" si="192"/>
        <v>0.63859111791730472</v>
      </c>
      <c r="K530" s="2">
        <f t="shared" si="193"/>
        <v>0.33231240428790199</v>
      </c>
      <c r="L530" s="2">
        <f t="shared" si="194"/>
        <v>0</v>
      </c>
      <c r="M530" s="2">
        <f t="shared" si="195"/>
        <v>2.9096477794793296E-2</v>
      </c>
      <c r="N530" s="113">
        <v>417</v>
      </c>
      <c r="O530" s="113">
        <v>217</v>
      </c>
      <c r="P530" s="113"/>
      <c r="Q530" s="114">
        <v>19</v>
      </c>
      <c r="R530" s="114"/>
      <c r="S530" s="114"/>
      <c r="T530" s="114"/>
      <c r="U530" s="113"/>
      <c r="V530" s="113"/>
      <c r="W530" s="113"/>
      <c r="X530" s="113"/>
      <c r="Y530" s="113"/>
      <c r="Z530" s="113"/>
      <c r="AA530" s="113"/>
      <c r="AB530" s="113"/>
      <c r="AC530" s="113"/>
      <c r="AD530" s="113"/>
      <c r="AE530" s="113"/>
      <c r="AG530" s="7">
        <f>IF(Q530&gt;0,RANK(Q530,(N530:P530,Q530:AE530)),0)</f>
        <v>3</v>
      </c>
      <c r="AH530" s="7">
        <f>IF(R530&gt;0,RANK(R530,(N530:P530,Q530:AE530)),0)</f>
        <v>0</v>
      </c>
      <c r="AI530" s="7">
        <f>IF(T530&gt;0,RANK(T530,(N530:P530,Q530:AE530)),0)</f>
        <v>0</v>
      </c>
      <c r="AJ530" s="7">
        <f>IF(S530&gt;0,RANK(S530,(N530:P530,Q530:AE530)),0)</f>
        <v>0</v>
      </c>
      <c r="AK530" s="2">
        <f t="shared" si="196"/>
        <v>2.9096477794793262E-2</v>
      </c>
      <c r="AL530" s="2">
        <f t="shared" si="197"/>
        <v>0</v>
      </c>
      <c r="AM530" s="2">
        <f t="shared" si="198"/>
        <v>0</v>
      </c>
      <c r="AN530" s="2">
        <f t="shared" si="199"/>
        <v>0</v>
      </c>
      <c r="AP530" t="s">
        <v>1696</v>
      </c>
      <c r="AQ530" t="s">
        <v>1248</v>
      </c>
      <c r="AR530">
        <v>2</v>
      </c>
      <c r="AT530" s="97">
        <v>13</v>
      </c>
      <c r="AU530" s="99">
        <v>239</v>
      </c>
      <c r="AV530" s="103">
        <f t="shared" si="188"/>
        <v>13239</v>
      </c>
      <c r="AX530" s="7" t="s">
        <v>1370</v>
      </c>
      <c r="BJ530">
        <v>0</v>
      </c>
      <c r="BK530">
        <v>0</v>
      </c>
    </row>
    <row r="531" spans="1:63" hidden="1" outlineLevel="1">
      <c r="A531" t="s">
        <v>416</v>
      </c>
      <c r="B531" t="s">
        <v>1248</v>
      </c>
      <c r="C531" s="1">
        <f t="shared" si="189"/>
        <v>4274</v>
      </c>
      <c r="D531" s="7">
        <f>IF(N531&gt;0, RANK(N531,(N531:P531,Q531:AE531)),0)</f>
        <v>2</v>
      </c>
      <c r="E531" s="7">
        <f>IF(O531&gt;0,RANK(O531,(N531:P531,Q531:AE531)),0)</f>
        <v>1</v>
      </c>
      <c r="F531" s="7">
        <f>IF(P531&gt;0,RANK(P531,(N531:P531,Q531:AE531)),0)</f>
        <v>0</v>
      </c>
      <c r="G531" s="1">
        <f t="shared" si="190"/>
        <v>33</v>
      </c>
      <c r="H531" s="2">
        <f t="shared" si="191"/>
        <v>7.72110435189518E-3</v>
      </c>
      <c r="I531" s="2"/>
      <c r="J531" s="2">
        <f t="shared" si="192"/>
        <v>0.48175011698642956</v>
      </c>
      <c r="K531" s="2">
        <f t="shared" si="193"/>
        <v>0.48947122133832477</v>
      </c>
      <c r="L531" s="2">
        <f t="shared" si="194"/>
        <v>0</v>
      </c>
      <c r="M531" s="2">
        <f t="shared" si="195"/>
        <v>2.8778661675245676E-2</v>
      </c>
      <c r="N531" s="113">
        <v>2059</v>
      </c>
      <c r="O531" s="113">
        <v>2092</v>
      </c>
      <c r="P531" s="113"/>
      <c r="Q531" s="114">
        <v>123</v>
      </c>
      <c r="R531" s="114"/>
      <c r="S531" s="114"/>
      <c r="T531" s="114"/>
      <c r="U531" s="113"/>
      <c r="V531" s="113"/>
      <c r="W531" s="113"/>
      <c r="X531" s="113"/>
      <c r="Y531" s="113"/>
      <c r="Z531" s="113"/>
      <c r="AA531" s="113"/>
      <c r="AB531" s="113"/>
      <c r="AC531" s="113"/>
      <c r="AD531" s="113"/>
      <c r="AE531" s="113"/>
      <c r="AG531" s="7">
        <f>IF(Q531&gt;0,RANK(Q531,(N531:P531,Q531:AE531)),0)</f>
        <v>3</v>
      </c>
      <c r="AH531" s="7">
        <f>IF(R531&gt;0,RANK(R531,(N531:P531,Q531:AE531)),0)</f>
        <v>0</v>
      </c>
      <c r="AI531" s="7">
        <f>IF(T531&gt;0,RANK(T531,(N531:P531,Q531:AE531)),0)</f>
        <v>0</v>
      </c>
      <c r="AJ531" s="7">
        <f>IF(S531&gt;0,RANK(S531,(N531:P531,Q531:AE531)),0)</f>
        <v>0</v>
      </c>
      <c r="AK531" s="2">
        <f t="shared" si="196"/>
        <v>2.8778661675245672E-2</v>
      </c>
      <c r="AL531" s="2">
        <f t="shared" si="197"/>
        <v>0</v>
      </c>
      <c r="AM531" s="2">
        <f t="shared" si="198"/>
        <v>0</v>
      </c>
      <c r="AN531" s="2">
        <f t="shared" si="199"/>
        <v>0</v>
      </c>
      <c r="AP531" t="s">
        <v>416</v>
      </c>
      <c r="AQ531" t="s">
        <v>1248</v>
      </c>
      <c r="AR531">
        <v>9</v>
      </c>
      <c r="AT531" s="97">
        <v>13</v>
      </c>
      <c r="AU531" s="99">
        <v>241</v>
      </c>
      <c r="AV531" s="103">
        <f t="shared" si="188"/>
        <v>13241</v>
      </c>
      <c r="AX531" s="7" t="s">
        <v>1370</v>
      </c>
      <c r="BJ531">
        <v>0</v>
      </c>
      <c r="BK531">
        <v>0</v>
      </c>
    </row>
    <row r="532" spans="1:63" hidden="1" outlineLevel="1">
      <c r="A532" t="s">
        <v>1268</v>
      </c>
      <c r="B532" t="s">
        <v>1248</v>
      </c>
      <c r="C532" s="1">
        <f t="shared" si="189"/>
        <v>2768</v>
      </c>
      <c r="D532" s="7">
        <f>IF(N532&gt;0, RANK(N532,(N532:P532,Q532:AE532)),0)</f>
        <v>1</v>
      </c>
      <c r="E532" s="7">
        <f>IF(O532&gt;0,RANK(O532,(N532:P532,Q532:AE532)),0)</f>
        <v>2</v>
      </c>
      <c r="F532" s="7">
        <f>IF(P532&gt;0,RANK(P532,(N532:P532,Q532:AE532)),0)</f>
        <v>0</v>
      </c>
      <c r="G532" s="1">
        <f t="shared" si="190"/>
        <v>1217</v>
      </c>
      <c r="H532" s="2">
        <f t="shared" si="191"/>
        <v>0.43966763005780346</v>
      </c>
      <c r="I532" s="2"/>
      <c r="J532" s="2">
        <f t="shared" si="192"/>
        <v>0.7149566473988439</v>
      </c>
      <c r="K532" s="2">
        <f t="shared" si="193"/>
        <v>0.27528901734104044</v>
      </c>
      <c r="L532" s="2">
        <f t="shared" si="194"/>
        <v>0</v>
      </c>
      <c r="M532" s="2">
        <f t="shared" si="195"/>
        <v>9.7543352601156541E-3</v>
      </c>
      <c r="N532" s="113">
        <v>1979</v>
      </c>
      <c r="O532" s="113">
        <v>762</v>
      </c>
      <c r="P532" s="113"/>
      <c r="Q532" s="114">
        <v>27</v>
      </c>
      <c r="R532" s="114"/>
      <c r="S532" s="114"/>
      <c r="T532" s="114"/>
      <c r="U532" s="113"/>
      <c r="V532" s="113"/>
      <c r="W532" s="113"/>
      <c r="X532" s="113"/>
      <c r="Y532" s="113"/>
      <c r="Z532" s="113"/>
      <c r="AA532" s="113"/>
      <c r="AB532" s="113"/>
      <c r="AC532" s="113"/>
      <c r="AD532" s="113"/>
      <c r="AE532" s="113"/>
      <c r="AG532" s="7">
        <f>IF(Q532&gt;0,RANK(Q532,(N532:P532,Q532:AE532)),0)</f>
        <v>3</v>
      </c>
      <c r="AH532" s="7">
        <f>IF(R532&gt;0,RANK(R532,(N532:P532,Q532:AE532)),0)</f>
        <v>0</v>
      </c>
      <c r="AI532" s="7">
        <f>IF(T532&gt;0,RANK(T532,(N532:P532,Q532:AE532)),0)</f>
        <v>0</v>
      </c>
      <c r="AJ532" s="7">
        <f>IF(S532&gt;0,RANK(S532,(N532:P532,Q532:AE532)),0)</f>
        <v>0</v>
      </c>
      <c r="AK532" s="2">
        <f t="shared" si="196"/>
        <v>9.7543352601156073E-3</v>
      </c>
      <c r="AL532" s="2">
        <f t="shared" si="197"/>
        <v>0</v>
      </c>
      <c r="AM532" s="2">
        <f t="shared" si="198"/>
        <v>0</v>
      </c>
      <c r="AN532" s="2">
        <f t="shared" si="199"/>
        <v>0</v>
      </c>
      <c r="AP532" t="s">
        <v>1268</v>
      </c>
      <c r="AQ532" t="s">
        <v>1248</v>
      </c>
      <c r="AR532">
        <v>2</v>
      </c>
      <c r="AT532" s="97">
        <v>13</v>
      </c>
      <c r="AU532" s="99">
        <v>243</v>
      </c>
      <c r="AV532" s="103">
        <f t="shared" si="188"/>
        <v>13243</v>
      </c>
      <c r="AX532" s="7" t="s">
        <v>1370</v>
      </c>
      <c r="BJ532">
        <v>0</v>
      </c>
      <c r="BK532">
        <v>0</v>
      </c>
    </row>
    <row r="533" spans="1:63" hidden="1" outlineLevel="1">
      <c r="A533" t="s">
        <v>428</v>
      </c>
      <c r="B533" t="s">
        <v>1248</v>
      </c>
      <c r="C533" s="1">
        <f t="shared" si="189"/>
        <v>59718</v>
      </c>
      <c r="D533" s="7">
        <f>IF(N533&gt;0, RANK(N533,(N533:P533,Q533:AE533)),0)</f>
        <v>1</v>
      </c>
      <c r="E533" s="7">
        <f>IF(O533&gt;0,RANK(O533,(N533:P533,Q533:AE533)),0)</f>
        <v>2</v>
      </c>
      <c r="F533" s="7">
        <f>IF(P533&gt;0,RANK(P533,(N533:P533,Q533:AE533)),0)</f>
        <v>0</v>
      </c>
      <c r="G533" s="1">
        <f t="shared" si="190"/>
        <v>1169</v>
      </c>
      <c r="H533" s="2">
        <f t="shared" si="191"/>
        <v>1.957533741920359E-2</v>
      </c>
      <c r="I533" s="2"/>
      <c r="J533" s="2">
        <f t="shared" si="192"/>
        <v>0.49579691215378946</v>
      </c>
      <c r="K533" s="2">
        <f t="shared" si="193"/>
        <v>0.47622157473458587</v>
      </c>
      <c r="L533" s="2">
        <f t="shared" si="194"/>
        <v>0</v>
      </c>
      <c r="M533" s="2">
        <f t="shared" si="195"/>
        <v>2.7981513111624612E-2</v>
      </c>
      <c r="N533" s="113">
        <v>29608</v>
      </c>
      <c r="O533" s="113">
        <v>28439</v>
      </c>
      <c r="P533" s="113"/>
      <c r="Q533" s="114">
        <v>1671</v>
      </c>
      <c r="R533" s="114"/>
      <c r="S533" s="114"/>
      <c r="T533" s="114"/>
      <c r="U533" s="113"/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  <c r="AG533" s="7">
        <f>IF(Q533&gt;0,RANK(Q533,(N533:P533,Q533:AE533)),0)</f>
        <v>3</v>
      </c>
      <c r="AH533" s="7">
        <f>IF(R533&gt;0,RANK(R533,(N533:P533,Q533:AE533)),0)</f>
        <v>0</v>
      </c>
      <c r="AI533" s="7">
        <f>IF(T533&gt;0,RANK(T533,(N533:P533,Q533:AE533)),0)</f>
        <v>0</v>
      </c>
      <c r="AJ533" s="7">
        <f>IF(S533&gt;0,RANK(S533,(N533:P533,Q533:AE533)),0)</f>
        <v>0</v>
      </c>
      <c r="AK533" s="2">
        <f t="shared" si="196"/>
        <v>2.7981513111624636E-2</v>
      </c>
      <c r="AL533" s="2">
        <f t="shared" si="197"/>
        <v>0</v>
      </c>
      <c r="AM533" s="2">
        <f t="shared" si="198"/>
        <v>0</v>
      </c>
      <c r="AN533" s="2">
        <f t="shared" si="199"/>
        <v>0</v>
      </c>
      <c r="AP533" t="s">
        <v>428</v>
      </c>
      <c r="AQ533" t="s">
        <v>1248</v>
      </c>
      <c r="AR533">
        <v>0</v>
      </c>
      <c r="AT533" s="97">
        <v>13</v>
      </c>
      <c r="AU533" s="99">
        <v>245</v>
      </c>
      <c r="AV533" s="103">
        <f t="shared" si="188"/>
        <v>13245</v>
      </c>
      <c r="AX533" s="7" t="s">
        <v>1370</v>
      </c>
      <c r="BJ533">
        <v>1</v>
      </c>
      <c r="BK533">
        <v>0</v>
      </c>
    </row>
    <row r="534" spans="1:63" hidden="1" outlineLevel="1">
      <c r="A534" t="s">
        <v>486</v>
      </c>
      <c r="B534" t="s">
        <v>1248</v>
      </c>
      <c r="C534" s="1">
        <f t="shared" si="189"/>
        <v>22680</v>
      </c>
      <c r="D534" s="7">
        <f>IF(N534&gt;0, RANK(N534,(N534:P534,Q534:AE534)),0)</f>
        <v>2</v>
      </c>
      <c r="E534" s="7">
        <f>IF(O534&gt;0,RANK(O534,(N534:P534,Q534:AE534)),0)</f>
        <v>1</v>
      </c>
      <c r="F534" s="7">
        <f>IF(P534&gt;0,RANK(P534,(N534:P534,Q534:AE534)),0)</f>
        <v>0</v>
      </c>
      <c r="G534" s="1">
        <f t="shared" si="190"/>
        <v>5182</v>
      </c>
      <c r="H534" s="2">
        <f t="shared" si="191"/>
        <v>0.22848324514991181</v>
      </c>
      <c r="I534" s="2"/>
      <c r="J534" s="2">
        <f t="shared" si="192"/>
        <v>0.36869488536155204</v>
      </c>
      <c r="K534" s="2">
        <f t="shared" si="193"/>
        <v>0.59717813051146384</v>
      </c>
      <c r="L534" s="2">
        <f t="shared" si="194"/>
        <v>0</v>
      </c>
      <c r="M534" s="2">
        <f t="shared" si="195"/>
        <v>3.4126984126984117E-2</v>
      </c>
      <c r="N534" s="113">
        <v>8362</v>
      </c>
      <c r="O534" s="113">
        <v>13544</v>
      </c>
      <c r="P534" s="113"/>
      <c r="Q534" s="114">
        <v>774</v>
      </c>
      <c r="R534" s="114"/>
      <c r="S534" s="114"/>
      <c r="T534" s="114"/>
      <c r="U534" s="113"/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  <c r="AG534" s="7">
        <f>IF(Q534&gt;0,RANK(Q534,(N534:P534,Q534:AE534)),0)</f>
        <v>3</v>
      </c>
      <c r="AH534" s="7">
        <f>IF(R534&gt;0,RANK(R534,(N534:P534,Q534:AE534)),0)</f>
        <v>0</v>
      </c>
      <c r="AI534" s="7">
        <f>IF(T534&gt;0,RANK(T534,(N534:P534,Q534:AE534)),0)</f>
        <v>0</v>
      </c>
      <c r="AJ534" s="7">
        <f>IF(S534&gt;0,RANK(S534,(N534:P534,Q534:AE534)),0)</f>
        <v>0</v>
      </c>
      <c r="AK534" s="2">
        <f t="shared" si="196"/>
        <v>3.4126984126984124E-2</v>
      </c>
      <c r="AL534" s="2">
        <f t="shared" si="197"/>
        <v>0</v>
      </c>
      <c r="AM534" s="2">
        <f t="shared" si="198"/>
        <v>0</v>
      </c>
      <c r="AN534" s="2">
        <f t="shared" si="199"/>
        <v>0</v>
      </c>
      <c r="AP534" t="s">
        <v>486</v>
      </c>
      <c r="AQ534" t="s">
        <v>1248</v>
      </c>
      <c r="AR534">
        <v>0</v>
      </c>
      <c r="AT534" s="97">
        <v>13</v>
      </c>
      <c r="AU534" s="99">
        <v>247</v>
      </c>
      <c r="AV534" s="103">
        <f t="shared" si="188"/>
        <v>13247</v>
      </c>
      <c r="AX534" s="7" t="s">
        <v>1370</v>
      </c>
      <c r="BJ534">
        <v>2</v>
      </c>
      <c r="BK534">
        <v>0</v>
      </c>
    </row>
    <row r="535" spans="1:63" hidden="1" outlineLevel="1">
      <c r="A535" t="s">
        <v>1091</v>
      </c>
      <c r="B535" t="s">
        <v>1248</v>
      </c>
      <c r="C535" s="1">
        <f t="shared" si="189"/>
        <v>1154</v>
      </c>
      <c r="D535" s="7">
        <f>IF(N535&gt;0, RANK(N535,(N535:P535,Q535:AE535)),0)</f>
        <v>1</v>
      </c>
      <c r="E535" s="7">
        <f>IF(O535&gt;0,RANK(O535,(N535:P535,Q535:AE535)),0)</f>
        <v>2</v>
      </c>
      <c r="F535" s="7">
        <f>IF(P535&gt;0,RANK(P535,(N535:P535,Q535:AE535)),0)</f>
        <v>0</v>
      </c>
      <c r="G535" s="1">
        <f t="shared" si="190"/>
        <v>127</v>
      </c>
      <c r="H535" s="2">
        <f t="shared" si="191"/>
        <v>0.11005199306759099</v>
      </c>
      <c r="I535" s="2"/>
      <c r="J535" s="2">
        <f t="shared" si="192"/>
        <v>0.53552859618717508</v>
      </c>
      <c r="K535" s="2">
        <f t="shared" si="193"/>
        <v>0.42547660311958407</v>
      </c>
      <c r="L535" s="2">
        <f t="shared" si="194"/>
        <v>0</v>
      </c>
      <c r="M535" s="2">
        <f t="shared" si="195"/>
        <v>3.899480069324085E-2</v>
      </c>
      <c r="N535" s="113">
        <v>618</v>
      </c>
      <c r="O535" s="113">
        <v>491</v>
      </c>
      <c r="P535" s="113"/>
      <c r="Q535" s="114">
        <v>45</v>
      </c>
      <c r="R535" s="114"/>
      <c r="S535" s="114"/>
      <c r="T535" s="114"/>
      <c r="U535" s="113"/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G535" s="7">
        <f>IF(Q535&gt;0,RANK(Q535,(N535:P535,Q535:AE535)),0)</f>
        <v>3</v>
      </c>
      <c r="AH535" s="7">
        <f>IF(R535&gt;0,RANK(R535,(N535:P535,Q535:AE535)),0)</f>
        <v>0</v>
      </c>
      <c r="AI535" s="7">
        <f>IF(T535&gt;0,RANK(T535,(N535:P535,Q535:AE535)),0)</f>
        <v>0</v>
      </c>
      <c r="AJ535" s="7">
        <f>IF(S535&gt;0,RANK(S535,(N535:P535,Q535:AE535)),0)</f>
        <v>0</v>
      </c>
      <c r="AK535" s="2">
        <f t="shared" si="196"/>
        <v>3.8994800693240898E-2</v>
      </c>
      <c r="AL535" s="2">
        <f t="shared" si="197"/>
        <v>0</v>
      </c>
      <c r="AM535" s="2">
        <f t="shared" si="198"/>
        <v>0</v>
      </c>
      <c r="AN535" s="2">
        <f t="shared" si="199"/>
        <v>0</v>
      </c>
      <c r="AP535" t="s">
        <v>1091</v>
      </c>
      <c r="AQ535" t="s">
        <v>1248</v>
      </c>
      <c r="AR535">
        <v>3</v>
      </c>
      <c r="AT535" s="97">
        <v>13</v>
      </c>
      <c r="AU535" s="99">
        <v>249</v>
      </c>
      <c r="AV535" s="103">
        <f t="shared" si="188"/>
        <v>13249</v>
      </c>
      <c r="AX535" s="7" t="s">
        <v>1370</v>
      </c>
      <c r="BJ535">
        <v>0</v>
      </c>
      <c r="BK535">
        <v>0</v>
      </c>
    </row>
    <row r="536" spans="1:63" hidden="1" outlineLevel="1">
      <c r="A536" t="s">
        <v>1540</v>
      </c>
      <c r="B536" t="s">
        <v>1248</v>
      </c>
      <c r="C536" s="1">
        <f t="shared" si="189"/>
        <v>3453</v>
      </c>
      <c r="D536" s="7">
        <f>IF(N536&gt;0, RANK(N536,(N536:P536,Q536:AE536)),0)</f>
        <v>2</v>
      </c>
      <c r="E536" s="7">
        <f>IF(O536&gt;0,RANK(O536,(N536:P536,Q536:AE536)),0)</f>
        <v>1</v>
      </c>
      <c r="F536" s="7">
        <f>IF(P536&gt;0,RANK(P536,(N536:P536,Q536:AE536)),0)</f>
        <v>0</v>
      </c>
      <c r="G536" s="1">
        <f t="shared" si="190"/>
        <v>196</v>
      </c>
      <c r="H536" s="2">
        <f t="shared" si="191"/>
        <v>5.6762235737040256E-2</v>
      </c>
      <c r="I536" s="2"/>
      <c r="J536" s="2">
        <f t="shared" si="192"/>
        <v>0.45438748913987836</v>
      </c>
      <c r="K536" s="2">
        <f t="shared" si="193"/>
        <v>0.51114972487691868</v>
      </c>
      <c r="L536" s="2">
        <f t="shared" si="194"/>
        <v>0</v>
      </c>
      <c r="M536" s="2">
        <f t="shared" si="195"/>
        <v>3.4462785983202959E-2</v>
      </c>
      <c r="N536" s="113">
        <v>1569</v>
      </c>
      <c r="O536" s="113">
        <v>1765</v>
      </c>
      <c r="P536" s="113"/>
      <c r="Q536" s="114">
        <v>119</v>
      </c>
      <c r="R536" s="114"/>
      <c r="S536" s="114"/>
      <c r="T536" s="114"/>
      <c r="U536" s="113"/>
      <c r="V536" s="113"/>
      <c r="W536" s="113"/>
      <c r="X536" s="113"/>
      <c r="Y536" s="113"/>
      <c r="Z536" s="113"/>
      <c r="AA536" s="113"/>
      <c r="AB536" s="113"/>
      <c r="AC536" s="113"/>
      <c r="AD536" s="113"/>
      <c r="AE536" s="113"/>
      <c r="AG536" s="7">
        <f>IF(Q536&gt;0,RANK(Q536,(N536:P536,Q536:AE536)),0)</f>
        <v>3</v>
      </c>
      <c r="AH536" s="7">
        <f>IF(R536&gt;0,RANK(R536,(N536:P536,Q536:AE536)),0)</f>
        <v>0</v>
      </c>
      <c r="AI536" s="7">
        <f>IF(T536&gt;0,RANK(T536,(N536:P536,Q536:AE536)),0)</f>
        <v>0</v>
      </c>
      <c r="AJ536" s="7">
        <f>IF(S536&gt;0,RANK(S536,(N536:P536,Q536:AE536)),0)</f>
        <v>0</v>
      </c>
      <c r="AK536" s="2">
        <f t="shared" si="196"/>
        <v>3.4462785983203015E-2</v>
      </c>
      <c r="AL536" s="2">
        <f t="shared" si="197"/>
        <v>0</v>
      </c>
      <c r="AM536" s="2">
        <f t="shared" si="198"/>
        <v>0</v>
      </c>
      <c r="AN536" s="2">
        <f t="shared" si="199"/>
        <v>0</v>
      </c>
      <c r="AP536" t="s">
        <v>1540</v>
      </c>
      <c r="AQ536" t="s">
        <v>1248</v>
      </c>
      <c r="AR536">
        <v>12</v>
      </c>
      <c r="AT536" s="97">
        <v>13</v>
      </c>
      <c r="AU536" s="99">
        <v>251</v>
      </c>
      <c r="AV536" s="103">
        <f t="shared" si="188"/>
        <v>13251</v>
      </c>
      <c r="AX536" s="7" t="s">
        <v>1370</v>
      </c>
      <c r="BJ536">
        <v>0</v>
      </c>
      <c r="BK536">
        <v>0</v>
      </c>
    </row>
    <row r="537" spans="1:63" hidden="1" outlineLevel="1">
      <c r="A537" t="s">
        <v>599</v>
      </c>
      <c r="B537" t="s">
        <v>1248</v>
      </c>
      <c r="C537" s="1">
        <f t="shared" si="189"/>
        <v>2791</v>
      </c>
      <c r="D537" s="7">
        <f>IF(N537&gt;0, RANK(N537,(N537:P537,Q537:AE537)),0)</f>
        <v>1</v>
      </c>
      <c r="E537" s="7">
        <f>IF(O537&gt;0,RANK(O537,(N537:P537,Q537:AE537)),0)</f>
        <v>2</v>
      </c>
      <c r="F537" s="7">
        <f>IF(P537&gt;0,RANK(P537,(N537:P537,Q537:AE537)),0)</f>
        <v>0</v>
      </c>
      <c r="G537" s="1">
        <f t="shared" si="190"/>
        <v>860</v>
      </c>
      <c r="H537" s="2">
        <f t="shared" si="191"/>
        <v>0.30813328556073094</v>
      </c>
      <c r="I537" s="2"/>
      <c r="J537" s="2">
        <f t="shared" si="192"/>
        <v>0.6388391257613758</v>
      </c>
      <c r="K537" s="2">
        <f t="shared" si="193"/>
        <v>0.33070584020064492</v>
      </c>
      <c r="L537" s="2">
        <f t="shared" si="194"/>
        <v>0</v>
      </c>
      <c r="M537" s="2">
        <f t="shared" si="195"/>
        <v>3.0455034037979278E-2</v>
      </c>
      <c r="N537" s="113">
        <v>1783</v>
      </c>
      <c r="O537" s="113">
        <v>923</v>
      </c>
      <c r="P537" s="113"/>
      <c r="Q537" s="114">
        <v>85</v>
      </c>
      <c r="R537" s="114"/>
      <c r="S537" s="114"/>
      <c r="T537" s="114"/>
      <c r="U537" s="113"/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  <c r="AG537" s="7">
        <f>IF(Q537&gt;0,RANK(Q537,(N537:P537,Q537:AE537)),0)</f>
        <v>3</v>
      </c>
      <c r="AH537" s="7">
        <f>IF(R537&gt;0,RANK(R537,(N537:P537,Q537:AE537)),0)</f>
        <v>0</v>
      </c>
      <c r="AI537" s="7">
        <f>IF(T537&gt;0,RANK(T537,(N537:P537,Q537:AE537)),0)</f>
        <v>0</v>
      </c>
      <c r="AJ537" s="7">
        <f>IF(S537&gt;0,RANK(S537,(N537:P537,Q537:AE537)),0)</f>
        <v>0</v>
      </c>
      <c r="AK537" s="2">
        <f t="shared" si="196"/>
        <v>3.0455034037979219E-2</v>
      </c>
      <c r="AL537" s="2">
        <f t="shared" si="197"/>
        <v>0</v>
      </c>
      <c r="AM537" s="2">
        <f t="shared" si="198"/>
        <v>0</v>
      </c>
      <c r="AN537" s="2">
        <f t="shared" si="199"/>
        <v>0</v>
      </c>
      <c r="AP537" t="s">
        <v>599</v>
      </c>
      <c r="AQ537" t="s">
        <v>1248</v>
      </c>
      <c r="AR537">
        <v>2</v>
      </c>
      <c r="AT537" s="97">
        <v>13</v>
      </c>
      <c r="AU537" s="99">
        <v>253</v>
      </c>
      <c r="AV537" s="103">
        <f t="shared" si="188"/>
        <v>13253</v>
      </c>
      <c r="AX537" s="7" t="s">
        <v>1370</v>
      </c>
      <c r="BJ537">
        <v>0</v>
      </c>
      <c r="BK537">
        <v>0</v>
      </c>
    </row>
    <row r="538" spans="1:63" hidden="1" outlineLevel="1">
      <c r="A538" t="s">
        <v>1364</v>
      </c>
      <c r="B538" t="s">
        <v>1248</v>
      </c>
      <c r="C538" s="1">
        <f t="shared" si="189"/>
        <v>14779</v>
      </c>
      <c r="D538" s="7">
        <f>IF(N538&gt;0, RANK(N538,(N538:P538,Q538:AE538)),0)</f>
        <v>2</v>
      </c>
      <c r="E538" s="7">
        <f>IF(O538&gt;0,RANK(O538,(N538:P538,Q538:AE538)),0)</f>
        <v>1</v>
      </c>
      <c r="F538" s="7">
        <f>IF(P538&gt;0,RANK(P538,(N538:P538,Q538:AE538)),0)</f>
        <v>0</v>
      </c>
      <c r="G538" s="1">
        <f t="shared" si="190"/>
        <v>1727</v>
      </c>
      <c r="H538" s="2">
        <f t="shared" si="191"/>
        <v>0.11685499695513905</v>
      </c>
      <c r="I538" s="2"/>
      <c r="J538" s="2">
        <f t="shared" si="192"/>
        <v>0.42573922457541108</v>
      </c>
      <c r="K538" s="2">
        <f t="shared" si="193"/>
        <v>0.54259422153055015</v>
      </c>
      <c r="L538" s="2">
        <f t="shared" si="194"/>
        <v>0</v>
      </c>
      <c r="M538" s="2">
        <f t="shared" si="195"/>
        <v>3.1666553894038829E-2</v>
      </c>
      <c r="N538" s="113">
        <v>6292</v>
      </c>
      <c r="O538" s="113">
        <v>8019</v>
      </c>
      <c r="P538" s="113"/>
      <c r="Q538" s="114">
        <v>468</v>
      </c>
      <c r="R538" s="114"/>
      <c r="S538" s="114"/>
      <c r="T538" s="114"/>
      <c r="U538" s="113"/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G538" s="7">
        <f>IF(Q538&gt;0,RANK(Q538,(N538:P538,Q538:AE538)),0)</f>
        <v>3</v>
      </c>
      <c r="AH538" s="7">
        <f>IF(R538&gt;0,RANK(R538,(N538:P538,Q538:AE538)),0)</f>
        <v>0</v>
      </c>
      <c r="AI538" s="7">
        <f>IF(T538&gt;0,RANK(T538,(N538:P538,Q538:AE538)),0)</f>
        <v>0</v>
      </c>
      <c r="AJ538" s="7">
        <f>IF(S538&gt;0,RANK(S538,(N538:P538,Q538:AE538)),0)</f>
        <v>0</v>
      </c>
      <c r="AK538" s="2">
        <f t="shared" si="196"/>
        <v>3.1666553894038836E-2</v>
      </c>
      <c r="AL538" s="2">
        <f t="shared" si="197"/>
        <v>0</v>
      </c>
      <c r="AM538" s="2">
        <f t="shared" si="198"/>
        <v>0</v>
      </c>
      <c r="AN538" s="2">
        <f t="shared" si="199"/>
        <v>0</v>
      </c>
      <c r="AP538" t="s">
        <v>1364</v>
      </c>
      <c r="AQ538" t="s">
        <v>1248</v>
      </c>
      <c r="AR538">
        <v>0</v>
      </c>
      <c r="AT538" s="97">
        <v>13</v>
      </c>
      <c r="AU538" s="99">
        <v>255</v>
      </c>
      <c r="AV538" s="103">
        <f t="shared" si="188"/>
        <v>13255</v>
      </c>
      <c r="AX538" s="7" t="s">
        <v>1370</v>
      </c>
      <c r="BJ538">
        <v>0</v>
      </c>
      <c r="BK538">
        <v>0</v>
      </c>
    </row>
    <row r="539" spans="1:63" hidden="1" outlineLevel="1">
      <c r="A539" t="s">
        <v>1051</v>
      </c>
      <c r="B539" t="s">
        <v>1248</v>
      </c>
      <c r="C539" s="1">
        <f t="shared" si="189"/>
        <v>7562</v>
      </c>
      <c r="D539" s="7">
        <f>IF(N539&gt;0, RANK(N539,(N539:P539,Q539:AE539)),0)</f>
        <v>2</v>
      </c>
      <c r="E539" s="7">
        <f>IF(O539&gt;0,RANK(O539,(N539:P539,Q539:AE539)),0)</f>
        <v>1</v>
      </c>
      <c r="F539" s="7">
        <f>IF(P539&gt;0,RANK(P539,(N539:P539,Q539:AE539)),0)</f>
        <v>0</v>
      </c>
      <c r="G539" s="1">
        <f t="shared" si="190"/>
        <v>600</v>
      </c>
      <c r="H539" s="2">
        <f t="shared" si="191"/>
        <v>7.9344088865379525E-2</v>
      </c>
      <c r="I539" s="2"/>
      <c r="J539" s="2">
        <f t="shared" si="192"/>
        <v>0.44578153927532399</v>
      </c>
      <c r="K539" s="2">
        <f t="shared" si="193"/>
        <v>0.52512562814070352</v>
      </c>
      <c r="L539" s="2">
        <f t="shared" si="194"/>
        <v>0</v>
      </c>
      <c r="M539" s="2">
        <f t="shared" si="195"/>
        <v>2.909283258397255E-2</v>
      </c>
      <c r="N539" s="113">
        <v>3371</v>
      </c>
      <c r="O539" s="113">
        <v>3971</v>
      </c>
      <c r="P539" s="113"/>
      <c r="Q539" s="114">
        <v>220</v>
      </c>
      <c r="R539" s="114"/>
      <c r="S539" s="114"/>
      <c r="T539" s="114"/>
      <c r="U539" s="113"/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  <c r="AG539" s="7">
        <f>IF(Q539&gt;0,RANK(Q539,(N539:P539,Q539:AE539)),0)</f>
        <v>3</v>
      </c>
      <c r="AH539" s="7">
        <f>IF(R539&gt;0,RANK(R539,(N539:P539,Q539:AE539)),0)</f>
        <v>0</v>
      </c>
      <c r="AI539" s="7">
        <f>IF(T539&gt;0,RANK(T539,(N539:P539,Q539:AE539)),0)</f>
        <v>0</v>
      </c>
      <c r="AJ539" s="7">
        <f>IF(S539&gt;0,RANK(S539,(N539:P539,Q539:AE539)),0)</f>
        <v>0</v>
      </c>
      <c r="AK539" s="2">
        <f t="shared" si="196"/>
        <v>2.9092832583972494E-2</v>
      </c>
      <c r="AL539" s="2">
        <f t="shared" si="197"/>
        <v>0</v>
      </c>
      <c r="AM539" s="2">
        <f t="shared" si="198"/>
        <v>0</v>
      </c>
      <c r="AN539" s="2">
        <f t="shared" si="199"/>
        <v>0</v>
      </c>
      <c r="AP539" t="s">
        <v>1051</v>
      </c>
      <c r="AQ539" t="s">
        <v>1248</v>
      </c>
      <c r="AR539">
        <v>9</v>
      </c>
      <c r="AT539" s="97">
        <v>13</v>
      </c>
      <c r="AU539" s="99">
        <v>257</v>
      </c>
      <c r="AV539" s="103">
        <f t="shared" si="188"/>
        <v>13257</v>
      </c>
      <c r="AX539" s="7" t="s">
        <v>1370</v>
      </c>
      <c r="BJ539">
        <v>0</v>
      </c>
      <c r="BK539">
        <v>1</v>
      </c>
    </row>
    <row r="540" spans="1:63" hidden="1" outlineLevel="1">
      <c r="A540" t="s">
        <v>1006</v>
      </c>
      <c r="B540" t="s">
        <v>1248</v>
      </c>
      <c r="C540" s="1">
        <f t="shared" si="189"/>
        <v>1808</v>
      </c>
      <c r="D540" s="7">
        <f>IF(N540&gt;0, RANK(N540,(N540:P540,Q540:AE540)),0)</f>
        <v>1</v>
      </c>
      <c r="E540" s="7">
        <f>IF(O540&gt;0,RANK(O540,(N540:P540,Q540:AE540)),0)</f>
        <v>2</v>
      </c>
      <c r="F540" s="7">
        <f>IF(P540&gt;0,RANK(P540,(N540:P540,Q540:AE540)),0)</f>
        <v>0</v>
      </c>
      <c r="G540" s="1">
        <f t="shared" si="190"/>
        <v>627</v>
      </c>
      <c r="H540" s="2">
        <f t="shared" si="191"/>
        <v>0.34679203539823011</v>
      </c>
      <c r="I540" s="2"/>
      <c r="J540" s="2">
        <f t="shared" si="192"/>
        <v>0.6543141592920354</v>
      </c>
      <c r="K540" s="2">
        <f t="shared" si="193"/>
        <v>0.30752212389380529</v>
      </c>
      <c r="L540" s="2">
        <f t="shared" si="194"/>
        <v>0</v>
      </c>
      <c r="M540" s="2">
        <f t="shared" si="195"/>
        <v>3.816371681415931E-2</v>
      </c>
      <c r="N540" s="113">
        <v>1183</v>
      </c>
      <c r="O540" s="113">
        <v>556</v>
      </c>
      <c r="P540" s="113"/>
      <c r="Q540" s="114">
        <v>69</v>
      </c>
      <c r="R540" s="114"/>
      <c r="S540" s="114"/>
      <c r="T540" s="114"/>
      <c r="U540" s="113"/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  <c r="AG540" s="7">
        <f>IF(Q540&gt;0,RANK(Q540,(N540:P540,Q540:AE540)),0)</f>
        <v>3</v>
      </c>
      <c r="AH540" s="7">
        <f>IF(R540&gt;0,RANK(R540,(N540:P540,Q540:AE540)),0)</f>
        <v>0</v>
      </c>
      <c r="AI540" s="7">
        <f>IF(T540&gt;0,RANK(T540,(N540:P540,Q540:AE540)),0)</f>
        <v>0</v>
      </c>
      <c r="AJ540" s="7">
        <f>IF(S540&gt;0,RANK(S540,(N540:P540,Q540:AE540)),0)</f>
        <v>0</v>
      </c>
      <c r="AK540" s="2">
        <f t="shared" si="196"/>
        <v>3.8163716814159289E-2</v>
      </c>
      <c r="AL540" s="2">
        <f t="shared" si="197"/>
        <v>0</v>
      </c>
      <c r="AM540" s="2">
        <f t="shared" si="198"/>
        <v>0</v>
      </c>
      <c r="AN540" s="2">
        <f t="shared" si="199"/>
        <v>0</v>
      </c>
      <c r="AP540" t="s">
        <v>1006</v>
      </c>
      <c r="AQ540" t="s">
        <v>1248</v>
      </c>
      <c r="AR540">
        <v>2</v>
      </c>
      <c r="AT540" s="97">
        <v>13</v>
      </c>
      <c r="AU540" s="99">
        <v>259</v>
      </c>
      <c r="AV540" s="103">
        <f t="shared" si="188"/>
        <v>13259</v>
      </c>
      <c r="AX540" s="7" t="s">
        <v>1370</v>
      </c>
      <c r="BJ540">
        <v>0</v>
      </c>
      <c r="BK540">
        <v>0</v>
      </c>
    </row>
    <row r="541" spans="1:63" hidden="1" outlineLevel="1">
      <c r="A541" t="s">
        <v>339</v>
      </c>
      <c r="B541" t="s">
        <v>1248</v>
      </c>
      <c r="C541" s="1">
        <f t="shared" ref="C541:C572" si="200">SUM(N541:AE541)</f>
        <v>8133</v>
      </c>
      <c r="D541" s="7">
        <f>IF(N541&gt;0, RANK(N541,(N541:P541,Q541:AE541)),0)</f>
        <v>1</v>
      </c>
      <c r="E541" s="7">
        <f>IF(O541&gt;0,RANK(O541,(N541:P541,Q541:AE541)),0)</f>
        <v>2</v>
      </c>
      <c r="F541" s="7">
        <f>IF(P541&gt;0,RANK(P541,(N541:P541,Q541:AE541)),0)</f>
        <v>0</v>
      </c>
      <c r="G541" s="1">
        <f t="shared" ref="G541:G572" si="201">IF(C541&gt;0,MAX(N541:P541)-LARGE(N541:P541,2),0)</f>
        <v>1515</v>
      </c>
      <c r="H541" s="2">
        <f t="shared" ref="H541:H572" si="202">IF(C541&gt;0,G541/C541,0)</f>
        <v>0.18627812615271117</v>
      </c>
      <c r="I541" s="2"/>
      <c r="J541" s="2">
        <f t="shared" ref="J541:J572" si="203">IF($C541=0,"-",N541/$C541)</f>
        <v>0.57998278617976151</v>
      </c>
      <c r="K541" s="2">
        <f t="shared" ref="K541:K572" si="204">IF($C541=0,"-",O541/$C541)</f>
        <v>0.39370466002705029</v>
      </c>
      <c r="L541" s="2">
        <f t="shared" ref="L541:L572" si="205">IF($C541=0,"-",P541/$C541)</f>
        <v>0</v>
      </c>
      <c r="M541" s="2">
        <f t="shared" ref="M541:M572" si="206">IF(C541=0,"-",(1-J541-K541-L541))</f>
        <v>2.6312553793188198E-2</v>
      </c>
      <c r="N541" s="113">
        <v>4717</v>
      </c>
      <c r="O541" s="113">
        <v>3202</v>
      </c>
      <c r="P541" s="113"/>
      <c r="Q541" s="114">
        <v>214</v>
      </c>
      <c r="R541" s="114"/>
      <c r="S541" s="114"/>
      <c r="T541" s="114"/>
      <c r="U541" s="113"/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  <c r="AG541" s="7">
        <f>IF(Q541&gt;0,RANK(Q541,(N541:P541,Q541:AE541)),0)</f>
        <v>3</v>
      </c>
      <c r="AH541" s="7">
        <f>IF(R541&gt;0,RANK(R541,(N541:P541,Q541:AE541)),0)</f>
        <v>0</v>
      </c>
      <c r="AI541" s="7">
        <f>IF(T541&gt;0,RANK(T541,(N541:P541,Q541:AE541)),0)</f>
        <v>0</v>
      </c>
      <c r="AJ541" s="7">
        <f>IF(S541&gt;0,RANK(S541,(N541:P541,Q541:AE541)),0)</f>
        <v>0</v>
      </c>
      <c r="AK541" s="2">
        <f t="shared" ref="AK541:AK572" si="207">IF($C541=0,"-",Q541/$C541)</f>
        <v>2.6312553793188247E-2</v>
      </c>
      <c r="AL541" s="2">
        <f t="shared" ref="AL541:AL572" si="208">IF($C541=0,"-",R541/$C541)</f>
        <v>0</v>
      </c>
      <c r="AM541" s="2">
        <f t="shared" ref="AM541:AM572" si="209">IF($C541=0,"-",T541/$C541)</f>
        <v>0</v>
      </c>
      <c r="AN541" s="2">
        <f t="shared" ref="AN541:AN572" si="210">IF($C541=0,"-",S541/$C541)</f>
        <v>0</v>
      </c>
      <c r="AP541" t="s">
        <v>339</v>
      </c>
      <c r="AQ541" t="s">
        <v>1248</v>
      </c>
      <c r="AR541">
        <v>2</v>
      </c>
      <c r="AT541" s="97">
        <v>13</v>
      </c>
      <c r="AU541" s="99">
        <v>261</v>
      </c>
      <c r="AV541" s="103">
        <f t="shared" si="188"/>
        <v>13261</v>
      </c>
      <c r="AX541" s="7" t="s">
        <v>1370</v>
      </c>
      <c r="BJ541">
        <v>0</v>
      </c>
      <c r="BK541">
        <v>0</v>
      </c>
    </row>
    <row r="542" spans="1:63" hidden="1" outlineLevel="1">
      <c r="A542" t="s">
        <v>1277</v>
      </c>
      <c r="B542" t="s">
        <v>1248</v>
      </c>
      <c r="C542" s="1">
        <f t="shared" si="200"/>
        <v>1939</v>
      </c>
      <c r="D542" s="7">
        <f>IF(N542&gt;0, RANK(N542,(N542:P542,Q542:AE542)),0)</f>
        <v>1</v>
      </c>
      <c r="E542" s="7">
        <f>IF(O542&gt;0,RANK(O542,(N542:P542,Q542:AE542)),0)</f>
        <v>2</v>
      </c>
      <c r="F542" s="7">
        <f>IF(P542&gt;0,RANK(P542,(N542:P542,Q542:AE542)),0)</f>
        <v>0</v>
      </c>
      <c r="G542" s="1">
        <f t="shared" si="201"/>
        <v>684</v>
      </c>
      <c r="H542" s="2">
        <f t="shared" si="202"/>
        <v>0.35275915420319753</v>
      </c>
      <c r="I542" s="2"/>
      <c r="J542" s="2">
        <f t="shared" si="203"/>
        <v>0.65703971119133575</v>
      </c>
      <c r="K542" s="2">
        <f t="shared" si="204"/>
        <v>0.30428055698813822</v>
      </c>
      <c r="L542" s="2">
        <f t="shared" si="205"/>
        <v>0</v>
      </c>
      <c r="M542" s="2">
        <f t="shared" si="206"/>
        <v>3.8679731820526031E-2</v>
      </c>
      <c r="N542" s="113">
        <v>1274</v>
      </c>
      <c r="O542" s="113">
        <v>590</v>
      </c>
      <c r="P542" s="113"/>
      <c r="Q542" s="114">
        <v>75</v>
      </c>
      <c r="R542" s="114"/>
      <c r="S542" s="114"/>
      <c r="T542" s="114"/>
      <c r="U542" s="113"/>
      <c r="V542" s="113"/>
      <c r="W542" s="113"/>
      <c r="X542" s="113"/>
      <c r="Y542" s="113"/>
      <c r="Z542" s="113"/>
      <c r="AA542" s="113"/>
      <c r="AB542" s="113"/>
      <c r="AC542" s="113"/>
      <c r="AD542" s="113"/>
      <c r="AE542" s="113"/>
      <c r="AG542" s="7">
        <f>IF(Q542&gt;0,RANK(Q542,(N542:P542,Q542:AE542)),0)</f>
        <v>3</v>
      </c>
      <c r="AH542" s="7">
        <f>IF(R542&gt;0,RANK(R542,(N542:P542,Q542:AE542)),0)</f>
        <v>0</v>
      </c>
      <c r="AI542" s="7">
        <f>IF(T542&gt;0,RANK(T542,(N542:P542,Q542:AE542)),0)</f>
        <v>0</v>
      </c>
      <c r="AJ542" s="7">
        <f>IF(S542&gt;0,RANK(S542,(N542:P542,Q542:AE542)),0)</f>
        <v>0</v>
      </c>
      <c r="AK542" s="2">
        <f t="shared" si="207"/>
        <v>3.8679731820526045E-2</v>
      </c>
      <c r="AL542" s="2">
        <f t="shared" si="208"/>
        <v>0</v>
      </c>
      <c r="AM542" s="2">
        <f t="shared" si="209"/>
        <v>0</v>
      </c>
      <c r="AN542" s="2">
        <f t="shared" si="210"/>
        <v>0</v>
      </c>
      <c r="AP542" t="s">
        <v>1277</v>
      </c>
      <c r="AQ542" t="s">
        <v>1248</v>
      </c>
      <c r="AR542">
        <v>11</v>
      </c>
      <c r="AT542" s="97">
        <v>13</v>
      </c>
      <c r="AU542" s="99">
        <v>263</v>
      </c>
      <c r="AV542" s="103">
        <f t="shared" si="188"/>
        <v>13263</v>
      </c>
      <c r="AX542" s="7" t="s">
        <v>1370</v>
      </c>
      <c r="BJ542">
        <v>0</v>
      </c>
      <c r="BK542">
        <v>0</v>
      </c>
    </row>
    <row r="543" spans="1:63" hidden="1" outlineLevel="1">
      <c r="A543" t="s">
        <v>1736</v>
      </c>
      <c r="B543" t="s">
        <v>1248</v>
      </c>
      <c r="C543" s="1">
        <f t="shared" si="200"/>
        <v>1064</v>
      </c>
      <c r="D543" s="7">
        <f>IF(N543&gt;0, RANK(N543,(N543:P543,Q543:AE543)),0)</f>
        <v>1</v>
      </c>
      <c r="E543" s="7">
        <f>IF(O543&gt;0,RANK(O543,(N543:P543,Q543:AE543)),0)</f>
        <v>2</v>
      </c>
      <c r="F543" s="7">
        <f>IF(P543&gt;0,RANK(P543,(N543:P543,Q543:AE543)),0)</f>
        <v>0</v>
      </c>
      <c r="G543" s="1">
        <f t="shared" si="201"/>
        <v>302</v>
      </c>
      <c r="H543" s="2">
        <f t="shared" si="202"/>
        <v>0.28383458646616544</v>
      </c>
      <c r="I543" s="2"/>
      <c r="J543" s="2">
        <f t="shared" si="203"/>
        <v>0.63533834586466165</v>
      </c>
      <c r="K543" s="2">
        <f t="shared" si="204"/>
        <v>0.35150375939849626</v>
      </c>
      <c r="L543" s="2">
        <f t="shared" si="205"/>
        <v>0</v>
      </c>
      <c r="M543" s="2">
        <f t="shared" si="206"/>
        <v>1.3157894736842091E-2</v>
      </c>
      <c r="N543" s="113">
        <v>676</v>
      </c>
      <c r="O543" s="113">
        <v>374</v>
      </c>
      <c r="P543" s="113"/>
      <c r="Q543" s="114">
        <v>14</v>
      </c>
      <c r="R543" s="114"/>
      <c r="S543" s="114"/>
      <c r="T543" s="114"/>
      <c r="U543" s="113"/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  <c r="AG543" s="7">
        <f>IF(Q543&gt;0,RANK(Q543,(N543:P543,Q543:AE543)),0)</f>
        <v>3</v>
      </c>
      <c r="AH543" s="7">
        <f>IF(R543&gt;0,RANK(R543,(N543:P543,Q543:AE543)),0)</f>
        <v>0</v>
      </c>
      <c r="AI543" s="7">
        <f>IF(T543&gt;0,RANK(T543,(N543:P543,Q543:AE543)),0)</f>
        <v>0</v>
      </c>
      <c r="AJ543" s="7">
        <f>IF(S543&gt;0,RANK(S543,(N543:P543,Q543:AE543)),0)</f>
        <v>0</v>
      </c>
      <c r="AK543" s="2">
        <f t="shared" si="207"/>
        <v>1.3157894736842105E-2</v>
      </c>
      <c r="AL543" s="2">
        <f t="shared" si="208"/>
        <v>0</v>
      </c>
      <c r="AM543" s="2">
        <f t="shared" si="209"/>
        <v>0</v>
      </c>
      <c r="AN543" s="2">
        <f t="shared" si="210"/>
        <v>0</v>
      </c>
      <c r="AP543" t="s">
        <v>1736</v>
      </c>
      <c r="AQ543" t="s">
        <v>1248</v>
      </c>
      <c r="AR543">
        <v>12</v>
      </c>
      <c r="AT543" s="97">
        <v>13</v>
      </c>
      <c r="AU543" s="99">
        <v>265</v>
      </c>
      <c r="AV543" s="103">
        <f t="shared" si="188"/>
        <v>13265</v>
      </c>
      <c r="AX543" s="7" t="s">
        <v>1370</v>
      </c>
      <c r="BJ543">
        <v>0</v>
      </c>
      <c r="BK543">
        <v>0</v>
      </c>
    </row>
    <row r="544" spans="1:63" hidden="1" outlineLevel="1">
      <c r="A544" t="s">
        <v>164</v>
      </c>
      <c r="B544" t="s">
        <v>1248</v>
      </c>
      <c r="C544" s="1">
        <f t="shared" si="200"/>
        <v>5138</v>
      </c>
      <c r="D544" s="7">
        <f>IF(N544&gt;0, RANK(N544,(N544:P544,Q544:AE544)),0)</f>
        <v>1</v>
      </c>
      <c r="E544" s="7">
        <f>IF(O544&gt;0,RANK(O544,(N544:P544,Q544:AE544)),0)</f>
        <v>2</v>
      </c>
      <c r="F544" s="7">
        <f>IF(P544&gt;0,RANK(P544,(N544:P544,Q544:AE544)),0)</f>
        <v>0</v>
      </c>
      <c r="G544" s="1">
        <f t="shared" si="201"/>
        <v>311</v>
      </c>
      <c r="H544" s="2">
        <f t="shared" si="202"/>
        <v>6.0529388867263528E-2</v>
      </c>
      <c r="I544" s="2"/>
      <c r="J544" s="2">
        <f t="shared" si="203"/>
        <v>0.51557026080186841</v>
      </c>
      <c r="K544" s="2">
        <f t="shared" si="204"/>
        <v>0.45504087193460491</v>
      </c>
      <c r="L544" s="2">
        <f t="shared" si="205"/>
        <v>0</v>
      </c>
      <c r="M544" s="2">
        <f t="shared" si="206"/>
        <v>2.9388867263526686E-2</v>
      </c>
      <c r="N544" s="113">
        <v>2649</v>
      </c>
      <c r="O544" s="113">
        <v>2338</v>
      </c>
      <c r="P544" s="113"/>
      <c r="Q544" s="114">
        <v>151</v>
      </c>
      <c r="R544" s="114"/>
      <c r="S544" s="114"/>
      <c r="T544" s="114"/>
      <c r="U544" s="113"/>
      <c r="V544" s="113"/>
      <c r="W544" s="113"/>
      <c r="X544" s="113"/>
      <c r="Y544" s="113"/>
      <c r="Z544" s="113"/>
      <c r="AA544" s="113"/>
      <c r="AB544" s="113"/>
      <c r="AC544" s="113"/>
      <c r="AD544" s="113"/>
      <c r="AE544" s="113"/>
      <c r="AG544" s="7">
        <f>IF(Q544&gt;0,RANK(Q544,(N544:P544,Q544:AE544)),0)</f>
        <v>3</v>
      </c>
      <c r="AH544" s="7">
        <f>IF(R544&gt;0,RANK(R544,(N544:P544,Q544:AE544)),0)</f>
        <v>0</v>
      </c>
      <c r="AI544" s="7">
        <f>IF(T544&gt;0,RANK(T544,(N544:P544,Q544:AE544)),0)</f>
        <v>0</v>
      </c>
      <c r="AJ544" s="7">
        <f>IF(S544&gt;0,RANK(S544,(N544:P544,Q544:AE544)),0)</f>
        <v>0</v>
      </c>
      <c r="AK544" s="2">
        <f t="shared" si="207"/>
        <v>2.9388867263526665E-2</v>
      </c>
      <c r="AL544" s="2">
        <f t="shared" si="208"/>
        <v>0</v>
      </c>
      <c r="AM544" s="2">
        <f t="shared" si="209"/>
        <v>0</v>
      </c>
      <c r="AN544" s="2">
        <f t="shared" si="210"/>
        <v>0</v>
      </c>
      <c r="AP544" t="s">
        <v>164</v>
      </c>
      <c r="AQ544" t="s">
        <v>1248</v>
      </c>
      <c r="AR544">
        <v>3</v>
      </c>
      <c r="AT544" s="97">
        <v>13</v>
      </c>
      <c r="AU544" s="99">
        <v>267</v>
      </c>
      <c r="AV544" s="103">
        <f t="shared" ref="AV544:AV607" si="211">1000*AT544+AU544</f>
        <v>13267</v>
      </c>
      <c r="AX544" s="7" t="s">
        <v>1370</v>
      </c>
      <c r="BJ544">
        <v>0</v>
      </c>
      <c r="BK544">
        <v>0</v>
      </c>
    </row>
    <row r="545" spans="1:63" hidden="1" outlineLevel="1">
      <c r="A545" t="s">
        <v>387</v>
      </c>
      <c r="B545" t="s">
        <v>1248</v>
      </c>
      <c r="C545" s="1">
        <f t="shared" si="200"/>
        <v>2861</v>
      </c>
      <c r="D545" s="7">
        <f>IF(N545&gt;0, RANK(N545,(N545:P545,Q545:AE545)),0)</f>
        <v>1</v>
      </c>
      <c r="E545" s="7">
        <f>IF(O545&gt;0,RANK(O545,(N545:P545,Q545:AE545)),0)</f>
        <v>2</v>
      </c>
      <c r="F545" s="7">
        <f>IF(P545&gt;0,RANK(P545,(N545:P545,Q545:AE545)),0)</f>
        <v>0</v>
      </c>
      <c r="G545" s="1">
        <f t="shared" si="201"/>
        <v>789</v>
      </c>
      <c r="H545" s="2">
        <f t="shared" si="202"/>
        <v>0.27577770010485841</v>
      </c>
      <c r="I545" s="2"/>
      <c r="J545" s="2">
        <f t="shared" si="203"/>
        <v>0.62530583711988819</v>
      </c>
      <c r="K545" s="2">
        <f t="shared" si="204"/>
        <v>0.34952813701502972</v>
      </c>
      <c r="L545" s="2">
        <f t="shared" si="205"/>
        <v>0</v>
      </c>
      <c r="M545" s="2">
        <f t="shared" si="206"/>
        <v>2.5166025865082098E-2</v>
      </c>
      <c r="N545" s="113">
        <v>1789</v>
      </c>
      <c r="O545" s="113">
        <v>1000</v>
      </c>
      <c r="P545" s="113"/>
      <c r="Q545" s="114">
        <v>72</v>
      </c>
      <c r="R545" s="114"/>
      <c r="S545" s="114"/>
      <c r="T545" s="114"/>
      <c r="U545" s="113"/>
      <c r="V545" s="113"/>
      <c r="W545" s="113"/>
      <c r="X545" s="113"/>
      <c r="Y545" s="113"/>
      <c r="Z545" s="113"/>
      <c r="AA545" s="113"/>
      <c r="AB545" s="113"/>
      <c r="AC545" s="113"/>
      <c r="AD545" s="113"/>
      <c r="AE545" s="113"/>
      <c r="AG545" s="7">
        <f>IF(Q545&gt;0,RANK(Q545,(N545:P545,Q545:AE545)),0)</f>
        <v>3</v>
      </c>
      <c r="AH545" s="7">
        <f>IF(R545&gt;0,RANK(R545,(N545:P545,Q545:AE545)),0)</f>
        <v>0</v>
      </c>
      <c r="AI545" s="7">
        <f>IF(T545&gt;0,RANK(T545,(N545:P545,Q545:AE545)),0)</f>
        <v>0</v>
      </c>
      <c r="AJ545" s="7">
        <f>IF(S545&gt;0,RANK(S545,(N545:P545,Q545:AE545)),0)</f>
        <v>0</v>
      </c>
      <c r="AK545" s="2">
        <f t="shared" si="207"/>
        <v>2.5166025865082139E-2</v>
      </c>
      <c r="AL545" s="2">
        <f t="shared" si="208"/>
        <v>0</v>
      </c>
      <c r="AM545" s="2">
        <f t="shared" si="209"/>
        <v>0</v>
      </c>
      <c r="AN545" s="2">
        <f t="shared" si="210"/>
        <v>0</v>
      </c>
      <c r="AP545" t="s">
        <v>387</v>
      </c>
      <c r="AQ545" t="s">
        <v>1248</v>
      </c>
      <c r="AR545">
        <v>3</v>
      </c>
      <c r="AT545" s="97">
        <v>13</v>
      </c>
      <c r="AU545" s="99">
        <v>269</v>
      </c>
      <c r="AV545" s="103">
        <f t="shared" si="211"/>
        <v>13269</v>
      </c>
      <c r="AX545" s="7" t="s">
        <v>1370</v>
      </c>
      <c r="BJ545">
        <v>0</v>
      </c>
      <c r="BK545">
        <v>0</v>
      </c>
    </row>
    <row r="546" spans="1:63" hidden="1" outlineLevel="1">
      <c r="A546" t="s">
        <v>1136</v>
      </c>
      <c r="B546" t="s">
        <v>1248</v>
      </c>
      <c r="C546" s="1">
        <f t="shared" si="200"/>
        <v>3316</v>
      </c>
      <c r="D546" s="7">
        <f>IF(N546&gt;0, RANK(N546,(N546:P546,Q546:AE546)),0)</f>
        <v>1</v>
      </c>
      <c r="E546" s="7">
        <f>IF(O546&gt;0,RANK(O546,(N546:P546,Q546:AE546)),0)</f>
        <v>2</v>
      </c>
      <c r="F546" s="7">
        <f>IF(P546&gt;0,RANK(P546,(N546:P546,Q546:AE546)),0)</f>
        <v>0</v>
      </c>
      <c r="G546" s="1">
        <f t="shared" si="201"/>
        <v>1129</v>
      </c>
      <c r="H546" s="2">
        <f t="shared" si="202"/>
        <v>0.34047044632086854</v>
      </c>
      <c r="I546" s="2"/>
      <c r="J546" s="2">
        <f t="shared" si="203"/>
        <v>0.6513872135102533</v>
      </c>
      <c r="K546" s="2">
        <f t="shared" si="204"/>
        <v>0.31091676718938482</v>
      </c>
      <c r="L546" s="2">
        <f t="shared" si="205"/>
        <v>0</v>
      </c>
      <c r="M546" s="2">
        <f t="shared" si="206"/>
        <v>3.7696019300361872E-2</v>
      </c>
      <c r="N546" s="113">
        <v>2160</v>
      </c>
      <c r="O546" s="113">
        <v>1031</v>
      </c>
      <c r="P546" s="113"/>
      <c r="Q546" s="114">
        <v>125</v>
      </c>
      <c r="R546" s="114"/>
      <c r="S546" s="114"/>
      <c r="T546" s="114"/>
      <c r="U546" s="113"/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  <c r="AG546" s="7">
        <f>IF(Q546&gt;0,RANK(Q546,(N546:P546,Q546:AE546)),0)</f>
        <v>3</v>
      </c>
      <c r="AH546" s="7">
        <f>IF(R546&gt;0,RANK(R546,(N546:P546,Q546:AE546)),0)</f>
        <v>0</v>
      </c>
      <c r="AI546" s="7">
        <f>IF(T546&gt;0,RANK(T546,(N546:P546,Q546:AE546)),0)</f>
        <v>0</v>
      </c>
      <c r="AJ546" s="7">
        <f>IF(S546&gt;0,RANK(S546,(N546:P546,Q546:AE546)),0)</f>
        <v>0</v>
      </c>
      <c r="AK546" s="2">
        <f t="shared" si="207"/>
        <v>3.7696019300361878E-2</v>
      </c>
      <c r="AL546" s="2">
        <f t="shared" si="208"/>
        <v>0</v>
      </c>
      <c r="AM546" s="2">
        <f t="shared" si="209"/>
        <v>0</v>
      </c>
      <c r="AN546" s="2">
        <f t="shared" si="210"/>
        <v>0</v>
      </c>
      <c r="AP546" t="s">
        <v>1136</v>
      </c>
      <c r="AQ546" t="s">
        <v>1248</v>
      </c>
      <c r="AR546">
        <v>3</v>
      </c>
      <c r="AT546" s="97">
        <v>13</v>
      </c>
      <c r="AU546" s="99">
        <v>271</v>
      </c>
      <c r="AV546" s="103">
        <f t="shared" si="211"/>
        <v>13271</v>
      </c>
      <c r="AX546" s="7" t="s">
        <v>1370</v>
      </c>
      <c r="BJ546">
        <v>0</v>
      </c>
      <c r="BK546">
        <v>0</v>
      </c>
    </row>
    <row r="547" spans="1:63" hidden="1" outlineLevel="1">
      <c r="A547" t="s">
        <v>1796</v>
      </c>
      <c r="B547" t="s">
        <v>1248</v>
      </c>
      <c r="C547" s="1">
        <f t="shared" si="200"/>
        <v>3013</v>
      </c>
      <c r="D547" s="7">
        <f>IF(N547&gt;0, RANK(N547,(N547:P547,Q547:AE547)),0)</f>
        <v>1</v>
      </c>
      <c r="E547" s="7">
        <f>IF(O547&gt;0,RANK(O547,(N547:P547,Q547:AE547)),0)</f>
        <v>2</v>
      </c>
      <c r="F547" s="7">
        <f>IF(P547&gt;0,RANK(P547,(N547:P547,Q547:AE547)),0)</f>
        <v>0</v>
      </c>
      <c r="G547" s="1">
        <f t="shared" si="201"/>
        <v>1117</v>
      </c>
      <c r="H547" s="2">
        <f t="shared" si="202"/>
        <v>0.37072685031530034</v>
      </c>
      <c r="I547" s="2"/>
      <c r="J547" s="2">
        <f t="shared" si="203"/>
        <v>0.6717557251908397</v>
      </c>
      <c r="K547" s="2">
        <f t="shared" si="204"/>
        <v>0.30102887487553931</v>
      </c>
      <c r="L547" s="2">
        <f t="shared" si="205"/>
        <v>0</v>
      </c>
      <c r="M547" s="2">
        <f t="shared" si="206"/>
        <v>2.7215399933620987E-2</v>
      </c>
      <c r="N547" s="113">
        <v>2024</v>
      </c>
      <c r="O547" s="113">
        <v>907</v>
      </c>
      <c r="P547" s="113"/>
      <c r="Q547" s="114">
        <v>82</v>
      </c>
      <c r="R547" s="114"/>
      <c r="S547" s="114"/>
      <c r="T547" s="114"/>
      <c r="U547" s="113"/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G547" s="7">
        <f>IF(Q547&gt;0,RANK(Q547,(N547:P547,Q547:AE547)),0)</f>
        <v>3</v>
      </c>
      <c r="AH547" s="7">
        <f>IF(R547&gt;0,RANK(R547,(N547:P547,Q547:AE547)),0)</f>
        <v>0</v>
      </c>
      <c r="AI547" s="7">
        <f>IF(T547&gt;0,RANK(T547,(N547:P547,Q547:AE547)),0)</f>
        <v>0</v>
      </c>
      <c r="AJ547" s="7">
        <f>IF(S547&gt;0,RANK(S547,(N547:P547,Q547:AE547)),0)</f>
        <v>0</v>
      </c>
      <c r="AK547" s="2">
        <f t="shared" si="207"/>
        <v>2.7215399933620977E-2</v>
      </c>
      <c r="AL547" s="2">
        <f t="shared" si="208"/>
        <v>0</v>
      </c>
      <c r="AM547" s="2">
        <f t="shared" si="209"/>
        <v>0</v>
      </c>
      <c r="AN547" s="2">
        <f t="shared" si="210"/>
        <v>0</v>
      </c>
      <c r="AP547" t="s">
        <v>1796</v>
      </c>
      <c r="AQ547" t="s">
        <v>1248</v>
      </c>
      <c r="AR547">
        <v>2</v>
      </c>
      <c r="AT547" s="97">
        <v>13</v>
      </c>
      <c r="AU547" s="99">
        <v>273</v>
      </c>
      <c r="AV547" s="103">
        <f t="shared" si="211"/>
        <v>13273</v>
      </c>
      <c r="AX547" s="7" t="s">
        <v>1370</v>
      </c>
      <c r="BJ547">
        <v>0</v>
      </c>
      <c r="BK547">
        <v>0</v>
      </c>
    </row>
    <row r="548" spans="1:63" hidden="1" outlineLevel="1">
      <c r="A548" t="s">
        <v>1288</v>
      </c>
      <c r="B548" t="s">
        <v>1248</v>
      </c>
      <c r="C548" s="1">
        <f t="shared" si="200"/>
        <v>11980</v>
      </c>
      <c r="D548" s="7">
        <f>IF(N548&gt;0, RANK(N548,(N548:P548,Q548:AE548)),0)</f>
        <v>2</v>
      </c>
      <c r="E548" s="7">
        <f>IF(O548&gt;0,RANK(O548,(N548:P548,Q548:AE548)),0)</f>
        <v>1</v>
      </c>
      <c r="F548" s="7">
        <f>IF(P548&gt;0,RANK(P548,(N548:P548,Q548:AE548)),0)</f>
        <v>0</v>
      </c>
      <c r="G548" s="1">
        <f t="shared" si="201"/>
        <v>73</v>
      </c>
      <c r="H548" s="2">
        <f t="shared" si="202"/>
        <v>6.0934891485809684E-3</v>
      </c>
      <c r="I548" s="2"/>
      <c r="J548" s="2">
        <f t="shared" si="203"/>
        <v>0.48747913188647746</v>
      </c>
      <c r="K548" s="2">
        <f t="shared" si="204"/>
        <v>0.49357262103505845</v>
      </c>
      <c r="L548" s="2">
        <f t="shared" si="205"/>
        <v>0</v>
      </c>
      <c r="M548" s="2">
        <f t="shared" si="206"/>
        <v>1.8948247078464042E-2</v>
      </c>
      <c r="N548" s="113">
        <v>5840</v>
      </c>
      <c r="O548" s="113">
        <v>5913</v>
      </c>
      <c r="P548" s="113"/>
      <c r="Q548" s="114">
        <v>227</v>
      </c>
      <c r="R548" s="114"/>
      <c r="S548" s="114"/>
      <c r="T548" s="114"/>
      <c r="U548" s="113"/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  <c r="AG548" s="7">
        <f>IF(Q548&gt;0,RANK(Q548,(N548:P548,Q548:AE548)),0)</f>
        <v>3</v>
      </c>
      <c r="AH548" s="7">
        <f>IF(R548&gt;0,RANK(R548,(N548:P548,Q548:AE548)),0)</f>
        <v>0</v>
      </c>
      <c r="AI548" s="7">
        <f>IF(T548&gt;0,RANK(T548,(N548:P548,Q548:AE548)),0)</f>
        <v>0</v>
      </c>
      <c r="AJ548" s="7">
        <f>IF(S548&gt;0,RANK(S548,(N548:P548,Q548:AE548)),0)</f>
        <v>0</v>
      </c>
      <c r="AK548" s="2">
        <f t="shared" si="207"/>
        <v>1.8948247078464108E-2</v>
      </c>
      <c r="AL548" s="2">
        <f t="shared" si="208"/>
        <v>0</v>
      </c>
      <c r="AM548" s="2">
        <f t="shared" si="209"/>
        <v>0</v>
      </c>
      <c r="AN548" s="2">
        <f t="shared" si="210"/>
        <v>0</v>
      </c>
      <c r="AP548" t="s">
        <v>1288</v>
      </c>
      <c r="AQ548" t="s">
        <v>1248</v>
      </c>
      <c r="AR548">
        <v>2</v>
      </c>
      <c r="AT548" s="97">
        <v>13</v>
      </c>
      <c r="AU548" s="99">
        <v>275</v>
      </c>
      <c r="AV548" s="103">
        <f t="shared" si="211"/>
        <v>13275</v>
      </c>
      <c r="AX548" s="7" t="s">
        <v>1370</v>
      </c>
      <c r="BJ548">
        <v>0</v>
      </c>
      <c r="BK548">
        <v>0</v>
      </c>
    </row>
    <row r="549" spans="1:63" hidden="1" outlineLevel="1">
      <c r="A549" t="s">
        <v>2125</v>
      </c>
      <c r="B549" t="s">
        <v>1248</v>
      </c>
      <c r="C549" s="1">
        <f t="shared" si="200"/>
        <v>9181</v>
      </c>
      <c r="D549" s="7">
        <f>IF(N549&gt;0, RANK(N549,(N549:P549,Q549:AE549)),0)</f>
        <v>1</v>
      </c>
      <c r="E549" s="7">
        <f>IF(O549&gt;0,RANK(O549,(N549:P549,Q549:AE549)),0)</f>
        <v>2</v>
      </c>
      <c r="F549" s="7">
        <f>IF(P549&gt;0,RANK(P549,(N549:P549,Q549:AE549)),0)</f>
        <v>0</v>
      </c>
      <c r="G549" s="1">
        <f t="shared" si="201"/>
        <v>188</v>
      </c>
      <c r="H549" s="2">
        <f t="shared" si="202"/>
        <v>2.0477072214355733E-2</v>
      </c>
      <c r="I549" s="2"/>
      <c r="J549" s="2">
        <f t="shared" si="203"/>
        <v>0.4983117307482845</v>
      </c>
      <c r="K549" s="2">
        <f t="shared" si="204"/>
        <v>0.47783465853392876</v>
      </c>
      <c r="L549" s="2">
        <f t="shared" si="205"/>
        <v>0</v>
      </c>
      <c r="M549" s="2">
        <f t="shared" si="206"/>
        <v>2.3853610717786744E-2</v>
      </c>
      <c r="N549" s="113">
        <v>4575</v>
      </c>
      <c r="O549" s="113">
        <v>4387</v>
      </c>
      <c r="P549" s="113"/>
      <c r="Q549" s="114">
        <v>219</v>
      </c>
      <c r="R549" s="114"/>
      <c r="S549" s="114"/>
      <c r="T549" s="114"/>
      <c r="U549" s="113"/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  <c r="AG549" s="7">
        <f>IF(Q549&gt;0,RANK(Q549,(N549:P549,Q549:AE549)),0)</f>
        <v>3</v>
      </c>
      <c r="AH549" s="7">
        <f>IF(R549&gt;0,RANK(R549,(N549:P549,Q549:AE549)),0)</f>
        <v>0</v>
      </c>
      <c r="AI549" s="7">
        <f>IF(T549&gt;0,RANK(T549,(N549:P549,Q549:AE549)),0)</f>
        <v>0</v>
      </c>
      <c r="AJ549" s="7">
        <f>IF(S549&gt;0,RANK(S549,(N549:P549,Q549:AE549)),0)</f>
        <v>0</v>
      </c>
      <c r="AK549" s="2">
        <f t="shared" si="207"/>
        <v>2.3853610717786734E-2</v>
      </c>
      <c r="AL549" s="2">
        <f t="shared" si="208"/>
        <v>0</v>
      </c>
      <c r="AM549" s="2">
        <f t="shared" si="209"/>
        <v>0</v>
      </c>
      <c r="AN549" s="2">
        <f t="shared" si="210"/>
        <v>0</v>
      </c>
      <c r="AP549" t="s">
        <v>2125</v>
      </c>
      <c r="AQ549" t="s">
        <v>1248</v>
      </c>
      <c r="AR549">
        <v>2</v>
      </c>
      <c r="AT549" s="97">
        <v>13</v>
      </c>
      <c r="AU549" s="99">
        <v>277</v>
      </c>
      <c r="AV549" s="103">
        <f t="shared" si="211"/>
        <v>13277</v>
      </c>
      <c r="AX549" s="7" t="s">
        <v>1370</v>
      </c>
      <c r="BJ549">
        <v>0</v>
      </c>
      <c r="BK549">
        <v>0</v>
      </c>
    </row>
    <row r="550" spans="1:63" hidden="1" outlineLevel="1">
      <c r="A550" t="s">
        <v>1037</v>
      </c>
      <c r="B550" t="s">
        <v>1248</v>
      </c>
      <c r="C550" s="1">
        <f t="shared" si="200"/>
        <v>6482</v>
      </c>
      <c r="D550" s="7">
        <f>IF(N550&gt;0, RANK(N550,(N550:P550,Q550:AE550)),0)</f>
        <v>2</v>
      </c>
      <c r="E550" s="7">
        <f>IF(O550&gt;0,RANK(O550,(N550:P550,Q550:AE550)),0)</f>
        <v>1</v>
      </c>
      <c r="F550" s="7">
        <f>IF(P550&gt;0,RANK(P550,(N550:P550,Q550:AE550)),0)</f>
        <v>0</v>
      </c>
      <c r="G550" s="1">
        <f t="shared" si="201"/>
        <v>1153</v>
      </c>
      <c r="H550" s="2">
        <f t="shared" si="202"/>
        <v>0.17787719839555693</v>
      </c>
      <c r="I550" s="2"/>
      <c r="J550" s="2">
        <f t="shared" si="203"/>
        <v>0.3986423943227399</v>
      </c>
      <c r="K550" s="2">
        <f t="shared" si="204"/>
        <v>0.57651959271829678</v>
      </c>
      <c r="L550" s="2">
        <f t="shared" si="205"/>
        <v>0</v>
      </c>
      <c r="M550" s="2">
        <f t="shared" si="206"/>
        <v>2.4838012958963263E-2</v>
      </c>
      <c r="N550" s="113">
        <v>2584</v>
      </c>
      <c r="O550" s="113">
        <v>3737</v>
      </c>
      <c r="P550" s="113"/>
      <c r="Q550" s="114">
        <v>161</v>
      </c>
      <c r="R550" s="114"/>
      <c r="S550" s="114"/>
      <c r="T550" s="114"/>
      <c r="U550" s="113"/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  <c r="AG550" s="7">
        <f>IF(Q550&gt;0,RANK(Q550,(N550:P550,Q550:AE550)),0)</f>
        <v>3</v>
      </c>
      <c r="AH550" s="7">
        <f>IF(R550&gt;0,RANK(R550,(N550:P550,Q550:AE550)),0)</f>
        <v>0</v>
      </c>
      <c r="AI550" s="7">
        <f>IF(T550&gt;0,RANK(T550,(N550:P550,Q550:AE550)),0)</f>
        <v>0</v>
      </c>
      <c r="AJ550" s="7">
        <f>IF(S550&gt;0,RANK(S550,(N550:P550,Q550:AE550)),0)</f>
        <v>0</v>
      </c>
      <c r="AK550" s="2">
        <f t="shared" si="207"/>
        <v>2.4838012958963283E-2</v>
      </c>
      <c r="AL550" s="2">
        <f t="shared" si="208"/>
        <v>0</v>
      </c>
      <c r="AM550" s="2">
        <f t="shared" si="209"/>
        <v>0</v>
      </c>
      <c r="AN550" s="2">
        <f t="shared" si="210"/>
        <v>0</v>
      </c>
      <c r="AP550" t="s">
        <v>1037</v>
      </c>
      <c r="AQ550" t="s">
        <v>1248</v>
      </c>
      <c r="AR550">
        <v>3</v>
      </c>
      <c r="AT550" s="97">
        <v>13</v>
      </c>
      <c r="AU550" s="99">
        <v>279</v>
      </c>
      <c r="AV550" s="103">
        <f t="shared" si="211"/>
        <v>13279</v>
      </c>
      <c r="AX550" s="7" t="s">
        <v>1370</v>
      </c>
      <c r="BJ550">
        <v>0</v>
      </c>
      <c r="BK550">
        <v>0</v>
      </c>
    </row>
    <row r="551" spans="1:63" hidden="1" outlineLevel="1">
      <c r="A551" t="s">
        <v>784</v>
      </c>
      <c r="B551" t="s">
        <v>1248</v>
      </c>
      <c r="C551" s="1">
        <f t="shared" si="200"/>
        <v>3458</v>
      </c>
      <c r="D551" s="7">
        <f>IF(N551&gt;0, RANK(N551,(N551:P551,Q551:AE551)),0)</f>
        <v>2</v>
      </c>
      <c r="E551" s="7">
        <f>IF(O551&gt;0,RANK(O551,(N551:P551,Q551:AE551)),0)</f>
        <v>1</v>
      </c>
      <c r="F551" s="7">
        <f>IF(P551&gt;0,RANK(P551,(N551:P551,Q551:AE551)),0)</f>
        <v>0</v>
      </c>
      <c r="G551" s="1">
        <f t="shared" si="201"/>
        <v>72</v>
      </c>
      <c r="H551" s="2">
        <f t="shared" si="202"/>
        <v>2.0821283979178717E-2</v>
      </c>
      <c r="I551" s="2"/>
      <c r="J551" s="2">
        <f t="shared" si="203"/>
        <v>0.48004626951995372</v>
      </c>
      <c r="K551" s="2">
        <f t="shared" si="204"/>
        <v>0.50086755349913248</v>
      </c>
      <c r="L551" s="2">
        <f t="shared" si="205"/>
        <v>0</v>
      </c>
      <c r="M551" s="2">
        <f t="shared" si="206"/>
        <v>1.908617698091386E-2</v>
      </c>
      <c r="N551" s="113">
        <v>1660</v>
      </c>
      <c r="O551" s="113">
        <v>1732</v>
      </c>
      <c r="P551" s="113"/>
      <c r="Q551" s="114">
        <v>66</v>
      </c>
      <c r="R551" s="114"/>
      <c r="S551" s="114"/>
      <c r="T551" s="114"/>
      <c r="U551" s="113"/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  <c r="AG551" s="7">
        <f>IF(Q551&gt;0,RANK(Q551,(N551:P551,Q551:AE551)),0)</f>
        <v>3</v>
      </c>
      <c r="AH551" s="7">
        <f>IF(R551&gt;0,RANK(R551,(N551:P551,Q551:AE551)),0)</f>
        <v>0</v>
      </c>
      <c r="AI551" s="7">
        <f>IF(T551&gt;0,RANK(T551,(N551:P551,Q551:AE551)),0)</f>
        <v>0</v>
      </c>
      <c r="AJ551" s="7">
        <f>IF(S551&gt;0,RANK(S551,(N551:P551,Q551:AE551)),0)</f>
        <v>0</v>
      </c>
      <c r="AK551" s="2">
        <f t="shared" si="207"/>
        <v>1.9086176980913822E-2</v>
      </c>
      <c r="AL551" s="2">
        <f t="shared" si="208"/>
        <v>0</v>
      </c>
      <c r="AM551" s="2">
        <f t="shared" si="209"/>
        <v>0</v>
      </c>
      <c r="AN551" s="2">
        <f t="shared" si="210"/>
        <v>0</v>
      </c>
      <c r="AP551" t="s">
        <v>784</v>
      </c>
      <c r="AQ551" t="s">
        <v>1248</v>
      </c>
      <c r="AR551">
        <v>9</v>
      </c>
      <c r="AT551" s="97">
        <v>13</v>
      </c>
      <c r="AU551" s="99">
        <v>281</v>
      </c>
      <c r="AV551" s="103">
        <f t="shared" si="211"/>
        <v>13281</v>
      </c>
      <c r="AX551" s="7" t="s">
        <v>1370</v>
      </c>
      <c r="BJ551">
        <v>0</v>
      </c>
      <c r="BK551">
        <v>0</v>
      </c>
    </row>
    <row r="552" spans="1:63" hidden="1" outlineLevel="1">
      <c r="A552" t="s">
        <v>2145</v>
      </c>
      <c r="B552" t="s">
        <v>1248</v>
      </c>
      <c r="C552" s="1">
        <f t="shared" si="200"/>
        <v>1868</v>
      </c>
      <c r="D552" s="7">
        <f>IF(N552&gt;0, RANK(N552,(N552:P552,Q552:AE552)),0)</f>
        <v>1</v>
      </c>
      <c r="E552" s="7">
        <f>IF(O552&gt;0,RANK(O552,(N552:P552,Q552:AE552)),0)</f>
        <v>2</v>
      </c>
      <c r="F552" s="7">
        <f>IF(P552&gt;0,RANK(P552,(N552:P552,Q552:AE552)),0)</f>
        <v>0</v>
      </c>
      <c r="G552" s="1">
        <f t="shared" si="201"/>
        <v>395</v>
      </c>
      <c r="H552" s="2">
        <f t="shared" si="202"/>
        <v>0.2114561027837259</v>
      </c>
      <c r="I552" s="2"/>
      <c r="J552" s="2">
        <f t="shared" si="203"/>
        <v>0.60117773019271947</v>
      </c>
      <c r="K552" s="2">
        <f t="shared" si="204"/>
        <v>0.38972162740899358</v>
      </c>
      <c r="L552" s="2">
        <f t="shared" si="205"/>
        <v>0</v>
      </c>
      <c r="M552" s="2">
        <f t="shared" si="206"/>
        <v>9.1006423982869511E-3</v>
      </c>
      <c r="N552" s="113">
        <v>1123</v>
      </c>
      <c r="O552" s="113">
        <v>728</v>
      </c>
      <c r="P552" s="113"/>
      <c r="Q552" s="114">
        <v>17</v>
      </c>
      <c r="R552" s="114"/>
      <c r="S552" s="114"/>
      <c r="T552" s="114"/>
      <c r="U552" s="113"/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  <c r="AG552" s="7">
        <f>IF(Q552&gt;0,RANK(Q552,(N552:P552,Q552:AE552)),0)</f>
        <v>3</v>
      </c>
      <c r="AH552" s="7">
        <f>IF(R552&gt;0,RANK(R552,(N552:P552,Q552:AE552)),0)</f>
        <v>0</v>
      </c>
      <c r="AI552" s="7">
        <f>IF(T552&gt;0,RANK(T552,(N552:P552,Q552:AE552)),0)</f>
        <v>0</v>
      </c>
      <c r="AJ552" s="7">
        <f>IF(S552&gt;0,RANK(S552,(N552:P552,Q552:AE552)),0)</f>
        <v>0</v>
      </c>
      <c r="AK552" s="2">
        <f t="shared" si="207"/>
        <v>9.1006423982869372E-3</v>
      </c>
      <c r="AL552" s="2">
        <f t="shared" si="208"/>
        <v>0</v>
      </c>
      <c r="AM552" s="2">
        <f t="shared" si="209"/>
        <v>0</v>
      </c>
      <c r="AN552" s="2">
        <f t="shared" si="210"/>
        <v>0</v>
      </c>
      <c r="AP552" t="s">
        <v>2145</v>
      </c>
      <c r="AQ552" t="s">
        <v>1248</v>
      </c>
      <c r="AR552">
        <v>3</v>
      </c>
      <c r="AT552" s="97">
        <v>13</v>
      </c>
      <c r="AU552" s="99">
        <v>283</v>
      </c>
      <c r="AV552" s="103">
        <f t="shared" si="211"/>
        <v>13283</v>
      </c>
      <c r="AX552" s="7" t="s">
        <v>1370</v>
      </c>
      <c r="BJ552">
        <v>0</v>
      </c>
      <c r="BK552">
        <v>0</v>
      </c>
    </row>
    <row r="553" spans="1:63" hidden="1" outlineLevel="1">
      <c r="A553" t="s">
        <v>885</v>
      </c>
      <c r="B553" t="s">
        <v>1248</v>
      </c>
      <c r="C553" s="1">
        <f t="shared" si="200"/>
        <v>17171</v>
      </c>
      <c r="D553" s="7">
        <f>IF(N553&gt;0, RANK(N553,(N553:P553,Q553:AE553)),0)</f>
        <v>2</v>
      </c>
      <c r="E553" s="7">
        <f>IF(O553&gt;0,RANK(O553,(N553:P553,Q553:AE553)),0)</f>
        <v>1</v>
      </c>
      <c r="F553" s="7">
        <f>IF(P553&gt;0,RANK(P553,(N553:P553,Q553:AE553)),0)</f>
        <v>0</v>
      </c>
      <c r="G553" s="1">
        <f t="shared" si="201"/>
        <v>763</v>
      </c>
      <c r="H553" s="2">
        <f t="shared" si="202"/>
        <v>4.4435385242560133E-2</v>
      </c>
      <c r="I553" s="2"/>
      <c r="J553" s="2">
        <f t="shared" si="203"/>
        <v>0.46479529439170697</v>
      </c>
      <c r="K553" s="2">
        <f t="shared" si="204"/>
        <v>0.50923067963426705</v>
      </c>
      <c r="L553" s="2">
        <f t="shared" si="205"/>
        <v>0</v>
      </c>
      <c r="M553" s="2">
        <f t="shared" si="206"/>
        <v>2.5974025974025983E-2</v>
      </c>
      <c r="N553" s="113">
        <v>7981</v>
      </c>
      <c r="O553" s="113">
        <v>8744</v>
      </c>
      <c r="P553" s="113"/>
      <c r="Q553" s="114">
        <v>446</v>
      </c>
      <c r="R553" s="114"/>
      <c r="S553" s="114"/>
      <c r="T553" s="114"/>
      <c r="U553" s="113"/>
      <c r="V553" s="113"/>
      <c r="W553" s="113"/>
      <c r="X553" s="113"/>
      <c r="Y553" s="113"/>
      <c r="Z553" s="113"/>
      <c r="AA553" s="113"/>
      <c r="AB553" s="113"/>
      <c r="AC553" s="113"/>
      <c r="AD553" s="113"/>
      <c r="AE553" s="113"/>
      <c r="AG553" s="7">
        <f>IF(Q553&gt;0,RANK(Q553,(N553:P553,Q553:AE553)),0)</f>
        <v>3</v>
      </c>
      <c r="AH553" s="7">
        <f>IF(R553&gt;0,RANK(R553,(N553:P553,Q553:AE553)),0)</f>
        <v>0</v>
      </c>
      <c r="AI553" s="7">
        <f>IF(T553&gt;0,RANK(T553,(N553:P553,Q553:AE553)),0)</f>
        <v>0</v>
      </c>
      <c r="AJ553" s="7">
        <f>IF(S553&gt;0,RANK(S553,(N553:P553,Q553:AE553)),0)</f>
        <v>0</v>
      </c>
      <c r="AK553" s="2">
        <f t="shared" si="207"/>
        <v>2.5974025974025976E-2</v>
      </c>
      <c r="AL553" s="2">
        <f t="shared" si="208"/>
        <v>0</v>
      </c>
      <c r="AM553" s="2">
        <f t="shared" si="209"/>
        <v>0</v>
      </c>
      <c r="AN553" s="2">
        <f t="shared" si="210"/>
        <v>0</v>
      </c>
      <c r="AP553" t="s">
        <v>885</v>
      </c>
      <c r="AQ553" t="s">
        <v>1248</v>
      </c>
      <c r="AR553">
        <v>0</v>
      </c>
      <c r="AT553" s="97">
        <v>13</v>
      </c>
      <c r="AU553" s="99">
        <v>285</v>
      </c>
      <c r="AV553" s="103">
        <f t="shared" si="211"/>
        <v>13285</v>
      </c>
      <c r="AX553" s="7" t="s">
        <v>1370</v>
      </c>
      <c r="BJ553">
        <v>0</v>
      </c>
      <c r="BK553">
        <v>0</v>
      </c>
    </row>
    <row r="554" spans="1:63" hidden="1" outlineLevel="1">
      <c r="A554" t="s">
        <v>2086</v>
      </c>
      <c r="B554" t="s">
        <v>1248</v>
      </c>
      <c r="C554" s="1">
        <f t="shared" si="200"/>
        <v>2873</v>
      </c>
      <c r="D554" s="7">
        <f>IF(N554&gt;0, RANK(N554,(N554:P554,Q554:AE554)),0)</f>
        <v>1</v>
      </c>
      <c r="E554" s="7">
        <f>IF(O554&gt;0,RANK(O554,(N554:P554,Q554:AE554)),0)</f>
        <v>2</v>
      </c>
      <c r="F554" s="7">
        <f>IF(P554&gt;0,RANK(P554,(N554:P554,Q554:AE554)),0)</f>
        <v>0</v>
      </c>
      <c r="G554" s="1">
        <f t="shared" si="201"/>
        <v>1142</v>
      </c>
      <c r="H554" s="2">
        <f t="shared" si="202"/>
        <v>0.39749390880612601</v>
      </c>
      <c r="I554" s="2"/>
      <c r="J554" s="2">
        <f t="shared" si="203"/>
        <v>0.68847894187260705</v>
      </c>
      <c r="K554" s="2">
        <f t="shared" si="204"/>
        <v>0.29098503306648105</v>
      </c>
      <c r="L554" s="2">
        <f t="shared" si="205"/>
        <v>0</v>
      </c>
      <c r="M554" s="2">
        <f t="shared" si="206"/>
        <v>2.05360250609119E-2</v>
      </c>
      <c r="N554" s="113">
        <v>1978</v>
      </c>
      <c r="O554" s="113">
        <v>836</v>
      </c>
      <c r="P554" s="113"/>
      <c r="Q554" s="114">
        <v>59</v>
      </c>
      <c r="R554" s="114"/>
      <c r="S554" s="114"/>
      <c r="T554" s="114"/>
      <c r="U554" s="113"/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  <c r="AG554" s="7">
        <f>IF(Q554&gt;0,RANK(Q554,(N554:P554,Q554:AE554)),0)</f>
        <v>3</v>
      </c>
      <c r="AH554" s="7">
        <f>IF(R554&gt;0,RANK(R554,(N554:P554,Q554:AE554)),0)</f>
        <v>0</v>
      </c>
      <c r="AI554" s="7">
        <f>IF(T554&gt;0,RANK(T554,(N554:P554,Q554:AE554)),0)</f>
        <v>0</v>
      </c>
      <c r="AJ554" s="7">
        <f>IF(S554&gt;0,RANK(S554,(N554:P554,Q554:AE554)),0)</f>
        <v>0</v>
      </c>
      <c r="AK554" s="2">
        <f t="shared" si="207"/>
        <v>2.0536025060911938E-2</v>
      </c>
      <c r="AL554" s="2">
        <f t="shared" si="208"/>
        <v>0</v>
      </c>
      <c r="AM554" s="2">
        <f t="shared" si="209"/>
        <v>0</v>
      </c>
      <c r="AN554" s="2">
        <f t="shared" si="210"/>
        <v>0</v>
      </c>
      <c r="AP554" t="s">
        <v>2086</v>
      </c>
      <c r="AQ554" t="s">
        <v>1248</v>
      </c>
      <c r="AR554">
        <v>2</v>
      </c>
      <c r="AT554" s="97">
        <v>13</v>
      </c>
      <c r="AU554" s="99">
        <v>287</v>
      </c>
      <c r="AV554" s="103">
        <f t="shared" si="211"/>
        <v>13287</v>
      </c>
      <c r="AX554" s="7" t="s">
        <v>1370</v>
      </c>
      <c r="BJ554">
        <v>0</v>
      </c>
      <c r="BK554">
        <v>0</v>
      </c>
    </row>
    <row r="555" spans="1:63" hidden="1" outlineLevel="1">
      <c r="A555" t="s">
        <v>1813</v>
      </c>
      <c r="B555" t="s">
        <v>1248</v>
      </c>
      <c r="C555" s="1">
        <f t="shared" si="200"/>
        <v>3452</v>
      </c>
      <c r="D555" s="7">
        <f>IF(N555&gt;0, RANK(N555,(N555:P555,Q555:AE555)),0)</f>
        <v>1</v>
      </c>
      <c r="E555" s="7">
        <f>IF(O555&gt;0,RANK(O555,(N555:P555,Q555:AE555)),0)</f>
        <v>2</v>
      </c>
      <c r="F555" s="7">
        <f>IF(P555&gt;0,RANK(P555,(N555:P555,Q555:AE555)),0)</f>
        <v>0</v>
      </c>
      <c r="G555" s="1">
        <f t="shared" si="201"/>
        <v>1687</v>
      </c>
      <c r="H555" s="2">
        <f t="shared" si="202"/>
        <v>0.48870220162224798</v>
      </c>
      <c r="I555" s="2"/>
      <c r="J555" s="2">
        <f t="shared" si="203"/>
        <v>0.72914252607184238</v>
      </c>
      <c r="K555" s="2">
        <f t="shared" si="204"/>
        <v>0.24044032444959443</v>
      </c>
      <c r="L555" s="2">
        <f t="shared" si="205"/>
        <v>0</v>
      </c>
      <c r="M555" s="2">
        <f t="shared" si="206"/>
        <v>3.0417149478563194E-2</v>
      </c>
      <c r="N555" s="113">
        <v>2517</v>
      </c>
      <c r="O555" s="113">
        <v>830</v>
      </c>
      <c r="P555" s="113"/>
      <c r="Q555" s="114">
        <v>105</v>
      </c>
      <c r="R555" s="114"/>
      <c r="S555" s="114"/>
      <c r="T555" s="114"/>
      <c r="U555" s="113"/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  <c r="AG555" s="7">
        <f>IF(Q555&gt;0,RANK(Q555,(N555:P555,Q555:AE555)),0)</f>
        <v>3</v>
      </c>
      <c r="AH555" s="7">
        <f>IF(R555&gt;0,RANK(R555,(N555:P555,Q555:AE555)),0)</f>
        <v>0</v>
      </c>
      <c r="AI555" s="7">
        <f>IF(T555&gt;0,RANK(T555,(N555:P555,Q555:AE555)),0)</f>
        <v>0</v>
      </c>
      <c r="AJ555" s="7">
        <f>IF(S555&gt;0,RANK(S555,(N555:P555,Q555:AE555)),0)</f>
        <v>0</v>
      </c>
      <c r="AK555" s="2">
        <f t="shared" si="207"/>
        <v>3.0417149478563152E-2</v>
      </c>
      <c r="AL555" s="2">
        <f t="shared" si="208"/>
        <v>0</v>
      </c>
      <c r="AM555" s="2">
        <f t="shared" si="209"/>
        <v>0</v>
      </c>
      <c r="AN555" s="2">
        <f t="shared" si="210"/>
        <v>0</v>
      </c>
      <c r="AP555" t="s">
        <v>1813</v>
      </c>
      <c r="AQ555" t="s">
        <v>1248</v>
      </c>
      <c r="AR555">
        <v>3</v>
      </c>
      <c r="AT555" s="97">
        <v>13</v>
      </c>
      <c r="AU555" s="99">
        <v>289</v>
      </c>
      <c r="AV555" s="103">
        <f t="shared" si="211"/>
        <v>13289</v>
      </c>
      <c r="AX555" s="7" t="s">
        <v>1370</v>
      </c>
      <c r="BJ555">
        <v>0</v>
      </c>
      <c r="BK555">
        <v>0</v>
      </c>
    </row>
    <row r="556" spans="1:63" hidden="1" outlineLevel="1">
      <c r="A556" t="s">
        <v>762</v>
      </c>
      <c r="B556" t="s">
        <v>1248</v>
      </c>
      <c r="C556" s="1">
        <f t="shared" si="200"/>
        <v>5467</v>
      </c>
      <c r="D556" s="7">
        <f>IF(N556&gt;0, RANK(N556,(N556:P556,Q556:AE556)),0)</f>
        <v>2</v>
      </c>
      <c r="E556" s="7">
        <f>IF(O556&gt;0,RANK(O556,(N556:P556,Q556:AE556)),0)</f>
        <v>1</v>
      </c>
      <c r="F556" s="7">
        <f>IF(P556&gt;0,RANK(P556,(N556:P556,Q556:AE556)),0)</f>
        <v>0</v>
      </c>
      <c r="G556" s="1">
        <f t="shared" si="201"/>
        <v>255</v>
      </c>
      <c r="H556" s="2">
        <f t="shared" si="202"/>
        <v>4.6643497347722697E-2</v>
      </c>
      <c r="I556" s="2"/>
      <c r="J556" s="2">
        <f t="shared" si="203"/>
        <v>0.46204499725626486</v>
      </c>
      <c r="K556" s="2">
        <f t="shared" si="204"/>
        <v>0.50868849460398757</v>
      </c>
      <c r="L556" s="2">
        <f t="shared" si="205"/>
        <v>0</v>
      </c>
      <c r="M556" s="2">
        <f t="shared" si="206"/>
        <v>2.9266508139747627E-2</v>
      </c>
      <c r="N556" s="113">
        <v>2526</v>
      </c>
      <c r="O556" s="113">
        <v>2781</v>
      </c>
      <c r="P556" s="113"/>
      <c r="Q556" s="114">
        <v>160</v>
      </c>
      <c r="R556" s="114"/>
      <c r="S556" s="114"/>
      <c r="T556" s="114"/>
      <c r="U556" s="113"/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  <c r="AG556" s="7">
        <f>IF(Q556&gt;0,RANK(Q556,(N556:P556,Q556:AE556)),0)</f>
        <v>3</v>
      </c>
      <c r="AH556" s="7">
        <f>IF(R556&gt;0,RANK(R556,(N556:P556,Q556:AE556)),0)</f>
        <v>0</v>
      </c>
      <c r="AI556" s="7">
        <f>IF(T556&gt;0,RANK(T556,(N556:P556,Q556:AE556)),0)</f>
        <v>0</v>
      </c>
      <c r="AJ556" s="7">
        <f>IF(S556&gt;0,RANK(S556,(N556:P556,Q556:AE556)),0)</f>
        <v>0</v>
      </c>
      <c r="AK556" s="2">
        <f t="shared" si="207"/>
        <v>2.9266508139747575E-2</v>
      </c>
      <c r="AL556" s="2">
        <f t="shared" si="208"/>
        <v>0</v>
      </c>
      <c r="AM556" s="2">
        <f t="shared" si="209"/>
        <v>0</v>
      </c>
      <c r="AN556" s="2">
        <f t="shared" si="210"/>
        <v>0</v>
      </c>
      <c r="AP556" t="s">
        <v>762</v>
      </c>
      <c r="AQ556" t="s">
        <v>1248</v>
      </c>
      <c r="AR556">
        <v>9</v>
      </c>
      <c r="AT556" s="97">
        <v>13</v>
      </c>
      <c r="AU556" s="99">
        <v>291</v>
      </c>
      <c r="AV556" s="103">
        <f t="shared" si="211"/>
        <v>13291</v>
      </c>
      <c r="AX556" s="7" t="s">
        <v>1370</v>
      </c>
      <c r="BJ556">
        <v>0</v>
      </c>
      <c r="BK556">
        <v>0</v>
      </c>
    </row>
    <row r="557" spans="1:63" hidden="1" outlineLevel="1">
      <c r="A557" t="s">
        <v>1640</v>
      </c>
      <c r="B557" t="s">
        <v>1248</v>
      </c>
      <c r="C557" s="1">
        <f t="shared" si="200"/>
        <v>9234</v>
      </c>
      <c r="D557" s="7">
        <f>IF(N557&gt;0, RANK(N557,(N557:P557,Q557:AE557)),0)</f>
        <v>1</v>
      </c>
      <c r="E557" s="7">
        <f>IF(O557&gt;0,RANK(O557,(N557:P557,Q557:AE557)),0)</f>
        <v>2</v>
      </c>
      <c r="F557" s="7">
        <f>IF(P557&gt;0,RANK(P557,(N557:P557,Q557:AE557)),0)</f>
        <v>0</v>
      </c>
      <c r="G557" s="1">
        <f t="shared" si="201"/>
        <v>392</v>
      </c>
      <c r="H557" s="2">
        <f t="shared" si="202"/>
        <v>4.2451808533679879E-2</v>
      </c>
      <c r="I557" s="2"/>
      <c r="J557" s="2">
        <f t="shared" si="203"/>
        <v>0.50703920294563565</v>
      </c>
      <c r="K557" s="2">
        <f t="shared" si="204"/>
        <v>0.46458739441195579</v>
      </c>
      <c r="L557" s="2">
        <f t="shared" si="205"/>
        <v>0</v>
      </c>
      <c r="M557" s="2">
        <f t="shared" si="206"/>
        <v>2.8373402642408563E-2</v>
      </c>
      <c r="N557" s="113">
        <v>4682</v>
      </c>
      <c r="O557" s="113">
        <v>4290</v>
      </c>
      <c r="P557" s="113"/>
      <c r="Q557" s="114">
        <v>262</v>
      </c>
      <c r="R557" s="114"/>
      <c r="S557" s="114"/>
      <c r="T557" s="114"/>
      <c r="U557" s="113"/>
      <c r="V557" s="113"/>
      <c r="W557" s="113"/>
      <c r="X557" s="113"/>
      <c r="Y557" s="113"/>
      <c r="Z557" s="113"/>
      <c r="AA557" s="113"/>
      <c r="AB557" s="113"/>
      <c r="AC557" s="113"/>
      <c r="AD557" s="113"/>
      <c r="AE557" s="113"/>
      <c r="AG557" s="7">
        <f>IF(Q557&gt;0,RANK(Q557,(N557:P557,Q557:AE557)),0)</f>
        <v>3</v>
      </c>
      <c r="AH557" s="7">
        <f>IF(R557&gt;0,RANK(R557,(N557:P557,Q557:AE557)),0)</f>
        <v>0</v>
      </c>
      <c r="AI557" s="7">
        <f>IF(T557&gt;0,RANK(T557,(N557:P557,Q557:AE557)),0)</f>
        <v>0</v>
      </c>
      <c r="AJ557" s="7">
        <f>IF(S557&gt;0,RANK(S557,(N557:P557,Q557:AE557)),0)</f>
        <v>0</v>
      </c>
      <c r="AK557" s="2">
        <f t="shared" si="207"/>
        <v>2.837340264240849E-2</v>
      </c>
      <c r="AL557" s="2">
        <f t="shared" si="208"/>
        <v>0</v>
      </c>
      <c r="AM557" s="2">
        <f t="shared" si="209"/>
        <v>0</v>
      </c>
      <c r="AN557" s="2">
        <f t="shared" si="210"/>
        <v>0</v>
      </c>
      <c r="AP557" t="s">
        <v>1640</v>
      </c>
      <c r="AQ557" t="s">
        <v>1248</v>
      </c>
      <c r="AR557">
        <v>0</v>
      </c>
      <c r="AT557" s="97">
        <v>13</v>
      </c>
      <c r="AU557" s="99">
        <v>293</v>
      </c>
      <c r="AV557" s="103">
        <f t="shared" si="211"/>
        <v>13293</v>
      </c>
      <c r="AX557" s="7" t="s">
        <v>1370</v>
      </c>
      <c r="BJ557">
        <v>0</v>
      </c>
      <c r="BK557">
        <v>0</v>
      </c>
    </row>
    <row r="558" spans="1:63" hidden="1" outlineLevel="1">
      <c r="A558" t="s">
        <v>267</v>
      </c>
      <c r="B558" t="s">
        <v>1248</v>
      </c>
      <c r="C558" s="1">
        <f t="shared" si="200"/>
        <v>16886</v>
      </c>
      <c r="D558" s="7">
        <f>IF(N558&gt;0, RANK(N558,(N558:P558,Q558:AE558)),0)</f>
        <v>2</v>
      </c>
      <c r="E558" s="7">
        <f>IF(O558&gt;0,RANK(O558,(N558:P558,Q558:AE558)),0)</f>
        <v>1</v>
      </c>
      <c r="F558" s="7">
        <f>IF(P558&gt;0,RANK(P558,(N558:P558,Q558:AE558)),0)</f>
        <v>0</v>
      </c>
      <c r="G558" s="1">
        <f t="shared" si="201"/>
        <v>4690</v>
      </c>
      <c r="H558" s="2">
        <f t="shared" si="202"/>
        <v>0.27774487741324172</v>
      </c>
      <c r="I558" s="2"/>
      <c r="J558" s="2">
        <f t="shared" si="203"/>
        <v>0.34679616250148054</v>
      </c>
      <c r="K558" s="2">
        <f t="shared" si="204"/>
        <v>0.62454103991472221</v>
      </c>
      <c r="L558" s="2">
        <f t="shared" si="205"/>
        <v>0</v>
      </c>
      <c r="M558" s="2">
        <f t="shared" si="206"/>
        <v>2.8662797583797195E-2</v>
      </c>
      <c r="N558" s="113">
        <v>5856</v>
      </c>
      <c r="O558" s="113">
        <v>10546</v>
      </c>
      <c r="P558" s="113"/>
      <c r="Q558" s="114">
        <v>484</v>
      </c>
      <c r="R558" s="114"/>
      <c r="S558" s="114"/>
      <c r="T558" s="114"/>
      <c r="U558" s="113"/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G558" s="7">
        <f>IF(Q558&gt;0,RANK(Q558,(N558:P558,Q558:AE558)),0)</f>
        <v>3</v>
      </c>
      <c r="AH558" s="7">
        <f>IF(R558&gt;0,RANK(R558,(N558:P558,Q558:AE558)),0)</f>
        <v>0</v>
      </c>
      <c r="AI558" s="7">
        <f>IF(T558&gt;0,RANK(T558,(N558:P558,Q558:AE558)),0)</f>
        <v>0</v>
      </c>
      <c r="AJ558" s="7">
        <f>IF(S558&gt;0,RANK(S558,(N558:P558,Q558:AE558)),0)</f>
        <v>0</v>
      </c>
      <c r="AK558" s="2">
        <f t="shared" si="207"/>
        <v>2.866279758379723E-2</v>
      </c>
      <c r="AL558" s="2">
        <f t="shared" si="208"/>
        <v>0</v>
      </c>
      <c r="AM558" s="2">
        <f t="shared" si="209"/>
        <v>0</v>
      </c>
      <c r="AN558" s="2">
        <f t="shared" si="210"/>
        <v>0</v>
      </c>
      <c r="AP558" t="s">
        <v>267</v>
      </c>
      <c r="AQ558" t="s">
        <v>1248</v>
      </c>
      <c r="AR558">
        <v>10</v>
      </c>
      <c r="AT558" s="97">
        <v>13</v>
      </c>
      <c r="AU558" s="99">
        <v>295</v>
      </c>
      <c r="AV558" s="103">
        <f t="shared" si="211"/>
        <v>13295</v>
      </c>
      <c r="AX558" s="7" t="s">
        <v>1370</v>
      </c>
      <c r="BJ558">
        <v>0</v>
      </c>
      <c r="BK558">
        <v>0</v>
      </c>
    </row>
    <row r="559" spans="1:63" hidden="1" outlineLevel="1">
      <c r="A559" t="s">
        <v>2039</v>
      </c>
      <c r="B559" t="s">
        <v>1248</v>
      </c>
      <c r="C559" s="1">
        <f t="shared" si="200"/>
        <v>11726</v>
      </c>
      <c r="D559" s="7">
        <f>IF(N559&gt;0, RANK(N559,(N559:P559,Q559:AE559)),0)</f>
        <v>2</v>
      </c>
      <c r="E559" s="7">
        <f>IF(O559&gt;0,RANK(O559,(N559:P559,Q559:AE559)),0)</f>
        <v>1</v>
      </c>
      <c r="F559" s="7">
        <f>IF(P559&gt;0,RANK(P559,(N559:P559,Q559:AE559)),0)</f>
        <v>0</v>
      </c>
      <c r="G559" s="1">
        <f t="shared" si="201"/>
        <v>723</v>
      </c>
      <c r="H559" s="2">
        <f t="shared" si="202"/>
        <v>6.1657854340781172E-2</v>
      </c>
      <c r="I559" s="2"/>
      <c r="J559" s="2">
        <f t="shared" si="203"/>
        <v>0.44772300869861847</v>
      </c>
      <c r="K559" s="2">
        <f t="shared" si="204"/>
        <v>0.50938086303939967</v>
      </c>
      <c r="L559" s="2">
        <f t="shared" si="205"/>
        <v>0</v>
      </c>
      <c r="M559" s="2">
        <f t="shared" si="206"/>
        <v>4.2896128261981858E-2</v>
      </c>
      <c r="N559" s="113">
        <v>5250</v>
      </c>
      <c r="O559" s="113">
        <v>5973</v>
      </c>
      <c r="P559" s="113"/>
      <c r="Q559" s="114">
        <v>503</v>
      </c>
      <c r="R559" s="114"/>
      <c r="S559" s="114"/>
      <c r="T559" s="114"/>
      <c r="U559" s="113"/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  <c r="AG559" s="7">
        <f>IF(Q559&gt;0,RANK(Q559,(N559:P559,Q559:AE559)),0)</f>
        <v>3</v>
      </c>
      <c r="AH559" s="7">
        <f>IF(R559&gt;0,RANK(R559,(N559:P559,Q559:AE559)),0)</f>
        <v>0</v>
      </c>
      <c r="AI559" s="7">
        <f>IF(T559&gt;0,RANK(T559,(N559:P559,Q559:AE559)),0)</f>
        <v>0</v>
      </c>
      <c r="AJ559" s="7">
        <f>IF(S559&gt;0,RANK(S559,(N559:P559,Q559:AE559)),0)</f>
        <v>0</v>
      </c>
      <c r="AK559" s="2">
        <f t="shared" si="207"/>
        <v>4.2896128261981921E-2</v>
      </c>
      <c r="AL559" s="2">
        <f t="shared" si="208"/>
        <v>0</v>
      </c>
      <c r="AM559" s="2">
        <f t="shared" si="209"/>
        <v>0</v>
      </c>
      <c r="AN559" s="2">
        <f t="shared" si="210"/>
        <v>0</v>
      </c>
      <c r="AP559" t="s">
        <v>2039</v>
      </c>
      <c r="AQ559" t="s">
        <v>1248</v>
      </c>
      <c r="AR559">
        <v>0</v>
      </c>
      <c r="AT559" s="97">
        <v>13</v>
      </c>
      <c r="AU559" s="99">
        <v>297</v>
      </c>
      <c r="AV559" s="103">
        <f t="shared" si="211"/>
        <v>13297</v>
      </c>
      <c r="AX559" s="7" t="s">
        <v>1370</v>
      </c>
      <c r="BJ559">
        <v>0</v>
      </c>
      <c r="BK559">
        <v>0</v>
      </c>
    </row>
    <row r="560" spans="1:63" hidden="1" outlineLevel="1">
      <c r="A560" t="s">
        <v>1434</v>
      </c>
      <c r="B560" t="s">
        <v>1248</v>
      </c>
      <c r="C560" s="1">
        <f t="shared" si="200"/>
        <v>9194</v>
      </c>
      <c r="D560" s="7">
        <f>IF(N560&gt;0, RANK(N560,(N560:P560,Q560:AE560)),0)</f>
        <v>1</v>
      </c>
      <c r="E560" s="7">
        <f>IF(O560&gt;0,RANK(O560,(N560:P560,Q560:AE560)),0)</f>
        <v>2</v>
      </c>
      <c r="F560" s="7">
        <f>IF(P560&gt;0,RANK(P560,(N560:P560,Q560:AE560)),0)</f>
        <v>0</v>
      </c>
      <c r="G560" s="1">
        <f t="shared" si="201"/>
        <v>1483</v>
      </c>
      <c r="H560" s="2">
        <f t="shared" si="202"/>
        <v>0.16130084837937786</v>
      </c>
      <c r="I560" s="2"/>
      <c r="J560" s="2">
        <f t="shared" si="203"/>
        <v>0.56819664998912334</v>
      </c>
      <c r="K560" s="2">
        <f t="shared" si="204"/>
        <v>0.40689580160974548</v>
      </c>
      <c r="L560" s="2">
        <f t="shared" si="205"/>
        <v>0</v>
      </c>
      <c r="M560" s="2">
        <f t="shared" si="206"/>
        <v>2.4907548401131185E-2</v>
      </c>
      <c r="N560" s="113">
        <v>5224</v>
      </c>
      <c r="O560" s="113">
        <v>3741</v>
      </c>
      <c r="P560" s="113"/>
      <c r="Q560" s="114">
        <v>229</v>
      </c>
      <c r="R560" s="114"/>
      <c r="S560" s="114"/>
      <c r="T560" s="114"/>
      <c r="U560" s="113"/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  <c r="AG560" s="7">
        <f>IF(Q560&gt;0,RANK(Q560,(N560:P560,Q560:AE560)),0)</f>
        <v>3</v>
      </c>
      <c r="AH560" s="7">
        <f>IF(R560&gt;0,RANK(R560,(N560:P560,Q560:AE560)),0)</f>
        <v>0</v>
      </c>
      <c r="AI560" s="7">
        <f>IF(T560&gt;0,RANK(T560,(N560:P560,Q560:AE560)),0)</f>
        <v>0</v>
      </c>
      <c r="AJ560" s="7">
        <f>IF(S560&gt;0,RANK(S560,(N560:P560,Q560:AE560)),0)</f>
        <v>0</v>
      </c>
      <c r="AK560" s="2">
        <f t="shared" si="207"/>
        <v>2.4907548401131172E-2</v>
      </c>
      <c r="AL560" s="2">
        <f t="shared" si="208"/>
        <v>0</v>
      </c>
      <c r="AM560" s="2">
        <f t="shared" si="209"/>
        <v>0</v>
      </c>
      <c r="AN560" s="2">
        <f t="shared" si="210"/>
        <v>0</v>
      </c>
      <c r="AP560" t="s">
        <v>1434</v>
      </c>
      <c r="AQ560" t="s">
        <v>1248</v>
      </c>
      <c r="AR560">
        <v>1</v>
      </c>
      <c r="AT560" s="97">
        <v>13</v>
      </c>
      <c r="AU560" s="99">
        <v>299</v>
      </c>
      <c r="AV560" s="103">
        <f t="shared" si="211"/>
        <v>13299</v>
      </c>
      <c r="AX560" s="7" t="s">
        <v>1370</v>
      </c>
      <c r="BJ560">
        <v>0</v>
      </c>
      <c r="BK560">
        <v>0</v>
      </c>
    </row>
    <row r="561" spans="1:63" hidden="1" outlineLevel="1">
      <c r="A561" t="s">
        <v>1881</v>
      </c>
      <c r="B561" t="s">
        <v>1248</v>
      </c>
      <c r="C561" s="1">
        <f t="shared" si="200"/>
        <v>1756</v>
      </c>
      <c r="D561" s="7">
        <f>IF(N561&gt;0, RANK(N561,(N561:P561,Q561:AE561)),0)</f>
        <v>1</v>
      </c>
      <c r="E561" s="7">
        <f>IF(O561&gt;0,RANK(O561,(N561:P561,Q561:AE561)),0)</f>
        <v>2</v>
      </c>
      <c r="F561" s="7">
        <f>IF(P561&gt;0,RANK(P561,(N561:P561,Q561:AE561)),0)</f>
        <v>0</v>
      </c>
      <c r="G561" s="1">
        <f t="shared" si="201"/>
        <v>264</v>
      </c>
      <c r="H561" s="2">
        <f t="shared" si="202"/>
        <v>0.15034168564920272</v>
      </c>
      <c r="I561" s="2"/>
      <c r="J561" s="2">
        <f t="shared" si="203"/>
        <v>0.56150341685649208</v>
      </c>
      <c r="K561" s="2">
        <f t="shared" si="204"/>
        <v>0.41116173120728927</v>
      </c>
      <c r="L561" s="2">
        <f t="shared" si="205"/>
        <v>0</v>
      </c>
      <c r="M561" s="2">
        <f t="shared" si="206"/>
        <v>2.7334851936218652E-2</v>
      </c>
      <c r="N561" s="113">
        <v>986</v>
      </c>
      <c r="O561" s="113">
        <v>722</v>
      </c>
      <c r="P561" s="113"/>
      <c r="Q561" s="114">
        <v>48</v>
      </c>
      <c r="R561" s="114"/>
      <c r="S561" s="114"/>
      <c r="T561" s="114"/>
      <c r="U561" s="113"/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G561" s="7">
        <f>IF(Q561&gt;0,RANK(Q561,(N561:P561,Q561:AE561)),0)</f>
        <v>3</v>
      </c>
      <c r="AH561" s="7">
        <f>IF(R561&gt;0,RANK(R561,(N561:P561,Q561:AE561)),0)</f>
        <v>0</v>
      </c>
      <c r="AI561" s="7">
        <f>IF(T561&gt;0,RANK(T561,(N561:P561,Q561:AE561)),0)</f>
        <v>0</v>
      </c>
      <c r="AJ561" s="7">
        <f>IF(S561&gt;0,RANK(S561,(N561:P561,Q561:AE561)),0)</f>
        <v>0</v>
      </c>
      <c r="AK561" s="2">
        <f t="shared" si="207"/>
        <v>2.7334851936218679E-2</v>
      </c>
      <c r="AL561" s="2">
        <f t="shared" si="208"/>
        <v>0</v>
      </c>
      <c r="AM561" s="2">
        <f t="shared" si="209"/>
        <v>0</v>
      </c>
      <c r="AN561" s="2">
        <f t="shared" si="210"/>
        <v>0</v>
      </c>
      <c r="AP561" t="s">
        <v>1881</v>
      </c>
      <c r="AQ561" t="s">
        <v>1248</v>
      </c>
      <c r="AR561">
        <v>12</v>
      </c>
      <c r="AT561" s="97">
        <v>13</v>
      </c>
      <c r="AU561" s="99">
        <v>301</v>
      </c>
      <c r="AV561" s="103">
        <f t="shared" si="211"/>
        <v>13301</v>
      </c>
      <c r="AX561" s="7" t="s">
        <v>1370</v>
      </c>
      <c r="BJ561">
        <v>0</v>
      </c>
      <c r="BK561">
        <v>0</v>
      </c>
    </row>
    <row r="562" spans="1:63" hidden="1" outlineLevel="1">
      <c r="A562" t="s">
        <v>2040</v>
      </c>
      <c r="B562" t="s">
        <v>1248</v>
      </c>
      <c r="C562" s="1">
        <f t="shared" si="200"/>
        <v>5829</v>
      </c>
      <c r="D562" s="7">
        <f>IF(N562&gt;0, RANK(N562,(N562:P562,Q562:AE562)),0)</f>
        <v>1</v>
      </c>
      <c r="E562" s="7">
        <f>IF(O562&gt;0,RANK(O562,(N562:P562,Q562:AE562)),0)</f>
        <v>2</v>
      </c>
      <c r="F562" s="7">
        <f>IF(P562&gt;0,RANK(P562,(N562:P562,Q562:AE562)),0)</f>
        <v>0</v>
      </c>
      <c r="G562" s="1">
        <f t="shared" si="201"/>
        <v>1589</v>
      </c>
      <c r="H562" s="2">
        <f t="shared" si="202"/>
        <v>0.27260250471779035</v>
      </c>
      <c r="I562" s="2"/>
      <c r="J562" s="2">
        <f t="shared" si="203"/>
        <v>0.61914565105506947</v>
      </c>
      <c r="K562" s="2">
        <f t="shared" si="204"/>
        <v>0.34654314633727912</v>
      </c>
      <c r="L562" s="2">
        <f t="shared" si="205"/>
        <v>0</v>
      </c>
      <c r="M562" s="2">
        <f t="shared" si="206"/>
        <v>3.4311202607651414E-2</v>
      </c>
      <c r="N562" s="113">
        <v>3609</v>
      </c>
      <c r="O562" s="113">
        <v>2020</v>
      </c>
      <c r="P562" s="113"/>
      <c r="Q562" s="114">
        <v>200</v>
      </c>
      <c r="R562" s="114"/>
      <c r="S562" s="114"/>
      <c r="T562" s="114"/>
      <c r="U562" s="113"/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  <c r="AG562" s="7">
        <f>IF(Q562&gt;0,RANK(Q562,(N562:P562,Q562:AE562)),0)</f>
        <v>3</v>
      </c>
      <c r="AH562" s="7">
        <f>IF(R562&gt;0,RANK(R562,(N562:P562,Q562:AE562)),0)</f>
        <v>0</v>
      </c>
      <c r="AI562" s="7">
        <f>IF(T562&gt;0,RANK(T562,(N562:P562,Q562:AE562)),0)</f>
        <v>0</v>
      </c>
      <c r="AJ562" s="7">
        <f>IF(S562&gt;0,RANK(S562,(N562:P562,Q562:AE562)),0)</f>
        <v>0</v>
      </c>
      <c r="AK562" s="2">
        <f t="shared" si="207"/>
        <v>3.43112026076514E-2</v>
      </c>
      <c r="AL562" s="2">
        <f t="shared" si="208"/>
        <v>0</v>
      </c>
      <c r="AM562" s="2">
        <f t="shared" si="209"/>
        <v>0</v>
      </c>
      <c r="AN562" s="2">
        <f t="shared" si="210"/>
        <v>0</v>
      </c>
      <c r="AP562" t="s">
        <v>2040</v>
      </c>
      <c r="AQ562" t="s">
        <v>1248</v>
      </c>
      <c r="AR562">
        <v>3</v>
      </c>
      <c r="AT562" s="97">
        <v>13</v>
      </c>
      <c r="AU562" s="99">
        <v>303</v>
      </c>
      <c r="AV562" s="103">
        <f t="shared" si="211"/>
        <v>13303</v>
      </c>
      <c r="AX562" s="7" t="s">
        <v>1370</v>
      </c>
      <c r="BJ562">
        <v>0</v>
      </c>
      <c r="BK562">
        <v>0</v>
      </c>
    </row>
    <row r="563" spans="1:63" hidden="1" outlineLevel="1">
      <c r="A563" t="s">
        <v>1882</v>
      </c>
      <c r="B563" t="s">
        <v>1248</v>
      </c>
      <c r="C563" s="1">
        <f t="shared" si="200"/>
        <v>7660</v>
      </c>
      <c r="D563" s="7">
        <f>IF(N563&gt;0, RANK(N563,(N563:P563,Q563:AE563)),0)</f>
        <v>2</v>
      </c>
      <c r="E563" s="7">
        <f>IF(O563&gt;0,RANK(O563,(N563:P563,Q563:AE563)),0)</f>
        <v>1</v>
      </c>
      <c r="F563" s="7">
        <f>IF(P563&gt;0,RANK(P563,(N563:P563,Q563:AE563)),0)</f>
        <v>0</v>
      </c>
      <c r="G563" s="1">
        <f t="shared" si="201"/>
        <v>620</v>
      </c>
      <c r="H563" s="2">
        <f t="shared" si="202"/>
        <v>8.0939947780678853E-2</v>
      </c>
      <c r="I563" s="2"/>
      <c r="J563" s="2">
        <f t="shared" si="203"/>
        <v>0.44373368146214098</v>
      </c>
      <c r="K563" s="2">
        <f t="shared" si="204"/>
        <v>0.52467362924281979</v>
      </c>
      <c r="L563" s="2">
        <f t="shared" si="205"/>
        <v>0</v>
      </c>
      <c r="M563" s="2">
        <f t="shared" si="206"/>
        <v>3.1592689295039222E-2</v>
      </c>
      <c r="N563" s="113">
        <v>3399</v>
      </c>
      <c r="O563" s="113">
        <v>4019</v>
      </c>
      <c r="P563" s="113"/>
      <c r="Q563" s="114">
        <v>242</v>
      </c>
      <c r="R563" s="114"/>
      <c r="S563" s="114"/>
      <c r="T563" s="114"/>
      <c r="U563" s="113"/>
      <c r="V563" s="113"/>
      <c r="W563" s="113"/>
      <c r="X563" s="113"/>
      <c r="Y563" s="113"/>
      <c r="Z563" s="113"/>
      <c r="AA563" s="113"/>
      <c r="AB563" s="113"/>
      <c r="AC563" s="113"/>
      <c r="AD563" s="113"/>
      <c r="AE563" s="113"/>
      <c r="AG563" s="7">
        <f>IF(Q563&gt;0,RANK(Q563,(N563:P563,Q563:AE563)),0)</f>
        <v>3</v>
      </c>
      <c r="AH563" s="7">
        <f>IF(R563&gt;0,RANK(R563,(N563:P563,Q563:AE563)),0)</f>
        <v>0</v>
      </c>
      <c r="AI563" s="7">
        <f>IF(T563&gt;0,RANK(T563,(N563:P563,Q563:AE563)),0)</f>
        <v>0</v>
      </c>
      <c r="AJ563" s="7">
        <f>IF(S563&gt;0,RANK(S563,(N563:P563,Q563:AE563)),0)</f>
        <v>0</v>
      </c>
      <c r="AK563" s="2">
        <f t="shared" si="207"/>
        <v>3.1592689295039167E-2</v>
      </c>
      <c r="AL563" s="2">
        <f t="shared" si="208"/>
        <v>0</v>
      </c>
      <c r="AM563" s="2">
        <f t="shared" si="209"/>
        <v>0</v>
      </c>
      <c r="AN563" s="2">
        <f t="shared" si="210"/>
        <v>0</v>
      </c>
      <c r="AP563" t="s">
        <v>1882</v>
      </c>
      <c r="AQ563" t="s">
        <v>1248</v>
      </c>
      <c r="AR563">
        <v>1</v>
      </c>
      <c r="AT563" s="97">
        <v>13</v>
      </c>
      <c r="AU563" s="99">
        <v>305</v>
      </c>
      <c r="AV563" s="103">
        <f t="shared" si="211"/>
        <v>13305</v>
      </c>
      <c r="AX563" s="7" t="s">
        <v>1370</v>
      </c>
      <c r="BJ563">
        <v>0</v>
      </c>
      <c r="BK563">
        <v>0</v>
      </c>
    </row>
    <row r="564" spans="1:63" hidden="1" outlineLevel="1">
      <c r="A564" t="s">
        <v>1748</v>
      </c>
      <c r="B564" t="s">
        <v>1248</v>
      </c>
      <c r="C564" s="1">
        <f t="shared" si="200"/>
        <v>697</v>
      </c>
      <c r="D564" s="7">
        <f>IF(N564&gt;0, RANK(N564,(N564:P564,Q564:AE564)),0)</f>
        <v>1</v>
      </c>
      <c r="E564" s="7">
        <f>IF(O564&gt;0,RANK(O564,(N564:P564,Q564:AE564)),0)</f>
        <v>2</v>
      </c>
      <c r="F564" s="7">
        <f>IF(P564&gt;0,RANK(P564,(N564:P564,Q564:AE564)),0)</f>
        <v>0</v>
      </c>
      <c r="G564" s="1">
        <f t="shared" si="201"/>
        <v>330</v>
      </c>
      <c r="H564" s="2">
        <f t="shared" si="202"/>
        <v>0.47345767575322811</v>
      </c>
      <c r="I564" s="2"/>
      <c r="J564" s="2">
        <f t="shared" si="203"/>
        <v>0.72022955523672882</v>
      </c>
      <c r="K564" s="2">
        <f t="shared" si="204"/>
        <v>0.24677187948350071</v>
      </c>
      <c r="L564" s="2">
        <f t="shared" si="205"/>
        <v>0</v>
      </c>
      <c r="M564" s="2">
        <f t="shared" si="206"/>
        <v>3.2998565279770464E-2</v>
      </c>
      <c r="N564" s="113">
        <v>502</v>
      </c>
      <c r="O564" s="113">
        <v>172</v>
      </c>
      <c r="P564" s="113"/>
      <c r="Q564" s="114">
        <v>23</v>
      </c>
      <c r="R564" s="114"/>
      <c r="S564" s="114"/>
      <c r="T564" s="114"/>
      <c r="U564" s="113"/>
      <c r="V564" s="113"/>
      <c r="W564" s="113"/>
      <c r="X564" s="113"/>
      <c r="Y564" s="113"/>
      <c r="Z564" s="113"/>
      <c r="AA564" s="113"/>
      <c r="AB564" s="113"/>
      <c r="AC564" s="113"/>
      <c r="AD564" s="113"/>
      <c r="AE564" s="113"/>
      <c r="AG564" s="7">
        <f>IF(Q564&gt;0,RANK(Q564,(N564:P564,Q564:AE564)),0)</f>
        <v>3</v>
      </c>
      <c r="AH564" s="7">
        <f>IF(R564&gt;0,RANK(R564,(N564:P564,Q564:AE564)),0)</f>
        <v>0</v>
      </c>
      <c r="AI564" s="7">
        <f>IF(T564&gt;0,RANK(T564,(N564:P564,Q564:AE564)),0)</f>
        <v>0</v>
      </c>
      <c r="AJ564" s="7">
        <f>IF(S564&gt;0,RANK(S564,(N564:P564,Q564:AE564)),0)</f>
        <v>0</v>
      </c>
      <c r="AK564" s="2">
        <f t="shared" si="207"/>
        <v>3.2998565279770443E-2</v>
      </c>
      <c r="AL564" s="2">
        <f t="shared" si="208"/>
        <v>0</v>
      </c>
      <c r="AM564" s="2">
        <f t="shared" si="209"/>
        <v>0</v>
      </c>
      <c r="AN564" s="2">
        <f t="shared" si="210"/>
        <v>0</v>
      </c>
      <c r="AP564" t="s">
        <v>1748</v>
      </c>
      <c r="AQ564" t="s">
        <v>1248</v>
      </c>
      <c r="AR564">
        <v>2</v>
      </c>
      <c r="AT564" s="97">
        <v>13</v>
      </c>
      <c r="AU564" s="99">
        <v>307</v>
      </c>
      <c r="AV564" s="103">
        <f t="shared" si="211"/>
        <v>13307</v>
      </c>
      <c r="AX564" s="7" t="s">
        <v>1370</v>
      </c>
      <c r="BJ564">
        <v>0</v>
      </c>
      <c r="BK564">
        <v>0</v>
      </c>
    </row>
    <row r="565" spans="1:63" hidden="1" outlineLevel="1">
      <c r="A565" t="s">
        <v>1720</v>
      </c>
      <c r="B565" t="s">
        <v>1248</v>
      </c>
      <c r="C565" s="1">
        <f t="shared" si="200"/>
        <v>1442</v>
      </c>
      <c r="D565" s="7">
        <f>IF(N565&gt;0, RANK(N565,(N565:P565,Q565:AE565)),0)</f>
        <v>1</v>
      </c>
      <c r="E565" s="7">
        <f>IF(O565&gt;0,RANK(O565,(N565:P565,Q565:AE565)),0)</f>
        <v>2</v>
      </c>
      <c r="F565" s="7">
        <f>IF(P565&gt;0,RANK(P565,(N565:P565,Q565:AE565)),0)</f>
        <v>0</v>
      </c>
      <c r="G565" s="1">
        <f t="shared" si="201"/>
        <v>388</v>
      </c>
      <c r="H565" s="2">
        <f t="shared" si="202"/>
        <v>0.26907073509015256</v>
      </c>
      <c r="I565" s="2"/>
      <c r="J565" s="2">
        <f t="shared" si="203"/>
        <v>0.63245492371705969</v>
      </c>
      <c r="K565" s="2">
        <f t="shared" si="204"/>
        <v>0.36338418862690708</v>
      </c>
      <c r="L565" s="2">
        <f t="shared" si="205"/>
        <v>0</v>
      </c>
      <c r="M565" s="2">
        <f t="shared" si="206"/>
        <v>4.1608876560332297E-3</v>
      </c>
      <c r="N565" s="113">
        <v>912</v>
      </c>
      <c r="O565" s="113">
        <v>524</v>
      </c>
      <c r="P565" s="113"/>
      <c r="Q565" s="114">
        <v>6</v>
      </c>
      <c r="R565" s="114"/>
      <c r="S565" s="114"/>
      <c r="T565" s="114"/>
      <c r="U565" s="113"/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  <c r="AG565" s="7">
        <f>IF(Q565&gt;0,RANK(Q565,(N565:P565,Q565:AE565)),0)</f>
        <v>3</v>
      </c>
      <c r="AH565" s="7">
        <f>IF(R565&gt;0,RANK(R565,(N565:P565,Q565:AE565)),0)</f>
        <v>0</v>
      </c>
      <c r="AI565" s="7">
        <f>IF(T565&gt;0,RANK(T565,(N565:P565,Q565:AE565)),0)</f>
        <v>0</v>
      </c>
      <c r="AJ565" s="7">
        <f>IF(S565&gt;0,RANK(S565,(N565:P565,Q565:AE565)),0)</f>
        <v>0</v>
      </c>
      <c r="AK565" s="2">
        <f t="shared" si="207"/>
        <v>4.160887656033287E-3</v>
      </c>
      <c r="AL565" s="2">
        <f t="shared" si="208"/>
        <v>0</v>
      </c>
      <c r="AM565" s="2">
        <f t="shared" si="209"/>
        <v>0</v>
      </c>
      <c r="AN565" s="2">
        <f t="shared" si="210"/>
        <v>0</v>
      </c>
      <c r="AP565" t="s">
        <v>1720</v>
      </c>
      <c r="AQ565" t="s">
        <v>1248</v>
      </c>
      <c r="AR565">
        <v>3</v>
      </c>
      <c r="AT565" s="97">
        <v>13</v>
      </c>
      <c r="AU565" s="99">
        <v>309</v>
      </c>
      <c r="AV565" s="103">
        <f t="shared" si="211"/>
        <v>13309</v>
      </c>
      <c r="AX565" s="7" t="s">
        <v>1370</v>
      </c>
      <c r="BJ565">
        <v>0</v>
      </c>
      <c r="BK565">
        <v>0</v>
      </c>
    </row>
    <row r="566" spans="1:63" hidden="1" outlineLevel="1">
      <c r="A566" t="s">
        <v>994</v>
      </c>
      <c r="B566" t="s">
        <v>1248</v>
      </c>
      <c r="C566" s="1">
        <f t="shared" si="200"/>
        <v>5187</v>
      </c>
      <c r="D566" s="7">
        <f>IF(N566&gt;0, RANK(N566,(N566:P566,Q566:AE566)),0)</f>
        <v>2</v>
      </c>
      <c r="E566" s="7">
        <f>IF(O566&gt;0,RANK(O566,(N566:P566,Q566:AE566)),0)</f>
        <v>1</v>
      </c>
      <c r="F566" s="7">
        <f>IF(P566&gt;0,RANK(P566,(N566:P566,Q566:AE566)),0)</f>
        <v>0</v>
      </c>
      <c r="G566" s="1">
        <f t="shared" si="201"/>
        <v>855</v>
      </c>
      <c r="H566" s="2">
        <f t="shared" si="202"/>
        <v>0.16483516483516483</v>
      </c>
      <c r="I566" s="2"/>
      <c r="J566" s="2">
        <f t="shared" si="203"/>
        <v>0.39849624060150374</v>
      </c>
      <c r="K566" s="2">
        <f t="shared" si="204"/>
        <v>0.5633314054366686</v>
      </c>
      <c r="L566" s="2">
        <f t="shared" si="205"/>
        <v>0</v>
      </c>
      <c r="M566" s="2">
        <f t="shared" si="206"/>
        <v>3.817235396182761E-2</v>
      </c>
      <c r="N566" s="113">
        <v>2067</v>
      </c>
      <c r="O566" s="113">
        <v>2922</v>
      </c>
      <c r="P566" s="113"/>
      <c r="Q566" s="114">
        <v>198</v>
      </c>
      <c r="R566" s="114"/>
      <c r="S566" s="114"/>
      <c r="T566" s="114"/>
      <c r="U566" s="113"/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  <c r="AG566" s="7">
        <f>IF(Q566&gt;0,RANK(Q566,(N566:P566,Q566:AE566)),0)</f>
        <v>3</v>
      </c>
      <c r="AH566" s="7">
        <f>IF(R566&gt;0,RANK(R566,(N566:P566,Q566:AE566)),0)</f>
        <v>0</v>
      </c>
      <c r="AI566" s="7">
        <f>IF(T566&gt;0,RANK(T566,(N566:P566,Q566:AE566)),0)</f>
        <v>0</v>
      </c>
      <c r="AJ566" s="7">
        <f>IF(S566&gt;0,RANK(S566,(N566:P566,Q566:AE566)),0)</f>
        <v>0</v>
      </c>
      <c r="AK566" s="2">
        <f t="shared" si="207"/>
        <v>3.8172353961827644E-2</v>
      </c>
      <c r="AL566" s="2">
        <f t="shared" si="208"/>
        <v>0</v>
      </c>
      <c r="AM566" s="2">
        <f t="shared" si="209"/>
        <v>0</v>
      </c>
      <c r="AN566" s="2">
        <f t="shared" si="210"/>
        <v>0</v>
      </c>
      <c r="AP566" t="s">
        <v>994</v>
      </c>
      <c r="AQ566" t="s">
        <v>1248</v>
      </c>
      <c r="AR566">
        <v>9</v>
      </c>
      <c r="AT566" s="97">
        <v>13</v>
      </c>
      <c r="AU566" s="99">
        <v>311</v>
      </c>
      <c r="AV566" s="103">
        <f t="shared" si="211"/>
        <v>13311</v>
      </c>
      <c r="AX566" s="7" t="s">
        <v>1370</v>
      </c>
      <c r="BJ566">
        <v>0</v>
      </c>
      <c r="BK566">
        <v>0</v>
      </c>
    </row>
    <row r="567" spans="1:63" hidden="1" outlineLevel="1">
      <c r="A567" t="s">
        <v>1215</v>
      </c>
      <c r="B567" t="s">
        <v>1248</v>
      </c>
      <c r="C567" s="1">
        <f t="shared" si="200"/>
        <v>22129</v>
      </c>
      <c r="D567" s="7">
        <f>IF(N567&gt;0, RANK(N567,(N567:P567,Q567:AE567)),0)</f>
        <v>2</v>
      </c>
      <c r="E567" s="7">
        <f>IF(O567&gt;0,RANK(O567,(N567:P567,Q567:AE567)),0)</f>
        <v>1</v>
      </c>
      <c r="F567" s="7">
        <f>IF(P567&gt;0,RANK(P567,(N567:P567,Q567:AE567)),0)</f>
        <v>0</v>
      </c>
      <c r="G567" s="1">
        <f t="shared" si="201"/>
        <v>6033</v>
      </c>
      <c r="H567" s="2">
        <f t="shared" si="202"/>
        <v>0.27262867730127888</v>
      </c>
      <c r="I567" s="2"/>
      <c r="J567" s="2">
        <f t="shared" si="203"/>
        <v>0.35166523566360885</v>
      </c>
      <c r="K567" s="2">
        <f t="shared" si="204"/>
        <v>0.62429391296488768</v>
      </c>
      <c r="L567" s="2">
        <f t="shared" si="205"/>
        <v>0</v>
      </c>
      <c r="M567" s="2">
        <f t="shared" si="206"/>
        <v>2.4040851371503469E-2</v>
      </c>
      <c r="N567" s="113">
        <v>7782</v>
      </c>
      <c r="O567" s="113">
        <v>13815</v>
      </c>
      <c r="P567" s="113"/>
      <c r="Q567" s="114">
        <v>532</v>
      </c>
      <c r="R567" s="114"/>
      <c r="S567" s="114"/>
      <c r="T567" s="114"/>
      <c r="U567" s="113"/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  <c r="AG567" s="7">
        <f>IF(Q567&gt;0,RANK(Q567,(N567:P567,Q567:AE567)),0)</f>
        <v>3</v>
      </c>
      <c r="AH567" s="7">
        <f>IF(R567&gt;0,RANK(R567,(N567:P567,Q567:AE567)),0)</f>
        <v>0</v>
      </c>
      <c r="AI567" s="7">
        <f>IF(T567&gt;0,RANK(T567,(N567:P567,Q567:AE567)),0)</f>
        <v>0</v>
      </c>
      <c r="AJ567" s="7">
        <f>IF(S567&gt;0,RANK(S567,(N567:P567,Q567:AE567)),0)</f>
        <v>0</v>
      </c>
      <c r="AK567" s="2">
        <f t="shared" si="207"/>
        <v>2.4040851371503458E-2</v>
      </c>
      <c r="AL567" s="2">
        <f t="shared" si="208"/>
        <v>0</v>
      </c>
      <c r="AM567" s="2">
        <f t="shared" si="209"/>
        <v>0</v>
      </c>
      <c r="AN567" s="2">
        <f t="shared" si="210"/>
        <v>0</v>
      </c>
      <c r="AP567" t="s">
        <v>1215</v>
      </c>
      <c r="AQ567" t="s">
        <v>1248</v>
      </c>
      <c r="AR567">
        <v>10</v>
      </c>
      <c r="AT567" s="97">
        <v>13</v>
      </c>
      <c r="AU567" s="99">
        <v>313</v>
      </c>
      <c r="AV567" s="103">
        <f t="shared" si="211"/>
        <v>13313</v>
      </c>
      <c r="AX567" s="7" t="s">
        <v>1370</v>
      </c>
      <c r="BJ567">
        <v>0</v>
      </c>
      <c r="BK567">
        <v>0</v>
      </c>
    </row>
    <row r="568" spans="1:63" hidden="1" outlineLevel="1">
      <c r="A568" t="s">
        <v>2041</v>
      </c>
      <c r="B568" t="s">
        <v>1248</v>
      </c>
      <c r="C568" s="1">
        <f t="shared" si="200"/>
        <v>2413</v>
      </c>
      <c r="D568" s="7">
        <f>IF(N568&gt;0, RANK(N568,(N568:P568,Q568:AE568)),0)</f>
        <v>1</v>
      </c>
      <c r="E568" s="7">
        <f>IF(O568&gt;0,RANK(O568,(N568:P568,Q568:AE568)),0)</f>
        <v>2</v>
      </c>
      <c r="F568" s="7">
        <f>IF(P568&gt;0,RANK(P568,(N568:P568,Q568:AE568)),0)</f>
        <v>0</v>
      </c>
      <c r="G568" s="1">
        <f t="shared" si="201"/>
        <v>982</v>
      </c>
      <c r="H568" s="2">
        <f t="shared" si="202"/>
        <v>0.40696228760878572</v>
      </c>
      <c r="I568" s="2"/>
      <c r="J568" s="2">
        <f t="shared" si="203"/>
        <v>0.69539991711562366</v>
      </c>
      <c r="K568" s="2">
        <f t="shared" si="204"/>
        <v>0.28843762950683793</v>
      </c>
      <c r="L568" s="2">
        <f t="shared" si="205"/>
        <v>0</v>
      </c>
      <c r="M568" s="2">
        <f t="shared" si="206"/>
        <v>1.616245337753841E-2</v>
      </c>
      <c r="N568" s="113">
        <v>1678</v>
      </c>
      <c r="O568" s="113">
        <v>696</v>
      </c>
      <c r="P568" s="113"/>
      <c r="Q568" s="114">
        <v>39</v>
      </c>
      <c r="R568" s="114"/>
      <c r="S568" s="114"/>
      <c r="T568" s="114"/>
      <c r="U568" s="113"/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  <c r="AG568" s="7">
        <f>IF(Q568&gt;0,RANK(Q568,(N568:P568,Q568:AE568)),0)</f>
        <v>3</v>
      </c>
      <c r="AH568" s="7">
        <f>IF(R568&gt;0,RANK(R568,(N568:P568,Q568:AE568)),0)</f>
        <v>0</v>
      </c>
      <c r="AI568" s="7">
        <f>IF(T568&gt;0,RANK(T568,(N568:P568,Q568:AE568)),0)</f>
        <v>0</v>
      </c>
      <c r="AJ568" s="7">
        <f>IF(S568&gt;0,RANK(S568,(N568:P568,Q568:AE568)),0)</f>
        <v>0</v>
      </c>
      <c r="AK568" s="2">
        <f t="shared" si="207"/>
        <v>1.6162453377538334E-2</v>
      </c>
      <c r="AL568" s="2">
        <f t="shared" si="208"/>
        <v>0</v>
      </c>
      <c r="AM568" s="2">
        <f t="shared" si="209"/>
        <v>0</v>
      </c>
      <c r="AN568" s="2">
        <f t="shared" si="210"/>
        <v>0</v>
      </c>
      <c r="AP568" t="s">
        <v>2041</v>
      </c>
      <c r="AQ568" t="s">
        <v>1248</v>
      </c>
      <c r="AR568">
        <v>0</v>
      </c>
      <c r="AT568" s="97">
        <v>13</v>
      </c>
      <c r="AU568" s="99">
        <v>315</v>
      </c>
      <c r="AV568" s="103">
        <f t="shared" si="211"/>
        <v>13315</v>
      </c>
      <c r="AX568" s="7" t="s">
        <v>1370</v>
      </c>
      <c r="BJ568">
        <v>0</v>
      </c>
      <c r="BK568">
        <v>0</v>
      </c>
    </row>
    <row r="569" spans="1:63" hidden="1" outlineLevel="1">
      <c r="A569" t="s">
        <v>1240</v>
      </c>
      <c r="B569" t="s">
        <v>1248</v>
      </c>
      <c r="C569" s="1">
        <f t="shared" si="200"/>
        <v>3384</v>
      </c>
      <c r="D569" s="7">
        <f>IF(N569&gt;0, RANK(N569,(N569:P569,Q569:AE569)),0)</f>
        <v>1</v>
      </c>
      <c r="E569" s="7">
        <f>IF(O569&gt;0,RANK(O569,(N569:P569,Q569:AE569)),0)</f>
        <v>2</v>
      </c>
      <c r="F569" s="7">
        <f>IF(P569&gt;0,RANK(P569,(N569:P569,Q569:AE569)),0)</f>
        <v>0</v>
      </c>
      <c r="G569" s="1">
        <f t="shared" si="201"/>
        <v>231</v>
      </c>
      <c r="H569" s="2">
        <f t="shared" si="202"/>
        <v>6.8262411347517732E-2</v>
      </c>
      <c r="I569" s="2"/>
      <c r="J569" s="2">
        <f t="shared" si="203"/>
        <v>0.51684397163120566</v>
      </c>
      <c r="K569" s="2">
        <f t="shared" si="204"/>
        <v>0.44858156028368795</v>
      </c>
      <c r="L569" s="2">
        <f t="shared" si="205"/>
        <v>0</v>
      </c>
      <c r="M569" s="2">
        <f t="shared" si="206"/>
        <v>3.4574468085106391E-2</v>
      </c>
      <c r="N569" s="113">
        <v>1749</v>
      </c>
      <c r="O569" s="113">
        <v>1518</v>
      </c>
      <c r="P569" s="113"/>
      <c r="Q569" s="114">
        <v>117</v>
      </c>
      <c r="R569" s="114"/>
      <c r="S569" s="114"/>
      <c r="T569" s="114"/>
      <c r="U569" s="113"/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G569" s="7">
        <f>IF(Q569&gt;0,RANK(Q569,(N569:P569,Q569:AE569)),0)</f>
        <v>3</v>
      </c>
      <c r="AH569" s="7">
        <f>IF(R569&gt;0,RANK(R569,(N569:P569,Q569:AE569)),0)</f>
        <v>0</v>
      </c>
      <c r="AI569" s="7">
        <f>IF(T569&gt;0,RANK(T569,(N569:P569,Q569:AE569)),0)</f>
        <v>0</v>
      </c>
      <c r="AJ569" s="7">
        <f>IF(S569&gt;0,RANK(S569,(N569:P569,Q569:AE569)),0)</f>
        <v>0</v>
      </c>
      <c r="AK569" s="2">
        <f t="shared" si="207"/>
        <v>3.4574468085106384E-2</v>
      </c>
      <c r="AL569" s="2">
        <f t="shared" si="208"/>
        <v>0</v>
      </c>
      <c r="AM569" s="2">
        <f t="shared" si="209"/>
        <v>0</v>
      </c>
      <c r="AN569" s="2">
        <f t="shared" si="210"/>
        <v>0</v>
      </c>
      <c r="AP569" t="s">
        <v>1240</v>
      </c>
      <c r="AQ569" t="s">
        <v>1248</v>
      </c>
      <c r="AR569">
        <v>9</v>
      </c>
      <c r="AT569" s="97">
        <v>13</v>
      </c>
      <c r="AU569" s="99">
        <v>317</v>
      </c>
      <c r="AV569" s="103">
        <f t="shared" si="211"/>
        <v>13317</v>
      </c>
      <c r="AX569" s="7" t="s">
        <v>1370</v>
      </c>
      <c r="BJ569">
        <v>0</v>
      </c>
      <c r="BK569">
        <v>0</v>
      </c>
    </row>
    <row r="570" spans="1:63" hidden="1" outlineLevel="1">
      <c r="A570" t="s">
        <v>1008</v>
      </c>
      <c r="B570" t="s">
        <v>1248</v>
      </c>
      <c r="C570" s="1">
        <f t="shared" si="200"/>
        <v>3346</v>
      </c>
      <c r="D570" s="7">
        <f>IF(N570&gt;0, RANK(N570,(N570:P570,Q570:AE570)),0)</f>
        <v>1</v>
      </c>
      <c r="E570" s="7">
        <f>IF(O570&gt;0,RANK(O570,(N570:P570,Q570:AE570)),0)</f>
        <v>2</v>
      </c>
      <c r="F570" s="7">
        <f>IF(P570&gt;0,RANK(P570,(N570:P570,Q570:AE570)),0)</f>
        <v>0</v>
      </c>
      <c r="G570" s="1">
        <f t="shared" si="201"/>
        <v>1079</v>
      </c>
      <c r="H570" s="2">
        <f t="shared" si="202"/>
        <v>0.32247459653317395</v>
      </c>
      <c r="I570" s="2"/>
      <c r="J570" s="2">
        <f t="shared" si="203"/>
        <v>0.64734010759115357</v>
      </c>
      <c r="K570" s="2">
        <f t="shared" si="204"/>
        <v>0.32486551105797967</v>
      </c>
      <c r="L570" s="2">
        <f t="shared" si="205"/>
        <v>0</v>
      </c>
      <c r="M570" s="2">
        <f t="shared" si="206"/>
        <v>2.7794381350866759E-2</v>
      </c>
      <c r="N570" s="113">
        <v>2166</v>
      </c>
      <c r="O570" s="113">
        <v>1087</v>
      </c>
      <c r="P570" s="113"/>
      <c r="Q570" s="114">
        <v>93</v>
      </c>
      <c r="R570" s="114"/>
      <c r="S570" s="114"/>
      <c r="T570" s="114"/>
      <c r="U570" s="113"/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  <c r="AG570" s="7">
        <f>IF(Q570&gt;0,RANK(Q570,(N570:P570,Q570:AE570)),0)</f>
        <v>3</v>
      </c>
      <c r="AH570" s="7">
        <f>IF(R570&gt;0,RANK(R570,(N570:P570,Q570:AE570)),0)</f>
        <v>0</v>
      </c>
      <c r="AI570" s="7">
        <f>IF(T570&gt;0,RANK(T570,(N570:P570,Q570:AE570)),0)</f>
        <v>0</v>
      </c>
      <c r="AJ570" s="7">
        <f>IF(S570&gt;0,RANK(S570,(N570:P570,Q570:AE570)),0)</f>
        <v>0</v>
      </c>
      <c r="AK570" s="2">
        <f t="shared" si="207"/>
        <v>2.7794381350866707E-2</v>
      </c>
      <c r="AL570" s="2">
        <f t="shared" si="208"/>
        <v>0</v>
      </c>
      <c r="AM570" s="2">
        <f t="shared" si="209"/>
        <v>0</v>
      </c>
      <c r="AN570" s="2">
        <f t="shared" si="210"/>
        <v>0</v>
      </c>
      <c r="AP570" t="s">
        <v>1008</v>
      </c>
      <c r="AQ570" t="s">
        <v>1248</v>
      </c>
      <c r="AR570">
        <v>3</v>
      </c>
      <c r="AT570" s="97">
        <v>13</v>
      </c>
      <c r="AU570" s="99">
        <v>319</v>
      </c>
      <c r="AV570" s="103">
        <f t="shared" si="211"/>
        <v>13319</v>
      </c>
      <c r="AX570" s="7" t="s">
        <v>1370</v>
      </c>
      <c r="BJ570">
        <v>0</v>
      </c>
      <c r="BK570">
        <v>0</v>
      </c>
    </row>
    <row r="571" spans="1:63" hidden="1" outlineLevel="1">
      <c r="A571" t="s">
        <v>2127</v>
      </c>
      <c r="B571" t="s">
        <v>1248</v>
      </c>
      <c r="C571" s="1">
        <f t="shared" si="200"/>
        <v>6176</v>
      </c>
      <c r="D571" s="7">
        <f>IF(N571&gt;0, RANK(N571,(N571:P571,Q571:AE571)),0)</f>
        <v>1</v>
      </c>
      <c r="E571" s="7">
        <f>IF(O571&gt;0,RANK(O571,(N571:P571,Q571:AE571)),0)</f>
        <v>2</v>
      </c>
      <c r="F571" s="7">
        <f>IF(P571&gt;0,RANK(P571,(N571:P571,Q571:AE571)),0)</f>
        <v>0</v>
      </c>
      <c r="G571" s="1">
        <f t="shared" si="201"/>
        <v>1027</v>
      </c>
      <c r="H571" s="2">
        <f t="shared" si="202"/>
        <v>0.16628886010362695</v>
      </c>
      <c r="I571" s="2"/>
      <c r="J571" s="2">
        <f t="shared" si="203"/>
        <v>0.57108160621761661</v>
      </c>
      <c r="K571" s="2">
        <f t="shared" si="204"/>
        <v>0.40479274611398963</v>
      </c>
      <c r="L571" s="2">
        <f t="shared" si="205"/>
        <v>0</v>
      </c>
      <c r="M571" s="2">
        <f t="shared" si="206"/>
        <v>2.4125647668393757E-2</v>
      </c>
      <c r="N571" s="113">
        <v>3527</v>
      </c>
      <c r="O571" s="113">
        <v>2500</v>
      </c>
      <c r="P571" s="113"/>
      <c r="Q571" s="114">
        <v>149</v>
      </c>
      <c r="R571" s="114"/>
      <c r="S571" s="114"/>
      <c r="T571" s="114"/>
      <c r="U571" s="113"/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  <c r="AG571" s="7">
        <f>IF(Q571&gt;0,RANK(Q571,(N571:P571,Q571:AE571)),0)</f>
        <v>3</v>
      </c>
      <c r="AH571" s="7">
        <f>IF(R571&gt;0,RANK(R571,(N571:P571,Q571:AE571)),0)</f>
        <v>0</v>
      </c>
      <c r="AI571" s="7">
        <f>IF(T571&gt;0,RANK(T571,(N571:P571,Q571:AE571)),0)</f>
        <v>0</v>
      </c>
      <c r="AJ571" s="7">
        <f>IF(S571&gt;0,RANK(S571,(N571:P571,Q571:AE571)),0)</f>
        <v>0</v>
      </c>
      <c r="AK571" s="2">
        <f t="shared" si="207"/>
        <v>2.4125647668393781E-2</v>
      </c>
      <c r="AL571" s="2">
        <f t="shared" si="208"/>
        <v>0</v>
      </c>
      <c r="AM571" s="2">
        <f t="shared" si="209"/>
        <v>0</v>
      </c>
      <c r="AN571" s="2">
        <f t="shared" si="210"/>
        <v>0</v>
      </c>
      <c r="AP571" t="s">
        <v>2127</v>
      </c>
      <c r="AQ571" t="s">
        <v>1248</v>
      </c>
      <c r="AR571">
        <v>2</v>
      </c>
      <c r="AT571" s="97">
        <v>13</v>
      </c>
      <c r="AU571" s="99">
        <v>321</v>
      </c>
      <c r="AV571" s="103">
        <f t="shared" si="211"/>
        <v>13321</v>
      </c>
      <c r="AX571" s="7" t="s">
        <v>1370</v>
      </c>
      <c r="BJ571">
        <v>0</v>
      </c>
      <c r="BK571">
        <v>0</v>
      </c>
    </row>
    <row r="572" spans="1:63" collapsed="1">
      <c r="A572" t="s">
        <v>1247</v>
      </c>
      <c r="B572" t="s">
        <v>1894</v>
      </c>
      <c r="C572" s="1">
        <f t="shared" si="200"/>
        <v>2251587</v>
      </c>
      <c r="D572" s="7">
        <f>IF(N572&gt;0, RANK(N572,(N572:P572,Q572:AE572)),0)</f>
        <v>1</v>
      </c>
      <c r="E572" s="7">
        <f>IF(O572&gt;0,RANK(O572,(N572:P572,Q572:AE572)),0)</f>
        <v>2</v>
      </c>
      <c r="F572" s="7">
        <f>IF(P572&gt;0,RANK(P572,(N572:P572,Q572:AE572)),0)</f>
        <v>0</v>
      </c>
      <c r="G572" s="1">
        <f t="shared" si="201"/>
        <v>35134</v>
      </c>
      <c r="H572" s="2">
        <f t="shared" si="202"/>
        <v>1.56041050157067E-2</v>
      </c>
      <c r="I572" s="2"/>
      <c r="J572" s="2">
        <f t="shared" si="203"/>
        <v>0.49228211035149877</v>
      </c>
      <c r="K572" s="2">
        <f t="shared" si="204"/>
        <v>0.47667800533579202</v>
      </c>
      <c r="L572" s="2">
        <f t="shared" si="205"/>
        <v>0</v>
      </c>
      <c r="M572" s="2">
        <f t="shared" si="206"/>
        <v>3.1039884312709265E-2</v>
      </c>
      <c r="N572" s="113">
        <f>SUM(N413:N571)</f>
        <v>1108416</v>
      </c>
      <c r="O572" s="113">
        <f>SUM(O413:O571)</f>
        <v>1073282</v>
      </c>
      <c r="P572" s="113"/>
      <c r="Q572" s="113">
        <f>SUM(Q413:Q571)</f>
        <v>69878</v>
      </c>
      <c r="R572" s="113"/>
      <c r="S572" s="113"/>
      <c r="T572" s="113"/>
      <c r="U572" s="113"/>
      <c r="V572" s="113"/>
      <c r="W572" s="113"/>
      <c r="X572" s="113"/>
      <c r="Y572" s="113">
        <f>SUM(Y413:Y571)</f>
        <v>11</v>
      </c>
      <c r="Z572" s="113"/>
      <c r="AA572" s="113"/>
      <c r="AB572" s="113"/>
      <c r="AC572" s="113"/>
      <c r="AD572" s="113"/>
      <c r="AE572" s="113">
        <f>SUM(AE413:AE571)</f>
        <v>0</v>
      </c>
      <c r="AG572" s="7">
        <f>IF(Q572&gt;0,RANK(Q572,(N572:P572,Q572:AE572)),0)</f>
        <v>3</v>
      </c>
      <c r="AH572" s="7">
        <f>IF(R572&gt;0,RANK(R572,(N572:P572,Q572:AE572)),0)</f>
        <v>0</v>
      </c>
      <c r="AI572" s="7">
        <f>IF(T572&gt;0,RANK(T572,(N572:P572,Q572:AE572)),0)</f>
        <v>0</v>
      </c>
      <c r="AJ572" s="7">
        <f>IF(S572&gt;0,RANK(S572,(N572:P572,Q572:AE572)),0)</f>
        <v>0</v>
      </c>
      <c r="AK572" s="2">
        <f t="shared" si="207"/>
        <v>3.1034998869686137E-2</v>
      </c>
      <c r="AL572" s="2">
        <f t="shared" si="208"/>
        <v>0</v>
      </c>
      <c r="AM572" s="2">
        <f t="shared" si="209"/>
        <v>0</v>
      </c>
      <c r="AN572" s="2">
        <f t="shared" si="210"/>
        <v>0</v>
      </c>
      <c r="AP572" t="s">
        <v>1247</v>
      </c>
      <c r="AQ572" t="s">
        <v>1894</v>
      </c>
      <c r="AT572" s="97">
        <v>13</v>
      </c>
      <c r="AU572" s="99"/>
      <c r="AV572" s="97">
        <v>13</v>
      </c>
      <c r="AX572" s="7" t="s">
        <v>2353</v>
      </c>
      <c r="BF572" s="1"/>
      <c r="BG572" s="1"/>
      <c r="BJ572">
        <f>SUM(BJ413:BJ571)</f>
        <v>31</v>
      </c>
      <c r="BK572">
        <f>SUM(BK413:BK571)</f>
        <v>7</v>
      </c>
    </row>
    <row r="573" spans="1:63">
      <c r="C573" s="1"/>
      <c r="E573" s="7"/>
      <c r="F573" s="7"/>
      <c r="I573" s="2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  <c r="AG573" s="7"/>
      <c r="AH573" s="7"/>
      <c r="AI573" s="7"/>
      <c r="AJ573" s="7"/>
      <c r="AT573" s="97"/>
      <c r="AU573" s="99"/>
      <c r="AV573" s="103"/>
    </row>
    <row r="574" spans="1:63" hidden="1" outlineLevel="1">
      <c r="A574" t="s">
        <v>2128</v>
      </c>
      <c r="B574" t="s">
        <v>1174</v>
      </c>
      <c r="C574" s="1">
        <f t="shared" ref="C574:C579" si="212">SUM(N574:AE574)</f>
        <v>50231</v>
      </c>
      <c r="D574" s="7">
        <f>IF(N574&gt;0, RANK(N574,(N574:P574,Q574:AE574)),0)</f>
        <v>1</v>
      </c>
      <c r="E574" s="7">
        <f>IF(O574&gt;0,RANK(O574,(N574:P574,Q574:AE574)),0)</f>
        <v>2</v>
      </c>
      <c r="F574" s="7">
        <f>IF(P574&gt;0,RANK(P574,(N574:P574,Q574:AE574)),0)</f>
        <v>0</v>
      </c>
      <c r="G574" s="1">
        <f t="shared" ref="G574:G579" si="213">IF(C574&gt;0,MAX(N574:P574)-LARGE(N574:P574,2),0)</f>
        <v>12331</v>
      </c>
      <c r="H574" s="2">
        <f t="shared" ref="H574:H579" si="214">IF(C574&gt;0,G574/C574,0)</f>
        <v>0.2454858553482909</v>
      </c>
      <c r="I574" s="2"/>
      <c r="J574" s="2">
        <f t="shared" ref="J574:L579" si="215">IF($C574=0,"-",N574/$C574)</f>
        <v>0.54669427246122915</v>
      </c>
      <c r="K574" s="2">
        <f t="shared" si="215"/>
        <v>0.30120841711293822</v>
      </c>
      <c r="L574" s="2">
        <f t="shared" si="215"/>
        <v>0</v>
      </c>
      <c r="M574" s="2">
        <f t="shared" ref="M574:M579" si="216">IF(C574=0,"-",(1-J574-K574-L574))</f>
        <v>0.15209731042583263</v>
      </c>
      <c r="N574" s="113">
        <v>27461</v>
      </c>
      <c r="O574" s="113">
        <v>15130</v>
      </c>
      <c r="P574" s="113"/>
      <c r="Q574" s="113">
        <v>925</v>
      </c>
      <c r="R574" s="113">
        <v>6715</v>
      </c>
      <c r="S574" s="113"/>
      <c r="T574" s="113"/>
      <c r="U574" s="113"/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  <c r="AG574" s="7">
        <f>IF(Q574&gt;0,RANK(Q574,(N574:P574,Q574:AE574)),0)</f>
        <v>4</v>
      </c>
      <c r="AH574" s="7">
        <f>IF(R574&gt;0,RANK(R574,(N574:P574,Q574:AE574)),0)</f>
        <v>3</v>
      </c>
      <c r="AI574" s="7">
        <f>IF(T574&gt;0,RANK(T574,(N574:P574,Q574:AE574)),0)</f>
        <v>0</v>
      </c>
      <c r="AJ574" s="7">
        <f>IF(S574&gt;0,RANK(S574,(N574:P574,Q574:AE574)),0)</f>
        <v>0</v>
      </c>
      <c r="AK574" s="2">
        <f t="shared" ref="AK574:AL577" si="217">IF($C574=0,"-",Q574/$C574)</f>
        <v>1.8414923055483666E-2</v>
      </c>
      <c r="AL574" s="2">
        <f t="shared" si="217"/>
        <v>0.13368238737034899</v>
      </c>
      <c r="AM574" s="2">
        <f>IF($C574=0,"-",T574/$C574)</f>
        <v>0</v>
      </c>
      <c r="AN574" s="2">
        <f t="shared" ref="AN574:AN579" si="218">IF($C574=0,"-",S574/$C574)</f>
        <v>0</v>
      </c>
      <c r="AP574" t="s">
        <v>2128</v>
      </c>
      <c r="AQ574" t="s">
        <v>1174</v>
      </c>
      <c r="AR574">
        <v>2</v>
      </c>
      <c r="AT574" s="97">
        <v>15</v>
      </c>
      <c r="AU574" s="99">
        <v>1</v>
      </c>
      <c r="AV574" s="103">
        <f t="shared" si="211"/>
        <v>15001</v>
      </c>
      <c r="AX574" s="7" t="s">
        <v>1370</v>
      </c>
      <c r="BC574" s="1"/>
    </row>
    <row r="575" spans="1:63" hidden="1" outlineLevel="1">
      <c r="A575" t="s">
        <v>1837</v>
      </c>
      <c r="B575" t="s">
        <v>1174</v>
      </c>
      <c r="C575" s="1">
        <f t="shared" si="212"/>
        <v>258335</v>
      </c>
      <c r="D575" s="7">
        <f>IF(N575&gt;0, RANK(N575,(N575:P575,Q575:AE575)),0)</f>
        <v>1</v>
      </c>
      <c r="E575" s="7">
        <f>IF(O575&gt;0,RANK(O575,(N575:P575,Q575:AE575)),0)</f>
        <v>2</v>
      </c>
      <c r="F575" s="7">
        <f>IF(P575&gt;0,RANK(P575,(N575:P575,Q575:AE575)),0)</f>
        <v>0</v>
      </c>
      <c r="G575" s="1">
        <f t="shared" si="213"/>
        <v>82715</v>
      </c>
      <c r="H575" s="2">
        <f t="shared" si="214"/>
        <v>0.32018503106431573</v>
      </c>
      <c r="I575" s="2"/>
      <c r="J575" s="2">
        <f t="shared" si="215"/>
        <v>0.57594209069618907</v>
      </c>
      <c r="K575" s="2">
        <f t="shared" si="215"/>
        <v>0.25575705963187334</v>
      </c>
      <c r="L575" s="2">
        <f t="shared" si="215"/>
        <v>0</v>
      </c>
      <c r="M575" s="2">
        <f t="shared" si="216"/>
        <v>0.16830084967193759</v>
      </c>
      <c r="N575" s="113">
        <v>148786</v>
      </c>
      <c r="O575" s="113">
        <v>66071</v>
      </c>
      <c r="P575" s="113"/>
      <c r="Q575" s="113">
        <v>5758</v>
      </c>
      <c r="R575" s="113">
        <v>37720</v>
      </c>
      <c r="S575" s="113"/>
      <c r="T575" s="113"/>
      <c r="U575" s="113"/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G575" s="7">
        <f>IF(Q575&gt;0,RANK(Q575,(N575:P575,Q575:AE575)),0)</f>
        <v>4</v>
      </c>
      <c r="AH575" s="7">
        <f>IF(R575&gt;0,RANK(R575,(N575:P575,Q575:AE575)),0)</f>
        <v>3</v>
      </c>
      <c r="AI575" s="7">
        <f>IF(T575&gt;0,RANK(T575,(N575:P575,Q575:AE575)),0)</f>
        <v>0</v>
      </c>
      <c r="AJ575" s="7">
        <f>IF(S575&gt;0,RANK(S575,(N575:P575,Q575:AE575)),0)</f>
        <v>0</v>
      </c>
      <c r="AK575" s="2">
        <f t="shared" si="217"/>
        <v>2.2288888458784135E-2</v>
      </c>
      <c r="AL575" s="2">
        <f t="shared" si="217"/>
        <v>0.14601196121315346</v>
      </c>
      <c r="AM575" s="2">
        <f>IF($C575=0,"-",T575/$C575)</f>
        <v>0</v>
      </c>
      <c r="AN575" s="2">
        <f t="shared" si="218"/>
        <v>0</v>
      </c>
      <c r="AP575" t="s">
        <v>1837</v>
      </c>
      <c r="AQ575" t="s">
        <v>1174</v>
      </c>
      <c r="AT575" s="97">
        <v>15</v>
      </c>
      <c r="AU575" s="99">
        <v>3</v>
      </c>
      <c r="AV575" s="103">
        <f t="shared" si="211"/>
        <v>15003</v>
      </c>
      <c r="AX575" s="7" t="s">
        <v>1370</v>
      </c>
      <c r="BC575" s="1"/>
    </row>
    <row r="576" spans="1:63" hidden="1" outlineLevel="1">
      <c r="A576" t="s">
        <v>1166</v>
      </c>
      <c r="B576" t="s">
        <v>1174</v>
      </c>
      <c r="C576" s="1">
        <f t="shared" si="212"/>
        <v>18602</v>
      </c>
      <c r="D576" s="7">
        <f>IF(N576&gt;0, RANK(N576,(N576:P576,Q576:AE576)),0)</f>
        <v>1</v>
      </c>
      <c r="E576" s="7">
        <f>IF(O576&gt;0,RANK(O576,(N576:P576,Q576:AE576)),0)</f>
        <v>2</v>
      </c>
      <c r="F576" s="7">
        <f>IF(P576&gt;0,RANK(P576,(N576:P576,Q576:AE576)),0)</f>
        <v>0</v>
      </c>
      <c r="G576" s="1">
        <f t="shared" si="213"/>
        <v>9155</v>
      </c>
      <c r="H576" s="2">
        <f t="shared" si="214"/>
        <v>0.49215138157187399</v>
      </c>
      <c r="I576" s="2"/>
      <c r="J576" s="2">
        <f t="shared" si="215"/>
        <v>0.71029996774540372</v>
      </c>
      <c r="K576" s="2">
        <f t="shared" si="215"/>
        <v>0.21814858617352972</v>
      </c>
      <c r="L576" s="2">
        <f t="shared" si="215"/>
        <v>0</v>
      </c>
      <c r="M576" s="2">
        <f t="shared" si="216"/>
        <v>7.1551446081066561E-2</v>
      </c>
      <c r="N576" s="113">
        <v>13213</v>
      </c>
      <c r="O576" s="113">
        <v>4058</v>
      </c>
      <c r="P576" s="113"/>
      <c r="Q576" s="113">
        <v>253</v>
      </c>
      <c r="R576" s="113">
        <v>1078</v>
      </c>
      <c r="S576" s="113"/>
      <c r="T576" s="113"/>
      <c r="U576" s="113"/>
      <c r="V576" s="113"/>
      <c r="W576" s="113"/>
      <c r="X576" s="113"/>
      <c r="Y576" s="113"/>
      <c r="Z576" s="113"/>
      <c r="AA576" s="113"/>
      <c r="AB576" s="113"/>
      <c r="AC576" s="113"/>
      <c r="AD576" s="113"/>
      <c r="AE576" s="113"/>
      <c r="AG576" s="7">
        <f>IF(Q576&gt;0,RANK(Q576,(N576:P576,Q576:AE576)),0)</f>
        <v>4</v>
      </c>
      <c r="AH576" s="7">
        <f>IF(R576&gt;0,RANK(R576,(N576:P576,Q576:AE576)),0)</f>
        <v>3</v>
      </c>
      <c r="AI576" s="7">
        <f>IF(T576&gt;0,RANK(T576,(N576:P576,Q576:AE576)),0)</f>
        <v>0</v>
      </c>
      <c r="AJ576" s="7">
        <f>IF(S576&gt;0,RANK(S576,(N576:P576,Q576:AE576)),0)</f>
        <v>0</v>
      </c>
      <c r="AK576" s="2">
        <f t="shared" si="217"/>
        <v>1.3600688098053973E-2</v>
      </c>
      <c r="AL576" s="2">
        <f t="shared" si="217"/>
        <v>5.795075798301258E-2</v>
      </c>
      <c r="AM576" s="2">
        <f>IF($C576=0,"-",T576/$C576)</f>
        <v>0</v>
      </c>
      <c r="AN576" s="2">
        <f t="shared" si="218"/>
        <v>0</v>
      </c>
      <c r="AP576" t="s">
        <v>1166</v>
      </c>
      <c r="AQ576" t="s">
        <v>1174</v>
      </c>
      <c r="AR576">
        <v>2</v>
      </c>
      <c r="AT576" s="97">
        <v>15</v>
      </c>
      <c r="AU576" s="99">
        <v>7</v>
      </c>
      <c r="AV576" s="103">
        <f t="shared" si="211"/>
        <v>15007</v>
      </c>
      <c r="AX576" s="7" t="s">
        <v>1370</v>
      </c>
      <c r="BC576" s="1"/>
      <c r="BD576" s="1"/>
    </row>
    <row r="577" spans="1:57" hidden="1" outlineLevel="1">
      <c r="A577" t="s">
        <v>1129</v>
      </c>
      <c r="B577" t="s">
        <v>1174</v>
      </c>
      <c r="C577" s="1">
        <f t="shared" si="212"/>
        <v>36422</v>
      </c>
      <c r="D577" s="7">
        <f>IF(N577&gt;0, RANK(N577,(N577:P577,Q577:AE577)),0)</f>
        <v>1</v>
      </c>
      <c r="E577" s="7">
        <f>IF(O577&gt;0,RANK(O577,(N577:P577,Q577:AE577)),0)</f>
        <v>2</v>
      </c>
      <c r="F577" s="7">
        <f>IF(P577&gt;0,RANK(P577,(N577:P577,Q577:AE577)),0)</f>
        <v>0</v>
      </c>
      <c r="G577" s="1">
        <f t="shared" si="213"/>
        <v>6115</v>
      </c>
      <c r="H577" s="2">
        <f t="shared" si="214"/>
        <v>0.16789303168414693</v>
      </c>
      <c r="I577" s="2"/>
      <c r="J577" s="2">
        <f t="shared" si="215"/>
        <v>0.5151007632749437</v>
      </c>
      <c r="K577" s="2">
        <f t="shared" si="215"/>
        <v>0.34720773159079676</v>
      </c>
      <c r="L577" s="2">
        <f t="shared" si="215"/>
        <v>0</v>
      </c>
      <c r="M577" s="2">
        <f t="shared" si="216"/>
        <v>0.13769150513425954</v>
      </c>
      <c r="N577" s="113">
        <v>18761</v>
      </c>
      <c r="O577" s="113">
        <v>12646</v>
      </c>
      <c r="P577" s="113"/>
      <c r="Q577" s="113">
        <v>609</v>
      </c>
      <c r="R577" s="113">
        <v>4406</v>
      </c>
      <c r="S577" s="113"/>
      <c r="T577" s="113"/>
      <c r="U577" s="113"/>
      <c r="V577" s="113"/>
      <c r="W577" s="113"/>
      <c r="X577" s="113"/>
      <c r="Y577" s="113"/>
      <c r="Z577" s="113"/>
      <c r="AA577" s="113"/>
      <c r="AB577" s="113"/>
      <c r="AC577" s="113"/>
      <c r="AD577" s="113"/>
      <c r="AE577" s="113"/>
      <c r="AG577" s="7">
        <f>IF(Q577&gt;0,RANK(Q577,(N577:P577,Q577:AE577)),0)</f>
        <v>4</v>
      </c>
      <c r="AH577" s="7">
        <f>IF(R577&gt;0,RANK(R577,(N577:P577,Q577:AE577)),0)</f>
        <v>3</v>
      </c>
      <c r="AI577" s="7">
        <f>IF(T577&gt;0,RANK(T577,(N577:P577,Q577:AE577)),0)</f>
        <v>0</v>
      </c>
      <c r="AJ577" s="7">
        <f>IF(S577&gt;0,RANK(S577,(N577:P577,Q577:AE577)),0)</f>
        <v>0</v>
      </c>
      <c r="AK577" s="2">
        <f t="shared" si="217"/>
        <v>1.6720663335346768E-2</v>
      </c>
      <c r="AL577" s="2">
        <f t="shared" si="217"/>
        <v>0.12097084179891275</v>
      </c>
      <c r="AM577" s="2">
        <f>IF($C577=0,"-",T577/$C577)</f>
        <v>0</v>
      </c>
      <c r="AN577" s="2">
        <f t="shared" si="218"/>
        <v>0</v>
      </c>
      <c r="AP577" t="s">
        <v>1129</v>
      </c>
      <c r="AQ577" t="s">
        <v>1174</v>
      </c>
      <c r="AR577">
        <v>2</v>
      </c>
      <c r="AT577" s="97">
        <v>15</v>
      </c>
      <c r="AU577" s="99">
        <v>9</v>
      </c>
      <c r="AV577" s="103">
        <f t="shared" si="211"/>
        <v>15009</v>
      </c>
      <c r="AX577" s="7" t="s">
        <v>1370</v>
      </c>
      <c r="BC577" s="1"/>
    </row>
    <row r="578" spans="1:57" hidden="1" outlineLevel="1">
      <c r="A578" t="s">
        <v>872</v>
      </c>
      <c r="C578" s="1">
        <f t="shared" si="212"/>
        <v>72</v>
      </c>
      <c r="D578" s="7">
        <f>IF(N578&gt;0, RANK(N578,(N578:P578,Q578:AE578)),0)</f>
        <v>1</v>
      </c>
      <c r="E578" s="7">
        <f>IF(O578&gt;0,RANK(O578,(N578:P578,Q578:AE578)),0)</f>
        <v>2</v>
      </c>
      <c r="F578" s="7"/>
      <c r="G578" s="1">
        <f t="shared" si="213"/>
        <v>22</v>
      </c>
      <c r="H578" s="2">
        <f t="shared" si="214"/>
        <v>0.30555555555555558</v>
      </c>
      <c r="I578" s="2"/>
      <c r="J578" s="2">
        <f t="shared" si="215"/>
        <v>0.625</v>
      </c>
      <c r="K578" s="2">
        <f t="shared" si="215"/>
        <v>0.31944444444444442</v>
      </c>
      <c r="L578" s="2">
        <f t="shared" si="215"/>
        <v>0</v>
      </c>
      <c r="M578" s="2">
        <f t="shared" si="216"/>
        <v>5.555555555555558E-2</v>
      </c>
      <c r="N578" s="113">
        <v>45</v>
      </c>
      <c r="O578" s="113">
        <v>23</v>
      </c>
      <c r="P578" s="113"/>
      <c r="Q578" s="113">
        <v>2</v>
      </c>
      <c r="R578" s="113">
        <v>2</v>
      </c>
      <c r="S578" s="113"/>
      <c r="T578" s="113"/>
      <c r="U578" s="113"/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  <c r="AG578" s="7"/>
      <c r="AH578" s="7"/>
      <c r="AI578" s="7"/>
      <c r="AJ578" s="7"/>
      <c r="AK578" s="2">
        <f>IF($C578=0,"-",Q578/$C578)</f>
        <v>2.7777777777777776E-2</v>
      </c>
      <c r="AN578" s="2">
        <f t="shared" si="218"/>
        <v>0</v>
      </c>
      <c r="AR578">
        <v>99</v>
      </c>
      <c r="AT578" s="97">
        <v>15</v>
      </c>
      <c r="AU578" s="99">
        <v>99</v>
      </c>
      <c r="AV578" s="103">
        <f t="shared" si="211"/>
        <v>15099</v>
      </c>
      <c r="AX578" s="7" t="s">
        <v>872</v>
      </c>
      <c r="BC578" s="1"/>
    </row>
    <row r="579" spans="1:57" collapsed="1">
      <c r="A579" t="s">
        <v>2128</v>
      </c>
      <c r="B579" t="s">
        <v>1894</v>
      </c>
      <c r="C579" s="1">
        <f t="shared" si="212"/>
        <v>363662</v>
      </c>
      <c r="D579" s="7">
        <f>IF(N579&gt;0, RANK(N579,(N579:P579,Q579:AE579)),0)</f>
        <v>1</v>
      </c>
      <c r="E579" s="7">
        <f>IF(O579&gt;0,RANK(O579,(N579:P579,Q579:AE579)),0)</f>
        <v>2</v>
      </c>
      <c r="F579" s="7">
        <f>IF(P579&gt;0,RANK(P579,(N579:P579,Q579:AE579)),0)</f>
        <v>0</v>
      </c>
      <c r="G579" s="1">
        <f t="shared" si="213"/>
        <v>110338</v>
      </c>
      <c r="H579" s="2">
        <f t="shared" si="214"/>
        <v>0.30340810972826415</v>
      </c>
      <c r="I579" s="2"/>
      <c r="J579" s="2">
        <f t="shared" si="215"/>
        <v>0.57269112527566801</v>
      </c>
      <c r="K579" s="2">
        <f t="shared" si="215"/>
        <v>0.26928301554740391</v>
      </c>
      <c r="L579" s="2">
        <f t="shared" si="215"/>
        <v>0</v>
      </c>
      <c r="M579" s="2">
        <f t="shared" si="216"/>
        <v>0.15802585917692807</v>
      </c>
      <c r="N579" s="113">
        <f>SUM(N574:N578)</f>
        <v>208266</v>
      </c>
      <c r="O579" s="113">
        <f>SUM(O574:O578)</f>
        <v>97928</v>
      </c>
      <c r="P579" s="113"/>
      <c r="Q579" s="113">
        <f>SUM(Q574:Q578)</f>
        <v>7547</v>
      </c>
      <c r="R579" s="113">
        <f>SUM(R574:R578)</f>
        <v>49921</v>
      </c>
      <c r="S579" s="113"/>
      <c r="T579" s="113"/>
      <c r="U579" s="113"/>
      <c r="V579" s="113"/>
      <c r="W579" s="113"/>
      <c r="X579" s="113"/>
      <c r="Y579" s="113"/>
      <c r="Z579" s="113"/>
      <c r="AA579" s="113"/>
      <c r="AB579" s="113"/>
      <c r="AC579" s="113"/>
      <c r="AD579" s="113"/>
      <c r="AE579" s="113">
        <f>SUM(AE574:AE578)</f>
        <v>0</v>
      </c>
      <c r="AG579" s="7">
        <f>IF(Q579&gt;0,RANK(Q579,(N579:P579,Q579:AE579)),0)</f>
        <v>4</v>
      </c>
      <c r="AH579" s="7">
        <f>IF(R579&gt;0,RANK(R579,(N579:P579,Q579:AE579)),0)</f>
        <v>3</v>
      </c>
      <c r="AI579" s="7">
        <f>IF(T579&gt;0,RANK(T579,(N579:P579,Q579:AE579)),0)</f>
        <v>0</v>
      </c>
      <c r="AJ579" s="7">
        <f>IF(S579&gt;0,RANK(S579,(N579:P579,Q579:AE579)),0)</f>
        <v>0</v>
      </c>
      <c r="AK579" s="2">
        <f>IF($C579=0,"-",Q579/$C579)</f>
        <v>2.075278692852154E-2</v>
      </c>
      <c r="AL579" s="2">
        <f>IF($C579=0,"-",R579/$C579)</f>
        <v>0.13727307224840649</v>
      </c>
      <c r="AM579" s="2">
        <f>IF($C579=0,"-",T579/$C579)</f>
        <v>0</v>
      </c>
      <c r="AN579" s="2">
        <f t="shared" si="218"/>
        <v>0</v>
      </c>
      <c r="AP579" t="s">
        <v>2128</v>
      </c>
      <c r="AQ579" t="s">
        <v>1894</v>
      </c>
      <c r="AT579" s="97">
        <v>15</v>
      </c>
      <c r="AU579" s="99"/>
      <c r="AV579" s="97">
        <v>15</v>
      </c>
      <c r="AX579" s="7" t="s">
        <v>2353</v>
      </c>
      <c r="BC579" s="1"/>
    </row>
    <row r="580" spans="1:57">
      <c r="C580" s="1"/>
      <c r="E580" s="7"/>
      <c r="F580" s="7"/>
      <c r="I580" s="2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  <c r="AG580" s="7"/>
      <c r="AH580" s="7"/>
      <c r="AI580" s="7"/>
      <c r="AJ580" s="7"/>
      <c r="AT580" s="97"/>
      <c r="AU580" s="99"/>
      <c r="AV580" s="103"/>
    </row>
    <row r="581" spans="1:57" hidden="1" outlineLevel="1">
      <c r="A581" t="s">
        <v>881</v>
      </c>
      <c r="B581" t="s">
        <v>1088</v>
      </c>
      <c r="C581" s="1">
        <f t="shared" ref="C581:C625" si="219">SUM(N581:AE581)</f>
        <v>110392</v>
      </c>
      <c r="D581" s="7">
        <f>IF(N581&gt;0, RANK(N581,(N581:P581,Q581:AE581)),0)</f>
        <v>2</v>
      </c>
      <c r="E581" s="7">
        <f>IF(O581&gt;0,RANK(O581,(N581:P581,Q581:AE581)),0)</f>
        <v>1</v>
      </c>
      <c r="F581" s="7">
        <f>IF(P581&gt;0,RANK(P581,(N581:P581,Q581:AE581)),0)</f>
        <v>0</v>
      </c>
      <c r="G581" s="1">
        <f t="shared" ref="G581:G625" si="220">IF(C581&gt;0,MAX(N581:P581)-LARGE(N581:P581,2),0)</f>
        <v>24642</v>
      </c>
      <c r="H581" s="2">
        <f t="shared" ref="H581:H625" si="221">IF(C581&gt;0,G581/C581,0)</f>
        <v>0.22322269729690558</v>
      </c>
      <c r="I581" s="2"/>
      <c r="J581" s="2">
        <f t="shared" ref="J581:J625" si="222">IF($C581=0,"-",N581/$C581)</f>
        <v>0.38838865135154721</v>
      </c>
      <c r="K581" s="2">
        <f t="shared" ref="K581:K625" si="223">IF($C581=0,"-",O581/$C581)</f>
        <v>0.61161134864845279</v>
      </c>
      <c r="L581" s="2">
        <f t="shared" ref="L581:L625" si="224">IF($C581=0,"-",P581/$C581)</f>
        <v>0</v>
      </c>
      <c r="M581" s="2">
        <f t="shared" ref="M581:M625" si="225">IF(C581=0,"-",(1-J581-K581-L581))</f>
        <v>0</v>
      </c>
      <c r="N581" s="113">
        <v>42875</v>
      </c>
      <c r="O581" s="113">
        <v>67517</v>
      </c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G581" s="7">
        <f>IF(Q581&gt;0,RANK(Q581,(N581:P581,Q581:AE581)),0)</f>
        <v>0</v>
      </c>
      <c r="AH581" s="7">
        <f>IF(R581&gt;0,RANK(R581,(N581:P581,Q581:AE581)),0)</f>
        <v>0</v>
      </c>
      <c r="AI581" s="7">
        <f>IF(T581&gt;0,RANK(T581,(N581:P581,Q581:AE581)),0)</f>
        <v>0</v>
      </c>
      <c r="AJ581" s="7">
        <f>IF(S581&gt;0,RANK(S581,(N581:P581,Q581:AE581)),0)</f>
        <v>0</v>
      </c>
      <c r="AK581" s="2">
        <f t="shared" ref="AK581:AK625" si="226">IF($C581=0,"-",Q581/$C581)</f>
        <v>0</v>
      </c>
      <c r="AL581" s="2">
        <f t="shared" ref="AL581:AL625" si="227">IF($C581=0,"-",R581/$C581)</f>
        <v>0</v>
      </c>
      <c r="AM581" s="2">
        <f t="shared" ref="AM581:AM625" si="228">IF($C581=0,"-",T581/$C581)</f>
        <v>0</v>
      </c>
      <c r="AN581" s="2">
        <f t="shared" ref="AN581:AN625" si="229">IF($C581=0,"-",S581/$C581)</f>
        <v>0</v>
      </c>
      <c r="AP581" t="s">
        <v>881</v>
      </c>
      <c r="AQ581" t="s">
        <v>1088</v>
      </c>
      <c r="AT581" s="97">
        <v>16</v>
      </c>
      <c r="AU581" s="99">
        <v>1</v>
      </c>
      <c r="AV581" s="103">
        <f t="shared" si="211"/>
        <v>16001</v>
      </c>
      <c r="AX581" s="7" t="s">
        <v>1370</v>
      </c>
    </row>
    <row r="582" spans="1:57" hidden="1" outlineLevel="1">
      <c r="A582" t="s">
        <v>685</v>
      </c>
      <c r="B582" t="s">
        <v>1088</v>
      </c>
      <c r="C582" s="1">
        <f t="shared" si="219"/>
        <v>1908</v>
      </c>
      <c r="D582" s="7">
        <f>IF(N582&gt;0, RANK(N582,(N582:P582,Q582:AE582)),0)</f>
        <v>2</v>
      </c>
      <c r="E582" s="7">
        <f>IF(O582&gt;0,RANK(O582,(N582:P582,Q582:AE582)),0)</f>
        <v>1</v>
      </c>
      <c r="F582" s="7">
        <f>IF(P582&gt;0,RANK(P582,(N582:P582,Q582:AE582)),0)</f>
        <v>0</v>
      </c>
      <c r="G582" s="1">
        <f t="shared" si="220"/>
        <v>636</v>
      </c>
      <c r="H582" s="2">
        <f t="shared" si="221"/>
        <v>0.33333333333333331</v>
      </c>
      <c r="I582" s="2"/>
      <c r="J582" s="2">
        <f t="shared" si="222"/>
        <v>0.33333333333333331</v>
      </c>
      <c r="K582" s="2">
        <f t="shared" si="223"/>
        <v>0.66666666666666663</v>
      </c>
      <c r="L582" s="2">
        <f t="shared" si="224"/>
        <v>0</v>
      </c>
      <c r="M582" s="2">
        <f t="shared" si="225"/>
        <v>1.1102230246251565E-16</v>
      </c>
      <c r="N582" s="113">
        <v>636</v>
      </c>
      <c r="O582" s="113">
        <v>1272</v>
      </c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  <c r="AG582" s="7">
        <f>IF(Q582&gt;0,RANK(Q582,(N582:P582,Q582:AE582)),0)</f>
        <v>0</v>
      </c>
      <c r="AH582" s="7">
        <f>IF(R582&gt;0,RANK(R582,(N582:P582,Q582:AE582)),0)</f>
        <v>0</v>
      </c>
      <c r="AI582" s="7">
        <f>IF(T582&gt;0,RANK(T582,(N582:P582,Q582:AE582)),0)</f>
        <v>0</v>
      </c>
      <c r="AJ582" s="7">
        <f>IF(S582&gt;0,RANK(S582,(N582:P582,Q582:AE582)),0)</f>
        <v>0</v>
      </c>
      <c r="AK582" s="2">
        <f t="shared" si="226"/>
        <v>0</v>
      </c>
      <c r="AL582" s="2">
        <f t="shared" si="227"/>
        <v>0</v>
      </c>
      <c r="AM582" s="2">
        <f t="shared" si="228"/>
        <v>0</v>
      </c>
      <c r="AN582" s="2">
        <f t="shared" si="229"/>
        <v>0</v>
      </c>
      <c r="AP582" t="s">
        <v>685</v>
      </c>
      <c r="AQ582" t="s">
        <v>1088</v>
      </c>
      <c r="AR582">
        <v>1</v>
      </c>
      <c r="AT582" s="97">
        <v>16</v>
      </c>
      <c r="AU582" s="99">
        <v>3</v>
      </c>
      <c r="AV582" s="103">
        <f t="shared" si="211"/>
        <v>16003</v>
      </c>
      <c r="AX582" s="7" t="s">
        <v>1370</v>
      </c>
    </row>
    <row r="583" spans="1:57" hidden="1" outlineLevel="1">
      <c r="A583" t="s">
        <v>733</v>
      </c>
      <c r="B583" t="s">
        <v>1088</v>
      </c>
      <c r="C583" s="1">
        <f t="shared" si="219"/>
        <v>32418</v>
      </c>
      <c r="D583" s="7">
        <f>IF(N583&gt;0, RANK(N583,(N583:P583,Q583:AE583)),0)</f>
        <v>1</v>
      </c>
      <c r="E583" s="7">
        <f>IF(O583&gt;0,RANK(O583,(N583:P583,Q583:AE583)),0)</f>
        <v>2</v>
      </c>
      <c r="F583" s="7">
        <f>IF(P583&gt;0,RANK(P583,(N583:P583,Q583:AE583)),0)</f>
        <v>0</v>
      </c>
      <c r="G583" s="1">
        <f t="shared" si="220"/>
        <v>3488</v>
      </c>
      <c r="H583" s="2">
        <f t="shared" si="221"/>
        <v>0.10759454623974335</v>
      </c>
      <c r="I583" s="2"/>
      <c r="J583" s="2">
        <f t="shared" si="222"/>
        <v>0.5537972731198717</v>
      </c>
      <c r="K583" s="2">
        <f t="shared" si="223"/>
        <v>0.4462027268801283</v>
      </c>
      <c r="L583" s="2">
        <f t="shared" si="224"/>
        <v>0</v>
      </c>
      <c r="M583" s="2">
        <f t="shared" si="225"/>
        <v>0</v>
      </c>
      <c r="N583" s="113">
        <v>17953</v>
      </c>
      <c r="O583" s="113">
        <v>14465</v>
      </c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  <c r="AG583" s="7">
        <f>IF(Q583&gt;0,RANK(Q583,(N583:P583,Q583:AE583)),0)</f>
        <v>0</v>
      </c>
      <c r="AH583" s="7">
        <f>IF(R583&gt;0,RANK(R583,(N583:P583,Q583:AE583)),0)</f>
        <v>0</v>
      </c>
      <c r="AI583" s="7">
        <f>IF(T583&gt;0,RANK(T583,(N583:P583,Q583:AE583)),0)</f>
        <v>0</v>
      </c>
      <c r="AJ583" s="7">
        <f>IF(S583&gt;0,RANK(S583,(N583:P583,Q583:AE583)),0)</f>
        <v>0</v>
      </c>
      <c r="AK583" s="2">
        <f t="shared" si="226"/>
        <v>0</v>
      </c>
      <c r="AL583" s="2">
        <f t="shared" si="227"/>
        <v>0</v>
      </c>
      <c r="AM583" s="2">
        <f t="shared" si="228"/>
        <v>0</v>
      </c>
      <c r="AN583" s="2">
        <f t="shared" si="229"/>
        <v>0</v>
      </c>
      <c r="AP583" t="s">
        <v>733</v>
      </c>
      <c r="AQ583" t="s">
        <v>1088</v>
      </c>
      <c r="AR583">
        <v>2</v>
      </c>
      <c r="AT583" s="97">
        <v>16</v>
      </c>
      <c r="AU583" s="99">
        <v>5</v>
      </c>
      <c r="AV583" s="103">
        <f t="shared" si="211"/>
        <v>16005</v>
      </c>
      <c r="AX583" s="7" t="s">
        <v>1370</v>
      </c>
      <c r="BE583" t="s">
        <v>1331</v>
      </c>
    </row>
    <row r="584" spans="1:57" hidden="1" outlineLevel="1">
      <c r="A584" t="s">
        <v>2024</v>
      </c>
      <c r="B584" t="s">
        <v>1088</v>
      </c>
      <c r="C584" s="1">
        <f t="shared" si="219"/>
        <v>2857</v>
      </c>
      <c r="D584" s="7">
        <f>IF(N584&gt;0, RANK(N584,(N584:P584,Q584:AE584)),0)</f>
        <v>2</v>
      </c>
      <c r="E584" s="7">
        <f>IF(O584&gt;0,RANK(O584,(N584:P584,Q584:AE584)),0)</f>
        <v>1</v>
      </c>
      <c r="F584" s="7">
        <f>IF(P584&gt;0,RANK(P584,(N584:P584,Q584:AE584)),0)</f>
        <v>0</v>
      </c>
      <c r="G584" s="1">
        <f t="shared" si="220"/>
        <v>1133</v>
      </c>
      <c r="H584" s="2">
        <f t="shared" si="221"/>
        <v>0.39656982849142458</v>
      </c>
      <c r="I584" s="2"/>
      <c r="J584" s="2">
        <f t="shared" si="222"/>
        <v>0.30171508575428774</v>
      </c>
      <c r="K584" s="2">
        <f t="shared" si="223"/>
        <v>0.69828491424571226</v>
      </c>
      <c r="L584" s="2">
        <f t="shared" si="224"/>
        <v>0</v>
      </c>
      <c r="M584" s="2">
        <f t="shared" si="225"/>
        <v>0</v>
      </c>
      <c r="N584" s="113">
        <v>862</v>
      </c>
      <c r="O584" s="113">
        <v>1995</v>
      </c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  <c r="AG584" s="7">
        <f>IF(Q584&gt;0,RANK(Q584,(N584:P584,Q584:AE584)),0)</f>
        <v>0</v>
      </c>
      <c r="AH584" s="7">
        <f>IF(R584&gt;0,RANK(R584,(N584:P584,Q584:AE584)),0)</f>
        <v>0</v>
      </c>
      <c r="AI584" s="7">
        <f>IF(T584&gt;0,RANK(T584,(N584:P584,Q584:AE584)),0)</f>
        <v>0</v>
      </c>
      <c r="AJ584" s="7">
        <f>IF(S584&gt;0,RANK(S584,(N584:P584,Q584:AE584)),0)</f>
        <v>0</v>
      </c>
      <c r="AK584" s="2">
        <f t="shared" si="226"/>
        <v>0</v>
      </c>
      <c r="AL584" s="2">
        <f t="shared" si="227"/>
        <v>0</v>
      </c>
      <c r="AM584" s="2">
        <f t="shared" si="228"/>
        <v>0</v>
      </c>
      <c r="AN584" s="2">
        <f t="shared" si="229"/>
        <v>0</v>
      </c>
      <c r="AP584" t="s">
        <v>2024</v>
      </c>
      <c r="AQ584" t="s">
        <v>1088</v>
      </c>
      <c r="AR584">
        <v>2</v>
      </c>
      <c r="AT584" s="97">
        <v>16</v>
      </c>
      <c r="AU584" s="99">
        <v>7</v>
      </c>
      <c r="AV584" s="103">
        <f t="shared" si="211"/>
        <v>16007</v>
      </c>
      <c r="AX584" s="7" t="s">
        <v>1370</v>
      </c>
    </row>
    <row r="585" spans="1:57" hidden="1" outlineLevel="1">
      <c r="A585" t="s">
        <v>2025</v>
      </c>
      <c r="B585" t="s">
        <v>1088</v>
      </c>
      <c r="C585" s="1">
        <f t="shared" si="219"/>
        <v>3551</v>
      </c>
      <c r="D585" s="7">
        <f>IF(N585&gt;0, RANK(N585,(N585:P585,Q585:AE585)),0)</f>
        <v>2</v>
      </c>
      <c r="E585" s="7">
        <f>IF(O585&gt;0,RANK(O585,(N585:P585,Q585:AE585)),0)</f>
        <v>1</v>
      </c>
      <c r="F585" s="7">
        <f>IF(P585&gt;0,RANK(P585,(N585:P585,Q585:AE585)),0)</f>
        <v>0</v>
      </c>
      <c r="G585" s="1">
        <f t="shared" si="220"/>
        <v>27</v>
      </c>
      <c r="H585" s="2">
        <f t="shared" si="221"/>
        <v>7.603491974091805E-3</v>
      </c>
      <c r="I585" s="2"/>
      <c r="J585" s="2">
        <f t="shared" si="222"/>
        <v>0.49619825401295409</v>
      </c>
      <c r="K585" s="2">
        <f t="shared" si="223"/>
        <v>0.50380174598704586</v>
      </c>
      <c r="L585" s="2">
        <f t="shared" si="224"/>
        <v>0</v>
      </c>
      <c r="M585" s="2">
        <f t="shared" si="225"/>
        <v>0</v>
      </c>
      <c r="N585" s="113">
        <v>1762</v>
      </c>
      <c r="O585" s="113">
        <v>1789</v>
      </c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  <c r="AG585" s="7">
        <f>IF(Q585&gt;0,RANK(Q585,(N585:P585,Q585:AE585)),0)</f>
        <v>0</v>
      </c>
      <c r="AH585" s="7">
        <f>IF(R585&gt;0,RANK(R585,(N585:P585,Q585:AE585)),0)</f>
        <v>0</v>
      </c>
      <c r="AI585" s="7">
        <f>IF(T585&gt;0,RANK(T585,(N585:P585,Q585:AE585)),0)</f>
        <v>0</v>
      </c>
      <c r="AJ585" s="7">
        <f>IF(S585&gt;0,RANK(S585,(N585:P585,Q585:AE585)),0)</f>
        <v>0</v>
      </c>
      <c r="AK585" s="2">
        <f t="shared" si="226"/>
        <v>0</v>
      </c>
      <c r="AL585" s="2">
        <f t="shared" si="227"/>
        <v>0</v>
      </c>
      <c r="AM585" s="2">
        <f t="shared" si="228"/>
        <v>0</v>
      </c>
      <c r="AN585" s="2">
        <f t="shared" si="229"/>
        <v>0</v>
      </c>
      <c r="AP585" t="s">
        <v>2025</v>
      </c>
      <c r="AQ585" t="s">
        <v>1088</v>
      </c>
      <c r="AR585">
        <v>1</v>
      </c>
      <c r="AT585" s="97">
        <v>16</v>
      </c>
      <c r="AU585" s="99">
        <v>9</v>
      </c>
      <c r="AV585" s="103">
        <f t="shared" si="211"/>
        <v>16009</v>
      </c>
      <c r="AX585" s="7" t="s">
        <v>1370</v>
      </c>
    </row>
    <row r="586" spans="1:57" hidden="1" outlineLevel="1">
      <c r="A586" t="s">
        <v>1292</v>
      </c>
      <c r="B586" t="s">
        <v>1088</v>
      </c>
      <c r="C586" s="1">
        <f t="shared" si="219"/>
        <v>16060</v>
      </c>
      <c r="D586" s="7">
        <f>IF(N586&gt;0, RANK(N586,(N586:P586,Q586:AE586)),0)</f>
        <v>2</v>
      </c>
      <c r="E586" s="7">
        <f>IF(O586&gt;0,RANK(O586,(N586:P586,Q586:AE586)),0)</f>
        <v>1</v>
      </c>
      <c r="F586" s="7">
        <f>IF(P586&gt;0,RANK(P586,(N586:P586,Q586:AE586)),0)</f>
        <v>0</v>
      </c>
      <c r="G586" s="1">
        <f t="shared" si="220"/>
        <v>756</v>
      </c>
      <c r="H586" s="2">
        <f t="shared" si="221"/>
        <v>4.7073474470734747E-2</v>
      </c>
      <c r="I586" s="2"/>
      <c r="J586" s="2">
        <f t="shared" si="222"/>
        <v>0.47646326276463263</v>
      </c>
      <c r="K586" s="2">
        <f t="shared" si="223"/>
        <v>0.52353673723536742</v>
      </c>
      <c r="L586" s="2">
        <f t="shared" si="224"/>
        <v>0</v>
      </c>
      <c r="M586" s="2">
        <f t="shared" si="225"/>
        <v>0</v>
      </c>
      <c r="N586" s="113">
        <v>7652</v>
      </c>
      <c r="O586" s="113">
        <v>8408</v>
      </c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  <c r="AA586" s="113"/>
      <c r="AB586" s="113"/>
      <c r="AC586" s="113"/>
      <c r="AD586" s="113"/>
      <c r="AE586" s="113"/>
      <c r="AG586" s="7">
        <f>IF(Q586&gt;0,RANK(Q586,(N586:P586,Q586:AE586)),0)</f>
        <v>0</v>
      </c>
      <c r="AH586" s="7">
        <f>IF(R586&gt;0,RANK(R586,(N586:P586,Q586:AE586)),0)</f>
        <v>0</v>
      </c>
      <c r="AI586" s="7">
        <f>IF(T586&gt;0,RANK(T586,(N586:P586,Q586:AE586)),0)</f>
        <v>0</v>
      </c>
      <c r="AJ586" s="7">
        <f>IF(S586&gt;0,RANK(S586,(N586:P586,Q586:AE586)),0)</f>
        <v>0</v>
      </c>
      <c r="AK586" s="2">
        <f t="shared" si="226"/>
        <v>0</v>
      </c>
      <c r="AL586" s="2">
        <f t="shared" si="227"/>
        <v>0</v>
      </c>
      <c r="AM586" s="2">
        <f t="shared" si="228"/>
        <v>0</v>
      </c>
      <c r="AN586" s="2">
        <f t="shared" si="229"/>
        <v>0</v>
      </c>
      <c r="AP586" t="s">
        <v>1292</v>
      </c>
      <c r="AQ586" t="s">
        <v>1088</v>
      </c>
      <c r="AR586">
        <v>2</v>
      </c>
      <c r="AT586" s="97">
        <v>16</v>
      </c>
      <c r="AU586" s="99">
        <v>11</v>
      </c>
      <c r="AV586" s="103">
        <f t="shared" si="211"/>
        <v>16011</v>
      </c>
      <c r="AX586" s="7" t="s">
        <v>1370</v>
      </c>
    </row>
    <row r="587" spans="1:57" hidden="1" outlineLevel="1">
      <c r="A587" t="s">
        <v>701</v>
      </c>
      <c r="B587" t="s">
        <v>1088</v>
      </c>
      <c r="C587" s="1">
        <f t="shared" si="219"/>
        <v>7976</v>
      </c>
      <c r="D587" s="7">
        <f>IF(N587&gt;0, RANK(N587,(N587:P587,Q587:AE587)),0)</f>
        <v>1</v>
      </c>
      <c r="E587" s="7">
        <f>IF(O587&gt;0,RANK(O587,(N587:P587,Q587:AE587)),0)</f>
        <v>2</v>
      </c>
      <c r="F587" s="7">
        <f>IF(P587&gt;0,RANK(P587,(N587:P587,Q587:AE587)),0)</f>
        <v>0</v>
      </c>
      <c r="G587" s="1">
        <f t="shared" si="220"/>
        <v>642</v>
      </c>
      <c r="H587" s="2">
        <f t="shared" si="221"/>
        <v>8.0491474423269815E-2</v>
      </c>
      <c r="I587" s="2"/>
      <c r="J587" s="2">
        <f t="shared" si="222"/>
        <v>0.54024573721163494</v>
      </c>
      <c r="K587" s="2">
        <f t="shared" si="223"/>
        <v>0.45975426278836512</v>
      </c>
      <c r="L587" s="2">
        <f t="shared" si="224"/>
        <v>0</v>
      </c>
      <c r="M587" s="2">
        <f t="shared" si="225"/>
        <v>-5.5511151231257827E-17</v>
      </c>
      <c r="N587" s="113">
        <v>4309</v>
      </c>
      <c r="O587" s="113">
        <v>3667</v>
      </c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  <c r="AA587" s="113"/>
      <c r="AB587" s="113"/>
      <c r="AC587" s="113"/>
      <c r="AD587" s="113"/>
      <c r="AE587" s="113"/>
      <c r="AG587" s="7">
        <f>IF(Q587&gt;0,RANK(Q587,(N587:P587,Q587:AE587)),0)</f>
        <v>0</v>
      </c>
      <c r="AH587" s="7">
        <f>IF(R587&gt;0,RANK(R587,(N587:P587,Q587:AE587)),0)</f>
        <v>0</v>
      </c>
      <c r="AI587" s="7">
        <f>IF(T587&gt;0,RANK(T587,(N587:P587,Q587:AE587)),0)</f>
        <v>0</v>
      </c>
      <c r="AJ587" s="7">
        <f>IF(S587&gt;0,RANK(S587,(N587:P587,Q587:AE587)),0)</f>
        <v>0</v>
      </c>
      <c r="AK587" s="2">
        <f t="shared" si="226"/>
        <v>0</v>
      </c>
      <c r="AL587" s="2">
        <f t="shared" si="227"/>
        <v>0</v>
      </c>
      <c r="AM587" s="2">
        <f t="shared" si="228"/>
        <v>0</v>
      </c>
      <c r="AN587" s="2">
        <f t="shared" si="229"/>
        <v>0</v>
      </c>
      <c r="AP587" t="s">
        <v>701</v>
      </c>
      <c r="AQ587" t="s">
        <v>1088</v>
      </c>
      <c r="AR587">
        <v>2</v>
      </c>
      <c r="AT587" s="97">
        <v>16</v>
      </c>
      <c r="AU587" s="99">
        <v>13</v>
      </c>
      <c r="AV587" s="103">
        <f t="shared" si="211"/>
        <v>16013</v>
      </c>
      <c r="AX587" s="7" t="s">
        <v>1370</v>
      </c>
    </row>
    <row r="588" spans="1:57" hidden="1" outlineLevel="1">
      <c r="A588" t="s">
        <v>971</v>
      </c>
      <c r="B588" t="s">
        <v>1088</v>
      </c>
      <c r="C588" s="1">
        <f t="shared" si="219"/>
        <v>2278</v>
      </c>
      <c r="D588" s="7">
        <f>IF(N588&gt;0, RANK(N588,(N588:P588,Q588:AE588)),0)</f>
        <v>2</v>
      </c>
      <c r="E588" s="7">
        <f>IF(O588&gt;0,RANK(O588,(N588:P588,Q588:AE588)),0)</f>
        <v>1</v>
      </c>
      <c r="F588" s="7">
        <f>IF(P588&gt;0,RANK(P588,(N588:P588,Q588:AE588)),0)</f>
        <v>0</v>
      </c>
      <c r="G588" s="1">
        <f t="shared" si="220"/>
        <v>638</v>
      </c>
      <c r="H588" s="2">
        <f t="shared" si="221"/>
        <v>0.28007023705004391</v>
      </c>
      <c r="I588" s="2"/>
      <c r="J588" s="2">
        <f t="shared" si="222"/>
        <v>0.35996488147497807</v>
      </c>
      <c r="K588" s="2">
        <f t="shared" si="223"/>
        <v>0.64003511852502193</v>
      </c>
      <c r="L588" s="2">
        <f t="shared" si="224"/>
        <v>0</v>
      </c>
      <c r="M588" s="2">
        <f t="shared" si="225"/>
        <v>0</v>
      </c>
      <c r="N588" s="113">
        <v>820</v>
      </c>
      <c r="O588" s="113">
        <v>1458</v>
      </c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  <c r="AA588" s="113"/>
      <c r="AB588" s="113"/>
      <c r="AC588" s="113"/>
      <c r="AD588" s="113"/>
      <c r="AE588" s="113"/>
      <c r="AG588" s="7">
        <f>IF(Q588&gt;0,RANK(Q588,(N588:P588,Q588:AE588)),0)</f>
        <v>0</v>
      </c>
      <c r="AH588" s="7">
        <f>IF(R588&gt;0,RANK(R588,(N588:P588,Q588:AE588)),0)</f>
        <v>0</v>
      </c>
      <c r="AI588" s="7">
        <f>IF(T588&gt;0,RANK(T588,(N588:P588,Q588:AE588)),0)</f>
        <v>0</v>
      </c>
      <c r="AJ588" s="7">
        <f>IF(S588&gt;0,RANK(S588,(N588:P588,Q588:AE588)),0)</f>
        <v>0</v>
      </c>
      <c r="AK588" s="2">
        <f t="shared" si="226"/>
        <v>0</v>
      </c>
      <c r="AL588" s="2">
        <f t="shared" si="227"/>
        <v>0</v>
      </c>
      <c r="AM588" s="2">
        <f t="shared" si="228"/>
        <v>0</v>
      </c>
      <c r="AN588" s="2">
        <f t="shared" si="229"/>
        <v>0</v>
      </c>
      <c r="AP588" t="s">
        <v>971</v>
      </c>
      <c r="AQ588" t="s">
        <v>1088</v>
      </c>
      <c r="AR588">
        <v>1</v>
      </c>
      <c r="AT588" s="97">
        <v>16</v>
      </c>
      <c r="AU588" s="99">
        <v>15</v>
      </c>
      <c r="AV588" s="103">
        <f t="shared" si="211"/>
        <v>16015</v>
      </c>
      <c r="AX588" s="7" t="s">
        <v>1370</v>
      </c>
    </row>
    <row r="589" spans="1:57" hidden="1" outlineLevel="1">
      <c r="A589" t="s">
        <v>955</v>
      </c>
      <c r="B589" t="s">
        <v>1088</v>
      </c>
      <c r="C589" s="1">
        <f t="shared" si="219"/>
        <v>13282</v>
      </c>
      <c r="D589" s="7">
        <f>IF(N589&gt;0, RANK(N589,(N589:P589,Q589:AE589)),0)</f>
        <v>1</v>
      </c>
      <c r="E589" s="7">
        <f>IF(O589&gt;0,RANK(O589,(N589:P589,Q589:AE589)),0)</f>
        <v>2</v>
      </c>
      <c r="F589" s="7">
        <f>IF(P589&gt;0,RANK(P589,(N589:P589,Q589:AE589)),0)</f>
        <v>0</v>
      </c>
      <c r="G589" s="1">
        <f t="shared" si="220"/>
        <v>200</v>
      </c>
      <c r="H589" s="2">
        <f t="shared" si="221"/>
        <v>1.505797319680771E-2</v>
      </c>
      <c r="I589" s="2"/>
      <c r="J589" s="2">
        <f t="shared" si="222"/>
        <v>0.50752898659840384</v>
      </c>
      <c r="K589" s="2">
        <f t="shared" si="223"/>
        <v>0.49247101340159616</v>
      </c>
      <c r="L589" s="2">
        <f t="shared" si="224"/>
        <v>0</v>
      </c>
      <c r="M589" s="2">
        <f t="shared" si="225"/>
        <v>0</v>
      </c>
      <c r="N589" s="113">
        <v>6741</v>
      </c>
      <c r="O589" s="113">
        <v>6541</v>
      </c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  <c r="AA589" s="113"/>
      <c r="AB589" s="113"/>
      <c r="AC589" s="113"/>
      <c r="AD589" s="113"/>
      <c r="AE589" s="113"/>
      <c r="AG589" s="7">
        <f>IF(Q589&gt;0,RANK(Q589,(N589:P589,Q589:AE589)),0)</f>
        <v>0</v>
      </c>
      <c r="AH589" s="7">
        <f>IF(R589&gt;0,RANK(R589,(N589:P589,Q589:AE589)),0)</f>
        <v>0</v>
      </c>
      <c r="AI589" s="7">
        <f>IF(T589&gt;0,RANK(T589,(N589:P589,Q589:AE589)),0)</f>
        <v>0</v>
      </c>
      <c r="AJ589" s="7">
        <f>IF(S589&gt;0,RANK(S589,(N589:P589,Q589:AE589)),0)</f>
        <v>0</v>
      </c>
      <c r="AK589" s="2">
        <f t="shared" si="226"/>
        <v>0</v>
      </c>
      <c r="AL589" s="2">
        <f t="shared" si="227"/>
        <v>0</v>
      </c>
      <c r="AM589" s="2">
        <f t="shared" si="228"/>
        <v>0</v>
      </c>
      <c r="AN589" s="2">
        <f t="shared" si="229"/>
        <v>0</v>
      </c>
      <c r="AP589" t="s">
        <v>955</v>
      </c>
      <c r="AQ589" t="s">
        <v>1088</v>
      </c>
      <c r="AR589">
        <v>1</v>
      </c>
      <c r="AT589" s="97">
        <v>16</v>
      </c>
      <c r="AU589" s="99">
        <v>17</v>
      </c>
      <c r="AV589" s="103">
        <f t="shared" si="211"/>
        <v>16017</v>
      </c>
      <c r="AX589" s="7" t="s">
        <v>1370</v>
      </c>
      <c r="BE589" t="s">
        <v>1331</v>
      </c>
    </row>
    <row r="590" spans="1:57" hidden="1" outlineLevel="1">
      <c r="A590" t="s">
        <v>189</v>
      </c>
      <c r="B590" t="s">
        <v>1088</v>
      </c>
      <c r="C590" s="1">
        <f t="shared" si="219"/>
        <v>35400</v>
      </c>
      <c r="D590" s="7">
        <f>IF(N590&gt;0, RANK(N590,(N590:P590,Q590:AE590)),0)</f>
        <v>2</v>
      </c>
      <c r="E590" s="7">
        <f>IF(O590&gt;0,RANK(O590,(N590:P590,Q590:AE590)),0)</f>
        <v>1</v>
      </c>
      <c r="F590" s="7">
        <f>IF(P590&gt;0,RANK(P590,(N590:P590,Q590:AE590)),0)</f>
        <v>0</v>
      </c>
      <c r="G590" s="1">
        <f t="shared" si="220"/>
        <v>6134</v>
      </c>
      <c r="H590" s="2">
        <f t="shared" si="221"/>
        <v>0.17327683615819209</v>
      </c>
      <c r="I590" s="2"/>
      <c r="J590" s="2">
        <f t="shared" si="222"/>
        <v>0.41336158192090394</v>
      </c>
      <c r="K590" s="2">
        <f t="shared" si="223"/>
        <v>0.586638418079096</v>
      </c>
      <c r="L590" s="2">
        <f t="shared" si="224"/>
        <v>0</v>
      </c>
      <c r="M590" s="2">
        <f t="shared" si="225"/>
        <v>0</v>
      </c>
      <c r="N590" s="113">
        <v>14633</v>
      </c>
      <c r="O590" s="113">
        <v>20767</v>
      </c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13"/>
      <c r="AG590" s="7">
        <f>IF(Q590&gt;0,RANK(Q590,(N590:P590,Q590:AE590)),0)</f>
        <v>0</v>
      </c>
      <c r="AH590" s="7">
        <f>IF(R590&gt;0,RANK(R590,(N590:P590,Q590:AE590)),0)</f>
        <v>0</v>
      </c>
      <c r="AI590" s="7">
        <f>IF(T590&gt;0,RANK(T590,(N590:P590,Q590:AE590)),0)</f>
        <v>0</v>
      </c>
      <c r="AJ590" s="7">
        <f>IF(S590&gt;0,RANK(S590,(N590:P590,Q590:AE590)),0)</f>
        <v>0</v>
      </c>
      <c r="AK590" s="2">
        <f t="shared" si="226"/>
        <v>0</v>
      </c>
      <c r="AL590" s="2">
        <f t="shared" si="227"/>
        <v>0</v>
      </c>
      <c r="AM590" s="2">
        <f t="shared" si="228"/>
        <v>0</v>
      </c>
      <c r="AN590" s="2">
        <f t="shared" si="229"/>
        <v>0</v>
      </c>
      <c r="AP590" t="s">
        <v>189</v>
      </c>
      <c r="AQ590" t="s">
        <v>1088</v>
      </c>
      <c r="AR590">
        <v>2</v>
      </c>
      <c r="AT590" s="97">
        <v>16</v>
      </c>
      <c r="AU590" s="99">
        <v>19</v>
      </c>
      <c r="AV590" s="103">
        <f t="shared" si="211"/>
        <v>16019</v>
      </c>
      <c r="AX590" s="7" t="s">
        <v>1370</v>
      </c>
    </row>
    <row r="591" spans="1:57" hidden="1" outlineLevel="1">
      <c r="A591" t="s">
        <v>954</v>
      </c>
      <c r="B591" t="s">
        <v>1088</v>
      </c>
      <c r="C591" s="1">
        <f t="shared" si="219"/>
        <v>3605</v>
      </c>
      <c r="D591" s="7">
        <f>IF(N591&gt;0, RANK(N591,(N591:P591,Q591:AE591)),0)</f>
        <v>2</v>
      </c>
      <c r="E591" s="7">
        <f>IF(O591&gt;0,RANK(O591,(N591:P591,Q591:AE591)),0)</f>
        <v>1</v>
      </c>
      <c r="F591" s="7">
        <f>IF(P591&gt;0,RANK(P591,(N591:P591,Q591:AE591)),0)</f>
        <v>0</v>
      </c>
      <c r="G591" s="1">
        <f t="shared" si="220"/>
        <v>405</v>
      </c>
      <c r="H591" s="2">
        <f t="shared" si="221"/>
        <v>0.11234396671289876</v>
      </c>
      <c r="I591" s="2"/>
      <c r="J591" s="2">
        <f t="shared" si="222"/>
        <v>0.44382801664355065</v>
      </c>
      <c r="K591" s="2">
        <f t="shared" si="223"/>
        <v>0.55617198335644935</v>
      </c>
      <c r="L591" s="2">
        <f t="shared" si="224"/>
        <v>0</v>
      </c>
      <c r="M591" s="2">
        <f t="shared" si="225"/>
        <v>0</v>
      </c>
      <c r="N591" s="113">
        <v>1600</v>
      </c>
      <c r="O591" s="113">
        <v>2005</v>
      </c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  <c r="AA591" s="113"/>
      <c r="AB591" s="113"/>
      <c r="AC591" s="113"/>
      <c r="AD591" s="113"/>
      <c r="AE591" s="113"/>
      <c r="AG591" s="7">
        <f>IF(Q591&gt;0,RANK(Q591,(N591:P591,Q591:AE591)),0)</f>
        <v>0</v>
      </c>
      <c r="AH591" s="7">
        <f>IF(R591&gt;0,RANK(R591,(N591:P591,Q591:AE591)),0)</f>
        <v>0</v>
      </c>
      <c r="AI591" s="7">
        <f>IF(T591&gt;0,RANK(T591,(N591:P591,Q591:AE591)),0)</f>
        <v>0</v>
      </c>
      <c r="AJ591" s="7">
        <f>IF(S591&gt;0,RANK(S591,(N591:P591,Q591:AE591)),0)</f>
        <v>0</v>
      </c>
      <c r="AK591" s="2">
        <f t="shared" si="226"/>
        <v>0</v>
      </c>
      <c r="AL591" s="2">
        <f t="shared" si="227"/>
        <v>0</v>
      </c>
      <c r="AM591" s="2">
        <f t="shared" si="228"/>
        <v>0</v>
      </c>
      <c r="AN591" s="2">
        <f t="shared" si="229"/>
        <v>0</v>
      </c>
      <c r="AP591" t="s">
        <v>954</v>
      </c>
      <c r="AQ591" t="s">
        <v>1088</v>
      </c>
      <c r="AR591">
        <v>1</v>
      </c>
      <c r="AT591" s="97">
        <v>16</v>
      </c>
      <c r="AU591" s="99">
        <v>21</v>
      </c>
      <c r="AV591" s="103">
        <f t="shared" si="211"/>
        <v>16021</v>
      </c>
      <c r="AX591" s="7" t="s">
        <v>1370</v>
      </c>
    </row>
    <row r="592" spans="1:57" hidden="1" outlineLevel="1">
      <c r="A592" t="s">
        <v>1468</v>
      </c>
      <c r="B592" t="s">
        <v>1088</v>
      </c>
      <c r="C592" s="1">
        <f t="shared" si="219"/>
        <v>1501</v>
      </c>
      <c r="D592" s="7">
        <f>IF(N592&gt;0, RANK(N592,(N592:P592,Q592:AE592)),0)</f>
        <v>1</v>
      </c>
      <c r="E592" s="7">
        <f>IF(O592&gt;0,RANK(O592,(N592:P592,Q592:AE592)),0)</f>
        <v>2</v>
      </c>
      <c r="F592" s="7">
        <f>IF(P592&gt;0,RANK(P592,(N592:P592,Q592:AE592)),0)</f>
        <v>0</v>
      </c>
      <c r="G592" s="1">
        <f t="shared" si="220"/>
        <v>85</v>
      </c>
      <c r="H592" s="2">
        <f t="shared" si="221"/>
        <v>5.6628914057295136E-2</v>
      </c>
      <c r="I592" s="2"/>
      <c r="J592" s="2">
        <f t="shared" si="222"/>
        <v>0.52831445702864754</v>
      </c>
      <c r="K592" s="2">
        <f t="shared" si="223"/>
        <v>0.47168554297135246</v>
      </c>
      <c r="L592" s="2">
        <f t="shared" si="224"/>
        <v>0</v>
      </c>
      <c r="M592" s="2">
        <f t="shared" si="225"/>
        <v>0</v>
      </c>
      <c r="N592" s="113">
        <v>793</v>
      </c>
      <c r="O592" s="113">
        <v>708</v>
      </c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G592" s="7">
        <f>IF(Q592&gt;0,RANK(Q592,(N592:P592,Q592:AE592)),0)</f>
        <v>0</v>
      </c>
      <c r="AH592" s="7">
        <f>IF(R592&gt;0,RANK(R592,(N592:P592,Q592:AE592)),0)</f>
        <v>0</v>
      </c>
      <c r="AI592" s="7">
        <f>IF(T592&gt;0,RANK(T592,(N592:P592,Q592:AE592)),0)</f>
        <v>0</v>
      </c>
      <c r="AJ592" s="7">
        <f>IF(S592&gt;0,RANK(S592,(N592:P592,Q592:AE592)),0)</f>
        <v>0</v>
      </c>
      <c r="AK592" s="2">
        <f t="shared" si="226"/>
        <v>0</v>
      </c>
      <c r="AL592" s="2">
        <f t="shared" si="227"/>
        <v>0</v>
      </c>
      <c r="AM592" s="2">
        <f t="shared" si="228"/>
        <v>0</v>
      </c>
      <c r="AN592" s="2">
        <f t="shared" si="229"/>
        <v>0</v>
      </c>
      <c r="AP592" t="s">
        <v>1468</v>
      </c>
      <c r="AQ592" t="s">
        <v>1088</v>
      </c>
      <c r="AR592">
        <v>2</v>
      </c>
      <c r="AT592" s="97">
        <v>16</v>
      </c>
      <c r="AU592" s="99">
        <v>23</v>
      </c>
      <c r="AV592" s="103">
        <f t="shared" si="211"/>
        <v>16023</v>
      </c>
      <c r="AX592" s="7" t="s">
        <v>1370</v>
      </c>
    </row>
    <row r="593" spans="1:57" hidden="1" outlineLevel="1">
      <c r="A593" t="s">
        <v>1444</v>
      </c>
      <c r="B593" t="s">
        <v>1088</v>
      </c>
      <c r="C593" s="1">
        <f t="shared" si="219"/>
        <v>482</v>
      </c>
      <c r="D593" s="7">
        <f>IF(N593&gt;0, RANK(N593,(N593:P593,Q593:AE593)),0)</f>
        <v>2</v>
      </c>
      <c r="E593" s="7">
        <f>IF(O593&gt;0,RANK(O593,(N593:P593,Q593:AE593)),0)</f>
        <v>1</v>
      </c>
      <c r="F593" s="7">
        <f>IF(P593&gt;0,RANK(P593,(N593:P593,Q593:AE593)),0)</f>
        <v>0</v>
      </c>
      <c r="G593" s="1">
        <f t="shared" si="220"/>
        <v>18</v>
      </c>
      <c r="H593" s="2">
        <f t="shared" si="221"/>
        <v>3.7344398340248962E-2</v>
      </c>
      <c r="I593" s="2"/>
      <c r="J593" s="2">
        <f t="shared" si="222"/>
        <v>0.48132780082987553</v>
      </c>
      <c r="K593" s="2">
        <f t="shared" si="223"/>
        <v>0.51867219917012453</v>
      </c>
      <c r="L593" s="2">
        <f t="shared" si="224"/>
        <v>0</v>
      </c>
      <c r="M593" s="2">
        <f t="shared" si="225"/>
        <v>-1.1102230246251565E-16</v>
      </c>
      <c r="N593" s="113">
        <v>232</v>
      </c>
      <c r="O593" s="113">
        <v>250</v>
      </c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  <c r="AA593" s="113"/>
      <c r="AB593" s="113"/>
      <c r="AC593" s="113"/>
      <c r="AD593" s="113"/>
      <c r="AE593" s="113"/>
      <c r="AG593" s="7">
        <f>IF(Q593&gt;0,RANK(Q593,(N593:P593,Q593:AE593)),0)</f>
        <v>0</v>
      </c>
      <c r="AH593" s="7">
        <f>IF(R593&gt;0,RANK(R593,(N593:P593,Q593:AE593)),0)</f>
        <v>0</v>
      </c>
      <c r="AI593" s="7">
        <f>IF(T593&gt;0,RANK(T593,(N593:P593,Q593:AE593)),0)</f>
        <v>0</v>
      </c>
      <c r="AJ593" s="7">
        <f>IF(S593&gt;0,RANK(S593,(N593:P593,Q593:AE593)),0)</f>
        <v>0</v>
      </c>
      <c r="AK593" s="2">
        <f t="shared" si="226"/>
        <v>0</v>
      </c>
      <c r="AL593" s="2">
        <f t="shared" si="227"/>
        <v>0</v>
      </c>
      <c r="AM593" s="2">
        <f t="shared" si="228"/>
        <v>0</v>
      </c>
      <c r="AN593" s="2">
        <f t="shared" si="229"/>
        <v>0</v>
      </c>
      <c r="AP593" t="s">
        <v>1444</v>
      </c>
      <c r="AQ593" t="s">
        <v>1088</v>
      </c>
      <c r="AR593">
        <v>2</v>
      </c>
      <c r="AT593" s="97">
        <v>16</v>
      </c>
      <c r="AU593" s="99">
        <v>25</v>
      </c>
      <c r="AV593" s="103">
        <f t="shared" si="211"/>
        <v>16025</v>
      </c>
      <c r="AX593" s="7" t="s">
        <v>1370</v>
      </c>
    </row>
    <row r="594" spans="1:57" hidden="1" outlineLevel="1">
      <c r="A594" t="s">
        <v>1559</v>
      </c>
      <c r="B594" t="s">
        <v>1088</v>
      </c>
      <c r="C594" s="1">
        <f t="shared" si="219"/>
        <v>37987</v>
      </c>
      <c r="D594" s="7">
        <f>IF(N594&gt;0, RANK(N594,(N594:P594,Q594:AE594)),0)</f>
        <v>2</v>
      </c>
      <c r="E594" s="7">
        <f>IF(O594&gt;0,RANK(O594,(N594:P594,Q594:AE594)),0)</f>
        <v>1</v>
      </c>
      <c r="F594" s="7">
        <f>IF(P594&gt;0,RANK(P594,(N594:P594,Q594:AE594)),0)</f>
        <v>0</v>
      </c>
      <c r="G594" s="1">
        <f t="shared" si="220"/>
        <v>14349</v>
      </c>
      <c r="H594" s="2">
        <f t="shared" si="221"/>
        <v>0.37773448811435489</v>
      </c>
      <c r="I594" s="2"/>
      <c r="J594" s="2">
        <f t="shared" si="222"/>
        <v>0.31113275594282253</v>
      </c>
      <c r="K594" s="2">
        <f t="shared" si="223"/>
        <v>0.68886724405717747</v>
      </c>
      <c r="L594" s="2">
        <f t="shared" si="224"/>
        <v>0</v>
      </c>
      <c r="M594" s="2">
        <f t="shared" si="225"/>
        <v>0</v>
      </c>
      <c r="N594" s="113">
        <v>11819</v>
      </c>
      <c r="O594" s="113">
        <v>26168</v>
      </c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  <c r="AA594" s="113"/>
      <c r="AB594" s="113"/>
      <c r="AC594" s="113"/>
      <c r="AD594" s="113"/>
      <c r="AE594" s="113"/>
      <c r="AG594" s="7">
        <f>IF(Q594&gt;0,RANK(Q594,(N594:P594,Q594:AE594)),0)</f>
        <v>0</v>
      </c>
      <c r="AH594" s="7">
        <f>IF(R594&gt;0,RANK(R594,(N594:P594,Q594:AE594)),0)</f>
        <v>0</v>
      </c>
      <c r="AI594" s="7">
        <f>IF(T594&gt;0,RANK(T594,(N594:P594,Q594:AE594)),0)</f>
        <v>0</v>
      </c>
      <c r="AJ594" s="7">
        <f>IF(S594&gt;0,RANK(S594,(N594:P594,Q594:AE594)),0)</f>
        <v>0</v>
      </c>
      <c r="AK594" s="2">
        <f t="shared" si="226"/>
        <v>0</v>
      </c>
      <c r="AL594" s="2">
        <f t="shared" si="227"/>
        <v>0</v>
      </c>
      <c r="AM594" s="2">
        <f t="shared" si="228"/>
        <v>0</v>
      </c>
      <c r="AN594" s="2">
        <f t="shared" si="229"/>
        <v>0</v>
      </c>
      <c r="AP594" t="s">
        <v>1559</v>
      </c>
      <c r="AQ594" t="s">
        <v>1088</v>
      </c>
      <c r="AR594">
        <v>1</v>
      </c>
      <c r="AT594" s="97">
        <v>16</v>
      </c>
      <c r="AU594" s="99">
        <v>27</v>
      </c>
      <c r="AV594" s="103">
        <f t="shared" si="211"/>
        <v>16027</v>
      </c>
      <c r="AX594" s="7" t="s">
        <v>1370</v>
      </c>
    </row>
    <row r="595" spans="1:57" hidden="1" outlineLevel="1">
      <c r="A595" t="s">
        <v>497</v>
      </c>
      <c r="B595" t="s">
        <v>1088</v>
      </c>
      <c r="C595" s="1">
        <f t="shared" si="219"/>
        <v>3235</v>
      </c>
      <c r="D595" s="7">
        <f>IF(N595&gt;0, RANK(N595,(N595:P595,Q595:AE595)),0)</f>
        <v>2</v>
      </c>
      <c r="E595" s="7">
        <f>IF(O595&gt;0,RANK(O595,(N595:P595,Q595:AE595)),0)</f>
        <v>1</v>
      </c>
      <c r="F595" s="7">
        <f>IF(P595&gt;0,RANK(P595,(N595:P595,Q595:AE595)),0)</f>
        <v>0</v>
      </c>
      <c r="G595" s="1">
        <f t="shared" si="220"/>
        <v>705</v>
      </c>
      <c r="H595" s="2">
        <f t="shared" si="221"/>
        <v>0.21792890262751158</v>
      </c>
      <c r="I595" s="2"/>
      <c r="J595" s="2">
        <f t="shared" si="222"/>
        <v>0.39103554868624418</v>
      </c>
      <c r="K595" s="2">
        <f t="shared" si="223"/>
        <v>0.60896445131375576</v>
      </c>
      <c r="L595" s="2">
        <f t="shared" si="224"/>
        <v>0</v>
      </c>
      <c r="M595" s="2">
        <f t="shared" si="225"/>
        <v>0</v>
      </c>
      <c r="N595" s="113">
        <v>1265</v>
      </c>
      <c r="O595" s="113">
        <v>1970</v>
      </c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G595" s="7">
        <f>IF(Q595&gt;0,RANK(Q595,(N595:P595,Q595:AE595)),0)</f>
        <v>0</v>
      </c>
      <c r="AH595" s="7">
        <f>IF(R595&gt;0,RANK(R595,(N595:P595,Q595:AE595)),0)</f>
        <v>0</v>
      </c>
      <c r="AI595" s="7">
        <f>IF(T595&gt;0,RANK(T595,(N595:P595,Q595:AE595)),0)</f>
        <v>0</v>
      </c>
      <c r="AJ595" s="7">
        <f>IF(S595&gt;0,RANK(S595,(N595:P595,Q595:AE595)),0)</f>
        <v>0</v>
      </c>
      <c r="AK595" s="2">
        <f t="shared" si="226"/>
        <v>0</v>
      </c>
      <c r="AL595" s="2">
        <f t="shared" si="227"/>
        <v>0</v>
      </c>
      <c r="AM595" s="2">
        <f t="shared" si="228"/>
        <v>0</v>
      </c>
      <c r="AN595" s="2">
        <f t="shared" si="229"/>
        <v>0</v>
      </c>
      <c r="AP595" t="s">
        <v>497</v>
      </c>
      <c r="AQ595" t="s">
        <v>1088</v>
      </c>
      <c r="AR595">
        <v>2</v>
      </c>
      <c r="AT595" s="97">
        <v>16</v>
      </c>
      <c r="AU595" s="99">
        <v>29</v>
      </c>
      <c r="AV595" s="103">
        <f t="shared" si="211"/>
        <v>16029</v>
      </c>
      <c r="AX595" s="7" t="s">
        <v>1370</v>
      </c>
    </row>
    <row r="596" spans="1:57" hidden="1" outlineLevel="1">
      <c r="A596" t="s">
        <v>600</v>
      </c>
      <c r="B596" t="s">
        <v>1088</v>
      </c>
      <c r="C596" s="1">
        <f t="shared" si="219"/>
        <v>7696</v>
      </c>
      <c r="D596" s="7">
        <f>IF(N596&gt;0, RANK(N596,(N596:P596,Q596:AE596)),0)</f>
        <v>2</v>
      </c>
      <c r="E596" s="7">
        <f>IF(O596&gt;0,RANK(O596,(N596:P596,Q596:AE596)),0)</f>
        <v>1</v>
      </c>
      <c r="F596" s="7">
        <f>IF(P596&gt;0,RANK(P596,(N596:P596,Q596:AE596)),0)</f>
        <v>0</v>
      </c>
      <c r="G596" s="1">
        <f t="shared" si="220"/>
        <v>266</v>
      </c>
      <c r="H596" s="2">
        <f t="shared" si="221"/>
        <v>3.4563409563409565E-2</v>
      </c>
      <c r="I596" s="2"/>
      <c r="J596" s="2">
        <f t="shared" si="222"/>
        <v>0.48271829521829523</v>
      </c>
      <c r="K596" s="2">
        <f t="shared" si="223"/>
        <v>0.51728170478170477</v>
      </c>
      <c r="L596" s="2">
        <f t="shared" si="224"/>
        <v>0</v>
      </c>
      <c r="M596" s="2">
        <f t="shared" si="225"/>
        <v>0</v>
      </c>
      <c r="N596" s="113">
        <v>3715</v>
      </c>
      <c r="O596" s="113">
        <v>3981</v>
      </c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  <c r="AA596" s="113"/>
      <c r="AB596" s="113"/>
      <c r="AC596" s="113"/>
      <c r="AD596" s="113"/>
      <c r="AE596" s="113"/>
      <c r="AG596" s="7">
        <f>IF(Q596&gt;0,RANK(Q596,(N596:P596,Q596:AE596)),0)</f>
        <v>0</v>
      </c>
      <c r="AH596" s="7">
        <f>IF(R596&gt;0,RANK(R596,(N596:P596,Q596:AE596)),0)</f>
        <v>0</v>
      </c>
      <c r="AI596" s="7">
        <f>IF(T596&gt;0,RANK(T596,(N596:P596,Q596:AE596)),0)</f>
        <v>0</v>
      </c>
      <c r="AJ596" s="7">
        <f>IF(S596&gt;0,RANK(S596,(N596:P596,Q596:AE596)),0)</f>
        <v>0</v>
      </c>
      <c r="AK596" s="2">
        <f t="shared" si="226"/>
        <v>0</v>
      </c>
      <c r="AL596" s="2">
        <f t="shared" si="227"/>
        <v>0</v>
      </c>
      <c r="AM596" s="2">
        <f t="shared" si="228"/>
        <v>0</v>
      </c>
      <c r="AN596" s="2">
        <f t="shared" si="229"/>
        <v>0</v>
      </c>
      <c r="AP596" t="s">
        <v>600</v>
      </c>
      <c r="AQ596" t="s">
        <v>1088</v>
      </c>
      <c r="AR596">
        <v>2</v>
      </c>
      <c r="AT596" s="97">
        <v>16</v>
      </c>
      <c r="AU596" s="99">
        <v>31</v>
      </c>
      <c r="AV596" s="103">
        <f t="shared" si="211"/>
        <v>16031</v>
      </c>
      <c r="AX596" s="7" t="s">
        <v>1370</v>
      </c>
    </row>
    <row r="597" spans="1:57" hidden="1" outlineLevel="1">
      <c r="A597" t="s">
        <v>601</v>
      </c>
      <c r="B597" t="s">
        <v>1088</v>
      </c>
      <c r="C597" s="1">
        <f t="shared" si="219"/>
        <v>419</v>
      </c>
      <c r="D597" s="7">
        <f>IF(N597&gt;0, RANK(N597,(N597:P597,Q597:AE597)),0)</f>
        <v>2</v>
      </c>
      <c r="E597" s="7">
        <f>IF(O597&gt;0,RANK(O597,(N597:P597,Q597:AE597)),0)</f>
        <v>1</v>
      </c>
      <c r="F597" s="7">
        <f>IF(P597&gt;0,RANK(P597,(N597:P597,Q597:AE597)),0)</f>
        <v>0</v>
      </c>
      <c r="G597" s="1">
        <f t="shared" si="220"/>
        <v>95</v>
      </c>
      <c r="H597" s="2">
        <f t="shared" si="221"/>
        <v>0.22673031026252982</v>
      </c>
      <c r="I597" s="2"/>
      <c r="J597" s="2">
        <f t="shared" si="222"/>
        <v>0.38663484486873506</v>
      </c>
      <c r="K597" s="2">
        <f t="shared" si="223"/>
        <v>0.61336515513126488</v>
      </c>
      <c r="L597" s="2">
        <f t="shared" si="224"/>
        <v>0</v>
      </c>
      <c r="M597" s="2">
        <f t="shared" si="225"/>
        <v>0</v>
      </c>
      <c r="N597" s="113">
        <v>162</v>
      </c>
      <c r="O597" s="113">
        <v>257</v>
      </c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  <c r="AA597" s="113"/>
      <c r="AB597" s="113"/>
      <c r="AC597" s="113"/>
      <c r="AD597" s="113"/>
      <c r="AE597" s="113"/>
      <c r="AG597" s="7">
        <f>IF(Q597&gt;0,RANK(Q597,(N597:P597,Q597:AE597)),0)</f>
        <v>0</v>
      </c>
      <c r="AH597" s="7">
        <f>IF(R597&gt;0,RANK(R597,(N597:P597,Q597:AE597)),0)</f>
        <v>0</v>
      </c>
      <c r="AI597" s="7">
        <f>IF(T597&gt;0,RANK(T597,(N597:P597,Q597:AE597)),0)</f>
        <v>0</v>
      </c>
      <c r="AJ597" s="7">
        <f>IF(S597&gt;0,RANK(S597,(N597:P597,Q597:AE597)),0)</f>
        <v>0</v>
      </c>
      <c r="AK597" s="2">
        <f t="shared" si="226"/>
        <v>0</v>
      </c>
      <c r="AL597" s="2">
        <f t="shared" si="227"/>
        <v>0</v>
      </c>
      <c r="AM597" s="2">
        <f t="shared" si="228"/>
        <v>0</v>
      </c>
      <c r="AN597" s="2">
        <f t="shared" si="229"/>
        <v>0</v>
      </c>
      <c r="AP597" t="s">
        <v>601</v>
      </c>
      <c r="AQ597" t="s">
        <v>1088</v>
      </c>
      <c r="AR597">
        <v>2</v>
      </c>
      <c r="AT597" s="97">
        <v>16</v>
      </c>
      <c r="AU597" s="99">
        <v>33</v>
      </c>
      <c r="AV597" s="103">
        <f t="shared" si="211"/>
        <v>16033</v>
      </c>
      <c r="AX597" s="7" t="s">
        <v>1370</v>
      </c>
    </row>
    <row r="598" spans="1:57" hidden="1" outlineLevel="1">
      <c r="A598" t="s">
        <v>1419</v>
      </c>
      <c r="B598" t="s">
        <v>1088</v>
      </c>
      <c r="C598" s="1">
        <f t="shared" si="219"/>
        <v>3690</v>
      </c>
      <c r="D598" s="7">
        <f>IF(N598&gt;0, RANK(N598,(N598:P598,Q598:AE598)),0)</f>
        <v>1</v>
      </c>
      <c r="E598" s="7">
        <f>IF(O598&gt;0,RANK(O598,(N598:P598,Q598:AE598)),0)</f>
        <v>2</v>
      </c>
      <c r="F598" s="7">
        <f>IF(P598&gt;0,RANK(P598,(N598:P598,Q598:AE598)),0)</f>
        <v>0</v>
      </c>
      <c r="G598" s="1">
        <f t="shared" si="220"/>
        <v>256</v>
      </c>
      <c r="H598" s="2">
        <f t="shared" si="221"/>
        <v>6.9376693766937669E-2</v>
      </c>
      <c r="I598" s="2"/>
      <c r="J598" s="2">
        <f t="shared" si="222"/>
        <v>0.53468834688346889</v>
      </c>
      <c r="K598" s="2">
        <f t="shared" si="223"/>
        <v>0.46531165311653117</v>
      </c>
      <c r="L598" s="2">
        <f t="shared" si="224"/>
        <v>0</v>
      </c>
      <c r="M598" s="2">
        <f t="shared" si="225"/>
        <v>-5.5511151231257827E-17</v>
      </c>
      <c r="N598" s="113">
        <v>1973</v>
      </c>
      <c r="O598" s="113">
        <v>1717</v>
      </c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  <c r="AA598" s="113"/>
      <c r="AB598" s="113"/>
      <c r="AC598" s="113"/>
      <c r="AD598" s="113"/>
      <c r="AE598" s="113"/>
      <c r="AG598" s="7">
        <f>IF(Q598&gt;0,RANK(Q598,(N598:P598,Q598:AE598)),0)</f>
        <v>0</v>
      </c>
      <c r="AH598" s="7">
        <f>IF(R598&gt;0,RANK(R598,(N598:P598,Q598:AE598)),0)</f>
        <v>0</v>
      </c>
      <c r="AI598" s="7">
        <f>IF(T598&gt;0,RANK(T598,(N598:P598,Q598:AE598)),0)</f>
        <v>0</v>
      </c>
      <c r="AJ598" s="7">
        <f>IF(S598&gt;0,RANK(S598,(N598:P598,Q598:AE598)),0)</f>
        <v>0</v>
      </c>
      <c r="AK598" s="2">
        <f t="shared" si="226"/>
        <v>0</v>
      </c>
      <c r="AL598" s="2">
        <f t="shared" si="227"/>
        <v>0</v>
      </c>
      <c r="AM598" s="2">
        <f t="shared" si="228"/>
        <v>0</v>
      </c>
      <c r="AN598" s="2">
        <f t="shared" si="229"/>
        <v>0</v>
      </c>
      <c r="AP598" t="s">
        <v>1419</v>
      </c>
      <c r="AQ598" t="s">
        <v>1088</v>
      </c>
      <c r="AR598">
        <v>1</v>
      </c>
      <c r="AT598" s="97">
        <v>16</v>
      </c>
      <c r="AU598" s="99">
        <v>35</v>
      </c>
      <c r="AV598" s="103">
        <f t="shared" si="211"/>
        <v>16035</v>
      </c>
      <c r="AX598" s="7" t="s">
        <v>1370</v>
      </c>
    </row>
    <row r="599" spans="1:57" hidden="1" outlineLevel="1">
      <c r="A599" t="s">
        <v>302</v>
      </c>
      <c r="B599" t="s">
        <v>1088</v>
      </c>
      <c r="C599" s="1">
        <f t="shared" si="219"/>
        <v>2122</v>
      </c>
      <c r="D599" s="7">
        <f>IF(N599&gt;0, RANK(N599,(N599:P599,Q599:AE599)),0)</f>
        <v>2</v>
      </c>
      <c r="E599" s="7">
        <f>IF(O599&gt;0,RANK(O599,(N599:P599,Q599:AE599)),0)</f>
        <v>1</v>
      </c>
      <c r="F599" s="7">
        <f>IF(P599&gt;0,RANK(P599,(N599:P599,Q599:AE599)),0)</f>
        <v>0</v>
      </c>
      <c r="G599" s="1">
        <f t="shared" si="220"/>
        <v>436</v>
      </c>
      <c r="H599" s="2">
        <f t="shared" si="221"/>
        <v>0.20546654099905751</v>
      </c>
      <c r="I599" s="2"/>
      <c r="J599" s="2">
        <f t="shared" si="222"/>
        <v>0.39726672950047126</v>
      </c>
      <c r="K599" s="2">
        <f t="shared" si="223"/>
        <v>0.60273327049952874</v>
      </c>
      <c r="L599" s="2">
        <f t="shared" si="224"/>
        <v>0</v>
      </c>
      <c r="M599" s="2">
        <f t="shared" si="225"/>
        <v>0</v>
      </c>
      <c r="N599" s="113">
        <v>843</v>
      </c>
      <c r="O599" s="113">
        <v>1279</v>
      </c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  <c r="AA599" s="113"/>
      <c r="AB599" s="113"/>
      <c r="AC599" s="113"/>
      <c r="AD599" s="113"/>
      <c r="AE599" s="113"/>
      <c r="AG599" s="7">
        <f>IF(Q599&gt;0,RANK(Q599,(N599:P599,Q599:AE599)),0)</f>
        <v>0</v>
      </c>
      <c r="AH599" s="7">
        <f>IF(R599&gt;0,RANK(R599,(N599:P599,Q599:AE599)),0)</f>
        <v>0</v>
      </c>
      <c r="AI599" s="7">
        <f>IF(T599&gt;0,RANK(T599,(N599:P599,Q599:AE599)),0)</f>
        <v>0</v>
      </c>
      <c r="AJ599" s="7">
        <f>IF(S599&gt;0,RANK(S599,(N599:P599,Q599:AE599)),0)</f>
        <v>0</v>
      </c>
      <c r="AK599" s="2">
        <f t="shared" si="226"/>
        <v>0</v>
      </c>
      <c r="AL599" s="2">
        <f t="shared" si="227"/>
        <v>0</v>
      </c>
      <c r="AM599" s="2">
        <f t="shared" si="228"/>
        <v>0</v>
      </c>
      <c r="AN599" s="2">
        <f t="shared" si="229"/>
        <v>0</v>
      </c>
      <c r="AP599" t="s">
        <v>302</v>
      </c>
      <c r="AQ599" t="s">
        <v>1088</v>
      </c>
      <c r="AR599">
        <v>2</v>
      </c>
      <c r="AT599" s="97">
        <v>16</v>
      </c>
      <c r="AU599" s="99">
        <v>37</v>
      </c>
      <c r="AV599" s="103">
        <f t="shared" si="211"/>
        <v>16037</v>
      </c>
      <c r="AX599" s="7" t="s">
        <v>1370</v>
      </c>
    </row>
    <row r="600" spans="1:57" hidden="1" outlineLevel="1">
      <c r="A600" t="s">
        <v>2079</v>
      </c>
      <c r="B600" t="s">
        <v>1088</v>
      </c>
      <c r="C600" s="1">
        <f t="shared" si="219"/>
        <v>6456</v>
      </c>
      <c r="D600" s="7">
        <f>IF(N600&gt;0, RANK(N600,(N600:P600,Q600:AE600)),0)</f>
        <v>2</v>
      </c>
      <c r="E600" s="7">
        <f>IF(O600&gt;0,RANK(O600,(N600:P600,Q600:AE600)),0)</f>
        <v>1</v>
      </c>
      <c r="F600" s="7">
        <f>IF(P600&gt;0,RANK(P600,(N600:P600,Q600:AE600)),0)</f>
        <v>0</v>
      </c>
      <c r="G600" s="1">
        <f t="shared" si="220"/>
        <v>1508</v>
      </c>
      <c r="H600" s="2">
        <f t="shared" si="221"/>
        <v>0.23358116480793062</v>
      </c>
      <c r="I600" s="2"/>
      <c r="J600" s="2">
        <f t="shared" si="222"/>
        <v>0.38320941759603472</v>
      </c>
      <c r="K600" s="2">
        <f t="shared" si="223"/>
        <v>0.61679058240396534</v>
      </c>
      <c r="L600" s="2">
        <f t="shared" si="224"/>
        <v>0</v>
      </c>
      <c r="M600" s="2">
        <f t="shared" si="225"/>
        <v>-1.1102230246251565E-16</v>
      </c>
      <c r="N600" s="113">
        <v>2474</v>
      </c>
      <c r="O600" s="113">
        <v>3982</v>
      </c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  <c r="AA600" s="113"/>
      <c r="AB600" s="113"/>
      <c r="AC600" s="113"/>
      <c r="AD600" s="113"/>
      <c r="AE600" s="113"/>
      <c r="AG600" s="7">
        <f>IF(Q600&gt;0,RANK(Q600,(N600:P600,Q600:AE600)),0)</f>
        <v>0</v>
      </c>
      <c r="AH600" s="7">
        <f>IF(R600&gt;0,RANK(R600,(N600:P600,Q600:AE600)),0)</f>
        <v>0</v>
      </c>
      <c r="AI600" s="7">
        <f>IF(T600&gt;0,RANK(T600,(N600:P600,Q600:AE600)),0)</f>
        <v>0</v>
      </c>
      <c r="AJ600" s="7">
        <f>IF(S600&gt;0,RANK(S600,(N600:P600,Q600:AE600)),0)</f>
        <v>0</v>
      </c>
      <c r="AK600" s="2">
        <f t="shared" si="226"/>
        <v>0</v>
      </c>
      <c r="AL600" s="2">
        <f t="shared" si="227"/>
        <v>0</v>
      </c>
      <c r="AM600" s="2">
        <f t="shared" si="228"/>
        <v>0</v>
      </c>
      <c r="AN600" s="2">
        <f t="shared" si="229"/>
        <v>0</v>
      </c>
      <c r="AP600" t="s">
        <v>2079</v>
      </c>
      <c r="AQ600" t="s">
        <v>1088</v>
      </c>
      <c r="AR600">
        <v>2</v>
      </c>
      <c r="AT600" s="97">
        <v>16</v>
      </c>
      <c r="AU600" s="99">
        <v>39</v>
      </c>
      <c r="AV600" s="103">
        <f t="shared" si="211"/>
        <v>16039</v>
      </c>
      <c r="AX600" s="7" t="s">
        <v>1370</v>
      </c>
      <c r="BE600" t="s">
        <v>1331</v>
      </c>
    </row>
    <row r="601" spans="1:57" hidden="1" outlineLevel="1">
      <c r="A601" t="s">
        <v>1785</v>
      </c>
      <c r="B601" t="s">
        <v>1088</v>
      </c>
      <c r="C601" s="1">
        <f t="shared" si="219"/>
        <v>4067</v>
      </c>
      <c r="D601" s="7">
        <f>IF(N601&gt;0, RANK(N601,(N601:P601,Q601:AE601)),0)</f>
        <v>2</v>
      </c>
      <c r="E601" s="7">
        <f>IF(O601&gt;0,RANK(O601,(N601:P601,Q601:AE601)),0)</f>
        <v>1</v>
      </c>
      <c r="F601" s="7">
        <f>IF(P601&gt;0,RANK(P601,(N601:P601,Q601:AE601)),0)</f>
        <v>0</v>
      </c>
      <c r="G601" s="1">
        <f t="shared" si="220"/>
        <v>1201</v>
      </c>
      <c r="H601" s="2">
        <f t="shared" si="221"/>
        <v>0.29530366363412835</v>
      </c>
      <c r="I601" s="2"/>
      <c r="J601" s="2">
        <f t="shared" si="222"/>
        <v>0.35234816818293585</v>
      </c>
      <c r="K601" s="2">
        <f t="shared" si="223"/>
        <v>0.64765183181706421</v>
      </c>
      <c r="L601" s="2">
        <f t="shared" si="224"/>
        <v>0</v>
      </c>
      <c r="M601" s="2">
        <f t="shared" si="225"/>
        <v>-1.1102230246251565E-16</v>
      </c>
      <c r="N601" s="113">
        <v>1433</v>
      </c>
      <c r="O601" s="113">
        <v>2634</v>
      </c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  <c r="AA601" s="113"/>
      <c r="AB601" s="113"/>
      <c r="AC601" s="113"/>
      <c r="AD601" s="113"/>
      <c r="AE601" s="113"/>
      <c r="AG601" s="7">
        <f>IF(Q601&gt;0,RANK(Q601,(N601:P601,Q601:AE601)),0)</f>
        <v>0</v>
      </c>
      <c r="AH601" s="7">
        <f>IF(R601&gt;0,RANK(R601,(N601:P601,Q601:AE601)),0)</f>
        <v>0</v>
      </c>
      <c r="AI601" s="7">
        <f>IF(T601&gt;0,RANK(T601,(N601:P601,Q601:AE601)),0)</f>
        <v>0</v>
      </c>
      <c r="AJ601" s="7">
        <f>IF(S601&gt;0,RANK(S601,(N601:P601,Q601:AE601)),0)</f>
        <v>0</v>
      </c>
      <c r="AK601" s="2">
        <f t="shared" si="226"/>
        <v>0</v>
      </c>
      <c r="AL601" s="2">
        <f t="shared" si="227"/>
        <v>0</v>
      </c>
      <c r="AM601" s="2">
        <f t="shared" si="228"/>
        <v>0</v>
      </c>
      <c r="AN601" s="2">
        <f t="shared" si="229"/>
        <v>0</v>
      </c>
      <c r="AP601" t="s">
        <v>1785</v>
      </c>
      <c r="AQ601" t="s">
        <v>1088</v>
      </c>
      <c r="AR601">
        <v>2</v>
      </c>
      <c r="AT601" s="97">
        <v>16</v>
      </c>
      <c r="AU601" s="99">
        <v>41</v>
      </c>
      <c r="AV601" s="103">
        <f t="shared" si="211"/>
        <v>16041</v>
      </c>
      <c r="AX601" s="7" t="s">
        <v>1370</v>
      </c>
    </row>
    <row r="602" spans="1:57" hidden="1" outlineLevel="1">
      <c r="A602" t="s">
        <v>1144</v>
      </c>
      <c r="B602" t="s">
        <v>1088</v>
      </c>
      <c r="C602" s="1">
        <f t="shared" si="219"/>
        <v>4916</v>
      </c>
      <c r="D602" s="7">
        <f>IF(N602&gt;0, RANK(N602,(N602:P602,Q602:AE602)),0)</f>
        <v>2</v>
      </c>
      <c r="E602" s="7">
        <f>IF(O602&gt;0,RANK(O602,(N602:P602,Q602:AE602)),0)</f>
        <v>1</v>
      </c>
      <c r="F602" s="7">
        <f>IF(P602&gt;0,RANK(P602,(N602:P602,Q602:AE602)),0)</f>
        <v>0</v>
      </c>
      <c r="G602" s="1">
        <f t="shared" si="220"/>
        <v>834</v>
      </c>
      <c r="H602" s="2">
        <f t="shared" si="221"/>
        <v>0.16965012205044752</v>
      </c>
      <c r="I602" s="2"/>
      <c r="J602" s="2">
        <f t="shared" si="222"/>
        <v>0.41517493897477625</v>
      </c>
      <c r="K602" s="2">
        <f t="shared" si="223"/>
        <v>0.5848250610252238</v>
      </c>
      <c r="L602" s="2">
        <f t="shared" si="224"/>
        <v>0</v>
      </c>
      <c r="M602" s="2">
        <f t="shared" si="225"/>
        <v>-1.1102230246251565E-16</v>
      </c>
      <c r="N602" s="113">
        <v>2041</v>
      </c>
      <c r="O602" s="113">
        <v>2875</v>
      </c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  <c r="AA602" s="113"/>
      <c r="AB602" s="113"/>
      <c r="AC602" s="113"/>
      <c r="AD602" s="113"/>
      <c r="AE602" s="113"/>
      <c r="AG602" s="7">
        <f>IF(Q602&gt;0,RANK(Q602,(N602:P602,Q602:AE602)),0)</f>
        <v>0</v>
      </c>
      <c r="AH602" s="7">
        <f>IF(R602&gt;0,RANK(R602,(N602:P602,Q602:AE602)),0)</f>
        <v>0</v>
      </c>
      <c r="AI602" s="7">
        <f>IF(T602&gt;0,RANK(T602,(N602:P602,Q602:AE602)),0)</f>
        <v>0</v>
      </c>
      <c r="AJ602" s="7">
        <f>IF(S602&gt;0,RANK(S602,(N602:P602,Q602:AE602)),0)</f>
        <v>0</v>
      </c>
      <c r="AK602" s="2">
        <f t="shared" si="226"/>
        <v>0</v>
      </c>
      <c r="AL602" s="2">
        <f t="shared" si="227"/>
        <v>0</v>
      </c>
      <c r="AM602" s="2">
        <f t="shared" si="228"/>
        <v>0</v>
      </c>
      <c r="AN602" s="2">
        <f t="shared" si="229"/>
        <v>0</v>
      </c>
      <c r="AP602" t="s">
        <v>1144</v>
      </c>
      <c r="AQ602" t="s">
        <v>1088</v>
      </c>
      <c r="AR602">
        <v>2</v>
      </c>
      <c r="AT602" s="97">
        <v>16</v>
      </c>
      <c r="AU602" s="99">
        <v>43</v>
      </c>
      <c r="AV602" s="103">
        <f t="shared" si="211"/>
        <v>16043</v>
      </c>
      <c r="AX602" s="7" t="s">
        <v>1370</v>
      </c>
      <c r="BE602" t="s">
        <v>1331</v>
      </c>
    </row>
    <row r="603" spans="1:57" hidden="1" outlineLevel="1">
      <c r="A603" t="s">
        <v>1420</v>
      </c>
      <c r="B603" t="s">
        <v>1088</v>
      </c>
      <c r="C603" s="1">
        <f t="shared" si="219"/>
        <v>5827</v>
      </c>
      <c r="D603" s="7">
        <f>IF(N603&gt;0, RANK(N603,(N603:P603,Q603:AE603)),0)</f>
        <v>2</v>
      </c>
      <c r="E603" s="7">
        <f>IF(O603&gt;0,RANK(O603,(N603:P603,Q603:AE603)),0)</f>
        <v>1</v>
      </c>
      <c r="F603" s="7">
        <f>IF(P603&gt;0,RANK(P603,(N603:P603,Q603:AE603)),0)</f>
        <v>0</v>
      </c>
      <c r="G603" s="1">
        <f t="shared" si="220"/>
        <v>1395</v>
      </c>
      <c r="H603" s="2">
        <f t="shared" si="221"/>
        <v>0.239402780161318</v>
      </c>
      <c r="I603" s="2"/>
      <c r="J603" s="2">
        <f t="shared" si="222"/>
        <v>0.380298609919341</v>
      </c>
      <c r="K603" s="2">
        <f t="shared" si="223"/>
        <v>0.61970139008065905</v>
      </c>
      <c r="L603" s="2">
        <f t="shared" si="224"/>
        <v>0</v>
      </c>
      <c r="M603" s="2">
        <f t="shared" si="225"/>
        <v>-1.1102230246251565E-16</v>
      </c>
      <c r="N603" s="113">
        <v>2216</v>
      </c>
      <c r="O603" s="113">
        <v>3611</v>
      </c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G603" s="7">
        <f>IF(Q603&gt;0,RANK(Q603,(N603:P603,Q603:AE603)),0)</f>
        <v>0</v>
      </c>
      <c r="AH603" s="7">
        <f>IF(R603&gt;0,RANK(R603,(N603:P603,Q603:AE603)),0)</f>
        <v>0</v>
      </c>
      <c r="AI603" s="7">
        <f>IF(T603&gt;0,RANK(T603,(N603:P603,Q603:AE603)),0)</f>
        <v>0</v>
      </c>
      <c r="AJ603" s="7">
        <f>IF(S603&gt;0,RANK(S603,(N603:P603,Q603:AE603)),0)</f>
        <v>0</v>
      </c>
      <c r="AK603" s="2">
        <f t="shared" si="226"/>
        <v>0</v>
      </c>
      <c r="AL603" s="2">
        <f t="shared" si="227"/>
        <v>0</v>
      </c>
      <c r="AM603" s="2">
        <f t="shared" si="228"/>
        <v>0</v>
      </c>
      <c r="AN603" s="2">
        <f t="shared" si="229"/>
        <v>0</v>
      </c>
      <c r="AP603" t="s">
        <v>1420</v>
      </c>
      <c r="AQ603" t="s">
        <v>1088</v>
      </c>
      <c r="AR603">
        <v>1</v>
      </c>
      <c r="AT603" s="97">
        <v>16</v>
      </c>
      <c r="AU603" s="99">
        <v>45</v>
      </c>
      <c r="AV603" s="103">
        <f t="shared" si="211"/>
        <v>16045</v>
      </c>
      <c r="AX603" s="7" t="s">
        <v>1370</v>
      </c>
      <c r="BE603" t="s">
        <v>1331</v>
      </c>
    </row>
    <row r="604" spans="1:57" hidden="1" outlineLevel="1">
      <c r="A604" t="s">
        <v>1000</v>
      </c>
      <c r="B604" t="s">
        <v>1088</v>
      </c>
      <c r="C604" s="1">
        <f t="shared" si="219"/>
        <v>5306</v>
      </c>
      <c r="D604" s="7">
        <f>IF(N604&gt;0, RANK(N604,(N604:P604,Q604:AE604)),0)</f>
        <v>2</v>
      </c>
      <c r="E604" s="7">
        <f>IF(O604&gt;0,RANK(O604,(N604:P604,Q604:AE604)),0)</f>
        <v>1</v>
      </c>
      <c r="F604" s="7">
        <f>IF(P604&gt;0,RANK(P604,(N604:P604,Q604:AE604)),0)</f>
        <v>0</v>
      </c>
      <c r="G604" s="1">
        <f t="shared" si="220"/>
        <v>50</v>
      </c>
      <c r="H604" s="2">
        <f t="shared" si="221"/>
        <v>9.4232943837165468E-3</v>
      </c>
      <c r="I604" s="2"/>
      <c r="J604" s="2">
        <f t="shared" si="222"/>
        <v>0.49528835280814171</v>
      </c>
      <c r="K604" s="2">
        <f t="shared" si="223"/>
        <v>0.50471164719185824</v>
      </c>
      <c r="L604" s="2">
        <f t="shared" si="224"/>
        <v>0</v>
      </c>
      <c r="M604" s="2">
        <f t="shared" si="225"/>
        <v>0</v>
      </c>
      <c r="N604" s="113">
        <v>2628</v>
      </c>
      <c r="O604" s="113">
        <v>2678</v>
      </c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  <c r="AD604" s="113"/>
      <c r="AE604" s="113"/>
      <c r="AG604" s="7">
        <f>IF(Q604&gt;0,RANK(Q604,(N604:P604,Q604:AE604)),0)</f>
        <v>0</v>
      </c>
      <c r="AH604" s="7">
        <f>IF(R604&gt;0,RANK(R604,(N604:P604,Q604:AE604)),0)</f>
        <v>0</v>
      </c>
      <c r="AI604" s="7">
        <f>IF(T604&gt;0,RANK(T604,(N604:P604,Q604:AE604)),0)</f>
        <v>0</v>
      </c>
      <c r="AJ604" s="7">
        <f>IF(S604&gt;0,RANK(S604,(N604:P604,Q604:AE604)),0)</f>
        <v>0</v>
      </c>
      <c r="AK604" s="2">
        <f t="shared" si="226"/>
        <v>0</v>
      </c>
      <c r="AL604" s="2">
        <f t="shared" si="227"/>
        <v>0</v>
      </c>
      <c r="AM604" s="2">
        <f t="shared" si="228"/>
        <v>0</v>
      </c>
      <c r="AN604" s="2">
        <f t="shared" si="229"/>
        <v>0</v>
      </c>
      <c r="AP604" t="s">
        <v>1000</v>
      </c>
      <c r="AQ604" t="s">
        <v>1088</v>
      </c>
      <c r="AR604">
        <v>2</v>
      </c>
      <c r="AT604" s="97">
        <v>16</v>
      </c>
      <c r="AU604" s="99">
        <v>47</v>
      </c>
      <c r="AV604" s="103">
        <f t="shared" si="211"/>
        <v>16047</v>
      </c>
      <c r="AX604" s="7" t="s">
        <v>1370</v>
      </c>
      <c r="BE604" t="s">
        <v>1331</v>
      </c>
    </row>
    <row r="605" spans="1:57" hidden="1" outlineLevel="1">
      <c r="A605" t="s">
        <v>1823</v>
      </c>
      <c r="B605" t="s">
        <v>1088</v>
      </c>
      <c r="C605" s="1">
        <f t="shared" si="219"/>
        <v>6504</v>
      </c>
      <c r="D605" s="7">
        <f>IF(N605&gt;0, RANK(N605,(N605:P605,Q605:AE605)),0)</f>
        <v>2</v>
      </c>
      <c r="E605" s="7">
        <f>IF(O605&gt;0,RANK(O605,(N605:P605,Q605:AE605)),0)</f>
        <v>1</v>
      </c>
      <c r="F605" s="7">
        <f>IF(P605&gt;0,RANK(P605,(N605:P605,Q605:AE605)),0)</f>
        <v>0</v>
      </c>
      <c r="G605" s="1">
        <f t="shared" si="220"/>
        <v>1446</v>
      </c>
      <c r="H605" s="2">
        <f t="shared" si="221"/>
        <v>0.22232472324723246</v>
      </c>
      <c r="I605" s="2"/>
      <c r="J605" s="2">
        <f t="shared" si="222"/>
        <v>0.38883763837638374</v>
      </c>
      <c r="K605" s="2">
        <f t="shared" si="223"/>
        <v>0.61116236162361626</v>
      </c>
      <c r="L605" s="2">
        <f t="shared" si="224"/>
        <v>0</v>
      </c>
      <c r="M605" s="2">
        <f t="shared" si="225"/>
        <v>0</v>
      </c>
      <c r="N605" s="113">
        <v>2529</v>
      </c>
      <c r="O605" s="113">
        <v>3975</v>
      </c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  <c r="AA605" s="113"/>
      <c r="AB605" s="113"/>
      <c r="AC605" s="113"/>
      <c r="AD605" s="113"/>
      <c r="AE605" s="113"/>
      <c r="AG605" s="7">
        <f>IF(Q605&gt;0,RANK(Q605,(N605:P605,Q605:AE605)),0)</f>
        <v>0</v>
      </c>
      <c r="AH605" s="7">
        <f>IF(R605&gt;0,RANK(R605,(N605:P605,Q605:AE605)),0)</f>
        <v>0</v>
      </c>
      <c r="AI605" s="7">
        <f>IF(T605&gt;0,RANK(T605,(N605:P605,Q605:AE605)),0)</f>
        <v>0</v>
      </c>
      <c r="AJ605" s="7">
        <f>IF(S605&gt;0,RANK(S605,(N605:P605,Q605:AE605)),0)</f>
        <v>0</v>
      </c>
      <c r="AK605" s="2">
        <f t="shared" si="226"/>
        <v>0</v>
      </c>
      <c r="AL605" s="2">
        <f t="shared" si="227"/>
        <v>0</v>
      </c>
      <c r="AM605" s="2">
        <f t="shared" si="228"/>
        <v>0</v>
      </c>
      <c r="AN605" s="2">
        <f t="shared" si="229"/>
        <v>0</v>
      </c>
      <c r="AP605" t="s">
        <v>1823</v>
      </c>
      <c r="AQ605" t="s">
        <v>1088</v>
      </c>
      <c r="AR605">
        <v>1</v>
      </c>
      <c r="AT605" s="97">
        <v>16</v>
      </c>
      <c r="AU605" s="99">
        <v>49</v>
      </c>
      <c r="AV605" s="103">
        <f t="shared" si="211"/>
        <v>16049</v>
      </c>
      <c r="AX605" s="7" t="s">
        <v>1370</v>
      </c>
    </row>
    <row r="606" spans="1:57" hidden="1" outlineLevel="1">
      <c r="A606" t="s">
        <v>1042</v>
      </c>
      <c r="B606" t="s">
        <v>1088</v>
      </c>
      <c r="C606" s="1">
        <f t="shared" si="219"/>
        <v>7159</v>
      </c>
      <c r="D606" s="7">
        <f>IF(N606&gt;0, RANK(N606,(N606:P606,Q606:AE606)),0)</f>
        <v>2</v>
      </c>
      <c r="E606" s="7">
        <f>IF(O606&gt;0,RANK(O606,(N606:P606,Q606:AE606)),0)</f>
        <v>1</v>
      </c>
      <c r="F606" s="7">
        <f>IF(P606&gt;0,RANK(P606,(N606:P606,Q606:AE606)),0)</f>
        <v>0</v>
      </c>
      <c r="G606" s="1">
        <f t="shared" si="220"/>
        <v>1815</v>
      </c>
      <c r="H606" s="2">
        <f t="shared" si="221"/>
        <v>0.2535270289146529</v>
      </c>
      <c r="I606" s="2"/>
      <c r="J606" s="2">
        <f t="shared" si="222"/>
        <v>0.37323648554267358</v>
      </c>
      <c r="K606" s="2">
        <f t="shared" si="223"/>
        <v>0.62676351445732648</v>
      </c>
      <c r="L606" s="2">
        <f t="shared" si="224"/>
        <v>0</v>
      </c>
      <c r="M606" s="2">
        <f t="shared" si="225"/>
        <v>0</v>
      </c>
      <c r="N606" s="113">
        <v>2672</v>
      </c>
      <c r="O606" s="113">
        <v>4487</v>
      </c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  <c r="AA606" s="113"/>
      <c r="AB606" s="113"/>
      <c r="AC606" s="113"/>
      <c r="AD606" s="113"/>
      <c r="AE606" s="113"/>
      <c r="AG606" s="7">
        <f>IF(Q606&gt;0,RANK(Q606,(N606:P606,Q606:AE606)),0)</f>
        <v>0</v>
      </c>
      <c r="AH606" s="7">
        <f>IF(R606&gt;0,RANK(R606,(N606:P606,Q606:AE606)),0)</f>
        <v>0</v>
      </c>
      <c r="AI606" s="7">
        <f>IF(T606&gt;0,RANK(T606,(N606:P606,Q606:AE606)),0)</f>
        <v>0</v>
      </c>
      <c r="AJ606" s="7">
        <f>IF(S606&gt;0,RANK(S606,(N606:P606,Q606:AE606)),0)</f>
        <v>0</v>
      </c>
      <c r="AK606" s="2">
        <f t="shared" si="226"/>
        <v>0</v>
      </c>
      <c r="AL606" s="2">
        <f t="shared" si="227"/>
        <v>0</v>
      </c>
      <c r="AM606" s="2">
        <f t="shared" si="228"/>
        <v>0</v>
      </c>
      <c r="AN606" s="2">
        <f t="shared" si="229"/>
        <v>0</v>
      </c>
      <c r="AP606" t="s">
        <v>1042</v>
      </c>
      <c r="AQ606" t="s">
        <v>1088</v>
      </c>
      <c r="AR606">
        <v>2</v>
      </c>
      <c r="AT606" s="97">
        <v>16</v>
      </c>
      <c r="AU606" s="99">
        <v>51</v>
      </c>
      <c r="AV606" s="103">
        <f t="shared" si="211"/>
        <v>16051</v>
      </c>
      <c r="AX606" s="7" t="s">
        <v>1370</v>
      </c>
    </row>
    <row r="607" spans="1:57" hidden="1" outlineLevel="1">
      <c r="A607" t="s">
        <v>1801</v>
      </c>
      <c r="B607" t="s">
        <v>1088</v>
      </c>
      <c r="C607" s="1">
        <f t="shared" si="219"/>
        <v>6496</v>
      </c>
      <c r="D607" s="7">
        <f>IF(N607&gt;0, RANK(N607,(N607:P607,Q607:AE607)),0)</f>
        <v>2</v>
      </c>
      <c r="E607" s="7">
        <f>IF(O607&gt;0,RANK(O607,(N607:P607,Q607:AE607)),0)</f>
        <v>1</v>
      </c>
      <c r="F607" s="7">
        <f>IF(P607&gt;0,RANK(P607,(N607:P607,Q607:AE607)),0)</f>
        <v>0</v>
      </c>
      <c r="G607" s="1">
        <f t="shared" si="220"/>
        <v>98</v>
      </c>
      <c r="H607" s="2">
        <f t="shared" si="221"/>
        <v>1.5086206896551725E-2</v>
      </c>
      <c r="I607" s="2"/>
      <c r="J607" s="2">
        <f t="shared" si="222"/>
        <v>0.49245689655172414</v>
      </c>
      <c r="K607" s="2">
        <f t="shared" si="223"/>
        <v>0.50754310344827591</v>
      </c>
      <c r="L607" s="2">
        <f t="shared" si="224"/>
        <v>0</v>
      </c>
      <c r="M607" s="2">
        <f t="shared" si="225"/>
        <v>-1.1102230246251565E-16</v>
      </c>
      <c r="N607" s="113">
        <v>3199</v>
      </c>
      <c r="O607" s="113">
        <v>3297</v>
      </c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  <c r="AA607" s="113"/>
      <c r="AB607" s="113"/>
      <c r="AC607" s="113"/>
      <c r="AD607" s="113"/>
      <c r="AE607" s="113"/>
      <c r="AG607" s="7">
        <f>IF(Q607&gt;0,RANK(Q607,(N607:P607,Q607:AE607)),0)</f>
        <v>0</v>
      </c>
      <c r="AH607" s="7">
        <f>IF(R607&gt;0,RANK(R607,(N607:P607,Q607:AE607)),0)</f>
        <v>0</v>
      </c>
      <c r="AI607" s="7">
        <f>IF(T607&gt;0,RANK(T607,(N607:P607,Q607:AE607)),0)</f>
        <v>0</v>
      </c>
      <c r="AJ607" s="7">
        <f>IF(S607&gt;0,RANK(S607,(N607:P607,Q607:AE607)),0)</f>
        <v>0</v>
      </c>
      <c r="AK607" s="2">
        <f t="shared" si="226"/>
        <v>0</v>
      </c>
      <c r="AL607" s="2">
        <f t="shared" si="227"/>
        <v>0</v>
      </c>
      <c r="AM607" s="2">
        <f t="shared" si="228"/>
        <v>0</v>
      </c>
      <c r="AN607" s="2">
        <f t="shared" si="229"/>
        <v>0</v>
      </c>
      <c r="AP607" t="s">
        <v>1801</v>
      </c>
      <c r="AQ607" t="s">
        <v>1088</v>
      </c>
      <c r="AR607">
        <v>2</v>
      </c>
      <c r="AT607" s="97">
        <v>16</v>
      </c>
      <c r="AU607" s="99">
        <v>53</v>
      </c>
      <c r="AV607" s="103">
        <f t="shared" si="211"/>
        <v>16053</v>
      </c>
      <c r="AX607" s="7" t="s">
        <v>1370</v>
      </c>
      <c r="BE607" t="s">
        <v>1332</v>
      </c>
    </row>
    <row r="608" spans="1:57" hidden="1" outlineLevel="1">
      <c r="A608" t="s">
        <v>1566</v>
      </c>
      <c r="B608" t="s">
        <v>1088</v>
      </c>
      <c r="C608" s="1">
        <f t="shared" si="219"/>
        <v>35605</v>
      </c>
      <c r="D608" s="7">
        <f>IF(N608&gt;0, RANK(N608,(N608:P608,Q608:AE608)),0)</f>
        <v>2</v>
      </c>
      <c r="E608" s="7">
        <f>IF(O608&gt;0,RANK(O608,(N608:P608,Q608:AE608)),0)</f>
        <v>1</v>
      </c>
      <c r="F608" s="7">
        <f>IF(P608&gt;0,RANK(P608,(N608:P608,Q608:AE608)),0)</f>
        <v>0</v>
      </c>
      <c r="G608" s="1">
        <f t="shared" si="220"/>
        <v>5201</v>
      </c>
      <c r="H608" s="2">
        <f t="shared" si="221"/>
        <v>0.14607498946777139</v>
      </c>
      <c r="I608" s="2"/>
      <c r="J608" s="2">
        <f t="shared" si="222"/>
        <v>0.42696250526611429</v>
      </c>
      <c r="K608" s="2">
        <f t="shared" si="223"/>
        <v>0.57303749473388566</v>
      </c>
      <c r="L608" s="2">
        <f t="shared" si="224"/>
        <v>0</v>
      </c>
      <c r="M608" s="2">
        <f t="shared" si="225"/>
        <v>0</v>
      </c>
      <c r="N608" s="113">
        <v>15202</v>
      </c>
      <c r="O608" s="113">
        <v>20403</v>
      </c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G608" s="7">
        <f>IF(Q608&gt;0,RANK(Q608,(N608:P608,Q608:AE608)),0)</f>
        <v>0</v>
      </c>
      <c r="AH608" s="7">
        <f>IF(R608&gt;0,RANK(R608,(N608:P608,Q608:AE608)),0)</f>
        <v>0</v>
      </c>
      <c r="AI608" s="7">
        <f>IF(T608&gt;0,RANK(T608,(N608:P608,Q608:AE608)),0)</f>
        <v>0</v>
      </c>
      <c r="AJ608" s="7">
        <f>IF(S608&gt;0,RANK(S608,(N608:P608,Q608:AE608)),0)</f>
        <v>0</v>
      </c>
      <c r="AK608" s="2">
        <f t="shared" si="226"/>
        <v>0</v>
      </c>
      <c r="AL608" s="2">
        <f t="shared" si="227"/>
        <v>0</v>
      </c>
      <c r="AM608" s="2">
        <f t="shared" si="228"/>
        <v>0</v>
      </c>
      <c r="AN608" s="2">
        <f t="shared" si="229"/>
        <v>0</v>
      </c>
      <c r="AP608" t="s">
        <v>1566</v>
      </c>
      <c r="AQ608" t="s">
        <v>1088</v>
      </c>
      <c r="AR608">
        <v>1</v>
      </c>
      <c r="AT608" s="97">
        <v>16</v>
      </c>
      <c r="AU608" s="99">
        <v>55</v>
      </c>
      <c r="AV608" s="103">
        <f t="shared" ref="AV608:AV671" si="230">1000*AT608+AU608</f>
        <v>16055</v>
      </c>
      <c r="AX608" s="7" t="s">
        <v>1370</v>
      </c>
      <c r="BE608" t="s">
        <v>1331</v>
      </c>
    </row>
    <row r="609" spans="1:57" hidden="1" outlineLevel="1">
      <c r="A609" t="s">
        <v>1939</v>
      </c>
      <c r="B609" t="s">
        <v>1088</v>
      </c>
      <c r="C609" s="1">
        <f t="shared" si="219"/>
        <v>16222</v>
      </c>
      <c r="D609" s="7">
        <f>IF(N609&gt;0, RANK(N609,(N609:P609,Q609:AE609)),0)</f>
        <v>1</v>
      </c>
      <c r="E609" s="7">
        <f>IF(O609&gt;0,RANK(O609,(N609:P609,Q609:AE609)),0)</f>
        <v>2</v>
      </c>
      <c r="F609" s="7">
        <f>IF(P609&gt;0,RANK(P609,(N609:P609,Q609:AE609)),0)</f>
        <v>0</v>
      </c>
      <c r="G609" s="1">
        <f t="shared" si="220"/>
        <v>412</v>
      </c>
      <c r="H609" s="2">
        <f t="shared" si="221"/>
        <v>2.5397608186413512E-2</v>
      </c>
      <c r="I609" s="2"/>
      <c r="J609" s="2">
        <f t="shared" si="222"/>
        <v>0.51269880409320678</v>
      </c>
      <c r="K609" s="2">
        <f t="shared" si="223"/>
        <v>0.48730119590679322</v>
      </c>
      <c r="L609" s="2">
        <f t="shared" si="224"/>
        <v>0</v>
      </c>
      <c r="M609" s="2">
        <f t="shared" si="225"/>
        <v>0</v>
      </c>
      <c r="N609" s="113">
        <v>8317</v>
      </c>
      <c r="O609" s="113">
        <v>7905</v>
      </c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  <c r="AA609" s="113"/>
      <c r="AB609" s="113"/>
      <c r="AC609" s="113"/>
      <c r="AD609" s="113"/>
      <c r="AE609" s="113"/>
      <c r="AG609" s="7">
        <f>IF(Q609&gt;0,RANK(Q609,(N609:P609,Q609:AE609)),0)</f>
        <v>0</v>
      </c>
      <c r="AH609" s="7">
        <f>IF(R609&gt;0,RANK(R609,(N609:P609,Q609:AE609)),0)</f>
        <v>0</v>
      </c>
      <c r="AI609" s="7">
        <f>IF(T609&gt;0,RANK(T609,(N609:P609,Q609:AE609)),0)</f>
        <v>0</v>
      </c>
      <c r="AJ609" s="7">
        <f>IF(S609&gt;0,RANK(S609,(N609:P609,Q609:AE609)),0)</f>
        <v>0</v>
      </c>
      <c r="AK609" s="2">
        <f t="shared" si="226"/>
        <v>0</v>
      </c>
      <c r="AL609" s="2">
        <f t="shared" si="227"/>
        <v>0</v>
      </c>
      <c r="AM609" s="2">
        <f t="shared" si="228"/>
        <v>0</v>
      </c>
      <c r="AN609" s="2">
        <f t="shared" si="229"/>
        <v>0</v>
      </c>
      <c r="AP609" t="s">
        <v>1939</v>
      </c>
      <c r="AQ609" t="s">
        <v>1088</v>
      </c>
      <c r="AR609">
        <v>1</v>
      </c>
      <c r="AT609" s="97">
        <v>16</v>
      </c>
      <c r="AU609" s="99">
        <v>57</v>
      </c>
      <c r="AV609" s="103">
        <f t="shared" si="230"/>
        <v>16057</v>
      </c>
      <c r="AX609" s="7" t="s">
        <v>1370</v>
      </c>
    </row>
    <row r="610" spans="1:57" hidden="1" outlineLevel="1">
      <c r="A610" t="s">
        <v>1023</v>
      </c>
      <c r="B610" t="s">
        <v>1088</v>
      </c>
      <c r="C610" s="1">
        <f t="shared" si="219"/>
        <v>3600</v>
      </c>
      <c r="D610" s="7">
        <f>IF(N610&gt;0, RANK(N610,(N610:P610,Q610:AE610)),0)</f>
        <v>2</v>
      </c>
      <c r="E610" s="7">
        <f>IF(O610&gt;0,RANK(O610,(N610:P610,Q610:AE610)),0)</f>
        <v>1</v>
      </c>
      <c r="F610" s="7">
        <f>IF(P610&gt;0,RANK(P610,(N610:P610,Q610:AE610)),0)</f>
        <v>0</v>
      </c>
      <c r="G610" s="1">
        <f t="shared" si="220"/>
        <v>1056</v>
      </c>
      <c r="H610" s="2">
        <f t="shared" si="221"/>
        <v>0.29333333333333333</v>
      </c>
      <c r="I610" s="2"/>
      <c r="J610" s="2">
        <f t="shared" si="222"/>
        <v>0.35333333333333333</v>
      </c>
      <c r="K610" s="2">
        <f t="shared" si="223"/>
        <v>0.64666666666666661</v>
      </c>
      <c r="L610" s="2">
        <f t="shared" si="224"/>
        <v>0</v>
      </c>
      <c r="M610" s="2">
        <f t="shared" si="225"/>
        <v>1.1102230246251565E-16</v>
      </c>
      <c r="N610" s="113">
        <v>1272</v>
      </c>
      <c r="O610" s="113">
        <v>2328</v>
      </c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  <c r="AA610" s="113"/>
      <c r="AB610" s="113"/>
      <c r="AC610" s="113"/>
      <c r="AD610" s="113"/>
      <c r="AE610" s="113"/>
      <c r="AG610" s="7">
        <f>IF(Q610&gt;0,RANK(Q610,(N610:P610,Q610:AE610)),0)</f>
        <v>0</v>
      </c>
      <c r="AH610" s="7">
        <f>IF(R610&gt;0,RANK(R610,(N610:P610,Q610:AE610)),0)</f>
        <v>0</v>
      </c>
      <c r="AI610" s="7">
        <f>IF(T610&gt;0,RANK(T610,(N610:P610,Q610:AE610)),0)</f>
        <v>0</v>
      </c>
      <c r="AJ610" s="7">
        <f>IF(S610&gt;0,RANK(S610,(N610:P610,Q610:AE610)),0)</f>
        <v>0</v>
      </c>
      <c r="AK610" s="2">
        <f t="shared" si="226"/>
        <v>0</v>
      </c>
      <c r="AL610" s="2">
        <f t="shared" si="227"/>
        <v>0</v>
      </c>
      <c r="AM610" s="2">
        <f t="shared" si="228"/>
        <v>0</v>
      </c>
      <c r="AN610" s="2">
        <f t="shared" si="229"/>
        <v>0</v>
      </c>
      <c r="AP610" t="s">
        <v>1023</v>
      </c>
      <c r="AQ610" t="s">
        <v>1088</v>
      </c>
      <c r="AR610">
        <v>2</v>
      </c>
      <c r="AT610" s="97">
        <v>16</v>
      </c>
      <c r="AU610" s="99">
        <v>59</v>
      </c>
      <c r="AV610" s="103">
        <f t="shared" si="230"/>
        <v>16059</v>
      </c>
      <c r="AX610" s="7" t="s">
        <v>1370</v>
      </c>
      <c r="BE610" t="s">
        <v>1332</v>
      </c>
    </row>
    <row r="611" spans="1:57" hidden="1" outlineLevel="1">
      <c r="A611" t="s">
        <v>947</v>
      </c>
      <c r="B611" t="s">
        <v>1088</v>
      </c>
      <c r="C611" s="1">
        <f t="shared" si="219"/>
        <v>1722</v>
      </c>
      <c r="D611" s="7">
        <f>IF(N611&gt;0, RANK(N611,(N611:P611,Q611:AE611)),0)</f>
        <v>2</v>
      </c>
      <c r="E611" s="7">
        <f>IF(O611&gt;0,RANK(O611,(N611:P611,Q611:AE611)),0)</f>
        <v>1</v>
      </c>
      <c r="F611" s="7">
        <f>IF(P611&gt;0,RANK(P611,(N611:P611,Q611:AE611)),0)</f>
        <v>0</v>
      </c>
      <c r="G611" s="1">
        <f t="shared" si="220"/>
        <v>2</v>
      </c>
      <c r="H611" s="2">
        <f t="shared" si="221"/>
        <v>1.1614401858304297E-3</v>
      </c>
      <c r="I611" s="2"/>
      <c r="J611" s="2">
        <f t="shared" si="222"/>
        <v>0.49941927990708479</v>
      </c>
      <c r="K611" s="2">
        <f t="shared" si="223"/>
        <v>0.50058072009291521</v>
      </c>
      <c r="L611" s="2">
        <f t="shared" si="224"/>
        <v>0</v>
      </c>
      <c r="M611" s="2">
        <f t="shared" si="225"/>
        <v>0</v>
      </c>
      <c r="N611" s="113">
        <v>860</v>
      </c>
      <c r="O611" s="113">
        <v>862</v>
      </c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  <c r="AA611" s="113"/>
      <c r="AB611" s="113"/>
      <c r="AC611" s="113"/>
      <c r="AD611" s="113"/>
      <c r="AE611" s="113"/>
      <c r="AG611" s="7">
        <f>IF(Q611&gt;0,RANK(Q611,(N611:P611,Q611:AE611)),0)</f>
        <v>0</v>
      </c>
      <c r="AH611" s="7">
        <f>IF(R611&gt;0,RANK(R611,(N611:P611,Q611:AE611)),0)</f>
        <v>0</v>
      </c>
      <c r="AI611" s="7">
        <f>IF(T611&gt;0,RANK(T611,(N611:P611,Q611:AE611)),0)</f>
        <v>0</v>
      </c>
      <c r="AJ611" s="7">
        <f>IF(S611&gt;0,RANK(S611,(N611:P611,Q611:AE611)),0)</f>
        <v>0</v>
      </c>
      <c r="AK611" s="2">
        <f t="shared" si="226"/>
        <v>0</v>
      </c>
      <c r="AL611" s="2">
        <f t="shared" si="227"/>
        <v>0</v>
      </c>
      <c r="AM611" s="2">
        <f t="shared" si="228"/>
        <v>0</v>
      </c>
      <c r="AN611" s="2">
        <f t="shared" si="229"/>
        <v>0</v>
      </c>
      <c r="AP611" t="s">
        <v>947</v>
      </c>
      <c r="AQ611" t="s">
        <v>1088</v>
      </c>
      <c r="AR611">
        <v>1</v>
      </c>
      <c r="AT611" s="97">
        <v>16</v>
      </c>
      <c r="AU611" s="99">
        <v>61</v>
      </c>
      <c r="AV611" s="103">
        <f t="shared" si="230"/>
        <v>16061</v>
      </c>
      <c r="AX611" s="7" t="s">
        <v>1370</v>
      </c>
    </row>
    <row r="612" spans="1:57" hidden="1" outlineLevel="1">
      <c r="A612" t="s">
        <v>900</v>
      </c>
      <c r="B612" t="s">
        <v>1088</v>
      </c>
      <c r="C612" s="1">
        <f t="shared" si="219"/>
        <v>1675</v>
      </c>
      <c r="D612" s="7">
        <f>IF(N612&gt;0, RANK(N612,(N612:P612,Q612:AE612)),0)</f>
        <v>1</v>
      </c>
      <c r="E612" s="7">
        <f>IF(O612&gt;0,RANK(O612,(N612:P612,Q612:AE612)),0)</f>
        <v>2</v>
      </c>
      <c r="F612" s="7">
        <f>IF(P612&gt;0,RANK(P612,(N612:P612,Q612:AE612)),0)</f>
        <v>0</v>
      </c>
      <c r="G612" s="1">
        <f t="shared" si="220"/>
        <v>293</v>
      </c>
      <c r="H612" s="2">
        <f t="shared" si="221"/>
        <v>0.17492537313432835</v>
      </c>
      <c r="I612" s="2"/>
      <c r="J612" s="2">
        <f t="shared" si="222"/>
        <v>0.58746268656716416</v>
      </c>
      <c r="K612" s="2">
        <f t="shared" si="223"/>
        <v>0.41253731343283584</v>
      </c>
      <c r="L612" s="2">
        <f t="shared" si="224"/>
        <v>0</v>
      </c>
      <c r="M612" s="2">
        <f t="shared" si="225"/>
        <v>0</v>
      </c>
      <c r="N612" s="113">
        <v>984</v>
      </c>
      <c r="O612" s="113">
        <v>691</v>
      </c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  <c r="AA612" s="113"/>
      <c r="AB612" s="113"/>
      <c r="AC612" s="113"/>
      <c r="AD612" s="113"/>
      <c r="AE612" s="113"/>
      <c r="AG612" s="7">
        <f>IF(Q612&gt;0,RANK(Q612,(N612:P612,Q612:AE612)),0)</f>
        <v>0</v>
      </c>
      <c r="AH612" s="7">
        <f>IF(R612&gt;0,RANK(R612,(N612:P612,Q612:AE612)),0)</f>
        <v>0</v>
      </c>
      <c r="AI612" s="7">
        <f>IF(T612&gt;0,RANK(T612,(N612:P612,Q612:AE612)),0)</f>
        <v>0</v>
      </c>
      <c r="AJ612" s="7">
        <f>IF(S612&gt;0,RANK(S612,(N612:P612,Q612:AE612)),0)</f>
        <v>0</v>
      </c>
      <c r="AK612" s="2">
        <f t="shared" si="226"/>
        <v>0</v>
      </c>
      <c r="AL612" s="2">
        <f t="shared" si="227"/>
        <v>0</v>
      </c>
      <c r="AM612" s="2">
        <f t="shared" si="228"/>
        <v>0</v>
      </c>
      <c r="AN612" s="2">
        <f t="shared" si="229"/>
        <v>0</v>
      </c>
      <c r="AP612" t="s">
        <v>900</v>
      </c>
      <c r="AQ612" t="s">
        <v>1088</v>
      </c>
      <c r="AR612">
        <v>2</v>
      </c>
      <c r="AT612" s="97">
        <v>16</v>
      </c>
      <c r="AU612" s="99">
        <v>63</v>
      </c>
      <c r="AV612" s="103">
        <f t="shared" si="230"/>
        <v>16063</v>
      </c>
      <c r="AX612" s="7" t="s">
        <v>1370</v>
      </c>
    </row>
    <row r="613" spans="1:57" hidden="1" outlineLevel="1">
      <c r="A613" t="s">
        <v>760</v>
      </c>
      <c r="B613" t="s">
        <v>1088</v>
      </c>
      <c r="C613" s="1">
        <f t="shared" si="219"/>
        <v>7633</v>
      </c>
      <c r="D613" s="7">
        <f>IF(N613&gt;0, RANK(N613,(N613:P613,Q613:AE613)),0)</f>
        <v>2</v>
      </c>
      <c r="E613" s="7">
        <f>IF(O613&gt;0,RANK(O613,(N613:P613,Q613:AE613)),0)</f>
        <v>1</v>
      </c>
      <c r="F613" s="7">
        <f>IF(P613&gt;0,RANK(P613,(N613:P613,Q613:AE613)),0)</f>
        <v>0</v>
      </c>
      <c r="G613" s="1">
        <f t="shared" si="220"/>
        <v>1071</v>
      </c>
      <c r="H613" s="2">
        <f t="shared" si="221"/>
        <v>0.14031180400890869</v>
      </c>
      <c r="I613" s="2"/>
      <c r="J613" s="2">
        <f t="shared" si="222"/>
        <v>0.42984409799554568</v>
      </c>
      <c r="K613" s="2">
        <f t="shared" si="223"/>
        <v>0.57015590200445432</v>
      </c>
      <c r="L613" s="2">
        <f t="shared" si="224"/>
        <v>0</v>
      </c>
      <c r="M613" s="2">
        <f t="shared" si="225"/>
        <v>0</v>
      </c>
      <c r="N613" s="113">
        <v>3281</v>
      </c>
      <c r="O613" s="113">
        <v>4352</v>
      </c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  <c r="AA613" s="113"/>
      <c r="AB613" s="113"/>
      <c r="AC613" s="113"/>
      <c r="AD613" s="113"/>
      <c r="AE613" s="113"/>
      <c r="AG613" s="7">
        <f>IF(Q613&gt;0,RANK(Q613,(N613:P613,Q613:AE613)),0)</f>
        <v>0</v>
      </c>
      <c r="AH613" s="7">
        <f>IF(R613&gt;0,RANK(R613,(N613:P613,Q613:AE613)),0)</f>
        <v>0</v>
      </c>
      <c r="AI613" s="7">
        <f>IF(T613&gt;0,RANK(T613,(N613:P613,Q613:AE613)),0)</f>
        <v>0</v>
      </c>
      <c r="AJ613" s="7">
        <f>IF(S613&gt;0,RANK(S613,(N613:P613,Q613:AE613)),0)</f>
        <v>0</v>
      </c>
      <c r="AK613" s="2">
        <f t="shared" si="226"/>
        <v>0</v>
      </c>
      <c r="AL613" s="2">
        <f t="shared" si="227"/>
        <v>0</v>
      </c>
      <c r="AM613" s="2">
        <f t="shared" si="228"/>
        <v>0</v>
      </c>
      <c r="AN613" s="2">
        <f t="shared" si="229"/>
        <v>0</v>
      </c>
      <c r="AP613" t="s">
        <v>760</v>
      </c>
      <c r="AQ613" t="s">
        <v>1088</v>
      </c>
      <c r="AR613">
        <v>2</v>
      </c>
      <c r="AT613" s="97">
        <v>16</v>
      </c>
      <c r="AU613" s="99">
        <v>65</v>
      </c>
      <c r="AV613" s="103">
        <f t="shared" si="230"/>
        <v>16065</v>
      </c>
      <c r="AX613" s="7" t="s">
        <v>1370</v>
      </c>
      <c r="BE613" t="s">
        <v>1331</v>
      </c>
    </row>
    <row r="614" spans="1:57" hidden="1" outlineLevel="1">
      <c r="A614" t="s">
        <v>948</v>
      </c>
      <c r="B614" t="s">
        <v>1088</v>
      </c>
      <c r="C614" s="1">
        <f t="shared" si="219"/>
        <v>7512</v>
      </c>
      <c r="D614" s="7">
        <f>IF(N614&gt;0, RANK(N614,(N614:P614,Q614:AE614)),0)</f>
        <v>1</v>
      </c>
      <c r="E614" s="7">
        <f>IF(O614&gt;0,RANK(O614,(N614:P614,Q614:AE614)),0)</f>
        <v>2</v>
      </c>
      <c r="F614" s="7">
        <f>IF(P614&gt;0,RANK(P614,(N614:P614,Q614:AE614)),0)</f>
        <v>0</v>
      </c>
      <c r="G614" s="1">
        <f t="shared" si="220"/>
        <v>738</v>
      </c>
      <c r="H614" s="2">
        <f t="shared" si="221"/>
        <v>9.8242811501597443E-2</v>
      </c>
      <c r="I614" s="2"/>
      <c r="J614" s="2">
        <f t="shared" si="222"/>
        <v>0.54912140575079871</v>
      </c>
      <c r="K614" s="2">
        <f t="shared" si="223"/>
        <v>0.45087859424920129</v>
      </c>
      <c r="L614" s="2">
        <f t="shared" si="224"/>
        <v>0</v>
      </c>
      <c r="M614" s="2">
        <f t="shared" si="225"/>
        <v>0</v>
      </c>
      <c r="N614" s="113">
        <v>4125</v>
      </c>
      <c r="O614" s="113">
        <v>3387</v>
      </c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  <c r="AA614" s="113"/>
      <c r="AB614" s="113"/>
      <c r="AC614" s="113"/>
      <c r="AD614" s="113"/>
      <c r="AE614" s="113"/>
      <c r="AG614" s="7">
        <f>IF(Q614&gt;0,RANK(Q614,(N614:P614,Q614:AE614)),0)</f>
        <v>0</v>
      </c>
      <c r="AH614" s="7">
        <f>IF(R614&gt;0,RANK(R614,(N614:P614,Q614:AE614)),0)</f>
        <v>0</v>
      </c>
      <c r="AI614" s="7">
        <f>IF(T614&gt;0,RANK(T614,(N614:P614,Q614:AE614)),0)</f>
        <v>0</v>
      </c>
      <c r="AJ614" s="7">
        <f>IF(S614&gt;0,RANK(S614,(N614:P614,Q614:AE614)),0)</f>
        <v>0</v>
      </c>
      <c r="AK614" s="2">
        <f t="shared" si="226"/>
        <v>0</v>
      </c>
      <c r="AL614" s="2">
        <f t="shared" si="227"/>
        <v>0</v>
      </c>
      <c r="AM614" s="2">
        <f t="shared" si="228"/>
        <v>0</v>
      </c>
      <c r="AN614" s="2">
        <f t="shared" si="229"/>
        <v>0</v>
      </c>
      <c r="AP614" t="s">
        <v>948</v>
      </c>
      <c r="AQ614" t="s">
        <v>1088</v>
      </c>
      <c r="AR614">
        <v>2</v>
      </c>
      <c r="AT614" s="97">
        <v>16</v>
      </c>
      <c r="AU614" s="99">
        <v>67</v>
      </c>
      <c r="AV614" s="103">
        <f t="shared" si="230"/>
        <v>16067</v>
      </c>
      <c r="AX614" s="7" t="s">
        <v>1370</v>
      </c>
    </row>
    <row r="615" spans="1:57" hidden="1" outlineLevel="1">
      <c r="A615" t="s">
        <v>949</v>
      </c>
      <c r="B615" t="s">
        <v>1088</v>
      </c>
      <c r="C615" s="1">
        <f t="shared" si="219"/>
        <v>16900</v>
      </c>
      <c r="D615" s="7">
        <f>IF(N615&gt;0, RANK(N615,(N615:P615,Q615:AE615)),0)</f>
        <v>1</v>
      </c>
      <c r="E615" s="7">
        <f>IF(O615&gt;0,RANK(O615,(N615:P615,Q615:AE615)),0)</f>
        <v>2</v>
      </c>
      <c r="F615" s="7">
        <f>IF(P615&gt;0,RANK(P615,(N615:P615,Q615:AE615)),0)</f>
        <v>0</v>
      </c>
      <c r="G615" s="1">
        <f t="shared" si="220"/>
        <v>1198</v>
      </c>
      <c r="H615" s="2">
        <f t="shared" si="221"/>
        <v>7.0887573964497047E-2</v>
      </c>
      <c r="I615" s="2"/>
      <c r="J615" s="2">
        <f t="shared" si="222"/>
        <v>0.53544378698224848</v>
      </c>
      <c r="K615" s="2">
        <f t="shared" si="223"/>
        <v>0.46455621301775146</v>
      </c>
      <c r="L615" s="2">
        <f t="shared" si="224"/>
        <v>0</v>
      </c>
      <c r="M615" s="2">
        <f t="shared" si="225"/>
        <v>5.5511151231257827E-17</v>
      </c>
      <c r="N615" s="113">
        <v>9049</v>
      </c>
      <c r="O615" s="113">
        <v>7851</v>
      </c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G615" s="7">
        <f>IF(Q615&gt;0,RANK(Q615,(N615:P615,Q615:AE615)),0)</f>
        <v>0</v>
      </c>
      <c r="AH615" s="7">
        <f>IF(R615&gt;0,RANK(R615,(N615:P615,Q615:AE615)),0)</f>
        <v>0</v>
      </c>
      <c r="AI615" s="7">
        <f>IF(T615&gt;0,RANK(T615,(N615:P615,Q615:AE615)),0)</f>
        <v>0</v>
      </c>
      <c r="AJ615" s="7">
        <f>IF(S615&gt;0,RANK(S615,(N615:P615,Q615:AE615)),0)</f>
        <v>0</v>
      </c>
      <c r="AK615" s="2">
        <f t="shared" si="226"/>
        <v>0</v>
      </c>
      <c r="AL615" s="2">
        <f t="shared" si="227"/>
        <v>0</v>
      </c>
      <c r="AM615" s="2">
        <f t="shared" si="228"/>
        <v>0</v>
      </c>
      <c r="AN615" s="2">
        <f t="shared" si="229"/>
        <v>0</v>
      </c>
      <c r="AP615" t="s">
        <v>949</v>
      </c>
      <c r="AQ615" t="s">
        <v>1088</v>
      </c>
      <c r="AR615">
        <v>1</v>
      </c>
      <c r="AT615" s="97">
        <v>16</v>
      </c>
      <c r="AU615" s="99">
        <v>69</v>
      </c>
      <c r="AV615" s="103">
        <f t="shared" si="230"/>
        <v>16069</v>
      </c>
      <c r="AX615" s="7" t="s">
        <v>1370</v>
      </c>
    </row>
    <row r="616" spans="1:57" hidden="1" outlineLevel="1">
      <c r="A616" t="s">
        <v>554</v>
      </c>
      <c r="B616" t="s">
        <v>1088</v>
      </c>
      <c r="C616" s="1">
        <f t="shared" si="219"/>
        <v>1756</v>
      </c>
      <c r="D616" s="7">
        <f>IF(N616&gt;0, RANK(N616,(N616:P616,Q616:AE616)),0)</f>
        <v>1</v>
      </c>
      <c r="E616" s="7">
        <f>IF(O616&gt;0,RANK(O616,(N616:P616,Q616:AE616)),0)</f>
        <v>2</v>
      </c>
      <c r="F616" s="7">
        <f>IF(P616&gt;0,RANK(P616,(N616:P616,Q616:AE616)),0)</f>
        <v>0</v>
      </c>
      <c r="G616" s="1">
        <f t="shared" si="220"/>
        <v>42</v>
      </c>
      <c r="H616" s="2">
        <f t="shared" si="221"/>
        <v>2.3917995444191344E-2</v>
      </c>
      <c r="I616" s="2"/>
      <c r="J616" s="2">
        <f t="shared" si="222"/>
        <v>0.51195899772209563</v>
      </c>
      <c r="K616" s="2">
        <f t="shared" si="223"/>
        <v>0.48804100227790431</v>
      </c>
      <c r="L616" s="2">
        <f t="shared" si="224"/>
        <v>0</v>
      </c>
      <c r="M616" s="2">
        <f t="shared" si="225"/>
        <v>5.5511151231257827E-17</v>
      </c>
      <c r="N616" s="113">
        <v>899</v>
      </c>
      <c r="O616" s="113">
        <v>857</v>
      </c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13"/>
      <c r="AG616" s="7">
        <f>IF(Q616&gt;0,RANK(Q616,(N616:P616,Q616:AE616)),0)</f>
        <v>0</v>
      </c>
      <c r="AH616" s="7">
        <f>IF(R616&gt;0,RANK(R616,(N616:P616,Q616:AE616)),0)</f>
        <v>0</v>
      </c>
      <c r="AI616" s="7">
        <f>IF(T616&gt;0,RANK(T616,(N616:P616,Q616:AE616)),0)</f>
        <v>0</v>
      </c>
      <c r="AJ616" s="7">
        <f>IF(S616&gt;0,RANK(S616,(N616:P616,Q616:AE616)),0)</f>
        <v>0</v>
      </c>
      <c r="AK616" s="2">
        <f t="shared" si="226"/>
        <v>0</v>
      </c>
      <c r="AL616" s="2">
        <f t="shared" si="227"/>
        <v>0</v>
      </c>
      <c r="AM616" s="2">
        <f t="shared" si="228"/>
        <v>0</v>
      </c>
      <c r="AN616" s="2">
        <f t="shared" si="229"/>
        <v>0</v>
      </c>
      <c r="AP616" t="s">
        <v>554</v>
      </c>
      <c r="AQ616" t="s">
        <v>1088</v>
      </c>
      <c r="AR616">
        <v>2</v>
      </c>
      <c r="AT616" s="97">
        <v>16</v>
      </c>
      <c r="AU616" s="99">
        <v>71</v>
      </c>
      <c r="AV616" s="103">
        <f t="shared" si="230"/>
        <v>16071</v>
      </c>
      <c r="AX616" s="7" t="s">
        <v>1370</v>
      </c>
      <c r="BE616" t="s">
        <v>1332</v>
      </c>
    </row>
    <row r="617" spans="1:57" hidden="1" outlineLevel="1">
      <c r="A617" t="s">
        <v>1789</v>
      </c>
      <c r="B617" t="s">
        <v>1088</v>
      </c>
      <c r="C617" s="1">
        <f t="shared" si="219"/>
        <v>3023</v>
      </c>
      <c r="D617" s="7">
        <f>IF(N617&gt;0, RANK(N617,(N617:P617,Q617:AE617)),0)</f>
        <v>2</v>
      </c>
      <c r="E617" s="7">
        <f>IF(O617&gt;0,RANK(O617,(N617:P617,Q617:AE617)),0)</f>
        <v>1</v>
      </c>
      <c r="F617" s="7">
        <f>IF(P617&gt;0,RANK(P617,(N617:P617,Q617:AE617)),0)</f>
        <v>0</v>
      </c>
      <c r="G617" s="1">
        <f t="shared" si="220"/>
        <v>1069</v>
      </c>
      <c r="H617" s="2">
        <f t="shared" si="221"/>
        <v>0.35362222957327161</v>
      </c>
      <c r="I617" s="2"/>
      <c r="J617" s="2">
        <f t="shared" si="222"/>
        <v>0.3231888852133642</v>
      </c>
      <c r="K617" s="2">
        <f t="shared" si="223"/>
        <v>0.6768111147866358</v>
      </c>
      <c r="L617" s="2">
        <f t="shared" si="224"/>
        <v>0</v>
      </c>
      <c r="M617" s="2">
        <f t="shared" si="225"/>
        <v>0</v>
      </c>
      <c r="N617" s="113">
        <v>977</v>
      </c>
      <c r="O617" s="113">
        <v>2046</v>
      </c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  <c r="AA617" s="113"/>
      <c r="AB617" s="113"/>
      <c r="AC617" s="113"/>
      <c r="AD617" s="113"/>
      <c r="AE617" s="113"/>
      <c r="AG617" s="7">
        <f>IF(Q617&gt;0,RANK(Q617,(N617:P617,Q617:AE617)),0)</f>
        <v>0</v>
      </c>
      <c r="AH617" s="7">
        <f>IF(R617&gt;0,RANK(R617,(N617:P617,Q617:AE617)),0)</f>
        <v>0</v>
      </c>
      <c r="AI617" s="7">
        <f>IF(T617&gt;0,RANK(T617,(N617:P617,Q617:AE617)),0)</f>
        <v>0</v>
      </c>
      <c r="AJ617" s="7">
        <f>IF(S617&gt;0,RANK(S617,(N617:P617,Q617:AE617)),0)</f>
        <v>0</v>
      </c>
      <c r="AK617" s="2">
        <f t="shared" si="226"/>
        <v>0</v>
      </c>
      <c r="AL617" s="2">
        <f t="shared" si="227"/>
        <v>0</v>
      </c>
      <c r="AM617" s="2">
        <f t="shared" si="228"/>
        <v>0</v>
      </c>
      <c r="AN617" s="2">
        <f t="shared" si="229"/>
        <v>0</v>
      </c>
      <c r="AP617" t="s">
        <v>1789</v>
      </c>
      <c r="AQ617" t="s">
        <v>1088</v>
      </c>
      <c r="AR617">
        <v>1</v>
      </c>
      <c r="AT617" s="97">
        <v>16</v>
      </c>
      <c r="AU617" s="99">
        <v>73</v>
      </c>
      <c r="AV617" s="103">
        <f t="shared" si="230"/>
        <v>16073</v>
      </c>
      <c r="AX617" s="7" t="s">
        <v>1370</v>
      </c>
    </row>
    <row r="618" spans="1:57" hidden="1" outlineLevel="1">
      <c r="A618" t="s">
        <v>2255</v>
      </c>
      <c r="B618" t="s">
        <v>1088</v>
      </c>
      <c r="C618" s="1">
        <f t="shared" si="219"/>
        <v>6751</v>
      </c>
      <c r="D618" s="7">
        <f>IF(N618&gt;0, RANK(N618,(N618:P618,Q618:AE618)),0)</f>
        <v>2</v>
      </c>
      <c r="E618" s="7">
        <f>IF(O618&gt;0,RANK(O618,(N618:P618,Q618:AE618)),0)</f>
        <v>1</v>
      </c>
      <c r="F618" s="7">
        <f>IF(P618&gt;0,RANK(P618,(N618:P618,Q618:AE618)),0)</f>
        <v>0</v>
      </c>
      <c r="G618" s="1">
        <f t="shared" si="220"/>
        <v>2261</v>
      </c>
      <c r="H618" s="2">
        <f t="shared" si="221"/>
        <v>0.33491334617093765</v>
      </c>
      <c r="I618" s="2"/>
      <c r="J618" s="2">
        <f t="shared" si="222"/>
        <v>0.3325433269145312</v>
      </c>
      <c r="K618" s="2">
        <f t="shared" si="223"/>
        <v>0.66745667308546885</v>
      </c>
      <c r="L618" s="2">
        <f t="shared" si="224"/>
        <v>0</v>
      </c>
      <c r="M618" s="2">
        <f t="shared" si="225"/>
        <v>-1.1102230246251565E-16</v>
      </c>
      <c r="N618" s="113">
        <v>2245</v>
      </c>
      <c r="O618" s="113">
        <v>4506</v>
      </c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  <c r="AA618" s="113"/>
      <c r="AB618" s="113"/>
      <c r="AC618" s="113"/>
      <c r="AD618" s="113"/>
      <c r="AE618" s="113"/>
      <c r="AG618" s="7">
        <f>IF(Q618&gt;0,RANK(Q618,(N618:P618,Q618:AE618)),0)</f>
        <v>0</v>
      </c>
      <c r="AH618" s="7">
        <f>IF(R618&gt;0,RANK(R618,(N618:P618,Q618:AE618)),0)</f>
        <v>0</v>
      </c>
      <c r="AI618" s="7">
        <f>IF(T618&gt;0,RANK(T618,(N618:P618,Q618:AE618)),0)</f>
        <v>0</v>
      </c>
      <c r="AJ618" s="7">
        <f>IF(S618&gt;0,RANK(S618,(N618:P618,Q618:AE618)),0)</f>
        <v>0</v>
      </c>
      <c r="AK618" s="2">
        <f t="shared" si="226"/>
        <v>0</v>
      </c>
      <c r="AL618" s="2">
        <f t="shared" si="227"/>
        <v>0</v>
      </c>
      <c r="AM618" s="2">
        <f t="shared" si="228"/>
        <v>0</v>
      </c>
      <c r="AN618" s="2">
        <f t="shared" si="229"/>
        <v>0</v>
      </c>
      <c r="AP618" t="s">
        <v>2255</v>
      </c>
      <c r="AQ618" t="s">
        <v>1088</v>
      </c>
      <c r="AR618">
        <v>1</v>
      </c>
      <c r="AT618" s="97">
        <v>16</v>
      </c>
      <c r="AU618" s="99">
        <v>75</v>
      </c>
      <c r="AV618" s="103">
        <f t="shared" si="230"/>
        <v>16075</v>
      </c>
      <c r="AX618" s="7" t="s">
        <v>1370</v>
      </c>
    </row>
    <row r="619" spans="1:57" hidden="1" outlineLevel="1">
      <c r="A619" t="s">
        <v>1898</v>
      </c>
      <c r="B619" t="s">
        <v>1088</v>
      </c>
      <c r="C619" s="1">
        <f t="shared" si="219"/>
        <v>2937</v>
      </c>
      <c r="D619" s="7">
        <f>IF(N619&gt;0, RANK(N619,(N619:P619,Q619:AE619)),0)</f>
        <v>1</v>
      </c>
      <c r="E619" s="7">
        <f>IF(O619&gt;0,RANK(O619,(N619:P619,Q619:AE619)),0)</f>
        <v>2</v>
      </c>
      <c r="F619" s="7">
        <f>IF(P619&gt;0,RANK(P619,(N619:P619,Q619:AE619)),0)</f>
        <v>0</v>
      </c>
      <c r="G619" s="1">
        <f t="shared" si="220"/>
        <v>263</v>
      </c>
      <c r="H619" s="2">
        <f t="shared" si="221"/>
        <v>8.95471569628873E-2</v>
      </c>
      <c r="I619" s="2"/>
      <c r="J619" s="2">
        <f t="shared" si="222"/>
        <v>0.5447735784814437</v>
      </c>
      <c r="K619" s="2">
        <f t="shared" si="223"/>
        <v>0.45522642151855636</v>
      </c>
      <c r="L619" s="2">
        <f t="shared" si="224"/>
        <v>0</v>
      </c>
      <c r="M619" s="2">
        <f t="shared" si="225"/>
        <v>-5.5511151231257827E-17</v>
      </c>
      <c r="N619" s="113">
        <v>1600</v>
      </c>
      <c r="O619" s="113">
        <v>1337</v>
      </c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  <c r="AA619" s="113"/>
      <c r="AB619" s="113"/>
      <c r="AC619" s="113"/>
      <c r="AD619" s="113"/>
      <c r="AE619" s="113"/>
      <c r="AG619" s="7">
        <f>IF(Q619&gt;0,RANK(Q619,(N619:P619,Q619:AE619)),0)</f>
        <v>0</v>
      </c>
      <c r="AH619" s="7">
        <f>IF(R619&gt;0,RANK(R619,(N619:P619,Q619:AE619)),0)</f>
        <v>0</v>
      </c>
      <c r="AI619" s="7">
        <f>IF(T619&gt;0,RANK(T619,(N619:P619,Q619:AE619)),0)</f>
        <v>0</v>
      </c>
      <c r="AJ619" s="7">
        <f>IF(S619&gt;0,RANK(S619,(N619:P619,Q619:AE619)),0)</f>
        <v>0</v>
      </c>
      <c r="AK619" s="2">
        <f t="shared" si="226"/>
        <v>0</v>
      </c>
      <c r="AL619" s="2">
        <f t="shared" si="227"/>
        <v>0</v>
      </c>
      <c r="AM619" s="2">
        <f t="shared" si="228"/>
        <v>0</v>
      </c>
      <c r="AN619" s="2">
        <f t="shared" si="229"/>
        <v>0</v>
      </c>
      <c r="AP619" t="s">
        <v>1898</v>
      </c>
      <c r="AQ619" t="s">
        <v>1088</v>
      </c>
      <c r="AR619">
        <v>2</v>
      </c>
      <c r="AT619" s="97">
        <v>16</v>
      </c>
      <c r="AU619" s="99">
        <v>77</v>
      </c>
      <c r="AV619" s="103">
        <f t="shared" si="230"/>
        <v>16077</v>
      </c>
      <c r="AX619" s="7" t="s">
        <v>1370</v>
      </c>
      <c r="BE619" t="s">
        <v>1332</v>
      </c>
    </row>
    <row r="620" spans="1:57" hidden="1" outlineLevel="1">
      <c r="A620" t="s">
        <v>1273</v>
      </c>
      <c r="B620" t="s">
        <v>1088</v>
      </c>
      <c r="C620" s="1">
        <f t="shared" si="219"/>
        <v>6464</v>
      </c>
      <c r="D620" s="7">
        <f>IF(N620&gt;0, RANK(N620,(N620:P620,Q620:AE620)),0)</f>
        <v>1</v>
      </c>
      <c r="E620" s="7">
        <f>IF(O620&gt;0,RANK(O620,(N620:P620,Q620:AE620)),0)</f>
        <v>2</v>
      </c>
      <c r="F620" s="7">
        <f>IF(P620&gt;0,RANK(P620,(N620:P620,Q620:AE620)),0)</f>
        <v>0</v>
      </c>
      <c r="G620" s="1">
        <f t="shared" si="220"/>
        <v>1806</v>
      </c>
      <c r="H620" s="2">
        <f t="shared" si="221"/>
        <v>0.27939356435643564</v>
      </c>
      <c r="I620" s="2"/>
      <c r="J620" s="2">
        <f t="shared" si="222"/>
        <v>0.63969678217821779</v>
      </c>
      <c r="K620" s="2">
        <f t="shared" si="223"/>
        <v>0.36030321782178215</v>
      </c>
      <c r="L620" s="2">
        <f t="shared" si="224"/>
        <v>0</v>
      </c>
      <c r="M620" s="2">
        <f t="shared" si="225"/>
        <v>5.5511151231257827E-17</v>
      </c>
      <c r="N620" s="113">
        <v>4135</v>
      </c>
      <c r="O620" s="113">
        <v>2329</v>
      </c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G620" s="7">
        <f>IF(Q620&gt;0,RANK(Q620,(N620:P620,Q620:AE620)),0)</f>
        <v>0</v>
      </c>
      <c r="AH620" s="7">
        <f>IF(R620&gt;0,RANK(R620,(N620:P620,Q620:AE620)),0)</f>
        <v>0</v>
      </c>
      <c r="AI620" s="7">
        <f>IF(T620&gt;0,RANK(T620,(N620:P620,Q620:AE620)),0)</f>
        <v>0</v>
      </c>
      <c r="AJ620" s="7">
        <f>IF(S620&gt;0,RANK(S620,(N620:P620,Q620:AE620)),0)</f>
        <v>0</v>
      </c>
      <c r="AK620" s="2">
        <f t="shared" si="226"/>
        <v>0</v>
      </c>
      <c r="AL620" s="2">
        <f t="shared" si="227"/>
        <v>0</v>
      </c>
      <c r="AM620" s="2">
        <f t="shared" si="228"/>
        <v>0</v>
      </c>
      <c r="AN620" s="2">
        <f t="shared" si="229"/>
        <v>0</v>
      </c>
      <c r="AP620" t="s">
        <v>1273</v>
      </c>
      <c r="AQ620" t="s">
        <v>1088</v>
      </c>
      <c r="AR620">
        <v>1</v>
      </c>
      <c r="AT620" s="97">
        <v>16</v>
      </c>
      <c r="AU620" s="99">
        <v>79</v>
      </c>
      <c r="AV620" s="103">
        <f t="shared" si="230"/>
        <v>16079</v>
      </c>
      <c r="AX620" s="7" t="s">
        <v>1370</v>
      </c>
    </row>
    <row r="621" spans="1:57" hidden="1" outlineLevel="1">
      <c r="A621" t="s">
        <v>415</v>
      </c>
      <c r="B621" t="s">
        <v>1088</v>
      </c>
      <c r="C621" s="1">
        <f t="shared" si="219"/>
        <v>1891</v>
      </c>
      <c r="D621" s="7">
        <f>IF(N621&gt;0, RANK(N621,(N621:P621,Q621:AE621)),0)</f>
        <v>1</v>
      </c>
      <c r="E621" s="7">
        <f>IF(O621&gt;0,RANK(O621,(N621:P621,Q621:AE621)),0)</f>
        <v>2</v>
      </c>
      <c r="F621" s="7">
        <f>IF(P621&gt;0,RANK(P621,(N621:P621,Q621:AE621)),0)</f>
        <v>0</v>
      </c>
      <c r="G621" s="1">
        <f t="shared" si="220"/>
        <v>87</v>
      </c>
      <c r="H621" s="2">
        <f t="shared" si="221"/>
        <v>4.6007403490216814E-2</v>
      </c>
      <c r="I621" s="2"/>
      <c r="J621" s="2">
        <f t="shared" si="222"/>
        <v>0.52300370174510846</v>
      </c>
      <c r="K621" s="2">
        <f t="shared" si="223"/>
        <v>0.47699629825489159</v>
      </c>
      <c r="L621" s="2">
        <f t="shared" si="224"/>
        <v>0</v>
      </c>
      <c r="M621" s="2">
        <f t="shared" si="225"/>
        <v>-5.5511151231257827E-17</v>
      </c>
      <c r="N621" s="113">
        <v>989</v>
      </c>
      <c r="O621" s="113">
        <v>902</v>
      </c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  <c r="AA621" s="113"/>
      <c r="AB621" s="113"/>
      <c r="AC621" s="113"/>
      <c r="AD621" s="113"/>
      <c r="AE621" s="113"/>
      <c r="AG621" s="7">
        <f>IF(Q621&gt;0,RANK(Q621,(N621:P621,Q621:AE621)),0)</f>
        <v>0</v>
      </c>
      <c r="AH621" s="7">
        <f>IF(R621&gt;0,RANK(R621,(N621:P621,Q621:AE621)),0)</f>
        <v>0</v>
      </c>
      <c r="AI621" s="7">
        <f>IF(T621&gt;0,RANK(T621,(N621:P621,Q621:AE621)),0)</f>
        <v>0</v>
      </c>
      <c r="AJ621" s="7">
        <f>IF(S621&gt;0,RANK(S621,(N621:P621,Q621:AE621)),0)</f>
        <v>0</v>
      </c>
      <c r="AK621" s="2">
        <f t="shared" si="226"/>
        <v>0</v>
      </c>
      <c r="AL621" s="2">
        <f t="shared" si="227"/>
        <v>0</v>
      </c>
      <c r="AM621" s="2">
        <f t="shared" si="228"/>
        <v>0</v>
      </c>
      <c r="AN621" s="2">
        <f t="shared" si="229"/>
        <v>0</v>
      </c>
      <c r="AP621" t="s">
        <v>415</v>
      </c>
      <c r="AQ621" t="s">
        <v>1088</v>
      </c>
      <c r="AR621">
        <v>2</v>
      </c>
      <c r="AT621" s="97">
        <v>16</v>
      </c>
      <c r="AU621" s="99">
        <v>81</v>
      </c>
      <c r="AV621" s="103">
        <f t="shared" si="230"/>
        <v>16081</v>
      </c>
      <c r="AX621" s="7" t="s">
        <v>1370</v>
      </c>
    </row>
    <row r="622" spans="1:57" hidden="1" outlineLevel="1">
      <c r="A622" t="s">
        <v>447</v>
      </c>
      <c r="B622" t="s">
        <v>1088</v>
      </c>
      <c r="C622" s="1">
        <f t="shared" si="219"/>
        <v>22959</v>
      </c>
      <c r="D622" s="7">
        <f>IF(N622&gt;0, RANK(N622,(N622:P622,Q622:AE622)),0)</f>
        <v>2</v>
      </c>
      <c r="E622" s="7">
        <f>IF(O622&gt;0,RANK(O622,(N622:P622,Q622:AE622)),0)</f>
        <v>1</v>
      </c>
      <c r="F622" s="7">
        <f>IF(P622&gt;0,RANK(P622,(N622:P622,Q622:AE622)),0)</f>
        <v>0</v>
      </c>
      <c r="G622" s="1">
        <f t="shared" si="220"/>
        <v>457</v>
      </c>
      <c r="H622" s="2">
        <f t="shared" si="221"/>
        <v>1.9905048129273923E-2</v>
      </c>
      <c r="I622" s="2"/>
      <c r="J622" s="2">
        <f t="shared" si="222"/>
        <v>0.49004747593536302</v>
      </c>
      <c r="K622" s="2">
        <f t="shared" si="223"/>
        <v>0.50995252406463698</v>
      </c>
      <c r="L622" s="2">
        <f t="shared" si="224"/>
        <v>0</v>
      </c>
      <c r="M622" s="2">
        <f t="shared" si="225"/>
        <v>0</v>
      </c>
      <c r="N622" s="113">
        <v>11251</v>
      </c>
      <c r="O622" s="113">
        <v>11708</v>
      </c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  <c r="AA622" s="113"/>
      <c r="AB622" s="113"/>
      <c r="AC622" s="113"/>
      <c r="AD622" s="113"/>
      <c r="AE622" s="113"/>
      <c r="AG622" s="7">
        <f>IF(Q622&gt;0,RANK(Q622,(N622:P622,Q622:AE622)),0)</f>
        <v>0</v>
      </c>
      <c r="AH622" s="7">
        <f>IF(R622&gt;0,RANK(R622,(N622:P622,Q622:AE622)),0)</f>
        <v>0</v>
      </c>
      <c r="AI622" s="7">
        <f>IF(T622&gt;0,RANK(T622,(N622:P622,Q622:AE622)),0)</f>
        <v>0</v>
      </c>
      <c r="AJ622" s="7">
        <f>IF(S622&gt;0,RANK(S622,(N622:P622,Q622:AE622)),0)</f>
        <v>0</v>
      </c>
      <c r="AK622" s="2">
        <f t="shared" si="226"/>
        <v>0</v>
      </c>
      <c r="AL622" s="2">
        <f t="shared" si="227"/>
        <v>0</v>
      </c>
      <c r="AM622" s="2">
        <f t="shared" si="228"/>
        <v>0</v>
      </c>
      <c r="AN622" s="2">
        <f t="shared" si="229"/>
        <v>0</v>
      </c>
      <c r="AP622" t="s">
        <v>447</v>
      </c>
      <c r="AQ622" t="s">
        <v>1088</v>
      </c>
      <c r="AR622">
        <v>2</v>
      </c>
      <c r="AT622" s="97">
        <v>16</v>
      </c>
      <c r="AU622" s="99">
        <v>83</v>
      </c>
      <c r="AV622" s="103">
        <f t="shared" si="230"/>
        <v>16083</v>
      </c>
      <c r="AX622" s="7" t="s">
        <v>1370</v>
      </c>
      <c r="BE622" t="s">
        <v>1332</v>
      </c>
    </row>
    <row r="623" spans="1:57" hidden="1" outlineLevel="1">
      <c r="A623" t="s">
        <v>301</v>
      </c>
      <c r="B623" t="s">
        <v>1088</v>
      </c>
      <c r="C623" s="1">
        <f t="shared" si="219"/>
        <v>4069</v>
      </c>
      <c r="D623" s="7">
        <f>IF(N623&gt;0, RANK(N623,(N623:P623,Q623:AE623)),0)</f>
        <v>2</v>
      </c>
      <c r="E623" s="7">
        <f>IF(O623&gt;0,RANK(O623,(N623:P623,Q623:AE623)),0)</f>
        <v>1</v>
      </c>
      <c r="F623" s="7">
        <f>IF(P623&gt;0,RANK(P623,(N623:P623,Q623:AE623)),0)</f>
        <v>0</v>
      </c>
      <c r="G623" s="1">
        <f t="shared" si="220"/>
        <v>1067</v>
      </c>
      <c r="H623" s="2">
        <f t="shared" si="221"/>
        <v>0.26222659130007375</v>
      </c>
      <c r="I623" s="2"/>
      <c r="J623" s="2">
        <f t="shared" si="222"/>
        <v>0.36888670434996312</v>
      </c>
      <c r="K623" s="2">
        <f t="shared" si="223"/>
        <v>0.63111329565003682</v>
      </c>
      <c r="L623" s="2">
        <f t="shared" si="224"/>
        <v>0</v>
      </c>
      <c r="M623" s="2">
        <f t="shared" si="225"/>
        <v>1.1102230246251565E-16</v>
      </c>
      <c r="N623" s="113">
        <v>1501</v>
      </c>
      <c r="O623" s="113">
        <v>2568</v>
      </c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  <c r="AA623" s="113"/>
      <c r="AB623" s="113"/>
      <c r="AC623" s="113"/>
      <c r="AD623" s="113"/>
      <c r="AE623" s="113"/>
      <c r="AG623" s="7">
        <f>IF(Q623&gt;0,RANK(Q623,(N623:P623,Q623:AE623)),0)</f>
        <v>0</v>
      </c>
      <c r="AH623" s="7">
        <f>IF(R623&gt;0,RANK(R623,(N623:P623,Q623:AE623)),0)</f>
        <v>0</v>
      </c>
      <c r="AI623" s="7">
        <f>IF(T623&gt;0,RANK(T623,(N623:P623,Q623:AE623)),0)</f>
        <v>0</v>
      </c>
      <c r="AJ623" s="7">
        <f>IF(S623&gt;0,RANK(S623,(N623:P623,Q623:AE623)),0)</f>
        <v>0</v>
      </c>
      <c r="AK623" s="2">
        <f t="shared" si="226"/>
        <v>0</v>
      </c>
      <c r="AL623" s="2">
        <f t="shared" si="227"/>
        <v>0</v>
      </c>
      <c r="AM623" s="2">
        <f t="shared" si="228"/>
        <v>0</v>
      </c>
      <c r="AN623" s="2">
        <f t="shared" si="229"/>
        <v>0</v>
      </c>
      <c r="AP623" t="s">
        <v>301</v>
      </c>
      <c r="AQ623" t="s">
        <v>1088</v>
      </c>
      <c r="AR623">
        <v>1</v>
      </c>
      <c r="AT623" s="97">
        <v>16</v>
      </c>
      <c r="AU623" s="99">
        <v>85</v>
      </c>
      <c r="AV623" s="103">
        <f t="shared" si="230"/>
        <v>16085</v>
      </c>
      <c r="AX623" s="7" t="s">
        <v>1370</v>
      </c>
      <c r="BE623" t="s">
        <v>1331</v>
      </c>
    </row>
    <row r="624" spans="1:57" hidden="1" outlineLevel="1">
      <c r="A624" t="s">
        <v>2040</v>
      </c>
      <c r="B624" t="s">
        <v>1088</v>
      </c>
      <c r="C624" s="1">
        <f t="shared" si="219"/>
        <v>4195</v>
      </c>
      <c r="D624" s="7">
        <f>IF(N624&gt;0, RANK(N624,(N624:P624,Q624:AE624)),0)</f>
        <v>2</v>
      </c>
      <c r="E624" s="7">
        <f>IF(O624&gt;0,RANK(O624,(N624:P624,Q624:AE624)),0)</f>
        <v>1</v>
      </c>
      <c r="F624" s="7">
        <f>IF(P624&gt;0,RANK(P624,(N624:P624,Q624:AE624)),0)</f>
        <v>0</v>
      </c>
      <c r="G624" s="1">
        <f t="shared" si="220"/>
        <v>1171</v>
      </c>
      <c r="H624" s="2">
        <f t="shared" si="221"/>
        <v>0.27914183551847438</v>
      </c>
      <c r="I624" s="2"/>
      <c r="J624" s="2">
        <f t="shared" si="222"/>
        <v>0.36042908224076281</v>
      </c>
      <c r="K624" s="2">
        <f t="shared" si="223"/>
        <v>0.63957091775923713</v>
      </c>
      <c r="L624" s="2">
        <f t="shared" si="224"/>
        <v>0</v>
      </c>
      <c r="M624" s="2">
        <f t="shared" si="225"/>
        <v>1.1102230246251565E-16</v>
      </c>
      <c r="N624" s="113">
        <v>1512</v>
      </c>
      <c r="O624" s="113">
        <v>2683</v>
      </c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  <c r="AA624" s="113"/>
      <c r="AB624" s="113"/>
      <c r="AC624" s="113"/>
      <c r="AD624" s="113"/>
      <c r="AE624" s="113"/>
      <c r="AG624" s="7">
        <f>IF(Q624&gt;0,RANK(Q624,(N624:P624,Q624:AE624)),0)</f>
        <v>0</v>
      </c>
      <c r="AH624" s="7">
        <f>IF(R624&gt;0,RANK(R624,(N624:P624,Q624:AE624)),0)</f>
        <v>0</v>
      </c>
      <c r="AI624" s="7">
        <f>IF(T624&gt;0,RANK(T624,(N624:P624,Q624:AE624)),0)</f>
        <v>0</v>
      </c>
      <c r="AJ624" s="7">
        <f>IF(S624&gt;0,RANK(S624,(N624:P624,Q624:AE624)),0)</f>
        <v>0</v>
      </c>
      <c r="AK624" s="2">
        <f t="shared" si="226"/>
        <v>0</v>
      </c>
      <c r="AL624" s="2">
        <f t="shared" si="227"/>
        <v>0</v>
      </c>
      <c r="AM624" s="2">
        <f t="shared" si="228"/>
        <v>0</v>
      </c>
      <c r="AN624" s="2">
        <f t="shared" si="229"/>
        <v>0</v>
      </c>
      <c r="AP624" t="s">
        <v>2040</v>
      </c>
      <c r="AQ624" t="s">
        <v>1088</v>
      </c>
      <c r="AR624">
        <v>1</v>
      </c>
      <c r="AT624" s="97">
        <v>16</v>
      </c>
      <c r="AU624" s="99">
        <v>87</v>
      </c>
      <c r="AV624" s="103">
        <f t="shared" si="230"/>
        <v>16087</v>
      </c>
      <c r="AX624" s="7" t="s">
        <v>1370</v>
      </c>
    </row>
    <row r="625" spans="1:50" collapsed="1">
      <c r="A625" t="s">
        <v>1823</v>
      </c>
      <c r="B625" t="s">
        <v>1894</v>
      </c>
      <c r="C625" s="1">
        <f t="shared" si="219"/>
        <v>478504</v>
      </c>
      <c r="D625" s="7">
        <f>IF(N625&gt;0, RANK(N625,(N625:P625,Q625:AE625)),0)</f>
        <v>2</v>
      </c>
      <c r="E625" s="7">
        <f>IF(O625&gt;0,RANK(O625,(N625:P625,Q625:AE625)),0)</f>
        <v>1</v>
      </c>
      <c r="F625" s="7">
        <f>IF(P625&gt;0,RANK(P625,(N625:P625,Q625:AE625)),0)</f>
        <v>0</v>
      </c>
      <c r="G625" s="1">
        <f t="shared" si="220"/>
        <v>62432</v>
      </c>
      <c r="H625" s="2">
        <f t="shared" si="221"/>
        <v>0.13047330847809005</v>
      </c>
      <c r="I625" s="2"/>
      <c r="J625" s="2">
        <f t="shared" si="222"/>
        <v>0.43476334576095499</v>
      </c>
      <c r="K625" s="2">
        <f t="shared" si="223"/>
        <v>0.56523665423904501</v>
      </c>
      <c r="L625" s="2">
        <f t="shared" si="224"/>
        <v>0</v>
      </c>
      <c r="M625" s="2">
        <f t="shared" si="225"/>
        <v>0</v>
      </c>
      <c r="N625" s="113">
        <f>SUM(N581:N624)</f>
        <v>208036</v>
      </c>
      <c r="O625" s="113">
        <f>SUM(O581:O624)</f>
        <v>270468</v>
      </c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  <c r="AA625" s="113"/>
      <c r="AB625" s="113"/>
      <c r="AC625" s="113"/>
      <c r="AD625" s="113"/>
      <c r="AE625" s="113">
        <f>SUM(AE581:AE624)</f>
        <v>0</v>
      </c>
      <c r="AG625" s="7">
        <f>IF(Q625&gt;0,RANK(Q625,(N625:P625,Q625:AE625)),0)</f>
        <v>0</v>
      </c>
      <c r="AH625" s="7">
        <f>IF(R625&gt;0,RANK(R625,(N625:P625,Q625:AE625)),0)</f>
        <v>0</v>
      </c>
      <c r="AI625" s="7">
        <f>IF(T625&gt;0,RANK(T625,(N625:P625,Q625:AE625)),0)</f>
        <v>0</v>
      </c>
      <c r="AJ625" s="7">
        <f>IF(S625&gt;0,RANK(S625,(N625:P625,Q625:AE625)),0)</f>
        <v>0</v>
      </c>
      <c r="AK625" s="2">
        <f t="shared" si="226"/>
        <v>0</v>
      </c>
      <c r="AL625" s="2">
        <f t="shared" si="227"/>
        <v>0</v>
      </c>
      <c r="AM625" s="2">
        <f t="shared" si="228"/>
        <v>0</v>
      </c>
      <c r="AN625" s="2">
        <f t="shared" si="229"/>
        <v>0</v>
      </c>
      <c r="AP625" t="s">
        <v>1823</v>
      </c>
      <c r="AQ625" t="s">
        <v>1894</v>
      </c>
      <c r="AT625" s="97">
        <v>16</v>
      </c>
      <c r="AU625" s="99"/>
      <c r="AV625" s="97">
        <v>16</v>
      </c>
      <c r="AX625" s="7" t="s">
        <v>2353</v>
      </c>
    </row>
    <row r="626" spans="1:50">
      <c r="C626" s="1"/>
      <c r="E626" s="7"/>
      <c r="F626" s="7"/>
      <c r="I626" s="2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  <c r="AA626" s="113"/>
      <c r="AB626" s="113"/>
      <c r="AC626" s="113"/>
      <c r="AD626" s="113"/>
      <c r="AE626" s="113"/>
      <c r="AG626" s="7"/>
      <c r="AH626" s="7"/>
      <c r="AI626" s="7"/>
      <c r="AJ626" s="7"/>
      <c r="AT626" s="97"/>
      <c r="AU626" s="99"/>
      <c r="AV626" s="103"/>
    </row>
    <row r="627" spans="1:50" hidden="1" outlineLevel="1">
      <c r="A627" t="s">
        <v>685</v>
      </c>
      <c r="B627" t="s">
        <v>1597</v>
      </c>
      <c r="C627" s="1">
        <f t="shared" ref="C627:C658" si="231">SUM(N627:AE627)</f>
        <v>30697</v>
      </c>
      <c r="D627" s="7">
        <f>IF(N627&gt;0, RANK(N627,(N627:P627,Q627:AE627)),0)</f>
        <v>2</v>
      </c>
      <c r="E627" s="7">
        <f>IF(O627&gt;0,RANK(O627,(N627:P627,Q627:AE627)),0)</f>
        <v>1</v>
      </c>
      <c r="F627" s="7">
        <f>IF(P627&gt;0,RANK(P627,(N627:P627,Q627:AE627)),0)</f>
        <v>0</v>
      </c>
      <c r="G627" s="1">
        <f t="shared" ref="G627:G658" si="232">IF(C627&gt;0,MAX(N627:P627)-LARGE(N627:P627,2),0)</f>
        <v>2286</v>
      </c>
      <c r="H627" s="2">
        <f t="shared" ref="H627:H658" si="233">IF(C627&gt;0,G627/C627,0)</f>
        <v>7.4469817897514418E-2</v>
      </c>
      <c r="I627" s="2"/>
      <c r="J627" s="2">
        <f t="shared" ref="J627:J658" si="234">IF($C627=0,"-",N627/$C627)</f>
        <v>0.43890282438023259</v>
      </c>
      <c r="K627" s="2">
        <f t="shared" ref="K627:K658" si="235">IF($C627=0,"-",O627/$C627)</f>
        <v>0.51337264227774704</v>
      </c>
      <c r="L627" s="2">
        <f t="shared" ref="L627:L658" si="236">IF($C627=0,"-",P627/$C627)</f>
        <v>0</v>
      </c>
      <c r="M627" s="2">
        <f t="shared" ref="M627:M658" si="237">IF(C627=0,"-",(1-J627-K627-L627))</f>
        <v>4.7724533342020314E-2</v>
      </c>
      <c r="N627" s="113">
        <v>13473</v>
      </c>
      <c r="O627" s="113">
        <v>15759</v>
      </c>
      <c r="P627" s="113"/>
      <c r="Q627" s="113">
        <v>120</v>
      </c>
      <c r="R627" s="113"/>
      <c r="S627" s="113">
        <v>132</v>
      </c>
      <c r="T627" s="113">
        <v>906</v>
      </c>
      <c r="U627" s="113">
        <v>141</v>
      </c>
      <c r="V627" s="113">
        <v>79</v>
      </c>
      <c r="W627" s="113">
        <v>87</v>
      </c>
      <c r="X627" s="113"/>
      <c r="Y627" s="113">
        <v>0</v>
      </c>
      <c r="Z627" s="115"/>
      <c r="AA627" s="115"/>
      <c r="AB627" s="115"/>
      <c r="AC627" s="115"/>
      <c r="AD627" s="113"/>
      <c r="AE627" s="113"/>
      <c r="AG627" s="7">
        <f>IF(Q627&gt;0,RANK(Q627,(N627:P627,Q627:AE627)),0)</f>
        <v>6</v>
      </c>
      <c r="AH627" s="7">
        <f>IF(R627&gt;0,RANK(R627,(N627:P627,Q627:AE627)),0)</f>
        <v>0</v>
      </c>
      <c r="AI627" s="7">
        <f>IF(T627&gt;0,RANK(T627,(N627:P627,Q627:AE627)),0)</f>
        <v>3</v>
      </c>
      <c r="AJ627" s="7">
        <f>IF(S627&gt;0,RANK(S627,(N627:P627,Q627:AE627)),0)</f>
        <v>5</v>
      </c>
      <c r="AK627" s="2">
        <f t="shared" ref="AK627:AK658" si="238">IF($C627=0,"-",Q627/$C627)</f>
        <v>3.909176792520442E-3</v>
      </c>
      <c r="AL627" s="2">
        <f t="shared" ref="AL627:AL658" si="239">IF($C627=0,"-",R627/$C627)</f>
        <v>0</v>
      </c>
      <c r="AM627" s="2">
        <f t="shared" ref="AM627:AM658" si="240">IF($C627=0,"-",T627/$C627)</f>
        <v>2.9514284783529333E-2</v>
      </c>
      <c r="AN627" s="2">
        <f t="shared" ref="AN627:AN658" si="241">IF($C627=0,"-",S627/$C627)</f>
        <v>4.3000944717724856E-3</v>
      </c>
      <c r="AP627" t="s">
        <v>685</v>
      </c>
      <c r="AQ627" t="s">
        <v>1597</v>
      </c>
      <c r="AR627">
        <v>0</v>
      </c>
      <c r="AT627" s="97">
        <v>17</v>
      </c>
      <c r="AU627" s="99">
        <v>1</v>
      </c>
      <c r="AV627" s="103">
        <f t="shared" si="230"/>
        <v>17001</v>
      </c>
      <c r="AX627" s="7" t="s">
        <v>1370</v>
      </c>
    </row>
    <row r="628" spans="1:50" hidden="1" outlineLevel="1">
      <c r="A628" t="s">
        <v>2144</v>
      </c>
      <c r="B628" t="s">
        <v>1597</v>
      </c>
      <c r="C628" s="1">
        <f t="shared" si="231"/>
        <v>4182</v>
      </c>
      <c r="D628" s="7">
        <f>IF(N628&gt;0, RANK(N628,(N628:P628,Q628:AE628)),0)</f>
        <v>1</v>
      </c>
      <c r="E628" s="7">
        <f>IF(O628&gt;0,RANK(O628,(N628:P628,Q628:AE628)),0)</f>
        <v>2</v>
      </c>
      <c r="F628" s="7">
        <f>IF(P628&gt;0,RANK(P628,(N628:P628,Q628:AE628)),0)</f>
        <v>0</v>
      </c>
      <c r="G628" s="1">
        <f t="shared" si="232"/>
        <v>941</v>
      </c>
      <c r="H628" s="2">
        <f t="shared" si="233"/>
        <v>0.22501195600191295</v>
      </c>
      <c r="I628" s="2"/>
      <c r="J628" s="2">
        <f t="shared" si="234"/>
        <v>0.60186513629842175</v>
      </c>
      <c r="K628" s="2">
        <f t="shared" si="235"/>
        <v>0.37685318029650883</v>
      </c>
      <c r="L628" s="2">
        <f t="shared" si="236"/>
        <v>0</v>
      </c>
      <c r="M628" s="2">
        <f t="shared" si="237"/>
        <v>2.1281683405069418E-2</v>
      </c>
      <c r="N628" s="113">
        <v>2517</v>
      </c>
      <c r="O628" s="113">
        <v>1576</v>
      </c>
      <c r="P628" s="113"/>
      <c r="Q628" s="113">
        <v>17</v>
      </c>
      <c r="R628" s="113"/>
      <c r="S628" s="113">
        <v>12</v>
      </c>
      <c r="T628" s="113">
        <v>45</v>
      </c>
      <c r="U628" s="113">
        <v>8</v>
      </c>
      <c r="V628" s="113">
        <v>5</v>
      </c>
      <c r="W628" s="113">
        <v>2</v>
      </c>
      <c r="X628" s="113"/>
      <c r="Y628" s="113">
        <v>0</v>
      </c>
      <c r="Z628" s="115"/>
      <c r="AA628" s="115"/>
      <c r="AB628" s="115"/>
      <c r="AC628" s="115"/>
      <c r="AD628" s="113"/>
      <c r="AE628" s="113"/>
      <c r="AG628" s="7">
        <f>IF(Q628&gt;0,RANK(Q628,(N628:P628,Q628:AE628)),0)</f>
        <v>4</v>
      </c>
      <c r="AH628" s="7">
        <f>IF(R628&gt;0,RANK(R628,(N628:P628,Q628:AE628)),0)</f>
        <v>0</v>
      </c>
      <c r="AI628" s="7">
        <f>IF(T628&gt;0,RANK(T628,(N628:P628,Q628:AE628)),0)</f>
        <v>3</v>
      </c>
      <c r="AJ628" s="7">
        <f>IF(S628&gt;0,RANK(S628,(N628:P628,Q628:AE628)),0)</f>
        <v>5</v>
      </c>
      <c r="AK628" s="2">
        <f t="shared" si="238"/>
        <v>4.0650406504065045E-3</v>
      </c>
      <c r="AL628" s="2">
        <f t="shared" si="239"/>
        <v>0</v>
      </c>
      <c r="AM628" s="2">
        <f t="shared" si="240"/>
        <v>1.0760401721664276E-2</v>
      </c>
      <c r="AN628" s="2">
        <f t="shared" si="241"/>
        <v>2.8694404591104736E-3</v>
      </c>
      <c r="AP628" t="s">
        <v>2144</v>
      </c>
      <c r="AQ628" t="s">
        <v>1597</v>
      </c>
      <c r="AR628">
        <v>12</v>
      </c>
      <c r="AT628" s="97">
        <v>17</v>
      </c>
      <c r="AU628" s="99">
        <v>3</v>
      </c>
      <c r="AV628" s="103">
        <f t="shared" si="230"/>
        <v>17003</v>
      </c>
      <c r="AX628" s="7" t="s">
        <v>1370</v>
      </c>
    </row>
    <row r="629" spans="1:50" hidden="1" outlineLevel="1">
      <c r="A629" t="s">
        <v>175</v>
      </c>
      <c r="B629" t="s">
        <v>1597</v>
      </c>
      <c r="C629" s="1">
        <f t="shared" si="231"/>
        <v>7171</v>
      </c>
      <c r="D629" s="7">
        <f>IF(N629&gt;0, RANK(N629,(N629:P629,Q629:AE629)),0)</f>
        <v>1</v>
      </c>
      <c r="E629" s="7">
        <f>IF(O629&gt;0,RANK(O629,(N629:P629,Q629:AE629)),0)</f>
        <v>2</v>
      </c>
      <c r="F629" s="7">
        <f>IF(P629&gt;0,RANK(P629,(N629:P629,Q629:AE629)),0)</f>
        <v>0</v>
      </c>
      <c r="G629" s="1">
        <f t="shared" si="232"/>
        <v>586</v>
      </c>
      <c r="H629" s="2">
        <f t="shared" si="233"/>
        <v>8.1718030958025378E-2</v>
      </c>
      <c r="I629" s="2"/>
      <c r="J629" s="2">
        <f t="shared" si="234"/>
        <v>0.51917445265653328</v>
      </c>
      <c r="K629" s="2">
        <f t="shared" si="235"/>
        <v>0.4374564216985079</v>
      </c>
      <c r="L629" s="2">
        <f t="shared" si="236"/>
        <v>0</v>
      </c>
      <c r="M629" s="2">
        <f t="shared" si="237"/>
        <v>4.3369125644958817E-2</v>
      </c>
      <c r="N629" s="113">
        <v>3723</v>
      </c>
      <c r="O629" s="113">
        <v>3137</v>
      </c>
      <c r="P629" s="113"/>
      <c r="Q629" s="113">
        <v>49</v>
      </c>
      <c r="R629" s="113"/>
      <c r="S629" s="113">
        <v>17</v>
      </c>
      <c r="T629" s="113">
        <v>189</v>
      </c>
      <c r="U629" s="113">
        <v>19</v>
      </c>
      <c r="V629" s="113">
        <v>15</v>
      </c>
      <c r="W629" s="113">
        <v>22</v>
      </c>
      <c r="X629" s="113"/>
      <c r="Y629" s="113">
        <v>0</v>
      </c>
      <c r="Z629" s="115"/>
      <c r="AA629" s="115"/>
      <c r="AB629" s="115"/>
      <c r="AC629" s="115"/>
      <c r="AD629" s="113"/>
      <c r="AE629" s="113"/>
      <c r="AG629" s="7">
        <f>IF(Q629&gt;0,RANK(Q629,(N629:P629,Q629:AE629)),0)</f>
        <v>4</v>
      </c>
      <c r="AH629" s="7">
        <f>IF(R629&gt;0,RANK(R629,(N629:P629,Q629:AE629)),0)</f>
        <v>0</v>
      </c>
      <c r="AI629" s="7">
        <f>IF(T629&gt;0,RANK(T629,(N629:P629,Q629:AE629)),0)</f>
        <v>3</v>
      </c>
      <c r="AJ629" s="7">
        <f>IF(S629&gt;0,RANK(S629,(N629:P629,Q629:AE629)),0)</f>
        <v>7</v>
      </c>
      <c r="AK629" s="2">
        <f t="shared" si="238"/>
        <v>6.8330776739645794E-3</v>
      </c>
      <c r="AL629" s="2">
        <f t="shared" si="239"/>
        <v>0</v>
      </c>
      <c r="AM629" s="2">
        <f t="shared" si="240"/>
        <v>2.6356156742434807E-2</v>
      </c>
      <c r="AN629" s="2">
        <f t="shared" si="241"/>
        <v>2.3706596011713846E-3</v>
      </c>
      <c r="AP629" t="s">
        <v>175</v>
      </c>
      <c r="AQ629" t="s">
        <v>1597</v>
      </c>
      <c r="AR629">
        <v>19</v>
      </c>
      <c r="AT629" s="97">
        <v>17</v>
      </c>
      <c r="AU629" s="99">
        <v>5</v>
      </c>
      <c r="AV629" s="103">
        <f t="shared" si="230"/>
        <v>17005</v>
      </c>
      <c r="AX629" s="7" t="s">
        <v>1370</v>
      </c>
    </row>
    <row r="630" spans="1:50" hidden="1" outlineLevel="1">
      <c r="A630" t="s">
        <v>1435</v>
      </c>
      <c r="B630" t="s">
        <v>1597</v>
      </c>
      <c r="C630" s="1">
        <f t="shared" si="231"/>
        <v>13392</v>
      </c>
      <c r="D630" s="7">
        <f>IF(N630&gt;0, RANK(N630,(N630:P630,Q630:AE630)),0)</f>
        <v>2</v>
      </c>
      <c r="E630" s="7">
        <f>IF(O630&gt;0,RANK(O630,(N630:P630,Q630:AE630)),0)</f>
        <v>1</v>
      </c>
      <c r="F630" s="7">
        <f>IF(P630&gt;0,RANK(P630,(N630:P630,Q630:AE630)),0)</f>
        <v>0</v>
      </c>
      <c r="G630" s="1">
        <f t="shared" si="232"/>
        <v>1182</v>
      </c>
      <c r="H630" s="2">
        <f t="shared" si="233"/>
        <v>8.8261648745519714E-2</v>
      </c>
      <c r="I630" s="2"/>
      <c r="J630" s="2">
        <f t="shared" si="234"/>
        <v>0.42174432497013142</v>
      </c>
      <c r="K630" s="2">
        <f t="shared" si="235"/>
        <v>0.51000597371565115</v>
      </c>
      <c r="L630" s="2">
        <f t="shared" si="236"/>
        <v>0</v>
      </c>
      <c r="M630" s="2">
        <f t="shared" si="237"/>
        <v>6.8249701314217481E-2</v>
      </c>
      <c r="N630" s="113">
        <v>5648</v>
      </c>
      <c r="O630" s="113">
        <v>6830</v>
      </c>
      <c r="P630" s="113"/>
      <c r="Q630" s="113">
        <v>84</v>
      </c>
      <c r="R630" s="113"/>
      <c r="S630" s="113">
        <v>46</v>
      </c>
      <c r="T630" s="113">
        <v>657</v>
      </c>
      <c r="U630" s="113">
        <v>64</v>
      </c>
      <c r="V630" s="113">
        <v>25</v>
      </c>
      <c r="W630" s="113">
        <v>38</v>
      </c>
      <c r="X630" s="113"/>
      <c r="Y630" s="113">
        <v>0</v>
      </c>
      <c r="Z630" s="115"/>
      <c r="AA630" s="115"/>
      <c r="AB630" s="115"/>
      <c r="AC630" s="115"/>
      <c r="AD630" s="113"/>
      <c r="AE630" s="113"/>
      <c r="AG630" s="7">
        <f>IF(Q630&gt;0,RANK(Q630,(N630:P630,Q630:AE630)),0)</f>
        <v>4</v>
      </c>
      <c r="AH630" s="7">
        <f>IF(R630&gt;0,RANK(R630,(N630:P630,Q630:AE630)),0)</f>
        <v>0</v>
      </c>
      <c r="AI630" s="7">
        <f>IF(T630&gt;0,RANK(T630,(N630:P630,Q630:AE630)),0)</f>
        <v>3</v>
      </c>
      <c r="AJ630" s="7">
        <f>IF(S630&gt;0,RANK(S630,(N630:P630,Q630:AE630)),0)</f>
        <v>6</v>
      </c>
      <c r="AK630" s="2">
        <f t="shared" si="238"/>
        <v>6.2724014336917565E-3</v>
      </c>
      <c r="AL630" s="2">
        <f t="shared" si="239"/>
        <v>0</v>
      </c>
      <c r="AM630" s="2">
        <f t="shared" si="240"/>
        <v>4.9059139784946235E-2</v>
      </c>
      <c r="AN630" s="2">
        <f t="shared" si="241"/>
        <v>3.4348864994026285E-3</v>
      </c>
      <c r="AP630" t="s">
        <v>1435</v>
      </c>
      <c r="AQ630" t="s">
        <v>1597</v>
      </c>
      <c r="AR630">
        <v>16</v>
      </c>
      <c r="AT630" s="97">
        <v>17</v>
      </c>
      <c r="AU630" s="99">
        <v>7</v>
      </c>
      <c r="AV630" s="103">
        <f t="shared" si="230"/>
        <v>17007</v>
      </c>
      <c r="AX630" s="7" t="s">
        <v>1370</v>
      </c>
    </row>
    <row r="631" spans="1:50" hidden="1" outlineLevel="1">
      <c r="A631" t="s">
        <v>1194</v>
      </c>
      <c r="B631" t="s">
        <v>1597</v>
      </c>
      <c r="C631" s="1">
        <f t="shared" si="231"/>
        <v>2591</v>
      </c>
      <c r="D631" s="7">
        <f>IF(N631&gt;0, RANK(N631,(N631:P631,Q631:AE631)),0)</f>
        <v>2</v>
      </c>
      <c r="E631" s="7">
        <f>IF(O631&gt;0,RANK(O631,(N631:P631,Q631:AE631)),0)</f>
        <v>1</v>
      </c>
      <c r="F631" s="7">
        <f>IF(P631&gt;0,RANK(P631,(N631:P631,Q631:AE631)),0)</f>
        <v>0</v>
      </c>
      <c r="G631" s="1">
        <f t="shared" si="232"/>
        <v>171</v>
      </c>
      <c r="H631" s="2">
        <f t="shared" si="233"/>
        <v>6.5997684291779241E-2</v>
      </c>
      <c r="I631" s="2"/>
      <c r="J631" s="2">
        <f t="shared" si="234"/>
        <v>0.44770358934774218</v>
      </c>
      <c r="K631" s="2">
        <f t="shared" si="235"/>
        <v>0.51370127363952145</v>
      </c>
      <c r="L631" s="2">
        <f t="shared" si="236"/>
        <v>0</v>
      </c>
      <c r="M631" s="2">
        <f t="shared" si="237"/>
        <v>3.8595137012736425E-2</v>
      </c>
      <c r="N631" s="113">
        <v>1160</v>
      </c>
      <c r="O631" s="113">
        <v>1331</v>
      </c>
      <c r="P631" s="113"/>
      <c r="Q631" s="113">
        <v>8</v>
      </c>
      <c r="R631" s="113"/>
      <c r="S631" s="113">
        <v>7</v>
      </c>
      <c r="T631" s="113">
        <v>62</v>
      </c>
      <c r="U631" s="113">
        <v>8</v>
      </c>
      <c r="V631" s="113">
        <v>11</v>
      </c>
      <c r="W631" s="113">
        <v>4</v>
      </c>
      <c r="X631" s="113"/>
      <c r="Y631" s="113">
        <v>0</v>
      </c>
      <c r="Z631" s="115"/>
      <c r="AA631" s="115"/>
      <c r="AB631" s="115"/>
      <c r="AC631" s="115"/>
      <c r="AD631" s="113"/>
      <c r="AE631" s="113"/>
      <c r="AG631" s="7">
        <f>IF(Q631&gt;0,RANK(Q631,(N631:P631,Q631:AE631)),0)</f>
        <v>5</v>
      </c>
      <c r="AH631" s="7">
        <f>IF(R631&gt;0,RANK(R631,(N631:P631,Q631:AE631)),0)</f>
        <v>0</v>
      </c>
      <c r="AI631" s="7">
        <f>IF(T631&gt;0,RANK(T631,(N631:P631,Q631:AE631)),0)</f>
        <v>3</v>
      </c>
      <c r="AJ631" s="7">
        <f>IF(S631&gt;0,RANK(S631,(N631:P631,Q631:AE631)),0)</f>
        <v>7</v>
      </c>
      <c r="AK631" s="2">
        <f t="shared" si="238"/>
        <v>3.0876109610189118E-3</v>
      </c>
      <c r="AL631" s="2">
        <f t="shared" si="239"/>
        <v>0</v>
      </c>
      <c r="AM631" s="2">
        <f t="shared" si="240"/>
        <v>2.3928984947896564E-2</v>
      </c>
      <c r="AN631" s="2">
        <f t="shared" si="241"/>
        <v>2.7016595908915478E-3</v>
      </c>
      <c r="AP631" t="s">
        <v>1194</v>
      </c>
      <c r="AQ631" t="s">
        <v>1597</v>
      </c>
      <c r="AR631">
        <v>18</v>
      </c>
      <c r="AT631" s="97">
        <v>17</v>
      </c>
      <c r="AU631" s="99">
        <v>9</v>
      </c>
      <c r="AV631" s="103">
        <f t="shared" si="230"/>
        <v>17009</v>
      </c>
      <c r="AX631" s="7" t="s">
        <v>1370</v>
      </c>
    </row>
    <row r="632" spans="1:50" hidden="1" outlineLevel="1">
      <c r="A632" t="s">
        <v>1338</v>
      </c>
      <c r="B632" t="s">
        <v>1597</v>
      </c>
      <c r="C632" s="1">
        <f t="shared" si="231"/>
        <v>17434</v>
      </c>
      <c r="D632" s="7">
        <f>IF(N632&gt;0, RANK(N632,(N632:P632,Q632:AE632)),0)</f>
        <v>1</v>
      </c>
      <c r="E632" s="7">
        <f>IF(O632&gt;0,RANK(O632,(N632:P632,Q632:AE632)),0)</f>
        <v>2</v>
      </c>
      <c r="F632" s="7">
        <f>IF(P632&gt;0,RANK(P632,(N632:P632,Q632:AE632)),0)</f>
        <v>0</v>
      </c>
      <c r="G632" s="1">
        <f t="shared" si="232"/>
        <v>112</v>
      </c>
      <c r="H632" s="2">
        <f t="shared" si="233"/>
        <v>6.4242285189858896E-3</v>
      </c>
      <c r="I632" s="2"/>
      <c r="J632" s="2">
        <f t="shared" si="234"/>
        <v>0.48399678788574052</v>
      </c>
      <c r="K632" s="2">
        <f t="shared" si="235"/>
        <v>0.47757255936675463</v>
      </c>
      <c r="L632" s="2">
        <f t="shared" si="236"/>
        <v>0</v>
      </c>
      <c r="M632" s="2">
        <f t="shared" si="237"/>
        <v>3.8430652747504845E-2</v>
      </c>
      <c r="N632" s="113">
        <v>8438</v>
      </c>
      <c r="O632" s="113">
        <v>8326</v>
      </c>
      <c r="P632" s="113"/>
      <c r="Q632" s="113">
        <v>92</v>
      </c>
      <c r="R632" s="113"/>
      <c r="S632" s="113">
        <v>52</v>
      </c>
      <c r="T632" s="113">
        <v>411</v>
      </c>
      <c r="U632" s="113">
        <v>53</v>
      </c>
      <c r="V632" s="113">
        <v>27</v>
      </c>
      <c r="W632" s="113">
        <v>35</v>
      </c>
      <c r="X632" s="113"/>
      <c r="Y632" s="113">
        <v>0</v>
      </c>
      <c r="Z632" s="115"/>
      <c r="AA632" s="115"/>
      <c r="AB632" s="115"/>
      <c r="AC632" s="115"/>
      <c r="AD632" s="113"/>
      <c r="AE632" s="113"/>
      <c r="AG632" s="7">
        <f>IF(Q632&gt;0,RANK(Q632,(N632:P632,Q632:AE632)),0)</f>
        <v>4</v>
      </c>
      <c r="AH632" s="7">
        <f>IF(R632&gt;0,RANK(R632,(N632:P632,Q632:AE632)),0)</f>
        <v>0</v>
      </c>
      <c r="AI632" s="7">
        <f>IF(T632&gt;0,RANK(T632,(N632:P632,Q632:AE632)),0)</f>
        <v>3</v>
      </c>
      <c r="AJ632" s="7">
        <f>IF(S632&gt;0,RANK(S632,(N632:P632,Q632:AE632)),0)</f>
        <v>6</v>
      </c>
      <c r="AK632" s="2">
        <f t="shared" si="238"/>
        <v>5.2770448548812663E-3</v>
      </c>
      <c r="AL632" s="2">
        <f t="shared" si="239"/>
        <v>0</v>
      </c>
      <c r="AM632" s="2">
        <f t="shared" si="240"/>
        <v>2.3574624297350005E-2</v>
      </c>
      <c r="AN632" s="2">
        <f t="shared" si="241"/>
        <v>2.9826775266720202E-3</v>
      </c>
      <c r="AP632" t="s">
        <v>1338</v>
      </c>
      <c r="AQ632" t="s">
        <v>1597</v>
      </c>
      <c r="AR632">
        <v>0</v>
      </c>
      <c r="AT632" s="97">
        <v>17</v>
      </c>
      <c r="AU632" s="99">
        <v>11</v>
      </c>
      <c r="AV632" s="103">
        <f t="shared" si="230"/>
        <v>17011</v>
      </c>
      <c r="AX632" s="7" t="s">
        <v>1370</v>
      </c>
    </row>
    <row r="633" spans="1:50" hidden="1" outlineLevel="1">
      <c r="A633" t="s">
        <v>684</v>
      </c>
      <c r="B633" t="s">
        <v>1597</v>
      </c>
      <c r="C633" s="1">
        <f t="shared" si="231"/>
        <v>2663</v>
      </c>
      <c r="D633" s="7">
        <f>IF(N633&gt;0, RANK(N633,(N633:P633,Q633:AE633)),0)</f>
        <v>1</v>
      </c>
      <c r="E633" s="7">
        <f>IF(O633&gt;0,RANK(O633,(N633:P633,Q633:AE633)),0)</f>
        <v>2</v>
      </c>
      <c r="F633" s="7">
        <f>IF(P633&gt;0,RANK(P633,(N633:P633,Q633:AE633)),0)</f>
        <v>0</v>
      </c>
      <c r="G633" s="1">
        <f t="shared" si="232"/>
        <v>701</v>
      </c>
      <c r="H633" s="2">
        <f t="shared" si="233"/>
        <v>0.26323695080736009</v>
      </c>
      <c r="I633" s="2"/>
      <c r="J633" s="2">
        <f t="shared" si="234"/>
        <v>0.6211040180247841</v>
      </c>
      <c r="K633" s="2">
        <f t="shared" si="235"/>
        <v>0.35786706721742395</v>
      </c>
      <c r="L633" s="2">
        <f t="shared" si="236"/>
        <v>0</v>
      </c>
      <c r="M633" s="2">
        <f t="shared" si="237"/>
        <v>2.102891475779195E-2</v>
      </c>
      <c r="N633" s="113">
        <v>1654</v>
      </c>
      <c r="O633" s="113">
        <v>953</v>
      </c>
      <c r="P633" s="113"/>
      <c r="Q633" s="113">
        <v>11</v>
      </c>
      <c r="R633" s="113"/>
      <c r="S633" s="113">
        <v>8</v>
      </c>
      <c r="T633" s="113">
        <v>23</v>
      </c>
      <c r="U633" s="113">
        <v>5</v>
      </c>
      <c r="V633" s="113">
        <v>5</v>
      </c>
      <c r="W633" s="113">
        <v>4</v>
      </c>
      <c r="X633" s="113"/>
      <c r="Y633" s="113">
        <v>0</v>
      </c>
      <c r="Z633" s="115"/>
      <c r="AA633" s="115"/>
      <c r="AB633" s="115"/>
      <c r="AC633" s="115"/>
      <c r="AD633" s="113"/>
      <c r="AE633" s="113"/>
      <c r="AG633" s="7">
        <f>IF(Q633&gt;0,RANK(Q633,(N633:P633,Q633:AE633)),0)</f>
        <v>4</v>
      </c>
      <c r="AH633" s="7">
        <f>IF(R633&gt;0,RANK(R633,(N633:P633,Q633:AE633)),0)</f>
        <v>0</v>
      </c>
      <c r="AI633" s="7">
        <f>IF(T633&gt;0,RANK(T633,(N633:P633,Q633:AE633)),0)</f>
        <v>3</v>
      </c>
      <c r="AJ633" s="7">
        <f>IF(S633&gt;0,RANK(S633,(N633:P633,Q633:AE633)),0)</f>
        <v>5</v>
      </c>
      <c r="AK633" s="2">
        <f t="shared" si="238"/>
        <v>4.1306796845662786E-3</v>
      </c>
      <c r="AL633" s="2">
        <f t="shared" si="239"/>
        <v>0</v>
      </c>
      <c r="AM633" s="2">
        <f t="shared" si="240"/>
        <v>8.636875704093128E-3</v>
      </c>
      <c r="AN633" s="2">
        <f t="shared" si="241"/>
        <v>3.0041306796845663E-3</v>
      </c>
      <c r="AP633" t="s">
        <v>684</v>
      </c>
      <c r="AQ633" t="s">
        <v>1597</v>
      </c>
      <c r="AR633">
        <v>17</v>
      </c>
      <c r="AT633" s="97">
        <v>17</v>
      </c>
      <c r="AU633" s="99">
        <v>13</v>
      </c>
      <c r="AV633" s="103">
        <f t="shared" si="230"/>
        <v>17013</v>
      </c>
      <c r="AX633" s="7" t="s">
        <v>1370</v>
      </c>
    </row>
    <row r="634" spans="1:50" hidden="1" outlineLevel="1">
      <c r="A634" t="s">
        <v>1575</v>
      </c>
      <c r="B634" t="s">
        <v>1597</v>
      </c>
      <c r="C634" s="1">
        <f t="shared" si="231"/>
        <v>7521</v>
      </c>
      <c r="D634" s="7">
        <f>IF(N634&gt;0, RANK(N634,(N634:P634,Q634:AE634)),0)</f>
        <v>2</v>
      </c>
      <c r="E634" s="7">
        <f>IF(O634&gt;0,RANK(O634,(N634:P634,Q634:AE634)),0)</f>
        <v>1</v>
      </c>
      <c r="F634" s="7">
        <f>IF(P634&gt;0,RANK(P634,(N634:P634,Q634:AE634)),0)</f>
        <v>0</v>
      </c>
      <c r="G634" s="1">
        <f t="shared" si="232"/>
        <v>1076</v>
      </c>
      <c r="H634" s="2">
        <f t="shared" si="233"/>
        <v>0.14306608163808004</v>
      </c>
      <c r="I634" s="2"/>
      <c r="J634" s="2">
        <f t="shared" si="234"/>
        <v>0.40739263395825021</v>
      </c>
      <c r="K634" s="2">
        <f t="shared" si="235"/>
        <v>0.55045871559633031</v>
      </c>
      <c r="L634" s="2">
        <f t="shared" si="236"/>
        <v>0</v>
      </c>
      <c r="M634" s="2">
        <f t="shared" si="237"/>
        <v>4.2148650445419489E-2</v>
      </c>
      <c r="N634" s="113">
        <v>3064</v>
      </c>
      <c r="O634" s="113">
        <v>4140</v>
      </c>
      <c r="P634" s="113"/>
      <c r="Q634" s="113">
        <v>38</v>
      </c>
      <c r="R634" s="113"/>
      <c r="S634" s="113">
        <v>27</v>
      </c>
      <c r="T634" s="113">
        <v>185</v>
      </c>
      <c r="U634" s="113">
        <v>35</v>
      </c>
      <c r="V634" s="113">
        <v>16</v>
      </c>
      <c r="W634" s="113">
        <v>16</v>
      </c>
      <c r="X634" s="113"/>
      <c r="Y634" s="113">
        <v>0</v>
      </c>
      <c r="Z634" s="115"/>
      <c r="AA634" s="115"/>
      <c r="AB634" s="115"/>
      <c r="AC634" s="115"/>
      <c r="AD634" s="113"/>
      <c r="AE634" s="113"/>
      <c r="AG634" s="7">
        <f>IF(Q634&gt;0,RANK(Q634,(N634:P634,Q634:AE634)),0)</f>
        <v>4</v>
      </c>
      <c r="AH634" s="7">
        <f>IF(R634&gt;0,RANK(R634,(N634:P634,Q634:AE634)),0)</f>
        <v>0</v>
      </c>
      <c r="AI634" s="7">
        <f>IF(T634&gt;0,RANK(T634,(N634:P634,Q634:AE634)),0)</f>
        <v>3</v>
      </c>
      <c r="AJ634" s="7">
        <f>IF(S634&gt;0,RANK(S634,(N634:P634,Q634:AE634)),0)</f>
        <v>6</v>
      </c>
      <c r="AK634" s="2">
        <f t="shared" si="238"/>
        <v>5.0525196117537563E-3</v>
      </c>
      <c r="AL634" s="2">
        <f t="shared" si="239"/>
        <v>0</v>
      </c>
      <c r="AM634" s="2">
        <f t="shared" si="240"/>
        <v>2.4597792846695919E-2</v>
      </c>
      <c r="AN634" s="2">
        <f t="shared" si="241"/>
        <v>3.5899481451934583E-3</v>
      </c>
      <c r="AP634" t="s">
        <v>1575</v>
      </c>
      <c r="AQ634" t="s">
        <v>1597</v>
      </c>
      <c r="AR634">
        <v>16</v>
      </c>
      <c r="AT634" s="97">
        <v>17</v>
      </c>
      <c r="AU634" s="99">
        <v>15</v>
      </c>
      <c r="AV634" s="103">
        <f t="shared" si="230"/>
        <v>17015</v>
      </c>
      <c r="AX634" s="7" t="s">
        <v>1370</v>
      </c>
    </row>
    <row r="635" spans="1:50" hidden="1" outlineLevel="1">
      <c r="A635" t="s">
        <v>1885</v>
      </c>
      <c r="B635" t="s">
        <v>1597</v>
      </c>
      <c r="C635" s="1">
        <f t="shared" si="231"/>
        <v>6253</v>
      </c>
      <c r="D635" s="7">
        <f>IF(N635&gt;0, RANK(N635,(N635:P635,Q635:AE635)),0)</f>
        <v>1</v>
      </c>
      <c r="E635" s="7">
        <f>IF(O635&gt;0,RANK(O635,(N635:P635,Q635:AE635)),0)</f>
        <v>2</v>
      </c>
      <c r="F635" s="7">
        <f>IF(P635&gt;0,RANK(P635,(N635:P635,Q635:AE635)),0)</f>
        <v>0</v>
      </c>
      <c r="G635" s="1">
        <f t="shared" si="232"/>
        <v>707</v>
      </c>
      <c r="H635" s="2">
        <f t="shared" si="233"/>
        <v>0.11306572845034384</v>
      </c>
      <c r="I635" s="2"/>
      <c r="J635" s="2">
        <f t="shared" si="234"/>
        <v>0.53750199904046059</v>
      </c>
      <c r="K635" s="2">
        <f t="shared" si="235"/>
        <v>0.42443627059011674</v>
      </c>
      <c r="L635" s="2">
        <f t="shared" si="236"/>
        <v>0</v>
      </c>
      <c r="M635" s="2">
        <f t="shared" si="237"/>
        <v>3.8061730369422675E-2</v>
      </c>
      <c r="N635" s="113">
        <v>3361</v>
      </c>
      <c r="O635" s="113">
        <v>2654</v>
      </c>
      <c r="P635" s="113"/>
      <c r="Q635" s="113">
        <v>17</v>
      </c>
      <c r="R635" s="113"/>
      <c r="S635" s="113">
        <v>31</v>
      </c>
      <c r="T635" s="113">
        <v>155</v>
      </c>
      <c r="U635" s="113">
        <v>13</v>
      </c>
      <c r="V635" s="113">
        <v>13</v>
      </c>
      <c r="W635" s="113">
        <v>9</v>
      </c>
      <c r="X635" s="113"/>
      <c r="Y635" s="113">
        <v>0</v>
      </c>
      <c r="Z635" s="115"/>
      <c r="AA635" s="115"/>
      <c r="AB635" s="115"/>
      <c r="AC635" s="115"/>
      <c r="AD635" s="113"/>
      <c r="AE635" s="113"/>
      <c r="AG635" s="7">
        <f>IF(Q635&gt;0,RANK(Q635,(N635:P635,Q635:AE635)),0)</f>
        <v>5</v>
      </c>
      <c r="AH635" s="7">
        <f>IF(R635&gt;0,RANK(R635,(N635:P635,Q635:AE635)),0)</f>
        <v>0</v>
      </c>
      <c r="AI635" s="7">
        <f>IF(T635&gt;0,RANK(T635,(N635:P635,Q635:AE635)),0)</f>
        <v>3</v>
      </c>
      <c r="AJ635" s="7">
        <f>IF(S635&gt;0,RANK(S635,(N635:P635,Q635:AE635)),0)</f>
        <v>4</v>
      </c>
      <c r="AK635" s="2">
        <f t="shared" si="238"/>
        <v>2.7186950263873339E-3</v>
      </c>
      <c r="AL635" s="2">
        <f t="shared" si="239"/>
        <v>0</v>
      </c>
      <c r="AM635" s="2">
        <f t="shared" si="240"/>
        <v>2.4788101711178633E-2</v>
      </c>
      <c r="AN635" s="2">
        <f t="shared" si="241"/>
        <v>4.957620342235727E-3</v>
      </c>
      <c r="AP635" t="s">
        <v>1885</v>
      </c>
      <c r="AQ635" t="s">
        <v>1597</v>
      </c>
      <c r="AR635">
        <v>18</v>
      </c>
      <c r="AT635" s="97">
        <v>17</v>
      </c>
      <c r="AU635" s="99">
        <v>17</v>
      </c>
      <c r="AV635" s="103">
        <f t="shared" si="230"/>
        <v>17017</v>
      </c>
      <c r="AX635" s="7" t="s">
        <v>1370</v>
      </c>
    </row>
    <row r="636" spans="1:50" hidden="1" outlineLevel="1">
      <c r="A636" t="s">
        <v>678</v>
      </c>
      <c r="B636" t="s">
        <v>1597</v>
      </c>
      <c r="C636" s="1">
        <f t="shared" si="231"/>
        <v>73854</v>
      </c>
      <c r="D636" s="7">
        <f>IF(N636&gt;0, RANK(N636,(N636:P636,Q636:AE636)),0)</f>
        <v>1</v>
      </c>
      <c r="E636" s="7">
        <f>IF(O636&gt;0,RANK(O636,(N636:P636,Q636:AE636)),0)</f>
        <v>2</v>
      </c>
      <c r="F636" s="7">
        <f>IF(P636&gt;0,RANK(P636,(N636:P636,Q636:AE636)),0)</f>
        <v>0</v>
      </c>
      <c r="G636" s="1">
        <f t="shared" si="232"/>
        <v>5867</v>
      </c>
      <c r="H636" s="2">
        <f t="shared" si="233"/>
        <v>7.9440517778319383E-2</v>
      </c>
      <c r="I636" s="2"/>
      <c r="J636" s="2">
        <f t="shared" si="234"/>
        <v>0.51592330814850917</v>
      </c>
      <c r="K636" s="2">
        <f t="shared" si="235"/>
        <v>0.43648279037018983</v>
      </c>
      <c r="L636" s="2">
        <f t="shared" si="236"/>
        <v>0</v>
      </c>
      <c r="M636" s="2">
        <f t="shared" si="237"/>
        <v>4.7593901481300993E-2</v>
      </c>
      <c r="N636" s="113">
        <v>38103</v>
      </c>
      <c r="O636" s="113">
        <v>32236</v>
      </c>
      <c r="P636" s="113"/>
      <c r="Q636" s="113">
        <v>565</v>
      </c>
      <c r="R636" s="113"/>
      <c r="S636" s="113">
        <v>162</v>
      </c>
      <c r="T636" s="113">
        <v>2390</v>
      </c>
      <c r="U636" s="113">
        <v>162</v>
      </c>
      <c r="V636" s="113">
        <v>110</v>
      </c>
      <c r="W636" s="113">
        <v>126</v>
      </c>
      <c r="X636" s="113"/>
      <c r="Y636" s="113">
        <v>0</v>
      </c>
      <c r="Z636" s="115"/>
      <c r="AA636" s="115"/>
      <c r="AB636" s="115"/>
      <c r="AC636" s="115"/>
      <c r="AD636" s="113"/>
      <c r="AE636" s="113"/>
      <c r="AG636" s="7">
        <f>IF(Q636&gt;0,RANK(Q636,(N636:P636,Q636:AE636)),0)</f>
        <v>4</v>
      </c>
      <c r="AH636" s="7">
        <f>IF(R636&gt;0,RANK(R636,(N636:P636,Q636:AE636)),0)</f>
        <v>0</v>
      </c>
      <c r="AI636" s="7">
        <f>IF(T636&gt;0,RANK(T636,(N636:P636,Q636:AE636)),0)</f>
        <v>3</v>
      </c>
      <c r="AJ636" s="7">
        <f>IF(S636&gt;0,RANK(S636,(N636:P636,Q636:AE636)),0)</f>
        <v>5</v>
      </c>
      <c r="AK636" s="2">
        <f t="shared" si="238"/>
        <v>7.6502288298534943E-3</v>
      </c>
      <c r="AL636" s="2">
        <f t="shared" si="239"/>
        <v>0</v>
      </c>
      <c r="AM636" s="2">
        <f t="shared" si="240"/>
        <v>3.2361144961681153E-2</v>
      </c>
      <c r="AN636" s="2">
        <f t="shared" si="241"/>
        <v>2.1935169388252497E-3</v>
      </c>
      <c r="AP636" t="s">
        <v>678</v>
      </c>
      <c r="AQ636" t="s">
        <v>1597</v>
      </c>
      <c r="AR636">
        <v>15</v>
      </c>
      <c r="AT636" s="97">
        <v>17</v>
      </c>
      <c r="AU636" s="99">
        <v>19</v>
      </c>
      <c r="AV636" s="103">
        <f t="shared" si="230"/>
        <v>17019</v>
      </c>
      <c r="AX636" s="7" t="s">
        <v>1370</v>
      </c>
    </row>
    <row r="637" spans="1:50" hidden="1" outlineLevel="1">
      <c r="A637" t="s">
        <v>988</v>
      </c>
      <c r="B637" t="s">
        <v>1597</v>
      </c>
      <c r="C637" s="1">
        <f t="shared" si="231"/>
        <v>17263</v>
      </c>
      <c r="D637" s="7">
        <f>IF(N637&gt;0, RANK(N637,(N637:P637,Q637:AE637)),0)</f>
        <v>1</v>
      </c>
      <c r="E637" s="7">
        <f>IF(O637&gt;0,RANK(O637,(N637:P637,Q637:AE637)),0)</f>
        <v>2</v>
      </c>
      <c r="F637" s="7">
        <f>IF(P637&gt;0,RANK(P637,(N637:P637,Q637:AE637)),0)</f>
        <v>0</v>
      </c>
      <c r="G637" s="1">
        <f t="shared" si="232"/>
        <v>2610</v>
      </c>
      <c r="H637" s="2">
        <f t="shared" si="233"/>
        <v>0.15119040722933441</v>
      </c>
      <c r="I637" s="2"/>
      <c r="J637" s="2">
        <f t="shared" si="234"/>
        <v>0.55384348027573427</v>
      </c>
      <c r="K637" s="2">
        <f t="shared" si="235"/>
        <v>0.4026530730463998</v>
      </c>
      <c r="L637" s="2">
        <f t="shared" si="236"/>
        <v>0</v>
      </c>
      <c r="M637" s="2">
        <f t="shared" si="237"/>
        <v>4.3503446677865931E-2</v>
      </c>
      <c r="N637" s="113">
        <v>9561</v>
      </c>
      <c r="O637" s="113">
        <v>6951</v>
      </c>
      <c r="P637" s="113"/>
      <c r="Q637" s="113">
        <v>59</v>
      </c>
      <c r="R637" s="113"/>
      <c r="S637" s="113">
        <v>69</v>
      </c>
      <c r="T637" s="113">
        <v>497</v>
      </c>
      <c r="U637" s="113">
        <v>44</v>
      </c>
      <c r="V637" s="113">
        <v>39</v>
      </c>
      <c r="W637" s="113">
        <v>43</v>
      </c>
      <c r="X637" s="113"/>
      <c r="Y637" s="113">
        <v>0</v>
      </c>
      <c r="Z637" s="115"/>
      <c r="AA637" s="115"/>
      <c r="AB637" s="115"/>
      <c r="AC637" s="115"/>
      <c r="AD637" s="113"/>
      <c r="AE637" s="113"/>
      <c r="AG637" s="7">
        <f>IF(Q637&gt;0,RANK(Q637,(N637:P637,Q637:AE637)),0)</f>
        <v>5</v>
      </c>
      <c r="AH637" s="7">
        <f>IF(R637&gt;0,RANK(R637,(N637:P637,Q637:AE637)),0)</f>
        <v>0</v>
      </c>
      <c r="AI637" s="7">
        <f>IF(T637&gt;0,RANK(T637,(N637:P637,Q637:AE637)),0)</f>
        <v>3</v>
      </c>
      <c r="AJ637" s="7">
        <f>IF(S637&gt;0,RANK(S637,(N637:P637,Q637:AE637)),0)</f>
        <v>4</v>
      </c>
      <c r="AK637" s="2">
        <f t="shared" si="238"/>
        <v>3.4177141864102415E-3</v>
      </c>
      <c r="AL637" s="2">
        <f t="shared" si="239"/>
        <v>0</v>
      </c>
      <c r="AM637" s="2">
        <f t="shared" si="240"/>
        <v>2.8789897468574407E-2</v>
      </c>
      <c r="AN637" s="2">
        <f t="shared" si="241"/>
        <v>3.9969877773272317E-3</v>
      </c>
      <c r="AP637" t="s">
        <v>988</v>
      </c>
      <c r="AQ637" t="s">
        <v>1597</v>
      </c>
      <c r="AR637">
        <v>0</v>
      </c>
      <c r="AT637" s="97">
        <v>17</v>
      </c>
      <c r="AU637" s="99">
        <v>21</v>
      </c>
      <c r="AV637" s="103">
        <f t="shared" si="230"/>
        <v>17021</v>
      </c>
      <c r="AX637" s="7" t="s">
        <v>1370</v>
      </c>
    </row>
    <row r="638" spans="1:50" hidden="1" outlineLevel="1">
      <c r="A638" t="s">
        <v>601</v>
      </c>
      <c r="B638" t="s">
        <v>1597</v>
      </c>
      <c r="C638" s="1">
        <f t="shared" si="231"/>
        <v>7724</v>
      </c>
      <c r="D638" s="7">
        <f>IF(N638&gt;0, RANK(N638,(N638:P638,Q638:AE638)),0)</f>
        <v>2</v>
      </c>
      <c r="E638" s="7">
        <f>IF(O638&gt;0,RANK(O638,(N638:P638,Q638:AE638)),0)</f>
        <v>1</v>
      </c>
      <c r="F638" s="7">
        <f>IF(P638&gt;0,RANK(P638,(N638:P638,Q638:AE638)),0)</f>
        <v>0</v>
      </c>
      <c r="G638" s="1">
        <f t="shared" si="232"/>
        <v>179</v>
      </c>
      <c r="H638" s="2">
        <f t="shared" si="233"/>
        <v>2.3174520973588814E-2</v>
      </c>
      <c r="I638" s="2"/>
      <c r="J638" s="2">
        <f t="shared" si="234"/>
        <v>0.47074054893837391</v>
      </c>
      <c r="K638" s="2">
        <f t="shared" si="235"/>
        <v>0.49391506991196271</v>
      </c>
      <c r="L638" s="2">
        <f t="shared" si="236"/>
        <v>0</v>
      </c>
      <c r="M638" s="2">
        <f t="shared" si="237"/>
        <v>3.5344381149663373E-2</v>
      </c>
      <c r="N638" s="113">
        <v>3636</v>
      </c>
      <c r="O638" s="113">
        <v>3815</v>
      </c>
      <c r="P638" s="113"/>
      <c r="Q638" s="113">
        <v>29</v>
      </c>
      <c r="R638" s="113"/>
      <c r="S638" s="113">
        <v>26</v>
      </c>
      <c r="T638" s="113">
        <v>167</v>
      </c>
      <c r="U638" s="113">
        <v>25</v>
      </c>
      <c r="V638" s="113">
        <v>10</v>
      </c>
      <c r="W638" s="113">
        <v>16</v>
      </c>
      <c r="X638" s="113"/>
      <c r="Y638" s="113">
        <v>0</v>
      </c>
      <c r="Z638" s="115"/>
      <c r="AA638" s="115"/>
      <c r="AB638" s="115"/>
      <c r="AC638" s="115"/>
      <c r="AD638" s="113"/>
      <c r="AE638" s="113"/>
      <c r="AG638" s="7">
        <f>IF(Q638&gt;0,RANK(Q638,(N638:P638,Q638:AE638)),0)</f>
        <v>4</v>
      </c>
      <c r="AH638" s="7">
        <f>IF(R638&gt;0,RANK(R638,(N638:P638,Q638:AE638)),0)</f>
        <v>0</v>
      </c>
      <c r="AI638" s="7">
        <f>IF(T638&gt;0,RANK(T638,(N638:P638,Q638:AE638)),0)</f>
        <v>3</v>
      </c>
      <c r="AJ638" s="7">
        <f>IF(S638&gt;0,RANK(S638,(N638:P638,Q638:AE638)),0)</f>
        <v>5</v>
      </c>
      <c r="AK638" s="2">
        <f t="shared" si="238"/>
        <v>3.7545313309166237E-3</v>
      </c>
      <c r="AL638" s="2">
        <f t="shared" si="239"/>
        <v>0</v>
      </c>
      <c r="AM638" s="2">
        <f t="shared" si="240"/>
        <v>2.1620921802175039E-2</v>
      </c>
      <c r="AN638" s="2">
        <f t="shared" si="241"/>
        <v>3.3661315380631796E-3</v>
      </c>
      <c r="AP638" t="s">
        <v>601</v>
      </c>
      <c r="AQ638" t="s">
        <v>1597</v>
      </c>
      <c r="AR638">
        <v>15</v>
      </c>
      <c r="AT638" s="97">
        <v>17</v>
      </c>
      <c r="AU638" s="99">
        <v>23</v>
      </c>
      <c r="AV638" s="103">
        <f t="shared" si="230"/>
        <v>17023</v>
      </c>
      <c r="AX638" s="7" t="s">
        <v>1370</v>
      </c>
    </row>
    <row r="639" spans="1:50" hidden="1" outlineLevel="1">
      <c r="A639" t="s">
        <v>958</v>
      </c>
      <c r="B639" t="s">
        <v>1597</v>
      </c>
      <c r="C639" s="1">
        <f t="shared" si="231"/>
        <v>6440</v>
      </c>
      <c r="D639" s="7">
        <f>IF(N639&gt;0, RANK(N639,(N639:P639,Q639:AE639)),0)</f>
        <v>1</v>
      </c>
      <c r="E639" s="7">
        <f>IF(O639&gt;0,RANK(O639,(N639:P639,Q639:AE639)),0)</f>
        <v>2</v>
      </c>
      <c r="F639" s="7">
        <f>IF(P639&gt;0,RANK(P639,(N639:P639,Q639:AE639)),0)</f>
        <v>0</v>
      </c>
      <c r="G639" s="1">
        <f t="shared" si="232"/>
        <v>143</v>
      </c>
      <c r="H639" s="2">
        <f t="shared" si="233"/>
        <v>2.2204968944099381E-2</v>
      </c>
      <c r="I639" s="2"/>
      <c r="J639" s="2">
        <f t="shared" si="234"/>
        <v>0.49021739130434783</v>
      </c>
      <c r="K639" s="2">
        <f t="shared" si="235"/>
        <v>0.46801242236024843</v>
      </c>
      <c r="L639" s="2">
        <f t="shared" si="236"/>
        <v>0</v>
      </c>
      <c r="M639" s="2">
        <f t="shared" si="237"/>
        <v>4.1770186335403747E-2</v>
      </c>
      <c r="N639" s="113">
        <v>3157</v>
      </c>
      <c r="O639" s="113">
        <v>3014</v>
      </c>
      <c r="P639" s="113"/>
      <c r="Q639" s="113">
        <v>16</v>
      </c>
      <c r="R639" s="113"/>
      <c r="S639" s="113">
        <v>23</v>
      </c>
      <c r="T639" s="113">
        <v>189</v>
      </c>
      <c r="U639" s="113">
        <v>20</v>
      </c>
      <c r="V639" s="113">
        <v>7</v>
      </c>
      <c r="W639" s="113">
        <v>14</v>
      </c>
      <c r="X639" s="113"/>
      <c r="Y639" s="113">
        <v>0</v>
      </c>
      <c r="Z639" s="115"/>
      <c r="AA639" s="115"/>
      <c r="AB639" s="115"/>
      <c r="AC639" s="115"/>
      <c r="AD639" s="113"/>
      <c r="AE639" s="113"/>
      <c r="AG639" s="7">
        <f>IF(Q639&gt;0,RANK(Q639,(N639:P639,Q639:AE639)),0)</f>
        <v>6</v>
      </c>
      <c r="AH639" s="7">
        <f>IF(R639&gt;0,RANK(R639,(N639:P639,Q639:AE639)),0)</f>
        <v>0</v>
      </c>
      <c r="AI639" s="7">
        <f>IF(T639&gt;0,RANK(T639,(N639:P639,Q639:AE639)),0)</f>
        <v>3</v>
      </c>
      <c r="AJ639" s="7">
        <f>IF(S639&gt;0,RANK(S639,(N639:P639,Q639:AE639)),0)</f>
        <v>4</v>
      </c>
      <c r="AK639" s="2">
        <f t="shared" si="238"/>
        <v>2.4844720496894411E-3</v>
      </c>
      <c r="AL639" s="2">
        <f t="shared" si="239"/>
        <v>0</v>
      </c>
      <c r="AM639" s="2">
        <f t="shared" si="240"/>
        <v>2.9347826086956522E-2</v>
      </c>
      <c r="AN639" s="2">
        <f t="shared" si="241"/>
        <v>3.5714285714285713E-3</v>
      </c>
      <c r="AP639" t="s">
        <v>958</v>
      </c>
      <c r="AQ639" t="s">
        <v>1597</v>
      </c>
      <c r="AR639">
        <v>19</v>
      </c>
      <c r="AT639" s="97">
        <v>17</v>
      </c>
      <c r="AU639" s="99">
        <v>25</v>
      </c>
      <c r="AV639" s="103">
        <f t="shared" si="230"/>
        <v>17025</v>
      </c>
      <c r="AX639" s="7" t="s">
        <v>1370</v>
      </c>
    </row>
    <row r="640" spans="1:50" hidden="1" outlineLevel="1">
      <c r="A640" t="s">
        <v>466</v>
      </c>
      <c r="B640" t="s">
        <v>1597</v>
      </c>
      <c r="C640" s="1">
        <f t="shared" si="231"/>
        <v>15163</v>
      </c>
      <c r="D640" s="7">
        <f>IF(N640&gt;0, RANK(N640,(N640:P640,Q640:AE640)),0)</f>
        <v>1</v>
      </c>
      <c r="E640" s="7">
        <f>IF(O640&gt;0,RANK(O640,(N640:P640,Q640:AE640)),0)</f>
        <v>2</v>
      </c>
      <c r="F640" s="7">
        <f>IF(P640&gt;0,RANK(P640,(N640:P640,Q640:AE640)),0)</f>
        <v>0</v>
      </c>
      <c r="G640" s="1">
        <f t="shared" si="232"/>
        <v>399</v>
      </c>
      <c r="H640" s="2">
        <f t="shared" si="233"/>
        <v>2.6314053947108094E-2</v>
      </c>
      <c r="I640" s="2"/>
      <c r="J640" s="2">
        <f t="shared" si="234"/>
        <v>0.49244872386730859</v>
      </c>
      <c r="K640" s="2">
        <f t="shared" si="235"/>
        <v>0.46613466992020047</v>
      </c>
      <c r="L640" s="2">
        <f t="shared" si="236"/>
        <v>0</v>
      </c>
      <c r="M640" s="2">
        <f t="shared" si="237"/>
        <v>4.1416606212490992E-2</v>
      </c>
      <c r="N640" s="113">
        <v>7467</v>
      </c>
      <c r="O640" s="113">
        <v>7068</v>
      </c>
      <c r="P640" s="113"/>
      <c r="Q640" s="113">
        <v>67</v>
      </c>
      <c r="R640" s="113"/>
      <c r="S640" s="113">
        <v>56</v>
      </c>
      <c r="T640" s="113">
        <v>366</v>
      </c>
      <c r="U640" s="113">
        <v>49</v>
      </c>
      <c r="V640" s="113">
        <v>54</v>
      </c>
      <c r="W640" s="113">
        <v>36</v>
      </c>
      <c r="X640" s="113"/>
      <c r="Y640" s="113">
        <v>0</v>
      </c>
      <c r="Z640" s="115"/>
      <c r="AA640" s="115"/>
      <c r="AB640" s="115"/>
      <c r="AC640" s="115"/>
      <c r="AD640" s="113"/>
      <c r="AE640" s="113"/>
      <c r="AG640" s="7">
        <f>IF(Q640&gt;0,RANK(Q640,(N640:P640,Q640:AE640)),0)</f>
        <v>4</v>
      </c>
      <c r="AH640" s="7">
        <f>IF(R640&gt;0,RANK(R640,(N640:P640,Q640:AE640)),0)</f>
        <v>0</v>
      </c>
      <c r="AI640" s="7">
        <f>IF(T640&gt;0,RANK(T640,(N640:P640,Q640:AE640)),0)</f>
        <v>3</v>
      </c>
      <c r="AJ640" s="7">
        <f>IF(S640&gt;0,RANK(S640,(N640:P640,Q640:AE640)),0)</f>
        <v>5</v>
      </c>
      <c r="AK640" s="2">
        <f t="shared" si="238"/>
        <v>4.4186506627975995E-3</v>
      </c>
      <c r="AL640" s="2">
        <f t="shared" si="239"/>
        <v>0</v>
      </c>
      <c r="AM640" s="2">
        <f t="shared" si="240"/>
        <v>2.4137703620655544E-2</v>
      </c>
      <c r="AN640" s="2">
        <f t="shared" si="241"/>
        <v>3.6932005539800829E-3</v>
      </c>
      <c r="AP640" t="s">
        <v>466</v>
      </c>
      <c r="AQ640" t="s">
        <v>1597</v>
      </c>
      <c r="AR640">
        <v>19</v>
      </c>
      <c r="AT640" s="97">
        <v>17</v>
      </c>
      <c r="AU640" s="99">
        <v>27</v>
      </c>
      <c r="AV640" s="103">
        <f t="shared" si="230"/>
        <v>17027</v>
      </c>
      <c r="AX640" s="7" t="s">
        <v>1370</v>
      </c>
    </row>
    <row r="641" spans="1:50" hidden="1" outlineLevel="1">
      <c r="A641" t="s">
        <v>260</v>
      </c>
      <c r="B641" t="s">
        <v>1597</v>
      </c>
      <c r="C641" s="1">
        <f t="shared" si="231"/>
        <v>21878</v>
      </c>
      <c r="D641" s="7">
        <f>IF(N641&gt;0, RANK(N641,(N641:P641,Q641:AE641)),0)</f>
        <v>1</v>
      </c>
      <c r="E641" s="7">
        <f>IF(O641&gt;0,RANK(O641,(N641:P641,Q641:AE641)),0)</f>
        <v>2</v>
      </c>
      <c r="F641" s="7">
        <f>IF(P641&gt;0,RANK(P641,(N641:P641,Q641:AE641)),0)</f>
        <v>0</v>
      </c>
      <c r="G641" s="1">
        <f t="shared" si="232"/>
        <v>404</v>
      </c>
      <c r="H641" s="2">
        <f t="shared" si="233"/>
        <v>1.8466038943230643E-2</v>
      </c>
      <c r="I641" s="2"/>
      <c r="J641" s="2">
        <f t="shared" si="234"/>
        <v>0.4892586159612396</v>
      </c>
      <c r="K641" s="2">
        <f t="shared" si="235"/>
        <v>0.47079257701800897</v>
      </c>
      <c r="L641" s="2">
        <f t="shared" si="236"/>
        <v>0</v>
      </c>
      <c r="M641" s="2">
        <f t="shared" si="237"/>
        <v>3.9948807020751487E-2</v>
      </c>
      <c r="N641" s="113">
        <v>10704</v>
      </c>
      <c r="O641" s="113">
        <v>10300</v>
      </c>
      <c r="P641" s="113"/>
      <c r="Q641" s="113">
        <v>97</v>
      </c>
      <c r="R641" s="113"/>
      <c r="S641" s="113">
        <v>76</v>
      </c>
      <c r="T641" s="113">
        <v>528</v>
      </c>
      <c r="U641" s="113">
        <v>79</v>
      </c>
      <c r="V641" s="113">
        <v>44</v>
      </c>
      <c r="W641" s="113">
        <v>50</v>
      </c>
      <c r="X641" s="113"/>
      <c r="Y641" s="113">
        <v>0</v>
      </c>
      <c r="Z641" s="115"/>
      <c r="AA641" s="115"/>
      <c r="AB641" s="115"/>
      <c r="AC641" s="115"/>
      <c r="AD641" s="113"/>
      <c r="AE641" s="113"/>
      <c r="AG641" s="7">
        <f>IF(Q641&gt;0,RANK(Q641,(N641:P641,Q641:AE641)),0)</f>
        <v>4</v>
      </c>
      <c r="AH641" s="7">
        <f>IF(R641&gt;0,RANK(R641,(N641:P641,Q641:AE641)),0)</f>
        <v>0</v>
      </c>
      <c r="AI641" s="7">
        <f>IF(T641&gt;0,RANK(T641,(N641:P641,Q641:AE641)),0)</f>
        <v>3</v>
      </c>
      <c r="AJ641" s="7">
        <f>IF(S641&gt;0,RANK(S641,(N641:P641,Q641:AE641)),0)</f>
        <v>6</v>
      </c>
      <c r="AK641" s="2">
        <f t="shared" si="238"/>
        <v>4.433677667062803E-3</v>
      </c>
      <c r="AL641" s="2">
        <f t="shared" si="239"/>
        <v>0</v>
      </c>
      <c r="AM641" s="2">
        <f t="shared" si="240"/>
        <v>2.4133833074321237E-2</v>
      </c>
      <c r="AN641" s="2">
        <f t="shared" si="241"/>
        <v>3.4738093061522993E-3</v>
      </c>
      <c r="AP641" t="s">
        <v>260</v>
      </c>
      <c r="AQ641" t="s">
        <v>1597</v>
      </c>
      <c r="AR641">
        <v>15</v>
      </c>
      <c r="AT641" s="97">
        <v>17</v>
      </c>
      <c r="AU641" s="99">
        <v>29</v>
      </c>
      <c r="AV641" s="103">
        <f t="shared" si="230"/>
        <v>17029</v>
      </c>
      <c r="AX641" s="7" t="s">
        <v>1370</v>
      </c>
    </row>
    <row r="642" spans="1:50" hidden="1" outlineLevel="1">
      <c r="A642" t="s">
        <v>1212</v>
      </c>
      <c r="B642" t="s">
        <v>1597</v>
      </c>
      <c r="C642" s="1">
        <f t="shared" si="231"/>
        <v>2105233</v>
      </c>
      <c r="D642" s="7">
        <f>IF(N642&gt;0, RANK(N642,(N642:P642,Q642:AE642)),0)</f>
        <v>1</v>
      </c>
      <c r="E642" s="7">
        <f>IF(O642&gt;0,RANK(O642,(N642:P642,Q642:AE642)),0)</f>
        <v>2</v>
      </c>
      <c r="F642" s="7">
        <f>IF(P642&gt;0,RANK(P642,(N642:P642,Q642:AE642)),0)</f>
        <v>0</v>
      </c>
      <c r="G642" s="1">
        <f t="shared" si="232"/>
        <v>539495</v>
      </c>
      <c r="H642" s="2">
        <f t="shared" si="233"/>
        <v>0.25626379597887738</v>
      </c>
      <c r="I642" s="2"/>
      <c r="J642" s="2">
        <f t="shared" si="234"/>
        <v>0.61486780798134932</v>
      </c>
      <c r="K642" s="2">
        <f t="shared" si="235"/>
        <v>0.35860401200247194</v>
      </c>
      <c r="L642" s="2">
        <f t="shared" si="236"/>
        <v>0</v>
      </c>
      <c r="M642" s="2">
        <f t="shared" si="237"/>
        <v>2.6528180016178737E-2</v>
      </c>
      <c r="N642" s="113">
        <v>1294440</v>
      </c>
      <c r="O642" s="113">
        <v>754945</v>
      </c>
      <c r="P642" s="113"/>
      <c r="Q642" s="113">
        <v>17464</v>
      </c>
      <c r="R642" s="113"/>
      <c r="S642" s="113">
        <v>2215</v>
      </c>
      <c r="T642" s="113">
        <v>23327</v>
      </c>
      <c r="U642" s="113">
        <v>6207</v>
      </c>
      <c r="V642" s="113">
        <v>2798</v>
      </c>
      <c r="W642" s="113">
        <v>3824</v>
      </c>
      <c r="X642" s="113"/>
      <c r="Y642" s="113">
        <v>13</v>
      </c>
      <c r="Z642" s="115"/>
      <c r="AA642" s="115"/>
      <c r="AB642" s="115"/>
      <c r="AC642" s="115"/>
      <c r="AD642" s="113"/>
      <c r="AE642" s="113"/>
      <c r="AG642" s="7">
        <f>IF(Q642&gt;0,RANK(Q642,(N642:P642,Q642:AE642)),0)</f>
        <v>4</v>
      </c>
      <c r="AH642" s="7">
        <f>IF(R642&gt;0,RANK(R642,(N642:P642,Q642:AE642)),0)</f>
        <v>0</v>
      </c>
      <c r="AI642" s="7">
        <f>IF(T642&gt;0,RANK(T642,(N642:P642,Q642:AE642)),0)</f>
        <v>3</v>
      </c>
      <c r="AJ642" s="7">
        <f>IF(S642&gt;0,RANK(S642,(N642:P642,Q642:AE642)),0)</f>
        <v>8</v>
      </c>
      <c r="AK642" s="2">
        <f t="shared" si="238"/>
        <v>8.2955188333072877E-3</v>
      </c>
      <c r="AL642" s="2">
        <f t="shared" si="239"/>
        <v>0</v>
      </c>
      <c r="AM642" s="2">
        <f t="shared" si="240"/>
        <v>1.1080483727929403E-2</v>
      </c>
      <c r="AN642" s="2">
        <f t="shared" si="241"/>
        <v>1.05214007190653E-3</v>
      </c>
      <c r="AP642" t="s">
        <v>1212</v>
      </c>
      <c r="AQ642" t="s">
        <v>1597</v>
      </c>
      <c r="AR642">
        <v>0</v>
      </c>
      <c r="AT642" s="97">
        <v>17</v>
      </c>
      <c r="AU642" s="99">
        <v>31</v>
      </c>
      <c r="AV642" s="103">
        <f t="shared" si="230"/>
        <v>17031</v>
      </c>
      <c r="AX642" s="7" t="s">
        <v>1370</v>
      </c>
    </row>
    <row r="643" spans="1:50" hidden="1" outlineLevel="1">
      <c r="A643" t="s">
        <v>673</v>
      </c>
      <c r="B643" t="s">
        <v>1597</v>
      </c>
      <c r="C643" s="1">
        <f t="shared" si="231"/>
        <v>9336</v>
      </c>
      <c r="D643" s="7">
        <f>IF(N643&gt;0, RANK(N643,(N643:P643,Q643:AE643)),0)</f>
        <v>2</v>
      </c>
      <c r="E643" s="7">
        <f>IF(O643&gt;0,RANK(O643,(N643:P643,Q643:AE643)),0)</f>
        <v>1</v>
      </c>
      <c r="F643" s="7">
        <f>IF(P643&gt;0,RANK(P643,(N643:P643,Q643:AE643)),0)</f>
        <v>0</v>
      </c>
      <c r="G643" s="1">
        <f t="shared" si="232"/>
        <v>859</v>
      </c>
      <c r="H643" s="2">
        <f t="shared" si="233"/>
        <v>9.2009425878320478E-2</v>
      </c>
      <c r="I643" s="2"/>
      <c r="J643" s="2">
        <f t="shared" si="234"/>
        <v>0.43980291345329908</v>
      </c>
      <c r="K643" s="2">
        <f t="shared" si="235"/>
        <v>0.53181233933161953</v>
      </c>
      <c r="L643" s="2">
        <f t="shared" si="236"/>
        <v>0</v>
      </c>
      <c r="M643" s="2">
        <f t="shared" si="237"/>
        <v>2.8384747215081441E-2</v>
      </c>
      <c r="N643" s="113">
        <v>4106</v>
      </c>
      <c r="O643" s="113">
        <v>4965</v>
      </c>
      <c r="P643" s="113"/>
      <c r="Q643" s="113">
        <v>39</v>
      </c>
      <c r="R643" s="113"/>
      <c r="S643" s="113">
        <v>31</v>
      </c>
      <c r="T643" s="113">
        <v>104</v>
      </c>
      <c r="U643" s="113">
        <v>28</v>
      </c>
      <c r="V643" s="113">
        <v>35</v>
      </c>
      <c r="W643" s="113">
        <v>28</v>
      </c>
      <c r="X643" s="113"/>
      <c r="Y643" s="113">
        <v>0</v>
      </c>
      <c r="Z643" s="115"/>
      <c r="AA643" s="115"/>
      <c r="AB643" s="115"/>
      <c r="AC643" s="115"/>
      <c r="AD643" s="113"/>
      <c r="AE643" s="113"/>
      <c r="AG643" s="7">
        <f>IF(Q643&gt;0,RANK(Q643,(N643:P643,Q643:AE643)),0)</f>
        <v>4</v>
      </c>
      <c r="AH643" s="7">
        <f>IF(R643&gt;0,RANK(R643,(N643:P643,Q643:AE643)),0)</f>
        <v>0</v>
      </c>
      <c r="AI643" s="7">
        <f>IF(T643&gt;0,RANK(T643,(N643:P643,Q643:AE643)),0)</f>
        <v>3</v>
      </c>
      <c r="AJ643" s="7">
        <f>IF(S643&gt;0,RANK(S643,(N643:P643,Q643:AE643)),0)</f>
        <v>6</v>
      </c>
      <c r="AK643" s="2">
        <f t="shared" si="238"/>
        <v>4.177377892030848E-3</v>
      </c>
      <c r="AL643" s="2">
        <f t="shared" si="239"/>
        <v>0</v>
      </c>
      <c r="AM643" s="2">
        <f t="shared" si="240"/>
        <v>1.1139674378748929E-2</v>
      </c>
      <c r="AN643" s="2">
        <f t="shared" si="241"/>
        <v>3.3204798628963155E-3</v>
      </c>
      <c r="AP643" t="s">
        <v>673</v>
      </c>
      <c r="AQ643" t="s">
        <v>1597</v>
      </c>
      <c r="AR643">
        <v>15</v>
      </c>
      <c r="AT643" s="97">
        <v>17</v>
      </c>
      <c r="AU643" s="99">
        <v>33</v>
      </c>
      <c r="AV643" s="103">
        <f t="shared" si="230"/>
        <v>17033</v>
      </c>
      <c r="AX643" s="7" t="s">
        <v>1370</v>
      </c>
    </row>
    <row r="644" spans="1:50" hidden="1" outlineLevel="1">
      <c r="A644" t="s">
        <v>972</v>
      </c>
      <c r="B644" t="s">
        <v>1597</v>
      </c>
      <c r="C644" s="1">
        <f t="shared" si="231"/>
        <v>5064</v>
      </c>
      <c r="D644" s="7">
        <f>IF(N644&gt;0, RANK(N644,(N644:P644,Q644:AE644)),0)</f>
        <v>2</v>
      </c>
      <c r="E644" s="7">
        <f>IF(O644&gt;0,RANK(O644,(N644:P644,Q644:AE644)),0)</f>
        <v>1</v>
      </c>
      <c r="F644" s="7">
        <f>IF(P644&gt;0,RANK(P644,(N644:P644,Q644:AE644)),0)</f>
        <v>0</v>
      </c>
      <c r="G644" s="1">
        <f t="shared" si="232"/>
        <v>85</v>
      </c>
      <c r="H644" s="2">
        <f t="shared" si="233"/>
        <v>1.6785150078988943E-2</v>
      </c>
      <c r="I644" s="2"/>
      <c r="J644" s="2">
        <f t="shared" si="234"/>
        <v>0.46583728278041076</v>
      </c>
      <c r="K644" s="2">
        <f t="shared" si="235"/>
        <v>0.48262243285939971</v>
      </c>
      <c r="L644" s="2">
        <f t="shared" si="236"/>
        <v>0</v>
      </c>
      <c r="M644" s="2">
        <f t="shared" si="237"/>
        <v>5.1540284360189592E-2</v>
      </c>
      <c r="N644" s="113">
        <v>2359</v>
      </c>
      <c r="O644" s="113">
        <v>2444</v>
      </c>
      <c r="P644" s="113"/>
      <c r="Q644" s="113">
        <v>15</v>
      </c>
      <c r="R644" s="113"/>
      <c r="S644" s="113">
        <v>14</v>
      </c>
      <c r="T644" s="113">
        <v>186</v>
      </c>
      <c r="U644" s="113">
        <v>18</v>
      </c>
      <c r="V644" s="113">
        <v>11</v>
      </c>
      <c r="W644" s="113">
        <v>17</v>
      </c>
      <c r="X644" s="113"/>
      <c r="Y644" s="113">
        <v>0</v>
      </c>
      <c r="Z644" s="115"/>
      <c r="AA644" s="115"/>
      <c r="AB644" s="115"/>
      <c r="AC644" s="115"/>
      <c r="AD644" s="113"/>
      <c r="AE644" s="113"/>
      <c r="AG644" s="7">
        <f>IF(Q644&gt;0,RANK(Q644,(N644:P644,Q644:AE644)),0)</f>
        <v>6</v>
      </c>
      <c r="AH644" s="7">
        <f>IF(R644&gt;0,RANK(R644,(N644:P644,Q644:AE644)),0)</f>
        <v>0</v>
      </c>
      <c r="AI644" s="7">
        <f>IF(T644&gt;0,RANK(T644,(N644:P644,Q644:AE644)),0)</f>
        <v>3</v>
      </c>
      <c r="AJ644" s="7">
        <f>IF(S644&gt;0,RANK(S644,(N644:P644,Q644:AE644)),0)</f>
        <v>7</v>
      </c>
      <c r="AK644" s="2">
        <f t="shared" si="238"/>
        <v>2.9620853080568718E-3</v>
      </c>
      <c r="AL644" s="2">
        <f t="shared" si="239"/>
        <v>0</v>
      </c>
      <c r="AM644" s="2">
        <f t="shared" si="240"/>
        <v>3.6729857819905211E-2</v>
      </c>
      <c r="AN644" s="2">
        <f t="shared" si="241"/>
        <v>2.764612954186414E-3</v>
      </c>
      <c r="AP644" t="s">
        <v>972</v>
      </c>
      <c r="AQ644" t="s">
        <v>1597</v>
      </c>
      <c r="AR644">
        <v>15</v>
      </c>
      <c r="AT644" s="97">
        <v>17</v>
      </c>
      <c r="AU644" s="99">
        <v>35</v>
      </c>
      <c r="AV644" s="103">
        <f t="shared" si="230"/>
        <v>17035</v>
      </c>
      <c r="AX644" s="7" t="s">
        <v>1370</v>
      </c>
    </row>
    <row r="645" spans="1:50" hidden="1" outlineLevel="1">
      <c r="A645" t="s">
        <v>2296</v>
      </c>
      <c r="B645" t="s">
        <v>1597</v>
      </c>
      <c r="C645" s="1">
        <f t="shared" si="231"/>
        <v>33602</v>
      </c>
      <c r="D645" s="7">
        <f>IF(N645&gt;0, RANK(N645,(N645:P645,Q645:AE645)),0)</f>
        <v>1</v>
      </c>
      <c r="E645" s="7">
        <f>IF(O645&gt;0,RANK(O645,(N645:P645,Q645:AE645)),0)</f>
        <v>2</v>
      </c>
      <c r="F645" s="7">
        <f>IF(P645&gt;0,RANK(P645,(N645:P645,Q645:AE645)),0)</f>
        <v>0</v>
      </c>
      <c r="G645" s="1">
        <f t="shared" si="232"/>
        <v>537</v>
      </c>
      <c r="H645" s="2">
        <f t="shared" si="233"/>
        <v>1.598119159573835E-2</v>
      </c>
      <c r="I645" s="2"/>
      <c r="J645" s="2">
        <f t="shared" si="234"/>
        <v>0.4801202309386346</v>
      </c>
      <c r="K645" s="2">
        <f t="shared" si="235"/>
        <v>0.46413903934289624</v>
      </c>
      <c r="L645" s="2">
        <f t="shared" si="236"/>
        <v>0</v>
      </c>
      <c r="M645" s="2">
        <f t="shared" si="237"/>
        <v>5.5740729718469217E-2</v>
      </c>
      <c r="N645" s="113">
        <v>16133</v>
      </c>
      <c r="O645" s="113">
        <v>15596</v>
      </c>
      <c r="P645" s="113"/>
      <c r="Q645" s="113">
        <v>260</v>
      </c>
      <c r="R645" s="113"/>
      <c r="S645" s="113">
        <v>138</v>
      </c>
      <c r="T645" s="113">
        <v>1212</v>
      </c>
      <c r="U645" s="113">
        <v>122</v>
      </c>
      <c r="V645" s="113">
        <v>69</v>
      </c>
      <c r="W645" s="113">
        <v>72</v>
      </c>
      <c r="X645" s="113"/>
      <c r="Y645" s="113">
        <v>0</v>
      </c>
      <c r="Z645" s="115"/>
      <c r="AA645" s="115"/>
      <c r="AB645" s="115"/>
      <c r="AC645" s="115"/>
      <c r="AD645" s="113"/>
      <c r="AE645" s="113"/>
      <c r="AG645" s="7">
        <f>IF(Q645&gt;0,RANK(Q645,(N645:P645,Q645:AE645)),0)</f>
        <v>4</v>
      </c>
      <c r="AH645" s="7">
        <f>IF(R645&gt;0,RANK(R645,(N645:P645,Q645:AE645)),0)</f>
        <v>0</v>
      </c>
      <c r="AI645" s="7">
        <f>IF(T645&gt;0,RANK(T645,(N645:P645,Q645:AE645)),0)</f>
        <v>3</v>
      </c>
      <c r="AJ645" s="7">
        <f>IF(S645&gt;0,RANK(S645,(N645:P645,Q645:AE645)),0)</f>
        <v>5</v>
      </c>
      <c r="AK645" s="2">
        <f t="shared" si="238"/>
        <v>7.7376346646032971E-3</v>
      </c>
      <c r="AL645" s="2">
        <f t="shared" si="239"/>
        <v>0</v>
      </c>
      <c r="AM645" s="2">
        <f t="shared" si="240"/>
        <v>3.6069281590381523E-2</v>
      </c>
      <c r="AN645" s="2">
        <f t="shared" si="241"/>
        <v>4.106898398904827E-3</v>
      </c>
      <c r="AP645" t="s">
        <v>2296</v>
      </c>
      <c r="AQ645" t="s">
        <v>1597</v>
      </c>
      <c r="AR645">
        <v>0</v>
      </c>
      <c r="AT645" s="97">
        <v>17</v>
      </c>
      <c r="AU645" s="99">
        <v>37</v>
      </c>
      <c r="AV645" s="103">
        <f t="shared" si="230"/>
        <v>17037</v>
      </c>
      <c r="AX645" s="7" t="s">
        <v>1370</v>
      </c>
    </row>
    <row r="646" spans="1:50" hidden="1" outlineLevel="1">
      <c r="A646" t="s">
        <v>1568</v>
      </c>
      <c r="B646" t="s">
        <v>1597</v>
      </c>
      <c r="C646" s="1">
        <f t="shared" si="231"/>
        <v>7538</v>
      </c>
      <c r="D646" s="7">
        <f>IF(N646&gt;0, RANK(N646,(N646:P646,Q646:AE646)),0)</f>
        <v>2</v>
      </c>
      <c r="E646" s="7">
        <f>IF(O646&gt;0,RANK(O646,(N646:P646,Q646:AE646)),0)</f>
        <v>1</v>
      </c>
      <c r="F646" s="7">
        <f>IF(P646&gt;0,RANK(P646,(N646:P646,Q646:AE646)),0)</f>
        <v>0</v>
      </c>
      <c r="G646" s="1">
        <f t="shared" si="232"/>
        <v>573</v>
      </c>
      <c r="H646" s="2">
        <f t="shared" si="233"/>
        <v>7.6014858052533829E-2</v>
      </c>
      <c r="I646" s="2"/>
      <c r="J646" s="2">
        <f t="shared" si="234"/>
        <v>0.43764924383125497</v>
      </c>
      <c r="K646" s="2">
        <f t="shared" si="235"/>
        <v>0.51366410188378875</v>
      </c>
      <c r="L646" s="2">
        <f t="shared" si="236"/>
        <v>0</v>
      </c>
      <c r="M646" s="2">
        <f t="shared" si="237"/>
        <v>4.8686654284956332E-2</v>
      </c>
      <c r="N646" s="113">
        <v>3299</v>
      </c>
      <c r="O646" s="113">
        <v>3872</v>
      </c>
      <c r="P646" s="113"/>
      <c r="Q646" s="113">
        <v>10</v>
      </c>
      <c r="R646" s="113"/>
      <c r="S646" s="113">
        <v>28</v>
      </c>
      <c r="T646" s="113">
        <v>33</v>
      </c>
      <c r="U646" s="113">
        <v>19</v>
      </c>
      <c r="V646" s="113">
        <v>18</v>
      </c>
      <c r="W646" s="113">
        <v>259</v>
      </c>
      <c r="X646" s="113"/>
      <c r="Y646" s="113">
        <v>0</v>
      </c>
      <c r="Z646" s="115"/>
      <c r="AA646" s="115"/>
      <c r="AB646" s="115"/>
      <c r="AC646" s="115"/>
      <c r="AD646" s="113"/>
      <c r="AE646" s="113"/>
      <c r="AG646" s="7">
        <f>IF(Q646&gt;0,RANK(Q646,(N646:P646,Q646:AE646)),0)</f>
        <v>8</v>
      </c>
      <c r="AH646" s="7">
        <f>IF(R646&gt;0,RANK(R646,(N646:P646,Q646:AE646)),0)</f>
        <v>0</v>
      </c>
      <c r="AI646" s="7">
        <f>IF(T646&gt;0,RANK(T646,(N646:P646,Q646:AE646)),0)</f>
        <v>4</v>
      </c>
      <c r="AJ646" s="7">
        <f>IF(S646&gt;0,RANK(S646,(N646:P646,Q646:AE646)),0)</f>
        <v>5</v>
      </c>
      <c r="AK646" s="2">
        <f t="shared" si="238"/>
        <v>1.3266118333775537E-3</v>
      </c>
      <c r="AL646" s="2">
        <f t="shared" si="239"/>
        <v>0</v>
      </c>
      <c r="AM646" s="2">
        <f t="shared" si="240"/>
        <v>4.3778190501459271E-3</v>
      </c>
      <c r="AN646" s="2">
        <f t="shared" si="241"/>
        <v>3.7145131334571503E-3</v>
      </c>
      <c r="AP646" t="s">
        <v>1568</v>
      </c>
      <c r="AQ646" t="s">
        <v>1597</v>
      </c>
      <c r="AR646">
        <v>15</v>
      </c>
      <c r="AT646" s="97">
        <v>17</v>
      </c>
      <c r="AU646" s="99">
        <v>39</v>
      </c>
      <c r="AV646" s="103">
        <f t="shared" si="230"/>
        <v>17039</v>
      </c>
      <c r="AX646" s="7" t="s">
        <v>1370</v>
      </c>
    </row>
    <row r="647" spans="1:50" hidden="1" outlineLevel="1">
      <c r="A647" t="s">
        <v>2236</v>
      </c>
      <c r="B647" t="s">
        <v>1597</v>
      </c>
      <c r="C647" s="1">
        <f t="shared" si="231"/>
        <v>8083</v>
      </c>
      <c r="D647" s="7">
        <f>IF(N647&gt;0, RANK(N647,(N647:P647,Q647:AE647)),0)</f>
        <v>2</v>
      </c>
      <c r="E647" s="7">
        <f>IF(O647&gt;0,RANK(O647,(N647:P647,Q647:AE647)),0)</f>
        <v>1</v>
      </c>
      <c r="F647" s="7">
        <f>IF(P647&gt;0,RANK(P647,(N647:P647,Q647:AE647)),0)</f>
        <v>0</v>
      </c>
      <c r="G647" s="1">
        <f t="shared" si="232"/>
        <v>387</v>
      </c>
      <c r="H647" s="2">
        <f t="shared" si="233"/>
        <v>4.7878263021155512E-2</v>
      </c>
      <c r="I647" s="2"/>
      <c r="J647" s="2">
        <f t="shared" si="234"/>
        <v>0.45874056662130397</v>
      </c>
      <c r="K647" s="2">
        <f t="shared" si="235"/>
        <v>0.50661882964245952</v>
      </c>
      <c r="L647" s="2">
        <f t="shared" si="236"/>
        <v>0</v>
      </c>
      <c r="M647" s="2">
        <f t="shared" si="237"/>
        <v>3.4640603736236453E-2</v>
      </c>
      <c r="N647" s="113">
        <v>3708</v>
      </c>
      <c r="O647" s="113">
        <v>4095</v>
      </c>
      <c r="P647" s="113"/>
      <c r="Q647" s="113">
        <v>31</v>
      </c>
      <c r="R647" s="113"/>
      <c r="S647" s="113">
        <v>20</v>
      </c>
      <c r="T647" s="113">
        <v>179</v>
      </c>
      <c r="U647" s="113">
        <v>20</v>
      </c>
      <c r="V647" s="113">
        <v>14</v>
      </c>
      <c r="W647" s="113">
        <v>16</v>
      </c>
      <c r="X647" s="113"/>
      <c r="Y647" s="113">
        <v>0</v>
      </c>
      <c r="Z647" s="115"/>
      <c r="AA647" s="115"/>
      <c r="AB647" s="115"/>
      <c r="AC647" s="115"/>
      <c r="AD647" s="113"/>
      <c r="AE647" s="113"/>
      <c r="AG647" s="7">
        <f>IF(Q647&gt;0,RANK(Q647,(N647:P647,Q647:AE647)),0)</f>
        <v>4</v>
      </c>
      <c r="AH647" s="7">
        <f>IF(R647&gt;0,RANK(R647,(N647:P647,Q647:AE647)),0)</f>
        <v>0</v>
      </c>
      <c r="AI647" s="7">
        <f>IF(T647&gt;0,RANK(T647,(N647:P647,Q647:AE647)),0)</f>
        <v>3</v>
      </c>
      <c r="AJ647" s="7">
        <f>IF(S647&gt;0,RANK(S647,(N647:P647,Q647:AE647)),0)</f>
        <v>5</v>
      </c>
      <c r="AK647" s="2">
        <f t="shared" si="238"/>
        <v>3.8352096993690462E-3</v>
      </c>
      <c r="AL647" s="2">
        <f t="shared" si="239"/>
        <v>0</v>
      </c>
      <c r="AM647" s="2">
        <f t="shared" si="240"/>
        <v>2.2145243102808364E-2</v>
      </c>
      <c r="AN647" s="2">
        <f t="shared" si="241"/>
        <v>2.4743288383026105E-3</v>
      </c>
      <c r="AP647" t="s">
        <v>2236</v>
      </c>
      <c r="AQ647" t="s">
        <v>1597</v>
      </c>
      <c r="AR647">
        <v>15</v>
      </c>
      <c r="AT647" s="97">
        <v>17</v>
      </c>
      <c r="AU647" s="99">
        <v>41</v>
      </c>
      <c r="AV647" s="103">
        <f t="shared" si="230"/>
        <v>17041</v>
      </c>
      <c r="AX647" s="7" t="s">
        <v>1370</v>
      </c>
    </row>
    <row r="648" spans="1:50" hidden="1" outlineLevel="1">
      <c r="A648" t="s">
        <v>1773</v>
      </c>
      <c r="B648" t="s">
        <v>1597</v>
      </c>
      <c r="C648" s="1">
        <f t="shared" si="231"/>
        <v>364557</v>
      </c>
      <c r="D648" s="7">
        <f>IF(N648&gt;0, RANK(N648,(N648:P648,Q648:AE648)),0)</f>
        <v>2</v>
      </c>
      <c r="E648" s="7">
        <f>IF(O648&gt;0,RANK(O648,(N648:P648,Q648:AE648)),0)</f>
        <v>1</v>
      </c>
      <c r="F648" s="7">
        <f>IF(P648&gt;0,RANK(P648,(N648:P648,Q648:AE648)),0)</f>
        <v>0</v>
      </c>
      <c r="G648" s="1">
        <f t="shared" si="232"/>
        <v>71416</v>
      </c>
      <c r="H648" s="2">
        <f t="shared" si="233"/>
        <v>0.19589803514951024</v>
      </c>
      <c r="I648" s="2"/>
      <c r="J648" s="2">
        <f t="shared" si="234"/>
        <v>0.38238739072353567</v>
      </c>
      <c r="K648" s="2">
        <f t="shared" si="235"/>
        <v>0.57828542587304588</v>
      </c>
      <c r="L648" s="2">
        <f t="shared" si="236"/>
        <v>0</v>
      </c>
      <c r="M648" s="2">
        <f t="shared" si="237"/>
        <v>3.9327183403418453E-2</v>
      </c>
      <c r="N648" s="113">
        <v>139402</v>
      </c>
      <c r="O648" s="113">
        <v>210818</v>
      </c>
      <c r="P648" s="113"/>
      <c r="Q648" s="113">
        <v>3134</v>
      </c>
      <c r="R648" s="113"/>
      <c r="S648" s="113">
        <v>1126</v>
      </c>
      <c r="T648" s="113">
        <v>7601</v>
      </c>
      <c r="U648" s="113">
        <v>1281</v>
      </c>
      <c r="V648" s="113">
        <v>526</v>
      </c>
      <c r="W648" s="113">
        <v>669</v>
      </c>
      <c r="X648" s="113"/>
      <c r="Y648" s="113">
        <v>0</v>
      </c>
      <c r="Z648" s="115"/>
      <c r="AA648" s="115"/>
      <c r="AB648" s="115"/>
      <c r="AC648" s="115"/>
      <c r="AD648" s="113"/>
      <c r="AE648" s="113"/>
      <c r="AG648" s="7">
        <f>IF(Q648&gt;0,RANK(Q648,(N648:P648,Q648:AE648)),0)</f>
        <v>4</v>
      </c>
      <c r="AH648" s="7">
        <f>IF(R648&gt;0,RANK(R648,(N648:P648,Q648:AE648)),0)</f>
        <v>0</v>
      </c>
      <c r="AI648" s="7">
        <f>IF(T648&gt;0,RANK(T648,(N648:P648,Q648:AE648)),0)</f>
        <v>3</v>
      </c>
      <c r="AJ648" s="7">
        <f>IF(S648&gt;0,RANK(S648,(N648:P648,Q648:AE648)),0)</f>
        <v>6</v>
      </c>
      <c r="AK648" s="2">
        <f t="shared" si="238"/>
        <v>8.5967352156178598E-3</v>
      </c>
      <c r="AL648" s="2">
        <f t="shared" si="239"/>
        <v>0</v>
      </c>
      <c r="AM648" s="2">
        <f t="shared" si="240"/>
        <v>2.0849963105906619E-2</v>
      </c>
      <c r="AN648" s="2">
        <f t="shared" si="241"/>
        <v>3.0886802338180312E-3</v>
      </c>
      <c r="AP648" t="s">
        <v>1773</v>
      </c>
      <c r="AQ648" t="s">
        <v>1597</v>
      </c>
      <c r="AR648">
        <v>0</v>
      </c>
      <c r="AT648" s="97">
        <v>17</v>
      </c>
      <c r="AU648" s="99">
        <v>43</v>
      </c>
      <c r="AV648" s="103">
        <f t="shared" si="230"/>
        <v>17043</v>
      </c>
      <c r="AX648" s="7" t="s">
        <v>1370</v>
      </c>
    </row>
    <row r="649" spans="1:50" hidden="1" outlineLevel="1">
      <c r="A649" t="s">
        <v>261</v>
      </c>
      <c r="B649" t="s">
        <v>1597</v>
      </c>
      <c r="C649" s="1">
        <f t="shared" si="231"/>
        <v>9427</v>
      </c>
      <c r="D649" s="7">
        <f>IF(N649&gt;0, RANK(N649,(N649:P649,Q649:AE649)),0)</f>
        <v>2</v>
      </c>
      <c r="E649" s="7">
        <f>IF(O649&gt;0,RANK(O649,(N649:P649,Q649:AE649)),0)</f>
        <v>1</v>
      </c>
      <c r="F649" s="7">
        <f>IF(P649&gt;0,RANK(P649,(N649:P649,Q649:AE649)),0)</f>
        <v>0</v>
      </c>
      <c r="G649" s="1">
        <f t="shared" si="232"/>
        <v>813</v>
      </c>
      <c r="H649" s="2">
        <f t="shared" si="233"/>
        <v>8.6241646334995231E-2</v>
      </c>
      <c r="I649" s="2"/>
      <c r="J649" s="2">
        <f t="shared" si="234"/>
        <v>0.44414978253951415</v>
      </c>
      <c r="K649" s="2">
        <f t="shared" si="235"/>
        <v>0.53039142887450941</v>
      </c>
      <c r="L649" s="2">
        <f t="shared" si="236"/>
        <v>0</v>
      </c>
      <c r="M649" s="2">
        <f t="shared" si="237"/>
        <v>2.5458788585976388E-2</v>
      </c>
      <c r="N649" s="113">
        <v>4187</v>
      </c>
      <c r="O649" s="113">
        <v>5000</v>
      </c>
      <c r="P649" s="113"/>
      <c r="Q649" s="113">
        <v>33</v>
      </c>
      <c r="R649" s="113"/>
      <c r="S649" s="113">
        <v>31</v>
      </c>
      <c r="T649" s="113">
        <v>117</v>
      </c>
      <c r="U649" s="113">
        <v>24</v>
      </c>
      <c r="V649" s="113">
        <v>19</v>
      </c>
      <c r="W649" s="113">
        <v>16</v>
      </c>
      <c r="X649" s="113"/>
      <c r="Y649" s="113">
        <v>0</v>
      </c>
      <c r="Z649" s="115"/>
      <c r="AA649" s="115"/>
      <c r="AB649" s="115"/>
      <c r="AC649" s="115"/>
      <c r="AD649" s="113"/>
      <c r="AE649" s="113"/>
      <c r="AG649" s="7">
        <f>IF(Q649&gt;0,RANK(Q649,(N649:P649,Q649:AE649)),0)</f>
        <v>4</v>
      </c>
      <c r="AH649" s="7">
        <f>IF(R649&gt;0,RANK(R649,(N649:P649,Q649:AE649)),0)</f>
        <v>0</v>
      </c>
      <c r="AI649" s="7">
        <f>IF(T649&gt;0,RANK(T649,(N649:P649,Q649:AE649)),0)</f>
        <v>3</v>
      </c>
      <c r="AJ649" s="7">
        <f>IF(S649&gt;0,RANK(S649,(N649:P649,Q649:AE649)),0)</f>
        <v>5</v>
      </c>
      <c r="AK649" s="2">
        <f t="shared" si="238"/>
        <v>3.5005834305717621E-3</v>
      </c>
      <c r="AL649" s="2">
        <f t="shared" si="239"/>
        <v>0</v>
      </c>
      <c r="AM649" s="2">
        <f t="shared" si="240"/>
        <v>1.2411159435663519E-2</v>
      </c>
      <c r="AN649" s="2">
        <f t="shared" si="241"/>
        <v>3.2884268590219583E-3</v>
      </c>
      <c r="AP649" t="s">
        <v>261</v>
      </c>
      <c r="AQ649" t="s">
        <v>1597</v>
      </c>
      <c r="AR649">
        <v>15</v>
      </c>
      <c r="AT649" s="97">
        <v>17</v>
      </c>
      <c r="AU649" s="99">
        <v>45</v>
      </c>
      <c r="AV649" s="103">
        <f t="shared" si="230"/>
        <v>17045</v>
      </c>
      <c r="AX649" s="7" t="s">
        <v>1370</v>
      </c>
    </row>
    <row r="650" spans="1:50" hidden="1" outlineLevel="1">
      <c r="A650" t="s">
        <v>491</v>
      </c>
      <c r="B650" t="s">
        <v>1597</v>
      </c>
      <c r="C650" s="1">
        <f t="shared" si="231"/>
        <v>3319</v>
      </c>
      <c r="D650" s="7">
        <f>IF(N650&gt;0, RANK(N650,(N650:P650,Q650:AE650)),0)</f>
        <v>2</v>
      </c>
      <c r="E650" s="7">
        <f>IF(O650&gt;0,RANK(O650,(N650:P650,Q650:AE650)),0)</f>
        <v>1</v>
      </c>
      <c r="F650" s="7">
        <f>IF(P650&gt;0,RANK(P650,(N650:P650,Q650:AE650)),0)</f>
        <v>0</v>
      </c>
      <c r="G650" s="1">
        <f t="shared" si="232"/>
        <v>233</v>
      </c>
      <c r="H650" s="2">
        <f t="shared" si="233"/>
        <v>7.0201868032539916E-2</v>
      </c>
      <c r="I650" s="2"/>
      <c r="J650" s="2">
        <f t="shared" si="234"/>
        <v>0.4453148538716481</v>
      </c>
      <c r="K650" s="2">
        <f t="shared" si="235"/>
        <v>0.51551672190418796</v>
      </c>
      <c r="L650" s="2">
        <f t="shared" si="236"/>
        <v>0</v>
      </c>
      <c r="M650" s="2">
        <f t="shared" si="237"/>
        <v>3.9168424224164E-2</v>
      </c>
      <c r="N650" s="113">
        <v>1478</v>
      </c>
      <c r="O650" s="113">
        <v>1711</v>
      </c>
      <c r="P650" s="113"/>
      <c r="Q650" s="113">
        <v>9</v>
      </c>
      <c r="R650" s="113"/>
      <c r="S650" s="113">
        <v>13</v>
      </c>
      <c r="T650" s="113">
        <v>71</v>
      </c>
      <c r="U650" s="113">
        <v>14</v>
      </c>
      <c r="V650" s="113">
        <v>7</v>
      </c>
      <c r="W650" s="113">
        <v>16</v>
      </c>
      <c r="X650" s="113"/>
      <c r="Y650" s="113">
        <v>0</v>
      </c>
      <c r="Z650" s="115"/>
      <c r="AA650" s="115"/>
      <c r="AB650" s="115"/>
      <c r="AC650" s="115"/>
      <c r="AD650" s="113"/>
      <c r="AE650" s="113"/>
      <c r="AG650" s="7">
        <f>IF(Q650&gt;0,RANK(Q650,(N650:P650,Q650:AE650)),0)</f>
        <v>7</v>
      </c>
      <c r="AH650" s="7">
        <f>IF(R650&gt;0,RANK(R650,(N650:P650,Q650:AE650)),0)</f>
        <v>0</v>
      </c>
      <c r="AI650" s="7">
        <f>IF(T650&gt;0,RANK(T650,(N650:P650,Q650:AE650)),0)</f>
        <v>3</v>
      </c>
      <c r="AJ650" s="7">
        <f>IF(S650&gt;0,RANK(S650,(N650:P650,Q650:AE650)),0)</f>
        <v>6</v>
      </c>
      <c r="AK650" s="2">
        <f t="shared" si="238"/>
        <v>2.7116601385959627E-3</v>
      </c>
      <c r="AL650" s="2">
        <f t="shared" si="239"/>
        <v>0</v>
      </c>
      <c r="AM650" s="2">
        <f t="shared" si="240"/>
        <v>2.1391985537812595E-2</v>
      </c>
      <c r="AN650" s="2">
        <f t="shared" si="241"/>
        <v>3.9168424224163903E-3</v>
      </c>
      <c r="AP650" t="s">
        <v>491</v>
      </c>
      <c r="AQ650" t="s">
        <v>1597</v>
      </c>
      <c r="AR650">
        <v>0</v>
      </c>
      <c r="AT650" s="97">
        <v>17</v>
      </c>
      <c r="AU650" s="99">
        <v>47</v>
      </c>
      <c r="AV650" s="103">
        <f t="shared" si="230"/>
        <v>17047</v>
      </c>
      <c r="AX650" s="7" t="s">
        <v>1370</v>
      </c>
    </row>
    <row r="651" spans="1:50" hidden="1" outlineLevel="1">
      <c r="A651" t="s">
        <v>16</v>
      </c>
      <c r="B651" t="s">
        <v>1597</v>
      </c>
      <c r="C651" s="1">
        <f t="shared" si="231"/>
        <v>14525</v>
      </c>
      <c r="D651" s="7">
        <f>IF(N651&gt;0, RANK(N651,(N651:P651,Q651:AE651)),0)</f>
        <v>2</v>
      </c>
      <c r="E651" s="7">
        <f>IF(O651&gt;0,RANK(O651,(N651:P651,Q651:AE651)),0)</f>
        <v>1</v>
      </c>
      <c r="F651" s="7">
        <f>IF(P651&gt;0,RANK(P651,(N651:P651,Q651:AE651)),0)</f>
        <v>0</v>
      </c>
      <c r="G651" s="1">
        <f t="shared" si="232"/>
        <v>1743</v>
      </c>
      <c r="H651" s="2">
        <f t="shared" si="233"/>
        <v>0.12</v>
      </c>
      <c r="I651" s="2"/>
      <c r="J651" s="2">
        <f t="shared" si="234"/>
        <v>0.40592082616179004</v>
      </c>
      <c r="K651" s="2">
        <f t="shared" si="235"/>
        <v>0.52592082616179003</v>
      </c>
      <c r="L651" s="2">
        <f t="shared" si="236"/>
        <v>0</v>
      </c>
      <c r="M651" s="2">
        <f t="shared" si="237"/>
        <v>6.8158347676419928E-2</v>
      </c>
      <c r="N651" s="113">
        <v>5896</v>
      </c>
      <c r="O651" s="113">
        <v>7639</v>
      </c>
      <c r="P651" s="113"/>
      <c r="Q651" s="113">
        <v>51</v>
      </c>
      <c r="R651" s="113"/>
      <c r="S651" s="113">
        <v>31</v>
      </c>
      <c r="T651" s="113">
        <v>791</v>
      </c>
      <c r="U651" s="113">
        <v>41</v>
      </c>
      <c r="V651" s="113">
        <v>48</v>
      </c>
      <c r="W651" s="113">
        <v>28</v>
      </c>
      <c r="X651" s="113"/>
      <c r="Y651" s="113">
        <v>0</v>
      </c>
      <c r="Z651" s="115"/>
      <c r="AA651" s="115"/>
      <c r="AB651" s="115"/>
      <c r="AC651" s="115"/>
      <c r="AD651" s="113"/>
      <c r="AE651" s="113"/>
      <c r="AG651" s="7">
        <f>IF(Q651&gt;0,RANK(Q651,(N651:P651,Q651:AE651)),0)</f>
        <v>4</v>
      </c>
      <c r="AH651" s="7">
        <f>IF(R651&gt;0,RANK(R651,(N651:P651,Q651:AE651)),0)</f>
        <v>0</v>
      </c>
      <c r="AI651" s="7">
        <f>IF(T651&gt;0,RANK(T651,(N651:P651,Q651:AE651)),0)</f>
        <v>3</v>
      </c>
      <c r="AJ651" s="7">
        <f>IF(S651&gt;0,RANK(S651,(N651:P651,Q651:AE651)),0)</f>
        <v>7</v>
      </c>
      <c r="AK651" s="2">
        <f t="shared" si="238"/>
        <v>3.5111876075731496E-3</v>
      </c>
      <c r="AL651" s="2">
        <f t="shared" si="239"/>
        <v>0</v>
      </c>
      <c r="AM651" s="2">
        <f t="shared" si="240"/>
        <v>5.4457831325301208E-2</v>
      </c>
      <c r="AN651" s="2">
        <f t="shared" si="241"/>
        <v>2.1342512908777969E-3</v>
      </c>
      <c r="AP651" t="s">
        <v>16</v>
      </c>
      <c r="AQ651" t="s">
        <v>1597</v>
      </c>
      <c r="AR651">
        <v>19</v>
      </c>
      <c r="AT651" s="97">
        <v>17</v>
      </c>
      <c r="AU651" s="99">
        <v>49</v>
      </c>
      <c r="AV651" s="103">
        <f t="shared" si="230"/>
        <v>17049</v>
      </c>
      <c r="AX651" s="7" t="s">
        <v>1370</v>
      </c>
    </row>
    <row r="652" spans="1:50" hidden="1" outlineLevel="1">
      <c r="A652" t="s">
        <v>1177</v>
      </c>
      <c r="B652" t="s">
        <v>1597</v>
      </c>
      <c r="C652" s="1">
        <f t="shared" si="231"/>
        <v>9836</v>
      </c>
      <c r="D652" s="7">
        <f>IF(N652&gt;0, RANK(N652,(N652:P652,Q652:AE652)),0)</f>
        <v>1</v>
      </c>
      <c r="E652" s="7">
        <f>IF(O652&gt;0,RANK(O652,(N652:P652,Q652:AE652)),0)</f>
        <v>2</v>
      </c>
      <c r="F652" s="7">
        <f>IF(P652&gt;0,RANK(P652,(N652:P652,Q652:AE652)),0)</f>
        <v>0</v>
      </c>
      <c r="G652" s="1">
        <f t="shared" si="232"/>
        <v>525</v>
      </c>
      <c r="H652" s="2">
        <f t="shared" si="233"/>
        <v>5.3375355835705574E-2</v>
      </c>
      <c r="I652" s="2"/>
      <c r="J652" s="2">
        <f t="shared" si="234"/>
        <v>0.50599837332248887</v>
      </c>
      <c r="K652" s="2">
        <f t="shared" si="235"/>
        <v>0.45262301748678324</v>
      </c>
      <c r="L652" s="2">
        <f t="shared" si="236"/>
        <v>0</v>
      </c>
      <c r="M652" s="2">
        <f t="shared" si="237"/>
        <v>4.1378609190727889E-2</v>
      </c>
      <c r="N652" s="113">
        <v>4977</v>
      </c>
      <c r="O652" s="113">
        <v>4452</v>
      </c>
      <c r="P652" s="113"/>
      <c r="Q652" s="113">
        <v>40</v>
      </c>
      <c r="R652" s="113"/>
      <c r="S652" s="113">
        <v>37</v>
      </c>
      <c r="T652" s="113">
        <v>251</v>
      </c>
      <c r="U652" s="113">
        <v>11</v>
      </c>
      <c r="V652" s="113">
        <v>48</v>
      </c>
      <c r="W652" s="113">
        <v>20</v>
      </c>
      <c r="X652" s="113"/>
      <c r="Y652" s="113">
        <v>0</v>
      </c>
      <c r="Z652" s="115"/>
      <c r="AA652" s="115"/>
      <c r="AB652" s="115"/>
      <c r="AC652" s="115"/>
      <c r="AD652" s="113"/>
      <c r="AE652" s="113"/>
      <c r="AG652" s="7">
        <f>IF(Q652&gt;0,RANK(Q652,(N652:P652,Q652:AE652)),0)</f>
        <v>5</v>
      </c>
      <c r="AH652" s="7">
        <f>IF(R652&gt;0,RANK(R652,(N652:P652,Q652:AE652)),0)</f>
        <v>0</v>
      </c>
      <c r="AI652" s="7">
        <f>IF(T652&gt;0,RANK(T652,(N652:P652,Q652:AE652)),0)</f>
        <v>3</v>
      </c>
      <c r="AJ652" s="7">
        <f>IF(S652&gt;0,RANK(S652,(N652:P652,Q652:AE652)),0)</f>
        <v>6</v>
      </c>
      <c r="AK652" s="2">
        <f t="shared" si="238"/>
        <v>4.0666937779585193E-3</v>
      </c>
      <c r="AL652" s="2">
        <f t="shared" si="239"/>
        <v>0</v>
      </c>
      <c r="AM652" s="2">
        <f t="shared" si="240"/>
        <v>2.5518503456689712E-2</v>
      </c>
      <c r="AN652" s="2">
        <f t="shared" si="241"/>
        <v>3.7616917446116308E-3</v>
      </c>
      <c r="AP652" t="s">
        <v>1177</v>
      </c>
      <c r="AQ652" t="s">
        <v>1597</v>
      </c>
      <c r="AR652">
        <v>0</v>
      </c>
      <c r="AT652" s="97">
        <v>17</v>
      </c>
      <c r="AU652" s="99">
        <v>51</v>
      </c>
      <c r="AV652" s="103">
        <f t="shared" si="230"/>
        <v>17051</v>
      </c>
      <c r="AX652" s="7" t="s">
        <v>1370</v>
      </c>
    </row>
    <row r="653" spans="1:50" hidden="1" outlineLevel="1">
      <c r="A653" t="s">
        <v>181</v>
      </c>
      <c r="B653" t="s">
        <v>1597</v>
      </c>
      <c r="C653" s="1">
        <f t="shared" si="231"/>
        <v>6315</v>
      </c>
      <c r="D653" s="7">
        <f>IF(N653&gt;0, RANK(N653,(N653:P653,Q653:AE653)),0)</f>
        <v>2</v>
      </c>
      <c r="E653" s="7">
        <f>IF(O653&gt;0,RANK(O653,(N653:P653,Q653:AE653)),0)</f>
        <v>1</v>
      </c>
      <c r="F653" s="7">
        <f>IF(P653&gt;0,RANK(P653,(N653:P653,Q653:AE653)),0)</f>
        <v>0</v>
      </c>
      <c r="G653" s="1">
        <f t="shared" si="232"/>
        <v>1099</v>
      </c>
      <c r="H653" s="2">
        <f t="shared" si="233"/>
        <v>0.1740300870942201</v>
      </c>
      <c r="I653" s="2"/>
      <c r="J653" s="2">
        <f t="shared" si="234"/>
        <v>0.38495645288994457</v>
      </c>
      <c r="K653" s="2">
        <f t="shared" si="235"/>
        <v>0.5589865399841647</v>
      </c>
      <c r="L653" s="2">
        <f t="shared" si="236"/>
        <v>0</v>
      </c>
      <c r="M653" s="2">
        <f t="shared" si="237"/>
        <v>5.605700712589079E-2</v>
      </c>
      <c r="N653" s="113">
        <v>2431</v>
      </c>
      <c r="O653" s="113">
        <v>3530</v>
      </c>
      <c r="P653" s="113"/>
      <c r="Q653" s="113">
        <v>25</v>
      </c>
      <c r="R653" s="113"/>
      <c r="S653" s="113">
        <v>21</v>
      </c>
      <c r="T653" s="113">
        <v>259</v>
      </c>
      <c r="U653" s="113">
        <v>18</v>
      </c>
      <c r="V653" s="113">
        <v>16</v>
      </c>
      <c r="W653" s="113">
        <v>15</v>
      </c>
      <c r="X653" s="113"/>
      <c r="Y653" s="113">
        <v>0</v>
      </c>
      <c r="Z653" s="115"/>
      <c r="AA653" s="115"/>
      <c r="AB653" s="115"/>
      <c r="AC653" s="115"/>
      <c r="AD653" s="113"/>
      <c r="AE653" s="113"/>
      <c r="AG653" s="7">
        <f>IF(Q653&gt;0,RANK(Q653,(N653:P653,Q653:AE653)),0)</f>
        <v>4</v>
      </c>
      <c r="AH653" s="7">
        <f>IF(R653&gt;0,RANK(R653,(N653:P653,Q653:AE653)),0)</f>
        <v>0</v>
      </c>
      <c r="AI653" s="7">
        <f>IF(T653&gt;0,RANK(T653,(N653:P653,Q653:AE653)),0)</f>
        <v>3</v>
      </c>
      <c r="AJ653" s="7">
        <f>IF(S653&gt;0,RANK(S653,(N653:P653,Q653:AE653)),0)</f>
        <v>5</v>
      </c>
      <c r="AK653" s="2">
        <f t="shared" si="238"/>
        <v>3.95882818685669E-3</v>
      </c>
      <c r="AL653" s="2">
        <f t="shared" si="239"/>
        <v>0</v>
      </c>
      <c r="AM653" s="2">
        <f t="shared" si="240"/>
        <v>4.1013460015835314E-2</v>
      </c>
      <c r="AN653" s="2">
        <f t="shared" si="241"/>
        <v>3.3254156769596198E-3</v>
      </c>
      <c r="AP653" t="s">
        <v>181</v>
      </c>
      <c r="AQ653" t="s">
        <v>1597</v>
      </c>
      <c r="AR653">
        <v>15</v>
      </c>
      <c r="AT653" s="97">
        <v>17</v>
      </c>
      <c r="AU653" s="99">
        <v>53</v>
      </c>
      <c r="AV653" s="103">
        <f t="shared" si="230"/>
        <v>17053</v>
      </c>
      <c r="AX653" s="7" t="s">
        <v>1370</v>
      </c>
    </row>
    <row r="654" spans="1:50" hidden="1" outlineLevel="1">
      <c r="A654" t="s">
        <v>1785</v>
      </c>
      <c r="B654" t="s">
        <v>1597</v>
      </c>
      <c r="C654" s="1">
        <f t="shared" si="231"/>
        <v>20640</v>
      </c>
      <c r="D654" s="7">
        <f>IF(N654&gt;0, RANK(N654,(N654:P654,Q654:AE654)),0)</f>
        <v>1</v>
      </c>
      <c r="E654" s="7">
        <f>IF(O654&gt;0,RANK(O654,(N654:P654,Q654:AE654)),0)</f>
        <v>2</v>
      </c>
      <c r="F654" s="7">
        <f>IF(P654&gt;0,RANK(P654,(N654:P654,Q654:AE654)),0)</f>
        <v>0</v>
      </c>
      <c r="G654" s="1">
        <f t="shared" si="232"/>
        <v>4953</v>
      </c>
      <c r="H654" s="2">
        <f t="shared" si="233"/>
        <v>0.23997093023255814</v>
      </c>
      <c r="I654" s="2"/>
      <c r="J654" s="2">
        <f t="shared" si="234"/>
        <v>0.60033914728682169</v>
      </c>
      <c r="K654" s="2">
        <f t="shared" si="235"/>
        <v>0.36036821705426358</v>
      </c>
      <c r="L654" s="2">
        <f t="shared" si="236"/>
        <v>0</v>
      </c>
      <c r="M654" s="2">
        <f t="shared" si="237"/>
        <v>3.9292635658914721E-2</v>
      </c>
      <c r="N654" s="113">
        <v>12391</v>
      </c>
      <c r="O654" s="113">
        <v>7438</v>
      </c>
      <c r="P654" s="113"/>
      <c r="Q654" s="113">
        <v>69</v>
      </c>
      <c r="R654" s="113"/>
      <c r="S654" s="113">
        <v>53</v>
      </c>
      <c r="T654" s="113">
        <v>555</v>
      </c>
      <c r="U654" s="113">
        <v>62</v>
      </c>
      <c r="V654" s="113">
        <v>44</v>
      </c>
      <c r="W654" s="113">
        <v>28</v>
      </c>
      <c r="X654" s="113"/>
      <c r="Y654" s="113">
        <v>0</v>
      </c>
      <c r="Z654" s="115"/>
      <c r="AA654" s="115"/>
      <c r="AB654" s="115"/>
      <c r="AC654" s="115"/>
      <c r="AD654" s="113"/>
      <c r="AE654" s="113"/>
      <c r="AG654" s="7">
        <f>IF(Q654&gt;0,RANK(Q654,(N654:P654,Q654:AE654)),0)</f>
        <v>4</v>
      </c>
      <c r="AH654" s="7">
        <f>IF(R654&gt;0,RANK(R654,(N654:P654,Q654:AE654)),0)</f>
        <v>0</v>
      </c>
      <c r="AI654" s="7">
        <f>IF(T654&gt;0,RANK(T654,(N654:P654,Q654:AE654)),0)</f>
        <v>3</v>
      </c>
      <c r="AJ654" s="7">
        <f>IF(S654&gt;0,RANK(S654,(N654:P654,Q654:AE654)),0)</f>
        <v>6</v>
      </c>
      <c r="AK654" s="2">
        <f t="shared" si="238"/>
        <v>3.3430232558139534E-3</v>
      </c>
      <c r="AL654" s="2">
        <f t="shared" si="239"/>
        <v>0</v>
      </c>
      <c r="AM654" s="2">
        <f t="shared" si="240"/>
        <v>2.6889534883720929E-2</v>
      </c>
      <c r="AN654" s="2">
        <f t="shared" si="241"/>
        <v>2.567829457364341E-3</v>
      </c>
      <c r="AP654" t="s">
        <v>1785</v>
      </c>
      <c r="AQ654" t="s">
        <v>1597</v>
      </c>
      <c r="AR654">
        <v>12</v>
      </c>
      <c r="AT654" s="97">
        <v>17</v>
      </c>
      <c r="AU654" s="99">
        <v>55</v>
      </c>
      <c r="AV654" s="103">
        <f t="shared" si="230"/>
        <v>17055</v>
      </c>
      <c r="AX654" s="7" t="s">
        <v>1370</v>
      </c>
    </row>
    <row r="655" spans="1:50" hidden="1" outlineLevel="1">
      <c r="A655" t="s">
        <v>1415</v>
      </c>
      <c r="B655" t="s">
        <v>1597</v>
      </c>
      <c r="C655" s="1">
        <f t="shared" si="231"/>
        <v>17399</v>
      </c>
      <c r="D655" s="7">
        <f>IF(N655&gt;0, RANK(N655,(N655:P655,Q655:AE655)),0)</f>
        <v>1</v>
      </c>
      <c r="E655" s="7">
        <f>IF(O655&gt;0,RANK(O655,(N655:P655,Q655:AE655)),0)</f>
        <v>2</v>
      </c>
      <c r="F655" s="7">
        <f>IF(P655&gt;0,RANK(P655,(N655:P655,Q655:AE655)),0)</f>
        <v>0</v>
      </c>
      <c r="G655" s="1">
        <f t="shared" si="232"/>
        <v>4068</v>
      </c>
      <c r="H655" s="2">
        <f t="shared" si="233"/>
        <v>0.23380654060578193</v>
      </c>
      <c r="I655" s="2"/>
      <c r="J655" s="2">
        <f t="shared" si="234"/>
        <v>0.59733318006781999</v>
      </c>
      <c r="K655" s="2">
        <f t="shared" si="235"/>
        <v>0.36352663946203806</v>
      </c>
      <c r="L655" s="2">
        <f t="shared" si="236"/>
        <v>0</v>
      </c>
      <c r="M655" s="2">
        <f t="shared" si="237"/>
        <v>3.914018047014195E-2</v>
      </c>
      <c r="N655" s="113">
        <v>10393</v>
      </c>
      <c r="O655" s="113">
        <v>6325</v>
      </c>
      <c r="P655" s="113"/>
      <c r="Q655" s="113">
        <v>71</v>
      </c>
      <c r="R655" s="113"/>
      <c r="S655" s="113">
        <v>59</v>
      </c>
      <c r="T655" s="113">
        <v>426</v>
      </c>
      <c r="U655" s="113">
        <v>58</v>
      </c>
      <c r="V655" s="113">
        <v>34</v>
      </c>
      <c r="W655" s="113">
        <v>33</v>
      </c>
      <c r="X655" s="113"/>
      <c r="Y655" s="113">
        <v>0</v>
      </c>
      <c r="Z655" s="115"/>
      <c r="AA655" s="115"/>
      <c r="AB655" s="115"/>
      <c r="AC655" s="115"/>
      <c r="AD655" s="113"/>
      <c r="AE655" s="113"/>
      <c r="AG655" s="7">
        <f>IF(Q655&gt;0,RANK(Q655,(N655:P655,Q655:AE655)),0)</f>
        <v>4</v>
      </c>
      <c r="AH655" s="7">
        <f>IF(R655&gt;0,RANK(R655,(N655:P655,Q655:AE655)),0)</f>
        <v>0</v>
      </c>
      <c r="AI655" s="7">
        <f>IF(T655&gt;0,RANK(T655,(N655:P655,Q655:AE655)),0)</f>
        <v>3</v>
      </c>
      <c r="AJ655" s="7">
        <f>IF(S655&gt;0,RANK(S655,(N655:P655,Q655:AE655)),0)</f>
        <v>5</v>
      </c>
      <c r="AK655" s="2">
        <f t="shared" si="238"/>
        <v>4.0806942927754473E-3</v>
      </c>
      <c r="AL655" s="2">
        <f t="shared" si="239"/>
        <v>0</v>
      </c>
      <c r="AM655" s="2">
        <f t="shared" si="240"/>
        <v>2.448416575665268E-2</v>
      </c>
      <c r="AN655" s="2">
        <f t="shared" si="241"/>
        <v>3.3909994827288925E-3</v>
      </c>
      <c r="AP655" t="s">
        <v>1415</v>
      </c>
      <c r="AQ655" t="s">
        <v>1597</v>
      </c>
      <c r="AR655">
        <v>17</v>
      </c>
      <c r="AT655" s="97">
        <v>17</v>
      </c>
      <c r="AU655" s="99">
        <v>57</v>
      </c>
      <c r="AV655" s="103">
        <f t="shared" si="230"/>
        <v>17057</v>
      </c>
      <c r="AX655" s="7" t="s">
        <v>1370</v>
      </c>
    </row>
    <row r="656" spans="1:50" hidden="1" outlineLevel="1">
      <c r="A656" t="s">
        <v>1931</v>
      </c>
      <c r="B656" t="s">
        <v>1597</v>
      </c>
      <c r="C656" s="1">
        <f t="shared" si="231"/>
        <v>3674</v>
      </c>
      <c r="D656" s="7">
        <f>IF(N656&gt;0, RANK(N656,(N656:P656,Q656:AE656)),0)</f>
        <v>1</v>
      </c>
      <c r="E656" s="7">
        <f>IF(O656&gt;0,RANK(O656,(N656:P656,Q656:AE656)),0)</f>
        <v>2</v>
      </c>
      <c r="F656" s="7">
        <f>IF(P656&gt;0,RANK(P656,(N656:P656,Q656:AE656)),0)</f>
        <v>0</v>
      </c>
      <c r="G656" s="1">
        <f t="shared" si="232"/>
        <v>1324</v>
      </c>
      <c r="H656" s="2">
        <f t="shared" si="233"/>
        <v>0.36037016875340228</v>
      </c>
      <c r="I656" s="2"/>
      <c r="J656" s="2">
        <f t="shared" si="234"/>
        <v>0.66467065868263475</v>
      </c>
      <c r="K656" s="2">
        <f t="shared" si="235"/>
        <v>0.30430048992923242</v>
      </c>
      <c r="L656" s="2">
        <f t="shared" si="236"/>
        <v>0</v>
      </c>
      <c r="M656" s="2">
        <f t="shared" si="237"/>
        <v>3.1028851388132828E-2</v>
      </c>
      <c r="N656" s="113">
        <v>2442</v>
      </c>
      <c r="O656" s="113">
        <v>1118</v>
      </c>
      <c r="P656" s="113"/>
      <c r="Q656" s="113">
        <v>8</v>
      </c>
      <c r="R656" s="113"/>
      <c r="S656" s="113">
        <v>15</v>
      </c>
      <c r="T656" s="113">
        <v>53</v>
      </c>
      <c r="U656" s="113">
        <v>12</v>
      </c>
      <c r="V656" s="113">
        <v>12</v>
      </c>
      <c r="W656" s="113">
        <v>14</v>
      </c>
      <c r="X656" s="113"/>
      <c r="Y656" s="113">
        <v>0</v>
      </c>
      <c r="Z656" s="115"/>
      <c r="AA656" s="115"/>
      <c r="AB656" s="115"/>
      <c r="AC656" s="115"/>
      <c r="AD656" s="113"/>
      <c r="AE656" s="113"/>
      <c r="AG656" s="7">
        <f>IF(Q656&gt;0,RANK(Q656,(N656:P656,Q656:AE656)),0)</f>
        <v>8</v>
      </c>
      <c r="AH656" s="7">
        <f>IF(R656&gt;0,RANK(R656,(N656:P656,Q656:AE656)),0)</f>
        <v>0</v>
      </c>
      <c r="AI656" s="7">
        <f>IF(T656&gt;0,RANK(T656,(N656:P656,Q656:AE656)),0)</f>
        <v>3</v>
      </c>
      <c r="AJ656" s="7">
        <f>IF(S656&gt;0,RANK(S656,(N656:P656,Q656:AE656)),0)</f>
        <v>4</v>
      </c>
      <c r="AK656" s="2">
        <f t="shared" si="238"/>
        <v>2.1774632553075669E-3</v>
      </c>
      <c r="AL656" s="2">
        <f t="shared" si="239"/>
        <v>0</v>
      </c>
      <c r="AM656" s="2">
        <f t="shared" si="240"/>
        <v>1.442569406641263E-2</v>
      </c>
      <c r="AN656" s="2">
        <f t="shared" si="241"/>
        <v>4.0827436037016874E-3</v>
      </c>
      <c r="AP656" t="s">
        <v>1931</v>
      </c>
      <c r="AQ656" t="s">
        <v>1597</v>
      </c>
      <c r="AR656">
        <v>0</v>
      </c>
      <c r="AT656" s="97">
        <v>17</v>
      </c>
      <c r="AU656" s="99">
        <v>59</v>
      </c>
      <c r="AV656" s="103">
        <f t="shared" si="230"/>
        <v>17059</v>
      </c>
      <c r="AX656" s="7" t="s">
        <v>1370</v>
      </c>
    </row>
    <row r="657" spans="1:50" hidden="1" outlineLevel="1">
      <c r="A657" t="s">
        <v>1999</v>
      </c>
      <c r="B657" t="s">
        <v>1597</v>
      </c>
      <c r="C657" s="1">
        <f t="shared" si="231"/>
        <v>6704</v>
      </c>
      <c r="D657" s="7">
        <f>IF(N657&gt;0, RANK(N657,(N657:P657,Q657:AE657)),0)</f>
        <v>1</v>
      </c>
      <c r="E657" s="7">
        <f>IF(O657&gt;0,RANK(O657,(N657:P657,Q657:AE657)),0)</f>
        <v>2</v>
      </c>
      <c r="F657" s="7">
        <f>IF(P657&gt;0,RANK(P657,(N657:P657,Q657:AE657)),0)</f>
        <v>0</v>
      </c>
      <c r="G657" s="1">
        <f t="shared" si="232"/>
        <v>450</v>
      </c>
      <c r="H657" s="2">
        <f t="shared" si="233"/>
        <v>6.712410501193318E-2</v>
      </c>
      <c r="I657" s="2"/>
      <c r="J657" s="2">
        <f t="shared" si="234"/>
        <v>0.51372315035799521</v>
      </c>
      <c r="K657" s="2">
        <f t="shared" si="235"/>
        <v>0.44659904534606204</v>
      </c>
      <c r="L657" s="2">
        <f t="shared" si="236"/>
        <v>0</v>
      </c>
      <c r="M657" s="2">
        <f t="shared" si="237"/>
        <v>3.9677804295942753E-2</v>
      </c>
      <c r="N657" s="113">
        <v>3444</v>
      </c>
      <c r="O657" s="113">
        <v>2994</v>
      </c>
      <c r="P657" s="113"/>
      <c r="Q657" s="113">
        <v>23</v>
      </c>
      <c r="R657" s="113"/>
      <c r="S657" s="113">
        <v>20</v>
      </c>
      <c r="T657" s="113">
        <v>133</v>
      </c>
      <c r="U657" s="113">
        <v>37</v>
      </c>
      <c r="V657" s="113">
        <v>26</v>
      </c>
      <c r="W657" s="113">
        <v>27</v>
      </c>
      <c r="X657" s="113"/>
      <c r="Y657" s="113">
        <v>0</v>
      </c>
      <c r="Z657" s="115"/>
      <c r="AA657" s="115"/>
      <c r="AB657" s="115"/>
      <c r="AC657" s="115"/>
      <c r="AD657" s="113"/>
      <c r="AE657" s="113"/>
      <c r="AG657" s="7">
        <f>IF(Q657&gt;0,RANK(Q657,(N657:P657,Q657:AE657)),0)</f>
        <v>7</v>
      </c>
      <c r="AH657" s="7">
        <f>IF(R657&gt;0,RANK(R657,(N657:P657,Q657:AE657)),0)</f>
        <v>0</v>
      </c>
      <c r="AI657" s="7">
        <f>IF(T657&gt;0,RANK(T657,(N657:P657,Q657:AE657)),0)</f>
        <v>3</v>
      </c>
      <c r="AJ657" s="7">
        <f>IF(S657&gt;0,RANK(S657,(N657:P657,Q657:AE657)),0)</f>
        <v>8</v>
      </c>
      <c r="AK657" s="2">
        <f t="shared" si="238"/>
        <v>3.4307875894988068E-3</v>
      </c>
      <c r="AL657" s="2">
        <f t="shared" si="239"/>
        <v>0</v>
      </c>
      <c r="AM657" s="2">
        <f t="shared" si="240"/>
        <v>1.9838902147971359E-2</v>
      </c>
      <c r="AN657" s="2">
        <f t="shared" si="241"/>
        <v>2.9832935560859188E-3</v>
      </c>
      <c r="AP657" t="s">
        <v>1999</v>
      </c>
      <c r="AQ657" t="s">
        <v>1597</v>
      </c>
      <c r="AR657">
        <v>0</v>
      </c>
      <c r="AT657" s="97">
        <v>17</v>
      </c>
      <c r="AU657" s="99">
        <v>61</v>
      </c>
      <c r="AV657" s="103">
        <f t="shared" si="230"/>
        <v>17061</v>
      </c>
      <c r="AX657" s="7" t="s">
        <v>1370</v>
      </c>
    </row>
    <row r="658" spans="1:50" hidden="1" outlineLevel="1">
      <c r="A658" t="s">
        <v>407</v>
      </c>
      <c r="B658" t="s">
        <v>1597</v>
      </c>
      <c r="C658" s="1">
        <f t="shared" si="231"/>
        <v>15898</v>
      </c>
      <c r="D658" s="7">
        <f>IF(N658&gt;0, RANK(N658,(N658:P658,Q658:AE658)),0)</f>
        <v>2</v>
      </c>
      <c r="E658" s="7">
        <f>IF(O658&gt;0,RANK(O658,(N658:P658,Q658:AE658)),0)</f>
        <v>1</v>
      </c>
      <c r="F658" s="7">
        <f>IF(P658&gt;0,RANK(P658,(N658:P658,Q658:AE658)),0)</f>
        <v>0</v>
      </c>
      <c r="G658" s="1">
        <f t="shared" si="232"/>
        <v>1647</v>
      </c>
      <c r="H658" s="2">
        <f t="shared" si="233"/>
        <v>0.10359793684740219</v>
      </c>
      <c r="I658" s="2"/>
      <c r="J658" s="2">
        <f t="shared" si="234"/>
        <v>0.42514781733551388</v>
      </c>
      <c r="K658" s="2">
        <f t="shared" si="235"/>
        <v>0.52874575418291614</v>
      </c>
      <c r="L658" s="2">
        <f t="shared" si="236"/>
        <v>0</v>
      </c>
      <c r="M658" s="2">
        <f t="shared" si="237"/>
        <v>4.6106428481569983E-2</v>
      </c>
      <c r="N658" s="113">
        <v>6759</v>
      </c>
      <c r="O658" s="113">
        <v>8406</v>
      </c>
      <c r="P658" s="113"/>
      <c r="Q658" s="113">
        <v>104</v>
      </c>
      <c r="R658" s="113"/>
      <c r="S658" s="113">
        <v>64</v>
      </c>
      <c r="T658" s="113">
        <v>436</v>
      </c>
      <c r="U658" s="113">
        <v>56</v>
      </c>
      <c r="V658" s="113">
        <v>41</v>
      </c>
      <c r="W658" s="113">
        <v>32</v>
      </c>
      <c r="X658" s="113"/>
      <c r="Y658" s="113">
        <v>0</v>
      </c>
      <c r="Z658" s="115"/>
      <c r="AA658" s="115"/>
      <c r="AB658" s="115"/>
      <c r="AC658" s="115"/>
      <c r="AD658" s="113"/>
      <c r="AE658" s="113"/>
      <c r="AG658" s="7">
        <f>IF(Q658&gt;0,RANK(Q658,(N658:P658,Q658:AE658)),0)</f>
        <v>4</v>
      </c>
      <c r="AH658" s="7">
        <f>IF(R658&gt;0,RANK(R658,(N658:P658,Q658:AE658)),0)</f>
        <v>0</v>
      </c>
      <c r="AI658" s="7">
        <f>IF(T658&gt;0,RANK(T658,(N658:P658,Q658:AE658)),0)</f>
        <v>3</v>
      </c>
      <c r="AJ658" s="7">
        <f>IF(S658&gt;0,RANK(S658,(N658:P658,Q658:AE658)),0)</f>
        <v>5</v>
      </c>
      <c r="AK658" s="2">
        <f t="shared" si="238"/>
        <v>6.5417033589130705E-3</v>
      </c>
      <c r="AL658" s="2">
        <f t="shared" si="239"/>
        <v>0</v>
      </c>
      <c r="AM658" s="2">
        <f t="shared" si="240"/>
        <v>2.7424833312366337E-2</v>
      </c>
      <c r="AN658" s="2">
        <f t="shared" si="241"/>
        <v>4.0256636054849665E-3</v>
      </c>
      <c r="AP658" t="s">
        <v>407</v>
      </c>
      <c r="AQ658" t="s">
        <v>1597</v>
      </c>
      <c r="AR658">
        <v>11</v>
      </c>
      <c r="AT658" s="97">
        <v>17</v>
      </c>
      <c r="AU658" s="99">
        <v>63</v>
      </c>
      <c r="AV658" s="103">
        <f t="shared" si="230"/>
        <v>17063</v>
      </c>
      <c r="AX658" s="7" t="s">
        <v>1370</v>
      </c>
    </row>
    <row r="659" spans="1:50" hidden="1" outlineLevel="1">
      <c r="A659" t="s">
        <v>1893</v>
      </c>
      <c r="B659" t="s">
        <v>1597</v>
      </c>
      <c r="C659" s="1">
        <f t="shared" ref="C659:C690" si="242">SUM(N659:AE659)</f>
        <v>4433</v>
      </c>
      <c r="D659" s="7">
        <f>IF(N659&gt;0, RANK(N659,(N659:P659,Q659:AE659)),0)</f>
        <v>1</v>
      </c>
      <c r="E659" s="7">
        <f>IF(O659&gt;0,RANK(O659,(N659:P659,Q659:AE659)),0)</f>
        <v>2</v>
      </c>
      <c r="F659" s="7">
        <f>IF(P659&gt;0,RANK(P659,(N659:P659,Q659:AE659)),0)</f>
        <v>0</v>
      </c>
      <c r="G659" s="1">
        <f t="shared" ref="G659:G690" si="243">IF(C659&gt;0,MAX(N659:P659)-LARGE(N659:P659,2),0)</f>
        <v>219</v>
      </c>
      <c r="H659" s="2">
        <f t="shared" ref="H659:H690" si="244">IF(C659&gt;0,G659/C659,0)</f>
        <v>4.9402210692533276E-2</v>
      </c>
      <c r="I659" s="2"/>
      <c r="J659" s="2">
        <f t="shared" ref="J659:J690" si="245">IF($C659=0,"-",N659/$C659)</f>
        <v>0.515452289645838</v>
      </c>
      <c r="K659" s="2">
        <f t="shared" ref="K659:K690" si="246">IF($C659=0,"-",O659/$C659)</f>
        <v>0.46605007895330475</v>
      </c>
      <c r="L659" s="2">
        <f t="shared" ref="L659:L690" si="247">IF($C659=0,"-",P659/$C659)</f>
        <v>0</v>
      </c>
      <c r="M659" s="2">
        <f t="shared" ref="M659:M690" si="248">IF(C659=0,"-",(1-J659-K659-L659))</f>
        <v>1.8497631400857251E-2</v>
      </c>
      <c r="N659" s="113">
        <v>2285</v>
      </c>
      <c r="O659" s="113">
        <v>2066</v>
      </c>
      <c r="P659" s="113"/>
      <c r="Q659" s="113">
        <v>5</v>
      </c>
      <c r="R659" s="113"/>
      <c r="S659" s="113">
        <v>9</v>
      </c>
      <c r="T659" s="113">
        <v>54</v>
      </c>
      <c r="U659" s="113">
        <v>5</v>
      </c>
      <c r="V659" s="113">
        <v>9</v>
      </c>
      <c r="W659" s="113">
        <v>0</v>
      </c>
      <c r="X659" s="113"/>
      <c r="Y659" s="113">
        <v>0</v>
      </c>
      <c r="Z659" s="115"/>
      <c r="AA659" s="115"/>
      <c r="AB659" s="115"/>
      <c r="AC659" s="115"/>
      <c r="AD659" s="113"/>
      <c r="AE659" s="113"/>
      <c r="AG659" s="7">
        <f>IF(Q659&gt;0,RANK(Q659,(N659:P659,Q659:AE659)),0)</f>
        <v>6</v>
      </c>
      <c r="AH659" s="7">
        <f>IF(R659&gt;0,RANK(R659,(N659:P659,Q659:AE659)),0)</f>
        <v>0</v>
      </c>
      <c r="AI659" s="7">
        <f>IF(T659&gt;0,RANK(T659,(N659:P659,Q659:AE659)),0)</f>
        <v>3</v>
      </c>
      <c r="AJ659" s="7">
        <f>IF(S659&gt;0,RANK(S659,(N659:P659,Q659:AE659)),0)</f>
        <v>4</v>
      </c>
      <c r="AK659" s="2">
        <f t="shared" ref="AK659:AK690" si="249">IF($C659=0,"-",Q659/$C659)</f>
        <v>1.1279043537108053E-3</v>
      </c>
      <c r="AL659" s="2">
        <f t="shared" ref="AL659:AL690" si="250">IF($C659=0,"-",R659/$C659)</f>
        <v>0</v>
      </c>
      <c r="AM659" s="2">
        <f t="shared" ref="AM659:AM690" si="251">IF($C659=0,"-",T659/$C659)</f>
        <v>1.2181367020076697E-2</v>
      </c>
      <c r="AN659" s="2">
        <f t="shared" ref="AN659:AN690" si="252">IF($C659=0,"-",S659/$C659)</f>
        <v>2.0302278366794496E-3</v>
      </c>
      <c r="AP659" t="s">
        <v>1893</v>
      </c>
      <c r="AQ659" t="s">
        <v>1597</v>
      </c>
      <c r="AR659">
        <v>19</v>
      </c>
      <c r="AT659" s="97">
        <v>17</v>
      </c>
      <c r="AU659" s="99">
        <v>65</v>
      </c>
      <c r="AV659" s="103">
        <f t="shared" si="230"/>
        <v>17065</v>
      </c>
      <c r="AX659" s="7" t="s">
        <v>1370</v>
      </c>
    </row>
    <row r="660" spans="1:50" hidden="1" outlineLevel="1">
      <c r="A660" t="s">
        <v>1521</v>
      </c>
      <c r="B660" t="s">
        <v>1597</v>
      </c>
      <c r="C660" s="1">
        <f t="shared" si="242"/>
        <v>9720</v>
      </c>
      <c r="D660" s="7">
        <f>IF(N660&gt;0, RANK(N660,(N660:P660,Q660:AE660)),0)</f>
        <v>1</v>
      </c>
      <c r="E660" s="7">
        <f>IF(O660&gt;0,RANK(O660,(N660:P660,Q660:AE660)),0)</f>
        <v>2</v>
      </c>
      <c r="F660" s="7">
        <f>IF(P660&gt;0,RANK(P660,(N660:P660,Q660:AE660)),0)</f>
        <v>0</v>
      </c>
      <c r="G660" s="1">
        <f t="shared" si="243"/>
        <v>41</v>
      </c>
      <c r="H660" s="2">
        <f t="shared" si="244"/>
        <v>4.2181069958847741E-3</v>
      </c>
      <c r="I660" s="2"/>
      <c r="J660" s="2">
        <f t="shared" si="245"/>
        <v>0.4784979423868313</v>
      </c>
      <c r="K660" s="2">
        <f t="shared" si="246"/>
        <v>0.47427983539094648</v>
      </c>
      <c r="L660" s="2">
        <f t="shared" si="247"/>
        <v>0</v>
      </c>
      <c r="M660" s="2">
        <f t="shared" si="248"/>
        <v>4.7222222222222221E-2</v>
      </c>
      <c r="N660" s="113">
        <v>4651</v>
      </c>
      <c r="O660" s="113">
        <v>4610</v>
      </c>
      <c r="P660" s="113"/>
      <c r="Q660" s="113">
        <v>46</v>
      </c>
      <c r="R660" s="113"/>
      <c r="S660" s="113">
        <v>43</v>
      </c>
      <c r="T660" s="113">
        <v>270</v>
      </c>
      <c r="U660" s="113">
        <v>50</v>
      </c>
      <c r="V660" s="113">
        <v>22</v>
      </c>
      <c r="W660" s="113">
        <v>28</v>
      </c>
      <c r="X660" s="113"/>
      <c r="Y660" s="113">
        <v>0</v>
      </c>
      <c r="Z660" s="115"/>
      <c r="AA660" s="115"/>
      <c r="AB660" s="115"/>
      <c r="AC660" s="115"/>
      <c r="AD660" s="113"/>
      <c r="AE660" s="113"/>
      <c r="AG660" s="7">
        <f>IF(Q660&gt;0,RANK(Q660,(N660:P660,Q660:AE660)),0)</f>
        <v>5</v>
      </c>
      <c r="AH660" s="7">
        <f>IF(R660&gt;0,RANK(R660,(N660:P660,Q660:AE660)),0)</f>
        <v>0</v>
      </c>
      <c r="AI660" s="7">
        <f>IF(T660&gt;0,RANK(T660,(N660:P660,Q660:AE660)),0)</f>
        <v>3</v>
      </c>
      <c r="AJ660" s="7">
        <f>IF(S660&gt;0,RANK(S660,(N660:P660,Q660:AE660)),0)</f>
        <v>6</v>
      </c>
      <c r="AK660" s="2">
        <f t="shared" si="249"/>
        <v>4.7325102880658434E-3</v>
      </c>
      <c r="AL660" s="2">
        <f t="shared" si="250"/>
        <v>0</v>
      </c>
      <c r="AM660" s="2">
        <f t="shared" si="251"/>
        <v>2.7777777777777776E-2</v>
      </c>
      <c r="AN660" s="2">
        <f t="shared" si="252"/>
        <v>4.4238683127572013E-3</v>
      </c>
      <c r="AP660" t="s">
        <v>1521</v>
      </c>
      <c r="AQ660" t="s">
        <v>1597</v>
      </c>
      <c r="AR660">
        <v>17</v>
      </c>
      <c r="AT660" s="97">
        <v>17</v>
      </c>
      <c r="AU660" s="99">
        <v>67</v>
      </c>
      <c r="AV660" s="103">
        <f t="shared" si="230"/>
        <v>17067</v>
      </c>
      <c r="AX660" s="7" t="s">
        <v>1370</v>
      </c>
    </row>
    <row r="661" spans="1:50" hidden="1" outlineLevel="1">
      <c r="A661" t="s">
        <v>168</v>
      </c>
      <c r="B661" t="s">
        <v>1597</v>
      </c>
      <c r="C661" s="1">
        <f t="shared" si="242"/>
        <v>2933</v>
      </c>
      <c r="D661" s="7">
        <f>IF(N661&gt;0, RANK(N661,(N661:P661,Q661:AE661)),0)</f>
        <v>1</v>
      </c>
      <c r="E661" s="7">
        <f>IF(O661&gt;0,RANK(O661,(N661:P661,Q661:AE661)),0)</f>
        <v>2</v>
      </c>
      <c r="F661" s="7">
        <f>IF(P661&gt;0,RANK(P661,(N661:P661,Q661:AE661)),0)</f>
        <v>0</v>
      </c>
      <c r="G661" s="1">
        <f t="shared" si="243"/>
        <v>384</v>
      </c>
      <c r="H661" s="2">
        <f t="shared" si="244"/>
        <v>0.13092396863279918</v>
      </c>
      <c r="I661" s="2"/>
      <c r="J661" s="2">
        <f t="shared" si="245"/>
        <v>0.55097170132969653</v>
      </c>
      <c r="K661" s="2">
        <f t="shared" si="246"/>
        <v>0.42004773269689738</v>
      </c>
      <c r="L661" s="2">
        <f t="shared" si="247"/>
        <v>0</v>
      </c>
      <c r="M661" s="2">
        <f t="shared" si="248"/>
        <v>2.8980565973406092E-2</v>
      </c>
      <c r="N661" s="113">
        <v>1616</v>
      </c>
      <c r="O661" s="113">
        <v>1232</v>
      </c>
      <c r="P661" s="113"/>
      <c r="Q661" s="113">
        <v>10</v>
      </c>
      <c r="R661" s="113"/>
      <c r="S661" s="113">
        <v>12</v>
      </c>
      <c r="T661" s="113">
        <v>38</v>
      </c>
      <c r="U661" s="113">
        <v>11</v>
      </c>
      <c r="V661" s="113">
        <v>9</v>
      </c>
      <c r="W661" s="113">
        <v>5</v>
      </c>
      <c r="X661" s="113"/>
      <c r="Y661" s="113">
        <v>0</v>
      </c>
      <c r="Z661" s="115"/>
      <c r="AA661" s="115"/>
      <c r="AB661" s="115"/>
      <c r="AC661" s="115"/>
      <c r="AD661" s="113"/>
      <c r="AE661" s="113"/>
      <c r="AG661" s="7">
        <f>IF(Q661&gt;0,RANK(Q661,(N661:P661,Q661:AE661)),0)</f>
        <v>6</v>
      </c>
      <c r="AH661" s="7">
        <f>IF(R661&gt;0,RANK(R661,(N661:P661,Q661:AE661)),0)</f>
        <v>0</v>
      </c>
      <c r="AI661" s="7">
        <f>IF(T661&gt;0,RANK(T661,(N661:P661,Q661:AE661)),0)</f>
        <v>3</v>
      </c>
      <c r="AJ661" s="7">
        <f>IF(S661&gt;0,RANK(S661,(N661:P661,Q661:AE661)),0)</f>
        <v>4</v>
      </c>
      <c r="AK661" s="2">
        <f t="shared" si="249"/>
        <v>3.4094783498124785E-3</v>
      </c>
      <c r="AL661" s="2">
        <f t="shared" si="250"/>
        <v>0</v>
      </c>
      <c r="AM661" s="2">
        <f t="shared" si="251"/>
        <v>1.2956017729287419E-2</v>
      </c>
      <c r="AN661" s="2">
        <f t="shared" si="252"/>
        <v>4.0913740197749742E-3</v>
      </c>
      <c r="AP661" t="s">
        <v>168</v>
      </c>
      <c r="AQ661" t="s">
        <v>1597</v>
      </c>
      <c r="AR661">
        <v>19</v>
      </c>
      <c r="AT661" s="97">
        <v>17</v>
      </c>
      <c r="AU661" s="99">
        <v>69</v>
      </c>
      <c r="AV661" s="103">
        <f t="shared" si="230"/>
        <v>17069</v>
      </c>
      <c r="AX661" s="7" t="s">
        <v>1370</v>
      </c>
    </row>
    <row r="662" spans="1:50" hidden="1" outlineLevel="1">
      <c r="A662" t="s">
        <v>1729</v>
      </c>
      <c r="B662" t="s">
        <v>1597</v>
      </c>
      <c r="C662" s="1">
        <f t="shared" si="242"/>
        <v>3928</v>
      </c>
      <c r="D662" s="7">
        <f>IF(N662&gt;0, RANK(N662,(N662:P662,Q662:AE662)),0)</f>
        <v>1</v>
      </c>
      <c r="E662" s="7">
        <f>IF(O662&gt;0,RANK(O662,(N662:P662,Q662:AE662)),0)</f>
        <v>2</v>
      </c>
      <c r="F662" s="7">
        <f>IF(P662&gt;0,RANK(P662,(N662:P662,Q662:AE662)),0)</f>
        <v>0</v>
      </c>
      <c r="G662" s="1">
        <f t="shared" si="243"/>
        <v>551</v>
      </c>
      <c r="H662" s="2">
        <f t="shared" si="244"/>
        <v>0.14027494908350305</v>
      </c>
      <c r="I662" s="2"/>
      <c r="J662" s="2">
        <f t="shared" si="245"/>
        <v>0.5544806517311609</v>
      </c>
      <c r="K662" s="2">
        <f t="shared" si="246"/>
        <v>0.41420570264765783</v>
      </c>
      <c r="L662" s="2">
        <f t="shared" si="247"/>
        <v>0</v>
      </c>
      <c r="M662" s="2">
        <f t="shared" si="248"/>
        <v>3.1313645621181274E-2</v>
      </c>
      <c r="N662" s="113">
        <v>2178</v>
      </c>
      <c r="O662" s="113">
        <v>1627</v>
      </c>
      <c r="P662" s="113"/>
      <c r="Q662" s="113">
        <v>14</v>
      </c>
      <c r="R662" s="113"/>
      <c r="S662" s="113">
        <v>14</v>
      </c>
      <c r="T662" s="113">
        <v>60</v>
      </c>
      <c r="U662" s="113">
        <v>13</v>
      </c>
      <c r="V662" s="113">
        <v>8</v>
      </c>
      <c r="W662" s="113">
        <v>14</v>
      </c>
      <c r="X662" s="113"/>
      <c r="Y662" s="113">
        <v>0</v>
      </c>
      <c r="Z662" s="115"/>
      <c r="AA662" s="115"/>
      <c r="AB662" s="115"/>
      <c r="AC662" s="115"/>
      <c r="AD662" s="113"/>
      <c r="AE662" s="113"/>
      <c r="AG662" s="7">
        <f>IF(Q662&gt;0,RANK(Q662,(N662:P662,Q662:AE662)),0)</f>
        <v>4</v>
      </c>
      <c r="AH662" s="7">
        <f>IF(R662&gt;0,RANK(R662,(N662:P662,Q662:AE662)),0)</f>
        <v>0</v>
      </c>
      <c r="AI662" s="7">
        <f>IF(T662&gt;0,RANK(T662,(N662:P662,Q662:AE662)),0)</f>
        <v>3</v>
      </c>
      <c r="AJ662" s="7">
        <f>IF(S662&gt;0,RANK(S662,(N662:P662,Q662:AE662)),0)</f>
        <v>4</v>
      </c>
      <c r="AK662" s="2">
        <f t="shared" si="249"/>
        <v>3.564154786150713E-3</v>
      </c>
      <c r="AL662" s="2">
        <f t="shared" si="250"/>
        <v>0</v>
      </c>
      <c r="AM662" s="2">
        <f t="shared" si="251"/>
        <v>1.5274949083503055E-2</v>
      </c>
      <c r="AN662" s="2">
        <f t="shared" si="252"/>
        <v>3.564154786150713E-3</v>
      </c>
      <c r="AP662" t="s">
        <v>1729</v>
      </c>
      <c r="AQ662" t="s">
        <v>1597</v>
      </c>
      <c r="AR662">
        <v>17</v>
      </c>
      <c r="AT662" s="97">
        <v>17</v>
      </c>
      <c r="AU662" s="99">
        <v>71</v>
      </c>
      <c r="AV662" s="103">
        <f t="shared" si="230"/>
        <v>17071</v>
      </c>
      <c r="AX662" s="7" t="s">
        <v>1370</v>
      </c>
    </row>
    <row r="663" spans="1:50" hidden="1" outlineLevel="1">
      <c r="A663" t="s">
        <v>525</v>
      </c>
      <c r="B663" t="s">
        <v>1597</v>
      </c>
      <c r="C663" s="1">
        <f t="shared" si="242"/>
        <v>23757</v>
      </c>
      <c r="D663" s="7">
        <f>IF(N663&gt;0, RANK(N663,(N663:P663,Q663:AE663)),0)</f>
        <v>1</v>
      </c>
      <c r="E663" s="7">
        <f>IF(O663&gt;0,RANK(O663,(N663:P663,Q663:AE663)),0)</f>
        <v>2</v>
      </c>
      <c r="F663" s="7">
        <f>IF(P663&gt;0,RANK(P663,(N663:P663,Q663:AE663)),0)</f>
        <v>0</v>
      </c>
      <c r="G663" s="1">
        <f t="shared" si="243"/>
        <v>493</v>
      </c>
      <c r="H663" s="2">
        <f t="shared" si="244"/>
        <v>2.0751778423201583E-2</v>
      </c>
      <c r="I663" s="2"/>
      <c r="J663" s="2">
        <f t="shared" si="245"/>
        <v>0.49206549648524645</v>
      </c>
      <c r="K663" s="2">
        <f t="shared" si="246"/>
        <v>0.47131371806204486</v>
      </c>
      <c r="L663" s="2">
        <f t="shared" si="247"/>
        <v>0</v>
      </c>
      <c r="M663" s="2">
        <f t="shared" si="248"/>
        <v>3.6620785452708693E-2</v>
      </c>
      <c r="N663" s="113">
        <v>11690</v>
      </c>
      <c r="O663" s="113">
        <v>11197</v>
      </c>
      <c r="P663" s="113"/>
      <c r="Q663" s="113">
        <v>121</v>
      </c>
      <c r="R663" s="113"/>
      <c r="S663" s="113">
        <v>100</v>
      </c>
      <c r="T663" s="113">
        <v>428</v>
      </c>
      <c r="U663" s="113">
        <v>109</v>
      </c>
      <c r="V663" s="113">
        <v>49</v>
      </c>
      <c r="W663" s="113">
        <v>62</v>
      </c>
      <c r="X663" s="113"/>
      <c r="Y663" s="113">
        <v>1</v>
      </c>
      <c r="Z663" s="115"/>
      <c r="AA663" s="115"/>
      <c r="AB663" s="115"/>
      <c r="AC663" s="115"/>
      <c r="AD663" s="113"/>
      <c r="AE663" s="113"/>
      <c r="AG663" s="7">
        <f>IF(Q663&gt;0,RANK(Q663,(N663:P663,Q663:AE663)),0)</f>
        <v>4</v>
      </c>
      <c r="AH663" s="7">
        <f>IF(R663&gt;0,RANK(R663,(N663:P663,Q663:AE663)),0)</f>
        <v>0</v>
      </c>
      <c r="AI663" s="7">
        <f>IF(T663&gt;0,RANK(T663,(N663:P663,Q663:AE663)),0)</f>
        <v>3</v>
      </c>
      <c r="AJ663" s="7">
        <f>IF(S663&gt;0,RANK(S663,(N663:P663,Q663:AE663)),0)</f>
        <v>6</v>
      </c>
      <c r="AK663" s="2">
        <f t="shared" si="249"/>
        <v>5.0932356779054598E-3</v>
      </c>
      <c r="AL663" s="2">
        <f t="shared" si="250"/>
        <v>0</v>
      </c>
      <c r="AM663" s="2">
        <f t="shared" si="251"/>
        <v>1.8015742728458982E-2</v>
      </c>
      <c r="AN663" s="2">
        <f t="shared" si="252"/>
        <v>4.2092856842193879E-3</v>
      </c>
      <c r="AP663" t="s">
        <v>525</v>
      </c>
      <c r="AQ663" t="s">
        <v>1597</v>
      </c>
      <c r="AR663">
        <v>0</v>
      </c>
      <c r="AT663" s="97">
        <v>17</v>
      </c>
      <c r="AU663" s="99">
        <v>73</v>
      </c>
      <c r="AV663" s="103">
        <f t="shared" si="230"/>
        <v>17073</v>
      </c>
      <c r="AX663" s="7" t="s">
        <v>1370</v>
      </c>
    </row>
    <row r="664" spans="1:50" hidden="1" outlineLevel="1">
      <c r="A664" t="s">
        <v>328</v>
      </c>
      <c r="B664" t="s">
        <v>1597</v>
      </c>
      <c r="C664" s="1">
        <f t="shared" si="242"/>
        <v>14180</v>
      </c>
      <c r="D664" s="7">
        <f>IF(N664&gt;0, RANK(N664,(N664:P664,Q664:AE664)),0)</f>
        <v>2</v>
      </c>
      <c r="E664" s="7">
        <f>IF(O664&gt;0,RANK(O664,(N664:P664,Q664:AE664)),0)</f>
        <v>1</v>
      </c>
      <c r="F664" s="7">
        <f>IF(P664&gt;0,RANK(P664,(N664:P664,Q664:AE664)),0)</f>
        <v>0</v>
      </c>
      <c r="G664" s="1">
        <f t="shared" si="243"/>
        <v>3302</v>
      </c>
      <c r="H664" s="2">
        <f t="shared" si="244"/>
        <v>0.23286318758815233</v>
      </c>
      <c r="I664" s="2"/>
      <c r="J664" s="2">
        <f t="shared" si="245"/>
        <v>0.35726375176304653</v>
      </c>
      <c r="K664" s="2">
        <f t="shared" si="246"/>
        <v>0.59012693935119886</v>
      </c>
      <c r="L664" s="2">
        <f t="shared" si="247"/>
        <v>0</v>
      </c>
      <c r="M664" s="2">
        <f t="shared" si="248"/>
        <v>5.2609308885754547E-2</v>
      </c>
      <c r="N664" s="113">
        <v>5066</v>
      </c>
      <c r="O664" s="113">
        <v>8368</v>
      </c>
      <c r="P664" s="113"/>
      <c r="Q664" s="113">
        <v>76</v>
      </c>
      <c r="R664" s="113"/>
      <c r="S664" s="113">
        <v>49</v>
      </c>
      <c r="T664" s="113">
        <v>508</v>
      </c>
      <c r="U664" s="113">
        <v>30</v>
      </c>
      <c r="V664" s="113">
        <v>49</v>
      </c>
      <c r="W664" s="113">
        <v>34</v>
      </c>
      <c r="X664" s="113"/>
      <c r="Y664" s="113">
        <v>0</v>
      </c>
      <c r="Z664" s="115"/>
      <c r="AA664" s="115"/>
      <c r="AB664" s="115"/>
      <c r="AC664" s="115"/>
      <c r="AD664" s="113"/>
      <c r="AE664" s="113"/>
      <c r="AG664" s="7">
        <f>IF(Q664&gt;0,RANK(Q664,(N664:P664,Q664:AE664)),0)</f>
        <v>4</v>
      </c>
      <c r="AH664" s="7">
        <f>IF(R664&gt;0,RANK(R664,(N664:P664,Q664:AE664)),0)</f>
        <v>0</v>
      </c>
      <c r="AI664" s="7">
        <f>IF(T664&gt;0,RANK(T664,(N664:P664,Q664:AE664)),0)</f>
        <v>3</v>
      </c>
      <c r="AJ664" s="7">
        <f>IF(S664&gt;0,RANK(S664,(N664:P664,Q664:AE664)),0)</f>
        <v>5</v>
      </c>
      <c r="AK664" s="2">
        <f t="shared" si="249"/>
        <v>5.3596614950634693E-3</v>
      </c>
      <c r="AL664" s="2">
        <f t="shared" si="250"/>
        <v>0</v>
      </c>
      <c r="AM664" s="2">
        <f t="shared" si="251"/>
        <v>3.5825105782792667E-2</v>
      </c>
      <c r="AN664" s="2">
        <f t="shared" si="252"/>
        <v>3.455571227080395E-3</v>
      </c>
      <c r="AP664" t="s">
        <v>328</v>
      </c>
      <c r="AQ664" t="s">
        <v>1597</v>
      </c>
      <c r="AR664">
        <v>15</v>
      </c>
      <c r="AT664" s="97">
        <v>17</v>
      </c>
      <c r="AU664" s="99">
        <v>75</v>
      </c>
      <c r="AV664" s="103">
        <f t="shared" si="230"/>
        <v>17075</v>
      </c>
      <c r="AX664" s="7" t="s">
        <v>1370</v>
      </c>
    </row>
    <row r="665" spans="1:50" hidden="1" outlineLevel="1">
      <c r="A665" t="s">
        <v>1151</v>
      </c>
      <c r="B665" t="s">
        <v>1597</v>
      </c>
      <c r="C665" s="1">
        <f t="shared" si="242"/>
        <v>24009</v>
      </c>
      <c r="D665" s="7">
        <f>IF(N665&gt;0, RANK(N665,(N665:P665,Q665:AE665)),0)</f>
        <v>1</v>
      </c>
      <c r="E665" s="7">
        <f>IF(O665&gt;0,RANK(O665,(N665:P665,Q665:AE665)),0)</f>
        <v>2</v>
      </c>
      <c r="F665" s="7">
        <f>IF(P665&gt;0,RANK(P665,(N665:P665,Q665:AE665)),0)</f>
        <v>0</v>
      </c>
      <c r="G665" s="1">
        <f t="shared" si="243"/>
        <v>4323</v>
      </c>
      <c r="H665" s="2">
        <f t="shared" si="244"/>
        <v>0.1800574784455829</v>
      </c>
      <c r="I665" s="2"/>
      <c r="J665" s="2">
        <f t="shared" si="245"/>
        <v>0.56916156441334498</v>
      </c>
      <c r="K665" s="2">
        <f t="shared" si="246"/>
        <v>0.38910408596776208</v>
      </c>
      <c r="L665" s="2">
        <f t="shared" si="247"/>
        <v>0</v>
      </c>
      <c r="M665" s="2">
        <f t="shared" si="248"/>
        <v>4.1734349618892941E-2</v>
      </c>
      <c r="N665" s="113">
        <v>13665</v>
      </c>
      <c r="O665" s="113">
        <v>9342</v>
      </c>
      <c r="P665" s="113"/>
      <c r="Q665" s="113">
        <v>112</v>
      </c>
      <c r="R665" s="113"/>
      <c r="S665" s="113">
        <v>55</v>
      </c>
      <c r="T665" s="113">
        <v>639</v>
      </c>
      <c r="U665" s="113">
        <v>83</v>
      </c>
      <c r="V665" s="113">
        <v>69</v>
      </c>
      <c r="W665" s="113">
        <v>44</v>
      </c>
      <c r="X665" s="113"/>
      <c r="Y665" s="113">
        <v>0</v>
      </c>
      <c r="Z665" s="115"/>
      <c r="AA665" s="115"/>
      <c r="AB665" s="115"/>
      <c r="AC665" s="115"/>
      <c r="AD665" s="113"/>
      <c r="AE665" s="113"/>
      <c r="AG665" s="7">
        <f>IF(Q665&gt;0,RANK(Q665,(N665:P665,Q665:AE665)),0)</f>
        <v>4</v>
      </c>
      <c r="AH665" s="7">
        <f>IF(R665&gt;0,RANK(R665,(N665:P665,Q665:AE665)),0)</f>
        <v>0</v>
      </c>
      <c r="AI665" s="7">
        <f>IF(T665&gt;0,RANK(T665,(N665:P665,Q665:AE665)),0)</f>
        <v>3</v>
      </c>
      <c r="AJ665" s="7">
        <f>IF(S665&gt;0,RANK(S665,(N665:P665,Q665:AE665)),0)</f>
        <v>7</v>
      </c>
      <c r="AK665" s="2">
        <f t="shared" si="249"/>
        <v>4.6649173226706656E-3</v>
      </c>
      <c r="AL665" s="2">
        <f t="shared" si="250"/>
        <v>0</v>
      </c>
      <c r="AM665" s="2">
        <f t="shared" si="251"/>
        <v>2.6615019367737098E-2</v>
      </c>
      <c r="AN665" s="2">
        <f t="shared" si="252"/>
        <v>2.2908076138114875E-3</v>
      </c>
      <c r="AP665" t="s">
        <v>1151</v>
      </c>
      <c r="AQ665" t="s">
        <v>1597</v>
      </c>
      <c r="AR665">
        <v>12</v>
      </c>
      <c r="AT665" s="97">
        <v>17</v>
      </c>
      <c r="AU665" s="99">
        <v>77</v>
      </c>
      <c r="AV665" s="103">
        <f t="shared" si="230"/>
        <v>17077</v>
      </c>
      <c r="AX665" s="7" t="s">
        <v>1370</v>
      </c>
    </row>
    <row r="666" spans="1:50" hidden="1" outlineLevel="1">
      <c r="A666" t="s">
        <v>201</v>
      </c>
      <c r="B666" t="s">
        <v>1597</v>
      </c>
      <c r="C666" s="1">
        <f t="shared" si="242"/>
        <v>5249</v>
      </c>
      <c r="D666" s="7">
        <f>IF(N666&gt;0, RANK(N666,(N666:P666,Q666:AE666)),0)</f>
        <v>1</v>
      </c>
      <c r="E666" s="7">
        <f>IF(O666&gt;0,RANK(O666,(N666:P666,Q666:AE666)),0)</f>
        <v>2</v>
      </c>
      <c r="F666" s="7">
        <f>IF(P666&gt;0,RANK(P666,(N666:P666,Q666:AE666)),0)</f>
        <v>0</v>
      </c>
      <c r="G666" s="1">
        <f t="shared" si="243"/>
        <v>77</v>
      </c>
      <c r="H666" s="2">
        <f t="shared" si="244"/>
        <v>1.4669460849685654E-2</v>
      </c>
      <c r="I666" s="2"/>
      <c r="J666" s="2">
        <f t="shared" si="245"/>
        <v>0.46294532291865115</v>
      </c>
      <c r="K666" s="2">
        <f t="shared" si="246"/>
        <v>0.44827586206896552</v>
      </c>
      <c r="L666" s="2">
        <f t="shared" si="247"/>
        <v>0</v>
      </c>
      <c r="M666" s="2">
        <f t="shared" si="248"/>
        <v>8.8778815012383383E-2</v>
      </c>
      <c r="N666" s="113">
        <v>2430</v>
      </c>
      <c r="O666" s="113">
        <v>2353</v>
      </c>
      <c r="P666" s="113"/>
      <c r="Q666" s="113">
        <v>11</v>
      </c>
      <c r="R666" s="113"/>
      <c r="S666" s="113">
        <v>22</v>
      </c>
      <c r="T666" s="113">
        <v>399</v>
      </c>
      <c r="U666" s="113">
        <v>12</v>
      </c>
      <c r="V666" s="113">
        <v>8</v>
      </c>
      <c r="W666" s="113">
        <v>14</v>
      </c>
      <c r="X666" s="113"/>
      <c r="Y666" s="113">
        <v>0</v>
      </c>
      <c r="Z666" s="115"/>
      <c r="AA666" s="115"/>
      <c r="AB666" s="115"/>
      <c r="AC666" s="115"/>
      <c r="AD666" s="113"/>
      <c r="AE666" s="113"/>
      <c r="AG666" s="7">
        <f>IF(Q666&gt;0,RANK(Q666,(N666:P666,Q666:AE666)),0)</f>
        <v>7</v>
      </c>
      <c r="AH666" s="7">
        <f>IF(R666&gt;0,RANK(R666,(N666:P666,Q666:AE666)),0)</f>
        <v>0</v>
      </c>
      <c r="AI666" s="7">
        <f>IF(T666&gt;0,RANK(T666,(N666:P666,Q666:AE666)),0)</f>
        <v>3</v>
      </c>
      <c r="AJ666" s="7">
        <f>IF(S666&gt;0,RANK(S666,(N666:P666,Q666:AE666)),0)</f>
        <v>4</v>
      </c>
      <c r="AK666" s="2">
        <f t="shared" si="249"/>
        <v>2.0956372642408076E-3</v>
      </c>
      <c r="AL666" s="2">
        <f t="shared" si="250"/>
        <v>0</v>
      </c>
      <c r="AM666" s="2">
        <f t="shared" si="251"/>
        <v>7.6014478948371114E-2</v>
      </c>
      <c r="AN666" s="2">
        <f t="shared" si="252"/>
        <v>4.1912745284816153E-3</v>
      </c>
      <c r="AP666" t="s">
        <v>201</v>
      </c>
      <c r="AQ666" t="s">
        <v>1597</v>
      </c>
      <c r="AR666">
        <v>19</v>
      </c>
      <c r="AT666" s="97">
        <v>17</v>
      </c>
      <c r="AU666" s="99">
        <v>79</v>
      </c>
      <c r="AV666" s="103">
        <f t="shared" si="230"/>
        <v>17079</v>
      </c>
      <c r="AX666" s="7" t="s">
        <v>1370</v>
      </c>
    </row>
    <row r="667" spans="1:50" hidden="1" outlineLevel="1">
      <c r="A667" t="s">
        <v>1042</v>
      </c>
      <c r="B667" t="s">
        <v>1597</v>
      </c>
      <c r="C667" s="1">
        <f t="shared" si="242"/>
        <v>16964</v>
      </c>
      <c r="D667" s="7">
        <f>IF(N667&gt;0, RANK(N667,(N667:P667,Q667:AE667)),0)</f>
        <v>1</v>
      </c>
      <c r="E667" s="7">
        <f>IF(O667&gt;0,RANK(O667,(N667:P667,Q667:AE667)),0)</f>
        <v>2</v>
      </c>
      <c r="F667" s="7">
        <f>IF(P667&gt;0,RANK(P667,(N667:P667,Q667:AE667)),0)</f>
        <v>0</v>
      </c>
      <c r="G667" s="1">
        <f t="shared" si="243"/>
        <v>652</v>
      </c>
      <c r="H667" s="2">
        <f t="shared" si="244"/>
        <v>3.8434331525583586E-2</v>
      </c>
      <c r="I667" s="2"/>
      <c r="J667" s="2">
        <f t="shared" si="245"/>
        <v>0.49722942702192879</v>
      </c>
      <c r="K667" s="2">
        <f t="shared" si="246"/>
        <v>0.45879509549634523</v>
      </c>
      <c r="L667" s="2">
        <f t="shared" si="247"/>
        <v>0</v>
      </c>
      <c r="M667" s="2">
        <f t="shared" si="248"/>
        <v>4.3975477481725922E-2</v>
      </c>
      <c r="N667" s="113">
        <v>8435</v>
      </c>
      <c r="O667" s="113">
        <v>7783</v>
      </c>
      <c r="P667" s="113"/>
      <c r="Q667" s="113">
        <v>48</v>
      </c>
      <c r="R667" s="113"/>
      <c r="S667" s="113">
        <v>46</v>
      </c>
      <c r="T667" s="113">
        <v>523</v>
      </c>
      <c r="U667" s="113">
        <v>44</v>
      </c>
      <c r="V667" s="113">
        <v>44</v>
      </c>
      <c r="W667" s="113">
        <v>41</v>
      </c>
      <c r="X667" s="113"/>
      <c r="Y667" s="113">
        <v>0</v>
      </c>
      <c r="Z667" s="115"/>
      <c r="AA667" s="115"/>
      <c r="AB667" s="115"/>
      <c r="AC667" s="115"/>
      <c r="AD667" s="113"/>
      <c r="AE667" s="113"/>
      <c r="AG667" s="7">
        <f>IF(Q667&gt;0,RANK(Q667,(N667:P667,Q667:AE667)),0)</f>
        <v>4</v>
      </c>
      <c r="AH667" s="7">
        <f>IF(R667&gt;0,RANK(R667,(N667:P667,Q667:AE667)),0)</f>
        <v>0</v>
      </c>
      <c r="AI667" s="7">
        <f>IF(T667&gt;0,RANK(T667,(N667:P667,Q667:AE667)),0)</f>
        <v>3</v>
      </c>
      <c r="AJ667" s="7">
        <f>IF(S667&gt;0,RANK(S667,(N667:P667,Q667:AE667)),0)</f>
        <v>5</v>
      </c>
      <c r="AK667" s="2">
        <f t="shared" si="249"/>
        <v>2.8295213393067674E-3</v>
      </c>
      <c r="AL667" s="2">
        <f t="shared" si="250"/>
        <v>0</v>
      </c>
      <c r="AM667" s="2">
        <f t="shared" si="251"/>
        <v>3.0829992926196651E-2</v>
      </c>
      <c r="AN667" s="2">
        <f t="shared" si="252"/>
        <v>2.7116246168356522E-3</v>
      </c>
      <c r="AP667" t="s">
        <v>1042</v>
      </c>
      <c r="AQ667" t="s">
        <v>1597</v>
      </c>
      <c r="AR667">
        <v>19</v>
      </c>
      <c r="AT667" s="97">
        <v>17</v>
      </c>
      <c r="AU667" s="99">
        <v>81</v>
      </c>
      <c r="AV667" s="103">
        <f t="shared" si="230"/>
        <v>17081</v>
      </c>
      <c r="AX667" s="7" t="s">
        <v>1370</v>
      </c>
    </row>
    <row r="668" spans="1:50" hidden="1" outlineLevel="1">
      <c r="A668" t="s">
        <v>569</v>
      </c>
      <c r="B668" t="s">
        <v>1597</v>
      </c>
      <c r="C668" s="1">
        <f t="shared" si="242"/>
        <v>9741</v>
      </c>
      <c r="D668" s="7">
        <f>IF(N668&gt;0, RANK(N668,(N668:P668,Q668:AE668)),0)</f>
        <v>1</v>
      </c>
      <c r="E668" s="7">
        <f>IF(O668&gt;0,RANK(O668,(N668:P668,Q668:AE668)),0)</f>
        <v>2</v>
      </c>
      <c r="F668" s="7">
        <f>IF(P668&gt;0,RANK(P668,(N668:P668,Q668:AE668)),0)</f>
        <v>0</v>
      </c>
      <c r="G668" s="1">
        <f t="shared" si="243"/>
        <v>1843</v>
      </c>
      <c r="H668" s="2">
        <f t="shared" si="244"/>
        <v>0.18920028744482087</v>
      </c>
      <c r="I668" s="2"/>
      <c r="J668" s="2">
        <f t="shared" si="245"/>
        <v>0.57201519351195973</v>
      </c>
      <c r="K668" s="2">
        <f t="shared" si="246"/>
        <v>0.38281490606713892</v>
      </c>
      <c r="L668" s="2">
        <f t="shared" si="247"/>
        <v>0</v>
      </c>
      <c r="M668" s="2">
        <f t="shared" si="248"/>
        <v>4.5169900420901354E-2</v>
      </c>
      <c r="N668" s="113">
        <v>5572</v>
      </c>
      <c r="O668" s="113">
        <v>3729</v>
      </c>
      <c r="P668" s="113"/>
      <c r="Q668" s="113">
        <v>55</v>
      </c>
      <c r="R668" s="113"/>
      <c r="S668" s="113">
        <v>25</v>
      </c>
      <c r="T668" s="113">
        <v>235</v>
      </c>
      <c r="U668" s="113">
        <v>30</v>
      </c>
      <c r="V668" s="113">
        <v>51</v>
      </c>
      <c r="W668" s="113">
        <v>44</v>
      </c>
      <c r="X668" s="113"/>
      <c r="Y668" s="113">
        <v>0</v>
      </c>
      <c r="Z668" s="115"/>
      <c r="AA668" s="115"/>
      <c r="AB668" s="115"/>
      <c r="AC668" s="115"/>
      <c r="AD668" s="113"/>
      <c r="AE668" s="113"/>
      <c r="AG668" s="7">
        <f>IF(Q668&gt;0,RANK(Q668,(N668:P668,Q668:AE668)),0)</f>
        <v>4</v>
      </c>
      <c r="AH668" s="7">
        <f>IF(R668&gt;0,RANK(R668,(N668:P668,Q668:AE668)),0)</f>
        <v>0</v>
      </c>
      <c r="AI668" s="7">
        <f>IF(T668&gt;0,RANK(T668,(N668:P668,Q668:AE668)),0)</f>
        <v>3</v>
      </c>
      <c r="AJ668" s="7">
        <f>IF(S668&gt;0,RANK(S668,(N668:P668,Q668:AE668)),0)</f>
        <v>8</v>
      </c>
      <c r="AK668" s="2">
        <f t="shared" si="249"/>
        <v>5.6462375526126684E-3</v>
      </c>
      <c r="AL668" s="2">
        <f t="shared" si="250"/>
        <v>0</v>
      </c>
      <c r="AM668" s="2">
        <f t="shared" si="251"/>
        <v>2.4124833179345037E-2</v>
      </c>
      <c r="AN668" s="2">
        <f t="shared" si="252"/>
        <v>2.5664716148239399E-3</v>
      </c>
      <c r="AP668" t="s">
        <v>569</v>
      </c>
      <c r="AQ668" t="s">
        <v>1597</v>
      </c>
      <c r="AR668">
        <v>0</v>
      </c>
      <c r="AT668" s="97">
        <v>17</v>
      </c>
      <c r="AU668" s="99">
        <v>83</v>
      </c>
      <c r="AV668" s="103">
        <f t="shared" si="230"/>
        <v>17083</v>
      </c>
      <c r="AX668" s="7" t="s">
        <v>1370</v>
      </c>
    </row>
    <row r="669" spans="1:50" hidden="1" outlineLevel="1">
      <c r="A669" t="s">
        <v>2294</v>
      </c>
      <c r="B669" t="s">
        <v>1597</v>
      </c>
      <c r="C669" s="1">
        <f t="shared" si="242"/>
        <v>10051</v>
      </c>
      <c r="D669" s="7">
        <f>IF(N669&gt;0, RANK(N669,(N669:P669,Q669:AE669)),0)</f>
        <v>2</v>
      </c>
      <c r="E669" s="7">
        <f>IF(O669&gt;0,RANK(O669,(N669:P669,Q669:AE669)),0)</f>
        <v>1</v>
      </c>
      <c r="F669" s="7">
        <f>IF(P669&gt;0,RANK(P669,(N669:P669,Q669:AE669)),0)</f>
        <v>0</v>
      </c>
      <c r="G669" s="1">
        <f t="shared" si="243"/>
        <v>643</v>
      </c>
      <c r="H669" s="2">
        <f t="shared" si="244"/>
        <v>6.3973733956820211E-2</v>
      </c>
      <c r="I669" s="2"/>
      <c r="J669" s="2">
        <f t="shared" si="245"/>
        <v>0.44702019699532386</v>
      </c>
      <c r="K669" s="2">
        <f t="shared" si="246"/>
        <v>0.51099393095214407</v>
      </c>
      <c r="L669" s="2">
        <f t="shared" si="247"/>
        <v>0</v>
      </c>
      <c r="M669" s="2">
        <f t="shared" si="248"/>
        <v>4.1985872052532125E-2</v>
      </c>
      <c r="N669" s="113">
        <v>4493</v>
      </c>
      <c r="O669" s="113">
        <v>5136</v>
      </c>
      <c r="P669" s="113"/>
      <c r="Q669" s="113">
        <v>52</v>
      </c>
      <c r="R669" s="113"/>
      <c r="S669" s="113">
        <v>30</v>
      </c>
      <c r="T669" s="113">
        <v>226</v>
      </c>
      <c r="U669" s="113">
        <v>62</v>
      </c>
      <c r="V669" s="113">
        <v>28</v>
      </c>
      <c r="W669" s="113">
        <v>24</v>
      </c>
      <c r="X669" s="113"/>
      <c r="Y669" s="113">
        <v>0</v>
      </c>
      <c r="Z669" s="115"/>
      <c r="AA669" s="115"/>
      <c r="AB669" s="115"/>
      <c r="AC669" s="115"/>
      <c r="AD669" s="113"/>
      <c r="AE669" s="113"/>
      <c r="AG669" s="7">
        <f>IF(Q669&gt;0,RANK(Q669,(N669:P669,Q669:AE669)),0)</f>
        <v>5</v>
      </c>
      <c r="AH669" s="7">
        <f>IF(R669&gt;0,RANK(R669,(N669:P669,Q669:AE669)),0)</f>
        <v>0</v>
      </c>
      <c r="AI669" s="7">
        <f>IF(T669&gt;0,RANK(T669,(N669:P669,Q669:AE669)),0)</f>
        <v>3</v>
      </c>
      <c r="AJ669" s="7">
        <f>IF(S669&gt;0,RANK(S669,(N669:P669,Q669:AE669)),0)</f>
        <v>6</v>
      </c>
      <c r="AK669" s="2">
        <f t="shared" si="249"/>
        <v>5.1736145657148543E-3</v>
      </c>
      <c r="AL669" s="2">
        <f t="shared" si="250"/>
        <v>0</v>
      </c>
      <c r="AM669" s="2">
        <f t="shared" si="251"/>
        <v>2.2485324843299175E-2</v>
      </c>
      <c r="AN669" s="2">
        <f t="shared" si="252"/>
        <v>2.9847776340662623E-3</v>
      </c>
      <c r="AP669" t="s">
        <v>2294</v>
      </c>
      <c r="AQ669" t="s">
        <v>1597</v>
      </c>
      <c r="AR669">
        <v>16</v>
      </c>
      <c r="AT669" s="97">
        <v>17</v>
      </c>
      <c r="AU669" s="99">
        <v>85</v>
      </c>
      <c r="AV669" s="103">
        <f t="shared" si="230"/>
        <v>17085</v>
      </c>
      <c r="AX669" s="7" t="s">
        <v>1370</v>
      </c>
    </row>
    <row r="670" spans="1:50" hidden="1" outlineLevel="1">
      <c r="A670" t="s">
        <v>1800</v>
      </c>
      <c r="B670" t="s">
        <v>1597</v>
      </c>
      <c r="C670" s="1">
        <f t="shared" si="242"/>
        <v>5180</v>
      </c>
      <c r="D670" s="7">
        <f>IF(N670&gt;0, RANK(N670,(N670:P670,Q670:AE670)),0)</f>
        <v>2</v>
      </c>
      <c r="E670" s="7">
        <f>IF(O670&gt;0,RANK(O670,(N670:P670,Q670:AE670)),0)</f>
        <v>1</v>
      </c>
      <c r="F670" s="7">
        <f>IF(P670&gt;0,RANK(P670,(N670:P670,Q670:AE670)),0)</f>
        <v>0</v>
      </c>
      <c r="G670" s="1">
        <f t="shared" si="243"/>
        <v>546</v>
      </c>
      <c r="H670" s="2">
        <f t="shared" si="244"/>
        <v>0.10540540540540541</v>
      </c>
      <c r="I670" s="2"/>
      <c r="J670" s="2">
        <f t="shared" si="245"/>
        <v>0.43127413127413128</v>
      </c>
      <c r="K670" s="2">
        <f t="shared" si="246"/>
        <v>0.53667953667953672</v>
      </c>
      <c r="L670" s="2">
        <f t="shared" si="247"/>
        <v>0</v>
      </c>
      <c r="M670" s="2">
        <f t="shared" si="248"/>
        <v>3.2046332046332004E-2</v>
      </c>
      <c r="N670" s="113">
        <v>2234</v>
      </c>
      <c r="O670" s="113">
        <v>2780</v>
      </c>
      <c r="P670" s="113"/>
      <c r="Q670" s="113">
        <v>12</v>
      </c>
      <c r="R670" s="113"/>
      <c r="S670" s="113">
        <v>24</v>
      </c>
      <c r="T670" s="113">
        <v>96</v>
      </c>
      <c r="U670" s="113">
        <v>15</v>
      </c>
      <c r="V670" s="113">
        <v>14</v>
      </c>
      <c r="W670" s="113">
        <v>5</v>
      </c>
      <c r="X670" s="113"/>
      <c r="Y670" s="113">
        <v>0</v>
      </c>
      <c r="Z670" s="115"/>
      <c r="AA670" s="115"/>
      <c r="AB670" s="115"/>
      <c r="AC670" s="115"/>
      <c r="AD670" s="113"/>
      <c r="AE670" s="113"/>
      <c r="AG670" s="7">
        <f>IF(Q670&gt;0,RANK(Q670,(N670:P670,Q670:AE670)),0)</f>
        <v>7</v>
      </c>
      <c r="AH670" s="7">
        <f>IF(R670&gt;0,RANK(R670,(N670:P670,Q670:AE670)),0)</f>
        <v>0</v>
      </c>
      <c r="AI670" s="7">
        <f>IF(T670&gt;0,RANK(T670,(N670:P670,Q670:AE670)),0)</f>
        <v>3</v>
      </c>
      <c r="AJ670" s="7">
        <f>IF(S670&gt;0,RANK(S670,(N670:P670,Q670:AE670)),0)</f>
        <v>4</v>
      </c>
      <c r="AK670" s="2">
        <f t="shared" si="249"/>
        <v>2.3166023166023165E-3</v>
      </c>
      <c r="AL670" s="2">
        <f t="shared" si="250"/>
        <v>0</v>
      </c>
      <c r="AM670" s="2">
        <f t="shared" si="251"/>
        <v>1.8532818532818532E-2</v>
      </c>
      <c r="AN670" s="2">
        <f t="shared" si="252"/>
        <v>4.633204633204633E-3</v>
      </c>
      <c r="AP670" t="s">
        <v>1800</v>
      </c>
      <c r="AQ670" t="s">
        <v>1597</v>
      </c>
      <c r="AR670">
        <v>19</v>
      </c>
      <c r="AT670" s="97">
        <v>17</v>
      </c>
      <c r="AU670" s="99">
        <v>87</v>
      </c>
      <c r="AV670" s="103">
        <f t="shared" si="230"/>
        <v>17087</v>
      </c>
      <c r="AX670" s="7" t="s">
        <v>1370</v>
      </c>
    </row>
    <row r="671" spans="1:50" hidden="1" outlineLevel="1">
      <c r="A671" t="s">
        <v>1284</v>
      </c>
      <c r="B671" t="s">
        <v>1597</v>
      </c>
      <c r="C671" s="1">
        <f t="shared" si="242"/>
        <v>125631</v>
      </c>
      <c r="D671" s="7">
        <f>IF(N671&gt;0, RANK(N671,(N671:P671,Q671:AE671)),0)</f>
        <v>2</v>
      </c>
      <c r="E671" s="7">
        <f>IF(O671&gt;0,RANK(O671,(N671:P671,Q671:AE671)),0)</f>
        <v>1</v>
      </c>
      <c r="F671" s="7">
        <f>IF(P671&gt;0,RANK(P671,(N671:P671,Q671:AE671)),0)</f>
        <v>0</v>
      </c>
      <c r="G671" s="1">
        <f t="shared" si="243"/>
        <v>11685</v>
      </c>
      <c r="H671" s="2">
        <f t="shared" si="244"/>
        <v>9.3010483081405068E-2</v>
      </c>
      <c r="I671" s="2"/>
      <c r="J671" s="2">
        <f t="shared" si="245"/>
        <v>0.42511004449538731</v>
      </c>
      <c r="K671" s="2">
        <f t="shared" si="246"/>
        <v>0.51812052757679239</v>
      </c>
      <c r="L671" s="2">
        <f t="shared" si="247"/>
        <v>0</v>
      </c>
      <c r="M671" s="2">
        <f t="shared" si="248"/>
        <v>5.676942792782036E-2</v>
      </c>
      <c r="N671" s="113">
        <v>53407</v>
      </c>
      <c r="O671" s="113">
        <v>65092</v>
      </c>
      <c r="P671" s="113"/>
      <c r="Q671" s="113">
        <v>925</v>
      </c>
      <c r="R671" s="113"/>
      <c r="S671" s="113">
        <v>347</v>
      </c>
      <c r="T671" s="113">
        <v>4943</v>
      </c>
      <c r="U671" s="113">
        <v>415</v>
      </c>
      <c r="V671" s="113">
        <v>215</v>
      </c>
      <c r="W671" s="113">
        <v>287</v>
      </c>
      <c r="X671" s="113"/>
      <c r="Y671" s="113">
        <v>0</v>
      </c>
      <c r="Z671" s="115"/>
      <c r="AA671" s="115"/>
      <c r="AB671" s="115"/>
      <c r="AC671" s="115"/>
      <c r="AD671" s="113"/>
      <c r="AE671" s="113"/>
      <c r="AG671" s="7">
        <f>IF(Q671&gt;0,RANK(Q671,(N671:P671,Q671:AE671)),0)</f>
        <v>4</v>
      </c>
      <c r="AH671" s="7">
        <f>IF(R671&gt;0,RANK(R671,(N671:P671,Q671:AE671)),0)</f>
        <v>0</v>
      </c>
      <c r="AI671" s="7">
        <f>IF(T671&gt;0,RANK(T671,(N671:P671,Q671:AE671)),0)</f>
        <v>3</v>
      </c>
      <c r="AJ671" s="7">
        <f>IF(S671&gt;0,RANK(S671,(N671:P671,Q671:AE671)),0)</f>
        <v>6</v>
      </c>
      <c r="AK671" s="2">
        <f t="shared" si="249"/>
        <v>7.3628324219340768E-3</v>
      </c>
      <c r="AL671" s="2">
        <f t="shared" si="250"/>
        <v>0</v>
      </c>
      <c r="AM671" s="2">
        <f t="shared" si="251"/>
        <v>3.9345384499048799E-2</v>
      </c>
      <c r="AN671" s="2">
        <f t="shared" si="252"/>
        <v>2.762057135579594E-3</v>
      </c>
      <c r="AP671" t="s">
        <v>1284</v>
      </c>
      <c r="AQ671" t="s">
        <v>1597</v>
      </c>
      <c r="AR671">
        <v>14</v>
      </c>
      <c r="AT671" s="97">
        <v>17</v>
      </c>
      <c r="AU671" s="99">
        <v>89</v>
      </c>
      <c r="AV671" s="103">
        <f t="shared" si="230"/>
        <v>17089</v>
      </c>
      <c r="AX671" s="7" t="s">
        <v>1370</v>
      </c>
    </row>
    <row r="672" spans="1:50" hidden="1" outlineLevel="1">
      <c r="A672" t="s">
        <v>1888</v>
      </c>
      <c r="B672" t="s">
        <v>1597</v>
      </c>
      <c r="C672" s="1">
        <f t="shared" si="242"/>
        <v>39450</v>
      </c>
      <c r="D672" s="7">
        <f>IF(N672&gt;0, RANK(N672,(N672:P672,Q672:AE672)),0)</f>
        <v>2</v>
      </c>
      <c r="E672" s="7">
        <f>IF(O672&gt;0,RANK(O672,(N672:P672,Q672:AE672)),0)</f>
        <v>1</v>
      </c>
      <c r="F672" s="7">
        <f>IF(P672&gt;0,RANK(P672,(N672:P672,Q672:AE672)),0)</f>
        <v>0</v>
      </c>
      <c r="G672" s="1">
        <f t="shared" si="243"/>
        <v>129</v>
      </c>
      <c r="H672" s="2">
        <f t="shared" si="244"/>
        <v>3.269961977186312E-3</v>
      </c>
      <c r="I672" s="2"/>
      <c r="J672" s="2">
        <f t="shared" si="245"/>
        <v>0.47642585551330796</v>
      </c>
      <c r="K672" s="2">
        <f t="shared" si="246"/>
        <v>0.47969581749049428</v>
      </c>
      <c r="L672" s="2">
        <f t="shared" si="247"/>
        <v>0</v>
      </c>
      <c r="M672" s="2">
        <f t="shared" si="248"/>
        <v>4.3878326996197758E-2</v>
      </c>
      <c r="N672" s="113">
        <v>18795</v>
      </c>
      <c r="O672" s="113">
        <v>18924</v>
      </c>
      <c r="P672" s="113"/>
      <c r="Q672" s="113">
        <v>169</v>
      </c>
      <c r="R672" s="113"/>
      <c r="S672" s="113">
        <v>126</v>
      </c>
      <c r="T672" s="113">
        <v>1139</v>
      </c>
      <c r="U672" s="113">
        <v>104</v>
      </c>
      <c r="V672" s="113">
        <v>101</v>
      </c>
      <c r="W672" s="113">
        <v>92</v>
      </c>
      <c r="X672" s="113"/>
      <c r="Y672" s="113">
        <v>0</v>
      </c>
      <c r="Z672" s="115"/>
      <c r="AA672" s="115"/>
      <c r="AB672" s="115"/>
      <c r="AC672" s="115"/>
      <c r="AD672" s="113"/>
      <c r="AE672" s="113"/>
      <c r="AG672" s="7">
        <f>IF(Q672&gt;0,RANK(Q672,(N672:P672,Q672:AE672)),0)</f>
        <v>4</v>
      </c>
      <c r="AH672" s="7">
        <f>IF(R672&gt;0,RANK(R672,(N672:P672,Q672:AE672)),0)</f>
        <v>0</v>
      </c>
      <c r="AI672" s="7">
        <f>IF(T672&gt;0,RANK(T672,(N672:P672,Q672:AE672)),0)</f>
        <v>3</v>
      </c>
      <c r="AJ672" s="7">
        <f>IF(S672&gt;0,RANK(S672,(N672:P672,Q672:AE672)),0)</f>
        <v>5</v>
      </c>
      <c r="AK672" s="2">
        <f t="shared" si="249"/>
        <v>4.2839036755386566E-3</v>
      </c>
      <c r="AL672" s="2">
        <f t="shared" si="250"/>
        <v>0</v>
      </c>
      <c r="AM672" s="2">
        <f t="shared" si="251"/>
        <v>2.8871989860583015E-2</v>
      </c>
      <c r="AN672" s="2">
        <f t="shared" si="252"/>
        <v>3.1939163498098861E-3</v>
      </c>
      <c r="AP672" t="s">
        <v>1888</v>
      </c>
      <c r="AQ672" t="s">
        <v>1597</v>
      </c>
      <c r="AR672">
        <v>11</v>
      </c>
      <c r="AT672" s="97">
        <v>17</v>
      </c>
      <c r="AU672" s="99">
        <v>91</v>
      </c>
      <c r="AV672" s="103">
        <f t="shared" ref="AV672:AV735" si="253">1000*AT672+AU672</f>
        <v>17091</v>
      </c>
      <c r="AX672" s="7" t="s">
        <v>1370</v>
      </c>
    </row>
    <row r="673" spans="1:50" hidden="1" outlineLevel="1">
      <c r="A673" t="s">
        <v>2038</v>
      </c>
      <c r="B673" t="s">
        <v>1597</v>
      </c>
      <c r="C673" s="1">
        <f t="shared" si="242"/>
        <v>18245</v>
      </c>
      <c r="D673" s="7">
        <f>IF(N673&gt;0, RANK(N673,(N673:P673,Q673:AE673)),0)</f>
        <v>2</v>
      </c>
      <c r="E673" s="7">
        <f>IF(O673&gt;0,RANK(O673,(N673:P673,Q673:AE673)),0)</f>
        <v>1</v>
      </c>
      <c r="F673" s="7">
        <f>IF(P673&gt;0,RANK(P673,(N673:P673,Q673:AE673)),0)</f>
        <v>0</v>
      </c>
      <c r="G673" s="1">
        <f t="shared" si="243"/>
        <v>3842</v>
      </c>
      <c r="H673" s="2">
        <f t="shared" si="244"/>
        <v>0.21057824061386682</v>
      </c>
      <c r="I673" s="2"/>
      <c r="J673" s="2">
        <f t="shared" si="245"/>
        <v>0.36941627843244723</v>
      </c>
      <c r="K673" s="2">
        <f t="shared" si="246"/>
        <v>0.57999451904631405</v>
      </c>
      <c r="L673" s="2">
        <f t="shared" si="247"/>
        <v>0</v>
      </c>
      <c r="M673" s="2">
        <f t="shared" si="248"/>
        <v>5.0589202521238663E-2</v>
      </c>
      <c r="N673" s="113">
        <v>6740</v>
      </c>
      <c r="O673" s="113">
        <v>10582</v>
      </c>
      <c r="P673" s="113"/>
      <c r="Q673" s="113">
        <v>133</v>
      </c>
      <c r="R673" s="113"/>
      <c r="S673" s="113">
        <v>58</v>
      </c>
      <c r="T673" s="113">
        <v>611</v>
      </c>
      <c r="U673" s="113">
        <v>53</v>
      </c>
      <c r="V673" s="113">
        <v>31</v>
      </c>
      <c r="W673" s="113">
        <v>37</v>
      </c>
      <c r="X673" s="113"/>
      <c r="Y673" s="113">
        <v>0</v>
      </c>
      <c r="Z673" s="115"/>
      <c r="AA673" s="115"/>
      <c r="AB673" s="115"/>
      <c r="AC673" s="115"/>
      <c r="AD673" s="113"/>
      <c r="AE673" s="113"/>
      <c r="AG673" s="7">
        <f>IF(Q673&gt;0,RANK(Q673,(N673:P673,Q673:AE673)),0)</f>
        <v>4</v>
      </c>
      <c r="AH673" s="7">
        <f>IF(R673&gt;0,RANK(R673,(N673:P673,Q673:AE673)),0)</f>
        <v>0</v>
      </c>
      <c r="AI673" s="7">
        <f>IF(T673&gt;0,RANK(T673,(N673:P673,Q673:AE673)),0)</f>
        <v>3</v>
      </c>
      <c r="AJ673" s="7">
        <f>IF(S673&gt;0,RANK(S673,(N673:P673,Q673:AE673)),0)</f>
        <v>5</v>
      </c>
      <c r="AK673" s="2">
        <f t="shared" si="249"/>
        <v>7.2896684023020008E-3</v>
      </c>
      <c r="AL673" s="2">
        <f t="shared" si="250"/>
        <v>0</v>
      </c>
      <c r="AM673" s="2">
        <f t="shared" si="251"/>
        <v>3.3488627021101669E-2</v>
      </c>
      <c r="AN673" s="2">
        <f t="shared" si="252"/>
        <v>3.178953137845985E-3</v>
      </c>
      <c r="AP673" t="s">
        <v>2038</v>
      </c>
      <c r="AQ673" t="s">
        <v>1597</v>
      </c>
      <c r="AR673">
        <v>14</v>
      </c>
      <c r="AT673" s="97">
        <v>17</v>
      </c>
      <c r="AU673" s="99">
        <v>93</v>
      </c>
      <c r="AV673" s="103">
        <f t="shared" si="253"/>
        <v>17093</v>
      </c>
      <c r="AX673" s="7" t="s">
        <v>1370</v>
      </c>
    </row>
    <row r="674" spans="1:50" hidden="1" outlineLevel="1">
      <c r="A674" t="s">
        <v>1847</v>
      </c>
      <c r="B674" t="s">
        <v>1597</v>
      </c>
      <c r="C674" s="1">
        <f t="shared" si="242"/>
        <v>24702</v>
      </c>
      <c r="D674" s="7">
        <f>IF(N674&gt;0, RANK(N674,(N674:P674,Q674:AE674)),0)</f>
        <v>1</v>
      </c>
      <c r="E674" s="7">
        <f>IF(O674&gt;0,RANK(O674,(N674:P674,Q674:AE674)),0)</f>
        <v>2</v>
      </c>
      <c r="F674" s="7">
        <f>IF(P674&gt;0,RANK(P674,(N674:P674,Q674:AE674)),0)</f>
        <v>0</v>
      </c>
      <c r="G674" s="1">
        <f t="shared" si="243"/>
        <v>2124</v>
      </c>
      <c r="H674" s="2">
        <f t="shared" si="244"/>
        <v>8.5984940490648532E-2</v>
      </c>
      <c r="I674" s="2"/>
      <c r="J674" s="2">
        <f t="shared" si="245"/>
        <v>0.52631365881305159</v>
      </c>
      <c r="K674" s="2">
        <f t="shared" si="246"/>
        <v>0.44032871832240306</v>
      </c>
      <c r="L674" s="2">
        <f t="shared" si="247"/>
        <v>0</v>
      </c>
      <c r="M674" s="2">
        <f t="shared" si="248"/>
        <v>3.3357622864545355E-2</v>
      </c>
      <c r="N674" s="113">
        <v>13001</v>
      </c>
      <c r="O674" s="113">
        <v>10877</v>
      </c>
      <c r="P674" s="113"/>
      <c r="Q674" s="113">
        <v>116</v>
      </c>
      <c r="R674" s="113"/>
      <c r="S674" s="113">
        <v>89</v>
      </c>
      <c r="T674" s="113">
        <v>424</v>
      </c>
      <c r="U674" s="113">
        <v>71</v>
      </c>
      <c r="V674" s="113">
        <v>69</v>
      </c>
      <c r="W674" s="113">
        <v>55</v>
      </c>
      <c r="X674" s="113"/>
      <c r="Y674" s="113">
        <v>0</v>
      </c>
      <c r="Z674" s="115"/>
      <c r="AA674" s="115"/>
      <c r="AB674" s="115"/>
      <c r="AC674" s="115"/>
      <c r="AD674" s="113"/>
      <c r="AE674" s="113"/>
      <c r="AG674" s="7">
        <f>IF(Q674&gt;0,RANK(Q674,(N674:P674,Q674:AE674)),0)</f>
        <v>4</v>
      </c>
      <c r="AH674" s="7">
        <f>IF(R674&gt;0,RANK(R674,(N674:P674,Q674:AE674)),0)</f>
        <v>0</v>
      </c>
      <c r="AI674" s="7">
        <f>IF(T674&gt;0,RANK(T674,(N674:P674,Q674:AE674)),0)</f>
        <v>3</v>
      </c>
      <c r="AJ674" s="7">
        <f>IF(S674&gt;0,RANK(S674,(N674:P674,Q674:AE674)),0)</f>
        <v>5</v>
      </c>
      <c r="AK674" s="2">
        <f t="shared" si="249"/>
        <v>4.6959760343292037E-3</v>
      </c>
      <c r="AL674" s="2">
        <f t="shared" si="250"/>
        <v>0</v>
      </c>
      <c r="AM674" s="2">
        <f t="shared" si="251"/>
        <v>1.7164602056513642E-2</v>
      </c>
      <c r="AN674" s="2">
        <f t="shared" si="252"/>
        <v>3.6029471297870617E-3</v>
      </c>
      <c r="AP674" t="s">
        <v>1847</v>
      </c>
      <c r="AQ674" t="s">
        <v>1597</v>
      </c>
      <c r="AR674">
        <v>0</v>
      </c>
      <c r="AT674" s="97">
        <v>17</v>
      </c>
      <c r="AU674" s="99">
        <v>95</v>
      </c>
      <c r="AV674" s="103">
        <f t="shared" si="253"/>
        <v>17095</v>
      </c>
      <c r="AX674" s="7" t="s">
        <v>1370</v>
      </c>
    </row>
    <row r="675" spans="1:50" hidden="1" outlineLevel="1">
      <c r="A675" t="s">
        <v>1267</v>
      </c>
      <c r="B675" t="s">
        <v>1597</v>
      </c>
      <c r="C675" s="1">
        <f t="shared" si="242"/>
        <v>216211</v>
      </c>
      <c r="D675" s="7">
        <f>IF(N675&gt;0, RANK(N675,(N675:P675,Q675:AE675)),0)</f>
        <v>2</v>
      </c>
      <c r="E675" s="7">
        <f>IF(O675&gt;0,RANK(O675,(N675:P675,Q675:AE675)),0)</f>
        <v>1</v>
      </c>
      <c r="F675" s="7">
        <f>IF(P675&gt;0,RANK(P675,(N675:P675,Q675:AE675)),0)</f>
        <v>0</v>
      </c>
      <c r="G675" s="1">
        <f t="shared" si="243"/>
        <v>19545</v>
      </c>
      <c r="H675" s="2">
        <f t="shared" si="244"/>
        <v>9.0397805847066054E-2</v>
      </c>
      <c r="I675" s="2"/>
      <c r="J675" s="2">
        <f t="shared" si="245"/>
        <v>0.43474198815046411</v>
      </c>
      <c r="K675" s="2">
        <f t="shared" si="246"/>
        <v>0.52513979399753019</v>
      </c>
      <c r="L675" s="2">
        <f t="shared" si="247"/>
        <v>0</v>
      </c>
      <c r="M675" s="2">
        <f t="shared" si="248"/>
        <v>4.0118217852005644E-2</v>
      </c>
      <c r="N675" s="113">
        <v>93996</v>
      </c>
      <c r="O675" s="113">
        <v>113541</v>
      </c>
      <c r="P675" s="113"/>
      <c r="Q675" s="113">
        <v>1492</v>
      </c>
      <c r="R675" s="113"/>
      <c r="S675" s="113">
        <v>758</v>
      </c>
      <c r="T675" s="113">
        <v>4745</v>
      </c>
      <c r="U675" s="113">
        <v>668</v>
      </c>
      <c r="V675" s="113">
        <v>433</v>
      </c>
      <c r="W675" s="113">
        <v>567</v>
      </c>
      <c r="X675" s="113"/>
      <c r="Y675" s="113">
        <v>11</v>
      </c>
      <c r="Z675" s="115"/>
      <c r="AA675" s="115"/>
      <c r="AB675" s="115"/>
      <c r="AC675" s="115"/>
      <c r="AD675" s="113"/>
      <c r="AE675" s="113"/>
      <c r="AG675" s="7">
        <f>IF(Q675&gt;0,RANK(Q675,(N675:P675,Q675:AE675)),0)</f>
        <v>4</v>
      </c>
      <c r="AH675" s="7">
        <f>IF(R675&gt;0,RANK(R675,(N675:P675,Q675:AE675)),0)</f>
        <v>0</v>
      </c>
      <c r="AI675" s="7">
        <f>IF(T675&gt;0,RANK(T675,(N675:P675,Q675:AE675)),0)</f>
        <v>3</v>
      </c>
      <c r="AJ675" s="7">
        <f>IF(S675&gt;0,RANK(S675,(N675:P675,Q675:AE675)),0)</f>
        <v>5</v>
      </c>
      <c r="AK675" s="2">
        <f t="shared" si="249"/>
        <v>6.9006664785787961E-3</v>
      </c>
      <c r="AL675" s="2">
        <f t="shared" si="250"/>
        <v>0</v>
      </c>
      <c r="AM675" s="2">
        <f t="shared" si="251"/>
        <v>2.194615445097613E-2</v>
      </c>
      <c r="AN675" s="2">
        <f t="shared" si="252"/>
        <v>3.5058345782592007E-3</v>
      </c>
      <c r="AP675" t="s">
        <v>1267</v>
      </c>
      <c r="AQ675" t="s">
        <v>1597</v>
      </c>
      <c r="AR675">
        <v>0</v>
      </c>
      <c r="AT675" s="97">
        <v>17</v>
      </c>
      <c r="AU675" s="99">
        <v>97</v>
      </c>
      <c r="AV675" s="103">
        <f t="shared" si="253"/>
        <v>17097</v>
      </c>
      <c r="AX675" s="7" t="s">
        <v>1370</v>
      </c>
    </row>
    <row r="676" spans="1:50" hidden="1" outlineLevel="1">
      <c r="A676" t="s">
        <v>1360</v>
      </c>
      <c r="B676" t="s">
        <v>1597</v>
      </c>
      <c r="C676" s="1">
        <f t="shared" si="242"/>
        <v>48702</v>
      </c>
      <c r="D676" s="7">
        <f>IF(N676&gt;0, RANK(N676,(N676:P676,Q676:AE676)),0)</f>
        <v>1</v>
      </c>
      <c r="E676" s="7">
        <f>IF(O676&gt;0,RANK(O676,(N676:P676,Q676:AE676)),0)</f>
        <v>2</v>
      </c>
      <c r="F676" s="7">
        <f>IF(P676&gt;0,RANK(P676,(N676:P676,Q676:AE676)),0)</f>
        <v>0</v>
      </c>
      <c r="G676" s="1">
        <f t="shared" si="243"/>
        <v>2563</v>
      </c>
      <c r="H676" s="2">
        <f t="shared" si="244"/>
        <v>5.2626175516405894E-2</v>
      </c>
      <c r="I676" s="2"/>
      <c r="J676" s="2">
        <f t="shared" si="245"/>
        <v>0.5042092727198062</v>
      </c>
      <c r="K676" s="2">
        <f t="shared" si="246"/>
        <v>0.45158309720340029</v>
      </c>
      <c r="L676" s="2">
        <f t="shared" si="247"/>
        <v>0</v>
      </c>
      <c r="M676" s="2">
        <f t="shared" si="248"/>
        <v>4.4207630076793514E-2</v>
      </c>
      <c r="N676" s="113">
        <v>24556</v>
      </c>
      <c r="O676" s="113">
        <v>21993</v>
      </c>
      <c r="P676" s="113"/>
      <c r="Q676" s="113">
        <v>403</v>
      </c>
      <c r="R676" s="113"/>
      <c r="S676" s="113">
        <v>147</v>
      </c>
      <c r="T676" s="113">
        <v>1213</v>
      </c>
      <c r="U676" s="113">
        <v>146</v>
      </c>
      <c r="V676" s="113">
        <v>109</v>
      </c>
      <c r="W676" s="113">
        <v>135</v>
      </c>
      <c r="X676" s="113"/>
      <c r="Y676" s="113">
        <v>0</v>
      </c>
      <c r="Z676" s="115"/>
      <c r="AA676" s="115"/>
      <c r="AB676" s="115"/>
      <c r="AC676" s="115"/>
      <c r="AD676" s="113"/>
      <c r="AE676" s="113"/>
      <c r="AG676" s="7">
        <f>IF(Q676&gt;0,RANK(Q676,(N676:P676,Q676:AE676)),0)</f>
        <v>4</v>
      </c>
      <c r="AH676" s="7">
        <f>IF(R676&gt;0,RANK(R676,(N676:P676,Q676:AE676)),0)</f>
        <v>0</v>
      </c>
      <c r="AI676" s="7">
        <f>IF(T676&gt;0,RANK(T676,(N676:P676,Q676:AE676)),0)</f>
        <v>3</v>
      </c>
      <c r="AJ676" s="7">
        <f>IF(S676&gt;0,RANK(S676,(N676:P676,Q676:AE676)),0)</f>
        <v>5</v>
      </c>
      <c r="AK676" s="2">
        <f t="shared" si="249"/>
        <v>8.2748141760091987E-3</v>
      </c>
      <c r="AL676" s="2">
        <f t="shared" si="250"/>
        <v>0</v>
      </c>
      <c r="AM676" s="2">
        <f t="shared" si="251"/>
        <v>2.490657467865796E-2</v>
      </c>
      <c r="AN676" s="2">
        <f t="shared" si="252"/>
        <v>3.0183565356658865E-3</v>
      </c>
      <c r="AP676" t="s">
        <v>1360</v>
      </c>
      <c r="AQ676" t="s">
        <v>1597</v>
      </c>
      <c r="AR676">
        <v>11</v>
      </c>
      <c r="AT676" s="97">
        <v>17</v>
      </c>
      <c r="AU676" s="99">
        <v>99</v>
      </c>
      <c r="AV676" s="103">
        <f t="shared" si="253"/>
        <v>17099</v>
      </c>
      <c r="AX676" s="7" t="s">
        <v>1370</v>
      </c>
    </row>
    <row r="677" spans="1:50" hidden="1" outlineLevel="1">
      <c r="A677" t="s">
        <v>126</v>
      </c>
      <c r="B677" t="s">
        <v>1597</v>
      </c>
      <c r="C677" s="1">
        <f t="shared" si="242"/>
        <v>7142</v>
      </c>
      <c r="D677" s="7">
        <f>IF(N677&gt;0, RANK(N677,(N677:P677,Q677:AE677)),0)</f>
        <v>1</v>
      </c>
      <c r="E677" s="7">
        <f>IF(O677&gt;0,RANK(O677,(N677:P677,Q677:AE677)),0)</f>
        <v>2</v>
      </c>
      <c r="F677" s="7">
        <f>IF(P677&gt;0,RANK(P677,(N677:P677,Q677:AE677)),0)</f>
        <v>0</v>
      </c>
      <c r="G677" s="1">
        <f t="shared" si="243"/>
        <v>326</v>
      </c>
      <c r="H677" s="2">
        <f t="shared" si="244"/>
        <v>4.5645477457294872E-2</v>
      </c>
      <c r="I677" s="2"/>
      <c r="J677" s="2">
        <f t="shared" si="245"/>
        <v>0.50574068888266588</v>
      </c>
      <c r="K677" s="2">
        <f t="shared" si="246"/>
        <v>0.46009521142537102</v>
      </c>
      <c r="L677" s="2">
        <f t="shared" si="247"/>
        <v>0</v>
      </c>
      <c r="M677" s="2">
        <f t="shared" si="248"/>
        <v>3.4164099691963101E-2</v>
      </c>
      <c r="N677" s="113">
        <v>3612</v>
      </c>
      <c r="O677" s="113">
        <v>3286</v>
      </c>
      <c r="P677" s="113"/>
      <c r="Q677" s="113">
        <v>24</v>
      </c>
      <c r="R677" s="113"/>
      <c r="S677" s="113">
        <v>33</v>
      </c>
      <c r="T677" s="113">
        <v>123</v>
      </c>
      <c r="U677" s="113">
        <v>25</v>
      </c>
      <c r="V677" s="113">
        <v>22</v>
      </c>
      <c r="W677" s="113">
        <v>17</v>
      </c>
      <c r="X677" s="113"/>
      <c r="Y677" s="113">
        <v>0</v>
      </c>
      <c r="Z677" s="115"/>
      <c r="AA677" s="115"/>
      <c r="AB677" s="115"/>
      <c r="AC677" s="115"/>
      <c r="AD677" s="113"/>
      <c r="AE677" s="113"/>
      <c r="AG677" s="7">
        <f>IF(Q677&gt;0,RANK(Q677,(N677:P677,Q677:AE677)),0)</f>
        <v>6</v>
      </c>
      <c r="AH677" s="7">
        <f>IF(R677&gt;0,RANK(R677,(N677:P677,Q677:AE677)),0)</f>
        <v>0</v>
      </c>
      <c r="AI677" s="7">
        <f>IF(T677&gt;0,RANK(T677,(N677:P677,Q677:AE677)),0)</f>
        <v>3</v>
      </c>
      <c r="AJ677" s="7">
        <f>IF(S677&gt;0,RANK(S677,(N677:P677,Q677:AE677)),0)</f>
        <v>4</v>
      </c>
      <c r="AK677" s="2">
        <f t="shared" si="249"/>
        <v>3.3604032483898066E-3</v>
      </c>
      <c r="AL677" s="2">
        <f t="shared" si="250"/>
        <v>0</v>
      </c>
      <c r="AM677" s="2">
        <f t="shared" si="251"/>
        <v>1.7222066647997761E-2</v>
      </c>
      <c r="AN677" s="2">
        <f t="shared" si="252"/>
        <v>4.6205544665359841E-3</v>
      </c>
      <c r="AP677" t="s">
        <v>126</v>
      </c>
      <c r="AQ677" t="s">
        <v>1597</v>
      </c>
      <c r="AR677">
        <v>0</v>
      </c>
      <c r="AT677" s="97">
        <v>17</v>
      </c>
      <c r="AU677" s="99">
        <v>101</v>
      </c>
      <c r="AV677" s="103">
        <f t="shared" si="253"/>
        <v>17101</v>
      </c>
      <c r="AX677" s="7" t="s">
        <v>1370</v>
      </c>
    </row>
    <row r="678" spans="1:50" hidden="1" outlineLevel="1">
      <c r="A678" t="s">
        <v>314</v>
      </c>
      <c r="B678" t="s">
        <v>1597</v>
      </c>
      <c r="C678" s="1">
        <f t="shared" si="242"/>
        <v>15090</v>
      </c>
      <c r="D678" s="7">
        <f>IF(N678&gt;0, RANK(N678,(N678:P678,Q678:AE678)),0)</f>
        <v>2</v>
      </c>
      <c r="E678" s="7">
        <f>IF(O678&gt;0,RANK(O678,(N678:P678,Q678:AE678)),0)</f>
        <v>1</v>
      </c>
      <c r="F678" s="7">
        <f>IF(P678&gt;0,RANK(P678,(N678:P678,Q678:AE678)),0)</f>
        <v>0</v>
      </c>
      <c r="G678" s="1">
        <f t="shared" si="243"/>
        <v>1939</v>
      </c>
      <c r="H678" s="2">
        <f t="shared" si="244"/>
        <v>0.12849569251159709</v>
      </c>
      <c r="I678" s="2"/>
      <c r="J678" s="2">
        <f t="shared" si="245"/>
        <v>0.41351888667992048</v>
      </c>
      <c r="K678" s="2">
        <f t="shared" si="246"/>
        <v>0.54201457919151752</v>
      </c>
      <c r="L678" s="2">
        <f t="shared" si="247"/>
        <v>0</v>
      </c>
      <c r="M678" s="2">
        <f t="shared" si="248"/>
        <v>4.4466534128562052E-2</v>
      </c>
      <c r="N678" s="113">
        <v>6240</v>
      </c>
      <c r="O678" s="113">
        <v>8179</v>
      </c>
      <c r="P678" s="113"/>
      <c r="Q678" s="113">
        <v>74</v>
      </c>
      <c r="R678" s="113"/>
      <c r="S678" s="113">
        <v>56</v>
      </c>
      <c r="T678" s="113">
        <v>434</v>
      </c>
      <c r="U678" s="113">
        <v>44</v>
      </c>
      <c r="V678" s="113">
        <v>35</v>
      </c>
      <c r="W678" s="113">
        <v>28</v>
      </c>
      <c r="X678" s="113"/>
      <c r="Y678" s="113">
        <v>0</v>
      </c>
      <c r="Z678" s="115"/>
      <c r="AA678" s="115"/>
      <c r="AB678" s="115"/>
      <c r="AC678" s="115"/>
      <c r="AD678" s="113"/>
      <c r="AE678" s="113"/>
      <c r="AG678" s="7">
        <f>IF(Q678&gt;0,RANK(Q678,(N678:P678,Q678:AE678)),0)</f>
        <v>4</v>
      </c>
      <c r="AH678" s="7">
        <f>IF(R678&gt;0,RANK(R678,(N678:P678,Q678:AE678)),0)</f>
        <v>0</v>
      </c>
      <c r="AI678" s="7">
        <f>IF(T678&gt;0,RANK(T678,(N678:P678,Q678:AE678)),0)</f>
        <v>3</v>
      </c>
      <c r="AJ678" s="7">
        <f>IF(S678&gt;0,RANK(S678,(N678:P678,Q678:AE678)),0)</f>
        <v>5</v>
      </c>
      <c r="AK678" s="2">
        <f t="shared" si="249"/>
        <v>4.9039098740888002E-3</v>
      </c>
      <c r="AL678" s="2">
        <f t="shared" si="250"/>
        <v>0</v>
      </c>
      <c r="AM678" s="2">
        <f t="shared" si="251"/>
        <v>2.8760768721007291E-2</v>
      </c>
      <c r="AN678" s="2">
        <f t="shared" si="252"/>
        <v>3.7110669317428763E-3</v>
      </c>
      <c r="AP678" t="s">
        <v>314</v>
      </c>
      <c r="AQ678" t="s">
        <v>1597</v>
      </c>
      <c r="AR678">
        <v>14</v>
      </c>
      <c r="AT678" s="97">
        <v>17</v>
      </c>
      <c r="AU678" s="99">
        <v>103</v>
      </c>
      <c r="AV678" s="103">
        <f t="shared" si="253"/>
        <v>17103</v>
      </c>
      <c r="AX678" s="7" t="s">
        <v>1370</v>
      </c>
    </row>
    <row r="679" spans="1:50" hidden="1" outlineLevel="1">
      <c r="A679" t="s">
        <v>1044</v>
      </c>
      <c r="B679" t="s">
        <v>1597</v>
      </c>
      <c r="C679" s="1">
        <f t="shared" si="242"/>
        <v>16788</v>
      </c>
      <c r="D679" s="7">
        <f>IF(N679&gt;0, RANK(N679,(N679:P679,Q679:AE679)),0)</f>
        <v>2</v>
      </c>
      <c r="E679" s="7">
        <f>IF(O679&gt;0,RANK(O679,(N679:P679,Q679:AE679)),0)</f>
        <v>1</v>
      </c>
      <c r="F679" s="7">
        <f>IF(P679&gt;0,RANK(P679,(N679:P679,Q679:AE679)),0)</f>
        <v>0</v>
      </c>
      <c r="G679" s="1">
        <f t="shared" si="243"/>
        <v>2545</v>
      </c>
      <c r="H679" s="2">
        <f t="shared" si="244"/>
        <v>0.15159637836549916</v>
      </c>
      <c r="I679" s="2"/>
      <c r="J679" s="2">
        <f t="shared" si="245"/>
        <v>0.40362163450083394</v>
      </c>
      <c r="K679" s="2">
        <f t="shared" si="246"/>
        <v>0.5552180128663331</v>
      </c>
      <c r="L679" s="2">
        <f t="shared" si="247"/>
        <v>0</v>
      </c>
      <c r="M679" s="2">
        <f t="shared" si="248"/>
        <v>4.1160352632833019E-2</v>
      </c>
      <c r="N679" s="113">
        <v>6776</v>
      </c>
      <c r="O679" s="113">
        <v>9321</v>
      </c>
      <c r="P679" s="113"/>
      <c r="Q679" s="113">
        <v>74</v>
      </c>
      <c r="R679" s="113"/>
      <c r="S679" s="113">
        <v>76</v>
      </c>
      <c r="T679" s="113">
        <v>433</v>
      </c>
      <c r="U679" s="113">
        <v>46</v>
      </c>
      <c r="V679" s="113">
        <v>26</v>
      </c>
      <c r="W679" s="113">
        <v>36</v>
      </c>
      <c r="X679" s="113"/>
      <c r="Y679" s="113">
        <v>0</v>
      </c>
      <c r="Z679" s="115"/>
      <c r="AA679" s="115"/>
      <c r="AB679" s="115"/>
      <c r="AC679" s="115"/>
      <c r="AD679" s="113"/>
      <c r="AE679" s="113"/>
      <c r="AG679" s="7">
        <f>IF(Q679&gt;0,RANK(Q679,(N679:P679,Q679:AE679)),0)</f>
        <v>5</v>
      </c>
      <c r="AH679" s="7">
        <f>IF(R679&gt;0,RANK(R679,(N679:P679,Q679:AE679)),0)</f>
        <v>0</v>
      </c>
      <c r="AI679" s="7">
        <f>IF(T679&gt;0,RANK(T679,(N679:P679,Q679:AE679)),0)</f>
        <v>3</v>
      </c>
      <c r="AJ679" s="7">
        <f>IF(S679&gt;0,RANK(S679,(N679:P679,Q679:AE679)),0)</f>
        <v>4</v>
      </c>
      <c r="AK679" s="2">
        <f t="shared" si="249"/>
        <v>4.4079104121991898E-3</v>
      </c>
      <c r="AL679" s="2">
        <f t="shared" si="250"/>
        <v>0</v>
      </c>
      <c r="AM679" s="2">
        <f t="shared" si="251"/>
        <v>2.5792232547057422E-2</v>
      </c>
      <c r="AN679" s="2">
        <f t="shared" si="252"/>
        <v>4.5270431260424114E-3</v>
      </c>
      <c r="AP679" t="s">
        <v>1044</v>
      </c>
      <c r="AQ679" t="s">
        <v>1597</v>
      </c>
      <c r="AR679">
        <v>0</v>
      </c>
      <c r="AT679" s="97">
        <v>17</v>
      </c>
      <c r="AU679" s="99">
        <v>105</v>
      </c>
      <c r="AV679" s="103">
        <f t="shared" si="253"/>
        <v>17105</v>
      </c>
      <c r="AX679" s="7" t="s">
        <v>1370</v>
      </c>
    </row>
    <row r="680" spans="1:50" hidden="1" outlineLevel="1">
      <c r="A680" t="s">
        <v>1812</v>
      </c>
      <c r="B680" t="s">
        <v>1597</v>
      </c>
      <c r="C680" s="1">
        <f t="shared" si="242"/>
        <v>13802</v>
      </c>
      <c r="D680" s="7">
        <f>IF(N680&gt;0, RANK(N680,(N680:P680,Q680:AE680)),0)</f>
        <v>2</v>
      </c>
      <c r="E680" s="7">
        <f>IF(O680&gt;0,RANK(O680,(N680:P680,Q680:AE680)),0)</f>
        <v>1</v>
      </c>
      <c r="F680" s="7">
        <f>IF(P680&gt;0,RANK(P680,(N680:P680,Q680:AE680)),0)</f>
        <v>0</v>
      </c>
      <c r="G680" s="1">
        <f t="shared" si="243"/>
        <v>1911</v>
      </c>
      <c r="H680" s="2">
        <f t="shared" si="244"/>
        <v>0.13845819446457036</v>
      </c>
      <c r="I680" s="2"/>
      <c r="J680" s="2">
        <f t="shared" si="245"/>
        <v>0.4026952615562962</v>
      </c>
      <c r="K680" s="2">
        <f t="shared" si="246"/>
        <v>0.54115345602086651</v>
      </c>
      <c r="L680" s="2">
        <f t="shared" si="247"/>
        <v>0</v>
      </c>
      <c r="M680" s="2">
        <f t="shared" si="248"/>
        <v>5.615128242283729E-2</v>
      </c>
      <c r="N680" s="113">
        <v>5558</v>
      </c>
      <c r="O680" s="113">
        <v>7469</v>
      </c>
      <c r="P680" s="113"/>
      <c r="Q680" s="113">
        <v>70</v>
      </c>
      <c r="R680" s="113"/>
      <c r="S680" s="113">
        <v>38</v>
      </c>
      <c r="T680" s="113">
        <v>566</v>
      </c>
      <c r="U680" s="113">
        <v>32</v>
      </c>
      <c r="V680" s="113">
        <v>36</v>
      </c>
      <c r="W680" s="113">
        <v>33</v>
      </c>
      <c r="X680" s="113"/>
      <c r="Y680" s="113">
        <v>0</v>
      </c>
      <c r="Z680" s="115"/>
      <c r="AA680" s="115"/>
      <c r="AB680" s="115"/>
      <c r="AC680" s="115"/>
      <c r="AD680" s="113"/>
      <c r="AE680" s="113"/>
      <c r="AG680" s="7">
        <f>IF(Q680&gt;0,RANK(Q680,(N680:P680,Q680:AE680)),0)</f>
        <v>4</v>
      </c>
      <c r="AH680" s="7">
        <f>IF(R680&gt;0,RANK(R680,(N680:P680,Q680:AE680)),0)</f>
        <v>0</v>
      </c>
      <c r="AI680" s="7">
        <f>IF(T680&gt;0,RANK(T680,(N680:P680,Q680:AE680)),0)</f>
        <v>3</v>
      </c>
      <c r="AJ680" s="7">
        <f>IF(S680&gt;0,RANK(S680,(N680:P680,Q680:AE680)),0)</f>
        <v>5</v>
      </c>
      <c r="AK680" s="2">
        <f t="shared" si="249"/>
        <v>5.0717287349659468E-3</v>
      </c>
      <c r="AL680" s="2">
        <f t="shared" si="250"/>
        <v>0</v>
      </c>
      <c r="AM680" s="2">
        <f t="shared" si="251"/>
        <v>4.1008549485581802E-2</v>
      </c>
      <c r="AN680" s="2">
        <f t="shared" si="252"/>
        <v>2.7532241704100856E-3</v>
      </c>
      <c r="AP680" t="s">
        <v>1812</v>
      </c>
      <c r="AQ680" t="s">
        <v>1597</v>
      </c>
      <c r="AR680">
        <v>18</v>
      </c>
      <c r="AT680" s="97">
        <v>17</v>
      </c>
      <c r="AU680" s="99">
        <v>107</v>
      </c>
      <c r="AV680" s="103">
        <f t="shared" si="253"/>
        <v>17107</v>
      </c>
      <c r="AX680" s="7" t="s">
        <v>1370</v>
      </c>
    </row>
    <row r="681" spans="1:50" hidden="1" outlineLevel="1">
      <c r="A681" t="s">
        <v>1264</v>
      </c>
      <c r="B681" t="s">
        <v>1597</v>
      </c>
      <c r="C681" s="1">
        <f>SUM(N681:AE681)</f>
        <v>13504</v>
      </c>
      <c r="D681" s="7">
        <f>IF(N681&gt;0, RANK(N681,(N681:P681,Q681:AE681)),0)</f>
        <v>2</v>
      </c>
      <c r="E681" s="7">
        <f>IF(O681&gt;0,RANK(O681,(N681:P681,Q681:AE681)),0)</f>
        <v>1</v>
      </c>
      <c r="F681" s="7">
        <f>IF(P681&gt;0,RANK(P681,(N681:P681,Q681:AE681)),0)</f>
        <v>0</v>
      </c>
      <c r="G681" s="1">
        <f>IF(C681&gt;0,MAX(N681:P681)-LARGE(N681:P681,2),0)</f>
        <v>60</v>
      </c>
      <c r="H681" s="2">
        <f>IF(C681&gt;0,G681/C681,0)</f>
        <v>4.443127962085308E-3</v>
      </c>
      <c r="I681" s="2"/>
      <c r="J681" s="2">
        <f t="shared" ref="J681:L683" si="254">IF($C681=0,"-",N681/$C681)</f>
        <v>0.47615521327014215</v>
      </c>
      <c r="K681" s="2">
        <f t="shared" si="254"/>
        <v>0.4805983412322275</v>
      </c>
      <c r="L681" s="2">
        <f t="shared" si="254"/>
        <v>0</v>
      </c>
      <c r="M681" s="2">
        <f>IF(C681=0,"-",(1-J681-K681-L681))</f>
        <v>4.3246445497630404E-2</v>
      </c>
      <c r="N681" s="113">
        <v>6430</v>
      </c>
      <c r="O681" s="113">
        <v>6490</v>
      </c>
      <c r="P681" s="113"/>
      <c r="Q681" s="113">
        <v>55</v>
      </c>
      <c r="R681" s="113"/>
      <c r="S681" s="113">
        <v>43</v>
      </c>
      <c r="T681" s="113">
        <v>403</v>
      </c>
      <c r="U681" s="113">
        <v>41</v>
      </c>
      <c r="V681" s="113">
        <v>23</v>
      </c>
      <c r="W681" s="113">
        <v>19</v>
      </c>
      <c r="X681" s="113"/>
      <c r="Y681" s="113">
        <v>0</v>
      </c>
      <c r="Z681" s="115"/>
      <c r="AA681" s="115"/>
      <c r="AB681" s="115"/>
      <c r="AC681" s="115"/>
      <c r="AD681" s="113"/>
      <c r="AE681" s="113"/>
      <c r="AG681" s="7">
        <f>IF(Q681&gt;0,RANK(Q681,(N681:P681,Q681:AE681)),0)</f>
        <v>4</v>
      </c>
      <c r="AH681" s="7">
        <f>IF(R681&gt;0,RANK(R681,(N681:P681,Q681:AE681)),0)</f>
        <v>0</v>
      </c>
      <c r="AI681" s="7">
        <f>IF(T681&gt;0,RANK(T681,(N681:P681,Q681:AE681)),0)</f>
        <v>3</v>
      </c>
      <c r="AJ681" s="7">
        <f>IF(S681&gt;0,RANK(S681,(N681:P681,Q681:AE681)),0)</f>
        <v>5</v>
      </c>
      <c r="AK681" s="2">
        <f t="shared" ref="AK681:AL683" si="255">IF($C681=0,"-",Q681/$C681)</f>
        <v>4.0728672985781995E-3</v>
      </c>
      <c r="AL681" s="2">
        <f t="shared" si="255"/>
        <v>0</v>
      </c>
      <c r="AM681" s="2">
        <f>IF($C681=0,"-",T681/$C681)</f>
        <v>2.9843009478672987E-2</v>
      </c>
      <c r="AN681" s="2">
        <f>IF($C681=0,"-",S681/$C681)</f>
        <v>3.1842417061611374E-3</v>
      </c>
      <c r="AP681" t="s">
        <v>1264</v>
      </c>
      <c r="AQ681" t="s">
        <v>1597</v>
      </c>
      <c r="AR681">
        <v>17</v>
      </c>
      <c r="AT681" s="97">
        <v>17</v>
      </c>
      <c r="AU681" s="99">
        <v>109</v>
      </c>
      <c r="AV681" s="103">
        <f>1000*AT681+AU681</f>
        <v>17109</v>
      </c>
      <c r="AX681" s="7" t="s">
        <v>1370</v>
      </c>
    </row>
    <row r="682" spans="1:50" hidden="1" outlineLevel="1">
      <c r="A682" t="s">
        <v>877</v>
      </c>
      <c r="B682" t="s">
        <v>1597</v>
      </c>
      <c r="C682" s="1">
        <f>SUM(N682:AE682)</f>
        <v>86560</v>
      </c>
      <c r="D682" s="7">
        <f>IF(N682&gt;0, RANK(N682,(N682:P682,Q682:AE682)),0)</f>
        <v>2</v>
      </c>
      <c r="E682" s="7">
        <f>IF(O682&gt;0,RANK(O682,(N682:P682,Q682:AE682)),0)</f>
        <v>1</v>
      </c>
      <c r="F682" s="7">
        <f>IF(P682&gt;0,RANK(P682,(N682:P682,Q682:AE682)),0)</f>
        <v>0</v>
      </c>
      <c r="G682" s="1">
        <f>IF(C682&gt;0,MAX(N682:P682)-LARGE(N682:P682,2),0)</f>
        <v>16718</v>
      </c>
      <c r="H682" s="2">
        <f>IF(C682&gt;0,G682/C682,0)</f>
        <v>0.193137707948244</v>
      </c>
      <c r="I682" s="2"/>
      <c r="J682" s="2">
        <f t="shared" si="254"/>
        <v>0.37360212569316081</v>
      </c>
      <c r="K682" s="2">
        <f t="shared" si="254"/>
        <v>0.56673983364140479</v>
      </c>
      <c r="L682" s="2">
        <f t="shared" si="254"/>
        <v>0</v>
      </c>
      <c r="M682" s="2">
        <f>IF(C682=0,"-",(1-J682-K682-L682))</f>
        <v>5.9658040665434453E-2</v>
      </c>
      <c r="N682" s="113">
        <v>32339</v>
      </c>
      <c r="O682" s="113">
        <v>49057</v>
      </c>
      <c r="P682" s="113"/>
      <c r="Q682" s="113">
        <v>739</v>
      </c>
      <c r="R682" s="113"/>
      <c r="S682" s="113">
        <v>249</v>
      </c>
      <c r="T682" s="113">
        <v>3478</v>
      </c>
      <c r="U682" s="113">
        <v>334</v>
      </c>
      <c r="V682" s="113">
        <v>172</v>
      </c>
      <c r="W682" s="113">
        <v>192</v>
      </c>
      <c r="X682" s="113"/>
      <c r="Y682" s="113">
        <v>0</v>
      </c>
      <c r="Z682" s="115"/>
      <c r="AA682" s="115"/>
      <c r="AB682" s="115"/>
      <c r="AC682" s="115"/>
      <c r="AD682" s="113"/>
      <c r="AE682" s="113"/>
      <c r="AG682" s="7">
        <f>IF(Q682&gt;0,RANK(Q682,(N682:P682,Q682:AE682)),0)</f>
        <v>4</v>
      </c>
      <c r="AH682" s="7">
        <f>IF(R682&gt;0,RANK(R682,(N682:P682,Q682:AE682)),0)</f>
        <v>0</v>
      </c>
      <c r="AI682" s="7">
        <f>IF(T682&gt;0,RANK(T682,(N682:P682,Q682:AE682)),0)</f>
        <v>3</v>
      </c>
      <c r="AJ682" s="7">
        <f>IF(S682&gt;0,RANK(S682,(N682:P682,Q682:AE682)),0)</f>
        <v>6</v>
      </c>
      <c r="AK682" s="2">
        <f t="shared" si="255"/>
        <v>8.5374306839186686E-3</v>
      </c>
      <c r="AL682" s="2">
        <f t="shared" si="255"/>
        <v>0</v>
      </c>
      <c r="AM682" s="2">
        <f>IF($C682=0,"-",T682/$C682)</f>
        <v>4.0180221811460262E-2</v>
      </c>
      <c r="AN682" s="2">
        <f>IF($C682=0,"-",S682/$C682)</f>
        <v>2.8766173752310534E-3</v>
      </c>
      <c r="AP682" t="s">
        <v>877</v>
      </c>
      <c r="AQ682" t="s">
        <v>1597</v>
      </c>
      <c r="AR682">
        <v>0</v>
      </c>
      <c r="AT682" s="97">
        <v>17</v>
      </c>
      <c r="AU682" s="99">
        <v>111</v>
      </c>
      <c r="AV682" s="103">
        <f>1000*AT682+AU682</f>
        <v>17111</v>
      </c>
      <c r="AX682" s="7" t="s">
        <v>1370</v>
      </c>
    </row>
    <row r="683" spans="1:50" hidden="1" outlineLevel="1">
      <c r="A683" t="s">
        <v>1157</v>
      </c>
      <c r="B683" t="s">
        <v>1597</v>
      </c>
      <c r="C683" s="1">
        <f>SUM(N683:AE683)</f>
        <v>58487</v>
      </c>
      <c r="D683" s="7">
        <f>IF(N683&gt;0, RANK(N683,(N683:P683,Q683:AE683)),0)</f>
        <v>2</v>
      </c>
      <c r="E683" s="7">
        <f>IF(O683&gt;0,RANK(O683,(N683:P683,Q683:AE683)),0)</f>
        <v>1</v>
      </c>
      <c r="F683" s="7">
        <f>IF(P683&gt;0,RANK(P683,(N683:P683,Q683:AE683)),0)</f>
        <v>0</v>
      </c>
      <c r="G683" s="1">
        <f>IF(C683&gt;0,MAX(N683:P683)-LARGE(N683:P683,2),0)</f>
        <v>3034</v>
      </c>
      <c r="H683" s="2">
        <f>IF(C683&gt;0,G683/C683,0)</f>
        <v>5.187477559115701E-2</v>
      </c>
      <c r="I683" s="2"/>
      <c r="J683" s="2">
        <f t="shared" si="254"/>
        <v>0.45454545454545453</v>
      </c>
      <c r="K683" s="2">
        <f t="shared" si="254"/>
        <v>0.50642023013661153</v>
      </c>
      <c r="L683" s="2">
        <f t="shared" si="254"/>
        <v>0</v>
      </c>
      <c r="M683" s="2">
        <f>IF(C683=0,"-",(1-J683-K683-L683))</f>
        <v>3.9034315317933888E-2</v>
      </c>
      <c r="N683" s="113">
        <v>26585</v>
      </c>
      <c r="O683" s="113">
        <v>29619</v>
      </c>
      <c r="P683" s="113"/>
      <c r="Q683" s="113">
        <v>352</v>
      </c>
      <c r="R683" s="113"/>
      <c r="S683" s="113">
        <v>162</v>
      </c>
      <c r="T683" s="113">
        <v>1470</v>
      </c>
      <c r="U683" s="113">
        <v>103</v>
      </c>
      <c r="V683" s="113">
        <v>113</v>
      </c>
      <c r="W683" s="113">
        <v>83</v>
      </c>
      <c r="X683" s="113"/>
      <c r="Y683" s="113">
        <v>0</v>
      </c>
      <c r="Z683" s="115"/>
      <c r="AA683" s="115"/>
      <c r="AB683" s="115"/>
      <c r="AC683" s="115"/>
      <c r="AD683" s="113"/>
      <c r="AE683" s="113"/>
      <c r="AG683" s="7">
        <f>IF(Q683&gt;0,RANK(Q683,(N683:P683,Q683:AE683)),0)</f>
        <v>4</v>
      </c>
      <c r="AH683" s="7">
        <f>IF(R683&gt;0,RANK(R683,(N683:P683,Q683:AE683)),0)</f>
        <v>0</v>
      </c>
      <c r="AI683" s="7">
        <f>IF(T683&gt;0,RANK(T683,(N683:P683,Q683:AE683)),0)</f>
        <v>3</v>
      </c>
      <c r="AJ683" s="7">
        <f>IF(S683&gt;0,RANK(S683,(N683:P683,Q683:AE683)),0)</f>
        <v>5</v>
      </c>
      <c r="AK683" s="2">
        <f t="shared" si="255"/>
        <v>6.0184314463043072E-3</v>
      </c>
      <c r="AL683" s="2">
        <f t="shared" si="255"/>
        <v>0</v>
      </c>
      <c r="AM683" s="2">
        <f>IF($C683=0,"-",T683/$C683)</f>
        <v>2.5133790414964011E-2</v>
      </c>
      <c r="AN683" s="2">
        <f>IF($C683=0,"-",S683/$C683)</f>
        <v>2.7698462906286868E-3</v>
      </c>
      <c r="AP683" t="s">
        <v>1157</v>
      </c>
      <c r="AQ683" t="s">
        <v>1597</v>
      </c>
      <c r="AR683">
        <v>0</v>
      </c>
      <c r="AT683" s="97">
        <v>17</v>
      </c>
      <c r="AU683" s="99">
        <v>113</v>
      </c>
      <c r="AV683" s="103">
        <f>1000*AT683+AU683</f>
        <v>17113</v>
      </c>
      <c r="AX683" s="7" t="s">
        <v>1370</v>
      </c>
    </row>
    <row r="684" spans="1:50" hidden="1" outlineLevel="1">
      <c r="A684" t="s">
        <v>759</v>
      </c>
      <c r="B684" t="s">
        <v>1597</v>
      </c>
      <c r="C684" s="1">
        <f t="shared" si="242"/>
        <v>54833</v>
      </c>
      <c r="D684" s="7">
        <f>IF(N684&gt;0, RANK(N684,(N684:P684,Q684:AE684)),0)</f>
        <v>1</v>
      </c>
      <c r="E684" s="7">
        <f>IF(O684&gt;0,RANK(O684,(N684:P684,Q684:AE684)),0)</f>
        <v>2</v>
      </c>
      <c r="F684" s="7">
        <f>IF(P684&gt;0,RANK(P684,(N684:P684,Q684:AE684)),0)</f>
        <v>0</v>
      </c>
      <c r="G684" s="1">
        <f t="shared" si="243"/>
        <v>5476</v>
      </c>
      <c r="H684" s="2">
        <f t="shared" si="244"/>
        <v>9.9866868491601771E-2</v>
      </c>
      <c r="I684" s="2"/>
      <c r="J684" s="2">
        <f t="shared" si="245"/>
        <v>0.52700016413473638</v>
      </c>
      <c r="K684" s="2">
        <f t="shared" si="246"/>
        <v>0.42713329564313463</v>
      </c>
      <c r="L684" s="2">
        <f t="shared" si="247"/>
        <v>0</v>
      </c>
      <c r="M684" s="2">
        <f t="shared" si="248"/>
        <v>4.5866540222128993E-2</v>
      </c>
      <c r="N684" s="113">
        <v>28897</v>
      </c>
      <c r="O684" s="113">
        <v>23421</v>
      </c>
      <c r="P684" s="113"/>
      <c r="Q684" s="113">
        <v>229</v>
      </c>
      <c r="R684" s="113"/>
      <c r="S684" s="113">
        <v>172</v>
      </c>
      <c r="T684" s="113">
        <v>1792</v>
      </c>
      <c r="U684" s="113">
        <v>114</v>
      </c>
      <c r="V684" s="113">
        <v>119</v>
      </c>
      <c r="W684" s="113">
        <v>89</v>
      </c>
      <c r="X684" s="113"/>
      <c r="Y684" s="113">
        <v>0</v>
      </c>
      <c r="Z684" s="115"/>
      <c r="AA684" s="115"/>
      <c r="AB684" s="115"/>
      <c r="AC684" s="115"/>
      <c r="AD684" s="113"/>
      <c r="AE684" s="113"/>
      <c r="AG684" s="7">
        <f>IF(Q684&gt;0,RANK(Q684,(N684:P684,Q684:AE684)),0)</f>
        <v>4</v>
      </c>
      <c r="AH684" s="7">
        <f>IF(R684&gt;0,RANK(R684,(N684:P684,Q684:AE684)),0)</f>
        <v>0</v>
      </c>
      <c r="AI684" s="7">
        <f>IF(T684&gt;0,RANK(T684,(N684:P684,Q684:AE684)),0)</f>
        <v>3</v>
      </c>
      <c r="AJ684" s="7">
        <f>IF(S684&gt;0,RANK(S684,(N684:P684,Q684:AE684)),0)</f>
        <v>5</v>
      </c>
      <c r="AK684" s="2">
        <f t="shared" si="249"/>
        <v>4.1763171812594603E-3</v>
      </c>
      <c r="AL684" s="2">
        <f t="shared" si="250"/>
        <v>0</v>
      </c>
      <c r="AM684" s="2">
        <f t="shared" si="251"/>
        <v>3.2681049732825124E-2</v>
      </c>
      <c r="AN684" s="2">
        <f t="shared" si="252"/>
        <v>3.1367971841774114E-3</v>
      </c>
      <c r="AP684" t="s">
        <v>759</v>
      </c>
      <c r="AQ684" t="s">
        <v>1597</v>
      </c>
      <c r="AR684">
        <v>0</v>
      </c>
      <c r="AT684" s="97">
        <v>17</v>
      </c>
      <c r="AU684" s="99">
        <v>115</v>
      </c>
      <c r="AV684" s="103">
        <f t="shared" si="253"/>
        <v>17115</v>
      </c>
      <c r="AX684" s="7" t="s">
        <v>1370</v>
      </c>
    </row>
    <row r="685" spans="1:50" hidden="1" outlineLevel="1">
      <c r="A685" t="s">
        <v>1606</v>
      </c>
      <c r="B685" t="s">
        <v>1597</v>
      </c>
      <c r="C685" s="1">
        <f t="shared" si="242"/>
        <v>23016</v>
      </c>
      <c r="D685" s="7">
        <f>IF(N685&gt;0, RANK(N685,(N685:P685,Q685:AE685)),0)</f>
        <v>1</v>
      </c>
      <c r="E685" s="7">
        <f>IF(O685&gt;0,RANK(O685,(N685:P685,Q685:AE685)),0)</f>
        <v>2</v>
      </c>
      <c r="F685" s="7">
        <f>IF(P685&gt;0,RANK(P685,(N685:P685,Q685:AE685)),0)</f>
        <v>0</v>
      </c>
      <c r="G685" s="1">
        <f t="shared" si="243"/>
        <v>5481</v>
      </c>
      <c r="H685" s="2">
        <f t="shared" si="244"/>
        <v>0.23813868613138686</v>
      </c>
      <c r="I685" s="2"/>
      <c r="J685" s="2">
        <f t="shared" si="245"/>
        <v>0.60140771637122004</v>
      </c>
      <c r="K685" s="2">
        <f t="shared" si="246"/>
        <v>0.36326903023983315</v>
      </c>
      <c r="L685" s="2">
        <f t="shared" si="247"/>
        <v>0</v>
      </c>
      <c r="M685" s="2">
        <f t="shared" si="248"/>
        <v>3.5323253388946818E-2</v>
      </c>
      <c r="N685" s="113">
        <v>13842</v>
      </c>
      <c r="O685" s="113">
        <v>8361</v>
      </c>
      <c r="P685" s="113"/>
      <c r="Q685" s="113">
        <v>138</v>
      </c>
      <c r="R685" s="113"/>
      <c r="S685" s="113">
        <v>61</v>
      </c>
      <c r="T685" s="113">
        <v>459</v>
      </c>
      <c r="U685" s="113">
        <v>67</v>
      </c>
      <c r="V685" s="113">
        <v>39</v>
      </c>
      <c r="W685" s="113">
        <v>49</v>
      </c>
      <c r="X685" s="113"/>
      <c r="Y685" s="113">
        <v>0</v>
      </c>
      <c r="Z685" s="115"/>
      <c r="AA685" s="115"/>
      <c r="AB685" s="115"/>
      <c r="AC685" s="115"/>
      <c r="AD685" s="113"/>
      <c r="AE685" s="113"/>
      <c r="AG685" s="7">
        <f>IF(Q685&gt;0,RANK(Q685,(N685:P685,Q685:AE685)),0)</f>
        <v>4</v>
      </c>
      <c r="AH685" s="7">
        <f>IF(R685&gt;0,RANK(R685,(N685:P685,Q685:AE685)),0)</f>
        <v>0</v>
      </c>
      <c r="AI685" s="7">
        <f>IF(T685&gt;0,RANK(T685,(N685:P685,Q685:AE685)),0)</f>
        <v>3</v>
      </c>
      <c r="AJ685" s="7">
        <f>IF(S685&gt;0,RANK(S685,(N685:P685,Q685:AE685)),0)</f>
        <v>6</v>
      </c>
      <c r="AK685" s="2">
        <f t="shared" si="249"/>
        <v>5.9958289885297181E-3</v>
      </c>
      <c r="AL685" s="2">
        <f t="shared" si="250"/>
        <v>0</v>
      </c>
      <c r="AM685" s="2">
        <f t="shared" si="251"/>
        <v>1.9942648592283629E-2</v>
      </c>
      <c r="AN685" s="2">
        <f t="shared" si="252"/>
        <v>2.6503302050747304E-3</v>
      </c>
      <c r="AP685" t="s">
        <v>1606</v>
      </c>
      <c r="AQ685" t="s">
        <v>1597</v>
      </c>
      <c r="AR685">
        <v>17</v>
      </c>
      <c r="AT685" s="97">
        <v>17</v>
      </c>
      <c r="AU685" s="99">
        <v>117</v>
      </c>
      <c r="AV685" s="103">
        <f t="shared" si="253"/>
        <v>17117</v>
      </c>
      <c r="AX685" s="7" t="s">
        <v>1370</v>
      </c>
    </row>
    <row r="686" spans="1:50" hidden="1" outlineLevel="1">
      <c r="A686" t="s">
        <v>760</v>
      </c>
      <c r="B686" t="s">
        <v>1597</v>
      </c>
      <c r="C686" s="1">
        <f t="shared" si="242"/>
        <v>110950</v>
      </c>
      <c r="D686" s="7">
        <f>IF(N686&gt;0, RANK(N686,(N686:P686,Q686:AE686)),0)</f>
        <v>1</v>
      </c>
      <c r="E686" s="7">
        <f>IF(O686&gt;0,RANK(O686,(N686:P686,Q686:AE686)),0)</f>
        <v>2</v>
      </c>
      <c r="F686" s="7">
        <f>IF(P686&gt;0,RANK(P686,(N686:P686,Q686:AE686)),0)</f>
        <v>0</v>
      </c>
      <c r="G686" s="1">
        <f t="shared" si="243"/>
        <v>25985</v>
      </c>
      <c r="H686" s="2">
        <f t="shared" si="244"/>
        <v>0.23420459666516449</v>
      </c>
      <c r="I686" s="2"/>
      <c r="J686" s="2">
        <f t="shared" si="245"/>
        <v>0.59691753041910767</v>
      </c>
      <c r="K686" s="2">
        <f t="shared" si="246"/>
        <v>0.3627129337539432</v>
      </c>
      <c r="L686" s="2">
        <f t="shared" si="247"/>
        <v>0</v>
      </c>
      <c r="M686" s="2">
        <f t="shared" si="248"/>
        <v>4.0369535826949132E-2</v>
      </c>
      <c r="N686" s="113">
        <v>66228</v>
      </c>
      <c r="O686" s="113">
        <v>40243</v>
      </c>
      <c r="P686" s="113"/>
      <c r="Q686" s="113">
        <v>604</v>
      </c>
      <c r="R686" s="113"/>
      <c r="S686" s="113">
        <v>351</v>
      </c>
      <c r="T686" s="113">
        <v>2675</v>
      </c>
      <c r="U686" s="113">
        <v>316</v>
      </c>
      <c r="V686" s="113">
        <v>284</v>
      </c>
      <c r="W686" s="113">
        <v>249</v>
      </c>
      <c r="X686" s="113"/>
      <c r="Y686" s="113">
        <v>0</v>
      </c>
      <c r="Z686" s="115"/>
      <c r="AA686" s="115"/>
      <c r="AB686" s="115"/>
      <c r="AC686" s="115"/>
      <c r="AD686" s="113"/>
      <c r="AE686" s="113"/>
      <c r="AG686" s="7">
        <f>IF(Q686&gt;0,RANK(Q686,(N686:P686,Q686:AE686)),0)</f>
        <v>4</v>
      </c>
      <c r="AH686" s="7">
        <f>IF(R686&gt;0,RANK(R686,(N686:P686,Q686:AE686)),0)</f>
        <v>0</v>
      </c>
      <c r="AI686" s="7">
        <f>IF(T686&gt;0,RANK(T686,(N686:P686,Q686:AE686)),0)</f>
        <v>3</v>
      </c>
      <c r="AJ686" s="7">
        <f>IF(S686&gt;0,RANK(S686,(N686:P686,Q686:AE686)),0)</f>
        <v>5</v>
      </c>
      <c r="AK686" s="2">
        <f t="shared" si="249"/>
        <v>5.4438936457863905E-3</v>
      </c>
      <c r="AL686" s="2">
        <f t="shared" si="250"/>
        <v>0</v>
      </c>
      <c r="AM686" s="2">
        <f t="shared" si="251"/>
        <v>2.4109959441189724E-2</v>
      </c>
      <c r="AN686" s="2">
        <f t="shared" si="252"/>
        <v>3.1635872014420911E-3</v>
      </c>
      <c r="AP686" t="s">
        <v>760</v>
      </c>
      <c r="AQ686" t="s">
        <v>1597</v>
      </c>
      <c r="AR686">
        <v>0</v>
      </c>
      <c r="AT686" s="97">
        <v>17</v>
      </c>
      <c r="AU686" s="99">
        <v>119</v>
      </c>
      <c r="AV686" s="103">
        <f t="shared" si="253"/>
        <v>17119</v>
      </c>
      <c r="AX686" s="7" t="s">
        <v>1370</v>
      </c>
    </row>
    <row r="687" spans="1:50" hidden="1" outlineLevel="1">
      <c r="A687" t="s">
        <v>1836</v>
      </c>
      <c r="B687" t="s">
        <v>1597</v>
      </c>
      <c r="C687" s="1">
        <f t="shared" si="242"/>
        <v>18302</v>
      </c>
      <c r="D687" s="7">
        <f>IF(N687&gt;0, RANK(N687,(N687:P687,Q687:AE687)),0)</f>
        <v>1</v>
      </c>
      <c r="E687" s="7">
        <f>IF(O687&gt;0,RANK(O687,(N687:P687,Q687:AE687)),0)</f>
        <v>2</v>
      </c>
      <c r="F687" s="7">
        <f>IF(P687&gt;0,RANK(P687,(N687:P687,Q687:AE687)),0)</f>
        <v>0</v>
      </c>
      <c r="G687" s="1">
        <f t="shared" si="243"/>
        <v>3156</v>
      </c>
      <c r="H687" s="2">
        <f t="shared" si="244"/>
        <v>0.17244017047317234</v>
      </c>
      <c r="I687" s="2"/>
      <c r="J687" s="2">
        <f t="shared" si="245"/>
        <v>0.56671402032564744</v>
      </c>
      <c r="K687" s="2">
        <f t="shared" si="246"/>
        <v>0.39427384985247516</v>
      </c>
      <c r="L687" s="2">
        <f t="shared" si="247"/>
        <v>0</v>
      </c>
      <c r="M687" s="2">
        <f t="shared" si="248"/>
        <v>3.9012129821877406E-2</v>
      </c>
      <c r="N687" s="113">
        <v>10372</v>
      </c>
      <c r="O687" s="113">
        <v>7216</v>
      </c>
      <c r="P687" s="113"/>
      <c r="Q687" s="113">
        <v>82</v>
      </c>
      <c r="R687" s="113"/>
      <c r="S687" s="113">
        <v>43</v>
      </c>
      <c r="T687" s="113">
        <v>457</v>
      </c>
      <c r="U687" s="113">
        <v>50</v>
      </c>
      <c r="V687" s="113">
        <v>47</v>
      </c>
      <c r="W687" s="113">
        <v>35</v>
      </c>
      <c r="X687" s="113"/>
      <c r="Y687" s="113">
        <v>0</v>
      </c>
      <c r="Z687" s="115"/>
      <c r="AA687" s="115"/>
      <c r="AB687" s="115"/>
      <c r="AC687" s="115"/>
      <c r="AD687" s="113"/>
      <c r="AE687" s="113"/>
      <c r="AG687" s="7">
        <f>IF(Q687&gt;0,RANK(Q687,(N687:P687,Q687:AE687)),0)</f>
        <v>4</v>
      </c>
      <c r="AH687" s="7">
        <f>IF(R687&gt;0,RANK(R687,(N687:P687,Q687:AE687)),0)</f>
        <v>0</v>
      </c>
      <c r="AI687" s="7">
        <f>IF(T687&gt;0,RANK(T687,(N687:P687,Q687:AE687)),0)</f>
        <v>3</v>
      </c>
      <c r="AJ687" s="7">
        <f>IF(S687&gt;0,RANK(S687,(N687:P687,Q687:AE687)),0)</f>
        <v>7</v>
      </c>
      <c r="AK687" s="2">
        <f t="shared" si="249"/>
        <v>4.4803846574144905E-3</v>
      </c>
      <c r="AL687" s="2">
        <f t="shared" si="250"/>
        <v>0</v>
      </c>
      <c r="AM687" s="2">
        <f t="shared" si="251"/>
        <v>2.496994863949295E-2</v>
      </c>
      <c r="AN687" s="2">
        <f t="shared" si="252"/>
        <v>2.3494700032783301E-3</v>
      </c>
      <c r="AP687" t="s">
        <v>1836</v>
      </c>
      <c r="AQ687" t="s">
        <v>1597</v>
      </c>
      <c r="AR687">
        <v>19</v>
      </c>
      <c r="AT687" s="97">
        <v>17</v>
      </c>
      <c r="AU687" s="99">
        <v>121</v>
      </c>
      <c r="AV687" s="103">
        <f t="shared" si="253"/>
        <v>17121</v>
      </c>
      <c r="AX687" s="7" t="s">
        <v>1370</v>
      </c>
    </row>
    <row r="688" spans="1:50" hidden="1" outlineLevel="1">
      <c r="A688" t="s">
        <v>2126</v>
      </c>
      <c r="B688" t="s">
        <v>1597</v>
      </c>
      <c r="C688" s="1">
        <f t="shared" si="242"/>
        <v>6370</v>
      </c>
      <c r="D688" s="7">
        <f>IF(N688&gt;0, RANK(N688,(N688:P688,Q688:AE688)),0)</f>
        <v>1</v>
      </c>
      <c r="E688" s="7">
        <f>IF(O688&gt;0,RANK(O688,(N688:P688,Q688:AE688)),0)</f>
        <v>2</v>
      </c>
      <c r="F688" s="7">
        <f>IF(P688&gt;0,RANK(P688,(N688:P688,Q688:AE688)),0)</f>
        <v>0</v>
      </c>
      <c r="G688" s="1">
        <f t="shared" si="243"/>
        <v>328</v>
      </c>
      <c r="H688" s="2">
        <f t="shared" si="244"/>
        <v>5.1491365777080064E-2</v>
      </c>
      <c r="I688" s="2"/>
      <c r="J688" s="2">
        <f t="shared" si="245"/>
        <v>0.50408163265306127</v>
      </c>
      <c r="K688" s="2">
        <f t="shared" si="246"/>
        <v>0.45259026687598114</v>
      </c>
      <c r="L688" s="2">
        <f t="shared" si="247"/>
        <v>0</v>
      </c>
      <c r="M688" s="2">
        <f t="shared" si="248"/>
        <v>4.3328100470957587E-2</v>
      </c>
      <c r="N688" s="113">
        <v>3211</v>
      </c>
      <c r="O688" s="113">
        <v>2883</v>
      </c>
      <c r="P688" s="113"/>
      <c r="Q688" s="113">
        <v>34</v>
      </c>
      <c r="R688" s="113"/>
      <c r="S688" s="113">
        <v>11</v>
      </c>
      <c r="T688" s="113">
        <v>202</v>
      </c>
      <c r="U688" s="113">
        <v>13</v>
      </c>
      <c r="V688" s="113">
        <v>11</v>
      </c>
      <c r="W688" s="113">
        <v>5</v>
      </c>
      <c r="X688" s="113"/>
      <c r="Y688" s="113">
        <v>0</v>
      </c>
      <c r="Z688" s="115"/>
      <c r="AA688" s="115"/>
      <c r="AB688" s="115"/>
      <c r="AC688" s="115"/>
      <c r="AD688" s="113"/>
      <c r="AE688" s="113"/>
      <c r="AG688" s="7">
        <f>IF(Q688&gt;0,RANK(Q688,(N688:P688,Q688:AE688)),0)</f>
        <v>4</v>
      </c>
      <c r="AH688" s="7">
        <f>IF(R688&gt;0,RANK(R688,(N688:P688,Q688:AE688)),0)</f>
        <v>0</v>
      </c>
      <c r="AI688" s="7">
        <f>IF(T688&gt;0,RANK(T688,(N688:P688,Q688:AE688)),0)</f>
        <v>3</v>
      </c>
      <c r="AJ688" s="7">
        <f>IF(S688&gt;0,RANK(S688,(N688:P688,Q688:AE688)),0)</f>
        <v>6</v>
      </c>
      <c r="AK688" s="2">
        <f t="shared" si="249"/>
        <v>5.3375196232339087E-3</v>
      </c>
      <c r="AL688" s="2">
        <f t="shared" si="250"/>
        <v>0</v>
      </c>
      <c r="AM688" s="2">
        <f t="shared" si="251"/>
        <v>3.1711145996860285E-2</v>
      </c>
      <c r="AN688" s="2">
        <f t="shared" si="252"/>
        <v>1.726844583987441E-3</v>
      </c>
      <c r="AP688" t="s">
        <v>2126</v>
      </c>
      <c r="AQ688" t="s">
        <v>1597</v>
      </c>
      <c r="AR688">
        <v>18</v>
      </c>
      <c r="AT688" s="97">
        <v>17</v>
      </c>
      <c r="AU688" s="99">
        <v>123</v>
      </c>
      <c r="AV688" s="103">
        <f t="shared" si="253"/>
        <v>17123</v>
      </c>
      <c r="AX688" s="7" t="s">
        <v>1370</v>
      </c>
    </row>
    <row r="689" spans="1:50" hidden="1" outlineLevel="1">
      <c r="A689" t="s">
        <v>256</v>
      </c>
      <c r="B689" t="s">
        <v>1597</v>
      </c>
      <c r="C689" s="1">
        <f t="shared" si="242"/>
        <v>7524</v>
      </c>
      <c r="D689" s="7">
        <f>IF(N689&gt;0, RANK(N689,(N689:P689,Q689:AE689)),0)</f>
        <v>1</v>
      </c>
      <c r="E689" s="7">
        <f>IF(O689&gt;0,RANK(O689,(N689:P689,Q689:AE689)),0)</f>
        <v>2</v>
      </c>
      <c r="F689" s="7">
        <f>IF(P689&gt;0,RANK(P689,(N689:P689,Q689:AE689)),0)</f>
        <v>0</v>
      </c>
      <c r="G689" s="1">
        <f t="shared" si="243"/>
        <v>1187</v>
      </c>
      <c r="H689" s="2">
        <f t="shared" si="244"/>
        <v>0.15776182881446038</v>
      </c>
      <c r="I689" s="2"/>
      <c r="J689" s="2">
        <f t="shared" si="245"/>
        <v>0.55887825624667731</v>
      </c>
      <c r="K689" s="2">
        <f t="shared" si="246"/>
        <v>0.40111642743221693</v>
      </c>
      <c r="L689" s="2">
        <f t="shared" si="247"/>
        <v>0</v>
      </c>
      <c r="M689" s="2">
        <f t="shared" si="248"/>
        <v>4.0005316321105766E-2</v>
      </c>
      <c r="N689" s="113">
        <v>4205</v>
      </c>
      <c r="O689" s="113">
        <v>3018</v>
      </c>
      <c r="P689" s="113"/>
      <c r="Q689" s="113">
        <v>28</v>
      </c>
      <c r="R689" s="113"/>
      <c r="S689" s="113">
        <v>16</v>
      </c>
      <c r="T689" s="113">
        <v>199</v>
      </c>
      <c r="U689" s="113">
        <v>19</v>
      </c>
      <c r="V689" s="113">
        <v>31</v>
      </c>
      <c r="W689" s="113">
        <v>8</v>
      </c>
      <c r="X689" s="113"/>
      <c r="Y689" s="113">
        <v>0</v>
      </c>
      <c r="Z689" s="115"/>
      <c r="AA689" s="115"/>
      <c r="AB689" s="115"/>
      <c r="AC689" s="115"/>
      <c r="AD689" s="113"/>
      <c r="AE689" s="113"/>
      <c r="AG689" s="7">
        <f>IF(Q689&gt;0,RANK(Q689,(N689:P689,Q689:AE689)),0)</f>
        <v>5</v>
      </c>
      <c r="AH689" s="7">
        <f>IF(R689&gt;0,RANK(R689,(N689:P689,Q689:AE689)),0)</f>
        <v>0</v>
      </c>
      <c r="AI689" s="7">
        <f>IF(T689&gt;0,RANK(T689,(N689:P689,Q689:AE689)),0)</f>
        <v>3</v>
      </c>
      <c r="AJ689" s="7">
        <f>IF(S689&gt;0,RANK(S689,(N689:P689,Q689:AE689)),0)</f>
        <v>7</v>
      </c>
      <c r="AK689" s="2">
        <f t="shared" si="249"/>
        <v>3.721424774056353E-3</v>
      </c>
      <c r="AL689" s="2">
        <f t="shared" si="250"/>
        <v>0</v>
      </c>
      <c r="AM689" s="2">
        <f t="shared" si="251"/>
        <v>2.6448697501329079E-2</v>
      </c>
      <c r="AN689" s="2">
        <f t="shared" si="252"/>
        <v>2.1265284423179162E-3</v>
      </c>
      <c r="AP689" t="s">
        <v>256</v>
      </c>
      <c r="AQ689" t="s">
        <v>1597</v>
      </c>
      <c r="AR689">
        <v>18</v>
      </c>
      <c r="AT689" s="97">
        <v>17</v>
      </c>
      <c r="AU689" s="99">
        <v>125</v>
      </c>
      <c r="AV689" s="103">
        <f t="shared" si="253"/>
        <v>17125</v>
      </c>
      <c r="AX689" s="7" t="s">
        <v>1370</v>
      </c>
    </row>
    <row r="690" spans="1:50" hidden="1" outlineLevel="1">
      <c r="A690" t="s">
        <v>1607</v>
      </c>
      <c r="B690" t="s">
        <v>1597</v>
      </c>
      <c r="C690" s="1">
        <f t="shared" si="242"/>
        <v>6792</v>
      </c>
      <c r="D690" s="7">
        <f>IF(N690&gt;0, RANK(N690,(N690:P690,Q690:AE690)),0)</f>
        <v>1</v>
      </c>
      <c r="E690" s="7">
        <f>IF(O690&gt;0,RANK(O690,(N690:P690,Q690:AE690)),0)</f>
        <v>2</v>
      </c>
      <c r="F690" s="7">
        <f>IF(P690&gt;0,RANK(P690,(N690:P690,Q690:AE690)),0)</f>
        <v>0</v>
      </c>
      <c r="G690" s="1">
        <f t="shared" si="243"/>
        <v>150</v>
      </c>
      <c r="H690" s="2">
        <f t="shared" si="244"/>
        <v>2.2084805653710248E-2</v>
      </c>
      <c r="I690" s="2"/>
      <c r="J690" s="2">
        <f t="shared" si="245"/>
        <v>0.49293286219081273</v>
      </c>
      <c r="K690" s="2">
        <f t="shared" si="246"/>
        <v>0.47084805653710249</v>
      </c>
      <c r="L690" s="2">
        <f t="shared" si="247"/>
        <v>0</v>
      </c>
      <c r="M690" s="2">
        <f t="shared" si="248"/>
        <v>3.6219081272084841E-2</v>
      </c>
      <c r="N690" s="113">
        <v>3348</v>
      </c>
      <c r="O690" s="113">
        <v>3198</v>
      </c>
      <c r="P690" s="113"/>
      <c r="Q690" s="113">
        <v>38</v>
      </c>
      <c r="R690" s="113"/>
      <c r="S690" s="113">
        <v>63</v>
      </c>
      <c r="T690" s="113">
        <v>100</v>
      </c>
      <c r="U690" s="113">
        <v>21</v>
      </c>
      <c r="V690" s="113">
        <v>16</v>
      </c>
      <c r="W690" s="113">
        <v>8</v>
      </c>
      <c r="X690" s="113"/>
      <c r="Y690" s="113">
        <v>0</v>
      </c>
      <c r="Z690" s="115"/>
      <c r="AA690" s="115"/>
      <c r="AB690" s="115"/>
      <c r="AC690" s="115"/>
      <c r="AD690" s="113"/>
      <c r="AE690" s="113"/>
      <c r="AG690" s="7">
        <f>IF(Q690&gt;0,RANK(Q690,(N690:P690,Q690:AE690)),0)</f>
        <v>5</v>
      </c>
      <c r="AH690" s="7">
        <f>IF(R690&gt;0,RANK(R690,(N690:P690,Q690:AE690)),0)</f>
        <v>0</v>
      </c>
      <c r="AI690" s="7">
        <f>IF(T690&gt;0,RANK(T690,(N690:P690,Q690:AE690)),0)</f>
        <v>3</v>
      </c>
      <c r="AJ690" s="7">
        <f>IF(S690&gt;0,RANK(S690,(N690:P690,Q690:AE690)),0)</f>
        <v>4</v>
      </c>
      <c r="AK690" s="2">
        <f t="shared" si="249"/>
        <v>5.5948174322732625E-3</v>
      </c>
      <c r="AL690" s="2">
        <f t="shared" si="250"/>
        <v>0</v>
      </c>
      <c r="AM690" s="2">
        <f t="shared" si="251"/>
        <v>1.4723203769140165E-2</v>
      </c>
      <c r="AN690" s="2">
        <f t="shared" si="252"/>
        <v>9.2756183745583039E-3</v>
      </c>
      <c r="AP690" t="s">
        <v>1607</v>
      </c>
      <c r="AQ690" t="s">
        <v>1597</v>
      </c>
      <c r="AR690">
        <v>19</v>
      </c>
      <c r="AT690" s="97">
        <v>17</v>
      </c>
      <c r="AU690" s="99">
        <v>127</v>
      </c>
      <c r="AV690" s="103">
        <f t="shared" si="253"/>
        <v>17127</v>
      </c>
      <c r="AX690" s="7" t="s">
        <v>1370</v>
      </c>
    </row>
    <row r="691" spans="1:50" hidden="1" outlineLevel="1">
      <c r="A691" t="s">
        <v>870</v>
      </c>
      <c r="B691" t="s">
        <v>1597</v>
      </c>
      <c r="C691" s="1">
        <f t="shared" ref="C691:C722" si="256">SUM(N691:AE691)</f>
        <v>6147</v>
      </c>
      <c r="D691" s="7">
        <f>IF(N691&gt;0, RANK(N691,(N691:P691,Q691:AE691)),0)</f>
        <v>2</v>
      </c>
      <c r="E691" s="7">
        <f>IF(O691&gt;0,RANK(O691,(N691:P691,Q691:AE691)),0)</f>
        <v>1</v>
      </c>
      <c r="F691" s="7">
        <f>IF(P691&gt;0,RANK(P691,(N691:P691,Q691:AE691)),0)</f>
        <v>0</v>
      </c>
      <c r="G691" s="1">
        <f t="shared" ref="G691:G722" si="257">IF(C691&gt;0,MAX(N691:P691)-LARGE(N691:P691,2),0)</f>
        <v>709</v>
      </c>
      <c r="H691" s="2">
        <f t="shared" ref="H691:H722" si="258">IF(C691&gt;0,G691/C691,0)</f>
        <v>0.11534081665853262</v>
      </c>
      <c r="I691" s="2"/>
      <c r="J691" s="2">
        <f t="shared" ref="J691:J722" si="259">IF($C691=0,"-",N691/$C691)</f>
        <v>0.41727672035139091</v>
      </c>
      <c r="K691" s="2">
        <f t="shared" ref="K691:K722" si="260">IF($C691=0,"-",O691/$C691)</f>
        <v>0.53261753700992354</v>
      </c>
      <c r="L691" s="2">
        <f t="shared" ref="L691:L722" si="261">IF($C691=0,"-",P691/$C691)</f>
        <v>0</v>
      </c>
      <c r="M691" s="2">
        <f t="shared" ref="M691:M722" si="262">IF(C691=0,"-",(1-J691-K691-L691))</f>
        <v>5.0105742638685502E-2</v>
      </c>
      <c r="N691" s="113">
        <v>2565</v>
      </c>
      <c r="O691" s="113">
        <v>3274</v>
      </c>
      <c r="P691" s="113"/>
      <c r="Q691" s="113">
        <v>19</v>
      </c>
      <c r="R691" s="113"/>
      <c r="S691" s="113">
        <v>99</v>
      </c>
      <c r="T691" s="113">
        <v>166</v>
      </c>
      <c r="U691" s="113">
        <v>8</v>
      </c>
      <c r="V691" s="113">
        <v>12</v>
      </c>
      <c r="W691" s="113">
        <v>4</v>
      </c>
      <c r="X691" s="113"/>
      <c r="Y691" s="113">
        <v>0</v>
      </c>
      <c r="Z691" s="115"/>
      <c r="AA691" s="115"/>
      <c r="AB691" s="115"/>
      <c r="AC691" s="115"/>
      <c r="AD691" s="113"/>
      <c r="AE691" s="113"/>
      <c r="AG691" s="7">
        <f>IF(Q691&gt;0,RANK(Q691,(N691:P691,Q691:AE691)),0)</f>
        <v>5</v>
      </c>
      <c r="AH691" s="7">
        <f>IF(R691&gt;0,RANK(R691,(N691:P691,Q691:AE691)),0)</f>
        <v>0</v>
      </c>
      <c r="AI691" s="7">
        <f>IF(T691&gt;0,RANK(T691,(N691:P691,Q691:AE691)),0)</f>
        <v>3</v>
      </c>
      <c r="AJ691" s="7">
        <f>IF(S691&gt;0,RANK(S691,(N691:P691,Q691:AE691)),0)</f>
        <v>4</v>
      </c>
      <c r="AK691" s="2">
        <f t="shared" ref="AK691:AK722" si="263">IF($C691=0,"-",Q691/$C691)</f>
        <v>3.0909386692695622E-3</v>
      </c>
      <c r="AL691" s="2">
        <f t="shared" ref="AL691:AL722" si="264">IF($C691=0,"-",R691/$C691)</f>
        <v>0</v>
      </c>
      <c r="AM691" s="2">
        <f t="shared" ref="AM691:AM722" si="265">IF($C691=0,"-",T691/$C691)</f>
        <v>2.7005043110460387E-2</v>
      </c>
      <c r="AN691" s="2">
        <f t="shared" ref="AN691:AN722" si="266">IF($C691=0,"-",S691/$C691)</f>
        <v>1.6105417276720352E-2</v>
      </c>
      <c r="AP691" t="s">
        <v>870</v>
      </c>
      <c r="AQ691" t="s">
        <v>1597</v>
      </c>
      <c r="AR691">
        <v>18</v>
      </c>
      <c r="AT691" s="97">
        <v>17</v>
      </c>
      <c r="AU691" s="99">
        <v>129</v>
      </c>
      <c r="AV691" s="103">
        <f t="shared" si="253"/>
        <v>17129</v>
      </c>
      <c r="AX691" s="7" t="s">
        <v>1370</v>
      </c>
    </row>
    <row r="692" spans="1:50" hidden="1" outlineLevel="1">
      <c r="A692" t="s">
        <v>1165</v>
      </c>
      <c r="B692" t="s">
        <v>1597</v>
      </c>
      <c r="C692" s="1">
        <f t="shared" si="256"/>
        <v>8337</v>
      </c>
      <c r="D692" s="7">
        <f>IF(N692&gt;0, RANK(N692,(N692:P692,Q692:AE692)),0)</f>
        <v>2</v>
      </c>
      <c r="E692" s="7">
        <f>IF(O692&gt;0,RANK(O692,(N692:P692,Q692:AE692)),0)</f>
        <v>1</v>
      </c>
      <c r="F692" s="7">
        <f>IF(P692&gt;0,RANK(P692,(N692:P692,Q692:AE692)),0)</f>
        <v>0</v>
      </c>
      <c r="G692" s="1">
        <f t="shared" si="257"/>
        <v>12</v>
      </c>
      <c r="H692" s="2">
        <f t="shared" si="258"/>
        <v>1.4393666786613889E-3</v>
      </c>
      <c r="I692" s="2"/>
      <c r="J692" s="2">
        <f t="shared" si="259"/>
        <v>0.48374715125344847</v>
      </c>
      <c r="K692" s="2">
        <f t="shared" si="260"/>
        <v>0.48518651793210987</v>
      </c>
      <c r="L692" s="2">
        <f t="shared" si="261"/>
        <v>0</v>
      </c>
      <c r="M692" s="2">
        <f t="shared" si="262"/>
        <v>3.1066330814441656E-2</v>
      </c>
      <c r="N692" s="113">
        <v>4033</v>
      </c>
      <c r="O692" s="113">
        <v>4045</v>
      </c>
      <c r="P692" s="113"/>
      <c r="Q692" s="113">
        <v>20</v>
      </c>
      <c r="R692" s="113"/>
      <c r="S692" s="113">
        <v>41</v>
      </c>
      <c r="T692" s="113">
        <v>126</v>
      </c>
      <c r="U692" s="113">
        <v>40</v>
      </c>
      <c r="V692" s="113">
        <v>14</v>
      </c>
      <c r="W692" s="113">
        <v>18</v>
      </c>
      <c r="X692" s="113"/>
      <c r="Y692" s="113">
        <v>0</v>
      </c>
      <c r="Z692" s="115"/>
      <c r="AA692" s="115"/>
      <c r="AB692" s="115"/>
      <c r="AC692" s="115"/>
      <c r="AD692" s="113"/>
      <c r="AE692" s="113"/>
      <c r="AG692" s="7">
        <f>IF(Q692&gt;0,RANK(Q692,(N692:P692,Q692:AE692)),0)</f>
        <v>6</v>
      </c>
      <c r="AH692" s="7">
        <f>IF(R692&gt;0,RANK(R692,(N692:P692,Q692:AE692)),0)</f>
        <v>0</v>
      </c>
      <c r="AI692" s="7">
        <f>IF(T692&gt;0,RANK(T692,(N692:P692,Q692:AE692)),0)</f>
        <v>3</v>
      </c>
      <c r="AJ692" s="7">
        <f>IF(S692&gt;0,RANK(S692,(N692:P692,Q692:AE692)),0)</f>
        <v>4</v>
      </c>
      <c r="AK692" s="2">
        <f t="shared" si="263"/>
        <v>2.3989444644356484E-3</v>
      </c>
      <c r="AL692" s="2">
        <f t="shared" si="264"/>
        <v>0</v>
      </c>
      <c r="AM692" s="2">
        <f t="shared" si="265"/>
        <v>1.5113350125944584E-2</v>
      </c>
      <c r="AN692" s="2">
        <f t="shared" si="266"/>
        <v>4.9178361520930787E-3</v>
      </c>
      <c r="AP692" t="s">
        <v>1165</v>
      </c>
      <c r="AQ692" t="s">
        <v>1597</v>
      </c>
      <c r="AR692">
        <v>17</v>
      </c>
      <c r="AT692" s="97">
        <v>17</v>
      </c>
      <c r="AU692" s="99">
        <v>131</v>
      </c>
      <c r="AV692" s="103">
        <f t="shared" si="253"/>
        <v>17131</v>
      </c>
      <c r="AX692" s="7" t="s">
        <v>1370</v>
      </c>
    </row>
    <row r="693" spans="1:50" hidden="1" outlineLevel="1">
      <c r="A693" t="s">
        <v>2112</v>
      </c>
      <c r="B693" t="s">
        <v>1597</v>
      </c>
      <c r="C693" s="1">
        <f t="shared" si="256"/>
        <v>12076</v>
      </c>
      <c r="D693" s="7">
        <f>IF(N693&gt;0, RANK(N693,(N693:P693,Q693:AE693)),0)</f>
        <v>2</v>
      </c>
      <c r="E693" s="7">
        <f>IF(O693&gt;0,RANK(O693,(N693:P693,Q693:AE693)),0)</f>
        <v>1</v>
      </c>
      <c r="F693" s="7">
        <f>IF(P693&gt;0,RANK(P693,(N693:P693,Q693:AE693)),0)</f>
        <v>0</v>
      </c>
      <c r="G693" s="1">
        <f t="shared" si="257"/>
        <v>648</v>
      </c>
      <c r="H693" s="2">
        <f t="shared" si="258"/>
        <v>5.3660152368333887E-2</v>
      </c>
      <c r="I693" s="2"/>
      <c r="J693" s="2">
        <f t="shared" si="259"/>
        <v>0.45221927790659161</v>
      </c>
      <c r="K693" s="2">
        <f t="shared" si="260"/>
        <v>0.50587943027492543</v>
      </c>
      <c r="L693" s="2">
        <f t="shared" si="261"/>
        <v>0</v>
      </c>
      <c r="M693" s="2">
        <f t="shared" si="262"/>
        <v>4.19012918184829E-2</v>
      </c>
      <c r="N693" s="113">
        <v>5461</v>
      </c>
      <c r="O693" s="113">
        <v>6109</v>
      </c>
      <c r="P693" s="113"/>
      <c r="Q693" s="113">
        <v>60</v>
      </c>
      <c r="R693" s="113"/>
      <c r="S693" s="113">
        <v>31</v>
      </c>
      <c r="T693" s="113">
        <v>336</v>
      </c>
      <c r="U693" s="113">
        <v>31</v>
      </c>
      <c r="V693" s="113">
        <v>21</v>
      </c>
      <c r="W693" s="113">
        <v>27</v>
      </c>
      <c r="X693" s="113"/>
      <c r="Y693" s="113">
        <v>0</v>
      </c>
      <c r="Z693" s="115"/>
      <c r="AA693" s="115"/>
      <c r="AB693" s="115"/>
      <c r="AC693" s="115"/>
      <c r="AD693" s="113"/>
      <c r="AE693" s="113"/>
      <c r="AG693" s="7">
        <f>IF(Q693&gt;0,RANK(Q693,(N693:P693,Q693:AE693)),0)</f>
        <v>4</v>
      </c>
      <c r="AH693" s="7">
        <f>IF(R693&gt;0,RANK(R693,(N693:P693,Q693:AE693)),0)</f>
        <v>0</v>
      </c>
      <c r="AI693" s="7">
        <f>IF(T693&gt;0,RANK(T693,(N693:P693,Q693:AE693)),0)</f>
        <v>3</v>
      </c>
      <c r="AJ693" s="7">
        <f>IF(S693&gt;0,RANK(S693,(N693:P693,Q693:AE693)),0)</f>
        <v>5</v>
      </c>
      <c r="AK693" s="2">
        <f t="shared" si="263"/>
        <v>4.9685326266975822E-3</v>
      </c>
      <c r="AL693" s="2">
        <f t="shared" si="264"/>
        <v>0</v>
      </c>
      <c r="AM693" s="2">
        <f t="shared" si="265"/>
        <v>2.7823782709506459E-2</v>
      </c>
      <c r="AN693" s="2">
        <f t="shared" si="266"/>
        <v>2.5670751904604172E-3</v>
      </c>
      <c r="AP693" t="s">
        <v>2112</v>
      </c>
      <c r="AQ693" t="s">
        <v>1597</v>
      </c>
      <c r="AR693">
        <v>12</v>
      </c>
      <c r="AT693" s="97">
        <v>17</v>
      </c>
      <c r="AU693" s="99">
        <v>133</v>
      </c>
      <c r="AV693" s="103">
        <f t="shared" si="253"/>
        <v>17133</v>
      </c>
      <c r="AX693" s="7" t="s">
        <v>1370</v>
      </c>
    </row>
    <row r="694" spans="1:50" hidden="1" outlineLevel="1">
      <c r="A694" t="s">
        <v>1340</v>
      </c>
      <c r="B694" t="s">
        <v>1597</v>
      </c>
      <c r="C694" s="1">
        <f t="shared" si="256"/>
        <v>14410</v>
      </c>
      <c r="D694" s="7">
        <f>IF(N694&gt;0, RANK(N694,(N694:P694,Q694:AE694)),0)</f>
        <v>1</v>
      </c>
      <c r="E694" s="7">
        <f>IF(O694&gt;0,RANK(O694,(N694:P694,Q694:AE694)),0)</f>
        <v>2</v>
      </c>
      <c r="F694" s="7">
        <f>IF(P694&gt;0,RANK(P694,(N694:P694,Q694:AE694)),0)</f>
        <v>0</v>
      </c>
      <c r="G694" s="1">
        <f t="shared" si="257"/>
        <v>2445</v>
      </c>
      <c r="H694" s="2">
        <f t="shared" si="258"/>
        <v>0.16967383761276891</v>
      </c>
      <c r="I694" s="2"/>
      <c r="J694" s="2">
        <f t="shared" si="259"/>
        <v>0.56238723108952116</v>
      </c>
      <c r="K694" s="2">
        <f t="shared" si="260"/>
        <v>0.39271339347675227</v>
      </c>
      <c r="L694" s="2">
        <f t="shared" si="261"/>
        <v>0</v>
      </c>
      <c r="M694" s="2">
        <f t="shared" si="262"/>
        <v>4.4899375433726574E-2</v>
      </c>
      <c r="N694" s="113">
        <v>8104</v>
      </c>
      <c r="O694" s="113">
        <v>5659</v>
      </c>
      <c r="P694" s="113"/>
      <c r="Q694" s="113">
        <v>81</v>
      </c>
      <c r="R694" s="113"/>
      <c r="S694" s="113">
        <v>37</v>
      </c>
      <c r="T694" s="113">
        <v>431</v>
      </c>
      <c r="U694" s="113">
        <v>31</v>
      </c>
      <c r="V694" s="113">
        <v>39</v>
      </c>
      <c r="W694" s="113">
        <v>28</v>
      </c>
      <c r="X694" s="113"/>
      <c r="Y694" s="113">
        <v>0</v>
      </c>
      <c r="Z694" s="115"/>
      <c r="AA694" s="115"/>
      <c r="AB694" s="115"/>
      <c r="AC694" s="115"/>
      <c r="AD694" s="113"/>
      <c r="AE694" s="113"/>
      <c r="AG694" s="7">
        <f>IF(Q694&gt;0,RANK(Q694,(N694:P694,Q694:AE694)),0)</f>
        <v>4</v>
      </c>
      <c r="AH694" s="7">
        <f>IF(R694&gt;0,RANK(R694,(N694:P694,Q694:AE694)),0)</f>
        <v>0</v>
      </c>
      <c r="AI694" s="7">
        <f>IF(T694&gt;0,RANK(T694,(N694:P694,Q694:AE694)),0)</f>
        <v>3</v>
      </c>
      <c r="AJ694" s="7">
        <f>IF(S694&gt;0,RANK(S694,(N694:P694,Q694:AE694)),0)</f>
        <v>6</v>
      </c>
      <c r="AK694" s="2">
        <f t="shared" si="263"/>
        <v>5.621096460791117E-3</v>
      </c>
      <c r="AL694" s="2">
        <f t="shared" si="264"/>
        <v>0</v>
      </c>
      <c r="AM694" s="2">
        <f t="shared" si="265"/>
        <v>2.9909784871616933E-2</v>
      </c>
      <c r="AN694" s="2">
        <f t="shared" si="266"/>
        <v>2.5676613462873006E-3</v>
      </c>
      <c r="AP694" t="s">
        <v>1340</v>
      </c>
      <c r="AQ694" t="s">
        <v>1597</v>
      </c>
      <c r="AR694">
        <v>0</v>
      </c>
      <c r="AT694" s="97">
        <v>17</v>
      </c>
      <c r="AU694" s="99">
        <v>135</v>
      </c>
      <c r="AV694" s="103">
        <f t="shared" si="253"/>
        <v>17135</v>
      </c>
      <c r="AX694" s="7" t="s">
        <v>1370</v>
      </c>
    </row>
    <row r="695" spans="1:50" hidden="1" outlineLevel="1">
      <c r="A695" t="s">
        <v>1318</v>
      </c>
      <c r="B695" t="s">
        <v>1597</v>
      </c>
      <c r="C695" s="1">
        <f t="shared" si="256"/>
        <v>16046</v>
      </c>
      <c r="D695" s="7">
        <f>IF(N695&gt;0, RANK(N695,(N695:P695,Q695:AE695)),0)</f>
        <v>2</v>
      </c>
      <c r="E695" s="7">
        <f>IF(O695&gt;0,RANK(O695,(N695:P695,Q695:AE695)),0)</f>
        <v>1</v>
      </c>
      <c r="F695" s="7">
        <f>IF(P695&gt;0,RANK(P695,(N695:P695,Q695:AE695)),0)</f>
        <v>0</v>
      </c>
      <c r="G695" s="1">
        <f t="shared" si="257"/>
        <v>1247</v>
      </c>
      <c r="H695" s="2">
        <f t="shared" si="258"/>
        <v>7.7714072042876725E-2</v>
      </c>
      <c r="I695" s="2"/>
      <c r="J695" s="2">
        <f t="shared" si="259"/>
        <v>0.44272715941667706</v>
      </c>
      <c r="K695" s="2">
        <f t="shared" si="260"/>
        <v>0.52044123145955379</v>
      </c>
      <c r="L695" s="2">
        <f t="shared" si="261"/>
        <v>0</v>
      </c>
      <c r="M695" s="2">
        <f t="shared" si="262"/>
        <v>3.6831609123769149E-2</v>
      </c>
      <c r="N695" s="113">
        <v>7104</v>
      </c>
      <c r="O695" s="113">
        <v>8351</v>
      </c>
      <c r="P695" s="113"/>
      <c r="Q695" s="113">
        <v>59</v>
      </c>
      <c r="R695" s="113"/>
      <c r="S695" s="113">
        <v>89</v>
      </c>
      <c r="T695" s="113">
        <v>344</v>
      </c>
      <c r="U695" s="113">
        <v>48</v>
      </c>
      <c r="V695" s="113">
        <v>18</v>
      </c>
      <c r="W695" s="113">
        <v>33</v>
      </c>
      <c r="X695" s="113"/>
      <c r="Y695" s="113">
        <v>0</v>
      </c>
      <c r="Z695" s="115"/>
      <c r="AA695" s="115"/>
      <c r="AB695" s="115"/>
      <c r="AC695" s="115"/>
      <c r="AD695" s="113"/>
      <c r="AE695" s="113"/>
      <c r="AG695" s="7">
        <f>IF(Q695&gt;0,RANK(Q695,(N695:P695,Q695:AE695)),0)</f>
        <v>5</v>
      </c>
      <c r="AH695" s="7">
        <f>IF(R695&gt;0,RANK(R695,(N695:P695,Q695:AE695)),0)</f>
        <v>0</v>
      </c>
      <c r="AI695" s="7">
        <f>IF(T695&gt;0,RANK(T695,(N695:P695,Q695:AE695)),0)</f>
        <v>3</v>
      </c>
      <c r="AJ695" s="7">
        <f>IF(S695&gt;0,RANK(S695,(N695:P695,Q695:AE695)),0)</f>
        <v>4</v>
      </c>
      <c r="AK695" s="2">
        <f t="shared" si="263"/>
        <v>3.6769288296148572E-3</v>
      </c>
      <c r="AL695" s="2">
        <f t="shared" si="264"/>
        <v>0</v>
      </c>
      <c r="AM695" s="2">
        <f t="shared" si="265"/>
        <v>2.1438364701483234E-2</v>
      </c>
      <c r="AN695" s="2">
        <f t="shared" si="266"/>
        <v>5.5465536582325814E-3</v>
      </c>
      <c r="AP695" t="s">
        <v>1318</v>
      </c>
      <c r="AQ695" t="s">
        <v>1597</v>
      </c>
      <c r="AR695">
        <v>18</v>
      </c>
      <c r="AT695" s="97">
        <v>17</v>
      </c>
      <c r="AU695" s="99">
        <v>137</v>
      </c>
      <c r="AV695" s="103">
        <f t="shared" si="253"/>
        <v>17137</v>
      </c>
      <c r="AX695" s="7" t="s">
        <v>1370</v>
      </c>
    </row>
    <row r="696" spans="1:50" hidden="1" outlineLevel="1">
      <c r="A696" t="s">
        <v>780</v>
      </c>
      <c r="B696" t="s">
        <v>1597</v>
      </c>
      <c r="C696" s="1">
        <f t="shared" si="256"/>
        <v>6317</v>
      </c>
      <c r="D696" s="7">
        <f>IF(N696&gt;0, RANK(N696,(N696:P696,Q696:AE696)),0)</f>
        <v>1</v>
      </c>
      <c r="E696" s="7">
        <f>IF(O696&gt;0,RANK(O696,(N696:P696,Q696:AE696)),0)</f>
        <v>2</v>
      </c>
      <c r="F696" s="7">
        <f>IF(P696&gt;0,RANK(P696,(N696:P696,Q696:AE696)),0)</f>
        <v>0</v>
      </c>
      <c r="G696" s="1">
        <f t="shared" si="257"/>
        <v>672</v>
      </c>
      <c r="H696" s="2">
        <f t="shared" si="258"/>
        <v>0.10637961057463986</v>
      </c>
      <c r="I696" s="2"/>
      <c r="J696" s="2">
        <f t="shared" si="259"/>
        <v>0.53332277980053822</v>
      </c>
      <c r="K696" s="2">
        <f t="shared" si="260"/>
        <v>0.42694316922589837</v>
      </c>
      <c r="L696" s="2">
        <f t="shared" si="261"/>
        <v>0</v>
      </c>
      <c r="M696" s="2">
        <f t="shared" si="262"/>
        <v>3.9734050973563417E-2</v>
      </c>
      <c r="N696" s="113">
        <v>3369</v>
      </c>
      <c r="O696" s="113">
        <v>2697</v>
      </c>
      <c r="P696" s="113"/>
      <c r="Q696" s="113">
        <v>29</v>
      </c>
      <c r="R696" s="113"/>
      <c r="S696" s="113">
        <v>15</v>
      </c>
      <c r="T696" s="113">
        <v>161</v>
      </c>
      <c r="U696" s="113">
        <v>19</v>
      </c>
      <c r="V696" s="113">
        <v>11</v>
      </c>
      <c r="W696" s="113">
        <v>16</v>
      </c>
      <c r="X696" s="113"/>
      <c r="Y696" s="113">
        <v>0</v>
      </c>
      <c r="Z696" s="115"/>
      <c r="AA696" s="115"/>
      <c r="AB696" s="115"/>
      <c r="AC696" s="115"/>
      <c r="AD696" s="113"/>
      <c r="AE696" s="113"/>
      <c r="AG696" s="7">
        <f>IF(Q696&gt;0,RANK(Q696,(N696:P696,Q696:AE696)),0)</f>
        <v>4</v>
      </c>
      <c r="AH696" s="7">
        <f>IF(R696&gt;0,RANK(R696,(N696:P696,Q696:AE696)),0)</f>
        <v>0</v>
      </c>
      <c r="AI696" s="7">
        <f>IF(T696&gt;0,RANK(T696,(N696:P696,Q696:AE696)),0)</f>
        <v>3</v>
      </c>
      <c r="AJ696" s="7">
        <f>IF(S696&gt;0,RANK(S696,(N696:P696,Q696:AE696)),0)</f>
        <v>7</v>
      </c>
      <c r="AK696" s="2">
        <f t="shared" si="263"/>
        <v>4.5907867658698748E-3</v>
      </c>
      <c r="AL696" s="2">
        <f t="shared" si="264"/>
        <v>0</v>
      </c>
      <c r="AM696" s="2">
        <f t="shared" si="265"/>
        <v>2.5486781700174134E-2</v>
      </c>
      <c r="AN696" s="2">
        <f t="shared" si="266"/>
        <v>2.3745448788982113E-3</v>
      </c>
      <c r="AP696" t="s">
        <v>780</v>
      </c>
      <c r="AQ696" t="s">
        <v>1597</v>
      </c>
      <c r="AR696">
        <v>15</v>
      </c>
      <c r="AT696" s="97">
        <v>17</v>
      </c>
      <c r="AU696" s="99">
        <v>139</v>
      </c>
      <c r="AV696" s="103">
        <f t="shared" si="253"/>
        <v>17139</v>
      </c>
      <c r="AX696" s="7" t="s">
        <v>1370</v>
      </c>
    </row>
    <row r="697" spans="1:50" hidden="1" outlineLevel="1">
      <c r="A697" t="s">
        <v>1878</v>
      </c>
      <c r="B697" t="s">
        <v>1597</v>
      </c>
      <c r="C697" s="1">
        <f t="shared" si="256"/>
        <v>19622</v>
      </c>
      <c r="D697" s="7">
        <f>IF(N697&gt;0, RANK(N697,(N697:P697,Q697:AE697)),0)</f>
        <v>2</v>
      </c>
      <c r="E697" s="7">
        <f>IF(O697&gt;0,RANK(O697,(N697:P697,Q697:AE697)),0)</f>
        <v>1</v>
      </c>
      <c r="F697" s="7">
        <f>IF(P697&gt;0,RANK(P697,(N697:P697,Q697:AE697)),0)</f>
        <v>0</v>
      </c>
      <c r="G697" s="1">
        <f t="shared" si="257"/>
        <v>3099</v>
      </c>
      <c r="H697" s="2">
        <f t="shared" si="258"/>
        <v>0.15793497095097339</v>
      </c>
      <c r="I697" s="2"/>
      <c r="J697" s="2">
        <f t="shared" si="259"/>
        <v>0.38553664254408315</v>
      </c>
      <c r="K697" s="2">
        <f t="shared" si="260"/>
        <v>0.54347161349505657</v>
      </c>
      <c r="L697" s="2">
        <f t="shared" si="261"/>
        <v>0</v>
      </c>
      <c r="M697" s="2">
        <f t="shared" si="262"/>
        <v>7.0991743960860276E-2</v>
      </c>
      <c r="N697" s="113">
        <v>7565</v>
      </c>
      <c r="O697" s="113">
        <v>10664</v>
      </c>
      <c r="P697" s="113"/>
      <c r="Q697" s="113">
        <v>140</v>
      </c>
      <c r="R697" s="113"/>
      <c r="S697" s="113">
        <v>272</v>
      </c>
      <c r="T697" s="113">
        <v>833</v>
      </c>
      <c r="U697" s="113">
        <v>63</v>
      </c>
      <c r="V697" s="113">
        <v>41</v>
      </c>
      <c r="W697" s="113">
        <v>44</v>
      </c>
      <c r="X697" s="113"/>
      <c r="Y697" s="113">
        <v>0</v>
      </c>
      <c r="Z697" s="115"/>
      <c r="AA697" s="115"/>
      <c r="AB697" s="115"/>
      <c r="AC697" s="115"/>
      <c r="AD697" s="113"/>
      <c r="AE697" s="113"/>
      <c r="AG697" s="7">
        <f>IF(Q697&gt;0,RANK(Q697,(N697:P697,Q697:AE697)),0)</f>
        <v>5</v>
      </c>
      <c r="AH697" s="7">
        <f>IF(R697&gt;0,RANK(R697,(N697:P697,Q697:AE697)),0)</f>
        <v>0</v>
      </c>
      <c r="AI697" s="7">
        <f>IF(T697&gt;0,RANK(T697,(N697:P697,Q697:AE697)),0)</f>
        <v>3</v>
      </c>
      <c r="AJ697" s="7">
        <f>IF(S697&gt;0,RANK(S697,(N697:P697,Q697:AE697)),0)</f>
        <v>4</v>
      </c>
      <c r="AK697" s="2">
        <f t="shared" si="263"/>
        <v>7.1348486392824378E-3</v>
      </c>
      <c r="AL697" s="2">
        <f t="shared" si="264"/>
        <v>0</v>
      </c>
      <c r="AM697" s="2">
        <f t="shared" si="265"/>
        <v>4.2452349403730508E-2</v>
      </c>
      <c r="AN697" s="2">
        <f t="shared" si="266"/>
        <v>1.3861991642034451E-2</v>
      </c>
      <c r="AP697" t="s">
        <v>1878</v>
      </c>
      <c r="AQ697" t="s">
        <v>1597</v>
      </c>
      <c r="AR697">
        <v>16</v>
      </c>
      <c r="AT697" s="97">
        <v>17</v>
      </c>
      <c r="AU697" s="99">
        <v>141</v>
      </c>
      <c r="AV697" s="103">
        <f t="shared" si="253"/>
        <v>17141</v>
      </c>
      <c r="AX697" s="7" t="s">
        <v>1370</v>
      </c>
    </row>
    <row r="698" spans="1:50" hidden="1" outlineLevel="1">
      <c r="A698" t="s">
        <v>17</v>
      </c>
      <c r="B698" t="s">
        <v>1597</v>
      </c>
      <c r="C698" s="1">
        <f t="shared" si="256"/>
        <v>79495</v>
      </c>
      <c r="D698" s="7">
        <f>IF(N698&gt;0, RANK(N698,(N698:P698,Q698:AE698)),0)</f>
        <v>1</v>
      </c>
      <c r="E698" s="7">
        <f>IF(O698&gt;0,RANK(O698,(N698:P698,Q698:AE698)),0)</f>
        <v>2</v>
      </c>
      <c r="F698" s="7">
        <f>IF(P698&gt;0,RANK(P698,(N698:P698,Q698:AE698)),0)</f>
        <v>0</v>
      </c>
      <c r="G698" s="1">
        <f t="shared" si="257"/>
        <v>6663</v>
      </c>
      <c r="H698" s="2">
        <f t="shared" si="258"/>
        <v>8.3816592238505572E-2</v>
      </c>
      <c r="I698" s="2"/>
      <c r="J698" s="2">
        <f t="shared" si="259"/>
        <v>0.51832190703817849</v>
      </c>
      <c r="K698" s="2">
        <f t="shared" si="260"/>
        <v>0.43450531479967291</v>
      </c>
      <c r="L698" s="2">
        <f t="shared" si="261"/>
        <v>0</v>
      </c>
      <c r="M698" s="2">
        <f t="shared" si="262"/>
        <v>4.7172778162148599E-2</v>
      </c>
      <c r="N698" s="113">
        <v>41204</v>
      </c>
      <c r="O698" s="113">
        <v>34541</v>
      </c>
      <c r="P698" s="113"/>
      <c r="Q698" s="113">
        <v>596</v>
      </c>
      <c r="R698" s="113"/>
      <c r="S698" s="113">
        <v>358</v>
      </c>
      <c r="T698" s="113">
        <v>2386</v>
      </c>
      <c r="U698" s="113">
        <v>168</v>
      </c>
      <c r="V698" s="113">
        <v>99</v>
      </c>
      <c r="W698" s="113">
        <v>143</v>
      </c>
      <c r="X698" s="113"/>
      <c r="Y698" s="113">
        <v>0</v>
      </c>
      <c r="Z698" s="115"/>
      <c r="AA698" s="115"/>
      <c r="AB698" s="115"/>
      <c r="AC698" s="115"/>
      <c r="AD698" s="113"/>
      <c r="AE698" s="113"/>
      <c r="AG698" s="7">
        <f>IF(Q698&gt;0,RANK(Q698,(N698:P698,Q698:AE698)),0)</f>
        <v>4</v>
      </c>
      <c r="AH698" s="7">
        <f>IF(R698&gt;0,RANK(R698,(N698:P698,Q698:AE698)),0)</f>
        <v>0</v>
      </c>
      <c r="AI698" s="7">
        <f>IF(T698&gt;0,RANK(T698,(N698:P698,Q698:AE698)),0)</f>
        <v>3</v>
      </c>
      <c r="AJ698" s="7">
        <f>IF(S698&gt;0,RANK(S698,(N698:P698,Q698:AE698)),0)</f>
        <v>5</v>
      </c>
      <c r="AK698" s="2">
        <f t="shared" si="263"/>
        <v>7.4973268759041447E-3</v>
      </c>
      <c r="AL698" s="2">
        <f t="shared" si="264"/>
        <v>0</v>
      </c>
      <c r="AM698" s="2">
        <f t="shared" si="265"/>
        <v>3.0014466318636392E-2</v>
      </c>
      <c r="AN698" s="2">
        <f t="shared" si="266"/>
        <v>4.503427888546449E-3</v>
      </c>
      <c r="AP698" t="s">
        <v>17</v>
      </c>
      <c r="AQ698" t="s">
        <v>1597</v>
      </c>
      <c r="AR698">
        <v>18</v>
      </c>
      <c r="AT698" s="97">
        <v>17</v>
      </c>
      <c r="AU698" s="99">
        <v>143</v>
      </c>
      <c r="AV698" s="103">
        <f t="shared" si="253"/>
        <v>17143</v>
      </c>
      <c r="AX698" s="7" t="s">
        <v>1370</v>
      </c>
    </row>
    <row r="699" spans="1:50" hidden="1" outlineLevel="1">
      <c r="A699" t="s">
        <v>866</v>
      </c>
      <c r="B699" t="s">
        <v>1597</v>
      </c>
      <c r="C699" s="1">
        <f t="shared" si="256"/>
        <v>10699</v>
      </c>
      <c r="D699" s="7">
        <f>IF(N699&gt;0, RANK(N699,(N699:P699,Q699:AE699)),0)</f>
        <v>1</v>
      </c>
      <c r="E699" s="7">
        <f>IF(O699&gt;0,RANK(O699,(N699:P699,Q699:AE699)),0)</f>
        <v>2</v>
      </c>
      <c r="F699" s="7">
        <f>IF(P699&gt;0,RANK(P699,(N699:P699,Q699:AE699)),0)</f>
        <v>0</v>
      </c>
      <c r="G699" s="1">
        <f t="shared" si="257"/>
        <v>1493</v>
      </c>
      <c r="H699" s="2">
        <f t="shared" si="258"/>
        <v>0.13954575193943358</v>
      </c>
      <c r="I699" s="2"/>
      <c r="J699" s="2">
        <f t="shared" si="259"/>
        <v>0.54397607253014302</v>
      </c>
      <c r="K699" s="2">
        <f t="shared" si="260"/>
        <v>0.40443032059070944</v>
      </c>
      <c r="L699" s="2">
        <f t="shared" si="261"/>
        <v>0</v>
      </c>
      <c r="M699" s="2">
        <f t="shared" si="262"/>
        <v>5.1593606879147547E-2</v>
      </c>
      <c r="N699" s="113">
        <v>5820</v>
      </c>
      <c r="O699" s="113">
        <v>4327</v>
      </c>
      <c r="P699" s="113"/>
      <c r="Q699" s="113">
        <v>16</v>
      </c>
      <c r="R699" s="113"/>
      <c r="S699" s="113">
        <v>22</v>
      </c>
      <c r="T699" s="113">
        <v>459</v>
      </c>
      <c r="U699" s="113">
        <v>26</v>
      </c>
      <c r="V699" s="113">
        <v>17</v>
      </c>
      <c r="W699" s="113">
        <v>12</v>
      </c>
      <c r="X699" s="113"/>
      <c r="Y699" s="113">
        <v>0</v>
      </c>
      <c r="Z699" s="115"/>
      <c r="AA699" s="115"/>
      <c r="AB699" s="115"/>
      <c r="AC699" s="115"/>
      <c r="AD699" s="113"/>
      <c r="AE699" s="113"/>
      <c r="AG699" s="7">
        <f>IF(Q699&gt;0,RANK(Q699,(N699:P699,Q699:AE699)),0)</f>
        <v>7</v>
      </c>
      <c r="AH699" s="7">
        <f>IF(R699&gt;0,RANK(R699,(N699:P699,Q699:AE699)),0)</f>
        <v>0</v>
      </c>
      <c r="AI699" s="7">
        <f>IF(T699&gt;0,RANK(T699,(N699:P699,Q699:AE699)),0)</f>
        <v>3</v>
      </c>
      <c r="AJ699" s="7">
        <f>IF(S699&gt;0,RANK(S699,(N699:P699,Q699:AE699)),0)</f>
        <v>5</v>
      </c>
      <c r="AK699" s="2">
        <f t="shared" si="263"/>
        <v>1.4954668660622488E-3</v>
      </c>
      <c r="AL699" s="2">
        <f t="shared" si="264"/>
        <v>0</v>
      </c>
      <c r="AM699" s="2">
        <f t="shared" si="265"/>
        <v>4.2901205720160762E-2</v>
      </c>
      <c r="AN699" s="2">
        <f t="shared" si="266"/>
        <v>2.0562669408355919E-3</v>
      </c>
      <c r="AP699" t="s">
        <v>866</v>
      </c>
      <c r="AQ699" t="s">
        <v>1597</v>
      </c>
      <c r="AR699">
        <v>12</v>
      </c>
      <c r="AT699" s="97">
        <v>17</v>
      </c>
      <c r="AU699" s="99">
        <v>145</v>
      </c>
      <c r="AV699" s="103">
        <f t="shared" si="253"/>
        <v>17145</v>
      </c>
      <c r="AX699" s="7" t="s">
        <v>1370</v>
      </c>
    </row>
    <row r="700" spans="1:50" hidden="1" outlineLevel="1">
      <c r="A700" t="s">
        <v>1791</v>
      </c>
      <c r="B700" t="s">
        <v>1597</v>
      </c>
      <c r="C700" s="1">
        <f t="shared" si="256"/>
        <v>8247</v>
      </c>
      <c r="D700" s="7">
        <f>IF(N700&gt;0, RANK(N700,(N700:P700,Q700:AE700)),0)</f>
        <v>1</v>
      </c>
      <c r="E700" s="7">
        <f>IF(O700&gt;0,RANK(O700,(N700:P700,Q700:AE700)),0)</f>
        <v>2</v>
      </c>
      <c r="F700" s="7">
        <f>IF(P700&gt;0,RANK(P700,(N700:P700,Q700:AE700)),0)</f>
        <v>0</v>
      </c>
      <c r="G700" s="1">
        <f t="shared" si="257"/>
        <v>45</v>
      </c>
      <c r="H700" s="2">
        <f t="shared" si="258"/>
        <v>5.4565296471444161E-3</v>
      </c>
      <c r="I700" s="2"/>
      <c r="J700" s="2">
        <f t="shared" si="259"/>
        <v>0.4793258154480417</v>
      </c>
      <c r="K700" s="2">
        <f t="shared" si="260"/>
        <v>0.47386928580089732</v>
      </c>
      <c r="L700" s="2">
        <f t="shared" si="261"/>
        <v>0</v>
      </c>
      <c r="M700" s="2">
        <f t="shared" si="262"/>
        <v>4.6804898751060919E-2</v>
      </c>
      <c r="N700" s="113">
        <v>3953</v>
      </c>
      <c r="O700" s="113">
        <v>3908</v>
      </c>
      <c r="P700" s="113"/>
      <c r="Q700" s="113">
        <v>50</v>
      </c>
      <c r="R700" s="113"/>
      <c r="S700" s="113">
        <v>16</v>
      </c>
      <c r="T700" s="113">
        <v>252</v>
      </c>
      <c r="U700" s="113">
        <v>25</v>
      </c>
      <c r="V700" s="113">
        <v>25</v>
      </c>
      <c r="W700" s="113">
        <v>18</v>
      </c>
      <c r="X700" s="113"/>
      <c r="Y700" s="113">
        <v>0</v>
      </c>
      <c r="Z700" s="115"/>
      <c r="AA700" s="115"/>
      <c r="AB700" s="115"/>
      <c r="AC700" s="115"/>
      <c r="AD700" s="113"/>
      <c r="AE700" s="113"/>
      <c r="AG700" s="7">
        <f>IF(Q700&gt;0,RANK(Q700,(N700:P700,Q700:AE700)),0)</f>
        <v>4</v>
      </c>
      <c r="AH700" s="7">
        <f>IF(R700&gt;0,RANK(R700,(N700:P700,Q700:AE700)),0)</f>
        <v>0</v>
      </c>
      <c r="AI700" s="7">
        <f>IF(T700&gt;0,RANK(T700,(N700:P700,Q700:AE700)),0)</f>
        <v>3</v>
      </c>
      <c r="AJ700" s="7">
        <f>IF(S700&gt;0,RANK(S700,(N700:P700,Q700:AE700)),0)</f>
        <v>8</v>
      </c>
      <c r="AK700" s="2">
        <f t="shared" si="263"/>
        <v>6.0628107190493514E-3</v>
      </c>
      <c r="AL700" s="2">
        <f t="shared" si="264"/>
        <v>0</v>
      </c>
      <c r="AM700" s="2">
        <f t="shared" si="265"/>
        <v>3.0556566024008729E-2</v>
      </c>
      <c r="AN700" s="2">
        <f t="shared" si="266"/>
        <v>1.9400994300957923E-3</v>
      </c>
      <c r="AP700" t="s">
        <v>1791</v>
      </c>
      <c r="AQ700" t="s">
        <v>1597</v>
      </c>
      <c r="AR700">
        <v>15</v>
      </c>
      <c r="AT700" s="97">
        <v>17</v>
      </c>
      <c r="AU700" s="99">
        <v>147</v>
      </c>
      <c r="AV700" s="103">
        <f t="shared" si="253"/>
        <v>17147</v>
      </c>
      <c r="AX700" s="7" t="s">
        <v>1370</v>
      </c>
    </row>
    <row r="701" spans="1:50" hidden="1" outlineLevel="1">
      <c r="A701" t="s">
        <v>468</v>
      </c>
      <c r="B701" t="s">
        <v>1597</v>
      </c>
      <c r="C701" s="1">
        <f t="shared" si="256"/>
        <v>8719</v>
      </c>
      <c r="D701" s="7">
        <f>IF(N701&gt;0, RANK(N701,(N701:P701,Q701:AE701)),0)</f>
        <v>1</v>
      </c>
      <c r="E701" s="7">
        <f>IF(O701&gt;0,RANK(O701,(N701:P701,Q701:AE701)),0)</f>
        <v>2</v>
      </c>
      <c r="F701" s="7">
        <f>IF(P701&gt;0,RANK(P701,(N701:P701,Q701:AE701)),0)</f>
        <v>0</v>
      </c>
      <c r="G701" s="1">
        <f t="shared" si="257"/>
        <v>132</v>
      </c>
      <c r="H701" s="2">
        <f t="shared" si="258"/>
        <v>1.5139350842986581E-2</v>
      </c>
      <c r="I701" s="2"/>
      <c r="J701" s="2">
        <f t="shared" si="259"/>
        <v>0.49053790572313338</v>
      </c>
      <c r="K701" s="2">
        <f t="shared" si="260"/>
        <v>0.47539855488014682</v>
      </c>
      <c r="L701" s="2">
        <f t="shared" si="261"/>
        <v>0</v>
      </c>
      <c r="M701" s="2">
        <f t="shared" si="262"/>
        <v>3.40635393967198E-2</v>
      </c>
      <c r="N701" s="113">
        <v>4277</v>
      </c>
      <c r="O701" s="113">
        <v>4145</v>
      </c>
      <c r="P701" s="113"/>
      <c r="Q701" s="113">
        <v>24</v>
      </c>
      <c r="R701" s="113"/>
      <c r="S701" s="113">
        <v>29</v>
      </c>
      <c r="T701" s="113">
        <v>176</v>
      </c>
      <c r="U701" s="113">
        <v>21</v>
      </c>
      <c r="V701" s="113">
        <v>21</v>
      </c>
      <c r="W701" s="113">
        <v>26</v>
      </c>
      <c r="X701" s="113"/>
      <c r="Y701" s="113">
        <v>0</v>
      </c>
      <c r="Z701" s="115"/>
      <c r="AA701" s="115"/>
      <c r="AB701" s="115"/>
      <c r="AC701" s="115"/>
      <c r="AD701" s="113"/>
      <c r="AE701" s="113"/>
      <c r="AG701" s="7">
        <f>IF(Q701&gt;0,RANK(Q701,(N701:P701,Q701:AE701)),0)</f>
        <v>6</v>
      </c>
      <c r="AH701" s="7">
        <f>IF(R701&gt;0,RANK(R701,(N701:P701,Q701:AE701)),0)</f>
        <v>0</v>
      </c>
      <c r="AI701" s="7">
        <f>IF(T701&gt;0,RANK(T701,(N701:P701,Q701:AE701)),0)</f>
        <v>3</v>
      </c>
      <c r="AJ701" s="7">
        <f>IF(S701&gt;0,RANK(S701,(N701:P701,Q701:AE701)),0)</f>
        <v>4</v>
      </c>
      <c r="AK701" s="2">
        <f t="shared" si="263"/>
        <v>2.7526092441793786E-3</v>
      </c>
      <c r="AL701" s="2">
        <f t="shared" si="264"/>
        <v>0</v>
      </c>
      <c r="AM701" s="2">
        <f t="shared" si="265"/>
        <v>2.0185801123982109E-2</v>
      </c>
      <c r="AN701" s="2">
        <f t="shared" si="266"/>
        <v>3.3260695033834153E-3</v>
      </c>
      <c r="AP701" t="s">
        <v>468</v>
      </c>
      <c r="AQ701" t="s">
        <v>1597</v>
      </c>
      <c r="AR701">
        <v>0</v>
      </c>
      <c r="AT701" s="97">
        <v>17</v>
      </c>
      <c r="AU701" s="99">
        <v>149</v>
      </c>
      <c r="AV701" s="103">
        <f t="shared" si="253"/>
        <v>17149</v>
      </c>
      <c r="AX701" s="7" t="s">
        <v>1370</v>
      </c>
    </row>
    <row r="702" spans="1:50" hidden="1" outlineLevel="1">
      <c r="A702" t="s">
        <v>2010</v>
      </c>
      <c r="B702" t="s">
        <v>1597</v>
      </c>
      <c r="C702" s="1">
        <f t="shared" si="256"/>
        <v>2306</v>
      </c>
      <c r="D702" s="7">
        <f>IF(N702&gt;0, RANK(N702,(N702:P702,Q702:AE702)),0)</f>
        <v>2</v>
      </c>
      <c r="E702" s="7">
        <f>IF(O702&gt;0,RANK(O702,(N702:P702,Q702:AE702)),0)</f>
        <v>1</v>
      </c>
      <c r="F702" s="7">
        <f>IF(P702&gt;0,RANK(P702,(N702:P702,Q702:AE702)),0)</f>
        <v>0</v>
      </c>
      <c r="G702" s="1">
        <f t="shared" si="257"/>
        <v>151</v>
      </c>
      <c r="H702" s="2">
        <f t="shared" si="258"/>
        <v>6.5481352992194278E-2</v>
      </c>
      <c r="I702" s="2"/>
      <c r="J702" s="2">
        <f t="shared" si="259"/>
        <v>0.45229835212489161</v>
      </c>
      <c r="K702" s="2">
        <f t="shared" si="260"/>
        <v>0.51777970511708582</v>
      </c>
      <c r="L702" s="2">
        <f t="shared" si="261"/>
        <v>0</v>
      </c>
      <c r="M702" s="2">
        <f t="shared" si="262"/>
        <v>2.9921942758022624E-2</v>
      </c>
      <c r="N702" s="113">
        <v>1043</v>
      </c>
      <c r="O702" s="113">
        <v>1194</v>
      </c>
      <c r="P702" s="113"/>
      <c r="Q702" s="113">
        <v>4</v>
      </c>
      <c r="R702" s="113"/>
      <c r="S702" s="113">
        <v>10</v>
      </c>
      <c r="T702" s="113">
        <v>45</v>
      </c>
      <c r="U702" s="113">
        <v>5</v>
      </c>
      <c r="V702" s="113">
        <v>1</v>
      </c>
      <c r="W702" s="113">
        <v>4</v>
      </c>
      <c r="X702" s="113"/>
      <c r="Y702" s="113">
        <v>0</v>
      </c>
      <c r="Z702" s="115"/>
      <c r="AA702" s="115"/>
      <c r="AB702" s="115"/>
      <c r="AC702" s="115"/>
      <c r="AD702" s="113"/>
      <c r="AE702" s="113"/>
      <c r="AG702" s="7">
        <f>IF(Q702&gt;0,RANK(Q702,(N702:P702,Q702:AE702)),0)</f>
        <v>6</v>
      </c>
      <c r="AH702" s="7">
        <f>IF(R702&gt;0,RANK(R702,(N702:P702,Q702:AE702)),0)</f>
        <v>0</v>
      </c>
      <c r="AI702" s="7">
        <f>IF(T702&gt;0,RANK(T702,(N702:P702,Q702:AE702)),0)</f>
        <v>3</v>
      </c>
      <c r="AJ702" s="7">
        <f>IF(S702&gt;0,RANK(S702,(N702:P702,Q702:AE702)),0)</f>
        <v>4</v>
      </c>
      <c r="AK702" s="2">
        <f t="shared" si="263"/>
        <v>1.7346053772766695E-3</v>
      </c>
      <c r="AL702" s="2">
        <f t="shared" si="264"/>
        <v>0</v>
      </c>
      <c r="AM702" s="2">
        <f t="shared" si="265"/>
        <v>1.9514310494362534E-2</v>
      </c>
      <c r="AN702" s="2">
        <f t="shared" si="266"/>
        <v>4.3365134431916736E-3</v>
      </c>
      <c r="AP702" t="s">
        <v>2010</v>
      </c>
      <c r="AQ702" t="s">
        <v>1597</v>
      </c>
      <c r="AR702">
        <v>19</v>
      </c>
      <c r="AT702" s="97">
        <v>17</v>
      </c>
      <c r="AU702" s="99">
        <v>151</v>
      </c>
      <c r="AV702" s="103">
        <f t="shared" si="253"/>
        <v>17151</v>
      </c>
      <c r="AX702" s="7" t="s">
        <v>1370</v>
      </c>
    </row>
    <row r="703" spans="1:50" hidden="1" outlineLevel="1">
      <c r="A703" t="s">
        <v>2014</v>
      </c>
      <c r="B703" t="s">
        <v>1597</v>
      </c>
      <c r="C703" s="1">
        <f t="shared" si="256"/>
        <v>3427</v>
      </c>
      <c r="D703" s="7">
        <f>IF(N703&gt;0, RANK(N703,(N703:P703,Q703:AE703)),0)</f>
        <v>1</v>
      </c>
      <c r="E703" s="7">
        <f>IF(O703&gt;0,RANK(O703,(N703:P703,Q703:AE703)),0)</f>
        <v>2</v>
      </c>
      <c r="F703" s="7">
        <f>IF(P703&gt;0,RANK(P703,(N703:P703,Q703:AE703)),0)</f>
        <v>0</v>
      </c>
      <c r="G703" s="1">
        <f t="shared" si="257"/>
        <v>495</v>
      </c>
      <c r="H703" s="2">
        <f t="shared" si="258"/>
        <v>0.14444120221768311</v>
      </c>
      <c r="I703" s="2"/>
      <c r="J703" s="2">
        <f t="shared" si="259"/>
        <v>0.56142398599358034</v>
      </c>
      <c r="K703" s="2">
        <f t="shared" si="260"/>
        <v>0.41698278377589726</v>
      </c>
      <c r="L703" s="2">
        <f t="shared" si="261"/>
        <v>0</v>
      </c>
      <c r="M703" s="2">
        <f t="shared" si="262"/>
        <v>2.1593230230522398E-2</v>
      </c>
      <c r="N703" s="113">
        <v>1924</v>
      </c>
      <c r="O703" s="113">
        <v>1429</v>
      </c>
      <c r="P703" s="113"/>
      <c r="Q703" s="113">
        <v>7</v>
      </c>
      <c r="R703" s="113"/>
      <c r="S703" s="113">
        <v>9</v>
      </c>
      <c r="T703" s="113">
        <v>43</v>
      </c>
      <c r="U703" s="113">
        <v>10</v>
      </c>
      <c r="V703" s="113">
        <v>3</v>
      </c>
      <c r="W703" s="113">
        <v>2</v>
      </c>
      <c r="X703" s="113"/>
      <c r="Y703" s="113">
        <v>0</v>
      </c>
      <c r="Z703" s="115"/>
      <c r="AA703" s="115"/>
      <c r="AB703" s="115"/>
      <c r="AC703" s="115"/>
      <c r="AD703" s="113"/>
      <c r="AE703" s="113"/>
      <c r="AG703" s="7">
        <f>IF(Q703&gt;0,RANK(Q703,(N703:P703,Q703:AE703)),0)</f>
        <v>6</v>
      </c>
      <c r="AH703" s="7">
        <f>IF(R703&gt;0,RANK(R703,(N703:P703,Q703:AE703)),0)</f>
        <v>0</v>
      </c>
      <c r="AI703" s="7">
        <f>IF(T703&gt;0,RANK(T703,(N703:P703,Q703:AE703)),0)</f>
        <v>3</v>
      </c>
      <c r="AJ703" s="7">
        <f>IF(S703&gt;0,RANK(S703,(N703:P703,Q703:AE703)),0)</f>
        <v>5</v>
      </c>
      <c r="AK703" s="2">
        <f t="shared" si="263"/>
        <v>2.0426028596440037E-3</v>
      </c>
      <c r="AL703" s="2">
        <f t="shared" si="264"/>
        <v>0</v>
      </c>
      <c r="AM703" s="2">
        <f t="shared" si="265"/>
        <v>1.2547417566384594E-2</v>
      </c>
      <c r="AN703" s="2">
        <f t="shared" si="266"/>
        <v>2.6262036766851473E-3</v>
      </c>
      <c r="AP703" t="s">
        <v>2014</v>
      </c>
      <c r="AQ703" t="s">
        <v>1597</v>
      </c>
      <c r="AR703">
        <v>12</v>
      </c>
      <c r="AT703" s="97">
        <v>17</v>
      </c>
      <c r="AU703" s="99">
        <v>153</v>
      </c>
      <c r="AV703" s="103">
        <f t="shared" si="253"/>
        <v>17153</v>
      </c>
      <c r="AX703" s="7" t="s">
        <v>1370</v>
      </c>
    </row>
    <row r="704" spans="1:50" hidden="1" outlineLevel="1">
      <c r="A704" t="s">
        <v>1394</v>
      </c>
      <c r="B704" t="s">
        <v>1597</v>
      </c>
      <c r="C704" s="1">
        <f t="shared" si="256"/>
        <v>3203</v>
      </c>
      <c r="D704" s="7">
        <f>IF(N704&gt;0, RANK(N704,(N704:P704,Q704:AE704)),0)</f>
        <v>1</v>
      </c>
      <c r="E704" s="7">
        <f>IF(O704&gt;0,RANK(O704,(N704:P704,Q704:AE704)),0)</f>
        <v>2</v>
      </c>
      <c r="F704" s="7">
        <f>IF(P704&gt;0,RANK(P704,(N704:P704,Q704:AE704)),0)</f>
        <v>0</v>
      </c>
      <c r="G704" s="1">
        <f t="shared" si="257"/>
        <v>533</v>
      </c>
      <c r="H704" s="2">
        <f t="shared" si="258"/>
        <v>0.16640649391195753</v>
      </c>
      <c r="I704" s="2"/>
      <c r="J704" s="2">
        <f t="shared" si="259"/>
        <v>0.56915391820168593</v>
      </c>
      <c r="K704" s="2">
        <f t="shared" si="260"/>
        <v>0.40274742428972837</v>
      </c>
      <c r="L704" s="2">
        <f t="shared" si="261"/>
        <v>0</v>
      </c>
      <c r="M704" s="2">
        <f t="shared" si="262"/>
        <v>2.80986575085857E-2</v>
      </c>
      <c r="N704" s="113">
        <v>1823</v>
      </c>
      <c r="O704" s="113">
        <v>1290</v>
      </c>
      <c r="P704" s="113"/>
      <c r="Q704" s="113">
        <v>9</v>
      </c>
      <c r="R704" s="113"/>
      <c r="S704" s="113">
        <v>11</v>
      </c>
      <c r="T704" s="113">
        <v>52</v>
      </c>
      <c r="U704" s="113">
        <v>5</v>
      </c>
      <c r="V704" s="113">
        <v>5</v>
      </c>
      <c r="W704" s="113">
        <v>8</v>
      </c>
      <c r="X704" s="113"/>
      <c r="Y704" s="113">
        <v>0</v>
      </c>
      <c r="Z704" s="115"/>
      <c r="AA704" s="115"/>
      <c r="AB704" s="115"/>
      <c r="AC704" s="115"/>
      <c r="AD704" s="113"/>
      <c r="AE704" s="113"/>
      <c r="AG704" s="7">
        <f>IF(Q704&gt;0,RANK(Q704,(N704:P704,Q704:AE704)),0)</f>
        <v>5</v>
      </c>
      <c r="AH704" s="7">
        <f>IF(R704&gt;0,RANK(R704,(N704:P704,Q704:AE704)),0)</f>
        <v>0</v>
      </c>
      <c r="AI704" s="7">
        <f>IF(T704&gt;0,RANK(T704,(N704:P704,Q704:AE704)),0)</f>
        <v>3</v>
      </c>
      <c r="AJ704" s="7">
        <f>IF(S704&gt;0,RANK(S704,(N704:P704,Q704:AE704)),0)</f>
        <v>4</v>
      </c>
      <c r="AK704" s="2">
        <f t="shared" si="263"/>
        <v>2.8098657508585701E-3</v>
      </c>
      <c r="AL704" s="2">
        <f t="shared" si="264"/>
        <v>0</v>
      </c>
      <c r="AM704" s="2">
        <f t="shared" si="265"/>
        <v>1.6234779893849517E-2</v>
      </c>
      <c r="AN704" s="2">
        <f t="shared" si="266"/>
        <v>3.4342803621604744E-3</v>
      </c>
      <c r="AP704" t="s">
        <v>1394</v>
      </c>
      <c r="AQ704" t="s">
        <v>1597</v>
      </c>
      <c r="AR704">
        <v>18</v>
      </c>
      <c r="AT704" s="97">
        <v>17</v>
      </c>
      <c r="AU704" s="99">
        <v>155</v>
      </c>
      <c r="AV704" s="103">
        <f t="shared" si="253"/>
        <v>17155</v>
      </c>
      <c r="AX704" s="7" t="s">
        <v>1370</v>
      </c>
    </row>
    <row r="705" spans="1:50" hidden="1" outlineLevel="1">
      <c r="A705" t="s">
        <v>1268</v>
      </c>
      <c r="B705" t="s">
        <v>1597</v>
      </c>
      <c r="C705" s="1">
        <f t="shared" si="256"/>
        <v>16188</v>
      </c>
      <c r="D705" s="7">
        <f>IF(N705&gt;0, RANK(N705,(N705:P705,Q705:AE705)),0)</f>
        <v>1</v>
      </c>
      <c r="E705" s="7">
        <f>IF(O705&gt;0,RANK(O705,(N705:P705,Q705:AE705)),0)</f>
        <v>2</v>
      </c>
      <c r="F705" s="7">
        <f>IF(P705&gt;0,RANK(P705,(N705:P705,Q705:AE705)),0)</f>
        <v>0</v>
      </c>
      <c r="G705" s="1">
        <f t="shared" si="257"/>
        <v>2464</v>
      </c>
      <c r="H705" s="2">
        <f t="shared" si="258"/>
        <v>0.15221151470224858</v>
      </c>
      <c r="I705" s="2"/>
      <c r="J705" s="2">
        <f t="shared" si="259"/>
        <v>0.55800593031875467</v>
      </c>
      <c r="K705" s="2">
        <f t="shared" si="260"/>
        <v>0.40579441561650603</v>
      </c>
      <c r="L705" s="2">
        <f t="shared" si="261"/>
        <v>0</v>
      </c>
      <c r="M705" s="2">
        <f t="shared" si="262"/>
        <v>3.6199654064739295E-2</v>
      </c>
      <c r="N705" s="113">
        <v>9033</v>
      </c>
      <c r="O705" s="113">
        <v>6569</v>
      </c>
      <c r="P705" s="113"/>
      <c r="Q705" s="113">
        <v>59</v>
      </c>
      <c r="R705" s="113"/>
      <c r="S705" s="113">
        <v>53</v>
      </c>
      <c r="T705" s="113">
        <v>387</v>
      </c>
      <c r="U705" s="113">
        <v>30</v>
      </c>
      <c r="V705" s="113">
        <v>27</v>
      </c>
      <c r="W705" s="113">
        <v>30</v>
      </c>
      <c r="X705" s="113"/>
      <c r="Y705" s="113">
        <v>0</v>
      </c>
      <c r="Z705" s="115"/>
      <c r="AA705" s="115"/>
      <c r="AB705" s="115"/>
      <c r="AC705" s="115"/>
      <c r="AD705" s="113"/>
      <c r="AE705" s="113"/>
      <c r="AG705" s="7">
        <f>IF(Q705&gt;0,RANK(Q705,(N705:P705,Q705:AE705)),0)</f>
        <v>4</v>
      </c>
      <c r="AH705" s="7">
        <f>IF(R705&gt;0,RANK(R705,(N705:P705,Q705:AE705)),0)</f>
        <v>0</v>
      </c>
      <c r="AI705" s="7">
        <f>IF(T705&gt;0,RANK(T705,(N705:P705,Q705:AE705)),0)</f>
        <v>3</v>
      </c>
      <c r="AJ705" s="7">
        <f>IF(S705&gt;0,RANK(S705,(N705:P705,Q705:AE705)),0)</f>
        <v>5</v>
      </c>
      <c r="AK705" s="2">
        <f t="shared" si="263"/>
        <v>3.6446750679515688E-3</v>
      </c>
      <c r="AL705" s="2">
        <f t="shared" si="264"/>
        <v>0</v>
      </c>
      <c r="AM705" s="2">
        <f t="shared" si="265"/>
        <v>2.390659747961453E-2</v>
      </c>
      <c r="AN705" s="2">
        <f t="shared" si="266"/>
        <v>3.2740301457870025E-3</v>
      </c>
      <c r="AP705" t="s">
        <v>1268</v>
      </c>
      <c r="AQ705" t="s">
        <v>1597</v>
      </c>
      <c r="AR705">
        <v>12</v>
      </c>
      <c r="AT705" s="97">
        <v>17</v>
      </c>
      <c r="AU705" s="99">
        <v>157</v>
      </c>
      <c r="AV705" s="103">
        <f t="shared" si="253"/>
        <v>17157</v>
      </c>
      <c r="AX705" s="7" t="s">
        <v>1370</v>
      </c>
    </row>
    <row r="706" spans="1:50" hidden="1" outlineLevel="1">
      <c r="A706" t="s">
        <v>987</v>
      </c>
      <c r="B706" t="s">
        <v>1597</v>
      </c>
      <c r="C706" s="1">
        <f t="shared" si="256"/>
        <v>7776</v>
      </c>
      <c r="D706" s="7">
        <f>IF(N706&gt;0, RANK(N706,(N706:P706,Q706:AE706)),0)</f>
        <v>2</v>
      </c>
      <c r="E706" s="7">
        <f>IF(O706&gt;0,RANK(O706,(N706:P706,Q706:AE706)),0)</f>
        <v>1</v>
      </c>
      <c r="F706" s="7">
        <f>IF(P706&gt;0,RANK(P706,(N706:P706,Q706:AE706)),0)</f>
        <v>0</v>
      </c>
      <c r="G706" s="1">
        <f t="shared" si="257"/>
        <v>163</v>
      </c>
      <c r="H706" s="2">
        <f t="shared" si="258"/>
        <v>2.0961934156378603E-2</v>
      </c>
      <c r="I706" s="2"/>
      <c r="J706" s="2">
        <f t="shared" si="259"/>
        <v>0.46309156378600824</v>
      </c>
      <c r="K706" s="2">
        <f t="shared" si="260"/>
        <v>0.48405349794238683</v>
      </c>
      <c r="L706" s="2">
        <f t="shared" si="261"/>
        <v>0</v>
      </c>
      <c r="M706" s="2">
        <f t="shared" si="262"/>
        <v>5.2854938271604923E-2</v>
      </c>
      <c r="N706" s="113">
        <v>3601</v>
      </c>
      <c r="O706" s="113">
        <v>3764</v>
      </c>
      <c r="P706" s="113"/>
      <c r="Q706" s="113">
        <v>25</v>
      </c>
      <c r="R706" s="113"/>
      <c r="S706" s="113">
        <v>24</v>
      </c>
      <c r="T706" s="113">
        <v>297</v>
      </c>
      <c r="U706" s="113">
        <v>22</v>
      </c>
      <c r="V706" s="113">
        <v>18</v>
      </c>
      <c r="W706" s="113">
        <v>25</v>
      </c>
      <c r="X706" s="113"/>
      <c r="Y706" s="113">
        <v>0</v>
      </c>
      <c r="Z706" s="115"/>
      <c r="AA706" s="115"/>
      <c r="AB706" s="115"/>
      <c r="AC706" s="115"/>
      <c r="AD706" s="113"/>
      <c r="AE706" s="113"/>
      <c r="AG706" s="7">
        <f>IF(Q706&gt;0,RANK(Q706,(N706:P706,Q706:AE706)),0)</f>
        <v>4</v>
      </c>
      <c r="AH706" s="7">
        <f>IF(R706&gt;0,RANK(R706,(N706:P706,Q706:AE706)),0)</f>
        <v>0</v>
      </c>
      <c r="AI706" s="7">
        <f>IF(T706&gt;0,RANK(T706,(N706:P706,Q706:AE706)),0)</f>
        <v>3</v>
      </c>
      <c r="AJ706" s="7">
        <f>IF(S706&gt;0,RANK(S706,(N706:P706,Q706:AE706)),0)</f>
        <v>6</v>
      </c>
      <c r="AK706" s="2">
        <f t="shared" si="263"/>
        <v>3.2150205761316874E-3</v>
      </c>
      <c r="AL706" s="2">
        <f t="shared" si="264"/>
        <v>0</v>
      </c>
      <c r="AM706" s="2">
        <f t="shared" si="265"/>
        <v>3.8194444444444448E-2</v>
      </c>
      <c r="AN706" s="2">
        <f t="shared" si="266"/>
        <v>3.0864197530864196E-3</v>
      </c>
      <c r="AP706" t="s">
        <v>987</v>
      </c>
      <c r="AQ706" t="s">
        <v>1597</v>
      </c>
      <c r="AR706">
        <v>19</v>
      </c>
      <c r="AT706" s="97">
        <v>17</v>
      </c>
      <c r="AU706" s="99">
        <v>159</v>
      </c>
      <c r="AV706" s="103">
        <f t="shared" si="253"/>
        <v>17159</v>
      </c>
      <c r="AX706" s="7" t="s">
        <v>1370</v>
      </c>
    </row>
    <row r="707" spans="1:50" hidden="1" outlineLevel="1">
      <c r="A707" t="s">
        <v>1131</v>
      </c>
      <c r="B707" t="s">
        <v>1597</v>
      </c>
      <c r="C707" s="1">
        <f t="shared" si="256"/>
        <v>70504</v>
      </c>
      <c r="D707" s="7">
        <f>IF(N707&gt;0, RANK(N707,(N707:P707,Q707:AE707)),0)</f>
        <v>1</v>
      </c>
      <c r="E707" s="7">
        <f>IF(O707&gt;0,RANK(O707,(N707:P707,Q707:AE707)),0)</f>
        <v>2</v>
      </c>
      <c r="F707" s="7">
        <f>IF(P707&gt;0,RANK(P707,(N707:P707,Q707:AE707)),0)</f>
        <v>0</v>
      </c>
      <c r="G707" s="1">
        <f t="shared" si="257"/>
        <v>7393</v>
      </c>
      <c r="H707" s="2">
        <f t="shared" si="258"/>
        <v>0.10485929876319074</v>
      </c>
      <c r="I707" s="2"/>
      <c r="J707" s="2">
        <f t="shared" si="259"/>
        <v>0.53138829002609778</v>
      </c>
      <c r="K707" s="2">
        <f t="shared" si="260"/>
        <v>0.42652899126290705</v>
      </c>
      <c r="L707" s="2">
        <f t="shared" si="261"/>
        <v>0</v>
      </c>
      <c r="M707" s="2">
        <f t="shared" si="262"/>
        <v>4.2082718710995171E-2</v>
      </c>
      <c r="N707" s="113">
        <v>37465</v>
      </c>
      <c r="O707" s="113">
        <v>30072</v>
      </c>
      <c r="P707" s="113"/>
      <c r="Q707" s="113">
        <v>318</v>
      </c>
      <c r="R707" s="113"/>
      <c r="S707" s="113">
        <v>987</v>
      </c>
      <c r="T707" s="113">
        <v>1039</v>
      </c>
      <c r="U707" s="113">
        <v>287</v>
      </c>
      <c r="V707" s="113">
        <v>137</v>
      </c>
      <c r="W707" s="113">
        <v>199</v>
      </c>
      <c r="X707" s="113"/>
      <c r="Y707" s="113">
        <v>0</v>
      </c>
      <c r="Z707" s="115"/>
      <c r="AA707" s="115"/>
      <c r="AB707" s="115"/>
      <c r="AC707" s="115"/>
      <c r="AD707" s="113"/>
      <c r="AE707" s="113"/>
      <c r="AG707" s="7">
        <f>IF(Q707&gt;0,RANK(Q707,(N707:P707,Q707:AE707)),0)</f>
        <v>5</v>
      </c>
      <c r="AH707" s="7">
        <f>IF(R707&gt;0,RANK(R707,(N707:P707,Q707:AE707)),0)</f>
        <v>0</v>
      </c>
      <c r="AI707" s="7">
        <f>IF(T707&gt;0,RANK(T707,(N707:P707,Q707:AE707)),0)</f>
        <v>3</v>
      </c>
      <c r="AJ707" s="7">
        <f>IF(S707&gt;0,RANK(S707,(N707:P707,Q707:AE707)),0)</f>
        <v>4</v>
      </c>
      <c r="AK707" s="2">
        <f t="shared" si="263"/>
        <v>4.5103823896516506E-3</v>
      </c>
      <c r="AL707" s="2">
        <f t="shared" si="264"/>
        <v>0</v>
      </c>
      <c r="AM707" s="2">
        <f t="shared" si="265"/>
        <v>1.4736752524679451E-2</v>
      </c>
      <c r="AN707" s="2">
        <f t="shared" si="266"/>
        <v>1.3999205718824464E-2</v>
      </c>
      <c r="AP707" t="s">
        <v>1131</v>
      </c>
      <c r="AQ707" t="s">
        <v>1597</v>
      </c>
      <c r="AR707">
        <v>17</v>
      </c>
      <c r="AT707" s="97">
        <v>17</v>
      </c>
      <c r="AU707" s="99">
        <v>161</v>
      </c>
      <c r="AV707" s="103">
        <f t="shared" si="253"/>
        <v>17161</v>
      </c>
      <c r="AX707" s="7" t="s">
        <v>1370</v>
      </c>
    </row>
    <row r="708" spans="1:50" hidden="1" outlineLevel="1">
      <c r="A708" t="s">
        <v>282</v>
      </c>
      <c r="B708" t="s">
        <v>1597</v>
      </c>
      <c r="C708" s="1">
        <f>SUM(N708:AE708)</f>
        <v>104370</v>
      </c>
      <c r="D708" s="7">
        <f>IF(N708&gt;0, RANK(N708,(N708:P708,Q708:AE708)),0)</f>
        <v>1</v>
      </c>
      <c r="E708" s="7">
        <f>IF(O708&gt;0,RANK(O708,(N708:P708,Q708:AE708)),0)</f>
        <v>2</v>
      </c>
      <c r="F708" s="7">
        <f>IF(P708&gt;0,RANK(P708,(N708:P708,Q708:AE708)),0)</f>
        <v>0</v>
      </c>
      <c r="G708" s="1">
        <f>IF(C708&gt;0,MAX(N708:P708)-LARGE(N708:P708,2),0)</f>
        <v>22308</v>
      </c>
      <c r="H708" s="2">
        <f>IF(C708&gt;0,G708/C708,0)</f>
        <v>0.21373958033917792</v>
      </c>
      <c r="I708" s="2"/>
      <c r="J708" s="2">
        <f>IF($C708=0,"-",N708/$C708)</f>
        <v>0.58932643479927183</v>
      </c>
      <c r="K708" s="2">
        <f>IF($C708=0,"-",O708/$C708)</f>
        <v>0.37558685446009388</v>
      </c>
      <c r="L708" s="2">
        <f>IF($C708=0,"-",P708/$C708)</f>
        <v>0</v>
      </c>
      <c r="M708" s="2">
        <f>IF(C708=0,"-",(1-J708-K708-L708))</f>
        <v>3.5086710740634297E-2</v>
      </c>
      <c r="N708" s="113">
        <v>61508</v>
      </c>
      <c r="O708" s="113">
        <v>39200</v>
      </c>
      <c r="P708" s="113"/>
      <c r="Q708" s="113">
        <v>483</v>
      </c>
      <c r="R708" s="113"/>
      <c r="S708" s="113">
        <v>319</v>
      </c>
      <c r="T708" s="113">
        <v>2181</v>
      </c>
      <c r="U708" s="113">
        <v>247</v>
      </c>
      <c r="V708" s="113">
        <v>238</v>
      </c>
      <c r="W708" s="113">
        <v>194</v>
      </c>
      <c r="X708" s="113"/>
      <c r="Y708" s="113">
        <v>0</v>
      </c>
      <c r="Z708" s="115"/>
      <c r="AA708" s="115"/>
      <c r="AB708" s="115"/>
      <c r="AC708" s="115"/>
      <c r="AD708" s="113"/>
      <c r="AE708" s="113"/>
      <c r="AG708" s="7">
        <f>IF(Q708&gt;0,RANK(Q708,(N708:P708,Q708:AE708)),0)</f>
        <v>4</v>
      </c>
      <c r="AH708" s="7">
        <f>IF(R708&gt;0,RANK(R708,(N708:P708,Q708:AE708)),0)</f>
        <v>0</v>
      </c>
      <c r="AI708" s="7">
        <f>IF(T708&gt;0,RANK(T708,(N708:P708,Q708:AE708)),0)</f>
        <v>3</v>
      </c>
      <c r="AJ708" s="7">
        <f>IF(S708&gt;0,RANK(S708,(N708:P708,Q708:AE708)),0)</f>
        <v>5</v>
      </c>
      <c r="AK708" s="2">
        <f>IF($C708=0,"-",Q708/$C708)</f>
        <v>4.6277665995975853E-3</v>
      </c>
      <c r="AL708" s="2">
        <f>IF($C708=0,"-",R708/$C708)</f>
        <v>0</v>
      </c>
      <c r="AM708" s="2">
        <f>IF($C708=0,"-",T708/$C708)</f>
        <v>2.089680942799655E-2</v>
      </c>
      <c r="AN708" s="2">
        <f>IF($C708=0,"-",S708/$C708)</f>
        <v>3.0564338411420908E-3</v>
      </c>
      <c r="AP708" t="s">
        <v>282</v>
      </c>
      <c r="AQ708" t="s">
        <v>1597</v>
      </c>
      <c r="AR708">
        <v>12</v>
      </c>
      <c r="AT708" s="97">
        <v>17</v>
      </c>
      <c r="AU708" s="99">
        <v>163</v>
      </c>
      <c r="AV708" s="103">
        <f>1000*AT708+AU708</f>
        <v>17163</v>
      </c>
      <c r="AX708" s="7" t="s">
        <v>1370</v>
      </c>
    </row>
    <row r="709" spans="1:50" hidden="1" outlineLevel="1">
      <c r="A709" t="s">
        <v>408</v>
      </c>
      <c r="B709" t="s">
        <v>1597</v>
      </c>
      <c r="C709" s="1">
        <f t="shared" si="256"/>
        <v>12650</v>
      </c>
      <c r="D709" s="7">
        <f>IF(N709&gt;0, RANK(N709,(N709:P709,Q709:AE709)),0)</f>
        <v>1</v>
      </c>
      <c r="E709" s="7">
        <f>IF(O709&gt;0,RANK(O709,(N709:P709,Q709:AE709)),0)</f>
        <v>2</v>
      </c>
      <c r="F709" s="7">
        <f>IF(P709&gt;0,RANK(P709,(N709:P709,Q709:AE709)),0)</f>
        <v>0</v>
      </c>
      <c r="G709" s="1">
        <f t="shared" si="257"/>
        <v>2186</v>
      </c>
      <c r="H709" s="2">
        <f t="shared" si="258"/>
        <v>0.17280632411067193</v>
      </c>
      <c r="I709" s="2"/>
      <c r="J709" s="2">
        <f t="shared" si="259"/>
        <v>0.57154150197628462</v>
      </c>
      <c r="K709" s="2">
        <f t="shared" si="260"/>
        <v>0.39873517786561263</v>
      </c>
      <c r="L709" s="2">
        <f t="shared" si="261"/>
        <v>0</v>
      </c>
      <c r="M709" s="2">
        <f t="shared" si="262"/>
        <v>2.9723320158102751E-2</v>
      </c>
      <c r="N709" s="113">
        <v>7230</v>
      </c>
      <c r="O709" s="113">
        <v>5044</v>
      </c>
      <c r="P709" s="113"/>
      <c r="Q709" s="113">
        <v>32</v>
      </c>
      <c r="R709" s="113"/>
      <c r="S709" s="113">
        <v>48</v>
      </c>
      <c r="T709" s="113">
        <v>227</v>
      </c>
      <c r="U709" s="113">
        <v>26</v>
      </c>
      <c r="V709" s="113">
        <v>20</v>
      </c>
      <c r="W709" s="113">
        <v>23</v>
      </c>
      <c r="X709" s="113"/>
      <c r="Y709" s="113">
        <v>0</v>
      </c>
      <c r="Z709" s="115"/>
      <c r="AA709" s="115"/>
      <c r="AB709" s="115"/>
      <c r="AC709" s="115"/>
      <c r="AD709" s="113"/>
      <c r="AE709" s="113"/>
      <c r="AG709" s="7">
        <f>IF(Q709&gt;0,RANK(Q709,(N709:P709,Q709:AE709)),0)</f>
        <v>5</v>
      </c>
      <c r="AH709" s="7">
        <f>IF(R709&gt;0,RANK(R709,(N709:P709,Q709:AE709)),0)</f>
        <v>0</v>
      </c>
      <c r="AI709" s="7">
        <f>IF(T709&gt;0,RANK(T709,(N709:P709,Q709:AE709)),0)</f>
        <v>3</v>
      </c>
      <c r="AJ709" s="7">
        <f>IF(S709&gt;0,RANK(S709,(N709:P709,Q709:AE709)),0)</f>
        <v>4</v>
      </c>
      <c r="AK709" s="2">
        <f t="shared" si="263"/>
        <v>2.5296442687747036E-3</v>
      </c>
      <c r="AL709" s="2">
        <f t="shared" si="264"/>
        <v>0</v>
      </c>
      <c r="AM709" s="2">
        <f t="shared" si="265"/>
        <v>1.7944664031620552E-2</v>
      </c>
      <c r="AN709" s="2">
        <f t="shared" si="266"/>
        <v>3.7944664031620552E-3</v>
      </c>
      <c r="AP709" t="s">
        <v>408</v>
      </c>
      <c r="AQ709" t="s">
        <v>1597</v>
      </c>
      <c r="AR709">
        <v>0</v>
      </c>
      <c r="AT709" s="97">
        <v>17</v>
      </c>
      <c r="AU709" s="99">
        <v>165</v>
      </c>
      <c r="AV709" s="103">
        <f t="shared" si="253"/>
        <v>17165</v>
      </c>
      <c r="AX709" s="7" t="s">
        <v>1370</v>
      </c>
    </row>
    <row r="710" spans="1:50" hidden="1" outlineLevel="1">
      <c r="A710" t="s">
        <v>1887</v>
      </c>
      <c r="B710" t="s">
        <v>1597</v>
      </c>
      <c r="C710" s="1">
        <f t="shared" si="256"/>
        <v>95308</v>
      </c>
      <c r="D710" s="7">
        <f>IF(N710&gt;0, RANK(N710,(N710:P710,Q710:AE710)),0)</f>
        <v>2</v>
      </c>
      <c r="E710" s="7">
        <f>IF(O710&gt;0,RANK(O710,(N710:P710,Q710:AE710)),0)</f>
        <v>1</v>
      </c>
      <c r="F710" s="7">
        <f>IF(P710&gt;0,RANK(P710,(N710:P710,Q710:AE710)),0)</f>
        <v>0</v>
      </c>
      <c r="G710" s="1">
        <f t="shared" si="257"/>
        <v>3495</v>
      </c>
      <c r="H710" s="2">
        <f t="shared" si="258"/>
        <v>3.6670583791497041E-2</v>
      </c>
      <c r="I710" s="2"/>
      <c r="J710" s="2">
        <f t="shared" si="259"/>
        <v>0.46426323078860116</v>
      </c>
      <c r="K710" s="2">
        <f t="shared" si="260"/>
        <v>0.50093381458009822</v>
      </c>
      <c r="L710" s="2">
        <f t="shared" si="261"/>
        <v>0</v>
      </c>
      <c r="M710" s="2">
        <f t="shared" si="262"/>
        <v>3.4802954631300564E-2</v>
      </c>
      <c r="N710" s="113">
        <v>44248</v>
      </c>
      <c r="O710" s="113">
        <v>47743</v>
      </c>
      <c r="P710" s="113"/>
      <c r="Q710" s="113">
        <v>444</v>
      </c>
      <c r="R710" s="113"/>
      <c r="S710" s="113">
        <v>357</v>
      </c>
      <c r="T710" s="113">
        <v>1981</v>
      </c>
      <c r="U710" s="113">
        <v>174</v>
      </c>
      <c r="V710" s="113">
        <v>192</v>
      </c>
      <c r="W710" s="113">
        <v>169</v>
      </c>
      <c r="X710" s="113"/>
      <c r="Y710" s="113">
        <v>0</v>
      </c>
      <c r="Z710" s="115"/>
      <c r="AA710" s="115"/>
      <c r="AB710" s="115"/>
      <c r="AC710" s="115"/>
      <c r="AD710" s="113"/>
      <c r="AE710" s="113"/>
      <c r="AG710" s="7">
        <f>IF(Q710&gt;0,RANK(Q710,(N710:P710,Q710:AE710)),0)</f>
        <v>4</v>
      </c>
      <c r="AH710" s="7">
        <f>IF(R710&gt;0,RANK(R710,(N710:P710,Q710:AE710)),0)</f>
        <v>0</v>
      </c>
      <c r="AI710" s="7">
        <f>IF(T710&gt;0,RANK(T710,(N710:P710,Q710:AE710)),0)</f>
        <v>3</v>
      </c>
      <c r="AJ710" s="7">
        <f>IF(S710&gt;0,RANK(S710,(N710:P710,Q710:AE710)),0)</f>
        <v>5</v>
      </c>
      <c r="AK710" s="2">
        <f t="shared" si="263"/>
        <v>4.6585806018382509E-3</v>
      </c>
      <c r="AL710" s="2">
        <f t="shared" si="264"/>
        <v>0</v>
      </c>
      <c r="AM710" s="2">
        <f t="shared" si="265"/>
        <v>2.0785243631174719E-2</v>
      </c>
      <c r="AN710" s="2">
        <f t="shared" si="266"/>
        <v>3.7457506190456207E-3</v>
      </c>
      <c r="AP710" t="s">
        <v>1887</v>
      </c>
      <c r="AQ710" t="s">
        <v>1597</v>
      </c>
      <c r="AR710">
        <v>0</v>
      </c>
      <c r="AT710" s="97">
        <v>17</v>
      </c>
      <c r="AU710" s="99">
        <v>167</v>
      </c>
      <c r="AV710" s="103">
        <f t="shared" si="253"/>
        <v>17167</v>
      </c>
      <c r="AX710" s="7" t="s">
        <v>1370</v>
      </c>
    </row>
    <row r="711" spans="1:50" hidden="1" outlineLevel="1">
      <c r="A711" t="s">
        <v>880</v>
      </c>
      <c r="B711" t="s">
        <v>1597</v>
      </c>
      <c r="C711" s="1">
        <f t="shared" si="256"/>
        <v>3883</v>
      </c>
      <c r="D711" s="7">
        <f>IF(N711&gt;0, RANK(N711,(N711:P711,Q711:AE711)),0)</f>
        <v>2</v>
      </c>
      <c r="E711" s="7">
        <f>IF(O711&gt;0,RANK(O711,(N711:P711,Q711:AE711)),0)</f>
        <v>1</v>
      </c>
      <c r="F711" s="7">
        <f>IF(P711&gt;0,RANK(P711,(N711:P711,Q711:AE711)),0)</f>
        <v>0</v>
      </c>
      <c r="G711" s="1">
        <f t="shared" si="257"/>
        <v>30</v>
      </c>
      <c r="H711" s="2">
        <f t="shared" si="258"/>
        <v>7.7259850630955447E-3</v>
      </c>
      <c r="I711" s="2"/>
      <c r="J711" s="2">
        <f t="shared" si="259"/>
        <v>0.47308781869688388</v>
      </c>
      <c r="K711" s="2">
        <f t="shared" si="260"/>
        <v>0.4808138037599794</v>
      </c>
      <c r="L711" s="2">
        <f t="shared" si="261"/>
        <v>0</v>
      </c>
      <c r="M711" s="2">
        <f t="shared" si="262"/>
        <v>4.6098377543136726E-2</v>
      </c>
      <c r="N711" s="113">
        <v>1837</v>
      </c>
      <c r="O711" s="113">
        <v>1867</v>
      </c>
      <c r="P711" s="113"/>
      <c r="Q711" s="113">
        <v>21</v>
      </c>
      <c r="R711" s="113"/>
      <c r="S711" s="113">
        <v>10</v>
      </c>
      <c r="T711" s="113">
        <v>122</v>
      </c>
      <c r="U711" s="113">
        <v>8</v>
      </c>
      <c r="V711" s="113">
        <v>9</v>
      </c>
      <c r="W711" s="113">
        <v>9</v>
      </c>
      <c r="X711" s="113"/>
      <c r="Y711" s="113">
        <v>0</v>
      </c>
      <c r="Z711" s="115"/>
      <c r="AA711" s="115"/>
      <c r="AB711" s="115"/>
      <c r="AC711" s="115"/>
      <c r="AD711" s="113"/>
      <c r="AE711" s="113"/>
      <c r="AG711" s="7">
        <f>IF(Q711&gt;0,RANK(Q711,(N711:P711,Q711:AE711)),0)</f>
        <v>4</v>
      </c>
      <c r="AH711" s="7">
        <f>IF(R711&gt;0,RANK(R711,(N711:P711,Q711:AE711)),0)</f>
        <v>0</v>
      </c>
      <c r="AI711" s="7">
        <f>IF(T711&gt;0,RANK(T711,(N711:P711,Q711:AE711)),0)</f>
        <v>3</v>
      </c>
      <c r="AJ711" s="7">
        <f>IF(S711&gt;0,RANK(S711,(N711:P711,Q711:AE711)),0)</f>
        <v>5</v>
      </c>
      <c r="AK711" s="2">
        <f t="shared" si="263"/>
        <v>5.4081895441668816E-3</v>
      </c>
      <c r="AL711" s="2">
        <f t="shared" si="264"/>
        <v>0</v>
      </c>
      <c r="AM711" s="2">
        <f t="shared" si="265"/>
        <v>3.1419005923255215E-2</v>
      </c>
      <c r="AN711" s="2">
        <f t="shared" si="266"/>
        <v>2.5753283543651817E-3</v>
      </c>
      <c r="AP711" t="s">
        <v>880</v>
      </c>
      <c r="AQ711" t="s">
        <v>1597</v>
      </c>
      <c r="AR711">
        <v>18</v>
      </c>
      <c r="AT711" s="97">
        <v>17</v>
      </c>
      <c r="AU711" s="99">
        <v>169</v>
      </c>
      <c r="AV711" s="103">
        <f t="shared" si="253"/>
        <v>17169</v>
      </c>
      <c r="AX711" s="7" t="s">
        <v>1370</v>
      </c>
    </row>
    <row r="712" spans="1:50" hidden="1" outlineLevel="1">
      <c r="A712" t="s">
        <v>1512</v>
      </c>
      <c r="B712" t="s">
        <v>1597</v>
      </c>
      <c r="C712" s="1">
        <f t="shared" si="256"/>
        <v>2710</v>
      </c>
      <c r="D712" s="7">
        <f>IF(N712&gt;0, RANK(N712,(N712:P712,Q712:AE712)),0)</f>
        <v>2</v>
      </c>
      <c r="E712" s="7">
        <f>IF(O712&gt;0,RANK(O712,(N712:P712,Q712:AE712)),0)</f>
        <v>1</v>
      </c>
      <c r="F712" s="7">
        <f>IF(P712&gt;0,RANK(P712,(N712:P712,Q712:AE712)),0)</f>
        <v>0</v>
      </c>
      <c r="G712" s="1">
        <f t="shared" si="257"/>
        <v>300</v>
      </c>
      <c r="H712" s="2">
        <f t="shared" si="258"/>
        <v>0.11070110701107011</v>
      </c>
      <c r="I712" s="2"/>
      <c r="J712" s="2">
        <f t="shared" si="259"/>
        <v>0.42435424354243545</v>
      </c>
      <c r="K712" s="2">
        <f t="shared" si="260"/>
        <v>0.5350553505535055</v>
      </c>
      <c r="L712" s="2">
        <f t="shared" si="261"/>
        <v>0</v>
      </c>
      <c r="M712" s="2">
        <f t="shared" si="262"/>
        <v>4.0590405904059046E-2</v>
      </c>
      <c r="N712" s="113">
        <v>1150</v>
      </c>
      <c r="O712" s="113">
        <v>1450</v>
      </c>
      <c r="P712" s="113"/>
      <c r="Q712" s="113">
        <v>10</v>
      </c>
      <c r="R712" s="113"/>
      <c r="S712" s="113">
        <v>9</v>
      </c>
      <c r="T712" s="113">
        <v>67</v>
      </c>
      <c r="U712" s="113">
        <v>9</v>
      </c>
      <c r="V712" s="113">
        <v>7</v>
      </c>
      <c r="W712" s="113">
        <v>8</v>
      </c>
      <c r="X712" s="113"/>
      <c r="Y712" s="113">
        <v>0</v>
      </c>
      <c r="Z712" s="115"/>
      <c r="AA712" s="115"/>
      <c r="AB712" s="115"/>
      <c r="AC712" s="115"/>
      <c r="AD712" s="113"/>
      <c r="AE712" s="113"/>
      <c r="AG712" s="7">
        <f>IF(Q712&gt;0,RANK(Q712,(N712:P712,Q712:AE712)),0)</f>
        <v>4</v>
      </c>
      <c r="AH712" s="7">
        <f>IF(R712&gt;0,RANK(R712,(N712:P712,Q712:AE712)),0)</f>
        <v>0</v>
      </c>
      <c r="AI712" s="7">
        <f>IF(T712&gt;0,RANK(T712,(N712:P712,Q712:AE712)),0)</f>
        <v>3</v>
      </c>
      <c r="AJ712" s="7">
        <f>IF(S712&gt;0,RANK(S712,(N712:P712,Q712:AE712)),0)</f>
        <v>5</v>
      </c>
      <c r="AK712" s="2">
        <f t="shared" si="263"/>
        <v>3.6900369003690036E-3</v>
      </c>
      <c r="AL712" s="2">
        <f t="shared" si="264"/>
        <v>0</v>
      </c>
      <c r="AM712" s="2">
        <f t="shared" si="265"/>
        <v>2.4723247232472326E-2</v>
      </c>
      <c r="AN712" s="2">
        <f t="shared" si="266"/>
        <v>3.3210332103321034E-3</v>
      </c>
      <c r="AP712" t="s">
        <v>1512</v>
      </c>
      <c r="AQ712" t="s">
        <v>1597</v>
      </c>
      <c r="AR712">
        <v>18</v>
      </c>
      <c r="AT712" s="97">
        <v>17</v>
      </c>
      <c r="AU712" s="99">
        <v>171</v>
      </c>
      <c r="AV712" s="103">
        <f t="shared" si="253"/>
        <v>17171</v>
      </c>
      <c r="AX712" s="7" t="s">
        <v>1370</v>
      </c>
    </row>
    <row r="713" spans="1:50" hidden="1" outlineLevel="1">
      <c r="A713" t="s">
        <v>519</v>
      </c>
      <c r="B713" t="s">
        <v>1597</v>
      </c>
      <c r="C713" s="1">
        <f t="shared" si="256"/>
        <v>10896</v>
      </c>
      <c r="D713" s="7">
        <f>IF(N713&gt;0, RANK(N713,(N713:P713,Q713:AE713)),0)</f>
        <v>1</v>
      </c>
      <c r="E713" s="7">
        <f>IF(O713&gt;0,RANK(O713,(N713:P713,Q713:AE713)),0)</f>
        <v>2</v>
      </c>
      <c r="F713" s="7">
        <f>IF(P713&gt;0,RANK(P713,(N713:P713,Q713:AE713)),0)</f>
        <v>0</v>
      </c>
      <c r="G713" s="1">
        <f t="shared" si="257"/>
        <v>709</v>
      </c>
      <c r="H713" s="2">
        <f t="shared" si="258"/>
        <v>6.5069750367107201E-2</v>
      </c>
      <c r="I713" s="2"/>
      <c r="J713" s="2">
        <f t="shared" si="259"/>
        <v>0.50569016152716595</v>
      </c>
      <c r="K713" s="2">
        <f t="shared" si="260"/>
        <v>0.44062041116005873</v>
      </c>
      <c r="L713" s="2">
        <f t="shared" si="261"/>
        <v>0</v>
      </c>
      <c r="M713" s="2">
        <f t="shared" si="262"/>
        <v>5.3689427312775317E-2</v>
      </c>
      <c r="N713" s="113">
        <v>5510</v>
      </c>
      <c r="O713" s="113">
        <v>4801</v>
      </c>
      <c r="P713" s="113"/>
      <c r="Q713" s="113">
        <v>42</v>
      </c>
      <c r="R713" s="113"/>
      <c r="S713" s="113">
        <v>26</v>
      </c>
      <c r="T713" s="113">
        <v>443</v>
      </c>
      <c r="U713" s="113">
        <v>22</v>
      </c>
      <c r="V713" s="113">
        <v>23</v>
      </c>
      <c r="W713" s="113">
        <v>29</v>
      </c>
      <c r="X713" s="113"/>
      <c r="Y713" s="113">
        <v>0</v>
      </c>
      <c r="Z713" s="115"/>
      <c r="AA713" s="115"/>
      <c r="AB713" s="115"/>
      <c r="AC713" s="115"/>
      <c r="AD713" s="113"/>
      <c r="AE713" s="113"/>
      <c r="AG713" s="7">
        <f>IF(Q713&gt;0,RANK(Q713,(N713:P713,Q713:AE713)),0)</f>
        <v>4</v>
      </c>
      <c r="AH713" s="7">
        <f>IF(R713&gt;0,RANK(R713,(N713:P713,Q713:AE713)),0)</f>
        <v>0</v>
      </c>
      <c r="AI713" s="7">
        <f>IF(T713&gt;0,RANK(T713,(N713:P713,Q713:AE713)),0)</f>
        <v>3</v>
      </c>
      <c r="AJ713" s="7">
        <f>IF(S713&gt;0,RANK(S713,(N713:P713,Q713:AE713)),0)</f>
        <v>6</v>
      </c>
      <c r="AK713" s="2">
        <f t="shared" si="263"/>
        <v>3.854625550660793E-3</v>
      </c>
      <c r="AL713" s="2">
        <f t="shared" si="264"/>
        <v>0</v>
      </c>
      <c r="AM713" s="2">
        <f t="shared" si="265"/>
        <v>4.0657121879588837E-2</v>
      </c>
      <c r="AN713" s="2">
        <f t="shared" si="266"/>
        <v>2.3861967694566812E-3</v>
      </c>
      <c r="AP713" t="s">
        <v>519</v>
      </c>
      <c r="AQ713" t="s">
        <v>1597</v>
      </c>
      <c r="AR713">
        <v>0</v>
      </c>
      <c r="AT713" s="97">
        <v>17</v>
      </c>
      <c r="AU713" s="99">
        <v>173</v>
      </c>
      <c r="AV713" s="103">
        <f t="shared" si="253"/>
        <v>17173</v>
      </c>
      <c r="AX713" s="7" t="s">
        <v>1370</v>
      </c>
    </row>
    <row r="714" spans="1:50" hidden="1" outlineLevel="1">
      <c r="A714" t="s">
        <v>1092</v>
      </c>
      <c r="B714" t="s">
        <v>1597</v>
      </c>
      <c r="C714" s="1">
        <f t="shared" si="256"/>
        <v>3237</v>
      </c>
      <c r="D714" s="7">
        <f>IF(N714&gt;0, RANK(N714,(N714:P714,Q714:AE714)),0)</f>
        <v>2</v>
      </c>
      <c r="E714" s="7">
        <f>IF(O714&gt;0,RANK(O714,(N714:P714,Q714:AE714)),0)</f>
        <v>1</v>
      </c>
      <c r="F714" s="7">
        <f>IF(P714&gt;0,RANK(P714,(N714:P714,Q714:AE714)),0)</f>
        <v>0</v>
      </c>
      <c r="G714" s="1">
        <f t="shared" si="257"/>
        <v>76</v>
      </c>
      <c r="H714" s="2">
        <f t="shared" si="258"/>
        <v>2.3478529502625887E-2</v>
      </c>
      <c r="I714" s="2"/>
      <c r="J714" s="2">
        <f t="shared" si="259"/>
        <v>0.46586345381526106</v>
      </c>
      <c r="K714" s="2">
        <f t="shared" si="260"/>
        <v>0.48934198331788692</v>
      </c>
      <c r="L714" s="2">
        <f t="shared" si="261"/>
        <v>0</v>
      </c>
      <c r="M714" s="2">
        <f t="shared" si="262"/>
        <v>4.4794562866852017E-2</v>
      </c>
      <c r="N714" s="113">
        <v>1508</v>
      </c>
      <c r="O714" s="113">
        <v>1584</v>
      </c>
      <c r="P714" s="113"/>
      <c r="Q714" s="113">
        <v>21</v>
      </c>
      <c r="R714" s="113"/>
      <c r="S714" s="113">
        <v>9</v>
      </c>
      <c r="T714" s="113">
        <v>89</v>
      </c>
      <c r="U714" s="113">
        <v>12</v>
      </c>
      <c r="V714" s="113">
        <v>7</v>
      </c>
      <c r="W714" s="113">
        <v>7</v>
      </c>
      <c r="X714" s="113"/>
      <c r="Y714" s="113">
        <v>0</v>
      </c>
      <c r="Z714" s="115"/>
      <c r="AA714" s="115"/>
      <c r="AB714" s="115"/>
      <c r="AC714" s="115"/>
      <c r="AD714" s="113"/>
      <c r="AE714" s="113"/>
      <c r="AG714" s="7">
        <f>IF(Q714&gt;0,RANK(Q714,(N714:P714,Q714:AE714)),0)</f>
        <v>4</v>
      </c>
      <c r="AH714" s="7">
        <f>IF(R714&gt;0,RANK(R714,(N714:P714,Q714:AE714)),0)</f>
        <v>0</v>
      </c>
      <c r="AI714" s="7">
        <f>IF(T714&gt;0,RANK(T714,(N714:P714,Q714:AE714)),0)</f>
        <v>3</v>
      </c>
      <c r="AJ714" s="7">
        <f>IF(S714&gt;0,RANK(S714,(N714:P714,Q714:AE714)),0)</f>
        <v>6</v>
      </c>
      <c r="AK714" s="2">
        <f t="shared" si="263"/>
        <v>6.4874884151992582E-3</v>
      </c>
      <c r="AL714" s="2">
        <f t="shared" si="264"/>
        <v>0</v>
      </c>
      <c r="AM714" s="2">
        <f t="shared" si="265"/>
        <v>2.7494593759654001E-2</v>
      </c>
      <c r="AN714" s="2">
        <f t="shared" si="266"/>
        <v>2.7803521779425394E-3</v>
      </c>
      <c r="AP714" t="s">
        <v>1092</v>
      </c>
      <c r="AQ714" t="s">
        <v>1597</v>
      </c>
      <c r="AR714">
        <v>18</v>
      </c>
      <c r="AT714" s="97">
        <v>17</v>
      </c>
      <c r="AU714" s="99">
        <v>175</v>
      </c>
      <c r="AV714" s="103">
        <f t="shared" si="253"/>
        <v>17175</v>
      </c>
      <c r="AX714" s="7" t="s">
        <v>1370</v>
      </c>
    </row>
    <row r="715" spans="1:50" hidden="1" outlineLevel="1">
      <c r="A715" t="s">
        <v>856</v>
      </c>
      <c r="B715" t="s">
        <v>1597</v>
      </c>
      <c r="C715" s="1">
        <f t="shared" si="256"/>
        <v>21016</v>
      </c>
      <c r="D715" s="7">
        <f>IF(N715&gt;0, RANK(N715,(N715:P715,Q715:AE715)),0)</f>
        <v>2</v>
      </c>
      <c r="E715" s="7">
        <f>IF(O715&gt;0,RANK(O715,(N715:P715,Q715:AE715)),0)</f>
        <v>1</v>
      </c>
      <c r="F715" s="7">
        <f>IF(P715&gt;0,RANK(P715,(N715:P715,Q715:AE715)),0)</f>
        <v>0</v>
      </c>
      <c r="G715" s="1">
        <f t="shared" si="257"/>
        <v>2116</v>
      </c>
      <c r="H715" s="2">
        <f t="shared" si="258"/>
        <v>0.10068519223448801</v>
      </c>
      <c r="I715" s="2"/>
      <c r="J715" s="2">
        <f t="shared" si="259"/>
        <v>0.4196802436239056</v>
      </c>
      <c r="K715" s="2">
        <f t="shared" si="260"/>
        <v>0.52036543585839357</v>
      </c>
      <c r="L715" s="2">
        <f t="shared" si="261"/>
        <v>0</v>
      </c>
      <c r="M715" s="2">
        <f t="shared" si="262"/>
        <v>5.9954320517700888E-2</v>
      </c>
      <c r="N715" s="113">
        <v>8820</v>
      </c>
      <c r="O715" s="113">
        <v>10936</v>
      </c>
      <c r="P715" s="113"/>
      <c r="Q715" s="113">
        <v>139</v>
      </c>
      <c r="R715" s="113"/>
      <c r="S715" s="113">
        <v>81</v>
      </c>
      <c r="T715" s="113">
        <v>877</v>
      </c>
      <c r="U715" s="113">
        <v>75</v>
      </c>
      <c r="V715" s="113">
        <v>50</v>
      </c>
      <c r="W715" s="113">
        <v>38</v>
      </c>
      <c r="X715" s="113"/>
      <c r="Y715" s="113">
        <v>0</v>
      </c>
      <c r="Z715" s="115"/>
      <c r="AA715" s="115"/>
      <c r="AB715" s="115"/>
      <c r="AC715" s="115"/>
      <c r="AD715" s="113"/>
      <c r="AE715" s="113"/>
      <c r="AG715" s="7">
        <f>IF(Q715&gt;0,RANK(Q715,(N715:P715,Q715:AE715)),0)</f>
        <v>4</v>
      </c>
      <c r="AH715" s="7">
        <f>IF(R715&gt;0,RANK(R715,(N715:P715,Q715:AE715)),0)</f>
        <v>0</v>
      </c>
      <c r="AI715" s="7">
        <f>IF(T715&gt;0,RANK(T715,(N715:P715,Q715:AE715)),0)</f>
        <v>3</v>
      </c>
      <c r="AJ715" s="7">
        <f>IF(S715&gt;0,RANK(S715,(N715:P715,Q715:AE715)),0)</f>
        <v>5</v>
      </c>
      <c r="AK715" s="2">
        <f t="shared" si="263"/>
        <v>6.6140083745717549E-3</v>
      </c>
      <c r="AL715" s="2">
        <f t="shared" si="264"/>
        <v>0</v>
      </c>
      <c r="AM715" s="2">
        <f t="shared" si="265"/>
        <v>4.1730110392082222E-2</v>
      </c>
      <c r="AN715" s="2">
        <f t="shared" si="266"/>
        <v>3.8542063189950515E-3</v>
      </c>
      <c r="AP715" t="s">
        <v>856</v>
      </c>
      <c r="AQ715" t="s">
        <v>1597</v>
      </c>
      <c r="AR715">
        <v>16</v>
      </c>
      <c r="AT715" s="97">
        <v>17</v>
      </c>
      <c r="AU715" s="99">
        <v>177</v>
      </c>
      <c r="AV715" s="103">
        <f t="shared" si="253"/>
        <v>17177</v>
      </c>
      <c r="AX715" s="7" t="s">
        <v>1370</v>
      </c>
    </row>
    <row r="716" spans="1:50" hidden="1" outlineLevel="1">
      <c r="A716" t="s">
        <v>346</v>
      </c>
      <c r="B716" t="s">
        <v>1597</v>
      </c>
      <c r="C716" s="1">
        <f t="shared" si="256"/>
        <v>58822</v>
      </c>
      <c r="D716" s="7">
        <f>IF(N716&gt;0, RANK(N716,(N716:P716,Q716:AE716)),0)</f>
        <v>1</v>
      </c>
      <c r="E716" s="7">
        <f>IF(O716&gt;0,RANK(O716,(N716:P716,Q716:AE716)),0)</f>
        <v>2</v>
      </c>
      <c r="F716" s="7">
        <f>IF(P716&gt;0,RANK(P716,(N716:P716,Q716:AE716)),0)</f>
        <v>0</v>
      </c>
      <c r="G716" s="1">
        <f t="shared" si="257"/>
        <v>2975</v>
      </c>
      <c r="H716" s="2">
        <f t="shared" si="258"/>
        <v>5.0576314984189588E-2</v>
      </c>
      <c r="I716" s="2"/>
      <c r="J716" s="2">
        <f t="shared" si="259"/>
        <v>0.49916697834143686</v>
      </c>
      <c r="K716" s="2">
        <f t="shared" si="260"/>
        <v>0.44859066335724729</v>
      </c>
      <c r="L716" s="2">
        <f t="shared" si="261"/>
        <v>0</v>
      </c>
      <c r="M716" s="2">
        <f t="shared" si="262"/>
        <v>5.224235830131585E-2</v>
      </c>
      <c r="N716" s="113">
        <v>29362</v>
      </c>
      <c r="O716" s="113">
        <v>26387</v>
      </c>
      <c r="P716" s="113"/>
      <c r="Q716" s="113">
        <v>398</v>
      </c>
      <c r="R716" s="113"/>
      <c r="S716" s="113">
        <v>207</v>
      </c>
      <c r="T716" s="113">
        <v>2078</v>
      </c>
      <c r="U716" s="113">
        <v>140</v>
      </c>
      <c r="V716" s="113">
        <v>116</v>
      </c>
      <c r="W716" s="113">
        <v>132</v>
      </c>
      <c r="X716" s="113"/>
      <c r="Y716" s="113">
        <v>2</v>
      </c>
      <c r="Z716" s="115"/>
      <c r="AA716" s="115"/>
      <c r="AB716" s="115"/>
      <c r="AC716" s="115"/>
      <c r="AD716" s="113"/>
      <c r="AE716" s="113"/>
      <c r="AG716" s="7">
        <f>IF(Q716&gt;0,RANK(Q716,(N716:P716,Q716:AE716)),0)</f>
        <v>4</v>
      </c>
      <c r="AH716" s="7">
        <f>IF(R716&gt;0,RANK(R716,(N716:P716,Q716:AE716)),0)</f>
        <v>0</v>
      </c>
      <c r="AI716" s="7">
        <f>IF(T716&gt;0,RANK(T716,(N716:P716,Q716:AE716)),0)</f>
        <v>3</v>
      </c>
      <c r="AJ716" s="7">
        <f>IF(S716&gt;0,RANK(S716,(N716:P716,Q716:AE716)),0)</f>
        <v>5</v>
      </c>
      <c r="AK716" s="2">
        <f t="shared" si="263"/>
        <v>6.7661759205739349E-3</v>
      </c>
      <c r="AL716" s="2">
        <f t="shared" si="264"/>
        <v>0</v>
      </c>
      <c r="AM716" s="2">
        <f t="shared" si="265"/>
        <v>3.5326918499880997E-2</v>
      </c>
      <c r="AN716" s="2">
        <f t="shared" si="266"/>
        <v>3.5190914963789057E-3</v>
      </c>
      <c r="AP716" t="s">
        <v>346</v>
      </c>
      <c r="AQ716" t="s">
        <v>1597</v>
      </c>
      <c r="AR716">
        <v>18</v>
      </c>
      <c r="AT716" s="97">
        <v>17</v>
      </c>
      <c r="AU716" s="99">
        <v>179</v>
      </c>
      <c r="AV716" s="103">
        <f t="shared" si="253"/>
        <v>17179</v>
      </c>
      <c r="AX716" s="7" t="s">
        <v>1370</v>
      </c>
    </row>
    <row r="717" spans="1:50" hidden="1" outlineLevel="1">
      <c r="A717" t="s">
        <v>762</v>
      </c>
      <c r="B717" t="s">
        <v>1597</v>
      </c>
      <c r="C717" s="1">
        <f t="shared" si="256"/>
        <v>8787</v>
      </c>
      <c r="D717" s="7">
        <f>IF(N717&gt;0, RANK(N717,(N717:P717,Q717:AE717)),0)</f>
        <v>1</v>
      </c>
      <c r="E717" s="7">
        <f>IF(O717&gt;0,RANK(O717,(N717:P717,Q717:AE717)),0)</f>
        <v>2</v>
      </c>
      <c r="F717" s="7">
        <f>IF(P717&gt;0,RANK(P717,(N717:P717,Q717:AE717)),0)</f>
        <v>0</v>
      </c>
      <c r="G717" s="1">
        <f t="shared" si="257"/>
        <v>1179</v>
      </c>
      <c r="H717" s="2">
        <f t="shared" si="258"/>
        <v>0.13417548651416866</v>
      </c>
      <c r="I717" s="2"/>
      <c r="J717" s="2">
        <f t="shared" si="259"/>
        <v>0.55047228860817121</v>
      </c>
      <c r="K717" s="2">
        <f t="shared" si="260"/>
        <v>0.41629680209400249</v>
      </c>
      <c r="L717" s="2">
        <f t="shared" si="261"/>
        <v>0</v>
      </c>
      <c r="M717" s="2">
        <f t="shared" si="262"/>
        <v>3.3230909297826294E-2</v>
      </c>
      <c r="N717" s="113">
        <v>4837</v>
      </c>
      <c r="O717" s="113">
        <v>3658</v>
      </c>
      <c r="P717" s="113"/>
      <c r="Q717" s="113">
        <v>14</v>
      </c>
      <c r="R717" s="113"/>
      <c r="S717" s="113">
        <v>31</v>
      </c>
      <c r="T717" s="113">
        <v>192</v>
      </c>
      <c r="U717" s="113">
        <v>24</v>
      </c>
      <c r="V717" s="113">
        <v>13</v>
      </c>
      <c r="W717" s="113">
        <v>18</v>
      </c>
      <c r="X717" s="113"/>
      <c r="Y717" s="113">
        <v>0</v>
      </c>
      <c r="Z717" s="115"/>
      <c r="AA717" s="115"/>
      <c r="AB717" s="115"/>
      <c r="AC717" s="115"/>
      <c r="AD717" s="113"/>
      <c r="AE717" s="113"/>
      <c r="AG717" s="7">
        <f>IF(Q717&gt;0,RANK(Q717,(N717:P717,Q717:AE717)),0)</f>
        <v>7</v>
      </c>
      <c r="AH717" s="7">
        <f>IF(R717&gt;0,RANK(R717,(N717:P717,Q717:AE717)),0)</f>
        <v>0</v>
      </c>
      <c r="AI717" s="7">
        <f>IF(T717&gt;0,RANK(T717,(N717:P717,Q717:AE717)),0)</f>
        <v>3</v>
      </c>
      <c r="AJ717" s="7">
        <f>IF(S717&gt;0,RANK(S717,(N717:P717,Q717:AE717)),0)</f>
        <v>4</v>
      </c>
      <c r="AK717" s="2">
        <f t="shared" si="263"/>
        <v>1.5932627745533173E-3</v>
      </c>
      <c r="AL717" s="2">
        <f t="shared" si="264"/>
        <v>0</v>
      </c>
      <c r="AM717" s="2">
        <f t="shared" si="265"/>
        <v>2.1850460908159782E-2</v>
      </c>
      <c r="AN717" s="2">
        <f t="shared" si="266"/>
        <v>3.5279390007966313E-3</v>
      </c>
      <c r="AP717" t="s">
        <v>762</v>
      </c>
      <c r="AQ717" t="s">
        <v>1597</v>
      </c>
      <c r="AR717">
        <v>12</v>
      </c>
      <c r="AT717" s="97">
        <v>17</v>
      </c>
      <c r="AU717" s="99">
        <v>181</v>
      </c>
      <c r="AV717" s="103">
        <f t="shared" si="253"/>
        <v>17181</v>
      </c>
      <c r="AX717" s="7" t="s">
        <v>1370</v>
      </c>
    </row>
    <row r="718" spans="1:50" hidden="1" outlineLevel="1">
      <c r="A718" t="s">
        <v>1709</v>
      </c>
      <c r="B718" t="s">
        <v>1597</v>
      </c>
      <c r="C718" s="1">
        <f t="shared" si="256"/>
        <v>37558</v>
      </c>
      <c r="D718" s="7">
        <f>IF(N718&gt;0, RANK(N718,(N718:P718,Q718:AE718)),0)</f>
        <v>1</v>
      </c>
      <c r="E718" s="7">
        <f>IF(O718&gt;0,RANK(O718,(N718:P718,Q718:AE718)),0)</f>
        <v>2</v>
      </c>
      <c r="F718" s="7">
        <f>IF(P718&gt;0,RANK(P718,(N718:P718,Q718:AE718)),0)</f>
        <v>0</v>
      </c>
      <c r="G718" s="1">
        <f t="shared" si="257"/>
        <v>3911</v>
      </c>
      <c r="H718" s="2">
        <f t="shared" si="258"/>
        <v>0.10413227541402631</v>
      </c>
      <c r="I718" s="2"/>
      <c r="J718" s="2">
        <f t="shared" si="259"/>
        <v>0.53224346344320783</v>
      </c>
      <c r="K718" s="2">
        <f t="shared" si="260"/>
        <v>0.42811118802918152</v>
      </c>
      <c r="L718" s="2">
        <f t="shared" si="261"/>
        <v>0</v>
      </c>
      <c r="M718" s="2">
        <f t="shared" si="262"/>
        <v>3.9645348527610647E-2</v>
      </c>
      <c r="N718" s="113">
        <v>19990</v>
      </c>
      <c r="O718" s="113">
        <v>16079</v>
      </c>
      <c r="P718" s="113"/>
      <c r="Q718" s="113">
        <v>185</v>
      </c>
      <c r="R718" s="113"/>
      <c r="S718" s="113">
        <v>163</v>
      </c>
      <c r="T718" s="113">
        <v>863</v>
      </c>
      <c r="U718" s="113">
        <v>95</v>
      </c>
      <c r="V718" s="113">
        <v>114</v>
      </c>
      <c r="W718" s="113">
        <v>68</v>
      </c>
      <c r="X718" s="113"/>
      <c r="Y718" s="113">
        <v>1</v>
      </c>
      <c r="Z718" s="115"/>
      <c r="AA718" s="115"/>
      <c r="AB718" s="115"/>
      <c r="AC718" s="115"/>
      <c r="AD718" s="113"/>
      <c r="AE718" s="113"/>
      <c r="AG718" s="7">
        <f>IF(Q718&gt;0,RANK(Q718,(N718:P718,Q718:AE718)),0)</f>
        <v>4</v>
      </c>
      <c r="AH718" s="7">
        <f>IF(R718&gt;0,RANK(R718,(N718:P718,Q718:AE718)),0)</f>
        <v>0</v>
      </c>
      <c r="AI718" s="7">
        <f>IF(T718&gt;0,RANK(T718,(N718:P718,Q718:AE718)),0)</f>
        <v>3</v>
      </c>
      <c r="AJ718" s="7">
        <f>IF(S718&gt;0,RANK(S718,(N718:P718,Q718:AE718)),0)</f>
        <v>5</v>
      </c>
      <c r="AK718" s="2">
        <f t="shared" si="263"/>
        <v>4.9257148942968209E-3</v>
      </c>
      <c r="AL718" s="2">
        <f t="shared" si="264"/>
        <v>0</v>
      </c>
      <c r="AM718" s="2">
        <f t="shared" si="265"/>
        <v>2.2977794344746793E-2</v>
      </c>
      <c r="AN718" s="2">
        <f t="shared" si="266"/>
        <v>4.3399542041642264E-3</v>
      </c>
      <c r="AP718" t="s">
        <v>1709</v>
      </c>
      <c r="AQ718" t="s">
        <v>1597</v>
      </c>
      <c r="AR718">
        <v>15</v>
      </c>
      <c r="AT718" s="97">
        <v>17</v>
      </c>
      <c r="AU718" s="99">
        <v>183</v>
      </c>
      <c r="AV718" s="103">
        <f t="shared" si="253"/>
        <v>17183</v>
      </c>
      <c r="AX718" s="7" t="s">
        <v>1370</v>
      </c>
    </row>
    <row r="719" spans="1:50" hidden="1" outlineLevel="1">
      <c r="A719" t="s">
        <v>750</v>
      </c>
      <c r="B719" t="s">
        <v>1597</v>
      </c>
      <c r="C719" s="1">
        <f t="shared" si="256"/>
        <v>5957</v>
      </c>
      <c r="D719" s="7">
        <f>IF(N719&gt;0, RANK(N719,(N719:P719,Q719:AE719)),0)</f>
        <v>1</v>
      </c>
      <c r="E719" s="7">
        <f>IF(O719&gt;0,RANK(O719,(N719:P719,Q719:AE719)),0)</f>
        <v>2</v>
      </c>
      <c r="F719" s="7">
        <f>IF(P719&gt;0,RANK(P719,(N719:P719,Q719:AE719)),0)</f>
        <v>0</v>
      </c>
      <c r="G719" s="1">
        <f t="shared" si="257"/>
        <v>413</v>
      </c>
      <c r="H719" s="2">
        <f t="shared" si="258"/>
        <v>6.9330199764982378E-2</v>
      </c>
      <c r="I719" s="2"/>
      <c r="J719" s="2">
        <f t="shared" si="259"/>
        <v>0.51166694644955513</v>
      </c>
      <c r="K719" s="2">
        <f t="shared" si="260"/>
        <v>0.44233674668457279</v>
      </c>
      <c r="L719" s="2">
        <f t="shared" si="261"/>
        <v>0</v>
      </c>
      <c r="M719" s="2">
        <f t="shared" si="262"/>
        <v>4.5996306865872083E-2</v>
      </c>
      <c r="N719" s="113">
        <v>3048</v>
      </c>
      <c r="O719" s="113">
        <v>2635</v>
      </c>
      <c r="P719" s="113"/>
      <c r="Q719" s="113">
        <v>25</v>
      </c>
      <c r="R719" s="113"/>
      <c r="S719" s="113">
        <v>18</v>
      </c>
      <c r="T719" s="113">
        <v>178</v>
      </c>
      <c r="U719" s="113">
        <v>27</v>
      </c>
      <c r="V719" s="113">
        <v>13</v>
      </c>
      <c r="W719" s="113">
        <v>13</v>
      </c>
      <c r="X719" s="113"/>
      <c r="Y719" s="113">
        <v>0</v>
      </c>
      <c r="Z719" s="115"/>
      <c r="AA719" s="115"/>
      <c r="AB719" s="115"/>
      <c r="AC719" s="115"/>
      <c r="AD719" s="113"/>
      <c r="AE719" s="113"/>
      <c r="AG719" s="7">
        <f>IF(Q719&gt;0,RANK(Q719,(N719:P719,Q719:AE719)),0)</f>
        <v>5</v>
      </c>
      <c r="AH719" s="7">
        <f>IF(R719&gt;0,RANK(R719,(N719:P719,Q719:AE719)),0)</f>
        <v>0</v>
      </c>
      <c r="AI719" s="7">
        <f>IF(T719&gt;0,RANK(T719,(N719:P719,Q719:AE719)),0)</f>
        <v>3</v>
      </c>
      <c r="AJ719" s="7">
        <f>IF(S719&gt;0,RANK(S719,(N719:P719,Q719:AE719)),0)</f>
        <v>6</v>
      </c>
      <c r="AK719" s="2">
        <f t="shared" si="263"/>
        <v>4.1967433271781094E-3</v>
      </c>
      <c r="AL719" s="2">
        <f t="shared" si="264"/>
        <v>0</v>
      </c>
      <c r="AM719" s="2">
        <f t="shared" si="265"/>
        <v>2.9880812489508142E-2</v>
      </c>
      <c r="AN719" s="2">
        <f t="shared" si="266"/>
        <v>3.0216551955682389E-3</v>
      </c>
      <c r="AP719" t="s">
        <v>750</v>
      </c>
      <c r="AQ719" t="s">
        <v>1597</v>
      </c>
      <c r="AR719">
        <v>0</v>
      </c>
      <c r="AT719" s="97">
        <v>17</v>
      </c>
      <c r="AU719" s="99">
        <v>185</v>
      </c>
      <c r="AV719" s="103">
        <f t="shared" si="253"/>
        <v>17185</v>
      </c>
      <c r="AX719" s="7" t="s">
        <v>1370</v>
      </c>
    </row>
    <row r="720" spans="1:50" hidden="1" outlineLevel="1">
      <c r="A720" t="s">
        <v>1881</v>
      </c>
      <c r="B720" t="s">
        <v>1597</v>
      </c>
      <c r="C720" s="1">
        <f t="shared" si="256"/>
        <v>8277</v>
      </c>
      <c r="D720" s="7">
        <f>IF(N720&gt;0, RANK(N720,(N720:P720,Q720:AE720)),0)</f>
        <v>2</v>
      </c>
      <c r="E720" s="7">
        <f>IF(O720&gt;0,RANK(O720,(N720:P720,Q720:AE720)),0)</f>
        <v>1</v>
      </c>
      <c r="F720" s="7">
        <f>IF(P720&gt;0,RANK(P720,(N720:P720,Q720:AE720)),0)</f>
        <v>0</v>
      </c>
      <c r="G720" s="1">
        <f t="shared" si="257"/>
        <v>122</v>
      </c>
      <c r="H720" s="2">
        <f t="shared" si="258"/>
        <v>1.4739639966171319E-2</v>
      </c>
      <c r="I720" s="2"/>
      <c r="J720" s="2">
        <f t="shared" si="259"/>
        <v>0.47819258185332852</v>
      </c>
      <c r="K720" s="2">
        <f t="shared" si="260"/>
        <v>0.49293222181949981</v>
      </c>
      <c r="L720" s="2">
        <f t="shared" si="261"/>
        <v>0</v>
      </c>
      <c r="M720" s="2">
        <f t="shared" si="262"/>
        <v>2.8875196327171615E-2</v>
      </c>
      <c r="N720" s="113">
        <v>3958</v>
      </c>
      <c r="O720" s="113">
        <v>4080</v>
      </c>
      <c r="P720" s="113"/>
      <c r="Q720" s="113">
        <v>35</v>
      </c>
      <c r="R720" s="113"/>
      <c r="S720" s="113">
        <v>21</v>
      </c>
      <c r="T720" s="113">
        <v>138</v>
      </c>
      <c r="U720" s="113">
        <v>27</v>
      </c>
      <c r="V720" s="113">
        <v>13</v>
      </c>
      <c r="W720" s="113">
        <v>5</v>
      </c>
      <c r="X720" s="113"/>
      <c r="Y720" s="113">
        <v>0</v>
      </c>
      <c r="Z720" s="115"/>
      <c r="AA720" s="115"/>
      <c r="AB720" s="115"/>
      <c r="AC720" s="115"/>
      <c r="AD720" s="113"/>
      <c r="AE720" s="113"/>
      <c r="AG720" s="7">
        <f>IF(Q720&gt;0,RANK(Q720,(N720:P720,Q720:AE720)),0)</f>
        <v>4</v>
      </c>
      <c r="AH720" s="7">
        <f>IF(R720&gt;0,RANK(R720,(N720:P720,Q720:AE720)),0)</f>
        <v>0</v>
      </c>
      <c r="AI720" s="7">
        <f>IF(T720&gt;0,RANK(T720,(N720:P720,Q720:AE720)),0)</f>
        <v>3</v>
      </c>
      <c r="AJ720" s="7">
        <f>IF(S720&gt;0,RANK(S720,(N720:P720,Q720:AE720)),0)</f>
        <v>6</v>
      </c>
      <c r="AK720" s="2">
        <f t="shared" si="263"/>
        <v>4.2285852361966898E-3</v>
      </c>
      <c r="AL720" s="2">
        <f t="shared" si="264"/>
        <v>0</v>
      </c>
      <c r="AM720" s="2">
        <f t="shared" si="265"/>
        <v>1.6672707502718376E-2</v>
      </c>
      <c r="AN720" s="2">
        <f t="shared" si="266"/>
        <v>2.5371511417180137E-3</v>
      </c>
      <c r="AP720" t="s">
        <v>1881</v>
      </c>
      <c r="AQ720" t="s">
        <v>1597</v>
      </c>
      <c r="AR720">
        <v>17</v>
      </c>
      <c r="AT720" s="97">
        <v>17</v>
      </c>
      <c r="AU720" s="99">
        <v>187</v>
      </c>
      <c r="AV720" s="103">
        <f t="shared" si="253"/>
        <v>17187</v>
      </c>
      <c r="AX720" s="7" t="s">
        <v>1370</v>
      </c>
    </row>
    <row r="721" spans="1:50" hidden="1" outlineLevel="1">
      <c r="A721" t="s">
        <v>2040</v>
      </c>
      <c r="B721" t="s">
        <v>1597</v>
      </c>
      <c r="C721" s="1">
        <f t="shared" si="256"/>
        <v>7214</v>
      </c>
      <c r="D721" s="7">
        <f>IF(N721&gt;0, RANK(N721,(N721:P721,Q721:AE721)),0)</f>
        <v>2</v>
      </c>
      <c r="E721" s="7">
        <f>IF(O721&gt;0,RANK(O721,(N721:P721,Q721:AE721)),0)</f>
        <v>1</v>
      </c>
      <c r="F721" s="7">
        <f>IF(P721&gt;0,RANK(P721,(N721:P721,Q721:AE721)),0)</f>
        <v>0</v>
      </c>
      <c r="G721" s="1">
        <f t="shared" si="257"/>
        <v>472</v>
      </c>
      <c r="H721" s="2">
        <f t="shared" si="258"/>
        <v>6.5428333795397836E-2</v>
      </c>
      <c r="I721" s="2"/>
      <c r="J721" s="2">
        <f t="shared" si="259"/>
        <v>0.45009703354588299</v>
      </c>
      <c r="K721" s="2">
        <f t="shared" si="260"/>
        <v>0.51552536734128085</v>
      </c>
      <c r="L721" s="2">
        <f t="shared" si="261"/>
        <v>0</v>
      </c>
      <c r="M721" s="2">
        <f t="shared" si="262"/>
        <v>3.4377599112836221E-2</v>
      </c>
      <c r="N721" s="113">
        <v>3247</v>
      </c>
      <c r="O721" s="113">
        <v>3719</v>
      </c>
      <c r="P721" s="113"/>
      <c r="Q721" s="113">
        <v>37</v>
      </c>
      <c r="R721" s="113"/>
      <c r="S721" s="113">
        <v>23</v>
      </c>
      <c r="T721" s="113">
        <v>136</v>
      </c>
      <c r="U721" s="113">
        <v>16</v>
      </c>
      <c r="V721" s="113">
        <v>17</v>
      </c>
      <c r="W721" s="113">
        <v>19</v>
      </c>
      <c r="X721" s="113"/>
      <c r="Y721" s="113">
        <v>0</v>
      </c>
      <c r="Z721" s="115"/>
      <c r="AA721" s="115"/>
      <c r="AB721" s="115"/>
      <c r="AC721" s="115"/>
      <c r="AD721" s="113"/>
      <c r="AE721" s="113"/>
      <c r="AG721" s="7">
        <f>IF(Q721&gt;0,RANK(Q721,(N721:P721,Q721:AE721)),0)</f>
        <v>4</v>
      </c>
      <c r="AH721" s="7">
        <f>IF(R721&gt;0,RANK(R721,(N721:P721,Q721:AE721)),0)</f>
        <v>0</v>
      </c>
      <c r="AI721" s="7">
        <f>IF(T721&gt;0,RANK(T721,(N721:P721,Q721:AE721)),0)</f>
        <v>3</v>
      </c>
      <c r="AJ721" s="7">
        <f>IF(S721&gt;0,RANK(S721,(N721:P721,Q721:AE721)),0)</f>
        <v>5</v>
      </c>
      <c r="AK721" s="2">
        <f t="shared" si="263"/>
        <v>5.1289159966731359E-3</v>
      </c>
      <c r="AL721" s="2">
        <f t="shared" si="264"/>
        <v>0</v>
      </c>
      <c r="AM721" s="2">
        <f t="shared" si="265"/>
        <v>1.885223177155531E-2</v>
      </c>
      <c r="AN721" s="2">
        <f t="shared" si="266"/>
        <v>3.1882450790130302E-3</v>
      </c>
      <c r="AP721" t="s">
        <v>2040</v>
      </c>
      <c r="AQ721" t="s">
        <v>1597</v>
      </c>
      <c r="AR721">
        <v>19</v>
      </c>
      <c r="AT721" s="97">
        <v>17</v>
      </c>
      <c r="AU721" s="99">
        <v>189</v>
      </c>
      <c r="AV721" s="103">
        <f t="shared" si="253"/>
        <v>17189</v>
      </c>
      <c r="AX721" s="7" t="s">
        <v>1370</v>
      </c>
    </row>
    <row r="722" spans="1:50" hidden="1" outlineLevel="1">
      <c r="A722" t="s">
        <v>1882</v>
      </c>
      <c r="B722" t="s">
        <v>1597</v>
      </c>
      <c r="C722" s="1">
        <f t="shared" si="256"/>
        <v>8397</v>
      </c>
      <c r="D722" s="7">
        <f>IF(N722&gt;0, RANK(N722,(N722:P722,Q722:AE722)),0)</f>
        <v>2</v>
      </c>
      <c r="E722" s="7">
        <f>IF(O722&gt;0,RANK(O722,(N722:P722,Q722:AE722)),0)</f>
        <v>1</v>
      </c>
      <c r="F722" s="7">
        <f>IF(P722&gt;0,RANK(P722,(N722:P722,Q722:AE722)),0)</f>
        <v>0</v>
      </c>
      <c r="G722" s="1">
        <f t="shared" si="257"/>
        <v>1239</v>
      </c>
      <c r="H722" s="2">
        <f t="shared" si="258"/>
        <v>0.1475526973919257</v>
      </c>
      <c r="I722" s="2"/>
      <c r="J722" s="2">
        <f t="shared" si="259"/>
        <v>0.39371204001429083</v>
      </c>
      <c r="K722" s="2">
        <f t="shared" si="260"/>
        <v>0.5412647374062165</v>
      </c>
      <c r="L722" s="2">
        <f t="shared" si="261"/>
        <v>0</v>
      </c>
      <c r="M722" s="2">
        <f t="shared" si="262"/>
        <v>6.5023222579492668E-2</v>
      </c>
      <c r="N722" s="113">
        <v>3306</v>
      </c>
      <c r="O722" s="113">
        <v>4545</v>
      </c>
      <c r="P722" s="113"/>
      <c r="Q722" s="113">
        <v>23</v>
      </c>
      <c r="R722" s="113"/>
      <c r="S722" s="113">
        <v>34</v>
      </c>
      <c r="T722" s="113">
        <v>399</v>
      </c>
      <c r="U722" s="113">
        <v>36</v>
      </c>
      <c r="V722" s="113">
        <v>22</v>
      </c>
      <c r="W722" s="113">
        <v>32</v>
      </c>
      <c r="X722" s="113"/>
      <c r="Y722" s="113">
        <v>0</v>
      </c>
      <c r="Z722" s="115"/>
      <c r="AA722" s="115"/>
      <c r="AB722" s="115"/>
      <c r="AC722" s="115"/>
      <c r="AD722" s="113"/>
      <c r="AE722" s="113"/>
      <c r="AG722" s="7">
        <f>IF(Q722&gt;0,RANK(Q722,(N722:P722,Q722:AE722)),0)</f>
        <v>7</v>
      </c>
      <c r="AH722" s="7">
        <f>IF(R722&gt;0,RANK(R722,(N722:P722,Q722:AE722)),0)</f>
        <v>0</v>
      </c>
      <c r="AI722" s="7">
        <f>IF(T722&gt;0,RANK(T722,(N722:P722,Q722:AE722)),0)</f>
        <v>3</v>
      </c>
      <c r="AJ722" s="7">
        <f>IF(S722&gt;0,RANK(S722,(N722:P722,Q722:AE722)),0)</f>
        <v>5</v>
      </c>
      <c r="AK722" s="2">
        <f t="shared" si="263"/>
        <v>2.7390734786233179E-3</v>
      </c>
      <c r="AL722" s="2">
        <f t="shared" si="264"/>
        <v>0</v>
      </c>
      <c r="AM722" s="2">
        <f t="shared" si="265"/>
        <v>4.7516970346552341E-2</v>
      </c>
      <c r="AN722" s="2">
        <f t="shared" si="266"/>
        <v>4.0490651423127303E-3</v>
      </c>
      <c r="AP722" t="s">
        <v>1882</v>
      </c>
      <c r="AQ722" t="s">
        <v>1597</v>
      </c>
      <c r="AR722">
        <v>19</v>
      </c>
      <c r="AT722" s="97">
        <v>17</v>
      </c>
      <c r="AU722" s="99">
        <v>191</v>
      </c>
      <c r="AV722" s="103">
        <f t="shared" si="253"/>
        <v>17191</v>
      </c>
      <c r="AX722" s="7" t="s">
        <v>1370</v>
      </c>
    </row>
    <row r="723" spans="1:50" hidden="1" outlineLevel="1">
      <c r="A723" t="s">
        <v>994</v>
      </c>
      <c r="B723" t="s">
        <v>1597</v>
      </c>
      <c r="C723" s="1">
        <f t="shared" ref="C723:C729" si="267">SUM(N723:AE723)</f>
        <v>8360</v>
      </c>
      <c r="D723" s="7">
        <f>IF(N723&gt;0, RANK(N723,(N723:P723,Q723:AE723)),0)</f>
        <v>1</v>
      </c>
      <c r="E723" s="7">
        <f>IF(O723&gt;0,RANK(O723,(N723:P723,Q723:AE723)),0)</f>
        <v>2</v>
      </c>
      <c r="F723" s="7">
        <f>IF(P723&gt;0,RANK(P723,(N723:P723,Q723:AE723)),0)</f>
        <v>0</v>
      </c>
      <c r="G723" s="1">
        <f t="shared" ref="G723:G729" si="268">IF(C723&gt;0,MAX(N723:P723)-LARGE(N723:P723,2),0)</f>
        <v>1219</v>
      </c>
      <c r="H723" s="2">
        <f t="shared" ref="H723:H729" si="269">IF(C723&gt;0,G723/C723,0)</f>
        <v>0.14581339712918659</v>
      </c>
      <c r="I723" s="2"/>
      <c r="J723" s="2">
        <f t="shared" ref="J723:J729" si="270">IF($C723=0,"-",N723/$C723)</f>
        <v>0.55693779904306218</v>
      </c>
      <c r="K723" s="2">
        <f t="shared" ref="K723:K729" si="271">IF($C723=0,"-",O723/$C723)</f>
        <v>0.41112440191387561</v>
      </c>
      <c r="L723" s="2">
        <f t="shared" ref="L723:L729" si="272">IF($C723=0,"-",P723/$C723)</f>
        <v>0</v>
      </c>
      <c r="M723" s="2">
        <f t="shared" ref="M723:M729" si="273">IF(C723=0,"-",(1-J723-K723-L723))</f>
        <v>3.1937799043062209E-2</v>
      </c>
      <c r="N723" s="113">
        <v>4656</v>
      </c>
      <c r="O723" s="113">
        <v>3437</v>
      </c>
      <c r="P723" s="113"/>
      <c r="Q723" s="113">
        <v>33</v>
      </c>
      <c r="R723" s="113"/>
      <c r="S723" s="113">
        <v>23</v>
      </c>
      <c r="T723" s="113">
        <v>142</v>
      </c>
      <c r="U723" s="113">
        <v>30</v>
      </c>
      <c r="V723" s="113">
        <v>16</v>
      </c>
      <c r="W723" s="113">
        <v>23</v>
      </c>
      <c r="X723" s="113"/>
      <c r="Y723" s="113">
        <v>0</v>
      </c>
      <c r="Z723" s="115"/>
      <c r="AA723" s="115"/>
      <c r="AB723" s="115"/>
      <c r="AC723" s="115"/>
      <c r="AD723" s="113"/>
      <c r="AE723" s="113"/>
      <c r="AG723" s="7">
        <f>IF(Q723&gt;0,RANK(Q723,(N723:P723,Q723:AE723)),0)</f>
        <v>4</v>
      </c>
      <c r="AH723" s="7">
        <f>IF(R723&gt;0,RANK(R723,(N723:P723,Q723:AE723)),0)</f>
        <v>0</v>
      </c>
      <c r="AI723" s="7">
        <f>IF(T723&gt;0,RANK(T723,(N723:P723,Q723:AE723)),0)</f>
        <v>3</v>
      </c>
      <c r="AJ723" s="7">
        <f>IF(S723&gt;0,RANK(S723,(N723:P723,Q723:AE723)),0)</f>
        <v>6</v>
      </c>
      <c r="AK723" s="2">
        <f t="shared" ref="AK723:AK729" si="274">IF($C723=0,"-",Q723/$C723)</f>
        <v>3.9473684210526317E-3</v>
      </c>
      <c r="AL723" s="2">
        <f t="shared" ref="AL723:AL729" si="275">IF($C723=0,"-",R723/$C723)</f>
        <v>0</v>
      </c>
      <c r="AM723" s="2">
        <f t="shared" ref="AM723:AM729" si="276">IF($C723=0,"-",T723/$C723)</f>
        <v>1.6985645933014354E-2</v>
      </c>
      <c r="AN723" s="2">
        <f t="shared" ref="AN723:AN729" si="277">IF($C723=0,"-",S723/$C723)</f>
        <v>2.7511961722488038E-3</v>
      </c>
      <c r="AP723" t="s">
        <v>994</v>
      </c>
      <c r="AQ723" t="s">
        <v>1597</v>
      </c>
      <c r="AR723">
        <v>0</v>
      </c>
      <c r="AT723" s="97">
        <v>17</v>
      </c>
      <c r="AU723" s="99">
        <v>193</v>
      </c>
      <c r="AV723" s="103">
        <f t="shared" si="253"/>
        <v>17193</v>
      </c>
      <c r="AX723" s="7" t="s">
        <v>1370</v>
      </c>
    </row>
    <row r="724" spans="1:50" hidden="1" outlineLevel="1">
      <c r="A724" t="s">
        <v>1849</v>
      </c>
      <c r="B724" t="s">
        <v>1597</v>
      </c>
      <c r="C724" s="1">
        <f t="shared" si="267"/>
        <v>26619</v>
      </c>
      <c r="D724" s="7">
        <f>IF(N724&gt;0, RANK(N724,(N724:P724,Q724:AE724)),0)</f>
        <v>1</v>
      </c>
      <c r="E724" s="7">
        <f>IF(O724&gt;0,RANK(O724,(N724:P724,Q724:AE724)),0)</f>
        <v>2</v>
      </c>
      <c r="F724" s="7">
        <f>IF(P724&gt;0,RANK(P724,(N724:P724,Q724:AE724)),0)</f>
        <v>0</v>
      </c>
      <c r="G724" s="1">
        <f t="shared" si="268"/>
        <v>1647</v>
      </c>
      <c r="H724" s="2">
        <f t="shared" si="269"/>
        <v>6.1873098162966302E-2</v>
      </c>
      <c r="I724" s="2"/>
      <c r="J724" s="2">
        <f t="shared" si="270"/>
        <v>0.51279161501183368</v>
      </c>
      <c r="K724" s="2">
        <f t="shared" si="271"/>
        <v>0.45091851684886736</v>
      </c>
      <c r="L724" s="2">
        <f t="shared" si="272"/>
        <v>0</v>
      </c>
      <c r="M724" s="2">
        <f t="shared" si="273"/>
        <v>3.6289868139298964E-2</v>
      </c>
      <c r="N724" s="113">
        <v>13650</v>
      </c>
      <c r="O724" s="113">
        <v>12003</v>
      </c>
      <c r="P724" s="113"/>
      <c r="Q724" s="113">
        <v>109</v>
      </c>
      <c r="R724" s="113"/>
      <c r="S724" s="113">
        <v>123</v>
      </c>
      <c r="T724" s="113">
        <v>547</v>
      </c>
      <c r="U724" s="113">
        <v>92</v>
      </c>
      <c r="V724" s="113">
        <v>37</v>
      </c>
      <c r="W724" s="113">
        <v>58</v>
      </c>
      <c r="X724" s="113"/>
      <c r="Y724" s="113">
        <v>0</v>
      </c>
      <c r="Z724" s="115"/>
      <c r="AA724" s="115"/>
      <c r="AB724" s="115"/>
      <c r="AC724" s="115"/>
      <c r="AD724" s="113"/>
      <c r="AE724" s="113"/>
      <c r="AG724" s="7">
        <f>IF(Q724&gt;0,RANK(Q724,(N724:P724,Q724:AE724)),0)</f>
        <v>5</v>
      </c>
      <c r="AH724" s="7">
        <f>IF(R724&gt;0,RANK(R724,(N724:P724,Q724:AE724)),0)</f>
        <v>0</v>
      </c>
      <c r="AI724" s="7">
        <f>IF(T724&gt;0,RANK(T724,(N724:P724,Q724:AE724)),0)</f>
        <v>3</v>
      </c>
      <c r="AJ724" s="7">
        <f>IF(S724&gt;0,RANK(S724,(N724:P724,Q724:AE724)),0)</f>
        <v>4</v>
      </c>
      <c r="AK724" s="2">
        <f t="shared" si="274"/>
        <v>4.0948194898380854E-3</v>
      </c>
      <c r="AL724" s="2">
        <f t="shared" si="275"/>
        <v>0</v>
      </c>
      <c r="AM724" s="2">
        <f t="shared" si="276"/>
        <v>2.0549231751756266E-2</v>
      </c>
      <c r="AN724" s="2">
        <f t="shared" si="277"/>
        <v>4.6207596077989408E-3</v>
      </c>
      <c r="AP724" t="s">
        <v>1849</v>
      </c>
      <c r="AQ724" t="s">
        <v>1597</v>
      </c>
      <c r="AR724">
        <v>0</v>
      </c>
      <c r="AT724" s="97">
        <v>17</v>
      </c>
      <c r="AU724" s="99">
        <v>195</v>
      </c>
      <c r="AV724" s="103">
        <f t="shared" si="253"/>
        <v>17195</v>
      </c>
      <c r="AX724" s="7" t="s">
        <v>1370</v>
      </c>
    </row>
    <row r="725" spans="1:50" hidden="1" outlineLevel="1">
      <c r="A725" t="s">
        <v>2243</v>
      </c>
      <c r="B725" t="s">
        <v>1597</v>
      </c>
      <c r="C725" s="1">
        <f t="shared" si="267"/>
        <v>150328</v>
      </c>
      <c r="D725" s="7">
        <f>IF(N725&gt;0, RANK(N725,(N725:P725,Q725:AE725)),0)</f>
        <v>2</v>
      </c>
      <c r="E725" s="7">
        <f>IF(O725&gt;0,RANK(O725,(N725:P725,Q725:AE725)),0)</f>
        <v>1</v>
      </c>
      <c r="F725" s="7">
        <f>IF(P725&gt;0,RANK(P725,(N725:P725,Q725:AE725)),0)</f>
        <v>0</v>
      </c>
      <c r="G725" s="1">
        <f t="shared" si="268"/>
        <v>10890</v>
      </c>
      <c r="H725" s="2">
        <f t="shared" si="269"/>
        <v>7.2441594380288438E-2</v>
      </c>
      <c r="I725" s="2"/>
      <c r="J725" s="2">
        <f t="shared" si="270"/>
        <v>0.44343036560055343</v>
      </c>
      <c r="K725" s="2">
        <f t="shared" si="271"/>
        <v>0.5158719599808419</v>
      </c>
      <c r="L725" s="2">
        <f t="shared" si="272"/>
        <v>0</v>
      </c>
      <c r="M725" s="2">
        <f t="shared" si="273"/>
        <v>4.0697674418604723E-2</v>
      </c>
      <c r="N725" s="113">
        <v>66660</v>
      </c>
      <c r="O725" s="113">
        <v>77550</v>
      </c>
      <c r="P725" s="113"/>
      <c r="Q725" s="113">
        <v>955</v>
      </c>
      <c r="R725" s="113"/>
      <c r="S725" s="113">
        <v>573</v>
      </c>
      <c r="T725" s="113">
        <v>3295</v>
      </c>
      <c r="U725" s="113">
        <v>477</v>
      </c>
      <c r="V725" s="113">
        <v>472</v>
      </c>
      <c r="W725" s="113">
        <v>346</v>
      </c>
      <c r="X725" s="113"/>
      <c r="Y725" s="113">
        <v>0</v>
      </c>
      <c r="Z725" s="115"/>
      <c r="AA725" s="115"/>
      <c r="AB725" s="115"/>
      <c r="AC725" s="115"/>
      <c r="AD725" s="113"/>
      <c r="AE725" s="113"/>
      <c r="AG725" s="7">
        <f>IF(Q725&gt;0,RANK(Q725,(N725:P725,Q725:AE725)),0)</f>
        <v>4</v>
      </c>
      <c r="AH725" s="7">
        <f>IF(R725&gt;0,RANK(R725,(N725:P725,Q725:AE725)),0)</f>
        <v>0</v>
      </c>
      <c r="AI725" s="7">
        <f>IF(T725&gt;0,RANK(T725,(N725:P725,Q725:AE725)),0)</f>
        <v>3</v>
      </c>
      <c r="AJ725" s="7">
        <f>IF(S725&gt;0,RANK(S725,(N725:P725,Q725:AE725)),0)</f>
        <v>5</v>
      </c>
      <c r="AK725" s="2">
        <f t="shared" si="274"/>
        <v>6.3527752647544039E-3</v>
      </c>
      <c r="AL725" s="2">
        <f t="shared" si="275"/>
        <v>0</v>
      </c>
      <c r="AM725" s="2">
        <f t="shared" si="276"/>
        <v>2.1918737693576711E-2</v>
      </c>
      <c r="AN725" s="2">
        <f t="shared" si="277"/>
        <v>3.8116651588526421E-3</v>
      </c>
      <c r="AP725" t="s">
        <v>2243</v>
      </c>
      <c r="AQ725" t="s">
        <v>1597</v>
      </c>
      <c r="AR725">
        <v>0</v>
      </c>
      <c r="AT725" s="97">
        <v>17</v>
      </c>
      <c r="AU725" s="99">
        <v>197</v>
      </c>
      <c r="AV725" s="103">
        <f t="shared" si="253"/>
        <v>17197</v>
      </c>
      <c r="AX725" s="7" t="s">
        <v>1370</v>
      </c>
    </row>
    <row r="726" spans="1:50" hidden="1" outlineLevel="1">
      <c r="A726" t="s">
        <v>1239</v>
      </c>
      <c r="B726" t="s">
        <v>1597</v>
      </c>
      <c r="C726" s="1">
        <f t="shared" si="267"/>
        <v>28042</v>
      </c>
      <c r="D726" s="7">
        <f>IF(N726&gt;0, RANK(N726,(N726:P726,Q726:AE726)),0)</f>
        <v>1</v>
      </c>
      <c r="E726" s="7">
        <f>IF(O726&gt;0,RANK(O726,(N726:P726,Q726:AE726)),0)</f>
        <v>2</v>
      </c>
      <c r="F726" s="7">
        <f>IF(P726&gt;0,RANK(P726,(N726:P726,Q726:AE726)),0)</f>
        <v>0</v>
      </c>
      <c r="G726" s="1">
        <f t="shared" si="268"/>
        <v>1450</v>
      </c>
      <c r="H726" s="2">
        <f t="shared" si="269"/>
        <v>5.1708152057627847E-2</v>
      </c>
      <c r="I726" s="2"/>
      <c r="J726" s="2">
        <f t="shared" si="270"/>
        <v>0.50057057271236005</v>
      </c>
      <c r="K726" s="2">
        <f t="shared" si="271"/>
        <v>0.4488624206547322</v>
      </c>
      <c r="L726" s="2">
        <f t="shared" si="272"/>
        <v>0</v>
      </c>
      <c r="M726" s="2">
        <f t="shared" si="273"/>
        <v>5.0567006632907752E-2</v>
      </c>
      <c r="N726" s="113">
        <v>14037</v>
      </c>
      <c r="O726" s="113">
        <v>12587</v>
      </c>
      <c r="P726" s="113"/>
      <c r="Q726" s="113">
        <v>102</v>
      </c>
      <c r="R726" s="113"/>
      <c r="S726" s="113">
        <v>153</v>
      </c>
      <c r="T726" s="113">
        <v>942</v>
      </c>
      <c r="U726" s="113">
        <v>106</v>
      </c>
      <c r="V726" s="113">
        <v>64</v>
      </c>
      <c r="W726" s="113">
        <v>51</v>
      </c>
      <c r="X726" s="113"/>
      <c r="Y726" s="113">
        <v>0</v>
      </c>
      <c r="Z726" s="115"/>
      <c r="AA726" s="115"/>
      <c r="AB726" s="115"/>
      <c r="AC726" s="115"/>
      <c r="AD726" s="113"/>
      <c r="AE726" s="113"/>
      <c r="AG726" s="7">
        <f>IF(Q726&gt;0,RANK(Q726,(N726:P726,Q726:AE726)),0)</f>
        <v>6</v>
      </c>
      <c r="AH726" s="7">
        <f>IF(R726&gt;0,RANK(R726,(N726:P726,Q726:AE726)),0)</f>
        <v>0</v>
      </c>
      <c r="AI726" s="7">
        <f>IF(T726&gt;0,RANK(T726,(N726:P726,Q726:AE726)),0)</f>
        <v>3</v>
      </c>
      <c r="AJ726" s="7">
        <f>IF(S726&gt;0,RANK(S726,(N726:P726,Q726:AE726)),0)</f>
        <v>4</v>
      </c>
      <c r="AK726" s="2">
        <f t="shared" si="274"/>
        <v>3.6374010412952001E-3</v>
      </c>
      <c r="AL726" s="2">
        <f t="shared" si="275"/>
        <v>0</v>
      </c>
      <c r="AM726" s="2">
        <f t="shared" si="276"/>
        <v>3.3592468440196845E-2</v>
      </c>
      <c r="AN726" s="2">
        <f t="shared" si="277"/>
        <v>5.4561015619428001E-3</v>
      </c>
      <c r="AP726" t="s">
        <v>1239</v>
      </c>
      <c r="AQ726" t="s">
        <v>1597</v>
      </c>
      <c r="AR726">
        <v>0</v>
      </c>
      <c r="AT726" s="97">
        <v>17</v>
      </c>
      <c r="AU726" s="99">
        <v>199</v>
      </c>
      <c r="AV726" s="103">
        <f t="shared" si="253"/>
        <v>17199</v>
      </c>
      <c r="AX726" s="7" t="s">
        <v>1370</v>
      </c>
    </row>
    <row r="727" spans="1:50" hidden="1" outlineLevel="1">
      <c r="A727" t="s">
        <v>1929</v>
      </c>
      <c r="B727" t="s">
        <v>1597</v>
      </c>
      <c r="C727" s="1">
        <f t="shared" si="267"/>
        <v>110105</v>
      </c>
      <c r="D727" s="7">
        <f>IF(N727&gt;0, RANK(N727,(N727:P727,Q727:AE727)),0)</f>
        <v>1</v>
      </c>
      <c r="E727" s="7">
        <f>IF(O727&gt;0,RANK(O727,(N727:P727,Q727:AE727)),0)</f>
        <v>2</v>
      </c>
      <c r="F727" s="7">
        <f>IF(P727&gt;0,RANK(P727,(N727:P727,Q727:AE727)),0)</f>
        <v>0</v>
      </c>
      <c r="G727" s="1">
        <f t="shared" si="268"/>
        <v>1558</v>
      </c>
      <c r="H727" s="2">
        <f t="shared" si="269"/>
        <v>1.4150129421915444E-2</v>
      </c>
      <c r="I727" s="2"/>
      <c r="J727" s="2">
        <f t="shared" si="270"/>
        <v>0.47193133826801692</v>
      </c>
      <c r="K727" s="2">
        <f t="shared" si="271"/>
        <v>0.45778120884610146</v>
      </c>
      <c r="L727" s="2">
        <f t="shared" si="272"/>
        <v>0</v>
      </c>
      <c r="M727" s="2">
        <f t="shared" si="273"/>
        <v>7.0287452885881618E-2</v>
      </c>
      <c r="N727" s="113">
        <v>51962</v>
      </c>
      <c r="O727" s="113">
        <v>50404</v>
      </c>
      <c r="P727" s="113"/>
      <c r="Q727" s="113">
        <v>813</v>
      </c>
      <c r="R727" s="113"/>
      <c r="S727" s="113">
        <v>325</v>
      </c>
      <c r="T727" s="113">
        <v>5553</v>
      </c>
      <c r="U727" s="113">
        <v>689</v>
      </c>
      <c r="V727" s="113">
        <v>164</v>
      </c>
      <c r="W727" s="113">
        <v>195</v>
      </c>
      <c r="X727" s="113"/>
      <c r="Y727" s="113">
        <v>0</v>
      </c>
      <c r="Z727" s="115"/>
      <c r="AA727" s="115"/>
      <c r="AB727" s="115"/>
      <c r="AC727" s="115"/>
      <c r="AD727" s="113"/>
      <c r="AE727" s="113"/>
      <c r="AG727" s="7">
        <f>IF(Q727&gt;0,RANK(Q727,(N727:P727,Q727:AE727)),0)</f>
        <v>4</v>
      </c>
      <c r="AH727" s="7">
        <f>IF(R727&gt;0,RANK(R727,(N727:P727,Q727:AE727)),0)</f>
        <v>0</v>
      </c>
      <c r="AI727" s="7">
        <f>IF(T727&gt;0,RANK(T727,(N727:P727,Q727:AE727)),0)</f>
        <v>3</v>
      </c>
      <c r="AJ727" s="7">
        <f>IF(S727&gt;0,RANK(S727,(N727:P727,Q727:AE727)),0)</f>
        <v>6</v>
      </c>
      <c r="AK727" s="2">
        <f t="shared" si="274"/>
        <v>7.3838608600880979E-3</v>
      </c>
      <c r="AL727" s="2">
        <f t="shared" si="275"/>
        <v>0</v>
      </c>
      <c r="AM727" s="2">
        <f t="shared" si="276"/>
        <v>5.0433676944734572E-2</v>
      </c>
      <c r="AN727" s="2">
        <f t="shared" si="277"/>
        <v>2.9517278960991778E-3</v>
      </c>
      <c r="AP727" t="s">
        <v>1929</v>
      </c>
      <c r="AQ727" t="s">
        <v>1597</v>
      </c>
      <c r="AR727">
        <v>16</v>
      </c>
      <c r="AT727" s="97">
        <v>17</v>
      </c>
      <c r="AU727" s="99">
        <v>201</v>
      </c>
      <c r="AV727" s="103">
        <f t="shared" si="253"/>
        <v>17201</v>
      </c>
      <c r="AX727" s="7" t="s">
        <v>1370</v>
      </c>
    </row>
    <row r="728" spans="1:50" hidden="1" outlineLevel="1">
      <c r="A728" t="s">
        <v>1925</v>
      </c>
      <c r="B728" t="s">
        <v>1597</v>
      </c>
      <c r="C728" s="1">
        <f t="shared" si="267"/>
        <v>15881</v>
      </c>
      <c r="D728" s="7">
        <f>IF(N728&gt;0, RANK(N728,(N728:P728,Q728:AE728)),0)</f>
        <v>2</v>
      </c>
      <c r="E728" s="7">
        <f>IF(O728&gt;0,RANK(O728,(N728:P728,Q728:AE728)),0)</f>
        <v>1</v>
      </c>
      <c r="F728" s="7">
        <f>IF(P728&gt;0,RANK(P728,(N728:P728,Q728:AE728)),0)</f>
        <v>0</v>
      </c>
      <c r="G728" s="1">
        <f t="shared" si="268"/>
        <v>2258</v>
      </c>
      <c r="H728" s="2">
        <f t="shared" si="269"/>
        <v>0.14218248221144764</v>
      </c>
      <c r="I728" s="2"/>
      <c r="J728" s="2">
        <f t="shared" si="270"/>
        <v>0.40280838738114727</v>
      </c>
      <c r="K728" s="2">
        <f t="shared" si="271"/>
        <v>0.54499086959259491</v>
      </c>
      <c r="L728" s="2">
        <f t="shared" si="272"/>
        <v>0</v>
      </c>
      <c r="M728" s="2">
        <f t="shared" si="273"/>
        <v>5.2200743026257879E-2</v>
      </c>
      <c r="N728" s="113">
        <v>6397</v>
      </c>
      <c r="O728" s="113">
        <v>8655</v>
      </c>
      <c r="P728" s="113"/>
      <c r="Q728" s="113">
        <v>94</v>
      </c>
      <c r="R728" s="113"/>
      <c r="S728" s="113">
        <v>45</v>
      </c>
      <c r="T728" s="113">
        <v>593</v>
      </c>
      <c r="U728" s="113">
        <v>48</v>
      </c>
      <c r="V728" s="113">
        <v>22</v>
      </c>
      <c r="W728" s="113">
        <v>27</v>
      </c>
      <c r="X728" s="113"/>
      <c r="Y728" s="113">
        <v>0</v>
      </c>
      <c r="Z728" s="115"/>
      <c r="AA728" s="115"/>
      <c r="AB728" s="115"/>
      <c r="AC728" s="115"/>
      <c r="AD728" s="113"/>
      <c r="AE728" s="113"/>
      <c r="AG728" s="7">
        <f>IF(Q728&gt;0,RANK(Q728,(N728:P728,Q728:AE728)),0)</f>
        <v>4</v>
      </c>
      <c r="AH728" s="7">
        <f>IF(R728&gt;0,RANK(R728,(N728:P728,Q728:AE728)),0)</f>
        <v>0</v>
      </c>
      <c r="AI728" s="7">
        <f>IF(T728&gt;0,RANK(T728,(N728:P728,Q728:AE728)),0)</f>
        <v>3</v>
      </c>
      <c r="AJ728" s="7">
        <f>IF(S728&gt;0,RANK(S728,(N728:P728,Q728:AE728)),0)</f>
        <v>6</v>
      </c>
      <c r="AK728" s="2">
        <f t="shared" si="274"/>
        <v>5.9190227315660225E-3</v>
      </c>
      <c r="AL728" s="2">
        <f t="shared" si="275"/>
        <v>0</v>
      </c>
      <c r="AM728" s="2">
        <f t="shared" si="276"/>
        <v>3.7340217870411183E-2</v>
      </c>
      <c r="AN728" s="2">
        <f t="shared" si="277"/>
        <v>2.8335747119199043E-3</v>
      </c>
      <c r="AP728" t="s">
        <v>1925</v>
      </c>
      <c r="AQ728" t="s">
        <v>1597</v>
      </c>
      <c r="AR728">
        <v>0</v>
      </c>
      <c r="AT728" s="97">
        <v>17</v>
      </c>
      <c r="AU728" s="99">
        <v>203</v>
      </c>
      <c r="AV728" s="103">
        <f t="shared" si="253"/>
        <v>17203</v>
      </c>
      <c r="AX728" s="7" t="s">
        <v>1370</v>
      </c>
    </row>
    <row r="729" spans="1:50" collapsed="1">
      <c r="A729" t="s">
        <v>1844</v>
      </c>
      <c r="B729" t="s">
        <v>1894</v>
      </c>
      <c r="C729" s="1">
        <f t="shared" si="267"/>
        <v>4939558</v>
      </c>
      <c r="D729" s="7">
        <f>IF(N729&gt;0, RANK(N729,(N729:P729,Q729:AE729)),0)</f>
        <v>1</v>
      </c>
      <c r="E729" s="7">
        <f>IF(O729&gt;0,RANK(O729,(N729:P729,Q729:AE729)),0)</f>
        <v>2</v>
      </c>
      <c r="F729" s="7">
        <f>IF(P729&gt;0,RANK(P729,(N729:P729,Q729:AE729)),0)</f>
        <v>0</v>
      </c>
      <c r="G729" s="1">
        <f t="shared" si="268"/>
        <v>504396</v>
      </c>
      <c r="H729" s="2">
        <f t="shared" si="269"/>
        <v>0.10211358992039368</v>
      </c>
      <c r="I729" s="2"/>
      <c r="J729" s="2">
        <f t="shared" si="270"/>
        <v>0.53268511069209024</v>
      </c>
      <c r="K729" s="2">
        <f t="shared" si="271"/>
        <v>0.43057152077169658</v>
      </c>
      <c r="L729" s="2">
        <f t="shared" si="272"/>
        <v>0</v>
      </c>
      <c r="M729" s="2">
        <f t="shared" si="273"/>
        <v>3.6743368536213183E-2</v>
      </c>
      <c r="N729" s="113">
        <f>SUM(N627:N728)</f>
        <v>2631229</v>
      </c>
      <c r="O729" s="113">
        <f>SUM(O627:O728)</f>
        <v>2126833</v>
      </c>
      <c r="P729" s="113"/>
      <c r="Q729" s="113">
        <f>SUM(Q627:Q728)</f>
        <v>34527</v>
      </c>
      <c r="R729" s="113"/>
      <c r="S729" s="113">
        <f>SUM(S627:S728)</f>
        <v>12689</v>
      </c>
      <c r="T729" s="113">
        <f>SUM(T627:T728)</f>
        <v>100422</v>
      </c>
      <c r="U729" s="113">
        <f>SUM(U627:U728)</f>
        <v>15118</v>
      </c>
      <c r="V729" s="113">
        <f>SUM(V627:V728)</f>
        <v>8656</v>
      </c>
      <c r="W729" s="113">
        <f>SUM(W627:W728)</f>
        <v>10056</v>
      </c>
      <c r="X729" s="113"/>
      <c r="Y729" s="113">
        <f>SUM(Y627:Y728)</f>
        <v>28</v>
      </c>
      <c r="Z729" s="113"/>
      <c r="AA729" s="113"/>
      <c r="AB729" s="113"/>
      <c r="AC729" s="113"/>
      <c r="AD729" s="113"/>
      <c r="AE729" s="113">
        <f>SUM(AE627:AE728)</f>
        <v>0</v>
      </c>
      <c r="AG729" s="7">
        <f>IF(Q729&gt;0,RANK(Q729,(N729:P729,Q729:AE729)),0)</f>
        <v>4</v>
      </c>
      <c r="AH729" s="7">
        <f>IF(R729&gt;0,RANK(R729,(N729:P729,Q729:AE729)),0)</f>
        <v>0</v>
      </c>
      <c r="AI729" s="7">
        <f>IF(T729&gt;0,RANK(T729,(N729:P729,Q729:AE729)),0)</f>
        <v>3</v>
      </c>
      <c r="AJ729" s="7">
        <f>IF(S729&gt;0,RANK(S729,(N729:P729,Q729:AE729)),0)</f>
        <v>6</v>
      </c>
      <c r="AK729" s="2">
        <f t="shared" si="274"/>
        <v>6.9898966668677639E-3</v>
      </c>
      <c r="AL729" s="2">
        <f t="shared" si="275"/>
        <v>0</v>
      </c>
      <c r="AM729" s="2">
        <f t="shared" si="276"/>
        <v>2.0330159095206496E-2</v>
      </c>
      <c r="AN729" s="2">
        <f t="shared" si="277"/>
        <v>2.5688533265526997E-3</v>
      </c>
      <c r="AP729" t="s">
        <v>1844</v>
      </c>
      <c r="AQ729" t="s">
        <v>1894</v>
      </c>
      <c r="AT729" s="97">
        <v>17</v>
      </c>
      <c r="AU729" s="99"/>
      <c r="AV729" s="97">
        <v>17</v>
      </c>
      <c r="AX729" s="7" t="s">
        <v>2353</v>
      </c>
    </row>
    <row r="730" spans="1:50">
      <c r="C730" s="1"/>
      <c r="E730" s="7"/>
      <c r="F730" s="7"/>
      <c r="I730" s="2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  <c r="AA730" s="113"/>
      <c r="AB730" s="113"/>
      <c r="AC730" s="113"/>
      <c r="AD730" s="113"/>
      <c r="AE730" s="113"/>
      <c r="AG730" s="7"/>
      <c r="AH730" s="7"/>
      <c r="AI730" s="7"/>
      <c r="AJ730" s="7"/>
      <c r="AT730" s="97"/>
      <c r="AU730" s="99"/>
      <c r="AV730" s="103"/>
    </row>
    <row r="731" spans="1:50" hidden="1" outlineLevel="1">
      <c r="A731" t="s">
        <v>685</v>
      </c>
      <c r="B731" t="s">
        <v>1564</v>
      </c>
      <c r="C731" s="1">
        <f t="shared" ref="C731:C762" si="278">SUM(N731:AE731)</f>
        <v>12668</v>
      </c>
      <c r="D731" s="7">
        <f>IF(N731&gt;0, RANK(N731,(N731:P731,Q731:AE731)),0)</f>
        <v>2</v>
      </c>
      <c r="E731" s="7">
        <f>IF(O731&gt;0,RANK(O731,(N731:P731,Q731:AE731)),0)</f>
        <v>1</v>
      </c>
      <c r="F731" s="7">
        <f>IF(P731&gt;0,RANK(P731,(N731:P731,Q731:AE731)),0)</f>
        <v>0</v>
      </c>
      <c r="G731" s="1">
        <f t="shared" ref="G731:G762" si="279">IF(C731&gt;0,MAX(N731:P731)-LARGE(N731:P731,2),0)</f>
        <v>4196</v>
      </c>
      <c r="H731" s="2">
        <f t="shared" ref="H731:H762" si="280">IF(C731&gt;0,G731/C731,0)</f>
        <v>0.33122829175876223</v>
      </c>
      <c r="I731" s="2"/>
      <c r="J731" s="2">
        <f t="shared" ref="J731:J762" si="281">IF($C731=0,"-",N731/$C731)</f>
        <v>0.32751815598358069</v>
      </c>
      <c r="K731" s="2">
        <f t="shared" ref="K731:K762" si="282">IF($C731=0,"-",O731/$C731)</f>
        <v>0.65874644774234292</v>
      </c>
      <c r="L731" s="2">
        <f t="shared" ref="L731:L762" si="283">IF($C731=0,"-",P731/$C731)</f>
        <v>0</v>
      </c>
      <c r="M731" s="2">
        <f t="shared" ref="M731:M762" si="284">IF(C731=0,"-",(1-J731-K731-L731))</f>
        <v>1.3735396274076384E-2</v>
      </c>
      <c r="N731" s="113">
        <v>4149</v>
      </c>
      <c r="O731" s="113">
        <v>8345</v>
      </c>
      <c r="P731" s="113"/>
      <c r="Q731" s="113">
        <v>153</v>
      </c>
      <c r="R731" s="113"/>
      <c r="S731" s="113">
        <v>21</v>
      </c>
      <c r="T731" s="113"/>
      <c r="U731" s="113"/>
      <c r="V731" s="113"/>
      <c r="W731" s="113"/>
      <c r="X731" s="113"/>
      <c r="Y731" s="113">
        <v>0</v>
      </c>
      <c r="Z731" s="113"/>
      <c r="AA731" s="113"/>
      <c r="AB731" s="113"/>
      <c r="AC731" s="113"/>
      <c r="AD731" s="113"/>
      <c r="AE731" s="113"/>
      <c r="AG731" s="7">
        <f>IF(Q731&gt;0,RANK(Q731,(N731:P731,Q731:AE731)),0)</f>
        <v>3</v>
      </c>
      <c r="AH731" s="7">
        <f>IF(R731&gt;0,RANK(R731,(N731:P731,Q731:AE731)),0)</f>
        <v>0</v>
      </c>
      <c r="AI731" s="7">
        <f>IF(T731&gt;0,RANK(T731,(N731:P731,Q731:AE731)),0)</f>
        <v>0</v>
      </c>
      <c r="AJ731" s="7">
        <f>IF(S731&gt;0,RANK(S731,(N731:P731,Q731:AE731)),0)</f>
        <v>4</v>
      </c>
      <c r="AK731" s="2">
        <f t="shared" ref="AK731:AK762" si="285">IF($C731=0,"-",Q731/$C731)</f>
        <v>1.2077676034101674E-2</v>
      </c>
      <c r="AL731" s="2">
        <f t="shared" ref="AL731:AL762" si="286">IF($C731=0,"-",R731/$C731)</f>
        <v>0</v>
      </c>
      <c r="AM731" s="2">
        <f t="shared" ref="AM731:AM762" si="287">IF($C731=0,"-",T731/$C731)</f>
        <v>0</v>
      </c>
      <c r="AN731" s="2">
        <f t="shared" ref="AN731:AN762" si="288">IF($C731=0,"-",S731/$C731)</f>
        <v>1.6577202399747394E-3</v>
      </c>
      <c r="AP731" t="s">
        <v>685</v>
      </c>
      <c r="AQ731" t="s">
        <v>1564</v>
      </c>
      <c r="AR731">
        <v>6</v>
      </c>
      <c r="AT731" s="97">
        <v>18</v>
      </c>
      <c r="AU731" s="99">
        <v>1</v>
      </c>
      <c r="AV731" s="103">
        <f t="shared" si="253"/>
        <v>18001</v>
      </c>
      <c r="AX731" s="7" t="s">
        <v>1370</v>
      </c>
    </row>
    <row r="732" spans="1:50" hidden="1" outlineLevel="1">
      <c r="A732" t="s">
        <v>1918</v>
      </c>
      <c r="B732" t="s">
        <v>1564</v>
      </c>
      <c r="C732" s="1">
        <f t="shared" si="278"/>
        <v>119697</v>
      </c>
      <c r="D732" s="7">
        <f>IF(N732&gt;0, RANK(N732,(N732:P732,Q732:AE732)),0)</f>
        <v>2</v>
      </c>
      <c r="E732" s="7">
        <f>IF(O732&gt;0,RANK(O732,(N732:P732,Q732:AE732)),0)</f>
        <v>1</v>
      </c>
      <c r="F732" s="7">
        <f>IF(P732&gt;0,RANK(P732,(N732:P732,Q732:AE732)),0)</f>
        <v>0</v>
      </c>
      <c r="G732" s="1">
        <f t="shared" si="279"/>
        <v>34492</v>
      </c>
      <c r="H732" s="2">
        <f t="shared" si="280"/>
        <v>0.28816093970609119</v>
      </c>
      <c r="I732" s="2"/>
      <c r="J732" s="2">
        <f t="shared" si="281"/>
        <v>0.34670041855685607</v>
      </c>
      <c r="K732" s="2">
        <f t="shared" si="282"/>
        <v>0.63486135826294732</v>
      </c>
      <c r="L732" s="2">
        <f t="shared" si="283"/>
        <v>0</v>
      </c>
      <c r="M732" s="2">
        <f t="shared" si="284"/>
        <v>1.8438223180196611E-2</v>
      </c>
      <c r="N732" s="113">
        <v>41499</v>
      </c>
      <c r="O732" s="113">
        <v>75991</v>
      </c>
      <c r="P732" s="113"/>
      <c r="Q732" s="113">
        <v>1852</v>
      </c>
      <c r="R732" s="113"/>
      <c r="S732" s="113">
        <v>348</v>
      </c>
      <c r="T732" s="113"/>
      <c r="U732" s="113"/>
      <c r="V732" s="113"/>
      <c r="W732" s="113"/>
      <c r="X732" s="113"/>
      <c r="Y732" s="113">
        <v>7</v>
      </c>
      <c r="Z732" s="113"/>
      <c r="AA732" s="113"/>
      <c r="AB732" s="113"/>
      <c r="AC732" s="113"/>
      <c r="AD732" s="113"/>
      <c r="AE732" s="113"/>
      <c r="AG732" s="7">
        <f>IF(Q732&gt;0,RANK(Q732,(N732:P732,Q732:AE732)),0)</f>
        <v>3</v>
      </c>
      <c r="AH732" s="7">
        <f>IF(R732&gt;0,RANK(R732,(N732:P732,Q732:AE732)),0)</f>
        <v>0</v>
      </c>
      <c r="AI732" s="7">
        <f>IF(T732&gt;0,RANK(T732,(N732:P732,Q732:AE732)),0)</f>
        <v>0</v>
      </c>
      <c r="AJ732" s="7">
        <f>IF(S732&gt;0,RANK(S732,(N732:P732,Q732:AE732)),0)</f>
        <v>4</v>
      </c>
      <c r="AK732" s="2">
        <f t="shared" si="285"/>
        <v>1.5472401146227558E-2</v>
      </c>
      <c r="AL732" s="2">
        <f t="shared" si="286"/>
        <v>0</v>
      </c>
      <c r="AM732" s="2">
        <f t="shared" si="287"/>
        <v>0</v>
      </c>
      <c r="AN732" s="2">
        <f t="shared" si="288"/>
        <v>2.9073410361161933E-3</v>
      </c>
      <c r="AP732" t="s">
        <v>1918</v>
      </c>
      <c r="AQ732" t="s">
        <v>1564</v>
      </c>
      <c r="AT732" s="97">
        <v>18</v>
      </c>
      <c r="AU732" s="99">
        <v>3</v>
      </c>
      <c r="AV732" s="103">
        <f t="shared" si="253"/>
        <v>18003</v>
      </c>
      <c r="AX732" s="7" t="s">
        <v>1370</v>
      </c>
    </row>
    <row r="733" spans="1:50" hidden="1" outlineLevel="1">
      <c r="A733" t="s">
        <v>1730</v>
      </c>
      <c r="B733" t="s">
        <v>1564</v>
      </c>
      <c r="C733" s="1">
        <f t="shared" si="278"/>
        <v>26843</v>
      </c>
      <c r="D733" s="7">
        <f>IF(N733&gt;0, RANK(N733,(N733:P733,Q733:AE733)),0)</f>
        <v>2</v>
      </c>
      <c r="E733" s="7">
        <f>IF(O733&gt;0,RANK(O733,(N733:P733,Q733:AE733)),0)</f>
        <v>1</v>
      </c>
      <c r="F733" s="7">
        <f>IF(P733&gt;0,RANK(P733,(N733:P733,Q733:AE733)),0)</f>
        <v>0</v>
      </c>
      <c r="G733" s="1">
        <f t="shared" si="279"/>
        <v>7856</v>
      </c>
      <c r="H733" s="2">
        <f t="shared" si="280"/>
        <v>0.29266475431211114</v>
      </c>
      <c r="I733" s="2"/>
      <c r="J733" s="2">
        <f t="shared" si="281"/>
        <v>0.3419140930596431</v>
      </c>
      <c r="K733" s="2">
        <f t="shared" si="282"/>
        <v>0.6345788473717543</v>
      </c>
      <c r="L733" s="2">
        <f t="shared" si="283"/>
        <v>0</v>
      </c>
      <c r="M733" s="2">
        <f t="shared" si="284"/>
        <v>2.3507059568602551E-2</v>
      </c>
      <c r="N733" s="113">
        <v>9178</v>
      </c>
      <c r="O733" s="113">
        <v>17034</v>
      </c>
      <c r="P733" s="113"/>
      <c r="Q733" s="113">
        <v>532</v>
      </c>
      <c r="R733" s="113"/>
      <c r="S733" s="113">
        <v>99</v>
      </c>
      <c r="T733" s="113"/>
      <c r="U733" s="113"/>
      <c r="V733" s="113"/>
      <c r="W733" s="113"/>
      <c r="X733" s="113"/>
      <c r="Y733" s="113">
        <v>0</v>
      </c>
      <c r="Z733" s="113"/>
      <c r="AA733" s="113"/>
      <c r="AB733" s="113"/>
      <c r="AC733" s="113"/>
      <c r="AD733" s="113"/>
      <c r="AE733" s="113"/>
      <c r="AG733" s="7">
        <f>IF(Q733&gt;0,RANK(Q733,(N733:P733,Q733:AE733)),0)</f>
        <v>3</v>
      </c>
      <c r="AH733" s="7">
        <f>IF(R733&gt;0,RANK(R733,(N733:P733,Q733:AE733)),0)</f>
        <v>0</v>
      </c>
      <c r="AI733" s="7">
        <f>IF(T733&gt;0,RANK(T733,(N733:P733,Q733:AE733)),0)</f>
        <v>0</v>
      </c>
      <c r="AJ733" s="7">
        <f>IF(S733&gt;0,RANK(S733,(N733:P733,Q733:AE733)),0)</f>
        <v>4</v>
      </c>
      <c r="AK733" s="2">
        <f t="shared" si="285"/>
        <v>1.9818947211563537E-2</v>
      </c>
      <c r="AL733" s="2">
        <f t="shared" si="286"/>
        <v>0</v>
      </c>
      <c r="AM733" s="2">
        <f t="shared" si="287"/>
        <v>0</v>
      </c>
      <c r="AN733" s="2">
        <f t="shared" si="288"/>
        <v>3.6881123570390792E-3</v>
      </c>
      <c r="AP733" t="s">
        <v>1730</v>
      </c>
      <c r="AQ733" t="s">
        <v>1564</v>
      </c>
      <c r="AT733" s="97">
        <v>18</v>
      </c>
      <c r="AU733" s="99">
        <v>5</v>
      </c>
      <c r="AV733" s="103">
        <f t="shared" si="253"/>
        <v>18005</v>
      </c>
      <c r="AX733" s="7" t="s">
        <v>1370</v>
      </c>
    </row>
    <row r="734" spans="1:50" hidden="1" outlineLevel="1">
      <c r="A734" t="s">
        <v>451</v>
      </c>
      <c r="B734" t="s">
        <v>1564</v>
      </c>
      <c r="C734" s="1">
        <f t="shared" si="278"/>
        <v>4130</v>
      </c>
      <c r="D734" s="7">
        <f>IF(N734&gt;0, RANK(N734,(N734:P734,Q734:AE734)),0)</f>
        <v>2</v>
      </c>
      <c r="E734" s="7">
        <f>IF(O734&gt;0,RANK(O734,(N734:P734,Q734:AE734)),0)</f>
        <v>1</v>
      </c>
      <c r="F734" s="7">
        <f>IF(P734&gt;0,RANK(P734,(N734:P734,Q734:AE734)),0)</f>
        <v>0</v>
      </c>
      <c r="G734" s="1">
        <f t="shared" si="279"/>
        <v>852</v>
      </c>
      <c r="H734" s="2">
        <f t="shared" si="280"/>
        <v>0.2062953995157385</v>
      </c>
      <c r="I734" s="2"/>
      <c r="J734" s="2">
        <f t="shared" si="281"/>
        <v>0.38498789346246975</v>
      </c>
      <c r="K734" s="2">
        <f t="shared" si="282"/>
        <v>0.59128329297820825</v>
      </c>
      <c r="L734" s="2">
        <f t="shared" si="283"/>
        <v>0</v>
      </c>
      <c r="M734" s="2">
        <f t="shared" si="284"/>
        <v>2.3728813559321993E-2</v>
      </c>
      <c r="N734" s="113">
        <v>1590</v>
      </c>
      <c r="O734" s="113">
        <v>2442</v>
      </c>
      <c r="P734" s="113"/>
      <c r="Q734" s="113">
        <v>88</v>
      </c>
      <c r="R734" s="113"/>
      <c r="S734" s="113">
        <v>10</v>
      </c>
      <c r="T734" s="113"/>
      <c r="U734" s="113"/>
      <c r="V734" s="113"/>
      <c r="W734" s="113"/>
      <c r="X734" s="113"/>
      <c r="Y734" s="113">
        <v>0</v>
      </c>
      <c r="Z734" s="113"/>
      <c r="AA734" s="113"/>
      <c r="AB734" s="113"/>
      <c r="AC734" s="113"/>
      <c r="AD734" s="113"/>
      <c r="AE734" s="113"/>
      <c r="AG734" s="7">
        <f>IF(Q734&gt;0,RANK(Q734,(N734:P734,Q734:AE734)),0)</f>
        <v>3</v>
      </c>
      <c r="AH734" s="7">
        <f>IF(R734&gt;0,RANK(R734,(N734:P734,Q734:AE734)),0)</f>
        <v>0</v>
      </c>
      <c r="AI734" s="7">
        <f>IF(T734&gt;0,RANK(T734,(N734:P734,Q734:AE734)),0)</f>
        <v>0</v>
      </c>
      <c r="AJ734" s="7">
        <f>IF(S734&gt;0,RANK(S734,(N734:P734,Q734:AE734)),0)</f>
        <v>4</v>
      </c>
      <c r="AK734" s="2">
        <f t="shared" si="285"/>
        <v>2.1307506053268765E-2</v>
      </c>
      <c r="AL734" s="2">
        <f t="shared" si="286"/>
        <v>0</v>
      </c>
      <c r="AM734" s="2">
        <f t="shared" si="287"/>
        <v>0</v>
      </c>
      <c r="AN734" s="2">
        <f t="shared" si="288"/>
        <v>2.4213075060532689E-3</v>
      </c>
      <c r="AP734" t="s">
        <v>451</v>
      </c>
      <c r="AQ734" t="s">
        <v>1564</v>
      </c>
      <c r="AR734">
        <v>1</v>
      </c>
      <c r="AT734" s="97">
        <v>18</v>
      </c>
      <c r="AU734" s="99">
        <v>7</v>
      </c>
      <c r="AV734" s="103">
        <f t="shared" si="253"/>
        <v>18007</v>
      </c>
      <c r="AX734" s="7" t="s">
        <v>1370</v>
      </c>
    </row>
    <row r="735" spans="1:50" hidden="1" outlineLevel="1">
      <c r="A735" t="s">
        <v>1513</v>
      </c>
      <c r="B735" t="s">
        <v>1564</v>
      </c>
      <c r="C735" s="1">
        <f t="shared" si="278"/>
        <v>5685</v>
      </c>
      <c r="D735" s="7">
        <f>IF(N735&gt;0, RANK(N735,(N735:P735,Q735:AE735)),0)</f>
        <v>2</v>
      </c>
      <c r="E735" s="7">
        <f>IF(O735&gt;0,RANK(O735,(N735:P735,Q735:AE735)),0)</f>
        <v>1</v>
      </c>
      <c r="F735" s="7">
        <f>IF(P735&gt;0,RANK(P735,(N735:P735,Q735:AE735)),0)</f>
        <v>0</v>
      </c>
      <c r="G735" s="1">
        <f t="shared" si="279"/>
        <v>911</v>
      </c>
      <c r="H735" s="2">
        <f t="shared" si="280"/>
        <v>0.16024626209322779</v>
      </c>
      <c r="I735" s="2"/>
      <c r="J735" s="2">
        <f t="shared" si="281"/>
        <v>0.41196130167106421</v>
      </c>
      <c r="K735" s="2">
        <f t="shared" si="282"/>
        <v>0.57220756376429205</v>
      </c>
      <c r="L735" s="2">
        <f t="shared" si="283"/>
        <v>0</v>
      </c>
      <c r="M735" s="2">
        <f t="shared" si="284"/>
        <v>1.5831134564643801E-2</v>
      </c>
      <c r="N735" s="113">
        <v>2342</v>
      </c>
      <c r="O735" s="113">
        <v>3253</v>
      </c>
      <c r="P735" s="113"/>
      <c r="Q735" s="113">
        <v>77</v>
      </c>
      <c r="R735" s="113"/>
      <c r="S735" s="113">
        <v>13</v>
      </c>
      <c r="T735" s="113"/>
      <c r="U735" s="113"/>
      <c r="V735" s="113"/>
      <c r="W735" s="113"/>
      <c r="X735" s="113"/>
      <c r="Y735" s="113">
        <v>0</v>
      </c>
      <c r="Z735" s="113"/>
      <c r="AA735" s="113"/>
      <c r="AB735" s="113"/>
      <c r="AC735" s="113"/>
      <c r="AD735" s="113"/>
      <c r="AE735" s="113"/>
      <c r="AG735" s="7">
        <f>IF(Q735&gt;0,RANK(Q735,(N735:P735,Q735:AE735)),0)</f>
        <v>3</v>
      </c>
      <c r="AH735" s="7">
        <f>IF(R735&gt;0,RANK(R735,(N735:P735,Q735:AE735)),0)</f>
        <v>0</v>
      </c>
      <c r="AI735" s="7">
        <f>IF(T735&gt;0,RANK(T735,(N735:P735,Q735:AE735)),0)</f>
        <v>0</v>
      </c>
      <c r="AJ735" s="7">
        <f>IF(S735&gt;0,RANK(S735,(N735:P735,Q735:AE735)),0)</f>
        <v>4</v>
      </c>
      <c r="AK735" s="2">
        <f t="shared" si="285"/>
        <v>1.3544415127528584E-2</v>
      </c>
      <c r="AL735" s="2">
        <f t="shared" si="286"/>
        <v>0</v>
      </c>
      <c r="AM735" s="2">
        <f t="shared" si="287"/>
        <v>0</v>
      </c>
      <c r="AN735" s="2">
        <f t="shared" si="288"/>
        <v>2.2867194371152155E-3</v>
      </c>
      <c r="AP735" t="s">
        <v>1513</v>
      </c>
      <c r="AQ735" t="s">
        <v>1564</v>
      </c>
      <c r="AR735">
        <v>6</v>
      </c>
      <c r="AT735" s="97">
        <v>18</v>
      </c>
      <c r="AU735" s="99">
        <v>9</v>
      </c>
      <c r="AV735" s="103">
        <f t="shared" si="253"/>
        <v>18009</v>
      </c>
      <c r="AX735" s="7" t="s">
        <v>1370</v>
      </c>
    </row>
    <row r="736" spans="1:50" hidden="1" outlineLevel="1">
      <c r="A736" t="s">
        <v>1435</v>
      </c>
      <c r="B736" t="s">
        <v>1564</v>
      </c>
      <c r="C736" s="1">
        <f t="shared" si="278"/>
        <v>16633</v>
      </c>
      <c r="D736" s="7">
        <f>IF(N736&gt;0, RANK(N736,(N736:P736,Q736:AE736)),0)</f>
        <v>2</v>
      </c>
      <c r="E736" s="7">
        <f>IF(O736&gt;0,RANK(O736,(N736:P736,Q736:AE736)),0)</f>
        <v>1</v>
      </c>
      <c r="F736" s="7">
        <f>IF(P736&gt;0,RANK(P736,(N736:P736,Q736:AE736)),0)</f>
        <v>0</v>
      </c>
      <c r="G736" s="1">
        <f t="shared" si="279"/>
        <v>7683</v>
      </c>
      <c r="H736" s="2">
        <f t="shared" si="280"/>
        <v>0.46191306439006796</v>
      </c>
      <c r="I736" s="2"/>
      <c r="J736" s="2">
        <f t="shared" si="281"/>
        <v>0.26212950159321829</v>
      </c>
      <c r="K736" s="2">
        <f t="shared" si="282"/>
        <v>0.7240425659832862</v>
      </c>
      <c r="L736" s="2">
        <f t="shared" si="283"/>
        <v>0</v>
      </c>
      <c r="M736" s="2">
        <f t="shared" si="284"/>
        <v>1.3827932423495448E-2</v>
      </c>
      <c r="N736" s="113">
        <v>4360</v>
      </c>
      <c r="O736" s="113">
        <v>12043</v>
      </c>
      <c r="P736" s="113"/>
      <c r="Q736" s="113">
        <v>210</v>
      </c>
      <c r="R736" s="113"/>
      <c r="S736" s="113">
        <v>20</v>
      </c>
      <c r="T736" s="113"/>
      <c r="U736" s="113"/>
      <c r="V736" s="113"/>
      <c r="W736" s="113"/>
      <c r="X736" s="113"/>
      <c r="Y736" s="113">
        <v>0</v>
      </c>
      <c r="Z736" s="113"/>
      <c r="AA736" s="113"/>
      <c r="AB736" s="113"/>
      <c r="AC736" s="113"/>
      <c r="AD736" s="113"/>
      <c r="AE736" s="113"/>
      <c r="AG736" s="7">
        <f>IF(Q736&gt;0,RANK(Q736,(N736:P736,Q736:AE736)),0)</f>
        <v>3</v>
      </c>
      <c r="AH736" s="7">
        <f>IF(R736&gt;0,RANK(R736,(N736:P736,Q736:AE736)),0)</f>
        <v>0</v>
      </c>
      <c r="AI736" s="7">
        <f>IF(T736&gt;0,RANK(T736,(N736:P736,Q736:AE736)),0)</f>
        <v>0</v>
      </c>
      <c r="AJ736" s="7">
        <f>IF(S736&gt;0,RANK(S736,(N736:P736,Q736:AE736)),0)</f>
        <v>4</v>
      </c>
      <c r="AK736" s="2">
        <f t="shared" si="285"/>
        <v>1.2625503517104552E-2</v>
      </c>
      <c r="AL736" s="2">
        <f t="shared" si="286"/>
        <v>0</v>
      </c>
      <c r="AM736" s="2">
        <f t="shared" si="287"/>
        <v>0</v>
      </c>
      <c r="AN736" s="2">
        <f t="shared" si="288"/>
        <v>1.2024289063909096E-3</v>
      </c>
      <c r="AP736" t="s">
        <v>1435</v>
      </c>
      <c r="AQ736" t="s">
        <v>1564</v>
      </c>
      <c r="AR736">
        <v>4</v>
      </c>
      <c r="AT736" s="97">
        <v>18</v>
      </c>
      <c r="AU736" s="99">
        <v>11</v>
      </c>
      <c r="AV736" s="103">
        <f t="shared" ref="AV736:AV799" si="289">1000*AT736+AU736</f>
        <v>18011</v>
      </c>
      <c r="AX736" s="7" t="s">
        <v>1370</v>
      </c>
    </row>
    <row r="737" spans="1:50" hidden="1" outlineLevel="1">
      <c r="A737" t="s">
        <v>1194</v>
      </c>
      <c r="B737" t="s">
        <v>1564</v>
      </c>
      <c r="C737" s="1">
        <f t="shared" si="278"/>
        <v>5843</v>
      </c>
      <c r="D737" s="7">
        <f>IF(N737&gt;0, RANK(N737,(N737:P737,Q737:AE737)),0)</f>
        <v>2</v>
      </c>
      <c r="E737" s="7">
        <f>IF(O737&gt;0,RANK(O737,(N737:P737,Q737:AE737)),0)</f>
        <v>1</v>
      </c>
      <c r="F737" s="7">
        <f>IF(P737&gt;0,RANK(P737,(N737:P737,Q737:AE737)),0)</f>
        <v>0</v>
      </c>
      <c r="G737" s="1">
        <f t="shared" si="279"/>
        <v>1488</v>
      </c>
      <c r="H737" s="2">
        <f t="shared" si="280"/>
        <v>0.25466370015403045</v>
      </c>
      <c r="I737" s="2"/>
      <c r="J737" s="2">
        <f t="shared" si="281"/>
        <v>0.35991785041930513</v>
      </c>
      <c r="K737" s="2">
        <f t="shared" si="282"/>
        <v>0.61458155057333563</v>
      </c>
      <c r="L737" s="2">
        <f t="shared" si="283"/>
        <v>0</v>
      </c>
      <c r="M737" s="2">
        <f t="shared" si="284"/>
        <v>2.5500599007359237E-2</v>
      </c>
      <c r="N737" s="113">
        <v>2103</v>
      </c>
      <c r="O737" s="113">
        <v>3591</v>
      </c>
      <c r="P737" s="113"/>
      <c r="Q737" s="113">
        <v>124</v>
      </c>
      <c r="R737" s="113"/>
      <c r="S737" s="113">
        <v>25</v>
      </c>
      <c r="T737" s="113"/>
      <c r="U737" s="113"/>
      <c r="V737" s="113"/>
      <c r="W737" s="113"/>
      <c r="X737" s="113"/>
      <c r="Y737" s="113">
        <v>0</v>
      </c>
      <c r="Z737" s="113"/>
      <c r="AA737" s="113"/>
      <c r="AB737" s="113"/>
      <c r="AC737" s="113"/>
      <c r="AD737" s="113"/>
      <c r="AE737" s="113"/>
      <c r="AG737" s="7">
        <f>IF(Q737&gt;0,RANK(Q737,(N737:P737,Q737:AE737)),0)</f>
        <v>3</v>
      </c>
      <c r="AH737" s="7">
        <f>IF(R737&gt;0,RANK(R737,(N737:P737,Q737:AE737)),0)</f>
        <v>0</v>
      </c>
      <c r="AI737" s="7">
        <f>IF(T737&gt;0,RANK(T737,(N737:P737,Q737:AE737)),0)</f>
        <v>0</v>
      </c>
      <c r="AJ737" s="7">
        <f>IF(S737&gt;0,RANK(S737,(N737:P737,Q737:AE737)),0)</f>
        <v>4</v>
      </c>
      <c r="AK737" s="2">
        <f t="shared" si="285"/>
        <v>2.1221975012835872E-2</v>
      </c>
      <c r="AL737" s="2">
        <f t="shared" si="286"/>
        <v>0</v>
      </c>
      <c r="AM737" s="2">
        <f t="shared" si="287"/>
        <v>0</v>
      </c>
      <c r="AN737" s="2">
        <f t="shared" si="288"/>
        <v>4.2786239945233609E-3</v>
      </c>
      <c r="AP737" t="s">
        <v>1194</v>
      </c>
      <c r="AQ737" t="s">
        <v>1564</v>
      </c>
      <c r="AR737">
        <v>9</v>
      </c>
      <c r="AT737" s="97">
        <v>18</v>
      </c>
      <c r="AU737" s="99">
        <v>13</v>
      </c>
      <c r="AV737" s="103">
        <f t="shared" si="289"/>
        <v>18013</v>
      </c>
      <c r="AX737" s="7" t="s">
        <v>1370</v>
      </c>
    </row>
    <row r="738" spans="1:50" hidden="1" outlineLevel="1">
      <c r="A738" t="s">
        <v>1575</v>
      </c>
      <c r="B738" t="s">
        <v>1564</v>
      </c>
      <c r="C738" s="1">
        <f t="shared" si="278"/>
        <v>8346</v>
      </c>
      <c r="D738" s="7">
        <f>IF(N738&gt;0, RANK(N738,(N738:P738,Q738:AE738)),0)</f>
        <v>2</v>
      </c>
      <c r="E738" s="7">
        <f>IF(O738&gt;0,RANK(O738,(N738:P738,Q738:AE738)),0)</f>
        <v>1</v>
      </c>
      <c r="F738" s="7">
        <f>IF(P738&gt;0,RANK(P738,(N738:P738,Q738:AE738)),0)</f>
        <v>0</v>
      </c>
      <c r="G738" s="1">
        <f t="shared" si="279"/>
        <v>1275</v>
      </c>
      <c r="H738" s="2">
        <f t="shared" si="280"/>
        <v>0.15276779295470885</v>
      </c>
      <c r="I738" s="2"/>
      <c r="J738" s="2">
        <f t="shared" si="281"/>
        <v>0.41660675772825306</v>
      </c>
      <c r="K738" s="2">
        <f t="shared" si="282"/>
        <v>0.56937455068296194</v>
      </c>
      <c r="L738" s="2">
        <f t="shared" si="283"/>
        <v>0</v>
      </c>
      <c r="M738" s="2">
        <f t="shared" si="284"/>
        <v>1.4018691588784993E-2</v>
      </c>
      <c r="N738" s="113">
        <v>3477</v>
      </c>
      <c r="O738" s="113">
        <v>4752</v>
      </c>
      <c r="P738" s="113"/>
      <c r="Q738" s="113">
        <v>103</v>
      </c>
      <c r="R738" s="113"/>
      <c r="S738" s="113">
        <v>14</v>
      </c>
      <c r="T738" s="113"/>
      <c r="U738" s="113"/>
      <c r="V738" s="113"/>
      <c r="W738" s="113"/>
      <c r="X738" s="113"/>
      <c r="Y738" s="113">
        <v>0</v>
      </c>
      <c r="Z738" s="113"/>
      <c r="AA738" s="113"/>
      <c r="AB738" s="113"/>
      <c r="AC738" s="113"/>
      <c r="AD738" s="113"/>
      <c r="AE738" s="113"/>
      <c r="AG738" s="7">
        <f>IF(Q738&gt;0,RANK(Q738,(N738:P738,Q738:AE738)),0)</f>
        <v>3</v>
      </c>
      <c r="AH738" s="7">
        <f>IF(R738&gt;0,RANK(R738,(N738:P738,Q738:AE738)),0)</f>
        <v>0</v>
      </c>
      <c r="AI738" s="7">
        <f>IF(T738&gt;0,RANK(T738,(N738:P738,Q738:AE738)),0)</f>
        <v>0</v>
      </c>
      <c r="AJ738" s="7">
        <f>IF(S738&gt;0,RANK(S738,(N738:P738,Q738:AE738)),0)</f>
        <v>4</v>
      </c>
      <c r="AK738" s="2">
        <f t="shared" si="285"/>
        <v>1.2341241313203931E-2</v>
      </c>
      <c r="AL738" s="2">
        <f t="shared" si="286"/>
        <v>0</v>
      </c>
      <c r="AM738" s="2">
        <f t="shared" si="287"/>
        <v>0</v>
      </c>
      <c r="AN738" s="2">
        <f t="shared" si="288"/>
        <v>1.6774502755811168E-3</v>
      </c>
      <c r="AP738" t="s">
        <v>1575</v>
      </c>
      <c r="AQ738" t="s">
        <v>1564</v>
      </c>
      <c r="AR738">
        <v>2</v>
      </c>
      <c r="AT738" s="97">
        <v>18</v>
      </c>
      <c r="AU738" s="99">
        <v>15</v>
      </c>
      <c r="AV738" s="103">
        <f t="shared" si="289"/>
        <v>18015</v>
      </c>
      <c r="AX738" s="7" t="s">
        <v>1370</v>
      </c>
    </row>
    <row r="739" spans="1:50" hidden="1" outlineLevel="1">
      <c r="A739" t="s">
        <v>1885</v>
      </c>
      <c r="B739" t="s">
        <v>1564</v>
      </c>
      <c r="C739" s="1">
        <f t="shared" si="278"/>
        <v>15486</v>
      </c>
      <c r="D739" s="7">
        <f>IF(N739&gt;0, RANK(N739,(N739:P739,Q739:AE739)),0)</f>
        <v>2</v>
      </c>
      <c r="E739" s="7">
        <f>IF(O739&gt;0,RANK(O739,(N739:P739,Q739:AE739)),0)</f>
        <v>1</v>
      </c>
      <c r="F739" s="7">
        <f>IF(P739&gt;0,RANK(P739,(N739:P739,Q739:AE739)),0)</f>
        <v>0</v>
      </c>
      <c r="G739" s="1">
        <f t="shared" si="279"/>
        <v>2289</v>
      </c>
      <c r="H739" s="2">
        <f t="shared" si="280"/>
        <v>0.14781092599767531</v>
      </c>
      <c r="I739" s="2"/>
      <c r="J739" s="2">
        <f t="shared" si="281"/>
        <v>0.41779671961771925</v>
      </c>
      <c r="K739" s="2">
        <f t="shared" si="282"/>
        <v>0.56560764561539456</v>
      </c>
      <c r="L739" s="2">
        <f t="shared" si="283"/>
        <v>0</v>
      </c>
      <c r="M739" s="2">
        <f t="shared" si="284"/>
        <v>1.6595634766886191E-2</v>
      </c>
      <c r="N739" s="113">
        <v>6470</v>
      </c>
      <c r="O739" s="113">
        <v>8759</v>
      </c>
      <c r="P739" s="113"/>
      <c r="Q739" s="113">
        <v>239</v>
      </c>
      <c r="R739" s="113"/>
      <c r="S739" s="113">
        <v>18</v>
      </c>
      <c r="T739" s="113"/>
      <c r="U739" s="113"/>
      <c r="V739" s="113"/>
      <c r="W739" s="113"/>
      <c r="X739" s="113"/>
      <c r="Y739" s="113">
        <v>0</v>
      </c>
      <c r="Z739" s="113"/>
      <c r="AA739" s="113"/>
      <c r="AB739" s="113"/>
      <c r="AC739" s="113"/>
      <c r="AD739" s="113"/>
      <c r="AE739" s="113"/>
      <c r="AG739" s="7">
        <f>IF(Q739&gt;0,RANK(Q739,(N739:P739,Q739:AE739)),0)</f>
        <v>3</v>
      </c>
      <c r="AH739" s="7">
        <f>IF(R739&gt;0,RANK(R739,(N739:P739,Q739:AE739)),0)</f>
        <v>0</v>
      </c>
      <c r="AI739" s="7">
        <f>IF(T739&gt;0,RANK(T739,(N739:P739,Q739:AE739)),0)</f>
        <v>0</v>
      </c>
      <c r="AJ739" s="7">
        <f>IF(S739&gt;0,RANK(S739,(N739:P739,Q739:AE739)),0)</f>
        <v>4</v>
      </c>
      <c r="AK739" s="2">
        <f t="shared" si="285"/>
        <v>1.5433294588660726E-2</v>
      </c>
      <c r="AL739" s="2">
        <f t="shared" si="286"/>
        <v>0</v>
      </c>
      <c r="AM739" s="2">
        <f t="shared" si="287"/>
        <v>0</v>
      </c>
      <c r="AN739" s="2">
        <f t="shared" si="288"/>
        <v>1.162340178225494E-3</v>
      </c>
      <c r="AP739" t="s">
        <v>1885</v>
      </c>
      <c r="AQ739" t="s">
        <v>1564</v>
      </c>
      <c r="AR739">
        <v>2</v>
      </c>
      <c r="AT739" s="97">
        <v>18</v>
      </c>
      <c r="AU739" s="99">
        <v>17</v>
      </c>
      <c r="AV739" s="103">
        <f t="shared" si="289"/>
        <v>18017</v>
      </c>
      <c r="AX739" s="7" t="s">
        <v>1370</v>
      </c>
    </row>
    <row r="740" spans="1:50" hidden="1" outlineLevel="1">
      <c r="A740" t="s">
        <v>601</v>
      </c>
      <c r="B740" t="s">
        <v>1564</v>
      </c>
      <c r="C740" s="1">
        <f t="shared" si="278"/>
        <v>32291</v>
      </c>
      <c r="D740" s="7">
        <f>IF(N740&gt;0, RANK(N740,(N740:P740,Q740:AE740)),0)</f>
        <v>1</v>
      </c>
      <c r="E740" s="7">
        <f>IF(O740&gt;0,RANK(O740,(N740:P740,Q740:AE740)),0)</f>
        <v>2</v>
      </c>
      <c r="F740" s="7">
        <f>IF(P740&gt;0,RANK(P740,(N740:P740,Q740:AE740)),0)</f>
        <v>0</v>
      </c>
      <c r="G740" s="1">
        <f t="shared" si="279"/>
        <v>3516</v>
      </c>
      <c r="H740" s="2">
        <f t="shared" si="280"/>
        <v>0.1088848285900096</v>
      </c>
      <c r="I740" s="2"/>
      <c r="J740" s="2">
        <f t="shared" si="281"/>
        <v>0.54863584280449662</v>
      </c>
      <c r="K740" s="2">
        <f t="shared" si="282"/>
        <v>0.43975101421448703</v>
      </c>
      <c r="L740" s="2">
        <f t="shared" si="283"/>
        <v>0</v>
      </c>
      <c r="M740" s="2">
        <f t="shared" si="284"/>
        <v>1.1613142981016344E-2</v>
      </c>
      <c r="N740" s="113">
        <v>17716</v>
      </c>
      <c r="O740" s="113">
        <v>14200</v>
      </c>
      <c r="P740" s="113"/>
      <c r="Q740" s="113">
        <v>336</v>
      </c>
      <c r="R740" s="113"/>
      <c r="S740" s="113">
        <v>39</v>
      </c>
      <c r="T740" s="113"/>
      <c r="U740" s="113"/>
      <c r="V740" s="113"/>
      <c r="W740" s="113"/>
      <c r="X740" s="113"/>
      <c r="Y740" s="113">
        <v>0</v>
      </c>
      <c r="Z740" s="113"/>
      <c r="AA740" s="113"/>
      <c r="AB740" s="113"/>
      <c r="AC740" s="113"/>
      <c r="AD740" s="113"/>
      <c r="AE740" s="113"/>
      <c r="AG740" s="7">
        <f>IF(Q740&gt;0,RANK(Q740,(N740:P740,Q740:AE740)),0)</f>
        <v>3</v>
      </c>
      <c r="AH740" s="7">
        <f>IF(R740&gt;0,RANK(R740,(N740:P740,Q740:AE740)),0)</f>
        <v>0</v>
      </c>
      <c r="AI740" s="7">
        <f>IF(T740&gt;0,RANK(T740,(N740:P740,Q740:AE740)),0)</f>
        <v>0</v>
      </c>
      <c r="AJ740" s="7">
        <f>IF(S740&gt;0,RANK(S740,(N740:P740,Q740:AE740)),0)</f>
        <v>4</v>
      </c>
      <c r="AK740" s="2">
        <f t="shared" si="285"/>
        <v>1.0405376110990679E-2</v>
      </c>
      <c r="AL740" s="2">
        <f t="shared" si="286"/>
        <v>0</v>
      </c>
      <c r="AM740" s="2">
        <f t="shared" si="287"/>
        <v>0</v>
      </c>
      <c r="AN740" s="2">
        <f t="shared" si="288"/>
        <v>1.2077668700257037E-3</v>
      </c>
      <c r="AP740" t="s">
        <v>601</v>
      </c>
      <c r="AQ740" t="s">
        <v>1564</v>
      </c>
      <c r="AR740">
        <v>9</v>
      </c>
      <c r="AT740" s="97">
        <v>18</v>
      </c>
      <c r="AU740" s="99">
        <v>19</v>
      </c>
      <c r="AV740" s="103">
        <f t="shared" si="289"/>
        <v>18019</v>
      </c>
      <c r="AX740" s="7" t="s">
        <v>1370</v>
      </c>
    </row>
    <row r="741" spans="1:50" hidden="1" outlineLevel="1">
      <c r="A741" t="s">
        <v>958</v>
      </c>
      <c r="B741" t="s">
        <v>1564</v>
      </c>
      <c r="C741" s="1">
        <f t="shared" si="278"/>
        <v>10077</v>
      </c>
      <c r="D741" s="7">
        <f>IF(N741&gt;0, RANK(N741,(N741:P741,Q741:AE741)),0)</f>
        <v>2</v>
      </c>
      <c r="E741" s="7">
        <f>IF(O741&gt;0,RANK(O741,(N741:P741,Q741:AE741)),0)</f>
        <v>1</v>
      </c>
      <c r="F741" s="7">
        <f>IF(P741&gt;0,RANK(P741,(N741:P741,Q741:AE741)),0)</f>
        <v>0</v>
      </c>
      <c r="G741" s="1">
        <f t="shared" si="279"/>
        <v>1864</v>
      </c>
      <c r="H741" s="2">
        <f t="shared" si="280"/>
        <v>0.18497568720849458</v>
      </c>
      <c r="I741" s="2"/>
      <c r="J741" s="2">
        <f t="shared" si="281"/>
        <v>0.39952366775826137</v>
      </c>
      <c r="K741" s="2">
        <f t="shared" si="282"/>
        <v>0.58449935496675598</v>
      </c>
      <c r="L741" s="2">
        <f t="shared" si="283"/>
        <v>0</v>
      </c>
      <c r="M741" s="2">
        <f t="shared" si="284"/>
        <v>1.5976977274982596E-2</v>
      </c>
      <c r="N741" s="113">
        <v>4026</v>
      </c>
      <c r="O741" s="113">
        <v>5890</v>
      </c>
      <c r="P741" s="113"/>
      <c r="Q741" s="113">
        <v>138</v>
      </c>
      <c r="R741" s="113"/>
      <c r="S741" s="113">
        <v>23</v>
      </c>
      <c r="T741" s="113"/>
      <c r="U741" s="113"/>
      <c r="V741" s="113"/>
      <c r="W741" s="113"/>
      <c r="X741" s="113"/>
      <c r="Y741" s="113">
        <v>0</v>
      </c>
      <c r="Z741" s="113"/>
      <c r="AA741" s="113"/>
      <c r="AB741" s="113"/>
      <c r="AC741" s="113"/>
      <c r="AD741" s="113"/>
      <c r="AE741" s="113"/>
      <c r="AG741" s="7">
        <f>IF(Q741&gt;0,RANK(Q741,(N741:P741,Q741:AE741)),0)</f>
        <v>3</v>
      </c>
      <c r="AH741" s="7">
        <f>IF(R741&gt;0,RANK(R741,(N741:P741,Q741:AE741)),0)</f>
        <v>0</v>
      </c>
      <c r="AI741" s="7">
        <f>IF(T741&gt;0,RANK(T741,(N741:P741,Q741:AE741)),0)</f>
        <v>0</v>
      </c>
      <c r="AJ741" s="7">
        <f>IF(S741&gt;0,RANK(S741,(N741:P741,Q741:AE741)),0)</f>
        <v>4</v>
      </c>
      <c r="AK741" s="2">
        <f t="shared" si="285"/>
        <v>1.3694551949985114E-2</v>
      </c>
      <c r="AL741" s="2">
        <f t="shared" si="286"/>
        <v>0</v>
      </c>
      <c r="AM741" s="2">
        <f t="shared" si="287"/>
        <v>0</v>
      </c>
      <c r="AN741" s="2">
        <f t="shared" si="288"/>
        <v>2.2824253249975192E-3</v>
      </c>
      <c r="AP741" t="s">
        <v>958</v>
      </c>
      <c r="AQ741" t="s">
        <v>1564</v>
      </c>
      <c r="AR741">
        <v>8</v>
      </c>
      <c r="AT741" s="97">
        <v>18</v>
      </c>
      <c r="AU741" s="99">
        <v>21</v>
      </c>
      <c r="AV741" s="103">
        <f t="shared" si="289"/>
        <v>18021</v>
      </c>
      <c r="AX741" s="7" t="s">
        <v>1370</v>
      </c>
    </row>
    <row r="742" spans="1:50" hidden="1" outlineLevel="1">
      <c r="A742" t="s">
        <v>466</v>
      </c>
      <c r="B742" t="s">
        <v>1564</v>
      </c>
      <c r="C742" s="1">
        <f t="shared" si="278"/>
        <v>11944</v>
      </c>
      <c r="D742" s="7">
        <f>IF(N742&gt;0, RANK(N742,(N742:P742,Q742:AE742)),0)</f>
        <v>2</v>
      </c>
      <c r="E742" s="7">
        <f>IF(O742&gt;0,RANK(O742,(N742:P742,Q742:AE742)),0)</f>
        <v>1</v>
      </c>
      <c r="F742" s="7">
        <f>IF(P742&gt;0,RANK(P742,(N742:P742,Q742:AE742)),0)</f>
        <v>0</v>
      </c>
      <c r="G742" s="1">
        <f t="shared" si="279"/>
        <v>3328</v>
      </c>
      <c r="H742" s="2">
        <f t="shared" si="280"/>
        <v>0.27863362357669125</v>
      </c>
      <c r="I742" s="2"/>
      <c r="J742" s="2">
        <f t="shared" si="281"/>
        <v>0.35046885465505695</v>
      </c>
      <c r="K742" s="2">
        <f t="shared" si="282"/>
        <v>0.62910247823174814</v>
      </c>
      <c r="L742" s="2">
        <f t="shared" si="283"/>
        <v>0</v>
      </c>
      <c r="M742" s="2">
        <f t="shared" si="284"/>
        <v>2.0428667113194909E-2</v>
      </c>
      <c r="N742" s="113">
        <v>4186</v>
      </c>
      <c r="O742" s="113">
        <v>7514</v>
      </c>
      <c r="P742" s="113"/>
      <c r="Q742" s="113">
        <v>209</v>
      </c>
      <c r="R742" s="113"/>
      <c r="S742" s="113">
        <v>35</v>
      </c>
      <c r="T742" s="113"/>
      <c r="U742" s="113"/>
      <c r="V742" s="113"/>
      <c r="W742" s="113"/>
      <c r="X742" s="113"/>
      <c r="Y742" s="113">
        <v>0</v>
      </c>
      <c r="Z742" s="113"/>
      <c r="AA742" s="113"/>
      <c r="AB742" s="113"/>
      <c r="AC742" s="113"/>
      <c r="AD742" s="113"/>
      <c r="AE742" s="113"/>
      <c r="AG742" s="7">
        <f>IF(Q742&gt;0,RANK(Q742,(N742:P742,Q742:AE742)),0)</f>
        <v>3</v>
      </c>
      <c r="AH742" s="7">
        <f>IF(R742&gt;0,RANK(R742,(N742:P742,Q742:AE742)),0)</f>
        <v>0</v>
      </c>
      <c r="AI742" s="7">
        <f>IF(T742&gt;0,RANK(T742,(N742:P742,Q742:AE742)),0)</f>
        <v>0</v>
      </c>
      <c r="AJ742" s="7">
        <f>IF(S742&gt;0,RANK(S742,(N742:P742,Q742:AE742)),0)</f>
        <v>4</v>
      </c>
      <c r="AK742" s="2">
        <f t="shared" si="285"/>
        <v>1.7498325519089083E-2</v>
      </c>
      <c r="AL742" s="2">
        <f t="shared" si="286"/>
        <v>0</v>
      </c>
      <c r="AM742" s="2">
        <f t="shared" si="287"/>
        <v>0</v>
      </c>
      <c r="AN742" s="2">
        <f t="shared" si="288"/>
        <v>2.9303415941058274E-3</v>
      </c>
      <c r="AP742" t="s">
        <v>466</v>
      </c>
      <c r="AQ742" t="s">
        <v>1564</v>
      </c>
      <c r="AR742">
        <v>4</v>
      </c>
      <c r="AT742" s="97">
        <v>18</v>
      </c>
      <c r="AU742" s="99">
        <v>23</v>
      </c>
      <c r="AV742" s="103">
        <f t="shared" si="289"/>
        <v>18023</v>
      </c>
      <c r="AX742" s="7" t="s">
        <v>1370</v>
      </c>
    </row>
    <row r="743" spans="1:50" hidden="1" outlineLevel="1">
      <c r="A743" t="s">
        <v>673</v>
      </c>
      <c r="B743" t="s">
        <v>1564</v>
      </c>
      <c r="C743" s="1">
        <f t="shared" si="278"/>
        <v>4638</v>
      </c>
      <c r="D743" s="7">
        <f>IF(N743&gt;0, RANK(N743,(N743:P743,Q743:AE743)),0)</f>
        <v>1</v>
      </c>
      <c r="E743" s="7">
        <f>IF(O743&gt;0,RANK(O743,(N743:P743,Q743:AE743)),0)</f>
        <v>2</v>
      </c>
      <c r="F743" s="7">
        <f>IF(P743&gt;0,RANK(P743,(N743:P743,Q743:AE743)),0)</f>
        <v>0</v>
      </c>
      <c r="G743" s="1">
        <f t="shared" si="279"/>
        <v>380</v>
      </c>
      <c r="H743" s="2">
        <f t="shared" si="280"/>
        <v>8.1931867184131091E-2</v>
      </c>
      <c r="I743" s="2"/>
      <c r="J743" s="2">
        <f t="shared" si="281"/>
        <v>0.53665373005605865</v>
      </c>
      <c r="K743" s="2">
        <f t="shared" si="282"/>
        <v>0.45472186287192756</v>
      </c>
      <c r="L743" s="2">
        <f t="shared" si="283"/>
        <v>0</v>
      </c>
      <c r="M743" s="2">
        <f t="shared" si="284"/>
        <v>8.6244070720137844E-3</v>
      </c>
      <c r="N743" s="113">
        <v>2489</v>
      </c>
      <c r="O743" s="113">
        <v>2109</v>
      </c>
      <c r="P743" s="113"/>
      <c r="Q743" s="113">
        <v>36</v>
      </c>
      <c r="R743" s="113"/>
      <c r="S743" s="113">
        <v>4</v>
      </c>
      <c r="T743" s="113"/>
      <c r="U743" s="113"/>
      <c r="V743" s="113"/>
      <c r="W743" s="113"/>
      <c r="X743" s="113"/>
      <c r="Y743" s="113">
        <v>0</v>
      </c>
      <c r="Z743" s="113"/>
      <c r="AA743" s="113"/>
      <c r="AB743" s="113"/>
      <c r="AC743" s="113"/>
      <c r="AD743" s="113"/>
      <c r="AE743" s="113"/>
      <c r="AG743" s="7">
        <f>IF(Q743&gt;0,RANK(Q743,(N743:P743,Q743:AE743)),0)</f>
        <v>3</v>
      </c>
      <c r="AH743" s="7">
        <f>IF(R743&gt;0,RANK(R743,(N743:P743,Q743:AE743)),0)</f>
        <v>0</v>
      </c>
      <c r="AI743" s="7">
        <f>IF(T743&gt;0,RANK(T743,(N743:P743,Q743:AE743)),0)</f>
        <v>0</v>
      </c>
      <c r="AJ743" s="7">
        <f>IF(S743&gt;0,RANK(S743,(N743:P743,Q743:AE743)),0)</f>
        <v>4</v>
      </c>
      <c r="AK743" s="2">
        <f t="shared" si="285"/>
        <v>7.7619663648124193E-3</v>
      </c>
      <c r="AL743" s="2">
        <f t="shared" si="286"/>
        <v>0</v>
      </c>
      <c r="AM743" s="2">
        <f t="shared" si="287"/>
        <v>0</v>
      </c>
      <c r="AN743" s="2">
        <f t="shared" si="288"/>
        <v>8.6244070720137994E-4</v>
      </c>
      <c r="AP743" t="s">
        <v>673</v>
      </c>
      <c r="AQ743" t="s">
        <v>1564</v>
      </c>
      <c r="AR743">
        <v>9</v>
      </c>
      <c r="AT743" s="97">
        <v>18</v>
      </c>
      <c r="AU743" s="99">
        <v>25</v>
      </c>
      <c r="AV743" s="103">
        <f t="shared" si="289"/>
        <v>18025</v>
      </c>
      <c r="AX743" s="7" t="s">
        <v>1370</v>
      </c>
    </row>
    <row r="744" spans="1:50" hidden="1" outlineLevel="1">
      <c r="A744" t="s">
        <v>192</v>
      </c>
      <c r="B744" t="s">
        <v>1564</v>
      </c>
      <c r="C744" s="1">
        <f t="shared" si="278"/>
        <v>10313</v>
      </c>
      <c r="D744" s="7">
        <f>IF(N744&gt;0, RANK(N744,(N744:P744,Q744:AE744)),0)</f>
        <v>2</v>
      </c>
      <c r="E744" s="7">
        <f>IF(O744&gt;0,RANK(O744,(N744:P744,Q744:AE744)),0)</f>
        <v>1</v>
      </c>
      <c r="F744" s="7">
        <f>IF(P744&gt;0,RANK(P744,(N744:P744,Q744:AE744)),0)</f>
        <v>0</v>
      </c>
      <c r="G744" s="1">
        <f t="shared" si="279"/>
        <v>2586</v>
      </c>
      <c r="H744" s="2">
        <f t="shared" si="280"/>
        <v>0.25075147871618347</v>
      </c>
      <c r="I744" s="2"/>
      <c r="J744" s="2">
        <f t="shared" si="281"/>
        <v>0.36933966837971494</v>
      </c>
      <c r="K744" s="2">
        <f t="shared" si="282"/>
        <v>0.62009114709589841</v>
      </c>
      <c r="L744" s="2">
        <f t="shared" si="283"/>
        <v>0</v>
      </c>
      <c r="M744" s="2">
        <f t="shared" si="284"/>
        <v>1.0569184524386599E-2</v>
      </c>
      <c r="N744" s="113">
        <v>3809</v>
      </c>
      <c r="O744" s="113">
        <v>6395</v>
      </c>
      <c r="P744" s="113"/>
      <c r="Q744" s="113">
        <v>95</v>
      </c>
      <c r="R744" s="113"/>
      <c r="S744" s="113">
        <v>14</v>
      </c>
      <c r="T744" s="113"/>
      <c r="U744" s="113"/>
      <c r="V744" s="113"/>
      <c r="W744" s="113"/>
      <c r="X744" s="113"/>
      <c r="Y744" s="113">
        <v>0</v>
      </c>
      <c r="Z744" s="113"/>
      <c r="AA744" s="113"/>
      <c r="AB744" s="113"/>
      <c r="AC744" s="113"/>
      <c r="AD744" s="113"/>
      <c r="AE744" s="113"/>
      <c r="AG744" s="7">
        <f>IF(Q744&gt;0,RANK(Q744,(N744:P744,Q744:AE744)),0)</f>
        <v>3</v>
      </c>
      <c r="AH744" s="7">
        <f>IF(R744&gt;0,RANK(R744,(N744:P744,Q744:AE744)),0)</f>
        <v>0</v>
      </c>
      <c r="AI744" s="7">
        <f>IF(T744&gt;0,RANK(T744,(N744:P744,Q744:AE744)),0)</f>
        <v>0</v>
      </c>
      <c r="AJ744" s="7">
        <f>IF(S744&gt;0,RANK(S744,(N744:P744,Q744:AE744)),0)</f>
        <v>4</v>
      </c>
      <c r="AK744" s="2">
        <f t="shared" si="285"/>
        <v>9.211674585474644E-3</v>
      </c>
      <c r="AL744" s="2">
        <f t="shared" si="286"/>
        <v>0</v>
      </c>
      <c r="AM744" s="2">
        <f t="shared" si="287"/>
        <v>0</v>
      </c>
      <c r="AN744" s="2">
        <f t="shared" si="288"/>
        <v>1.3575099389120527E-3</v>
      </c>
      <c r="AP744" t="s">
        <v>192</v>
      </c>
      <c r="AQ744" t="s">
        <v>1564</v>
      </c>
      <c r="AR744">
        <v>8</v>
      </c>
      <c r="AT744" s="97">
        <v>18</v>
      </c>
      <c r="AU744" s="99">
        <v>27</v>
      </c>
      <c r="AV744" s="103">
        <f t="shared" si="289"/>
        <v>18027</v>
      </c>
      <c r="AX744" s="7" t="s">
        <v>1370</v>
      </c>
    </row>
    <row r="745" spans="1:50" hidden="1" outlineLevel="1">
      <c r="A745" t="s">
        <v>814</v>
      </c>
      <c r="B745" t="s">
        <v>1564</v>
      </c>
      <c r="C745" s="1">
        <f t="shared" si="278"/>
        <v>13777</v>
      </c>
      <c r="D745" s="7">
        <f>IF(N745&gt;0, RANK(N745,(N745:P745,Q745:AE745)),0)</f>
        <v>2</v>
      </c>
      <c r="E745" s="7">
        <f>IF(O745&gt;0,RANK(O745,(N745:P745,Q745:AE745)),0)</f>
        <v>1</v>
      </c>
      <c r="F745" s="7">
        <f>IF(P745&gt;0,RANK(P745,(N745:P745,Q745:AE745)),0)</f>
        <v>0</v>
      </c>
      <c r="G745" s="1">
        <f t="shared" si="279"/>
        <v>2309</v>
      </c>
      <c r="H745" s="2">
        <f t="shared" si="280"/>
        <v>0.16759817086448428</v>
      </c>
      <c r="I745" s="2"/>
      <c r="J745" s="2">
        <f t="shared" si="281"/>
        <v>0.40451477099513683</v>
      </c>
      <c r="K745" s="2">
        <f t="shared" si="282"/>
        <v>0.57211294185962114</v>
      </c>
      <c r="L745" s="2">
        <f t="shared" si="283"/>
        <v>0</v>
      </c>
      <c r="M745" s="2">
        <f t="shared" si="284"/>
        <v>2.3372287145241977E-2</v>
      </c>
      <c r="N745" s="113">
        <v>5573</v>
      </c>
      <c r="O745" s="113">
        <v>7882</v>
      </c>
      <c r="P745" s="113"/>
      <c r="Q745" s="113">
        <v>290</v>
      </c>
      <c r="R745" s="113"/>
      <c r="S745" s="113">
        <v>31</v>
      </c>
      <c r="T745" s="113"/>
      <c r="U745" s="113"/>
      <c r="V745" s="113"/>
      <c r="W745" s="113"/>
      <c r="X745" s="113"/>
      <c r="Y745" s="113">
        <v>1</v>
      </c>
      <c r="Z745" s="113"/>
      <c r="AA745" s="113"/>
      <c r="AB745" s="113"/>
      <c r="AC745" s="113"/>
      <c r="AD745" s="113"/>
      <c r="AE745" s="113"/>
      <c r="AG745" s="7">
        <f>IF(Q745&gt;0,RANK(Q745,(N745:P745,Q745:AE745)),0)</f>
        <v>3</v>
      </c>
      <c r="AH745" s="7">
        <f>IF(R745&gt;0,RANK(R745,(N745:P745,Q745:AE745)),0)</f>
        <v>0</v>
      </c>
      <c r="AI745" s="7">
        <f>IF(T745&gt;0,RANK(T745,(N745:P745,Q745:AE745)),0)</f>
        <v>0</v>
      </c>
      <c r="AJ745" s="7">
        <f>IF(S745&gt;0,RANK(S745,(N745:P745,Q745:AE745)),0)</f>
        <v>4</v>
      </c>
      <c r="AK745" s="2">
        <f t="shared" si="285"/>
        <v>2.1049575379255281E-2</v>
      </c>
      <c r="AL745" s="2">
        <f t="shared" si="286"/>
        <v>0</v>
      </c>
      <c r="AM745" s="2">
        <f t="shared" si="287"/>
        <v>0</v>
      </c>
      <c r="AN745" s="2">
        <f t="shared" si="288"/>
        <v>2.2501270232997022E-3</v>
      </c>
      <c r="AP745" t="s">
        <v>814</v>
      </c>
      <c r="AQ745" t="s">
        <v>1564</v>
      </c>
      <c r="AT745" s="97">
        <v>18</v>
      </c>
      <c r="AU745" s="99">
        <v>29</v>
      </c>
      <c r="AV745" s="103">
        <f t="shared" si="289"/>
        <v>18029</v>
      </c>
      <c r="AX745" s="7" t="s">
        <v>1370</v>
      </c>
    </row>
    <row r="746" spans="1:50" hidden="1" outlineLevel="1">
      <c r="A746" t="s">
        <v>2077</v>
      </c>
      <c r="B746" t="s">
        <v>1564</v>
      </c>
      <c r="C746" s="1">
        <f t="shared" si="278"/>
        <v>10200</v>
      </c>
      <c r="D746" s="7">
        <f>IF(N746&gt;0, RANK(N746,(N746:P746,Q746:AE746)),0)</f>
        <v>2</v>
      </c>
      <c r="E746" s="7">
        <f>IF(O746&gt;0,RANK(O746,(N746:P746,Q746:AE746)),0)</f>
        <v>1</v>
      </c>
      <c r="F746" s="7">
        <f>IF(P746&gt;0,RANK(P746,(N746:P746,Q746:AE746)),0)</f>
        <v>0</v>
      </c>
      <c r="G746" s="1">
        <f t="shared" si="279"/>
        <v>2981</v>
      </c>
      <c r="H746" s="2">
        <f t="shared" si="280"/>
        <v>0.2922549019607843</v>
      </c>
      <c r="I746" s="2"/>
      <c r="J746" s="2">
        <f t="shared" si="281"/>
        <v>0.34313725490196079</v>
      </c>
      <c r="K746" s="2">
        <f t="shared" si="282"/>
        <v>0.63539215686274508</v>
      </c>
      <c r="L746" s="2">
        <f t="shared" si="283"/>
        <v>0</v>
      </c>
      <c r="M746" s="2">
        <f t="shared" si="284"/>
        <v>2.147058823529413E-2</v>
      </c>
      <c r="N746" s="113">
        <v>3500</v>
      </c>
      <c r="O746" s="113">
        <v>6481</v>
      </c>
      <c r="P746" s="113"/>
      <c r="Q746" s="113">
        <v>186</v>
      </c>
      <c r="R746" s="113"/>
      <c r="S746" s="113">
        <v>33</v>
      </c>
      <c r="T746" s="113"/>
      <c r="U746" s="113"/>
      <c r="V746" s="113"/>
      <c r="W746" s="113"/>
      <c r="X746" s="113"/>
      <c r="Y746" s="113">
        <v>0</v>
      </c>
      <c r="Z746" s="113"/>
      <c r="AA746" s="113"/>
      <c r="AB746" s="113"/>
      <c r="AC746" s="113"/>
      <c r="AD746" s="113"/>
      <c r="AE746" s="113"/>
      <c r="AG746" s="7">
        <f>IF(Q746&gt;0,RANK(Q746,(N746:P746,Q746:AE746)),0)</f>
        <v>3</v>
      </c>
      <c r="AH746" s="7">
        <f>IF(R746&gt;0,RANK(R746,(N746:P746,Q746:AE746)),0)</f>
        <v>0</v>
      </c>
      <c r="AI746" s="7">
        <f>IF(T746&gt;0,RANK(T746,(N746:P746,Q746:AE746)),0)</f>
        <v>0</v>
      </c>
      <c r="AJ746" s="7">
        <f>IF(S746&gt;0,RANK(S746,(N746:P746,Q746:AE746)),0)</f>
        <v>4</v>
      </c>
      <c r="AK746" s="2">
        <f t="shared" si="285"/>
        <v>1.8235294117647058E-2</v>
      </c>
      <c r="AL746" s="2">
        <f t="shared" si="286"/>
        <v>0</v>
      </c>
      <c r="AM746" s="2">
        <f t="shared" si="287"/>
        <v>0</v>
      </c>
      <c r="AN746" s="2">
        <f t="shared" si="288"/>
        <v>3.2352941176470589E-3</v>
      </c>
      <c r="AP746" t="s">
        <v>2077</v>
      </c>
      <c r="AQ746" t="s">
        <v>1564</v>
      </c>
      <c r="AR746">
        <v>6</v>
      </c>
      <c r="AT746" s="97">
        <v>18</v>
      </c>
      <c r="AU746" s="99">
        <v>31</v>
      </c>
      <c r="AV746" s="103">
        <f t="shared" si="289"/>
        <v>18031</v>
      </c>
      <c r="AX746" s="7" t="s">
        <v>1370</v>
      </c>
    </row>
    <row r="747" spans="1:50" hidden="1" outlineLevel="1">
      <c r="A747" t="s">
        <v>2296</v>
      </c>
      <c r="B747" t="s">
        <v>1564</v>
      </c>
      <c r="C747" s="1">
        <f t="shared" si="278"/>
        <v>14427</v>
      </c>
      <c r="D747" s="7">
        <f>IF(N747&gt;0, RANK(N747,(N747:P747,Q747:AE747)),0)</f>
        <v>2</v>
      </c>
      <c r="E747" s="7">
        <f>IF(O747&gt;0,RANK(O747,(N747:P747,Q747:AE747)),0)</f>
        <v>1</v>
      </c>
      <c r="F747" s="7">
        <f>IF(P747&gt;0,RANK(P747,(N747:P747,Q747:AE747)),0)</f>
        <v>0</v>
      </c>
      <c r="G747" s="1">
        <f t="shared" si="279"/>
        <v>4018</v>
      </c>
      <c r="H747" s="2">
        <f t="shared" si="280"/>
        <v>0.27850557981562346</v>
      </c>
      <c r="I747" s="2"/>
      <c r="J747" s="2">
        <f t="shared" si="281"/>
        <v>0.35343453247383377</v>
      </c>
      <c r="K747" s="2">
        <f t="shared" si="282"/>
        <v>0.63194011228945723</v>
      </c>
      <c r="L747" s="2">
        <f t="shared" si="283"/>
        <v>0</v>
      </c>
      <c r="M747" s="2">
        <f t="shared" si="284"/>
        <v>1.4625355236709048E-2</v>
      </c>
      <c r="N747" s="113">
        <v>5099</v>
      </c>
      <c r="O747" s="113">
        <v>9117</v>
      </c>
      <c r="P747" s="113"/>
      <c r="Q747" s="113">
        <v>185</v>
      </c>
      <c r="R747" s="113"/>
      <c r="S747" s="113">
        <v>26</v>
      </c>
      <c r="T747" s="113"/>
      <c r="U747" s="113"/>
      <c r="V747" s="113"/>
      <c r="W747" s="113"/>
      <c r="X747" s="113"/>
      <c r="Y747" s="113">
        <v>0</v>
      </c>
      <c r="Z747" s="113"/>
      <c r="AA747" s="113"/>
      <c r="AB747" s="113"/>
      <c r="AC747" s="113"/>
      <c r="AD747" s="113"/>
      <c r="AE747" s="113"/>
      <c r="AG747" s="7">
        <f>IF(Q747&gt;0,RANK(Q747,(N747:P747,Q747:AE747)),0)</f>
        <v>3</v>
      </c>
      <c r="AH747" s="7">
        <f>IF(R747&gt;0,RANK(R747,(N747:P747,Q747:AE747)),0)</f>
        <v>0</v>
      </c>
      <c r="AI747" s="7">
        <f>IF(T747&gt;0,RANK(T747,(N747:P747,Q747:AE747)),0)</f>
        <v>0</v>
      </c>
      <c r="AJ747" s="7">
        <f>IF(S747&gt;0,RANK(S747,(N747:P747,Q747:AE747)),0)</f>
        <v>4</v>
      </c>
      <c r="AK747" s="2">
        <f t="shared" si="285"/>
        <v>1.2823178762043391E-2</v>
      </c>
      <c r="AL747" s="2">
        <f t="shared" si="286"/>
        <v>0</v>
      </c>
      <c r="AM747" s="2">
        <f t="shared" si="287"/>
        <v>0</v>
      </c>
      <c r="AN747" s="2">
        <f t="shared" si="288"/>
        <v>1.8021764746655577E-3</v>
      </c>
      <c r="AP747" t="s">
        <v>2296</v>
      </c>
      <c r="AQ747" t="s">
        <v>1564</v>
      </c>
      <c r="AR747">
        <v>3</v>
      </c>
      <c r="AT747" s="97">
        <v>18</v>
      </c>
      <c r="AU747" s="99">
        <v>33</v>
      </c>
      <c r="AV747" s="103">
        <f t="shared" si="289"/>
        <v>18033</v>
      </c>
      <c r="AX747" s="7" t="s">
        <v>1370</v>
      </c>
    </row>
    <row r="748" spans="1:50" hidden="1" outlineLevel="1">
      <c r="A748" t="s">
        <v>327</v>
      </c>
      <c r="B748" t="s">
        <v>1564</v>
      </c>
      <c r="C748" s="1">
        <f t="shared" si="278"/>
        <v>49072</v>
      </c>
      <c r="D748" s="7">
        <f>IF(N748&gt;0, RANK(N748,(N748:P748,Q748:AE748)),0)</f>
        <v>2</v>
      </c>
      <c r="E748" s="7">
        <f>IF(O748&gt;0,RANK(O748,(N748:P748,Q748:AE748)),0)</f>
        <v>1</v>
      </c>
      <c r="F748" s="7">
        <f>IF(P748&gt;0,RANK(P748,(N748:P748,Q748:AE748)),0)</f>
        <v>0</v>
      </c>
      <c r="G748" s="1">
        <f t="shared" si="279"/>
        <v>9829</v>
      </c>
      <c r="H748" s="2">
        <f t="shared" si="280"/>
        <v>0.20029752200847734</v>
      </c>
      <c r="I748" s="2"/>
      <c r="J748" s="2">
        <f t="shared" si="281"/>
        <v>0.38681936746005868</v>
      </c>
      <c r="K748" s="2">
        <f t="shared" si="282"/>
        <v>0.58711688946853602</v>
      </c>
      <c r="L748" s="2">
        <f t="shared" si="283"/>
        <v>0</v>
      </c>
      <c r="M748" s="2">
        <f t="shared" si="284"/>
        <v>2.6063743071405354E-2</v>
      </c>
      <c r="N748" s="113">
        <v>18982</v>
      </c>
      <c r="O748" s="113">
        <v>28811</v>
      </c>
      <c r="P748" s="113"/>
      <c r="Q748" s="113">
        <v>1083</v>
      </c>
      <c r="R748" s="113"/>
      <c r="S748" s="113">
        <v>196</v>
      </c>
      <c r="T748" s="113"/>
      <c r="U748" s="113"/>
      <c r="V748" s="113"/>
      <c r="W748" s="113"/>
      <c r="X748" s="113"/>
      <c r="Y748" s="113">
        <v>0</v>
      </c>
      <c r="Z748" s="113"/>
      <c r="AA748" s="113"/>
      <c r="AB748" s="113"/>
      <c r="AC748" s="113"/>
      <c r="AD748" s="113"/>
      <c r="AE748" s="113"/>
      <c r="AG748" s="7">
        <f>IF(Q748&gt;0,RANK(Q748,(N748:P748,Q748:AE748)),0)</f>
        <v>3</v>
      </c>
      <c r="AH748" s="7">
        <f>IF(R748&gt;0,RANK(R748,(N748:P748,Q748:AE748)),0)</f>
        <v>0</v>
      </c>
      <c r="AI748" s="7">
        <f>IF(T748&gt;0,RANK(T748,(N748:P748,Q748:AE748)),0)</f>
        <v>0</v>
      </c>
      <c r="AJ748" s="7">
        <f>IF(S748&gt;0,RANK(S748,(N748:P748,Q748:AE748)),0)</f>
        <v>4</v>
      </c>
      <c r="AK748" s="2">
        <f t="shared" si="285"/>
        <v>2.2069611998695796E-2</v>
      </c>
      <c r="AL748" s="2">
        <f t="shared" si="286"/>
        <v>0</v>
      </c>
      <c r="AM748" s="2">
        <f t="shared" si="287"/>
        <v>0</v>
      </c>
      <c r="AN748" s="2">
        <f t="shared" si="288"/>
        <v>3.9941310727094883E-3</v>
      </c>
      <c r="AP748" t="s">
        <v>327</v>
      </c>
      <c r="AQ748" t="s">
        <v>1564</v>
      </c>
      <c r="AR748">
        <v>6</v>
      </c>
      <c r="AT748" s="97">
        <v>18</v>
      </c>
      <c r="AU748" s="99">
        <v>35</v>
      </c>
      <c r="AV748" s="103">
        <f t="shared" si="289"/>
        <v>18035</v>
      </c>
      <c r="AX748" s="7" t="s">
        <v>1370</v>
      </c>
    </row>
    <row r="749" spans="1:50" hidden="1" outlineLevel="1">
      <c r="A749" t="s">
        <v>979</v>
      </c>
      <c r="B749" t="s">
        <v>1564</v>
      </c>
      <c r="C749" s="1">
        <f t="shared" si="278"/>
        <v>14834</v>
      </c>
      <c r="D749" s="7">
        <f>IF(N749&gt;0, RANK(N749,(N749:P749,Q749:AE749)),0)</f>
        <v>2</v>
      </c>
      <c r="E749" s="7">
        <f>IF(O749&gt;0,RANK(O749,(N749:P749,Q749:AE749)),0)</f>
        <v>1</v>
      </c>
      <c r="F749" s="7">
        <f>IF(P749&gt;0,RANK(P749,(N749:P749,Q749:AE749)),0)</f>
        <v>0</v>
      </c>
      <c r="G749" s="1">
        <f t="shared" si="279"/>
        <v>2105</v>
      </c>
      <c r="H749" s="2">
        <f t="shared" si="280"/>
        <v>0.14190373466361061</v>
      </c>
      <c r="I749" s="2"/>
      <c r="J749" s="2">
        <f t="shared" si="281"/>
        <v>0.42159902925711201</v>
      </c>
      <c r="K749" s="2">
        <f t="shared" si="282"/>
        <v>0.56350276392072263</v>
      </c>
      <c r="L749" s="2">
        <f t="shared" si="283"/>
        <v>0</v>
      </c>
      <c r="M749" s="2">
        <f t="shared" si="284"/>
        <v>1.4898206822165361E-2</v>
      </c>
      <c r="N749" s="113">
        <v>6254</v>
      </c>
      <c r="O749" s="113">
        <v>8359</v>
      </c>
      <c r="P749" s="113"/>
      <c r="Q749" s="113">
        <v>197</v>
      </c>
      <c r="R749" s="113"/>
      <c r="S749" s="113">
        <v>24</v>
      </c>
      <c r="T749" s="113"/>
      <c r="U749" s="113"/>
      <c r="V749" s="113"/>
      <c r="W749" s="113"/>
      <c r="X749" s="113"/>
      <c r="Y749" s="113">
        <v>0</v>
      </c>
      <c r="Z749" s="113"/>
      <c r="AA749" s="113"/>
      <c r="AB749" s="113"/>
      <c r="AC749" s="113"/>
      <c r="AD749" s="113"/>
      <c r="AE749" s="113"/>
      <c r="AG749" s="7">
        <f>IF(Q749&gt;0,RANK(Q749,(N749:P749,Q749:AE749)),0)</f>
        <v>3</v>
      </c>
      <c r="AH749" s="7">
        <f>IF(R749&gt;0,RANK(R749,(N749:P749,Q749:AE749)),0)</f>
        <v>0</v>
      </c>
      <c r="AI749" s="7">
        <f>IF(T749&gt;0,RANK(T749,(N749:P749,Q749:AE749)),0)</f>
        <v>0</v>
      </c>
      <c r="AJ749" s="7">
        <f>IF(S749&gt;0,RANK(S749,(N749:P749,Q749:AE749)),0)</f>
        <v>4</v>
      </c>
      <c r="AK749" s="2">
        <f t="shared" si="285"/>
        <v>1.3280302008898476E-2</v>
      </c>
      <c r="AL749" s="2">
        <f t="shared" si="286"/>
        <v>0</v>
      </c>
      <c r="AM749" s="2">
        <f t="shared" si="287"/>
        <v>0</v>
      </c>
      <c r="AN749" s="2">
        <f t="shared" si="288"/>
        <v>1.6179048132668194E-3</v>
      </c>
      <c r="AP749" t="s">
        <v>979</v>
      </c>
      <c r="AQ749" t="s">
        <v>1564</v>
      </c>
      <c r="AR749">
        <v>9</v>
      </c>
      <c r="AT749" s="97">
        <v>18</v>
      </c>
      <c r="AU749" s="99">
        <v>37</v>
      </c>
      <c r="AV749" s="103">
        <f t="shared" si="289"/>
        <v>18037</v>
      </c>
      <c r="AX749" s="7" t="s">
        <v>1370</v>
      </c>
    </row>
    <row r="750" spans="1:50" hidden="1" outlineLevel="1">
      <c r="A750" t="s">
        <v>430</v>
      </c>
      <c r="B750" t="s">
        <v>1564</v>
      </c>
      <c r="C750" s="1">
        <f t="shared" si="278"/>
        <v>50358</v>
      </c>
      <c r="D750" s="7">
        <f>IF(N750&gt;0, RANK(N750,(N750:P750,Q750:AE750)),0)</f>
        <v>2</v>
      </c>
      <c r="E750" s="7">
        <f>IF(O750&gt;0,RANK(O750,(N750:P750,Q750:AE750)),0)</f>
        <v>1</v>
      </c>
      <c r="F750" s="7">
        <f>IF(P750&gt;0,RANK(P750,(N750:P750,Q750:AE750)),0)</f>
        <v>0</v>
      </c>
      <c r="G750" s="1">
        <f t="shared" si="279"/>
        <v>19695</v>
      </c>
      <c r="H750" s="2">
        <f t="shared" si="280"/>
        <v>0.39109972596211129</v>
      </c>
      <c r="I750" s="2"/>
      <c r="J750" s="2">
        <f t="shared" si="281"/>
        <v>0.29685452162516385</v>
      </c>
      <c r="K750" s="2">
        <f t="shared" si="282"/>
        <v>0.68795424758727508</v>
      </c>
      <c r="L750" s="2">
        <f t="shared" si="283"/>
        <v>0</v>
      </c>
      <c r="M750" s="2">
        <f t="shared" si="284"/>
        <v>1.5191230787561016E-2</v>
      </c>
      <c r="N750" s="113">
        <v>14949</v>
      </c>
      <c r="O750" s="113">
        <v>34644</v>
      </c>
      <c r="P750" s="113"/>
      <c r="Q750" s="113">
        <v>609</v>
      </c>
      <c r="R750" s="113"/>
      <c r="S750" s="113">
        <v>156</v>
      </c>
      <c r="T750" s="113"/>
      <c r="U750" s="113"/>
      <c r="V750" s="113"/>
      <c r="W750" s="113"/>
      <c r="X750" s="113"/>
      <c r="Y750" s="113">
        <v>0</v>
      </c>
      <c r="Z750" s="113"/>
      <c r="AA750" s="113"/>
      <c r="AB750" s="113"/>
      <c r="AC750" s="113"/>
      <c r="AD750" s="113"/>
      <c r="AE750" s="113"/>
      <c r="AG750" s="7">
        <f>IF(Q750&gt;0,RANK(Q750,(N750:P750,Q750:AE750)),0)</f>
        <v>3</v>
      </c>
      <c r="AH750" s="7">
        <f>IF(R750&gt;0,RANK(R750,(N750:P750,Q750:AE750)),0)</f>
        <v>0</v>
      </c>
      <c r="AI750" s="7">
        <f>IF(T750&gt;0,RANK(T750,(N750:P750,Q750:AE750)),0)</f>
        <v>0</v>
      </c>
      <c r="AJ750" s="7">
        <f>IF(S750&gt;0,RANK(S750,(N750:P750,Q750:AE750)),0)</f>
        <v>4</v>
      </c>
      <c r="AK750" s="2">
        <f t="shared" si="285"/>
        <v>1.2093411175979984E-2</v>
      </c>
      <c r="AL750" s="2">
        <f t="shared" si="286"/>
        <v>0</v>
      </c>
      <c r="AM750" s="2">
        <f t="shared" si="287"/>
        <v>0</v>
      </c>
      <c r="AN750" s="2">
        <f t="shared" si="288"/>
        <v>3.0978196115810795E-3</v>
      </c>
      <c r="AP750" t="s">
        <v>430</v>
      </c>
      <c r="AQ750" t="s">
        <v>1564</v>
      </c>
      <c r="AT750" s="97">
        <v>18</v>
      </c>
      <c r="AU750" s="99">
        <v>39</v>
      </c>
      <c r="AV750" s="103">
        <f t="shared" si="289"/>
        <v>18039</v>
      </c>
      <c r="AX750" s="7" t="s">
        <v>1370</v>
      </c>
    </row>
    <row r="751" spans="1:50" hidden="1" outlineLevel="1">
      <c r="A751" t="s">
        <v>1177</v>
      </c>
      <c r="B751" t="s">
        <v>1564</v>
      </c>
      <c r="C751" s="1">
        <f t="shared" si="278"/>
        <v>9963</v>
      </c>
      <c r="D751" s="7">
        <f>IF(N751&gt;0, RANK(N751,(N751:P751,Q751:AE751)),0)</f>
        <v>2</v>
      </c>
      <c r="E751" s="7">
        <f>IF(O751&gt;0,RANK(O751,(N751:P751,Q751:AE751)),0)</f>
        <v>1</v>
      </c>
      <c r="F751" s="7">
        <f>IF(P751&gt;0,RANK(P751,(N751:P751,Q751:AE751)),0)</f>
        <v>0</v>
      </c>
      <c r="G751" s="1">
        <f t="shared" si="279"/>
        <v>853</v>
      </c>
      <c r="H751" s="2">
        <f t="shared" si="280"/>
        <v>8.561678209374686E-2</v>
      </c>
      <c r="I751" s="2"/>
      <c r="J751" s="2">
        <f t="shared" si="281"/>
        <v>0.44976412727090231</v>
      </c>
      <c r="K751" s="2">
        <f t="shared" si="282"/>
        <v>0.53538090936464922</v>
      </c>
      <c r="L751" s="2">
        <f t="shared" si="283"/>
        <v>0</v>
      </c>
      <c r="M751" s="2">
        <f t="shared" si="284"/>
        <v>1.485496336444847E-2</v>
      </c>
      <c r="N751" s="113">
        <v>4481</v>
      </c>
      <c r="O751" s="113">
        <v>5334</v>
      </c>
      <c r="P751" s="113"/>
      <c r="Q751" s="113">
        <v>132</v>
      </c>
      <c r="R751" s="113"/>
      <c r="S751" s="113">
        <v>16</v>
      </c>
      <c r="T751" s="113"/>
      <c r="U751" s="113"/>
      <c r="V751" s="113"/>
      <c r="W751" s="113"/>
      <c r="X751" s="113"/>
      <c r="Y751" s="113">
        <v>0</v>
      </c>
      <c r="Z751" s="113"/>
      <c r="AA751" s="113"/>
      <c r="AB751" s="113"/>
      <c r="AC751" s="113"/>
      <c r="AD751" s="113"/>
      <c r="AE751" s="113"/>
      <c r="AG751" s="7">
        <f>IF(Q751&gt;0,RANK(Q751,(N751:P751,Q751:AE751)),0)</f>
        <v>3</v>
      </c>
      <c r="AH751" s="7">
        <f>IF(R751&gt;0,RANK(R751,(N751:P751,Q751:AE751)),0)</f>
        <v>0</v>
      </c>
      <c r="AI751" s="7">
        <f>IF(T751&gt;0,RANK(T751,(N751:P751,Q751:AE751)),0)</f>
        <v>0</v>
      </c>
      <c r="AJ751" s="7">
        <f>IF(S751&gt;0,RANK(S751,(N751:P751,Q751:AE751)),0)</f>
        <v>4</v>
      </c>
      <c r="AK751" s="2">
        <f t="shared" si="285"/>
        <v>1.324902137910268E-2</v>
      </c>
      <c r="AL751" s="2">
        <f t="shared" si="286"/>
        <v>0</v>
      </c>
      <c r="AM751" s="2">
        <f t="shared" si="287"/>
        <v>0</v>
      </c>
      <c r="AN751" s="2">
        <f t="shared" si="288"/>
        <v>1.6059419853457794E-3</v>
      </c>
      <c r="AP751" t="s">
        <v>1177</v>
      </c>
      <c r="AQ751" t="s">
        <v>1564</v>
      </c>
      <c r="AR751">
        <v>6</v>
      </c>
      <c r="AT751" s="97">
        <v>18</v>
      </c>
      <c r="AU751" s="99">
        <v>41</v>
      </c>
      <c r="AV751" s="103">
        <f t="shared" si="289"/>
        <v>18041</v>
      </c>
      <c r="AX751" s="7" t="s">
        <v>1370</v>
      </c>
    </row>
    <row r="752" spans="1:50" hidden="1" outlineLevel="1">
      <c r="A752" t="s">
        <v>1941</v>
      </c>
      <c r="B752" t="s">
        <v>1564</v>
      </c>
      <c r="C752" s="1">
        <f t="shared" si="278"/>
        <v>27301</v>
      </c>
      <c r="D752" s="7">
        <f>IF(N752&gt;0, RANK(N752,(N752:P752,Q752:AE752)),0)</f>
        <v>1</v>
      </c>
      <c r="E752" s="7">
        <f>IF(O752&gt;0,RANK(O752,(N752:P752,Q752:AE752)),0)</f>
        <v>2</v>
      </c>
      <c r="F752" s="7">
        <f>IF(P752&gt;0,RANK(P752,(N752:P752,Q752:AE752)),0)</f>
        <v>0</v>
      </c>
      <c r="G752" s="1">
        <f t="shared" si="279"/>
        <v>1334</v>
      </c>
      <c r="H752" s="2">
        <f t="shared" si="280"/>
        <v>4.8862679022746422E-2</v>
      </c>
      <c r="I752" s="2"/>
      <c r="J752" s="2">
        <f t="shared" si="281"/>
        <v>0.51943152265484782</v>
      </c>
      <c r="K752" s="2">
        <f t="shared" si="282"/>
        <v>0.47056884363210139</v>
      </c>
      <c r="L752" s="2">
        <f t="shared" si="283"/>
        <v>0</v>
      </c>
      <c r="M752" s="2">
        <f t="shared" si="284"/>
        <v>9.9996337130507928E-3</v>
      </c>
      <c r="N752" s="113">
        <v>14181</v>
      </c>
      <c r="O752" s="113">
        <v>12847</v>
      </c>
      <c r="P752" s="113"/>
      <c r="Q752" s="113">
        <v>243</v>
      </c>
      <c r="R752" s="113"/>
      <c r="S752" s="113">
        <v>30</v>
      </c>
      <c r="T752" s="113"/>
      <c r="U752" s="113"/>
      <c r="V752" s="113"/>
      <c r="W752" s="113"/>
      <c r="X752" s="113"/>
      <c r="Y752" s="113">
        <v>0</v>
      </c>
      <c r="Z752" s="113"/>
      <c r="AA752" s="113"/>
      <c r="AB752" s="113"/>
      <c r="AC752" s="113"/>
      <c r="AD752" s="113"/>
      <c r="AE752" s="113"/>
      <c r="AG752" s="7">
        <f>IF(Q752&gt;0,RANK(Q752,(N752:P752,Q752:AE752)),0)</f>
        <v>3</v>
      </c>
      <c r="AH752" s="7">
        <f>IF(R752&gt;0,RANK(R752,(N752:P752,Q752:AE752)),0)</f>
        <v>0</v>
      </c>
      <c r="AI752" s="7">
        <f>IF(T752&gt;0,RANK(T752,(N752:P752,Q752:AE752)),0)</f>
        <v>0</v>
      </c>
      <c r="AJ752" s="7">
        <f>IF(S752&gt;0,RANK(S752,(N752:P752,Q752:AE752)),0)</f>
        <v>4</v>
      </c>
      <c r="AK752" s="2">
        <f t="shared" si="285"/>
        <v>8.9007728654628034E-3</v>
      </c>
      <c r="AL752" s="2">
        <f t="shared" si="286"/>
        <v>0</v>
      </c>
      <c r="AM752" s="2">
        <f t="shared" si="287"/>
        <v>0</v>
      </c>
      <c r="AN752" s="2">
        <f t="shared" si="288"/>
        <v>1.0988608475880003E-3</v>
      </c>
      <c r="AP752" t="s">
        <v>1941</v>
      </c>
      <c r="AQ752" t="s">
        <v>1564</v>
      </c>
      <c r="AR752">
        <v>9</v>
      </c>
      <c r="AT752" s="97">
        <v>18</v>
      </c>
      <c r="AU752" s="99">
        <v>43</v>
      </c>
      <c r="AV752" s="103">
        <f t="shared" si="289"/>
        <v>18043</v>
      </c>
      <c r="AX752" s="7" t="s">
        <v>1370</v>
      </c>
    </row>
    <row r="753" spans="1:50" hidden="1" outlineLevel="1">
      <c r="A753" t="s">
        <v>431</v>
      </c>
      <c r="B753" t="s">
        <v>1564</v>
      </c>
      <c r="C753" s="1">
        <f t="shared" si="278"/>
        <v>8328</v>
      </c>
      <c r="D753" s="7">
        <f>IF(N753&gt;0, RANK(N753,(N753:P753,Q753:AE753)),0)</f>
        <v>2</v>
      </c>
      <c r="E753" s="7">
        <f>IF(O753&gt;0,RANK(O753,(N753:P753,Q753:AE753)),0)</f>
        <v>1</v>
      </c>
      <c r="F753" s="7">
        <f>IF(P753&gt;0,RANK(P753,(N753:P753,Q753:AE753)),0)</f>
        <v>0</v>
      </c>
      <c r="G753" s="1">
        <f t="shared" si="279"/>
        <v>987</v>
      </c>
      <c r="H753" s="2">
        <f t="shared" si="280"/>
        <v>0.11851585014409222</v>
      </c>
      <c r="I753" s="2"/>
      <c r="J753" s="2">
        <f t="shared" si="281"/>
        <v>0.42963496637848225</v>
      </c>
      <c r="K753" s="2">
        <f t="shared" si="282"/>
        <v>0.54815081652257447</v>
      </c>
      <c r="L753" s="2">
        <f t="shared" si="283"/>
        <v>0</v>
      </c>
      <c r="M753" s="2">
        <f t="shared" si="284"/>
        <v>2.2214217098943334E-2</v>
      </c>
      <c r="N753" s="113">
        <v>3578</v>
      </c>
      <c r="O753" s="113">
        <v>4565</v>
      </c>
      <c r="P753" s="113"/>
      <c r="Q753" s="113">
        <v>157</v>
      </c>
      <c r="R753" s="113"/>
      <c r="S753" s="113">
        <v>28</v>
      </c>
      <c r="T753" s="113"/>
      <c r="U753" s="113"/>
      <c r="V753" s="113"/>
      <c r="W753" s="113"/>
      <c r="X753" s="113"/>
      <c r="Y753" s="113">
        <v>0</v>
      </c>
      <c r="Z753" s="113"/>
      <c r="AA753" s="113"/>
      <c r="AB753" s="113"/>
      <c r="AC753" s="113"/>
      <c r="AD753" s="113"/>
      <c r="AE753" s="113"/>
      <c r="AG753" s="7">
        <f>IF(Q753&gt;0,RANK(Q753,(N753:P753,Q753:AE753)),0)</f>
        <v>3</v>
      </c>
      <c r="AH753" s="7">
        <f>IF(R753&gt;0,RANK(R753,(N753:P753,Q753:AE753)),0)</f>
        <v>0</v>
      </c>
      <c r="AI753" s="7">
        <f>IF(T753&gt;0,RANK(T753,(N753:P753,Q753:AE753)),0)</f>
        <v>0</v>
      </c>
      <c r="AJ753" s="7">
        <f>IF(S753&gt;0,RANK(S753,(N753:P753,Q753:AE753)),0)</f>
        <v>4</v>
      </c>
      <c r="AK753" s="2">
        <f t="shared" si="285"/>
        <v>1.8852065321805955E-2</v>
      </c>
      <c r="AL753" s="2">
        <f t="shared" si="286"/>
        <v>0</v>
      </c>
      <c r="AM753" s="2">
        <f t="shared" si="287"/>
        <v>0</v>
      </c>
      <c r="AN753" s="2">
        <f t="shared" si="288"/>
        <v>3.3621517771373678E-3</v>
      </c>
      <c r="AP753" t="s">
        <v>431</v>
      </c>
      <c r="AQ753" t="s">
        <v>1564</v>
      </c>
      <c r="AT753" s="97">
        <v>18</v>
      </c>
      <c r="AU753" s="99">
        <v>45</v>
      </c>
      <c r="AV753" s="103">
        <f t="shared" si="289"/>
        <v>18045</v>
      </c>
      <c r="AX753" s="7" t="s">
        <v>1370</v>
      </c>
    </row>
    <row r="754" spans="1:50" hidden="1" outlineLevel="1">
      <c r="A754" t="s">
        <v>1785</v>
      </c>
      <c r="B754" t="s">
        <v>1564</v>
      </c>
      <c r="C754" s="1">
        <f t="shared" si="278"/>
        <v>7819</v>
      </c>
      <c r="D754" s="7">
        <f>IF(N754&gt;0, RANK(N754,(N754:P754,Q754:AE754)),0)</f>
        <v>2</v>
      </c>
      <c r="E754" s="7">
        <f>IF(O754&gt;0,RANK(O754,(N754:P754,Q754:AE754)),0)</f>
        <v>1</v>
      </c>
      <c r="F754" s="7">
        <f>IF(P754&gt;0,RANK(P754,(N754:P754,Q754:AE754)),0)</f>
        <v>0</v>
      </c>
      <c r="G754" s="1">
        <f t="shared" si="279"/>
        <v>1485</v>
      </c>
      <c r="H754" s="2">
        <f t="shared" si="280"/>
        <v>0.18992198490855608</v>
      </c>
      <c r="I754" s="2"/>
      <c r="J754" s="2">
        <f t="shared" si="281"/>
        <v>0.39148228673743446</v>
      </c>
      <c r="K754" s="2">
        <f t="shared" si="282"/>
        <v>0.58140427164599051</v>
      </c>
      <c r="L754" s="2">
        <f t="shared" si="283"/>
        <v>0</v>
      </c>
      <c r="M754" s="2">
        <f t="shared" si="284"/>
        <v>2.7113441616575029E-2</v>
      </c>
      <c r="N754" s="113">
        <v>3061</v>
      </c>
      <c r="O754" s="113">
        <v>4546</v>
      </c>
      <c r="P754" s="113"/>
      <c r="Q754" s="113">
        <v>181</v>
      </c>
      <c r="R754" s="113"/>
      <c r="S754" s="113">
        <v>31</v>
      </c>
      <c r="T754" s="113"/>
      <c r="U754" s="113"/>
      <c r="V754" s="113"/>
      <c r="W754" s="113"/>
      <c r="X754" s="113"/>
      <c r="Y754" s="113">
        <v>0</v>
      </c>
      <c r="Z754" s="113"/>
      <c r="AA754" s="113"/>
      <c r="AB754" s="113"/>
      <c r="AC754" s="113"/>
      <c r="AD754" s="113"/>
      <c r="AE754" s="113"/>
      <c r="AG754" s="7">
        <f>IF(Q754&gt;0,RANK(Q754,(N754:P754,Q754:AE754)),0)</f>
        <v>3</v>
      </c>
      <c r="AH754" s="7">
        <f>IF(R754&gt;0,RANK(R754,(N754:P754,Q754:AE754)),0)</f>
        <v>0</v>
      </c>
      <c r="AI754" s="7">
        <f>IF(T754&gt;0,RANK(T754,(N754:P754,Q754:AE754)),0)</f>
        <v>0</v>
      </c>
      <c r="AJ754" s="7">
        <f>IF(S754&gt;0,RANK(S754,(N754:P754,Q754:AE754)),0)</f>
        <v>4</v>
      </c>
      <c r="AK754" s="2">
        <f t="shared" si="285"/>
        <v>2.3148740248113569E-2</v>
      </c>
      <c r="AL754" s="2">
        <f t="shared" si="286"/>
        <v>0</v>
      </c>
      <c r="AM754" s="2">
        <f t="shared" si="287"/>
        <v>0</v>
      </c>
      <c r="AN754" s="2">
        <f t="shared" si="288"/>
        <v>3.9647013684614403E-3</v>
      </c>
      <c r="AP754" t="s">
        <v>1785</v>
      </c>
      <c r="AQ754" t="s">
        <v>1564</v>
      </c>
      <c r="AR754">
        <v>6</v>
      </c>
      <c r="AT754" s="97">
        <v>18</v>
      </c>
      <c r="AU754" s="99">
        <v>47</v>
      </c>
      <c r="AV754" s="103">
        <f t="shared" si="289"/>
        <v>18047</v>
      </c>
      <c r="AX754" s="7" t="s">
        <v>1370</v>
      </c>
    </row>
    <row r="755" spans="1:50" hidden="1" outlineLevel="1">
      <c r="A755" t="s">
        <v>1415</v>
      </c>
      <c r="B755" t="s">
        <v>1564</v>
      </c>
      <c r="C755" s="1">
        <f t="shared" si="278"/>
        <v>8210</v>
      </c>
      <c r="D755" s="7">
        <f>IF(N755&gt;0, RANK(N755,(N755:P755,Q755:AE755)),0)</f>
        <v>2</v>
      </c>
      <c r="E755" s="7">
        <f>IF(O755&gt;0,RANK(O755,(N755:P755,Q755:AE755)),0)</f>
        <v>1</v>
      </c>
      <c r="F755" s="7">
        <f>IF(P755&gt;0,RANK(P755,(N755:P755,Q755:AE755)),0)</f>
        <v>0</v>
      </c>
      <c r="G755" s="1">
        <f t="shared" si="279"/>
        <v>1699</v>
      </c>
      <c r="H755" s="2">
        <f t="shared" si="280"/>
        <v>0.20694275274056029</v>
      </c>
      <c r="I755" s="2"/>
      <c r="J755" s="2">
        <f t="shared" si="281"/>
        <v>0.38672350791717419</v>
      </c>
      <c r="K755" s="2">
        <f t="shared" si="282"/>
        <v>0.59366626065773442</v>
      </c>
      <c r="L755" s="2">
        <f t="shared" si="283"/>
        <v>0</v>
      </c>
      <c r="M755" s="2">
        <f t="shared" si="284"/>
        <v>1.9610231425091329E-2</v>
      </c>
      <c r="N755" s="113">
        <v>3175</v>
      </c>
      <c r="O755" s="113">
        <v>4874</v>
      </c>
      <c r="P755" s="113"/>
      <c r="Q755" s="113">
        <v>136</v>
      </c>
      <c r="R755" s="113"/>
      <c r="S755" s="113">
        <v>25</v>
      </c>
      <c r="T755" s="113"/>
      <c r="U755" s="113"/>
      <c r="V755" s="113"/>
      <c r="W755" s="113"/>
      <c r="X755" s="113"/>
      <c r="Y755" s="113">
        <v>0</v>
      </c>
      <c r="Z755" s="113"/>
      <c r="AA755" s="113"/>
      <c r="AB755" s="113"/>
      <c r="AC755" s="113"/>
      <c r="AD755" s="113"/>
      <c r="AE755" s="113"/>
      <c r="AG755" s="7">
        <f>IF(Q755&gt;0,RANK(Q755,(N755:P755,Q755:AE755)),0)</f>
        <v>3</v>
      </c>
      <c r="AH755" s="7">
        <f>IF(R755&gt;0,RANK(R755,(N755:P755,Q755:AE755)),0)</f>
        <v>0</v>
      </c>
      <c r="AI755" s="7">
        <f>IF(T755&gt;0,RANK(T755,(N755:P755,Q755:AE755)),0)</f>
        <v>0</v>
      </c>
      <c r="AJ755" s="7">
        <f>IF(S755&gt;0,RANK(S755,(N755:P755,Q755:AE755)),0)</f>
        <v>4</v>
      </c>
      <c r="AK755" s="2">
        <f t="shared" si="285"/>
        <v>1.6565164433617538E-2</v>
      </c>
      <c r="AL755" s="2">
        <f t="shared" si="286"/>
        <v>0</v>
      </c>
      <c r="AM755" s="2">
        <f t="shared" si="287"/>
        <v>0</v>
      </c>
      <c r="AN755" s="2">
        <f t="shared" si="288"/>
        <v>3.0450669914738123E-3</v>
      </c>
      <c r="AP755" t="s">
        <v>1415</v>
      </c>
      <c r="AQ755" t="s">
        <v>1564</v>
      </c>
      <c r="AR755">
        <v>2</v>
      </c>
      <c r="AT755" s="97">
        <v>18</v>
      </c>
      <c r="AU755" s="99">
        <v>49</v>
      </c>
      <c r="AV755" s="103">
        <f t="shared" si="289"/>
        <v>18049</v>
      </c>
      <c r="AX755" s="7" t="s">
        <v>1370</v>
      </c>
    </row>
    <row r="756" spans="1:50" hidden="1" outlineLevel="1">
      <c r="A756" t="s">
        <v>1372</v>
      </c>
      <c r="B756" t="s">
        <v>1564</v>
      </c>
      <c r="C756" s="1">
        <f t="shared" si="278"/>
        <v>14535</v>
      </c>
      <c r="D756" s="7">
        <f>IF(N756&gt;0, RANK(N756,(N756:P756,Q756:AE756)),0)</f>
        <v>1</v>
      </c>
      <c r="E756" s="7">
        <f>IF(O756&gt;0,RANK(O756,(N756:P756,Q756:AE756)),0)</f>
        <v>2</v>
      </c>
      <c r="F756" s="7">
        <f>IF(P756&gt;0,RANK(P756,(N756:P756,Q756:AE756)),0)</f>
        <v>0</v>
      </c>
      <c r="G756" s="1">
        <f t="shared" si="279"/>
        <v>488</v>
      </c>
      <c r="H756" s="2">
        <f t="shared" si="280"/>
        <v>3.3574131406948746E-2</v>
      </c>
      <c r="I756" s="2"/>
      <c r="J756" s="2">
        <f t="shared" si="281"/>
        <v>0.51076711386308915</v>
      </c>
      <c r="K756" s="2">
        <f t="shared" si="282"/>
        <v>0.47719298245614034</v>
      </c>
      <c r="L756" s="2">
        <f t="shared" si="283"/>
        <v>0</v>
      </c>
      <c r="M756" s="2">
        <f t="shared" si="284"/>
        <v>1.2039903680770514E-2</v>
      </c>
      <c r="N756" s="113">
        <v>7424</v>
      </c>
      <c r="O756" s="113">
        <v>6936</v>
      </c>
      <c r="P756" s="113"/>
      <c r="Q756" s="113">
        <v>143</v>
      </c>
      <c r="R756" s="113"/>
      <c r="S756" s="113">
        <v>32</v>
      </c>
      <c r="T756" s="113"/>
      <c r="U756" s="113"/>
      <c r="V756" s="113"/>
      <c r="W756" s="113"/>
      <c r="X756" s="113"/>
      <c r="Y756" s="113">
        <v>0</v>
      </c>
      <c r="Z756" s="113"/>
      <c r="AA756" s="113"/>
      <c r="AB756" s="113"/>
      <c r="AC756" s="113"/>
      <c r="AD756" s="113"/>
      <c r="AE756" s="113"/>
      <c r="AG756" s="7">
        <f>IF(Q756&gt;0,RANK(Q756,(N756:P756,Q756:AE756)),0)</f>
        <v>3</v>
      </c>
      <c r="AH756" s="7">
        <f>IF(R756&gt;0,RANK(R756,(N756:P756,Q756:AE756)),0)</f>
        <v>0</v>
      </c>
      <c r="AI756" s="7">
        <f>IF(T756&gt;0,RANK(T756,(N756:P756,Q756:AE756)),0)</f>
        <v>0</v>
      </c>
      <c r="AJ756" s="7">
        <f>IF(S756&gt;0,RANK(S756,(N756:P756,Q756:AE756)),0)</f>
        <v>4</v>
      </c>
      <c r="AK756" s="2">
        <f t="shared" si="285"/>
        <v>9.8383212934296527E-3</v>
      </c>
      <c r="AL756" s="2">
        <f t="shared" si="286"/>
        <v>0</v>
      </c>
      <c r="AM756" s="2">
        <f t="shared" si="287"/>
        <v>0</v>
      </c>
      <c r="AN756" s="2">
        <f t="shared" si="288"/>
        <v>2.2015823873409012E-3</v>
      </c>
      <c r="AP756" t="s">
        <v>1372</v>
      </c>
      <c r="AQ756" t="s">
        <v>1564</v>
      </c>
      <c r="AR756">
        <v>8</v>
      </c>
      <c r="AT756" s="97">
        <v>18</v>
      </c>
      <c r="AU756" s="99">
        <v>51</v>
      </c>
      <c r="AV756" s="103">
        <f t="shared" si="289"/>
        <v>18051</v>
      </c>
      <c r="AX756" s="7" t="s">
        <v>1370</v>
      </c>
    </row>
    <row r="757" spans="1:50" hidden="1" outlineLevel="1">
      <c r="A757" t="s">
        <v>373</v>
      </c>
      <c r="B757" t="s">
        <v>1564</v>
      </c>
      <c r="C757" s="1">
        <f t="shared" si="278"/>
        <v>28071</v>
      </c>
      <c r="D757" s="7">
        <f>IF(N757&gt;0, RANK(N757,(N757:P757,Q757:AE757)),0)</f>
        <v>2</v>
      </c>
      <c r="E757" s="7">
        <f>IF(O757&gt;0,RANK(O757,(N757:P757,Q757:AE757)),0)</f>
        <v>1</v>
      </c>
      <c r="F757" s="7">
        <f>IF(P757&gt;0,RANK(P757,(N757:P757,Q757:AE757)),0)</f>
        <v>0</v>
      </c>
      <c r="G757" s="1">
        <f t="shared" si="279"/>
        <v>7766</v>
      </c>
      <c r="H757" s="2">
        <f t="shared" si="280"/>
        <v>0.27665562324106729</v>
      </c>
      <c r="I757" s="2"/>
      <c r="J757" s="2">
        <f t="shared" si="281"/>
        <v>0.35374585871540021</v>
      </c>
      <c r="K757" s="2">
        <f t="shared" si="282"/>
        <v>0.6304014819564675</v>
      </c>
      <c r="L757" s="2">
        <f t="shared" si="283"/>
        <v>0</v>
      </c>
      <c r="M757" s="2">
        <f t="shared" si="284"/>
        <v>1.585265932813229E-2</v>
      </c>
      <c r="N757" s="113">
        <v>9930</v>
      </c>
      <c r="O757" s="113">
        <v>17696</v>
      </c>
      <c r="P757" s="113"/>
      <c r="Q757" s="113">
        <v>362</v>
      </c>
      <c r="R757" s="113"/>
      <c r="S757" s="113">
        <v>83</v>
      </c>
      <c r="T757" s="113"/>
      <c r="U757" s="113"/>
      <c r="V757" s="113"/>
      <c r="W757" s="113"/>
      <c r="X757" s="113"/>
      <c r="Y757" s="113">
        <v>0</v>
      </c>
      <c r="Z757" s="113"/>
      <c r="AA757" s="113"/>
      <c r="AB757" s="113"/>
      <c r="AC757" s="113"/>
      <c r="AD757" s="113"/>
      <c r="AE757" s="113"/>
      <c r="AG757" s="7">
        <f>IF(Q757&gt;0,RANK(Q757,(N757:P757,Q757:AE757)),0)</f>
        <v>3</v>
      </c>
      <c r="AH757" s="7">
        <f>IF(R757&gt;0,RANK(R757,(N757:P757,Q757:AE757)),0)</f>
        <v>0</v>
      </c>
      <c r="AI757" s="7">
        <f>IF(T757&gt;0,RANK(T757,(N757:P757,Q757:AE757)),0)</f>
        <v>0</v>
      </c>
      <c r="AJ757" s="7">
        <f>IF(S757&gt;0,RANK(S757,(N757:P757,Q757:AE757)),0)</f>
        <v>4</v>
      </c>
      <c r="AK757" s="2">
        <f t="shared" si="285"/>
        <v>1.2895871183783976E-2</v>
      </c>
      <c r="AL757" s="2">
        <f t="shared" si="286"/>
        <v>0</v>
      </c>
      <c r="AM757" s="2">
        <f t="shared" si="287"/>
        <v>0</v>
      </c>
      <c r="AN757" s="2">
        <f t="shared" si="288"/>
        <v>2.9567881443482596E-3</v>
      </c>
      <c r="AP757" t="s">
        <v>373</v>
      </c>
      <c r="AQ757" t="s">
        <v>1564</v>
      </c>
      <c r="AR757">
        <v>5</v>
      </c>
      <c r="AT757" s="97">
        <v>18</v>
      </c>
      <c r="AU757" s="99">
        <v>53</v>
      </c>
      <c r="AV757" s="103">
        <f t="shared" si="289"/>
        <v>18053</v>
      </c>
      <c r="AX757" s="7" t="s">
        <v>1370</v>
      </c>
    </row>
    <row r="758" spans="1:50" hidden="1" outlineLevel="1">
      <c r="A758" t="s">
        <v>1999</v>
      </c>
      <c r="B758" t="s">
        <v>1564</v>
      </c>
      <c r="C758" s="1">
        <f t="shared" si="278"/>
        <v>12841</v>
      </c>
      <c r="D758" s="7">
        <f>IF(N758&gt;0, RANK(N758,(N758:P758,Q758:AE758)),0)</f>
        <v>2</v>
      </c>
      <c r="E758" s="7">
        <f>IF(O758&gt;0,RANK(O758,(N758:P758,Q758:AE758)),0)</f>
        <v>1</v>
      </c>
      <c r="F758" s="7">
        <f>IF(P758&gt;0,RANK(P758,(N758:P758,Q758:AE758)),0)</f>
        <v>0</v>
      </c>
      <c r="G758" s="1">
        <f t="shared" si="279"/>
        <v>683</v>
      </c>
      <c r="H758" s="2">
        <f t="shared" si="280"/>
        <v>5.3189003971653298E-2</v>
      </c>
      <c r="I758" s="2"/>
      <c r="J758" s="2">
        <f t="shared" si="281"/>
        <v>0.46367105365625733</v>
      </c>
      <c r="K758" s="2">
        <f t="shared" si="282"/>
        <v>0.51686005762791065</v>
      </c>
      <c r="L758" s="2">
        <f t="shared" si="283"/>
        <v>0</v>
      </c>
      <c r="M758" s="2">
        <f t="shared" si="284"/>
        <v>1.9468888715831967E-2</v>
      </c>
      <c r="N758" s="113">
        <v>5954</v>
      </c>
      <c r="O758" s="113">
        <v>6637</v>
      </c>
      <c r="P758" s="113"/>
      <c r="Q758" s="113">
        <v>221</v>
      </c>
      <c r="R758" s="113"/>
      <c r="S758" s="113">
        <v>28</v>
      </c>
      <c r="T758" s="113"/>
      <c r="U758" s="113"/>
      <c r="V758" s="113"/>
      <c r="W758" s="113"/>
      <c r="X758" s="113"/>
      <c r="Y758" s="113">
        <v>1</v>
      </c>
      <c r="Z758" s="113"/>
      <c r="AA758" s="113"/>
      <c r="AB758" s="113"/>
      <c r="AC758" s="113"/>
      <c r="AD758" s="113"/>
      <c r="AE758" s="113"/>
      <c r="AG758" s="7">
        <f>IF(Q758&gt;0,RANK(Q758,(N758:P758,Q758:AE758)),0)</f>
        <v>3</v>
      </c>
      <c r="AH758" s="7">
        <f>IF(R758&gt;0,RANK(R758,(N758:P758,Q758:AE758)),0)</f>
        <v>0</v>
      </c>
      <c r="AI758" s="7">
        <f>IF(T758&gt;0,RANK(T758,(N758:P758,Q758:AE758)),0)</f>
        <v>0</v>
      </c>
      <c r="AJ758" s="7">
        <f>IF(S758&gt;0,RANK(S758,(N758:P758,Q758:AE758)),0)</f>
        <v>4</v>
      </c>
      <c r="AK758" s="2">
        <f t="shared" si="285"/>
        <v>1.7210497624795578E-2</v>
      </c>
      <c r="AL758" s="2">
        <f t="shared" si="286"/>
        <v>0</v>
      </c>
      <c r="AM758" s="2">
        <f t="shared" si="287"/>
        <v>0</v>
      </c>
      <c r="AN758" s="2">
        <f t="shared" si="288"/>
        <v>2.1805155361731953E-3</v>
      </c>
      <c r="AP758" t="s">
        <v>1999</v>
      </c>
      <c r="AQ758" t="s">
        <v>1564</v>
      </c>
      <c r="AR758">
        <v>8</v>
      </c>
      <c r="AT758" s="97">
        <v>18</v>
      </c>
      <c r="AU758" s="99">
        <v>55</v>
      </c>
      <c r="AV758" s="103">
        <f t="shared" si="289"/>
        <v>18055</v>
      </c>
      <c r="AX758" s="7" t="s">
        <v>1370</v>
      </c>
    </row>
    <row r="759" spans="1:50" hidden="1" outlineLevel="1">
      <c r="A759" t="s">
        <v>1893</v>
      </c>
      <c r="B759" t="s">
        <v>1564</v>
      </c>
      <c r="C759" s="1">
        <f t="shared" si="278"/>
        <v>54830</v>
      </c>
      <c r="D759" s="7">
        <f>IF(N759&gt;0, RANK(N759,(N759:P759,Q759:AE759)),0)</f>
        <v>2</v>
      </c>
      <c r="E759" s="7">
        <f>IF(O759&gt;0,RANK(O759,(N759:P759,Q759:AE759)),0)</f>
        <v>1</v>
      </c>
      <c r="F759" s="7">
        <f>IF(P759&gt;0,RANK(P759,(N759:P759,Q759:AE759)),0)</f>
        <v>0</v>
      </c>
      <c r="G759" s="1">
        <f t="shared" si="279"/>
        <v>33345</v>
      </c>
      <c r="H759" s="2">
        <f t="shared" si="280"/>
        <v>0.6081524712748495</v>
      </c>
      <c r="I759" s="2"/>
      <c r="J759" s="2">
        <f t="shared" si="281"/>
        <v>0.18502644537661864</v>
      </c>
      <c r="K759" s="2">
        <f t="shared" si="282"/>
        <v>0.79317891665146822</v>
      </c>
      <c r="L759" s="2">
        <f t="shared" si="283"/>
        <v>0</v>
      </c>
      <c r="M759" s="2">
        <f t="shared" si="284"/>
        <v>2.1794637971913167E-2</v>
      </c>
      <c r="N759" s="113">
        <v>10145</v>
      </c>
      <c r="O759" s="113">
        <v>43490</v>
      </c>
      <c r="P759" s="113"/>
      <c r="Q759" s="113">
        <v>1061</v>
      </c>
      <c r="R759" s="113"/>
      <c r="S759" s="113">
        <v>134</v>
      </c>
      <c r="T759" s="113"/>
      <c r="U759" s="113"/>
      <c r="V759" s="113"/>
      <c r="W759" s="113"/>
      <c r="X759" s="113"/>
      <c r="Y759" s="113">
        <v>0</v>
      </c>
      <c r="Z759" s="113"/>
      <c r="AA759" s="113"/>
      <c r="AB759" s="113"/>
      <c r="AC759" s="113"/>
      <c r="AD759" s="113"/>
      <c r="AE759" s="113"/>
      <c r="AG759" s="7">
        <f>IF(Q759&gt;0,RANK(Q759,(N759:P759,Q759:AE759)),0)</f>
        <v>3</v>
      </c>
      <c r="AH759" s="7">
        <f>IF(R759&gt;0,RANK(R759,(N759:P759,Q759:AE759)),0)</f>
        <v>0</v>
      </c>
      <c r="AI759" s="7">
        <f>IF(T759&gt;0,RANK(T759,(N759:P759,Q759:AE759)),0)</f>
        <v>0</v>
      </c>
      <c r="AJ759" s="7">
        <f>IF(S759&gt;0,RANK(S759,(N759:P759,Q759:AE759)),0)</f>
        <v>4</v>
      </c>
      <c r="AK759" s="2">
        <f t="shared" si="285"/>
        <v>1.9350720408535475E-2</v>
      </c>
      <c r="AL759" s="2">
        <f t="shared" si="286"/>
        <v>0</v>
      </c>
      <c r="AM759" s="2">
        <f t="shared" si="287"/>
        <v>0</v>
      </c>
      <c r="AN759" s="2">
        <f t="shared" si="288"/>
        <v>2.4439175633777128E-3</v>
      </c>
      <c r="AP759" t="s">
        <v>1893</v>
      </c>
      <c r="AQ759" t="s">
        <v>1564</v>
      </c>
      <c r="AR759">
        <v>5</v>
      </c>
      <c r="AT759" s="97">
        <v>18</v>
      </c>
      <c r="AU759" s="99">
        <v>57</v>
      </c>
      <c r="AV759" s="103">
        <f t="shared" si="289"/>
        <v>18057</v>
      </c>
      <c r="AX759" s="7" t="s">
        <v>1370</v>
      </c>
    </row>
    <row r="760" spans="1:50" hidden="1" outlineLevel="1">
      <c r="A760" t="s">
        <v>1521</v>
      </c>
      <c r="B760" t="s">
        <v>1564</v>
      </c>
      <c r="C760" s="1">
        <f t="shared" si="278"/>
        <v>20421</v>
      </c>
      <c r="D760" s="7">
        <f>IF(N760&gt;0, RANK(N760,(N760:P760,Q760:AE760)),0)</f>
        <v>2</v>
      </c>
      <c r="E760" s="7">
        <f>IF(O760&gt;0,RANK(O760,(N760:P760,Q760:AE760)),0)</f>
        <v>1</v>
      </c>
      <c r="F760" s="7">
        <f>IF(P760&gt;0,RANK(P760,(N760:P760,Q760:AE760)),0)</f>
        <v>0</v>
      </c>
      <c r="G760" s="1">
        <f t="shared" si="279"/>
        <v>8619</v>
      </c>
      <c r="H760" s="2">
        <f t="shared" si="280"/>
        <v>0.42206552078742471</v>
      </c>
      <c r="I760" s="2"/>
      <c r="J760" s="2">
        <f t="shared" si="281"/>
        <v>0.27657803241760931</v>
      </c>
      <c r="K760" s="2">
        <f t="shared" si="282"/>
        <v>0.69864355320503402</v>
      </c>
      <c r="L760" s="2">
        <f t="shared" si="283"/>
        <v>0</v>
      </c>
      <c r="M760" s="2">
        <f t="shared" si="284"/>
        <v>2.4778414377356728E-2</v>
      </c>
      <c r="N760" s="113">
        <v>5648</v>
      </c>
      <c r="O760" s="113">
        <v>14267</v>
      </c>
      <c r="P760" s="113"/>
      <c r="Q760" s="113">
        <v>422</v>
      </c>
      <c r="R760" s="113"/>
      <c r="S760" s="113">
        <v>84</v>
      </c>
      <c r="T760" s="113"/>
      <c r="U760" s="113"/>
      <c r="V760" s="113"/>
      <c r="W760" s="113"/>
      <c r="X760" s="113"/>
      <c r="Y760" s="113">
        <v>0</v>
      </c>
      <c r="Z760" s="113"/>
      <c r="AA760" s="113"/>
      <c r="AB760" s="113"/>
      <c r="AC760" s="113"/>
      <c r="AD760" s="113"/>
      <c r="AE760" s="113"/>
      <c r="AG760" s="7">
        <f>IF(Q760&gt;0,RANK(Q760,(N760:P760,Q760:AE760)),0)</f>
        <v>3</v>
      </c>
      <c r="AH760" s="7">
        <f>IF(R760&gt;0,RANK(R760,(N760:P760,Q760:AE760)),0)</f>
        <v>0</v>
      </c>
      <c r="AI760" s="7">
        <f>IF(T760&gt;0,RANK(T760,(N760:P760,Q760:AE760)),0)</f>
        <v>0</v>
      </c>
      <c r="AJ760" s="7">
        <f>IF(S760&gt;0,RANK(S760,(N760:P760,Q760:AE760)),0)</f>
        <v>4</v>
      </c>
      <c r="AK760" s="2">
        <f t="shared" si="285"/>
        <v>2.0665001713921945E-2</v>
      </c>
      <c r="AL760" s="2">
        <f t="shared" si="286"/>
        <v>0</v>
      </c>
      <c r="AM760" s="2">
        <f t="shared" si="287"/>
        <v>0</v>
      </c>
      <c r="AN760" s="2">
        <f t="shared" si="288"/>
        <v>4.1134126634346999E-3</v>
      </c>
      <c r="AP760" t="s">
        <v>1521</v>
      </c>
      <c r="AQ760" t="s">
        <v>1564</v>
      </c>
      <c r="AR760">
        <v>5</v>
      </c>
      <c r="AT760" s="97">
        <v>18</v>
      </c>
      <c r="AU760" s="99">
        <v>59</v>
      </c>
      <c r="AV760" s="103">
        <f t="shared" si="289"/>
        <v>18059</v>
      </c>
      <c r="AX760" s="7" t="s">
        <v>1370</v>
      </c>
    </row>
    <row r="761" spans="1:50" hidden="1" outlineLevel="1">
      <c r="A761" t="s">
        <v>374</v>
      </c>
      <c r="B761" t="s">
        <v>1564</v>
      </c>
      <c r="C761" s="1">
        <f t="shared" si="278"/>
        <v>13451</v>
      </c>
      <c r="D761" s="7">
        <f>IF(N761&gt;0, RANK(N761,(N761:P761,Q761:AE761)),0)</f>
        <v>1</v>
      </c>
      <c r="E761" s="7">
        <f>IF(O761&gt;0,RANK(O761,(N761:P761,Q761:AE761)),0)</f>
        <v>2</v>
      </c>
      <c r="F761" s="7">
        <f>IF(P761&gt;0,RANK(P761,(N761:P761,Q761:AE761)),0)</f>
        <v>0</v>
      </c>
      <c r="G761" s="1">
        <f t="shared" si="279"/>
        <v>726</v>
      </c>
      <c r="H761" s="2">
        <f t="shared" si="280"/>
        <v>5.3973682254107501E-2</v>
      </c>
      <c r="I761" s="2"/>
      <c r="J761" s="2">
        <f t="shared" si="281"/>
        <v>0.51906921418481899</v>
      </c>
      <c r="K761" s="2">
        <f t="shared" si="282"/>
        <v>0.46509553193071146</v>
      </c>
      <c r="L761" s="2">
        <f t="shared" si="283"/>
        <v>0</v>
      </c>
      <c r="M761" s="2">
        <f t="shared" si="284"/>
        <v>1.5835253884469547E-2</v>
      </c>
      <c r="N761" s="113">
        <v>6982</v>
      </c>
      <c r="O761" s="113">
        <v>6256</v>
      </c>
      <c r="P761" s="113"/>
      <c r="Q761" s="113">
        <v>182</v>
      </c>
      <c r="R761" s="113"/>
      <c r="S761" s="113">
        <v>31</v>
      </c>
      <c r="T761" s="113"/>
      <c r="U761" s="113"/>
      <c r="V761" s="113"/>
      <c r="W761" s="113"/>
      <c r="X761" s="113"/>
      <c r="Y761" s="113">
        <v>0</v>
      </c>
      <c r="Z761" s="113"/>
      <c r="AA761" s="113"/>
      <c r="AB761" s="113"/>
      <c r="AC761" s="113"/>
      <c r="AD761" s="113"/>
      <c r="AE761" s="113"/>
      <c r="AG761" s="7">
        <f>IF(Q761&gt;0,RANK(Q761,(N761:P761,Q761:AE761)),0)</f>
        <v>3</v>
      </c>
      <c r="AH761" s="7">
        <f>IF(R761&gt;0,RANK(R761,(N761:P761,Q761:AE761)),0)</f>
        <v>0</v>
      </c>
      <c r="AI761" s="7">
        <f>IF(T761&gt;0,RANK(T761,(N761:P761,Q761:AE761)),0)</f>
        <v>0</v>
      </c>
      <c r="AJ761" s="7">
        <f>IF(S761&gt;0,RANK(S761,(N761:P761,Q761:AE761)),0)</f>
        <v>4</v>
      </c>
      <c r="AK761" s="2">
        <f t="shared" si="285"/>
        <v>1.3530592521002156E-2</v>
      </c>
      <c r="AL761" s="2">
        <f t="shared" si="286"/>
        <v>0</v>
      </c>
      <c r="AM761" s="2">
        <f t="shared" si="287"/>
        <v>0</v>
      </c>
      <c r="AN761" s="2">
        <f t="shared" si="288"/>
        <v>2.3046613634674002E-3</v>
      </c>
      <c r="AP761" t="s">
        <v>374</v>
      </c>
      <c r="AQ761" t="s">
        <v>1564</v>
      </c>
      <c r="AR761">
        <v>9</v>
      </c>
      <c r="AT761" s="97">
        <v>18</v>
      </c>
      <c r="AU761" s="99">
        <v>61</v>
      </c>
      <c r="AV761" s="103">
        <f t="shared" si="289"/>
        <v>18061</v>
      </c>
      <c r="AX761" s="7" t="s">
        <v>1370</v>
      </c>
    </row>
    <row r="762" spans="1:50" hidden="1" outlineLevel="1">
      <c r="A762" t="s">
        <v>1481</v>
      </c>
      <c r="B762" t="s">
        <v>1564</v>
      </c>
      <c r="C762" s="1">
        <f t="shared" si="278"/>
        <v>32469</v>
      </c>
      <c r="D762" s="7">
        <f>IF(N762&gt;0, RANK(N762,(N762:P762,Q762:AE762)),0)</f>
        <v>2</v>
      </c>
      <c r="E762" s="7">
        <f>IF(O762&gt;0,RANK(O762,(N762:P762,Q762:AE762)),0)</f>
        <v>1</v>
      </c>
      <c r="F762" s="7">
        <f>IF(P762&gt;0,RANK(P762,(N762:P762,Q762:AE762)),0)</f>
        <v>0</v>
      </c>
      <c r="G762" s="1">
        <f t="shared" si="279"/>
        <v>16075</v>
      </c>
      <c r="H762" s="2">
        <f t="shared" si="280"/>
        <v>0.49508762203948381</v>
      </c>
      <c r="I762" s="2"/>
      <c r="J762" s="2">
        <f t="shared" si="281"/>
        <v>0.24216945394068187</v>
      </c>
      <c r="K762" s="2">
        <f t="shared" si="282"/>
        <v>0.73725707598016565</v>
      </c>
      <c r="L762" s="2">
        <f t="shared" si="283"/>
        <v>0</v>
      </c>
      <c r="M762" s="2">
        <f t="shared" si="284"/>
        <v>2.0573470079152445E-2</v>
      </c>
      <c r="N762" s="113">
        <v>7863</v>
      </c>
      <c r="O762" s="113">
        <v>23938</v>
      </c>
      <c r="P762" s="113"/>
      <c r="Q762" s="113">
        <v>556</v>
      </c>
      <c r="R762" s="113"/>
      <c r="S762" s="113">
        <v>112</v>
      </c>
      <c r="T762" s="113"/>
      <c r="U762" s="113"/>
      <c r="V762" s="113"/>
      <c r="W762" s="113"/>
      <c r="X762" s="113"/>
      <c r="Y762" s="113">
        <v>0</v>
      </c>
      <c r="Z762" s="113"/>
      <c r="AA762" s="113"/>
      <c r="AB762" s="113"/>
      <c r="AC762" s="113"/>
      <c r="AD762" s="113"/>
      <c r="AE762" s="113"/>
      <c r="AG762" s="7">
        <f>IF(Q762&gt;0,RANK(Q762,(N762:P762,Q762:AE762)),0)</f>
        <v>3</v>
      </c>
      <c r="AH762" s="7">
        <f>IF(R762&gt;0,RANK(R762,(N762:P762,Q762:AE762)),0)</f>
        <v>0</v>
      </c>
      <c r="AI762" s="7">
        <f>IF(T762&gt;0,RANK(T762,(N762:P762,Q762:AE762)),0)</f>
        <v>0</v>
      </c>
      <c r="AJ762" s="7">
        <f>IF(S762&gt;0,RANK(S762,(N762:P762,Q762:AE762)),0)</f>
        <v>4</v>
      </c>
      <c r="AK762" s="2">
        <f t="shared" si="285"/>
        <v>1.7124025994025072E-2</v>
      </c>
      <c r="AL762" s="2">
        <f t="shared" si="286"/>
        <v>0</v>
      </c>
      <c r="AM762" s="2">
        <f t="shared" si="287"/>
        <v>0</v>
      </c>
      <c r="AN762" s="2">
        <f t="shared" si="288"/>
        <v>3.4494440851273521E-3</v>
      </c>
      <c r="AP762" t="s">
        <v>1481</v>
      </c>
      <c r="AQ762" t="s">
        <v>1564</v>
      </c>
      <c r="AR762">
        <v>4</v>
      </c>
      <c r="AT762" s="97">
        <v>18</v>
      </c>
      <c r="AU762" s="99">
        <v>63</v>
      </c>
      <c r="AV762" s="103">
        <f t="shared" si="289"/>
        <v>18063</v>
      </c>
      <c r="AX762" s="7" t="s">
        <v>1370</v>
      </c>
    </row>
    <row r="763" spans="1:50" hidden="1" outlineLevel="1">
      <c r="A763" t="s">
        <v>525</v>
      </c>
      <c r="B763" t="s">
        <v>1564</v>
      </c>
      <c r="C763" s="1">
        <f t="shared" ref="C763:C794" si="290">SUM(N763:AE763)</f>
        <v>19742</v>
      </c>
      <c r="D763" s="7">
        <f>IF(N763&gt;0, RANK(N763,(N763:P763,Q763:AE763)),0)</f>
        <v>2</v>
      </c>
      <c r="E763" s="7">
        <f>IF(O763&gt;0,RANK(O763,(N763:P763,Q763:AE763)),0)</f>
        <v>1</v>
      </c>
      <c r="F763" s="7">
        <f>IF(P763&gt;0,RANK(P763,(N763:P763,Q763:AE763)),0)</f>
        <v>0</v>
      </c>
      <c r="G763" s="1">
        <f t="shared" ref="G763:G794" si="291">IF(C763&gt;0,MAX(N763:P763)-LARGE(N763:P763,2),0)</f>
        <v>3592</v>
      </c>
      <c r="H763" s="2">
        <f t="shared" ref="H763:H794" si="292">IF(C763&gt;0,G763/C763,0)</f>
        <v>0.18194711781987641</v>
      </c>
      <c r="I763" s="2"/>
      <c r="J763" s="2">
        <f t="shared" ref="J763:J794" si="293">IF($C763=0,"-",N763/$C763)</f>
        <v>0.39879444838415562</v>
      </c>
      <c r="K763" s="2">
        <f t="shared" ref="K763:K794" si="294">IF($C763=0,"-",O763/$C763)</f>
        <v>0.58074156620403206</v>
      </c>
      <c r="L763" s="2">
        <f t="shared" ref="L763:L794" si="295">IF($C763=0,"-",P763/$C763)</f>
        <v>0</v>
      </c>
      <c r="M763" s="2">
        <f t="shared" ref="M763:M794" si="296">IF(C763=0,"-",(1-J763-K763-L763))</f>
        <v>2.0463985411812269E-2</v>
      </c>
      <c r="N763" s="113">
        <v>7873</v>
      </c>
      <c r="O763" s="113">
        <v>11465</v>
      </c>
      <c r="P763" s="113"/>
      <c r="Q763" s="113">
        <v>337</v>
      </c>
      <c r="R763" s="113"/>
      <c r="S763" s="113">
        <v>67</v>
      </c>
      <c r="T763" s="113"/>
      <c r="U763" s="113"/>
      <c r="V763" s="113"/>
      <c r="W763" s="113"/>
      <c r="X763" s="113"/>
      <c r="Y763" s="113">
        <v>0</v>
      </c>
      <c r="Z763" s="113"/>
      <c r="AA763" s="113"/>
      <c r="AB763" s="113"/>
      <c r="AC763" s="113"/>
      <c r="AD763" s="113"/>
      <c r="AE763" s="113"/>
      <c r="AG763" s="7">
        <f>IF(Q763&gt;0,RANK(Q763,(N763:P763,Q763:AE763)),0)</f>
        <v>3</v>
      </c>
      <c r="AH763" s="7">
        <f>IF(R763&gt;0,RANK(R763,(N763:P763,Q763:AE763)),0)</f>
        <v>0</v>
      </c>
      <c r="AI763" s="7">
        <f>IF(T763&gt;0,RANK(T763,(N763:P763,Q763:AE763)),0)</f>
        <v>0</v>
      </c>
      <c r="AJ763" s="7">
        <f>IF(S763&gt;0,RANK(S763,(N763:P763,Q763:AE763)),0)</f>
        <v>4</v>
      </c>
      <c r="AK763" s="2">
        <f t="shared" ref="AK763:AK794" si="297">IF($C763=0,"-",Q763/$C763)</f>
        <v>1.7070205652922704E-2</v>
      </c>
      <c r="AL763" s="2">
        <f t="shared" ref="AL763:AL794" si="298">IF($C763=0,"-",R763/$C763)</f>
        <v>0</v>
      </c>
      <c r="AM763" s="2">
        <f t="shared" ref="AM763:AM794" si="299">IF($C763=0,"-",T763/$C763)</f>
        <v>0</v>
      </c>
      <c r="AN763" s="2">
        <f t="shared" ref="AN763:AN794" si="300">IF($C763=0,"-",S763/$C763)</f>
        <v>3.3937797588896768E-3</v>
      </c>
      <c r="AP763" t="s">
        <v>525</v>
      </c>
      <c r="AQ763" t="s">
        <v>1564</v>
      </c>
      <c r="AR763">
        <v>6</v>
      </c>
      <c r="AT763" s="97">
        <v>18</v>
      </c>
      <c r="AU763" s="99">
        <v>65</v>
      </c>
      <c r="AV763" s="103">
        <f t="shared" si="289"/>
        <v>18065</v>
      </c>
      <c r="AX763" s="7" t="s">
        <v>1370</v>
      </c>
    </row>
    <row r="764" spans="1:50" hidden="1" outlineLevel="1">
      <c r="A764" t="s">
        <v>1143</v>
      </c>
      <c r="B764" t="s">
        <v>1564</v>
      </c>
      <c r="C764" s="1">
        <f t="shared" si="290"/>
        <v>33694</v>
      </c>
      <c r="D764" s="7">
        <f>IF(N764&gt;0, RANK(N764,(N764:P764,Q764:AE764)),0)</f>
        <v>2</v>
      </c>
      <c r="E764" s="7">
        <f>IF(O764&gt;0,RANK(O764,(N764:P764,Q764:AE764)),0)</f>
        <v>1</v>
      </c>
      <c r="F764" s="7">
        <f>IF(P764&gt;0,RANK(P764,(N764:P764,Q764:AE764)),0)</f>
        <v>0</v>
      </c>
      <c r="G764" s="1">
        <f t="shared" si="291"/>
        <v>5894</v>
      </c>
      <c r="H764" s="2">
        <f t="shared" si="292"/>
        <v>0.17492728675728617</v>
      </c>
      <c r="I764" s="2"/>
      <c r="J764" s="2">
        <f t="shared" si="293"/>
        <v>0.3980530658277438</v>
      </c>
      <c r="K764" s="2">
        <f t="shared" si="294"/>
        <v>0.57298035258503</v>
      </c>
      <c r="L764" s="2">
        <f t="shared" si="295"/>
        <v>0</v>
      </c>
      <c r="M764" s="2">
        <f t="shared" si="296"/>
        <v>2.8966581587226203E-2</v>
      </c>
      <c r="N764" s="113">
        <v>13412</v>
      </c>
      <c r="O764" s="113">
        <v>19306</v>
      </c>
      <c r="P764" s="113"/>
      <c r="Q764" s="113">
        <v>845</v>
      </c>
      <c r="R764" s="113"/>
      <c r="S764" s="113">
        <v>131</v>
      </c>
      <c r="T764" s="113"/>
      <c r="U764" s="113"/>
      <c r="V764" s="113"/>
      <c r="W764" s="113"/>
      <c r="X764" s="113"/>
      <c r="Y764" s="113">
        <v>0</v>
      </c>
      <c r="Z764" s="113"/>
      <c r="AA764" s="113"/>
      <c r="AB764" s="113"/>
      <c r="AC764" s="113"/>
      <c r="AD764" s="113"/>
      <c r="AE764" s="113"/>
      <c r="AG764" s="7">
        <f>IF(Q764&gt;0,RANK(Q764,(N764:P764,Q764:AE764)),0)</f>
        <v>3</v>
      </c>
      <c r="AH764" s="7">
        <f>IF(R764&gt;0,RANK(R764,(N764:P764,Q764:AE764)),0)</f>
        <v>0</v>
      </c>
      <c r="AI764" s="7">
        <f>IF(T764&gt;0,RANK(T764,(N764:P764,Q764:AE764)),0)</f>
        <v>0</v>
      </c>
      <c r="AJ764" s="7">
        <f>IF(S764&gt;0,RANK(S764,(N764:P764,Q764:AE764)),0)</f>
        <v>4</v>
      </c>
      <c r="AK764" s="2">
        <f t="shared" si="297"/>
        <v>2.507864901762925E-2</v>
      </c>
      <c r="AL764" s="2">
        <f t="shared" si="298"/>
        <v>0</v>
      </c>
      <c r="AM764" s="2">
        <f t="shared" si="299"/>
        <v>0</v>
      </c>
      <c r="AN764" s="2">
        <f t="shared" si="300"/>
        <v>3.8879325695969609E-3</v>
      </c>
      <c r="AP764" t="s">
        <v>1143</v>
      </c>
      <c r="AQ764" t="s">
        <v>1564</v>
      </c>
      <c r="AT764" s="97">
        <v>18</v>
      </c>
      <c r="AU764" s="99">
        <v>67</v>
      </c>
      <c r="AV764" s="103">
        <f t="shared" si="289"/>
        <v>18067</v>
      </c>
      <c r="AX764" s="7" t="s">
        <v>1370</v>
      </c>
    </row>
    <row r="765" spans="1:50" hidden="1" outlineLevel="1">
      <c r="A765" t="s">
        <v>1085</v>
      </c>
      <c r="B765" t="s">
        <v>1564</v>
      </c>
      <c r="C765" s="1">
        <f t="shared" si="290"/>
        <v>15430</v>
      </c>
      <c r="D765" s="7">
        <f>IF(N765&gt;0, RANK(N765,(N765:P765,Q765:AE765)),0)</f>
        <v>2</v>
      </c>
      <c r="E765" s="7">
        <f>IF(O765&gt;0,RANK(O765,(N765:P765,Q765:AE765)),0)</f>
        <v>1</v>
      </c>
      <c r="F765" s="7">
        <f>IF(P765&gt;0,RANK(P765,(N765:P765,Q765:AE765)),0)</f>
        <v>0</v>
      </c>
      <c r="G765" s="1">
        <f t="shared" si="291"/>
        <v>5761</v>
      </c>
      <c r="H765" s="2">
        <f t="shared" si="292"/>
        <v>0.3733635774465327</v>
      </c>
      <c r="I765" s="2"/>
      <c r="J765" s="2">
        <f t="shared" si="293"/>
        <v>0.30784186649384315</v>
      </c>
      <c r="K765" s="2">
        <f t="shared" si="294"/>
        <v>0.68120544394037585</v>
      </c>
      <c r="L765" s="2">
        <f t="shared" si="295"/>
        <v>0</v>
      </c>
      <c r="M765" s="2">
        <f t="shared" si="296"/>
        <v>1.0952689565780993E-2</v>
      </c>
      <c r="N765" s="113">
        <v>4750</v>
      </c>
      <c r="O765" s="113">
        <v>10511</v>
      </c>
      <c r="P765" s="113"/>
      <c r="Q765" s="113">
        <v>58</v>
      </c>
      <c r="R765" s="113"/>
      <c r="S765" s="113">
        <v>111</v>
      </c>
      <c r="T765" s="113"/>
      <c r="U765" s="113"/>
      <c r="V765" s="113"/>
      <c r="W765" s="113"/>
      <c r="X765" s="113"/>
      <c r="Y765" s="113">
        <v>0</v>
      </c>
      <c r="Z765" s="113"/>
      <c r="AA765" s="113"/>
      <c r="AB765" s="113"/>
      <c r="AC765" s="113"/>
      <c r="AD765" s="113"/>
      <c r="AE765" s="113"/>
      <c r="AG765" s="7">
        <f>IF(Q765&gt;0,RANK(Q765,(N765:P765,Q765:AE765)),0)</f>
        <v>4</v>
      </c>
      <c r="AH765" s="7">
        <f>IF(R765&gt;0,RANK(R765,(N765:P765,Q765:AE765)),0)</f>
        <v>0</v>
      </c>
      <c r="AI765" s="7">
        <f>IF(T765&gt;0,RANK(T765,(N765:P765,Q765:AE765)),0)</f>
        <v>0</v>
      </c>
      <c r="AJ765" s="7">
        <f>IF(S765&gt;0,RANK(S765,(N765:P765,Q765:AE765)),0)</f>
        <v>3</v>
      </c>
      <c r="AK765" s="2">
        <f t="shared" si="297"/>
        <v>3.7589112119248216E-3</v>
      </c>
      <c r="AL765" s="2">
        <f t="shared" si="298"/>
        <v>0</v>
      </c>
      <c r="AM765" s="2">
        <f t="shared" si="299"/>
        <v>0</v>
      </c>
      <c r="AN765" s="2">
        <f t="shared" si="300"/>
        <v>7.1937783538561246E-3</v>
      </c>
      <c r="AP765" t="s">
        <v>1085</v>
      </c>
      <c r="AQ765" t="s">
        <v>1564</v>
      </c>
      <c r="AR765" s="1">
        <v>5</v>
      </c>
      <c r="AS765" s="1"/>
      <c r="AT765" s="97">
        <v>18</v>
      </c>
      <c r="AU765" s="99">
        <v>69</v>
      </c>
      <c r="AV765" s="103">
        <f t="shared" si="289"/>
        <v>18069</v>
      </c>
      <c r="AW765" s="1"/>
      <c r="AX765" s="7" t="s">
        <v>1370</v>
      </c>
    </row>
    <row r="766" spans="1:50" hidden="1" outlineLevel="1">
      <c r="A766" t="s">
        <v>1151</v>
      </c>
      <c r="B766" t="s">
        <v>1564</v>
      </c>
      <c r="C766" s="1">
        <f t="shared" si="290"/>
        <v>14972</v>
      </c>
      <c r="D766" s="7">
        <f>IF(N766&gt;0, RANK(N766,(N766:P766,Q766:AE766)),0)</f>
        <v>2</v>
      </c>
      <c r="E766" s="7">
        <f>IF(O766&gt;0,RANK(O766,(N766:P766,Q766:AE766)),0)</f>
        <v>1</v>
      </c>
      <c r="F766" s="7">
        <f>IF(P766&gt;0,RANK(P766,(N766:P766,Q766:AE766)),0)</f>
        <v>0</v>
      </c>
      <c r="G766" s="1">
        <f t="shared" si="291"/>
        <v>2439</v>
      </c>
      <c r="H766" s="2">
        <f t="shared" si="292"/>
        <v>0.16290408763024311</v>
      </c>
      <c r="I766" s="2"/>
      <c r="J766" s="2">
        <f t="shared" si="293"/>
        <v>0.41083355597114612</v>
      </c>
      <c r="K766" s="2">
        <f t="shared" si="294"/>
        <v>0.57373764360138924</v>
      </c>
      <c r="L766" s="2">
        <f t="shared" si="295"/>
        <v>0</v>
      </c>
      <c r="M766" s="2">
        <f t="shared" si="296"/>
        <v>1.542880042746464E-2</v>
      </c>
      <c r="N766" s="113">
        <v>6151</v>
      </c>
      <c r="O766" s="113">
        <v>8590</v>
      </c>
      <c r="P766" s="113"/>
      <c r="Q766" s="113">
        <v>215</v>
      </c>
      <c r="R766" s="113"/>
      <c r="S766" s="113">
        <v>16</v>
      </c>
      <c r="T766" s="113"/>
      <c r="U766" s="113"/>
      <c r="V766" s="113"/>
      <c r="W766" s="113"/>
      <c r="X766" s="113"/>
      <c r="Y766" s="113">
        <v>0</v>
      </c>
      <c r="Z766" s="113"/>
      <c r="AA766" s="113"/>
      <c r="AB766" s="113"/>
      <c r="AC766" s="113"/>
      <c r="AD766" s="113"/>
      <c r="AE766" s="113"/>
      <c r="AG766" s="7">
        <f>IF(Q766&gt;0,RANK(Q766,(N766:P766,Q766:AE766)),0)</f>
        <v>3</v>
      </c>
      <c r="AH766" s="7">
        <f>IF(R766&gt;0,RANK(R766,(N766:P766,Q766:AE766)),0)</f>
        <v>0</v>
      </c>
      <c r="AI766" s="7">
        <f>IF(T766&gt;0,RANK(T766,(N766:P766,Q766:AE766)),0)</f>
        <v>0</v>
      </c>
      <c r="AJ766" s="7">
        <f>IF(S766&gt;0,RANK(S766,(N766:P766,Q766:AE766)),0)</f>
        <v>4</v>
      </c>
      <c r="AK766" s="2">
        <f t="shared" si="297"/>
        <v>1.4360138925995192E-2</v>
      </c>
      <c r="AL766" s="2">
        <f t="shared" si="298"/>
        <v>0</v>
      </c>
      <c r="AM766" s="2">
        <f t="shared" si="299"/>
        <v>0</v>
      </c>
      <c r="AN766" s="2">
        <f t="shared" si="300"/>
        <v>1.0686615014694097E-3</v>
      </c>
      <c r="AP766" t="s">
        <v>1151</v>
      </c>
      <c r="AQ766" t="s">
        <v>1564</v>
      </c>
      <c r="AR766" s="1">
        <v>9</v>
      </c>
      <c r="AS766" s="1"/>
      <c r="AT766" s="97">
        <v>18</v>
      </c>
      <c r="AU766" s="99">
        <v>71</v>
      </c>
      <c r="AV766" s="103">
        <f t="shared" si="289"/>
        <v>18071</v>
      </c>
      <c r="AW766" s="1"/>
      <c r="AX766" s="7" t="s">
        <v>1370</v>
      </c>
    </row>
    <row r="767" spans="1:50" hidden="1" outlineLevel="1">
      <c r="A767" t="s">
        <v>201</v>
      </c>
      <c r="B767" t="s">
        <v>1564</v>
      </c>
      <c r="C767" s="1">
        <f t="shared" si="290"/>
        <v>9613</v>
      </c>
      <c r="D767" s="7">
        <f>IF(N767&gt;0, RANK(N767,(N767:P767,Q767:AE767)),0)</f>
        <v>2</v>
      </c>
      <c r="E767" s="7">
        <f>IF(O767&gt;0,RANK(O767,(N767:P767,Q767:AE767)),0)</f>
        <v>1</v>
      </c>
      <c r="F767" s="7">
        <f>IF(P767&gt;0,RANK(P767,(N767:P767,Q767:AE767)),0)</f>
        <v>0</v>
      </c>
      <c r="G767" s="1">
        <f t="shared" si="291"/>
        <v>2275</v>
      </c>
      <c r="H767" s="2">
        <f t="shared" si="292"/>
        <v>0.23665869135545614</v>
      </c>
      <c r="I767" s="2"/>
      <c r="J767" s="2">
        <f t="shared" si="293"/>
        <v>0.37470092582960574</v>
      </c>
      <c r="K767" s="2">
        <f t="shared" si="294"/>
        <v>0.61135961718506193</v>
      </c>
      <c r="L767" s="2">
        <f t="shared" si="295"/>
        <v>0</v>
      </c>
      <c r="M767" s="2">
        <f t="shared" si="296"/>
        <v>1.3939456985332388E-2</v>
      </c>
      <c r="N767" s="113">
        <v>3602</v>
      </c>
      <c r="O767" s="113">
        <v>5877</v>
      </c>
      <c r="P767" s="113"/>
      <c r="Q767" s="113">
        <v>89</v>
      </c>
      <c r="R767" s="113"/>
      <c r="S767" s="113">
        <v>45</v>
      </c>
      <c r="T767" s="113"/>
      <c r="U767" s="113"/>
      <c r="V767" s="113"/>
      <c r="W767" s="113"/>
      <c r="X767" s="113"/>
      <c r="Y767" s="113">
        <v>0</v>
      </c>
      <c r="Z767" s="113"/>
      <c r="AA767" s="113"/>
      <c r="AB767" s="113"/>
      <c r="AC767" s="113"/>
      <c r="AD767" s="113"/>
      <c r="AE767" s="113"/>
      <c r="AG767" s="7">
        <f>IF(Q767&gt;0,RANK(Q767,(N767:P767,Q767:AE767)),0)</f>
        <v>3</v>
      </c>
      <c r="AH767" s="7">
        <f>IF(R767&gt;0,RANK(R767,(N767:P767,Q767:AE767)),0)</f>
        <v>0</v>
      </c>
      <c r="AI767" s="7">
        <f>IF(T767&gt;0,RANK(T767,(N767:P767,Q767:AE767)),0)</f>
        <v>0</v>
      </c>
      <c r="AJ767" s="7">
        <f>IF(S767&gt;0,RANK(S767,(N767:P767,Q767:AE767)),0)</f>
        <v>4</v>
      </c>
      <c r="AK767" s="2">
        <f t="shared" si="297"/>
        <v>9.2582960574222415E-3</v>
      </c>
      <c r="AL767" s="2">
        <f t="shared" si="298"/>
        <v>0</v>
      </c>
      <c r="AM767" s="2">
        <f t="shared" si="299"/>
        <v>0</v>
      </c>
      <c r="AN767" s="2">
        <f t="shared" si="300"/>
        <v>4.6811609279101213E-3</v>
      </c>
      <c r="AP767" t="s">
        <v>201</v>
      </c>
      <c r="AQ767" t="s">
        <v>1564</v>
      </c>
      <c r="AR767" s="1">
        <v>1</v>
      </c>
      <c r="AS767" s="1"/>
      <c r="AT767" s="97">
        <v>18</v>
      </c>
      <c r="AU767" s="99">
        <v>73</v>
      </c>
      <c r="AV767" s="103">
        <f t="shared" si="289"/>
        <v>18073</v>
      </c>
      <c r="AW767" s="1"/>
      <c r="AX767" s="7" t="s">
        <v>1370</v>
      </c>
    </row>
    <row r="768" spans="1:50" hidden="1" outlineLevel="1">
      <c r="A768" t="s">
        <v>1066</v>
      </c>
      <c r="B768" t="s">
        <v>1564</v>
      </c>
      <c r="C768" s="1">
        <f t="shared" si="290"/>
        <v>8478</v>
      </c>
      <c r="D768" s="7">
        <f>IF(N768&gt;0, RANK(N768,(N768:P768,Q768:AE768)),0)</f>
        <v>2</v>
      </c>
      <c r="E768" s="7">
        <f>IF(O768&gt;0,RANK(O768,(N768:P768,Q768:AE768)),0)</f>
        <v>1</v>
      </c>
      <c r="F768" s="7">
        <f>IF(P768&gt;0,RANK(P768,(N768:P768,Q768:AE768)),0)</f>
        <v>0</v>
      </c>
      <c r="G768" s="1">
        <f t="shared" si="291"/>
        <v>2054</v>
      </c>
      <c r="H768" s="2">
        <f t="shared" si="292"/>
        <v>0.24227412125501296</v>
      </c>
      <c r="I768" s="2"/>
      <c r="J768" s="2">
        <f t="shared" si="293"/>
        <v>0.37048832271762205</v>
      </c>
      <c r="K768" s="2">
        <f t="shared" si="294"/>
        <v>0.61276244397263502</v>
      </c>
      <c r="L768" s="2">
        <f t="shared" si="295"/>
        <v>0</v>
      </c>
      <c r="M768" s="2">
        <f t="shared" si="296"/>
        <v>1.6749233309742872E-2</v>
      </c>
      <c r="N768" s="113">
        <v>3141</v>
      </c>
      <c r="O768" s="113">
        <v>5195</v>
      </c>
      <c r="P768" s="113"/>
      <c r="Q768" s="113">
        <v>114</v>
      </c>
      <c r="R768" s="113"/>
      <c r="S768" s="113">
        <v>27</v>
      </c>
      <c r="T768" s="113"/>
      <c r="U768" s="113"/>
      <c r="V768" s="113"/>
      <c r="W768" s="113"/>
      <c r="X768" s="113"/>
      <c r="Y768" s="113">
        <v>1</v>
      </c>
      <c r="Z768" s="113"/>
      <c r="AA768" s="113"/>
      <c r="AB768" s="113"/>
      <c r="AC768" s="113"/>
      <c r="AD768" s="113"/>
      <c r="AE768" s="113"/>
      <c r="AG768" s="7">
        <f>IF(Q768&gt;0,RANK(Q768,(N768:P768,Q768:AE768)),0)</f>
        <v>3</v>
      </c>
      <c r="AH768" s="7">
        <f>IF(R768&gt;0,RANK(R768,(N768:P768,Q768:AE768)),0)</f>
        <v>0</v>
      </c>
      <c r="AI768" s="7">
        <f>IF(T768&gt;0,RANK(T768,(N768:P768,Q768:AE768)),0)</f>
        <v>0</v>
      </c>
      <c r="AJ768" s="7">
        <f>IF(S768&gt;0,RANK(S768,(N768:P768,Q768:AE768)),0)</f>
        <v>4</v>
      </c>
      <c r="AK768" s="2">
        <f t="shared" si="297"/>
        <v>1.3446567586694975E-2</v>
      </c>
      <c r="AL768" s="2">
        <f t="shared" si="298"/>
        <v>0</v>
      </c>
      <c r="AM768" s="2">
        <f t="shared" si="299"/>
        <v>0</v>
      </c>
      <c r="AN768" s="2">
        <f t="shared" si="300"/>
        <v>3.1847133757961785E-3</v>
      </c>
      <c r="AP768" t="s">
        <v>1066</v>
      </c>
      <c r="AQ768" t="s">
        <v>1564</v>
      </c>
      <c r="AR768" s="1">
        <v>6</v>
      </c>
      <c r="AS768" s="1"/>
      <c r="AT768" s="97">
        <v>18</v>
      </c>
      <c r="AU768" s="99">
        <v>75</v>
      </c>
      <c r="AV768" s="103">
        <f t="shared" si="289"/>
        <v>18075</v>
      </c>
      <c r="AW768" s="1"/>
      <c r="AX768" s="7" t="s">
        <v>1370</v>
      </c>
    </row>
    <row r="769" spans="1:50" hidden="1" outlineLevel="1">
      <c r="A769" t="s">
        <v>1042</v>
      </c>
      <c r="B769" t="s">
        <v>1564</v>
      </c>
      <c r="C769" s="1">
        <f t="shared" si="290"/>
        <v>12149</v>
      </c>
      <c r="D769" s="7">
        <f>IF(N769&gt;0, RANK(N769,(N769:P769,Q769:AE769)),0)</f>
        <v>1</v>
      </c>
      <c r="E769" s="7">
        <f>IF(O769&gt;0,RANK(O769,(N769:P769,Q769:AE769)),0)</f>
        <v>2</v>
      </c>
      <c r="F769" s="7">
        <f>IF(P769&gt;0,RANK(P769,(N769:P769,Q769:AE769)),0)</f>
        <v>0</v>
      </c>
      <c r="G769" s="1">
        <f t="shared" si="291"/>
        <v>232</v>
      </c>
      <c r="H769" s="2">
        <f t="shared" si="292"/>
        <v>1.9096221911268418E-2</v>
      </c>
      <c r="I769" s="2"/>
      <c r="J769" s="2">
        <f t="shared" si="293"/>
        <v>0.49938266523993746</v>
      </c>
      <c r="K769" s="2">
        <f t="shared" si="294"/>
        <v>0.48028644332866904</v>
      </c>
      <c r="L769" s="2">
        <f t="shared" si="295"/>
        <v>0</v>
      </c>
      <c r="M769" s="2">
        <f t="shared" si="296"/>
        <v>2.0330891431393494E-2</v>
      </c>
      <c r="N769" s="113">
        <v>6067</v>
      </c>
      <c r="O769" s="113">
        <v>5835</v>
      </c>
      <c r="P769" s="113"/>
      <c r="Q769" s="113">
        <v>220</v>
      </c>
      <c r="R769" s="113"/>
      <c r="S769" s="113">
        <v>27</v>
      </c>
      <c r="T769" s="113"/>
      <c r="U769" s="113"/>
      <c r="V769" s="113"/>
      <c r="W769" s="113"/>
      <c r="X769" s="113"/>
      <c r="Y769" s="113">
        <v>0</v>
      </c>
      <c r="Z769" s="113"/>
      <c r="AA769" s="113"/>
      <c r="AB769" s="113"/>
      <c r="AC769" s="113"/>
      <c r="AD769" s="113"/>
      <c r="AE769" s="113"/>
      <c r="AG769" s="7">
        <f>IF(Q769&gt;0,RANK(Q769,(N769:P769,Q769:AE769)),0)</f>
        <v>3</v>
      </c>
      <c r="AH769" s="7">
        <f>IF(R769&gt;0,RANK(R769,(N769:P769,Q769:AE769)),0)</f>
        <v>0</v>
      </c>
      <c r="AI769" s="7">
        <f>IF(T769&gt;0,RANK(T769,(N769:P769,Q769:AE769)),0)</f>
        <v>0</v>
      </c>
      <c r="AJ769" s="7">
        <f>IF(S769&gt;0,RANK(S769,(N769:P769,Q769:AE769)),0)</f>
        <v>4</v>
      </c>
      <c r="AK769" s="2">
        <f t="shared" si="297"/>
        <v>1.8108486295168327E-2</v>
      </c>
      <c r="AL769" s="2">
        <f t="shared" si="298"/>
        <v>0</v>
      </c>
      <c r="AM769" s="2">
        <f t="shared" si="299"/>
        <v>0</v>
      </c>
      <c r="AN769" s="2">
        <f t="shared" si="300"/>
        <v>2.2224051362252036E-3</v>
      </c>
      <c r="AP769" t="s">
        <v>1042</v>
      </c>
      <c r="AQ769" t="s">
        <v>1564</v>
      </c>
      <c r="AR769" s="1">
        <v>9</v>
      </c>
      <c r="AT769" s="97">
        <v>18</v>
      </c>
      <c r="AU769" s="99">
        <v>77</v>
      </c>
      <c r="AV769" s="103">
        <f t="shared" si="289"/>
        <v>18077</v>
      </c>
      <c r="AX769" s="7" t="s">
        <v>1370</v>
      </c>
    </row>
    <row r="770" spans="1:50" hidden="1" outlineLevel="1">
      <c r="A770" t="s">
        <v>1846</v>
      </c>
      <c r="B770" t="s">
        <v>1564</v>
      </c>
      <c r="C770" s="1">
        <f t="shared" si="290"/>
        <v>9381</v>
      </c>
      <c r="D770" s="7">
        <f>IF(N770&gt;0, RANK(N770,(N770:P770,Q770:AE770)),0)</f>
        <v>2</v>
      </c>
      <c r="E770" s="7">
        <f>IF(O770&gt;0,RANK(O770,(N770:P770,Q770:AE770)),0)</f>
        <v>1</v>
      </c>
      <c r="F770" s="7">
        <f>IF(P770&gt;0,RANK(P770,(N770:P770,Q770:AE770)),0)</f>
        <v>0</v>
      </c>
      <c r="G770" s="1">
        <f t="shared" si="291"/>
        <v>1288</v>
      </c>
      <c r="H770" s="2">
        <f t="shared" si="292"/>
        <v>0.13729879543758661</v>
      </c>
      <c r="I770" s="2"/>
      <c r="J770" s="2">
        <f t="shared" si="293"/>
        <v>0.41957147425647584</v>
      </c>
      <c r="K770" s="2">
        <f t="shared" si="294"/>
        <v>0.5568702696940625</v>
      </c>
      <c r="L770" s="2">
        <f t="shared" si="295"/>
        <v>0</v>
      </c>
      <c r="M770" s="2">
        <f t="shared" si="296"/>
        <v>2.3558256049461712E-2</v>
      </c>
      <c r="N770" s="113">
        <v>3936</v>
      </c>
      <c r="O770" s="113">
        <v>5224</v>
      </c>
      <c r="P770" s="113"/>
      <c r="Q770" s="113">
        <v>170</v>
      </c>
      <c r="R770" s="113"/>
      <c r="S770" s="113">
        <v>51</v>
      </c>
      <c r="T770" s="113"/>
      <c r="U770" s="113"/>
      <c r="V770" s="113"/>
      <c r="W770" s="113"/>
      <c r="X770" s="113"/>
      <c r="Y770" s="113">
        <v>0</v>
      </c>
      <c r="Z770" s="113"/>
      <c r="AA770" s="113"/>
      <c r="AB770" s="113"/>
      <c r="AC770" s="113"/>
      <c r="AD770" s="113"/>
      <c r="AE770" s="113"/>
      <c r="AG770" s="7">
        <f>IF(Q770&gt;0,RANK(Q770,(N770:P770,Q770:AE770)),0)</f>
        <v>3</v>
      </c>
      <c r="AH770" s="7">
        <f>IF(R770&gt;0,RANK(R770,(N770:P770,Q770:AE770)),0)</f>
        <v>0</v>
      </c>
      <c r="AI770" s="7">
        <f>IF(T770&gt;0,RANK(T770,(N770:P770,Q770:AE770)),0)</f>
        <v>0</v>
      </c>
      <c r="AJ770" s="7">
        <f>IF(S770&gt;0,RANK(S770,(N770:P770,Q770:AE770)),0)</f>
        <v>4</v>
      </c>
      <c r="AK770" s="2">
        <f t="shared" si="297"/>
        <v>1.8121735422662828E-2</v>
      </c>
      <c r="AL770" s="2">
        <f t="shared" si="298"/>
        <v>0</v>
      </c>
      <c r="AM770" s="2">
        <f t="shared" si="299"/>
        <v>0</v>
      </c>
      <c r="AN770" s="2">
        <f t="shared" si="300"/>
        <v>5.4365206267988483E-3</v>
      </c>
      <c r="AP770" t="s">
        <v>1846</v>
      </c>
      <c r="AQ770" t="s">
        <v>1564</v>
      </c>
      <c r="AR770" s="1">
        <v>9</v>
      </c>
      <c r="AT770" s="97">
        <v>18</v>
      </c>
      <c r="AU770" s="99">
        <v>79</v>
      </c>
      <c r="AV770" s="103">
        <f t="shared" si="289"/>
        <v>18079</v>
      </c>
      <c r="AX770" s="7" t="s">
        <v>1370</v>
      </c>
    </row>
    <row r="771" spans="1:50" hidden="1" outlineLevel="1">
      <c r="A771" t="s">
        <v>1800</v>
      </c>
      <c r="B771" t="s">
        <v>1564</v>
      </c>
      <c r="C771" s="1">
        <f t="shared" si="290"/>
        <v>35075</v>
      </c>
      <c r="D771" s="7">
        <f>IF(N771&gt;0, RANK(N771,(N771:P771,Q771:AE771)),0)</f>
        <v>2</v>
      </c>
      <c r="E771" s="7">
        <f>IF(O771&gt;0,RANK(O771,(N771:P771,Q771:AE771)),0)</f>
        <v>1</v>
      </c>
      <c r="F771" s="7">
        <f>IF(P771&gt;0,RANK(P771,(N771:P771,Q771:AE771)),0)</f>
        <v>0</v>
      </c>
      <c r="G771" s="1">
        <f t="shared" si="291"/>
        <v>15938</v>
      </c>
      <c r="H771" s="2">
        <f t="shared" si="292"/>
        <v>0.45439771917320027</v>
      </c>
      <c r="I771" s="2"/>
      <c r="J771" s="2">
        <f t="shared" si="293"/>
        <v>0.26032786885245901</v>
      </c>
      <c r="K771" s="2">
        <f t="shared" si="294"/>
        <v>0.71472558802565933</v>
      </c>
      <c r="L771" s="2">
        <f t="shared" si="295"/>
        <v>0</v>
      </c>
      <c r="M771" s="2">
        <f t="shared" si="296"/>
        <v>2.4946543121881604E-2</v>
      </c>
      <c r="N771" s="113">
        <v>9131</v>
      </c>
      <c r="O771" s="113">
        <v>25069</v>
      </c>
      <c r="P771" s="113"/>
      <c r="Q771" s="113">
        <v>757</v>
      </c>
      <c r="R771" s="113"/>
      <c r="S771" s="113">
        <v>118</v>
      </c>
      <c r="T771" s="113"/>
      <c r="U771" s="113"/>
      <c r="V771" s="113"/>
      <c r="W771" s="113"/>
      <c r="X771" s="113"/>
      <c r="Y771" s="113">
        <v>0</v>
      </c>
      <c r="Z771" s="113"/>
      <c r="AA771" s="113"/>
      <c r="AB771" s="113"/>
      <c r="AC771" s="113"/>
      <c r="AD771" s="113"/>
      <c r="AE771" s="113"/>
      <c r="AG771" s="7">
        <f>IF(Q771&gt;0,RANK(Q771,(N771:P771,Q771:AE771)),0)</f>
        <v>3</v>
      </c>
      <c r="AH771" s="7">
        <f>IF(R771&gt;0,RANK(R771,(N771:P771,Q771:AE771)),0)</f>
        <v>0</v>
      </c>
      <c r="AI771" s="7">
        <f>IF(T771&gt;0,RANK(T771,(N771:P771,Q771:AE771)),0)</f>
        <v>0</v>
      </c>
      <c r="AJ771" s="7">
        <f>IF(S771&gt;0,RANK(S771,(N771:P771,Q771:AE771)),0)</f>
        <v>4</v>
      </c>
      <c r="AK771" s="2">
        <f t="shared" si="297"/>
        <v>2.1582323592302211E-2</v>
      </c>
      <c r="AL771" s="2">
        <f t="shared" si="298"/>
        <v>0</v>
      </c>
      <c r="AM771" s="2">
        <f t="shared" si="299"/>
        <v>0</v>
      </c>
      <c r="AN771" s="2">
        <f t="shared" si="300"/>
        <v>3.3642195295794726E-3</v>
      </c>
      <c r="AP771" t="s">
        <v>1800</v>
      </c>
      <c r="AQ771" t="s">
        <v>1564</v>
      </c>
      <c r="AT771" s="97">
        <v>18</v>
      </c>
      <c r="AU771" s="99">
        <v>81</v>
      </c>
      <c r="AV771" s="103">
        <f t="shared" si="289"/>
        <v>18081</v>
      </c>
      <c r="AX771" s="7" t="s">
        <v>1370</v>
      </c>
    </row>
    <row r="772" spans="1:50" hidden="1" outlineLevel="1">
      <c r="A772" t="s">
        <v>1847</v>
      </c>
      <c r="B772" t="s">
        <v>1564</v>
      </c>
      <c r="C772" s="1">
        <f t="shared" si="290"/>
        <v>16386</v>
      </c>
      <c r="D772" s="7">
        <f>IF(N772&gt;0, RANK(N772,(N772:P772,Q772:AE772)),0)</f>
        <v>2</v>
      </c>
      <c r="E772" s="7">
        <f>IF(O772&gt;0,RANK(O772,(N772:P772,Q772:AE772)),0)</f>
        <v>1</v>
      </c>
      <c r="F772" s="7">
        <f>IF(P772&gt;0,RANK(P772,(N772:P772,Q772:AE772)),0)</f>
        <v>0</v>
      </c>
      <c r="G772" s="1">
        <f t="shared" si="291"/>
        <v>1444</v>
      </c>
      <c r="H772" s="2">
        <f t="shared" si="292"/>
        <v>8.8124008299768089E-2</v>
      </c>
      <c r="I772" s="2"/>
      <c r="J772" s="2">
        <f t="shared" si="293"/>
        <v>0.44177956792383744</v>
      </c>
      <c r="K772" s="2">
        <f t="shared" si="294"/>
        <v>0.52990357622360551</v>
      </c>
      <c r="L772" s="2">
        <f t="shared" si="295"/>
        <v>0</v>
      </c>
      <c r="M772" s="2">
        <f t="shared" si="296"/>
        <v>2.8316855852557055E-2</v>
      </c>
      <c r="N772" s="113">
        <v>7239</v>
      </c>
      <c r="O772" s="113">
        <v>8683</v>
      </c>
      <c r="P772" s="113"/>
      <c r="Q772" s="113">
        <v>232</v>
      </c>
      <c r="R772" s="113"/>
      <c r="S772" s="113">
        <v>232</v>
      </c>
      <c r="T772" s="113"/>
      <c r="U772" s="113"/>
      <c r="V772" s="113"/>
      <c r="W772" s="113"/>
      <c r="X772" s="113"/>
      <c r="Y772" s="113">
        <v>0</v>
      </c>
      <c r="Z772" s="113"/>
      <c r="AA772" s="113"/>
      <c r="AB772" s="113"/>
      <c r="AC772" s="113"/>
      <c r="AD772" s="113"/>
      <c r="AE772" s="113"/>
      <c r="AG772" s="7">
        <f>IF(Q772&gt;0,RANK(Q772,(N772:P772,Q772:AE772)),0)</f>
        <v>3</v>
      </c>
      <c r="AH772" s="7">
        <f>IF(R772&gt;0,RANK(R772,(N772:P772,Q772:AE772)),0)</f>
        <v>0</v>
      </c>
      <c r="AI772" s="7">
        <f>IF(T772&gt;0,RANK(T772,(N772:P772,Q772:AE772)),0)</f>
        <v>0</v>
      </c>
      <c r="AJ772" s="7">
        <f>IF(S772&gt;0,RANK(S772,(N772:P772,Q772:AE772)),0)</f>
        <v>3</v>
      </c>
      <c r="AK772" s="2">
        <f t="shared" si="297"/>
        <v>1.4158427926278531E-2</v>
      </c>
      <c r="AL772" s="2">
        <f t="shared" si="298"/>
        <v>0</v>
      </c>
      <c r="AM772" s="2">
        <f t="shared" si="299"/>
        <v>0</v>
      </c>
      <c r="AN772" s="2">
        <f t="shared" si="300"/>
        <v>1.4158427926278531E-2</v>
      </c>
      <c r="AP772" t="s">
        <v>1847</v>
      </c>
      <c r="AQ772" t="s">
        <v>1564</v>
      </c>
      <c r="AR772">
        <v>8</v>
      </c>
      <c r="AT772" s="97">
        <v>18</v>
      </c>
      <c r="AU772" s="99">
        <v>83</v>
      </c>
      <c r="AV772" s="103">
        <f t="shared" si="289"/>
        <v>18083</v>
      </c>
      <c r="AX772" s="7" t="s">
        <v>1370</v>
      </c>
    </row>
    <row r="773" spans="1:50" hidden="1" outlineLevel="1">
      <c r="A773" t="s">
        <v>1841</v>
      </c>
      <c r="B773" t="s">
        <v>1564</v>
      </c>
      <c r="C773" s="1">
        <f t="shared" si="290"/>
        <v>24532</v>
      </c>
      <c r="D773" s="7">
        <f>IF(N773&gt;0, RANK(N773,(N773:P773,Q773:AE773)),0)</f>
        <v>2</v>
      </c>
      <c r="E773" s="7">
        <f>IF(O773&gt;0,RANK(O773,(N773:P773,Q773:AE773)),0)</f>
        <v>1</v>
      </c>
      <c r="F773" s="7">
        <f>IF(P773&gt;0,RANK(P773,(N773:P773,Q773:AE773)),0)</f>
        <v>0</v>
      </c>
      <c r="G773" s="1">
        <f t="shared" si="291"/>
        <v>11091</v>
      </c>
      <c r="H773" s="2">
        <f t="shared" si="292"/>
        <v>0.45210337518343391</v>
      </c>
      <c r="I773" s="2"/>
      <c r="J773" s="2">
        <f t="shared" si="293"/>
        <v>0.26630523398010764</v>
      </c>
      <c r="K773" s="2">
        <f t="shared" si="294"/>
        <v>0.71840860916354154</v>
      </c>
      <c r="L773" s="2">
        <f t="shared" si="295"/>
        <v>0</v>
      </c>
      <c r="M773" s="2">
        <f t="shared" si="296"/>
        <v>1.5286156856350819E-2</v>
      </c>
      <c r="N773" s="113">
        <v>6533</v>
      </c>
      <c r="O773" s="113">
        <v>17624</v>
      </c>
      <c r="P773" s="113"/>
      <c r="Q773" s="113">
        <v>313</v>
      </c>
      <c r="R773" s="113"/>
      <c r="S773" s="113">
        <v>62</v>
      </c>
      <c r="T773" s="113"/>
      <c r="U773" s="113"/>
      <c r="V773" s="113"/>
      <c r="W773" s="113"/>
      <c r="X773" s="113"/>
      <c r="Y773" s="113">
        <v>0</v>
      </c>
      <c r="Z773" s="113"/>
      <c r="AA773" s="113"/>
      <c r="AB773" s="113"/>
      <c r="AC773" s="113"/>
      <c r="AD773" s="113"/>
      <c r="AE773" s="113"/>
      <c r="AG773" s="7">
        <f>IF(Q773&gt;0,RANK(Q773,(N773:P773,Q773:AE773)),0)</f>
        <v>3</v>
      </c>
      <c r="AH773" s="7">
        <f>IF(R773&gt;0,RANK(R773,(N773:P773,Q773:AE773)),0)</f>
        <v>0</v>
      </c>
      <c r="AI773" s="7">
        <f>IF(T773&gt;0,RANK(T773,(N773:P773,Q773:AE773)),0)</f>
        <v>0</v>
      </c>
      <c r="AJ773" s="7">
        <f>IF(S773&gt;0,RANK(S773,(N773:P773,Q773:AE773)),0)</f>
        <v>4</v>
      </c>
      <c r="AK773" s="2">
        <f t="shared" si="297"/>
        <v>1.2758845589434208E-2</v>
      </c>
      <c r="AL773" s="2">
        <f t="shared" si="298"/>
        <v>0</v>
      </c>
      <c r="AM773" s="2">
        <f t="shared" si="299"/>
        <v>0</v>
      </c>
      <c r="AN773" s="2">
        <f t="shared" si="300"/>
        <v>2.5273112669166801E-3</v>
      </c>
      <c r="AP773" t="s">
        <v>1841</v>
      </c>
      <c r="AQ773" t="s">
        <v>1564</v>
      </c>
      <c r="AR773">
        <v>3</v>
      </c>
      <c r="AT773" s="97">
        <v>18</v>
      </c>
      <c r="AU773" s="99">
        <v>85</v>
      </c>
      <c r="AV773" s="103">
        <f t="shared" si="289"/>
        <v>18085</v>
      </c>
      <c r="AX773" s="7" t="s">
        <v>1370</v>
      </c>
    </row>
    <row r="774" spans="1:50" hidden="1" outlineLevel="1">
      <c r="A774" t="s">
        <v>1418</v>
      </c>
      <c r="B774" t="s">
        <v>1564</v>
      </c>
      <c r="C774" s="1">
        <f t="shared" si="290"/>
        <v>7160</v>
      </c>
      <c r="D774" s="7">
        <f>IF(N774&gt;0, RANK(N774,(N774:P774,Q774:AE774)),0)</f>
        <v>2</v>
      </c>
      <c r="E774" s="7">
        <f>IF(O774&gt;0,RANK(O774,(N774:P774,Q774:AE774)),0)</f>
        <v>1</v>
      </c>
      <c r="F774" s="7">
        <f>IF(P774&gt;0,RANK(P774,(N774:P774,Q774:AE774)),0)</f>
        <v>0</v>
      </c>
      <c r="G774" s="1">
        <f t="shared" si="291"/>
        <v>2552</v>
      </c>
      <c r="H774" s="2">
        <f t="shared" si="292"/>
        <v>0.3564245810055866</v>
      </c>
      <c r="I774" s="2"/>
      <c r="J774" s="2">
        <f t="shared" si="293"/>
        <v>0.31284916201117319</v>
      </c>
      <c r="K774" s="2">
        <f t="shared" si="294"/>
        <v>0.66927374301675979</v>
      </c>
      <c r="L774" s="2">
        <f t="shared" si="295"/>
        <v>0</v>
      </c>
      <c r="M774" s="2">
        <f t="shared" si="296"/>
        <v>1.787709497206702E-2</v>
      </c>
      <c r="N774" s="113">
        <v>2240</v>
      </c>
      <c r="O774" s="113">
        <v>4792</v>
      </c>
      <c r="P774" s="113"/>
      <c r="Q774" s="113">
        <v>109</v>
      </c>
      <c r="R774" s="113"/>
      <c r="S774" s="113">
        <v>19</v>
      </c>
      <c r="T774" s="113"/>
      <c r="U774" s="113"/>
      <c r="V774" s="113"/>
      <c r="W774" s="113"/>
      <c r="X774" s="113"/>
      <c r="Y774" s="113">
        <v>0</v>
      </c>
      <c r="Z774" s="113"/>
      <c r="AA774" s="113"/>
      <c r="AB774" s="113"/>
      <c r="AC774" s="113"/>
      <c r="AD774" s="113"/>
      <c r="AE774" s="113"/>
      <c r="AG774" s="7">
        <f>IF(Q774&gt;0,RANK(Q774,(N774:P774,Q774:AE774)),0)</f>
        <v>3</v>
      </c>
      <c r="AH774" s="7">
        <f>IF(R774&gt;0,RANK(R774,(N774:P774,Q774:AE774)),0)</f>
        <v>0</v>
      </c>
      <c r="AI774" s="7">
        <f>IF(T774&gt;0,RANK(T774,(N774:P774,Q774:AE774)),0)</f>
        <v>0</v>
      </c>
      <c r="AJ774" s="7">
        <f>IF(S774&gt;0,RANK(S774,(N774:P774,Q774:AE774)),0)</f>
        <v>4</v>
      </c>
      <c r="AK774" s="2">
        <f t="shared" si="297"/>
        <v>1.5223463687150838E-2</v>
      </c>
      <c r="AL774" s="2">
        <f t="shared" si="298"/>
        <v>0</v>
      </c>
      <c r="AM774" s="2">
        <f t="shared" si="299"/>
        <v>0</v>
      </c>
      <c r="AN774" s="2">
        <f t="shared" si="300"/>
        <v>2.6536312849162009E-3</v>
      </c>
      <c r="AP774" t="s">
        <v>1418</v>
      </c>
      <c r="AQ774" t="s">
        <v>1564</v>
      </c>
      <c r="AR774">
        <v>3</v>
      </c>
      <c r="AT774" s="97">
        <v>18</v>
      </c>
      <c r="AU774" s="99">
        <v>87</v>
      </c>
      <c r="AV774" s="103">
        <f t="shared" si="289"/>
        <v>18087</v>
      </c>
      <c r="AX774" s="7" t="s">
        <v>1370</v>
      </c>
    </row>
    <row r="775" spans="1:50" hidden="1" outlineLevel="1">
      <c r="A775" t="s">
        <v>1267</v>
      </c>
      <c r="B775" t="s">
        <v>1564</v>
      </c>
      <c r="C775" s="1">
        <f t="shared" si="290"/>
        <v>177933</v>
      </c>
      <c r="D775" s="7">
        <f>IF(N775&gt;0, RANK(N775,(N775:P775,Q775:AE775)),0)</f>
        <v>1</v>
      </c>
      <c r="E775" s="7">
        <f>IF(O775&gt;0,RANK(O775,(N775:P775,Q775:AE775)),0)</f>
        <v>2</v>
      </c>
      <c r="F775" s="7">
        <f>IF(P775&gt;0,RANK(P775,(N775:P775,Q775:AE775)),0)</f>
        <v>0</v>
      </c>
      <c r="G775" s="1">
        <f t="shared" si="291"/>
        <v>42042</v>
      </c>
      <c r="H775" s="2">
        <f t="shared" si="292"/>
        <v>0.23627994807034108</v>
      </c>
      <c r="I775" s="2"/>
      <c r="J775" s="2">
        <f t="shared" si="293"/>
        <v>0.60794793545885251</v>
      </c>
      <c r="K775" s="2">
        <f t="shared" si="294"/>
        <v>0.37166798738851142</v>
      </c>
      <c r="L775" s="2">
        <f t="shared" si="295"/>
        <v>0</v>
      </c>
      <c r="M775" s="2">
        <f t="shared" si="296"/>
        <v>2.0384077152636071E-2</v>
      </c>
      <c r="N775" s="113">
        <v>108174</v>
      </c>
      <c r="O775" s="113">
        <v>66132</v>
      </c>
      <c r="P775" s="113"/>
      <c r="Q775" s="113">
        <v>2597</v>
      </c>
      <c r="R775" s="113"/>
      <c r="S775" s="113">
        <v>1029</v>
      </c>
      <c r="T775" s="113"/>
      <c r="U775" s="113"/>
      <c r="V775" s="113"/>
      <c r="W775" s="113"/>
      <c r="X775" s="113"/>
      <c r="Y775" s="113">
        <v>1</v>
      </c>
      <c r="Z775" s="113"/>
      <c r="AA775" s="113"/>
      <c r="AB775" s="113"/>
      <c r="AC775" s="113"/>
      <c r="AD775" s="113"/>
      <c r="AE775" s="113"/>
      <c r="AG775" s="7">
        <f>IF(Q775&gt;0,RANK(Q775,(N775:P775,Q775:AE775)),0)</f>
        <v>3</v>
      </c>
      <c r="AH775" s="7">
        <f>IF(R775&gt;0,RANK(R775,(N775:P775,Q775:AE775)),0)</f>
        <v>0</v>
      </c>
      <c r="AI775" s="7">
        <f>IF(T775&gt;0,RANK(T775,(N775:P775,Q775:AE775)),0)</f>
        <v>0</v>
      </c>
      <c r="AJ775" s="7">
        <f>IF(S775&gt;0,RANK(S775,(N775:P775,Q775:AE775)),0)</f>
        <v>4</v>
      </c>
      <c r="AK775" s="2">
        <f t="shared" si="297"/>
        <v>1.4595381407608483E-2</v>
      </c>
      <c r="AL775" s="2">
        <f t="shared" si="298"/>
        <v>0</v>
      </c>
      <c r="AM775" s="2">
        <f t="shared" si="299"/>
        <v>0</v>
      </c>
      <c r="AN775" s="2">
        <f t="shared" si="300"/>
        <v>5.7830756520712854E-3</v>
      </c>
      <c r="AP775" t="s">
        <v>1267</v>
      </c>
      <c r="AQ775" t="s">
        <v>1564</v>
      </c>
      <c r="AR775">
        <v>1</v>
      </c>
      <c r="AT775" s="97">
        <v>18</v>
      </c>
      <c r="AU775" s="99">
        <v>89</v>
      </c>
      <c r="AV775" s="103">
        <f t="shared" si="289"/>
        <v>18089</v>
      </c>
      <c r="AX775" s="7" t="s">
        <v>1370</v>
      </c>
    </row>
    <row r="776" spans="1:50" hidden="1" outlineLevel="1">
      <c r="A776" t="s">
        <v>1645</v>
      </c>
      <c r="B776" t="s">
        <v>1564</v>
      </c>
      <c r="C776" s="1">
        <f t="shared" si="290"/>
        <v>41438</v>
      </c>
      <c r="D776" s="7">
        <f>IF(N776&gt;0, RANK(N776,(N776:P776,Q776:AE776)),0)</f>
        <v>2</v>
      </c>
      <c r="E776" s="7">
        <f>IF(O776&gt;0,RANK(O776,(N776:P776,Q776:AE776)),0)</f>
        <v>1</v>
      </c>
      <c r="F776" s="7">
        <f>IF(P776&gt;0,RANK(P776,(N776:P776,Q776:AE776)),0)</f>
        <v>0</v>
      </c>
      <c r="G776" s="1">
        <f t="shared" si="291"/>
        <v>443</v>
      </c>
      <c r="H776" s="2">
        <f t="shared" si="292"/>
        <v>1.0690670399150538E-2</v>
      </c>
      <c r="I776" s="2"/>
      <c r="J776" s="2">
        <f t="shared" si="293"/>
        <v>0.48462763646894153</v>
      </c>
      <c r="K776" s="2">
        <f t="shared" si="294"/>
        <v>0.49531830686809208</v>
      </c>
      <c r="L776" s="2">
        <f t="shared" si="295"/>
        <v>0</v>
      </c>
      <c r="M776" s="2">
        <f t="shared" si="296"/>
        <v>2.0054056662966446E-2</v>
      </c>
      <c r="N776" s="113">
        <v>20082</v>
      </c>
      <c r="O776" s="113">
        <v>20525</v>
      </c>
      <c r="P776" s="113"/>
      <c r="Q776" s="113">
        <v>635</v>
      </c>
      <c r="R776" s="113"/>
      <c r="S776" s="113">
        <v>196</v>
      </c>
      <c r="T776" s="113"/>
      <c r="U776" s="113"/>
      <c r="V776" s="113"/>
      <c r="W776" s="113"/>
      <c r="X776" s="113"/>
      <c r="Y776" s="113">
        <v>0</v>
      </c>
      <c r="Z776" s="113"/>
      <c r="AA776" s="113"/>
      <c r="AB776" s="113"/>
      <c r="AC776" s="113"/>
      <c r="AD776" s="113"/>
      <c r="AE776" s="113"/>
      <c r="AG776" s="7">
        <f>IF(Q776&gt;0,RANK(Q776,(N776:P776,Q776:AE776)),0)</f>
        <v>3</v>
      </c>
      <c r="AH776" s="7">
        <f>IF(R776&gt;0,RANK(R776,(N776:P776,Q776:AE776)),0)</f>
        <v>0</v>
      </c>
      <c r="AI776" s="7">
        <f>IF(T776&gt;0,RANK(T776,(N776:P776,Q776:AE776)),0)</f>
        <v>0</v>
      </c>
      <c r="AJ776" s="7">
        <f>IF(S776&gt;0,RANK(S776,(N776:P776,Q776:AE776)),0)</f>
        <v>4</v>
      </c>
      <c r="AK776" s="2">
        <f t="shared" si="297"/>
        <v>1.5324098653409914E-2</v>
      </c>
      <c r="AL776" s="2">
        <f t="shared" si="298"/>
        <v>0</v>
      </c>
      <c r="AM776" s="2">
        <f t="shared" si="299"/>
        <v>0</v>
      </c>
      <c r="AN776" s="2">
        <f t="shared" si="300"/>
        <v>4.7299580095564462E-3</v>
      </c>
      <c r="AP776" t="s">
        <v>1645</v>
      </c>
      <c r="AQ776" t="s">
        <v>1564</v>
      </c>
      <c r="AR776">
        <v>2</v>
      </c>
      <c r="AT776" s="97">
        <v>18</v>
      </c>
      <c r="AU776" s="99">
        <v>91</v>
      </c>
      <c r="AV776" s="103">
        <f t="shared" si="289"/>
        <v>18091</v>
      </c>
      <c r="AX776" s="7" t="s">
        <v>1370</v>
      </c>
    </row>
    <row r="777" spans="1:50" hidden="1" outlineLevel="1">
      <c r="A777" t="s">
        <v>126</v>
      </c>
      <c r="B777" t="s">
        <v>1564</v>
      </c>
      <c r="C777" s="1">
        <f t="shared" si="290"/>
        <v>16296</v>
      </c>
      <c r="D777" s="7">
        <f>IF(N777&gt;0, RANK(N777,(N777:P777,Q777:AE777)),0)</f>
        <v>2</v>
      </c>
      <c r="E777" s="7">
        <f>IF(O777&gt;0,RANK(O777,(N777:P777,Q777:AE777)),0)</f>
        <v>1</v>
      </c>
      <c r="F777" s="7">
        <f>IF(P777&gt;0,RANK(P777,(N777:P777,Q777:AE777)),0)</f>
        <v>0</v>
      </c>
      <c r="G777" s="1">
        <f t="shared" si="291"/>
        <v>2609</v>
      </c>
      <c r="H777" s="2">
        <f t="shared" si="292"/>
        <v>0.16010063819342168</v>
      </c>
      <c r="I777" s="2"/>
      <c r="J777" s="2">
        <f t="shared" si="293"/>
        <v>0.41151202749140892</v>
      </c>
      <c r="K777" s="2">
        <f t="shared" si="294"/>
        <v>0.5716126656848306</v>
      </c>
      <c r="L777" s="2">
        <f t="shared" si="295"/>
        <v>0</v>
      </c>
      <c r="M777" s="2">
        <f t="shared" si="296"/>
        <v>1.6875306823760483E-2</v>
      </c>
      <c r="N777" s="113">
        <v>6706</v>
      </c>
      <c r="O777" s="113">
        <v>9315</v>
      </c>
      <c r="P777" s="113"/>
      <c r="Q777" s="113">
        <v>228</v>
      </c>
      <c r="R777" s="113"/>
      <c r="S777" s="113">
        <v>47</v>
      </c>
      <c r="T777" s="113"/>
      <c r="U777" s="113"/>
      <c r="V777" s="113"/>
      <c r="W777" s="113"/>
      <c r="X777" s="113"/>
      <c r="Y777" s="113">
        <v>0</v>
      </c>
      <c r="Z777" s="113"/>
      <c r="AA777" s="113"/>
      <c r="AB777" s="113"/>
      <c r="AC777" s="113"/>
      <c r="AD777" s="113"/>
      <c r="AE777" s="113"/>
      <c r="AG777" s="7">
        <f>IF(Q777&gt;0,RANK(Q777,(N777:P777,Q777:AE777)),0)</f>
        <v>3</v>
      </c>
      <c r="AH777" s="7">
        <f>IF(R777&gt;0,RANK(R777,(N777:P777,Q777:AE777)),0)</f>
        <v>0</v>
      </c>
      <c r="AI777" s="7">
        <f>IF(T777&gt;0,RANK(T777,(N777:P777,Q777:AE777)),0)</f>
        <v>0</v>
      </c>
      <c r="AJ777" s="7">
        <f>IF(S777&gt;0,RANK(S777,(N777:P777,Q777:AE777)),0)</f>
        <v>4</v>
      </c>
      <c r="AK777" s="2">
        <f t="shared" si="297"/>
        <v>1.3991163475699559E-2</v>
      </c>
      <c r="AL777" s="2">
        <f t="shared" si="298"/>
        <v>0</v>
      </c>
      <c r="AM777" s="2">
        <f t="shared" si="299"/>
        <v>0</v>
      </c>
      <c r="AN777" s="2">
        <f t="shared" si="300"/>
        <v>2.884143348060874E-3</v>
      </c>
      <c r="AP777" t="s">
        <v>126</v>
      </c>
      <c r="AQ777" t="s">
        <v>1564</v>
      </c>
      <c r="AR777">
        <v>4</v>
      </c>
      <c r="AT777" s="97">
        <v>18</v>
      </c>
      <c r="AU777" s="99">
        <v>93</v>
      </c>
      <c r="AV777" s="103">
        <f t="shared" si="289"/>
        <v>18093</v>
      </c>
      <c r="AX777" s="7" t="s">
        <v>1370</v>
      </c>
    </row>
    <row r="778" spans="1:50" hidden="1" outlineLevel="1">
      <c r="A778" t="s">
        <v>760</v>
      </c>
      <c r="B778" t="s">
        <v>1564</v>
      </c>
      <c r="C778" s="1">
        <f t="shared" si="290"/>
        <v>58418</v>
      </c>
      <c r="D778" s="7">
        <f>IF(N778&gt;0, RANK(N778,(N778:P778,Q778:AE778)),0)</f>
        <v>2</v>
      </c>
      <c r="E778" s="7">
        <f>IF(O778&gt;0,RANK(O778,(N778:P778,Q778:AE778)),0)</f>
        <v>1</v>
      </c>
      <c r="F778" s="7">
        <f>IF(P778&gt;0,RANK(P778,(N778:P778,Q778:AE778)),0)</f>
        <v>0</v>
      </c>
      <c r="G778" s="1">
        <f t="shared" si="291"/>
        <v>6430</v>
      </c>
      <c r="H778" s="2">
        <f t="shared" si="292"/>
        <v>0.11006881440651854</v>
      </c>
      <c r="I778" s="2"/>
      <c r="J778" s="2">
        <f t="shared" si="293"/>
        <v>0.43272621452292104</v>
      </c>
      <c r="K778" s="2">
        <f t="shared" si="294"/>
        <v>0.54279502892943954</v>
      </c>
      <c r="L778" s="2">
        <f t="shared" si="295"/>
        <v>0</v>
      </c>
      <c r="M778" s="2">
        <f t="shared" si="296"/>
        <v>2.4478756547639424E-2</v>
      </c>
      <c r="N778" s="113">
        <v>25279</v>
      </c>
      <c r="O778" s="113">
        <v>31709</v>
      </c>
      <c r="P778" s="113"/>
      <c r="Q778" s="113">
        <v>1202</v>
      </c>
      <c r="R778" s="113"/>
      <c r="S778" s="113">
        <v>228</v>
      </c>
      <c r="T778" s="113"/>
      <c r="U778" s="113"/>
      <c r="V778" s="113"/>
      <c r="W778" s="113"/>
      <c r="X778" s="113"/>
      <c r="Y778" s="113">
        <v>0</v>
      </c>
      <c r="Z778" s="113"/>
      <c r="AA778" s="113"/>
      <c r="AB778" s="113"/>
      <c r="AC778" s="113"/>
      <c r="AD778" s="113"/>
      <c r="AE778" s="113"/>
      <c r="AG778" s="7">
        <f>IF(Q778&gt;0,RANK(Q778,(N778:P778,Q778:AE778)),0)</f>
        <v>3</v>
      </c>
      <c r="AH778" s="7">
        <f>IF(R778&gt;0,RANK(R778,(N778:P778,Q778:AE778)),0)</f>
        <v>0</v>
      </c>
      <c r="AI778" s="7">
        <f>IF(T778&gt;0,RANK(T778,(N778:P778,Q778:AE778)),0)</f>
        <v>0</v>
      </c>
      <c r="AJ778" s="7">
        <f>IF(S778&gt;0,RANK(S778,(N778:P778,Q778:AE778)),0)</f>
        <v>4</v>
      </c>
      <c r="AK778" s="2">
        <f t="shared" si="297"/>
        <v>2.0575849909274538E-2</v>
      </c>
      <c r="AL778" s="2">
        <f t="shared" si="298"/>
        <v>0</v>
      </c>
      <c r="AM778" s="2">
        <f t="shared" si="299"/>
        <v>0</v>
      </c>
      <c r="AN778" s="2">
        <f t="shared" si="300"/>
        <v>3.9029066383648877E-3</v>
      </c>
      <c r="AP778" t="s">
        <v>760</v>
      </c>
      <c r="AQ778" t="s">
        <v>1564</v>
      </c>
      <c r="AR778">
        <v>6</v>
      </c>
      <c r="AT778" s="97">
        <v>18</v>
      </c>
      <c r="AU778" s="99">
        <v>95</v>
      </c>
      <c r="AV778" s="103">
        <f t="shared" si="289"/>
        <v>18095</v>
      </c>
      <c r="AX778" s="7" t="s">
        <v>1370</v>
      </c>
    </row>
    <row r="779" spans="1:50" hidden="1" outlineLevel="1">
      <c r="A779" t="s">
        <v>1836</v>
      </c>
      <c r="B779" t="s">
        <v>1564</v>
      </c>
      <c r="C779" s="1">
        <f t="shared" si="290"/>
        <v>303993</v>
      </c>
      <c r="D779" s="7">
        <f>IF(N779&gt;0, RANK(N779,(N779:P779,Q779:AE779)),0)</f>
        <v>2</v>
      </c>
      <c r="E779" s="7">
        <f>IF(O779&gt;0,RANK(O779,(N779:P779,Q779:AE779)),0)</f>
        <v>1</v>
      </c>
      <c r="F779" s="7">
        <f>IF(P779&gt;0,RANK(P779,(N779:P779,Q779:AE779)),0)</f>
        <v>0</v>
      </c>
      <c r="G779" s="1">
        <f t="shared" si="291"/>
        <v>60432</v>
      </c>
      <c r="H779" s="2">
        <f t="shared" si="292"/>
        <v>0.19879405117881005</v>
      </c>
      <c r="I779" s="2"/>
      <c r="J779" s="2">
        <f t="shared" si="293"/>
        <v>0.39073597089406664</v>
      </c>
      <c r="K779" s="2">
        <f t="shared" si="294"/>
        <v>0.58953002207287664</v>
      </c>
      <c r="L779" s="2">
        <f t="shared" si="295"/>
        <v>0</v>
      </c>
      <c r="M779" s="2">
        <f t="shared" si="296"/>
        <v>1.9734007033056722E-2</v>
      </c>
      <c r="N779" s="113">
        <v>118781</v>
      </c>
      <c r="O779" s="113">
        <v>179213</v>
      </c>
      <c r="P779" s="113"/>
      <c r="Q779" s="113">
        <v>5060</v>
      </c>
      <c r="R779" s="113"/>
      <c r="S779" s="113">
        <v>873</v>
      </c>
      <c r="T779" s="113"/>
      <c r="U779" s="113"/>
      <c r="V779" s="113"/>
      <c r="W779" s="113"/>
      <c r="X779" s="113"/>
      <c r="Y779" s="113">
        <v>66</v>
      </c>
      <c r="Z779" s="113"/>
      <c r="AA779" s="113"/>
      <c r="AB779" s="113"/>
      <c r="AC779" s="113"/>
      <c r="AD779" s="113"/>
      <c r="AE779" s="113"/>
      <c r="AG779" s="7">
        <f>IF(Q779&gt;0,RANK(Q779,(N779:P779,Q779:AE779)),0)</f>
        <v>3</v>
      </c>
      <c r="AH779" s="7">
        <f>IF(R779&gt;0,RANK(R779,(N779:P779,Q779:AE779)),0)</f>
        <v>0</v>
      </c>
      <c r="AI779" s="7">
        <f>IF(T779&gt;0,RANK(T779,(N779:P779,Q779:AE779)),0)</f>
        <v>0</v>
      </c>
      <c r="AJ779" s="7">
        <f>IF(S779&gt;0,RANK(S779,(N779:P779,Q779:AE779)),0)</f>
        <v>4</v>
      </c>
      <c r="AK779" s="2">
        <f t="shared" si="297"/>
        <v>1.6645120117897452E-2</v>
      </c>
      <c r="AL779" s="2">
        <f t="shared" si="298"/>
        <v>0</v>
      </c>
      <c r="AM779" s="2">
        <f t="shared" si="299"/>
        <v>0</v>
      </c>
      <c r="AN779" s="2">
        <f t="shared" si="300"/>
        <v>2.8717766527518724E-3</v>
      </c>
      <c r="AP779" t="s">
        <v>1836</v>
      </c>
      <c r="AQ779" t="s">
        <v>1564</v>
      </c>
      <c r="AT779" s="97">
        <v>18</v>
      </c>
      <c r="AU779" s="99">
        <v>97</v>
      </c>
      <c r="AV779" s="103">
        <f t="shared" si="289"/>
        <v>18097</v>
      </c>
      <c r="AX779" s="7" t="s">
        <v>1370</v>
      </c>
    </row>
    <row r="780" spans="1:50" hidden="1" outlineLevel="1">
      <c r="A780" t="s">
        <v>2126</v>
      </c>
      <c r="B780" t="s">
        <v>1564</v>
      </c>
      <c r="C780" s="1">
        <f t="shared" si="290"/>
        <v>15790</v>
      </c>
      <c r="D780" s="7">
        <f>IF(N780&gt;0, RANK(N780,(N780:P780,Q780:AE780)),0)</f>
        <v>2</v>
      </c>
      <c r="E780" s="7">
        <f>IF(O780&gt;0,RANK(O780,(N780:P780,Q780:AE780)),0)</f>
        <v>1</v>
      </c>
      <c r="F780" s="7">
        <f>IF(P780&gt;0,RANK(P780,(N780:P780,Q780:AE780)),0)</f>
        <v>0</v>
      </c>
      <c r="G780" s="1">
        <f t="shared" si="291"/>
        <v>4911</v>
      </c>
      <c r="H780" s="2">
        <f t="shared" si="292"/>
        <v>0.3110196326789107</v>
      </c>
      <c r="I780" s="2"/>
      <c r="J780" s="2">
        <f t="shared" si="293"/>
        <v>0.33926535782140593</v>
      </c>
      <c r="K780" s="2">
        <f t="shared" si="294"/>
        <v>0.65028499050031663</v>
      </c>
      <c r="L780" s="2">
        <f t="shared" si="295"/>
        <v>0</v>
      </c>
      <c r="M780" s="2">
        <f t="shared" si="296"/>
        <v>1.0449651678277383E-2</v>
      </c>
      <c r="N780" s="113">
        <v>5357</v>
      </c>
      <c r="O780" s="113">
        <v>10268</v>
      </c>
      <c r="P780" s="113"/>
      <c r="Q780" s="113">
        <v>135</v>
      </c>
      <c r="R780" s="113"/>
      <c r="S780" s="113">
        <v>30</v>
      </c>
      <c r="T780" s="113"/>
      <c r="U780" s="113"/>
      <c r="V780" s="113"/>
      <c r="W780" s="113"/>
      <c r="X780" s="113"/>
      <c r="Y780" s="113">
        <v>0</v>
      </c>
      <c r="Z780" s="113"/>
      <c r="AA780" s="113"/>
      <c r="AB780" s="113"/>
      <c r="AC780" s="113"/>
      <c r="AD780" s="113"/>
      <c r="AE780" s="113"/>
      <c r="AG780" s="7">
        <f>IF(Q780&gt;0,RANK(Q780,(N780:P780,Q780:AE780)),0)</f>
        <v>3</v>
      </c>
      <c r="AH780" s="7">
        <f>IF(R780&gt;0,RANK(R780,(N780:P780,Q780:AE780)),0)</f>
        <v>0</v>
      </c>
      <c r="AI780" s="7">
        <f>IF(T780&gt;0,RANK(T780,(N780:P780,Q780:AE780)),0)</f>
        <v>0</v>
      </c>
      <c r="AJ780" s="7">
        <f>IF(S780&gt;0,RANK(S780,(N780:P780,Q780:AE780)),0)</f>
        <v>4</v>
      </c>
      <c r="AK780" s="2">
        <f t="shared" si="297"/>
        <v>8.5497150094996834E-3</v>
      </c>
      <c r="AL780" s="2">
        <f t="shared" si="298"/>
        <v>0</v>
      </c>
      <c r="AM780" s="2">
        <f t="shared" si="299"/>
        <v>0</v>
      </c>
      <c r="AN780" s="2">
        <f t="shared" si="300"/>
        <v>1.8999366687777073E-3</v>
      </c>
      <c r="AP780" t="s">
        <v>2126</v>
      </c>
      <c r="AQ780" t="s">
        <v>1564</v>
      </c>
      <c r="AR780">
        <v>2</v>
      </c>
      <c r="AT780" s="97">
        <v>18</v>
      </c>
      <c r="AU780" s="99">
        <v>99</v>
      </c>
      <c r="AV780" s="103">
        <f t="shared" si="289"/>
        <v>18099</v>
      </c>
      <c r="AX780" s="7" t="s">
        <v>1370</v>
      </c>
    </row>
    <row r="781" spans="1:50" hidden="1" outlineLevel="1">
      <c r="A781" t="s">
        <v>76</v>
      </c>
      <c r="B781" t="s">
        <v>1564</v>
      </c>
      <c r="C781" s="1">
        <f t="shared" si="290"/>
        <v>5189</v>
      </c>
      <c r="D781" s="7">
        <f>IF(N781&gt;0, RANK(N781,(N781:P781,Q781:AE781)),0)</f>
        <v>2</v>
      </c>
      <c r="E781" s="7">
        <f>IF(O781&gt;0,RANK(O781,(N781:P781,Q781:AE781)),0)</f>
        <v>1</v>
      </c>
      <c r="F781" s="7">
        <f>IF(P781&gt;0,RANK(P781,(N781:P781,Q781:AE781)),0)</f>
        <v>0</v>
      </c>
      <c r="G781" s="1">
        <f t="shared" si="291"/>
        <v>235</v>
      </c>
      <c r="H781" s="2">
        <f t="shared" si="292"/>
        <v>4.5288109462324144E-2</v>
      </c>
      <c r="I781" s="2"/>
      <c r="J781" s="2">
        <f t="shared" si="293"/>
        <v>0.47215263056465601</v>
      </c>
      <c r="K781" s="2">
        <f t="shared" si="294"/>
        <v>0.51744074002698015</v>
      </c>
      <c r="L781" s="2">
        <f t="shared" si="295"/>
        <v>0</v>
      </c>
      <c r="M781" s="2">
        <f t="shared" si="296"/>
        <v>1.0406629408363899E-2</v>
      </c>
      <c r="N781" s="113">
        <v>2450</v>
      </c>
      <c r="O781" s="113">
        <v>2685</v>
      </c>
      <c r="P781" s="113"/>
      <c r="Q781" s="113">
        <v>41</v>
      </c>
      <c r="R781" s="113"/>
      <c r="S781" s="113">
        <v>13</v>
      </c>
      <c r="T781" s="113"/>
      <c r="U781" s="113"/>
      <c r="V781" s="113"/>
      <c r="W781" s="113"/>
      <c r="X781" s="113"/>
      <c r="Y781" s="113">
        <v>0</v>
      </c>
      <c r="Z781" s="113"/>
      <c r="AA781" s="113"/>
      <c r="AB781" s="113"/>
      <c r="AC781" s="113"/>
      <c r="AD781" s="113"/>
      <c r="AE781" s="113"/>
      <c r="AG781" s="7">
        <f>IF(Q781&gt;0,RANK(Q781,(N781:P781,Q781:AE781)),0)</f>
        <v>3</v>
      </c>
      <c r="AH781" s="7">
        <f>IF(R781&gt;0,RANK(R781,(N781:P781,Q781:AE781)),0)</f>
        <v>0</v>
      </c>
      <c r="AI781" s="7">
        <f>IF(T781&gt;0,RANK(T781,(N781:P781,Q781:AE781)),0)</f>
        <v>0</v>
      </c>
      <c r="AJ781" s="7">
        <f>IF(S781&gt;0,RANK(S781,(N781:P781,Q781:AE781)),0)</f>
        <v>4</v>
      </c>
      <c r="AK781" s="2">
        <f t="shared" si="297"/>
        <v>7.9013297359799579E-3</v>
      </c>
      <c r="AL781" s="2">
        <f t="shared" si="298"/>
        <v>0</v>
      </c>
      <c r="AM781" s="2">
        <f t="shared" si="299"/>
        <v>0</v>
      </c>
      <c r="AN781" s="2">
        <f t="shared" si="300"/>
        <v>2.5052996723838889E-3</v>
      </c>
      <c r="AP781" t="s">
        <v>76</v>
      </c>
      <c r="AQ781" t="s">
        <v>1564</v>
      </c>
      <c r="AR781">
        <v>8</v>
      </c>
      <c r="AT781" s="97">
        <v>18</v>
      </c>
      <c r="AU781" s="99">
        <v>101</v>
      </c>
      <c r="AV781" s="103">
        <f t="shared" si="289"/>
        <v>18101</v>
      </c>
      <c r="AX781" s="7" t="s">
        <v>1370</v>
      </c>
    </row>
    <row r="782" spans="1:50" hidden="1" outlineLevel="1">
      <c r="A782" t="s">
        <v>1542</v>
      </c>
      <c r="B782" t="s">
        <v>1564</v>
      </c>
      <c r="C782" s="1">
        <f t="shared" si="290"/>
        <v>13078</v>
      </c>
      <c r="D782" s="7">
        <f>IF(N782&gt;0, RANK(N782,(N782:P782,Q782:AE782)),0)</f>
        <v>2</v>
      </c>
      <c r="E782" s="7">
        <f>IF(O782&gt;0,RANK(O782,(N782:P782,Q782:AE782)),0)</f>
        <v>1</v>
      </c>
      <c r="F782" s="7">
        <f>IF(P782&gt;0,RANK(P782,(N782:P782,Q782:AE782)),0)</f>
        <v>0</v>
      </c>
      <c r="G782" s="1">
        <f t="shared" si="291"/>
        <v>2390</v>
      </c>
      <c r="H782" s="2">
        <f t="shared" si="292"/>
        <v>0.1827496559106897</v>
      </c>
      <c r="I782" s="2"/>
      <c r="J782" s="2">
        <f t="shared" si="293"/>
        <v>0.40128460009175715</v>
      </c>
      <c r="K782" s="2">
        <f t="shared" si="294"/>
        <v>0.58403425600244685</v>
      </c>
      <c r="L782" s="2">
        <f t="shared" si="295"/>
        <v>0</v>
      </c>
      <c r="M782" s="2">
        <f t="shared" si="296"/>
        <v>1.4681143905796001E-2</v>
      </c>
      <c r="N782" s="113">
        <v>5248</v>
      </c>
      <c r="O782" s="113">
        <v>7638</v>
      </c>
      <c r="P782" s="113"/>
      <c r="Q782" s="113">
        <v>172</v>
      </c>
      <c r="R782" s="113"/>
      <c r="S782" s="113">
        <v>20</v>
      </c>
      <c r="T782" s="113"/>
      <c r="U782" s="113"/>
      <c r="V782" s="113"/>
      <c r="W782" s="113"/>
      <c r="X782" s="113"/>
      <c r="Y782" s="113">
        <v>0</v>
      </c>
      <c r="Z782" s="113"/>
      <c r="AA782" s="113"/>
      <c r="AB782" s="113"/>
      <c r="AC782" s="113"/>
      <c r="AD782" s="113"/>
      <c r="AE782" s="113"/>
      <c r="AG782" s="7">
        <f>IF(Q782&gt;0,RANK(Q782,(N782:P782,Q782:AE782)),0)</f>
        <v>3</v>
      </c>
      <c r="AH782" s="7">
        <f>IF(R782&gt;0,RANK(R782,(N782:P782,Q782:AE782)),0)</f>
        <v>0</v>
      </c>
      <c r="AI782" s="7">
        <f>IF(T782&gt;0,RANK(T782,(N782:P782,Q782:AE782)),0)</f>
        <v>0</v>
      </c>
      <c r="AJ782" s="7">
        <f>IF(S782&gt;0,RANK(S782,(N782:P782,Q782:AE782)),0)</f>
        <v>4</v>
      </c>
      <c r="AK782" s="2">
        <f t="shared" si="297"/>
        <v>1.3151858082275578E-2</v>
      </c>
      <c r="AL782" s="2">
        <f t="shared" si="298"/>
        <v>0</v>
      </c>
      <c r="AM782" s="2">
        <f t="shared" si="299"/>
        <v>0</v>
      </c>
      <c r="AN782" s="2">
        <f t="shared" si="300"/>
        <v>1.5292858235204159E-3</v>
      </c>
      <c r="AP782" t="s">
        <v>1542</v>
      </c>
      <c r="AQ782" t="s">
        <v>1564</v>
      </c>
      <c r="AR782">
        <v>5</v>
      </c>
      <c r="AT782" s="97">
        <v>18</v>
      </c>
      <c r="AU782" s="99">
        <v>103</v>
      </c>
      <c r="AV782" s="103">
        <f t="shared" si="289"/>
        <v>18103</v>
      </c>
      <c r="AX782" s="7" t="s">
        <v>1370</v>
      </c>
    </row>
    <row r="783" spans="1:50" hidden="1" outlineLevel="1">
      <c r="A783" t="s">
        <v>2112</v>
      </c>
      <c r="B783" t="s">
        <v>1564</v>
      </c>
      <c r="C783" s="1">
        <f t="shared" si="290"/>
        <v>41748</v>
      </c>
      <c r="D783" s="7">
        <f>IF(N783&gt;0, RANK(N783,(N783:P783,Q783:AE783)),0)</f>
        <v>2</v>
      </c>
      <c r="E783" s="7">
        <f>IF(O783&gt;0,RANK(O783,(N783:P783,Q783:AE783)),0)</f>
        <v>1</v>
      </c>
      <c r="F783" s="7">
        <f>IF(P783&gt;0,RANK(P783,(N783:P783,Q783:AE783)),0)</f>
        <v>0</v>
      </c>
      <c r="G783" s="1">
        <f t="shared" si="291"/>
        <v>6724</v>
      </c>
      <c r="H783" s="2">
        <f t="shared" si="292"/>
        <v>0.16106160774168823</v>
      </c>
      <c r="I783" s="2"/>
      <c r="J783" s="2">
        <f t="shared" si="293"/>
        <v>0.39965986394557823</v>
      </c>
      <c r="K783" s="2">
        <f t="shared" si="294"/>
        <v>0.56072147168726649</v>
      </c>
      <c r="L783" s="2">
        <f t="shared" si="295"/>
        <v>0</v>
      </c>
      <c r="M783" s="2">
        <f t="shared" si="296"/>
        <v>3.9618664367155332E-2</v>
      </c>
      <c r="N783" s="113">
        <v>16685</v>
      </c>
      <c r="O783" s="113">
        <v>23409</v>
      </c>
      <c r="P783" s="113"/>
      <c r="Q783" s="113">
        <v>1361</v>
      </c>
      <c r="R783" s="113"/>
      <c r="S783" s="113">
        <v>290</v>
      </c>
      <c r="T783" s="113"/>
      <c r="U783" s="113"/>
      <c r="V783" s="113"/>
      <c r="W783" s="113"/>
      <c r="X783" s="113"/>
      <c r="Y783" s="113">
        <v>3</v>
      </c>
      <c r="Z783" s="113"/>
      <c r="AA783" s="113"/>
      <c r="AB783" s="113"/>
      <c r="AC783" s="113"/>
      <c r="AD783" s="113"/>
      <c r="AE783" s="113"/>
      <c r="AG783" s="7">
        <f>IF(Q783&gt;0,RANK(Q783,(N783:P783,Q783:AE783)),0)</f>
        <v>3</v>
      </c>
      <c r="AH783" s="7">
        <f>IF(R783&gt;0,RANK(R783,(N783:P783,Q783:AE783)),0)</f>
        <v>0</v>
      </c>
      <c r="AI783" s="7">
        <f>IF(T783&gt;0,RANK(T783,(N783:P783,Q783:AE783)),0)</f>
        <v>0</v>
      </c>
      <c r="AJ783" s="7">
        <f>IF(S783&gt;0,RANK(S783,(N783:P783,Q783:AE783)),0)</f>
        <v>4</v>
      </c>
      <c r="AK783" s="2">
        <f t="shared" si="297"/>
        <v>3.2600364089297694E-2</v>
      </c>
      <c r="AL783" s="2">
        <f t="shared" si="298"/>
        <v>0</v>
      </c>
      <c r="AM783" s="2">
        <f t="shared" si="299"/>
        <v>0</v>
      </c>
      <c r="AN783" s="2">
        <f t="shared" si="300"/>
        <v>6.9464405480502058E-3</v>
      </c>
      <c r="AP783" t="s">
        <v>2112</v>
      </c>
      <c r="AQ783" t="s">
        <v>1564</v>
      </c>
      <c r="AT783" s="97">
        <v>18</v>
      </c>
      <c r="AU783" s="99">
        <v>105</v>
      </c>
      <c r="AV783" s="103">
        <f t="shared" si="289"/>
        <v>18105</v>
      </c>
      <c r="AX783" s="7" t="s">
        <v>1370</v>
      </c>
    </row>
    <row r="784" spans="1:50" hidden="1" outlineLevel="1">
      <c r="A784" t="s">
        <v>1340</v>
      </c>
      <c r="B784" t="s">
        <v>1564</v>
      </c>
      <c r="C784" s="1">
        <f t="shared" si="290"/>
        <v>13950</v>
      </c>
      <c r="D784" s="7">
        <f>IF(N784&gt;0, RANK(N784,(N784:P784,Q784:AE784)),0)</f>
        <v>2</v>
      </c>
      <c r="E784" s="7">
        <f>IF(O784&gt;0,RANK(O784,(N784:P784,Q784:AE784)),0)</f>
        <v>1</v>
      </c>
      <c r="F784" s="7">
        <f>IF(P784&gt;0,RANK(P784,(N784:P784,Q784:AE784)),0)</f>
        <v>0</v>
      </c>
      <c r="G784" s="1">
        <f t="shared" si="291"/>
        <v>5858</v>
      </c>
      <c r="H784" s="2">
        <f t="shared" si="292"/>
        <v>0.41992831541218639</v>
      </c>
      <c r="I784" s="2"/>
      <c r="J784" s="2">
        <f t="shared" si="293"/>
        <v>0.27670250896057347</v>
      </c>
      <c r="K784" s="2">
        <f t="shared" si="294"/>
        <v>0.6966308243727598</v>
      </c>
      <c r="L784" s="2">
        <f t="shared" si="295"/>
        <v>0</v>
      </c>
      <c r="M784" s="2">
        <f t="shared" si="296"/>
        <v>2.6666666666666727E-2</v>
      </c>
      <c r="N784" s="113">
        <v>3860</v>
      </c>
      <c r="O784" s="113">
        <v>9718</v>
      </c>
      <c r="P784" s="113"/>
      <c r="Q784" s="113">
        <v>323</v>
      </c>
      <c r="R784" s="113"/>
      <c r="S784" s="113">
        <v>49</v>
      </c>
      <c r="T784" s="113"/>
      <c r="U784" s="113"/>
      <c r="V784" s="113"/>
      <c r="W784" s="113"/>
      <c r="X784" s="113"/>
      <c r="Y784" s="113">
        <v>0</v>
      </c>
      <c r="Z784" s="113"/>
      <c r="AA784" s="113"/>
      <c r="AB784" s="113"/>
      <c r="AC784" s="113"/>
      <c r="AD784" s="113"/>
      <c r="AE784" s="113"/>
      <c r="AG784" s="7">
        <f>IF(Q784&gt;0,RANK(Q784,(N784:P784,Q784:AE784)),0)</f>
        <v>3</v>
      </c>
      <c r="AH784" s="7">
        <f>IF(R784&gt;0,RANK(R784,(N784:P784,Q784:AE784)),0)</f>
        <v>0</v>
      </c>
      <c r="AI784" s="7">
        <f>IF(T784&gt;0,RANK(T784,(N784:P784,Q784:AE784)),0)</f>
        <v>0</v>
      </c>
      <c r="AJ784" s="7">
        <f>IF(S784&gt;0,RANK(S784,(N784:P784,Q784:AE784)),0)</f>
        <v>4</v>
      </c>
      <c r="AK784" s="2">
        <f t="shared" si="297"/>
        <v>2.3154121863799282E-2</v>
      </c>
      <c r="AL784" s="2">
        <f t="shared" si="298"/>
        <v>0</v>
      </c>
      <c r="AM784" s="2">
        <f t="shared" si="299"/>
        <v>0</v>
      </c>
      <c r="AN784" s="2">
        <f t="shared" si="300"/>
        <v>3.5125448028673835E-3</v>
      </c>
      <c r="AP784" t="s">
        <v>1340</v>
      </c>
      <c r="AQ784" t="s">
        <v>1564</v>
      </c>
      <c r="AR784">
        <v>4</v>
      </c>
      <c r="AT784" s="97">
        <v>18</v>
      </c>
      <c r="AU784" s="99">
        <v>107</v>
      </c>
      <c r="AV784" s="103">
        <f t="shared" si="289"/>
        <v>18107</v>
      </c>
      <c r="AX784" s="7" t="s">
        <v>1370</v>
      </c>
    </row>
    <row r="785" spans="1:50" hidden="1" outlineLevel="1">
      <c r="A785" t="s">
        <v>1318</v>
      </c>
      <c r="B785" t="s">
        <v>1564</v>
      </c>
      <c r="C785" s="1">
        <f t="shared" si="290"/>
        <v>20585</v>
      </c>
      <c r="D785" s="7">
        <f>IF(N785&gt;0, RANK(N785,(N785:P785,Q785:AE785)),0)</f>
        <v>2</v>
      </c>
      <c r="E785" s="7">
        <f>IF(O785&gt;0,RANK(O785,(N785:P785,Q785:AE785)),0)</f>
        <v>1</v>
      </c>
      <c r="F785" s="7">
        <f>IF(P785&gt;0,RANK(P785,(N785:P785,Q785:AE785)),0)</f>
        <v>0</v>
      </c>
      <c r="G785" s="1">
        <f t="shared" si="291"/>
        <v>8453</v>
      </c>
      <c r="H785" s="2">
        <f t="shared" si="292"/>
        <v>0.41063881467087687</v>
      </c>
      <c r="I785" s="2"/>
      <c r="J785" s="2">
        <f t="shared" si="293"/>
        <v>0.28209861549672094</v>
      </c>
      <c r="K785" s="2">
        <f t="shared" si="294"/>
        <v>0.69273743016759781</v>
      </c>
      <c r="L785" s="2">
        <f t="shared" si="295"/>
        <v>0</v>
      </c>
      <c r="M785" s="2">
        <f t="shared" si="296"/>
        <v>2.5163954335681304E-2</v>
      </c>
      <c r="N785" s="113">
        <v>5807</v>
      </c>
      <c r="O785" s="113">
        <v>14260</v>
      </c>
      <c r="P785" s="113"/>
      <c r="Q785" s="113">
        <v>436</v>
      </c>
      <c r="R785" s="113"/>
      <c r="S785" s="113">
        <v>79</v>
      </c>
      <c r="T785" s="113"/>
      <c r="U785" s="113"/>
      <c r="V785" s="113"/>
      <c r="W785" s="113"/>
      <c r="X785" s="113"/>
      <c r="Y785" s="3">
        <v>3</v>
      </c>
      <c r="Z785" s="113"/>
      <c r="AA785" s="113"/>
      <c r="AB785" s="113"/>
      <c r="AC785" s="113"/>
      <c r="AD785" s="113"/>
      <c r="AE785" s="113"/>
      <c r="AG785" s="7">
        <f>IF(Q785&gt;0,RANK(Q785,(N785:P785,Q785:AE785)),0)</f>
        <v>3</v>
      </c>
      <c r="AH785" s="7">
        <f>IF(R785&gt;0,RANK(R785,(N785:P785,Q785:AE785)),0)</f>
        <v>0</v>
      </c>
      <c r="AI785" s="7">
        <f>IF(T785&gt;0,RANK(T785,(N785:P785,Q785:AE785)),0)</f>
        <v>0</v>
      </c>
      <c r="AJ785" s="7">
        <f>IF(S785&gt;0,RANK(S785,(N785:P785,Q785:AE785)),0)</f>
        <v>4</v>
      </c>
      <c r="AK785" s="2">
        <f t="shared" si="297"/>
        <v>2.1180471216905514E-2</v>
      </c>
      <c r="AL785" s="2">
        <f t="shared" si="298"/>
        <v>0</v>
      </c>
      <c r="AM785" s="2">
        <f t="shared" si="299"/>
        <v>0</v>
      </c>
      <c r="AN785" s="2">
        <f t="shared" si="300"/>
        <v>3.8377459315035219E-3</v>
      </c>
      <c r="AP785" t="s">
        <v>1318</v>
      </c>
      <c r="AQ785" t="s">
        <v>1564</v>
      </c>
      <c r="AR785">
        <v>4</v>
      </c>
      <c r="AT785" s="97">
        <v>18</v>
      </c>
      <c r="AU785" s="99">
        <v>109</v>
      </c>
      <c r="AV785" s="103">
        <f t="shared" si="289"/>
        <v>18109</v>
      </c>
      <c r="AX785" s="7" t="s">
        <v>1370</v>
      </c>
    </row>
    <row r="786" spans="1:50" hidden="1" outlineLevel="1">
      <c r="A786" t="s">
        <v>1304</v>
      </c>
      <c r="B786" t="s">
        <v>1564</v>
      </c>
      <c r="C786" s="1">
        <f t="shared" si="290"/>
        <v>5081</v>
      </c>
      <c r="D786" s="7">
        <f>IF(N786&gt;0, RANK(N786,(N786:P786,Q786:AE786)),0)</f>
        <v>2</v>
      </c>
      <c r="E786" s="7">
        <f>IF(O786&gt;0,RANK(O786,(N786:P786,Q786:AE786)),0)</f>
        <v>1</v>
      </c>
      <c r="F786" s="7">
        <f>IF(P786&gt;0,RANK(P786,(N786:P786,Q786:AE786)),0)</f>
        <v>0</v>
      </c>
      <c r="G786" s="1">
        <f t="shared" si="291"/>
        <v>1090</v>
      </c>
      <c r="H786" s="2">
        <f t="shared" si="292"/>
        <v>0.21452469986223185</v>
      </c>
      <c r="I786" s="2"/>
      <c r="J786" s="2">
        <f t="shared" si="293"/>
        <v>0.38004329856327496</v>
      </c>
      <c r="K786" s="2">
        <f t="shared" si="294"/>
        <v>0.59456799842550678</v>
      </c>
      <c r="L786" s="2">
        <f t="shared" si="295"/>
        <v>0</v>
      </c>
      <c r="M786" s="2">
        <f t="shared" si="296"/>
        <v>2.5388703011218317E-2</v>
      </c>
      <c r="N786" s="113">
        <v>1931</v>
      </c>
      <c r="O786" s="113">
        <v>3021</v>
      </c>
      <c r="P786" s="113"/>
      <c r="Q786" s="113">
        <v>100</v>
      </c>
      <c r="R786" s="113"/>
      <c r="S786" s="113">
        <v>20</v>
      </c>
      <c r="T786" s="113"/>
      <c r="U786" s="113"/>
      <c r="V786" s="113"/>
      <c r="W786" s="113"/>
      <c r="X786" s="113"/>
      <c r="Y786" s="113">
        <v>9</v>
      </c>
      <c r="Z786" s="113"/>
      <c r="AA786" s="113"/>
      <c r="AB786" s="113"/>
      <c r="AC786" s="113"/>
      <c r="AD786" s="113"/>
      <c r="AE786" s="113"/>
      <c r="AG786" s="7">
        <f>IF(Q786&gt;0,RANK(Q786,(N786:P786,Q786:AE786)),0)</f>
        <v>3</v>
      </c>
      <c r="AH786" s="7">
        <f>IF(R786&gt;0,RANK(R786,(N786:P786,Q786:AE786)),0)</f>
        <v>0</v>
      </c>
      <c r="AI786" s="7">
        <f>IF(T786&gt;0,RANK(T786,(N786:P786,Q786:AE786)),0)</f>
        <v>0</v>
      </c>
      <c r="AJ786" s="7">
        <f>IF(S786&gt;0,RANK(S786,(N786:P786,Q786:AE786)),0)</f>
        <v>4</v>
      </c>
      <c r="AK786" s="2">
        <f t="shared" si="297"/>
        <v>1.9681165124975399E-2</v>
      </c>
      <c r="AL786" s="2">
        <f t="shared" si="298"/>
        <v>0</v>
      </c>
      <c r="AM786" s="2">
        <f t="shared" si="299"/>
        <v>0</v>
      </c>
      <c r="AN786" s="2">
        <f t="shared" si="300"/>
        <v>3.9362330249950797E-3</v>
      </c>
      <c r="AP786" t="s">
        <v>1304</v>
      </c>
      <c r="AQ786" t="s">
        <v>1564</v>
      </c>
      <c r="AR786">
        <v>1</v>
      </c>
      <c r="AT786" s="97">
        <v>18</v>
      </c>
      <c r="AU786" s="99">
        <v>111</v>
      </c>
      <c r="AV786" s="103">
        <f t="shared" si="289"/>
        <v>18111</v>
      </c>
      <c r="AX786" s="7" t="s">
        <v>1370</v>
      </c>
    </row>
    <row r="787" spans="1:50" hidden="1" outlineLevel="1">
      <c r="A787" t="s">
        <v>1805</v>
      </c>
      <c r="B787" t="s">
        <v>1564</v>
      </c>
      <c r="C787" s="1">
        <f t="shared" si="290"/>
        <v>13563</v>
      </c>
      <c r="D787" s="7">
        <f>IF(N787&gt;0, RANK(N787,(N787:P787,Q787:AE787)),0)</f>
        <v>2</v>
      </c>
      <c r="E787" s="7">
        <f>IF(O787&gt;0,RANK(O787,(N787:P787,Q787:AE787)),0)</f>
        <v>1</v>
      </c>
      <c r="F787" s="7">
        <f>IF(P787&gt;0,RANK(P787,(N787:P787,Q787:AE787)),0)</f>
        <v>0</v>
      </c>
      <c r="G787" s="1">
        <f t="shared" si="291"/>
        <v>3954</v>
      </c>
      <c r="H787" s="2">
        <f t="shared" si="292"/>
        <v>0.29152842291528425</v>
      </c>
      <c r="I787" s="2"/>
      <c r="J787" s="2">
        <f t="shared" si="293"/>
        <v>0.34594116345941162</v>
      </c>
      <c r="K787" s="2">
        <f t="shared" si="294"/>
        <v>0.63746958637469586</v>
      </c>
      <c r="L787" s="2">
        <f t="shared" si="295"/>
        <v>0</v>
      </c>
      <c r="M787" s="2">
        <f t="shared" si="296"/>
        <v>1.6589250165892522E-2</v>
      </c>
      <c r="N787" s="113">
        <v>4692</v>
      </c>
      <c r="O787" s="113">
        <v>8646</v>
      </c>
      <c r="P787" s="113"/>
      <c r="Q787" s="113">
        <v>188</v>
      </c>
      <c r="R787" s="113"/>
      <c r="S787" s="113">
        <v>37</v>
      </c>
      <c r="T787" s="113"/>
      <c r="U787" s="113"/>
      <c r="V787" s="113"/>
      <c r="W787" s="113"/>
      <c r="X787" s="113"/>
      <c r="Y787" s="113">
        <v>0</v>
      </c>
      <c r="Z787" s="113"/>
      <c r="AA787" s="113"/>
      <c r="AB787" s="113"/>
      <c r="AC787" s="113"/>
      <c r="AD787" s="113"/>
      <c r="AE787" s="113"/>
      <c r="AG787" s="7">
        <f>IF(Q787&gt;0,RANK(Q787,(N787:P787,Q787:AE787)),0)</f>
        <v>3</v>
      </c>
      <c r="AH787" s="7">
        <f>IF(R787&gt;0,RANK(R787,(N787:P787,Q787:AE787)),0)</f>
        <v>0</v>
      </c>
      <c r="AI787" s="7">
        <f>IF(T787&gt;0,RANK(T787,(N787:P787,Q787:AE787)),0)</f>
        <v>0</v>
      </c>
      <c r="AJ787" s="7">
        <f>IF(S787&gt;0,RANK(S787,(N787:P787,Q787:AE787)),0)</f>
        <v>4</v>
      </c>
      <c r="AK787" s="2">
        <f t="shared" si="297"/>
        <v>1.3861240138612401E-2</v>
      </c>
      <c r="AL787" s="2">
        <f t="shared" si="298"/>
        <v>0</v>
      </c>
      <c r="AM787" s="2">
        <f t="shared" si="299"/>
        <v>0</v>
      </c>
      <c r="AN787" s="2">
        <f t="shared" si="300"/>
        <v>2.7280100272801004E-3</v>
      </c>
      <c r="AP787" t="s">
        <v>1805</v>
      </c>
      <c r="AQ787" t="s">
        <v>1564</v>
      </c>
      <c r="AR787">
        <v>3</v>
      </c>
      <c r="AT787" s="97">
        <v>18</v>
      </c>
      <c r="AU787" s="99">
        <v>113</v>
      </c>
      <c r="AV787" s="103">
        <f t="shared" si="289"/>
        <v>18113</v>
      </c>
      <c r="AX787" s="7" t="s">
        <v>1370</v>
      </c>
    </row>
    <row r="788" spans="1:50" hidden="1" outlineLevel="1">
      <c r="A788" t="s">
        <v>977</v>
      </c>
      <c r="B788" t="s">
        <v>1564</v>
      </c>
      <c r="C788" s="1">
        <f t="shared" si="290"/>
        <v>2454</v>
      </c>
      <c r="D788" s="7">
        <f>IF(N788&gt;0, RANK(N788,(N788:P788,Q788:AE788)),0)</f>
        <v>2</v>
      </c>
      <c r="E788" s="7">
        <f>IF(O788&gt;0,RANK(O788,(N788:P788,Q788:AE788)),0)</f>
        <v>1</v>
      </c>
      <c r="F788" s="7">
        <f>IF(P788&gt;0,RANK(P788,(N788:P788,Q788:AE788)),0)</f>
        <v>0</v>
      </c>
      <c r="G788" s="1">
        <f t="shared" si="291"/>
        <v>80</v>
      </c>
      <c r="H788" s="2">
        <f t="shared" si="292"/>
        <v>3.2599837000814993E-2</v>
      </c>
      <c r="I788" s="2"/>
      <c r="J788" s="2">
        <f t="shared" si="293"/>
        <v>0.47432762836185821</v>
      </c>
      <c r="K788" s="2">
        <f t="shared" si="294"/>
        <v>0.50692746536267319</v>
      </c>
      <c r="L788" s="2">
        <f t="shared" si="295"/>
        <v>0</v>
      </c>
      <c r="M788" s="2">
        <f t="shared" si="296"/>
        <v>1.8744906275468542E-2</v>
      </c>
      <c r="N788" s="113">
        <v>1164</v>
      </c>
      <c r="O788" s="113">
        <v>1244</v>
      </c>
      <c r="P788" s="113"/>
      <c r="Q788" s="113">
        <v>39</v>
      </c>
      <c r="R788" s="113"/>
      <c r="S788" s="113">
        <v>7</v>
      </c>
      <c r="T788" s="113"/>
      <c r="U788" s="113"/>
      <c r="V788" s="113"/>
      <c r="W788" s="113"/>
      <c r="X788" s="113"/>
      <c r="Y788" s="113">
        <v>0</v>
      </c>
      <c r="Z788" s="113"/>
      <c r="AA788" s="113"/>
      <c r="AB788" s="113"/>
      <c r="AC788" s="113"/>
      <c r="AD788" s="113"/>
      <c r="AE788" s="113"/>
      <c r="AG788" s="7">
        <f>IF(Q788&gt;0,RANK(Q788,(N788:P788,Q788:AE788)),0)</f>
        <v>3</v>
      </c>
      <c r="AH788" s="7">
        <f>IF(R788&gt;0,RANK(R788,(N788:P788,Q788:AE788)),0)</f>
        <v>0</v>
      </c>
      <c r="AI788" s="7">
        <f>IF(T788&gt;0,RANK(T788,(N788:P788,Q788:AE788)),0)</f>
        <v>0</v>
      </c>
      <c r="AJ788" s="7">
        <f>IF(S788&gt;0,RANK(S788,(N788:P788,Q788:AE788)),0)</f>
        <v>4</v>
      </c>
      <c r="AK788" s="2">
        <f t="shared" si="297"/>
        <v>1.5892420537897311E-2</v>
      </c>
      <c r="AL788" s="2">
        <f t="shared" si="298"/>
        <v>0</v>
      </c>
      <c r="AM788" s="2">
        <f t="shared" si="299"/>
        <v>0</v>
      </c>
      <c r="AN788" s="2">
        <f t="shared" si="300"/>
        <v>2.8524857375713123E-3</v>
      </c>
      <c r="AP788" t="s">
        <v>977</v>
      </c>
      <c r="AQ788" t="s">
        <v>1564</v>
      </c>
      <c r="AR788">
        <v>9</v>
      </c>
      <c r="AT788" s="97">
        <v>18</v>
      </c>
      <c r="AU788" s="99">
        <v>115</v>
      </c>
      <c r="AV788" s="103">
        <f t="shared" si="289"/>
        <v>18115</v>
      </c>
      <c r="AX788" s="7" t="s">
        <v>1370</v>
      </c>
    </row>
    <row r="789" spans="1:50" hidden="1" outlineLevel="1">
      <c r="A789" t="s">
        <v>1753</v>
      </c>
      <c r="B789" t="s">
        <v>1564</v>
      </c>
      <c r="C789" s="1">
        <f t="shared" si="290"/>
        <v>7870</v>
      </c>
      <c r="D789" s="7">
        <f>IF(N789&gt;0, RANK(N789,(N789:P789,Q789:AE789)),0)</f>
        <v>2</v>
      </c>
      <c r="E789" s="7">
        <f>IF(O789&gt;0,RANK(O789,(N789:P789,Q789:AE789)),0)</f>
        <v>1</v>
      </c>
      <c r="F789" s="7">
        <f>IF(P789&gt;0,RANK(P789,(N789:P789,Q789:AE789)),0)</f>
        <v>0</v>
      </c>
      <c r="G789" s="1">
        <f t="shared" si="291"/>
        <v>821</v>
      </c>
      <c r="H789" s="2">
        <f t="shared" si="292"/>
        <v>0.10432020330368488</v>
      </c>
      <c r="I789" s="2"/>
      <c r="J789" s="2">
        <f t="shared" si="293"/>
        <v>0.43951715374841172</v>
      </c>
      <c r="K789" s="2">
        <f t="shared" si="294"/>
        <v>0.54383735705209657</v>
      </c>
      <c r="L789" s="2">
        <f t="shared" si="295"/>
        <v>0</v>
      </c>
      <c r="M789" s="2">
        <f t="shared" si="296"/>
        <v>1.6645489199491714E-2</v>
      </c>
      <c r="N789" s="113">
        <v>3459</v>
      </c>
      <c r="O789" s="113">
        <v>4280</v>
      </c>
      <c r="P789" s="113"/>
      <c r="Q789" s="113">
        <v>109</v>
      </c>
      <c r="R789" s="113"/>
      <c r="S789" s="113">
        <v>22</v>
      </c>
      <c r="T789" s="113"/>
      <c r="U789" s="113"/>
      <c r="V789" s="113"/>
      <c r="W789" s="113"/>
      <c r="X789" s="113"/>
      <c r="Y789" s="113">
        <v>0</v>
      </c>
      <c r="Z789" s="113"/>
      <c r="AA789" s="113"/>
      <c r="AB789" s="113"/>
      <c r="AC789" s="113"/>
      <c r="AD789" s="113"/>
      <c r="AE789" s="113"/>
      <c r="AG789" s="7">
        <f>IF(Q789&gt;0,RANK(Q789,(N789:P789,Q789:AE789)),0)</f>
        <v>3</v>
      </c>
      <c r="AH789" s="7">
        <f>IF(R789&gt;0,RANK(R789,(N789:P789,Q789:AE789)),0)</f>
        <v>0</v>
      </c>
      <c r="AI789" s="7">
        <f>IF(T789&gt;0,RANK(T789,(N789:P789,Q789:AE789)),0)</f>
        <v>0</v>
      </c>
      <c r="AJ789" s="7">
        <f>IF(S789&gt;0,RANK(S789,(N789:P789,Q789:AE789)),0)</f>
        <v>4</v>
      </c>
      <c r="AK789" s="2">
        <f t="shared" si="297"/>
        <v>1.3850063532401525E-2</v>
      </c>
      <c r="AL789" s="2">
        <f t="shared" si="298"/>
        <v>0</v>
      </c>
      <c r="AM789" s="2">
        <f t="shared" si="299"/>
        <v>0</v>
      </c>
      <c r="AN789" s="2">
        <f t="shared" si="300"/>
        <v>2.7954256670902162E-3</v>
      </c>
      <c r="AP789" t="s">
        <v>1753</v>
      </c>
      <c r="AQ789" t="s">
        <v>1564</v>
      </c>
      <c r="AR789">
        <v>9</v>
      </c>
      <c r="AT789" s="97">
        <v>18</v>
      </c>
      <c r="AU789" s="99">
        <v>117</v>
      </c>
      <c r="AV789" s="103">
        <f t="shared" si="289"/>
        <v>18117</v>
      </c>
      <c r="AX789" s="7" t="s">
        <v>1370</v>
      </c>
    </row>
    <row r="790" spans="1:50" hidden="1" outlineLevel="1">
      <c r="A790" t="s">
        <v>1109</v>
      </c>
      <c r="B790" t="s">
        <v>1564</v>
      </c>
      <c r="C790" s="1">
        <f t="shared" si="290"/>
        <v>6393</v>
      </c>
      <c r="D790" s="7">
        <f>IF(N790&gt;0, RANK(N790,(N790:P790,Q790:AE790)),0)</f>
        <v>2</v>
      </c>
      <c r="E790" s="7">
        <f>IF(O790&gt;0,RANK(O790,(N790:P790,Q790:AE790)),0)</f>
        <v>1</v>
      </c>
      <c r="F790" s="7">
        <f>IF(P790&gt;0,RANK(P790,(N790:P790,Q790:AE790)),0)</f>
        <v>0</v>
      </c>
      <c r="G790" s="1">
        <f t="shared" si="291"/>
        <v>1266</v>
      </c>
      <c r="H790" s="2">
        <f t="shared" si="292"/>
        <v>0.19802909432191459</v>
      </c>
      <c r="I790" s="2"/>
      <c r="J790" s="2">
        <f t="shared" si="293"/>
        <v>0.38323165962771782</v>
      </c>
      <c r="K790" s="2">
        <f t="shared" si="294"/>
        <v>0.58126075394963239</v>
      </c>
      <c r="L790" s="2">
        <f t="shared" si="295"/>
        <v>0</v>
      </c>
      <c r="M790" s="2">
        <f t="shared" si="296"/>
        <v>3.5507586422649728E-2</v>
      </c>
      <c r="N790" s="113">
        <v>2450</v>
      </c>
      <c r="O790" s="113">
        <v>3716</v>
      </c>
      <c r="P790" s="113"/>
      <c r="Q790" s="113">
        <v>200</v>
      </c>
      <c r="R790" s="113"/>
      <c r="S790" s="113">
        <v>27</v>
      </c>
      <c r="T790" s="113"/>
      <c r="U790" s="113"/>
      <c r="V790" s="113"/>
      <c r="W790" s="113"/>
      <c r="X790" s="113"/>
      <c r="Y790" s="113">
        <v>0</v>
      </c>
      <c r="Z790" s="113"/>
      <c r="AA790" s="113"/>
      <c r="AB790" s="113"/>
      <c r="AC790" s="113"/>
      <c r="AD790" s="113"/>
      <c r="AE790" s="113"/>
      <c r="AG790" s="7">
        <f>IF(Q790&gt;0,RANK(Q790,(N790:P790,Q790:AE790)),0)</f>
        <v>3</v>
      </c>
      <c r="AH790" s="7">
        <f>IF(R790&gt;0,RANK(R790,(N790:P790,Q790:AE790)),0)</f>
        <v>0</v>
      </c>
      <c r="AI790" s="7">
        <f>IF(T790&gt;0,RANK(T790,(N790:P790,Q790:AE790)),0)</f>
        <v>0</v>
      </c>
      <c r="AJ790" s="7">
        <f>IF(S790&gt;0,RANK(S790,(N790:P790,Q790:AE790)),0)</f>
        <v>4</v>
      </c>
      <c r="AK790" s="2">
        <f t="shared" si="297"/>
        <v>3.1284217112466761E-2</v>
      </c>
      <c r="AL790" s="2">
        <f t="shared" si="298"/>
        <v>0</v>
      </c>
      <c r="AM790" s="2">
        <f t="shared" si="299"/>
        <v>0</v>
      </c>
      <c r="AN790" s="2">
        <f t="shared" si="300"/>
        <v>4.2233693101830123E-3</v>
      </c>
      <c r="AP790" t="s">
        <v>1109</v>
      </c>
      <c r="AQ790" t="s">
        <v>1564</v>
      </c>
      <c r="AR790">
        <v>8</v>
      </c>
      <c r="AT790" s="97">
        <v>18</v>
      </c>
      <c r="AU790" s="99">
        <v>119</v>
      </c>
      <c r="AV790" s="103">
        <f t="shared" si="289"/>
        <v>18119</v>
      </c>
      <c r="AX790" s="7" t="s">
        <v>1370</v>
      </c>
    </row>
    <row r="791" spans="1:50" hidden="1" outlineLevel="1">
      <c r="A791" t="s">
        <v>961</v>
      </c>
      <c r="B791" t="s">
        <v>1564</v>
      </c>
      <c r="C791" s="1">
        <f t="shared" si="290"/>
        <v>7069</v>
      </c>
      <c r="D791" s="7">
        <f>IF(N791&gt;0, RANK(N791,(N791:P791,Q791:AE791)),0)</f>
        <v>2</v>
      </c>
      <c r="E791" s="7">
        <f>IF(O791&gt;0,RANK(O791,(N791:P791,Q791:AE791)),0)</f>
        <v>1</v>
      </c>
      <c r="F791" s="7">
        <f>IF(P791&gt;0,RANK(P791,(N791:P791,Q791:AE791)),0)</f>
        <v>0</v>
      </c>
      <c r="G791" s="1">
        <f t="shared" si="291"/>
        <v>1004</v>
      </c>
      <c r="H791" s="2">
        <f t="shared" si="292"/>
        <v>0.14202857547036357</v>
      </c>
      <c r="I791" s="2"/>
      <c r="J791" s="2">
        <f t="shared" si="293"/>
        <v>0.41844673928419862</v>
      </c>
      <c r="K791" s="2">
        <f t="shared" si="294"/>
        <v>0.56047531475456214</v>
      </c>
      <c r="L791" s="2">
        <f t="shared" si="295"/>
        <v>0</v>
      </c>
      <c r="M791" s="2">
        <f t="shared" si="296"/>
        <v>2.1077945961239242E-2</v>
      </c>
      <c r="N791" s="113">
        <v>2958</v>
      </c>
      <c r="O791" s="113">
        <v>3962</v>
      </c>
      <c r="P791" s="113"/>
      <c r="Q791" s="113">
        <v>126</v>
      </c>
      <c r="R791" s="113"/>
      <c r="S791" s="113">
        <v>23</v>
      </c>
      <c r="T791" s="113"/>
      <c r="U791" s="113"/>
      <c r="V791" s="113"/>
      <c r="W791" s="113"/>
      <c r="X791" s="113"/>
      <c r="Y791" s="113">
        <v>0</v>
      </c>
      <c r="Z791" s="113"/>
      <c r="AA791" s="113"/>
      <c r="AB791" s="113"/>
      <c r="AC791" s="113"/>
      <c r="AD791" s="113"/>
      <c r="AE791" s="113"/>
      <c r="AG791" s="7">
        <f>IF(Q791&gt;0,RANK(Q791,(N791:P791,Q791:AE791)),0)</f>
        <v>3</v>
      </c>
      <c r="AH791" s="7">
        <f>IF(R791&gt;0,RANK(R791,(N791:P791,Q791:AE791)),0)</f>
        <v>0</v>
      </c>
      <c r="AI791" s="7">
        <f>IF(T791&gt;0,RANK(T791,(N791:P791,Q791:AE791)),0)</f>
        <v>0</v>
      </c>
      <c r="AJ791" s="7">
        <f>IF(S791&gt;0,RANK(S791,(N791:P791,Q791:AE791)),0)</f>
        <v>4</v>
      </c>
      <c r="AK791" s="2">
        <f t="shared" si="297"/>
        <v>1.7824303296081482E-2</v>
      </c>
      <c r="AL791" s="2">
        <f t="shared" si="298"/>
        <v>0</v>
      </c>
      <c r="AM791" s="2">
        <f t="shared" si="299"/>
        <v>0</v>
      </c>
      <c r="AN791" s="2">
        <f t="shared" si="300"/>
        <v>3.2536426651577311E-3</v>
      </c>
      <c r="AP791" t="s">
        <v>961</v>
      </c>
      <c r="AQ791" t="s">
        <v>1564</v>
      </c>
      <c r="AR791">
        <v>8</v>
      </c>
      <c r="AT791" s="97">
        <v>18</v>
      </c>
      <c r="AU791" s="99">
        <v>121</v>
      </c>
      <c r="AV791" s="103">
        <f t="shared" si="289"/>
        <v>18121</v>
      </c>
      <c r="AX791" s="7" t="s">
        <v>1370</v>
      </c>
    </row>
    <row r="792" spans="1:50" hidden="1" outlineLevel="1">
      <c r="A792" t="s">
        <v>866</v>
      </c>
      <c r="B792" t="s">
        <v>1564</v>
      </c>
      <c r="C792" s="1">
        <f t="shared" si="290"/>
        <v>9017</v>
      </c>
      <c r="D792" s="7">
        <f>IF(N792&gt;0, RANK(N792,(N792:P792,Q792:AE792)),0)</f>
        <v>1</v>
      </c>
      <c r="E792" s="7">
        <f>IF(O792&gt;0,RANK(O792,(N792:P792,Q792:AE792)),0)</f>
        <v>2</v>
      </c>
      <c r="F792" s="7">
        <f>IF(P792&gt;0,RANK(P792,(N792:P792,Q792:AE792)),0)</f>
        <v>0</v>
      </c>
      <c r="G792" s="1">
        <f t="shared" si="291"/>
        <v>1408</v>
      </c>
      <c r="H792" s="2">
        <f t="shared" si="292"/>
        <v>0.15614949539758236</v>
      </c>
      <c r="I792" s="2"/>
      <c r="J792" s="2">
        <f t="shared" si="293"/>
        <v>0.57302872352223577</v>
      </c>
      <c r="K792" s="2">
        <f t="shared" si="294"/>
        <v>0.41687922812465344</v>
      </c>
      <c r="L792" s="2">
        <f t="shared" si="295"/>
        <v>0</v>
      </c>
      <c r="M792" s="2">
        <f t="shared" si="296"/>
        <v>1.0092048353110783E-2</v>
      </c>
      <c r="N792" s="113">
        <v>5167</v>
      </c>
      <c r="O792" s="113">
        <v>3759</v>
      </c>
      <c r="P792" s="113"/>
      <c r="Q792" s="113">
        <v>72</v>
      </c>
      <c r="R792" s="113"/>
      <c r="S792" s="113">
        <v>19</v>
      </c>
      <c r="T792" s="113"/>
      <c r="U792" s="113"/>
      <c r="V792" s="113"/>
      <c r="W792" s="113"/>
      <c r="X792" s="113"/>
      <c r="Y792" s="113">
        <v>0</v>
      </c>
      <c r="Z792" s="113"/>
      <c r="AA792" s="113"/>
      <c r="AB792" s="113"/>
      <c r="AC792" s="113"/>
      <c r="AD792" s="113"/>
      <c r="AE792" s="113"/>
      <c r="AG792" s="7">
        <f>IF(Q792&gt;0,RANK(Q792,(N792:P792,Q792:AE792)),0)</f>
        <v>3</v>
      </c>
      <c r="AH792" s="7">
        <f>IF(R792&gt;0,RANK(R792,(N792:P792,Q792:AE792)),0)</f>
        <v>0</v>
      </c>
      <c r="AI792" s="7">
        <f>IF(T792&gt;0,RANK(T792,(N792:P792,Q792:AE792)),0)</f>
        <v>0</v>
      </c>
      <c r="AJ792" s="7">
        <f>IF(S792&gt;0,RANK(S792,(N792:P792,Q792:AE792)),0)</f>
        <v>4</v>
      </c>
      <c r="AK792" s="2">
        <f t="shared" si="297"/>
        <v>7.9849173782854613E-3</v>
      </c>
      <c r="AL792" s="2">
        <f t="shared" si="298"/>
        <v>0</v>
      </c>
      <c r="AM792" s="2">
        <f t="shared" si="299"/>
        <v>0</v>
      </c>
      <c r="AN792" s="2">
        <f t="shared" si="300"/>
        <v>2.1071309748253299E-3</v>
      </c>
      <c r="AP792" t="s">
        <v>866</v>
      </c>
      <c r="AQ792" t="s">
        <v>1564</v>
      </c>
      <c r="AR792">
        <v>9</v>
      </c>
      <c r="AT792" s="97">
        <v>18</v>
      </c>
      <c r="AU792" s="99">
        <v>123</v>
      </c>
      <c r="AV792" s="103">
        <f t="shared" si="289"/>
        <v>18123</v>
      </c>
      <c r="AX792" s="7" t="s">
        <v>1370</v>
      </c>
    </row>
    <row r="793" spans="1:50" hidden="1" outlineLevel="1">
      <c r="A793" t="s">
        <v>468</v>
      </c>
      <c r="B793" t="s">
        <v>1564</v>
      </c>
      <c r="C793" s="1">
        <f t="shared" si="290"/>
        <v>6288</v>
      </c>
      <c r="D793" s="7">
        <f>IF(N793&gt;0, RANK(N793,(N793:P793,Q793:AE793)),0)</f>
        <v>2</v>
      </c>
      <c r="E793" s="7">
        <f>IF(O793&gt;0,RANK(O793,(N793:P793,Q793:AE793)),0)</f>
        <v>1</v>
      </c>
      <c r="F793" s="7">
        <f>IF(P793&gt;0,RANK(P793,(N793:P793,Q793:AE793)),0)</f>
        <v>0</v>
      </c>
      <c r="G793" s="1">
        <f t="shared" si="291"/>
        <v>20</v>
      </c>
      <c r="H793" s="2">
        <f t="shared" si="292"/>
        <v>3.1806615776081423E-3</v>
      </c>
      <c r="I793" s="2"/>
      <c r="J793" s="2">
        <f t="shared" si="293"/>
        <v>0.49045801526717558</v>
      </c>
      <c r="K793" s="2">
        <f t="shared" si="294"/>
        <v>0.49363867684478374</v>
      </c>
      <c r="L793" s="2">
        <f t="shared" si="295"/>
        <v>0</v>
      </c>
      <c r="M793" s="2">
        <f t="shared" si="296"/>
        <v>1.5903307888040674E-2</v>
      </c>
      <c r="N793" s="113">
        <v>3084</v>
      </c>
      <c r="O793" s="113">
        <v>3104</v>
      </c>
      <c r="P793" s="113"/>
      <c r="Q793" s="113">
        <v>83</v>
      </c>
      <c r="R793" s="113"/>
      <c r="S793" s="113">
        <v>17</v>
      </c>
      <c r="T793" s="113"/>
      <c r="U793" s="113"/>
      <c r="V793" s="113"/>
      <c r="W793" s="113"/>
      <c r="X793" s="113"/>
      <c r="Y793" s="113">
        <v>0</v>
      </c>
      <c r="Z793" s="113"/>
      <c r="AA793" s="113"/>
      <c r="AB793" s="113"/>
      <c r="AC793" s="113"/>
      <c r="AD793" s="113"/>
      <c r="AE793" s="113"/>
      <c r="AG793" s="7">
        <f>IF(Q793&gt;0,RANK(Q793,(N793:P793,Q793:AE793)),0)</f>
        <v>3</v>
      </c>
      <c r="AH793" s="7">
        <f>IF(R793&gt;0,RANK(R793,(N793:P793,Q793:AE793)),0)</f>
        <v>0</v>
      </c>
      <c r="AI793" s="7">
        <f>IF(T793&gt;0,RANK(T793,(N793:P793,Q793:AE793)),0)</f>
        <v>0</v>
      </c>
      <c r="AJ793" s="7">
        <f>IF(S793&gt;0,RANK(S793,(N793:P793,Q793:AE793)),0)</f>
        <v>4</v>
      </c>
      <c r="AK793" s="2">
        <f t="shared" si="297"/>
        <v>1.3199745547073791E-2</v>
      </c>
      <c r="AL793" s="2">
        <f t="shared" si="298"/>
        <v>0</v>
      </c>
      <c r="AM793" s="2">
        <f t="shared" si="299"/>
        <v>0</v>
      </c>
      <c r="AN793" s="2">
        <f t="shared" si="300"/>
        <v>2.703562340966921E-3</v>
      </c>
      <c r="AP793" t="s">
        <v>468</v>
      </c>
      <c r="AQ793" t="s">
        <v>1564</v>
      </c>
      <c r="AR793">
        <v>8</v>
      </c>
      <c r="AT793" s="97">
        <v>18</v>
      </c>
      <c r="AU793" s="99">
        <v>125</v>
      </c>
      <c r="AV793" s="103">
        <f t="shared" si="289"/>
        <v>18125</v>
      </c>
      <c r="AX793" s="7" t="s">
        <v>1370</v>
      </c>
    </row>
    <row r="794" spans="1:50" hidden="1" outlineLevel="1">
      <c r="A794" t="s">
        <v>1529</v>
      </c>
      <c r="B794" t="s">
        <v>1564</v>
      </c>
      <c r="C794" s="1">
        <f t="shared" si="290"/>
        <v>56159</v>
      </c>
      <c r="D794" s="7">
        <f>IF(N794&gt;0, RANK(N794,(N794:P794,Q794:AE794)),0)</f>
        <v>2</v>
      </c>
      <c r="E794" s="7">
        <f>IF(O794&gt;0,RANK(O794,(N794:P794,Q794:AE794)),0)</f>
        <v>1</v>
      </c>
      <c r="F794" s="7">
        <f>IF(P794&gt;0,RANK(P794,(N794:P794,Q794:AE794)),0)</f>
        <v>0</v>
      </c>
      <c r="G794" s="1">
        <f t="shared" si="291"/>
        <v>6753</v>
      </c>
      <c r="H794" s="2">
        <f t="shared" si="292"/>
        <v>0.12024786766146121</v>
      </c>
      <c r="I794" s="2"/>
      <c r="J794" s="2">
        <f t="shared" si="293"/>
        <v>0.42929895475346785</v>
      </c>
      <c r="K794" s="2">
        <f t="shared" si="294"/>
        <v>0.54954682241492903</v>
      </c>
      <c r="L794" s="2">
        <f t="shared" si="295"/>
        <v>0</v>
      </c>
      <c r="M794" s="2">
        <f t="shared" si="296"/>
        <v>2.1154222831603176E-2</v>
      </c>
      <c r="N794" s="113">
        <v>24109</v>
      </c>
      <c r="O794" s="113">
        <v>30862</v>
      </c>
      <c r="P794" s="113"/>
      <c r="Q794" s="113">
        <v>926</v>
      </c>
      <c r="R794" s="113"/>
      <c r="S794" s="113">
        <v>260</v>
      </c>
      <c r="T794" s="113"/>
      <c r="U794" s="113"/>
      <c r="V794" s="113"/>
      <c r="W794" s="113"/>
      <c r="X794" s="113"/>
      <c r="Y794" s="113">
        <v>2</v>
      </c>
      <c r="Z794" s="113"/>
      <c r="AA794" s="113"/>
      <c r="AB794" s="113"/>
      <c r="AC794" s="113"/>
      <c r="AD794" s="113"/>
      <c r="AE794" s="113"/>
      <c r="AG794" s="7">
        <f>IF(Q794&gt;0,RANK(Q794,(N794:P794,Q794:AE794)),0)</f>
        <v>3</v>
      </c>
      <c r="AH794" s="7">
        <f>IF(R794&gt;0,RANK(R794,(N794:P794,Q794:AE794)),0)</f>
        <v>0</v>
      </c>
      <c r="AI794" s="7">
        <f>IF(T794&gt;0,RANK(T794,(N794:P794,Q794:AE794)),0)</f>
        <v>0</v>
      </c>
      <c r="AJ794" s="7">
        <f>IF(S794&gt;0,RANK(S794,(N794:P794,Q794:AE794)),0)</f>
        <v>4</v>
      </c>
      <c r="AK794" s="2">
        <f t="shared" si="297"/>
        <v>1.6488897594330382E-2</v>
      </c>
      <c r="AL794" s="2">
        <f t="shared" si="298"/>
        <v>0</v>
      </c>
      <c r="AM794" s="2">
        <f t="shared" si="299"/>
        <v>0</v>
      </c>
      <c r="AN794" s="2">
        <f t="shared" si="300"/>
        <v>4.6297120675225702E-3</v>
      </c>
      <c r="AP794" t="s">
        <v>1529</v>
      </c>
      <c r="AQ794" t="s">
        <v>1564</v>
      </c>
      <c r="AT794" s="97">
        <v>18</v>
      </c>
      <c r="AU794" s="99">
        <v>127</v>
      </c>
      <c r="AV794" s="103">
        <f t="shared" si="289"/>
        <v>18127</v>
      </c>
      <c r="AX794" s="7" t="s">
        <v>1370</v>
      </c>
    </row>
    <row r="795" spans="1:50" hidden="1" outlineLevel="1">
      <c r="A795" t="s">
        <v>330</v>
      </c>
      <c r="B795" t="s">
        <v>1564</v>
      </c>
      <c r="C795" s="1">
        <f t="shared" ref="C795:C823" si="301">SUM(N795:AE795)</f>
        <v>11367</v>
      </c>
      <c r="D795" s="7">
        <f>IF(N795&gt;0, RANK(N795,(N795:P795,Q795:AE795)),0)</f>
        <v>2</v>
      </c>
      <c r="E795" s="7">
        <f>IF(O795&gt;0,RANK(O795,(N795:P795,Q795:AE795)),0)</f>
        <v>1</v>
      </c>
      <c r="F795" s="7">
        <f>IF(P795&gt;0,RANK(P795,(N795:P795,Q795:AE795)),0)</f>
        <v>0</v>
      </c>
      <c r="G795" s="1">
        <f t="shared" ref="G795:G823" si="302">IF(C795&gt;0,MAX(N795:P795)-LARGE(N795:P795,2),0)</f>
        <v>1713</v>
      </c>
      <c r="H795" s="2">
        <f t="shared" ref="H795:H823" si="303">IF(C795&gt;0,G795/C795,0)</f>
        <v>0.15069939297967802</v>
      </c>
      <c r="I795" s="2"/>
      <c r="J795" s="2">
        <f t="shared" ref="J795:J823" si="304">IF($C795=0,"-",N795/$C795)</f>
        <v>0.41523708982141289</v>
      </c>
      <c r="K795" s="2">
        <f t="shared" ref="K795:K823" si="305">IF($C795=0,"-",O795/$C795)</f>
        <v>0.56593648280109088</v>
      </c>
      <c r="L795" s="2">
        <f t="shared" ref="L795:L823" si="306">IF($C795=0,"-",P795/$C795)</f>
        <v>0</v>
      </c>
      <c r="M795" s="2">
        <f t="shared" ref="M795:M823" si="307">IF(C795=0,"-",(1-J795-K795-L795))</f>
        <v>1.8826427377496291E-2</v>
      </c>
      <c r="N795" s="113">
        <v>4720</v>
      </c>
      <c r="O795" s="113">
        <v>6433</v>
      </c>
      <c r="P795" s="113"/>
      <c r="Q795" s="113">
        <v>170</v>
      </c>
      <c r="R795" s="113"/>
      <c r="S795" s="113">
        <v>44</v>
      </c>
      <c r="T795" s="113"/>
      <c r="U795" s="113"/>
      <c r="V795" s="113"/>
      <c r="W795" s="113"/>
      <c r="X795" s="113"/>
      <c r="Y795" s="113">
        <v>0</v>
      </c>
      <c r="Z795" s="113"/>
      <c r="AA795" s="113"/>
      <c r="AB795" s="113"/>
      <c r="AC795" s="113"/>
      <c r="AD795" s="113"/>
      <c r="AE795" s="113"/>
      <c r="AG795" s="7">
        <f>IF(Q795&gt;0,RANK(Q795,(N795:P795,Q795:AE795)),0)</f>
        <v>3</v>
      </c>
      <c r="AH795" s="7">
        <f>IF(R795&gt;0,RANK(R795,(N795:P795,Q795:AE795)),0)</f>
        <v>0</v>
      </c>
      <c r="AI795" s="7">
        <f>IF(T795&gt;0,RANK(T795,(N795:P795,Q795:AE795)),0)</f>
        <v>0</v>
      </c>
      <c r="AJ795" s="7">
        <f>IF(S795&gt;0,RANK(S795,(N795:P795,Q795:AE795)),0)</f>
        <v>4</v>
      </c>
      <c r="AK795" s="2">
        <f t="shared" ref="AK795:AK823" si="308">IF($C795=0,"-",Q795/$C795)</f>
        <v>1.4955573150347496E-2</v>
      </c>
      <c r="AL795" s="2">
        <f t="shared" ref="AL795:AL823" si="309">IF($C795=0,"-",R795/$C795)</f>
        <v>0</v>
      </c>
      <c r="AM795" s="2">
        <f t="shared" ref="AM795:AM823" si="310">IF($C795=0,"-",T795/$C795)</f>
        <v>0</v>
      </c>
      <c r="AN795" s="2">
        <f t="shared" ref="AN795:AN823" si="311">IF($C795=0,"-",S795/$C795)</f>
        <v>3.8708542271487642E-3</v>
      </c>
      <c r="AP795" t="s">
        <v>330</v>
      </c>
      <c r="AQ795" t="s">
        <v>1564</v>
      </c>
      <c r="AR795">
        <v>8</v>
      </c>
      <c r="AT795" s="97">
        <v>18</v>
      </c>
      <c r="AU795" s="99">
        <v>129</v>
      </c>
      <c r="AV795" s="103">
        <f t="shared" si="289"/>
        <v>18129</v>
      </c>
      <c r="AX795" s="7" t="s">
        <v>1370</v>
      </c>
    </row>
    <row r="796" spans="1:50" hidden="1" outlineLevel="1">
      <c r="A796" t="s">
        <v>2014</v>
      </c>
      <c r="B796" t="s">
        <v>1564</v>
      </c>
      <c r="C796" s="1">
        <f t="shared" si="301"/>
        <v>5584</v>
      </c>
      <c r="D796" s="7">
        <f>IF(N796&gt;0, RANK(N796,(N796:P796,Q796:AE796)),0)</f>
        <v>2</v>
      </c>
      <c r="E796" s="7">
        <f>IF(O796&gt;0,RANK(O796,(N796:P796,Q796:AE796)),0)</f>
        <v>1</v>
      </c>
      <c r="F796" s="7">
        <f>IF(P796&gt;0,RANK(P796,(N796:P796,Q796:AE796)),0)</f>
        <v>0</v>
      </c>
      <c r="G796" s="1">
        <f t="shared" si="302"/>
        <v>823</v>
      </c>
      <c r="H796" s="2">
        <f t="shared" si="303"/>
        <v>0.14738538681948424</v>
      </c>
      <c r="I796" s="2"/>
      <c r="J796" s="2">
        <f t="shared" si="304"/>
        <v>0.42138252148997135</v>
      </c>
      <c r="K796" s="2">
        <f t="shared" si="305"/>
        <v>0.56876790830945556</v>
      </c>
      <c r="L796" s="2">
        <f t="shared" si="306"/>
        <v>0</v>
      </c>
      <c r="M796" s="2">
        <f t="shared" si="307"/>
        <v>9.8495702005730879E-3</v>
      </c>
      <c r="N796" s="113">
        <v>2353</v>
      </c>
      <c r="O796" s="113">
        <v>3176</v>
      </c>
      <c r="P796" s="113"/>
      <c r="Q796" s="113">
        <v>50</v>
      </c>
      <c r="R796" s="113"/>
      <c r="S796" s="113">
        <v>5</v>
      </c>
      <c r="T796" s="113"/>
      <c r="U796" s="113"/>
      <c r="V796" s="113"/>
      <c r="W796" s="113"/>
      <c r="X796" s="113"/>
      <c r="Y796" s="113">
        <v>0</v>
      </c>
      <c r="Z796" s="113"/>
      <c r="AA796" s="113"/>
      <c r="AB796" s="113"/>
      <c r="AC796" s="113"/>
      <c r="AD796" s="113"/>
      <c r="AE796" s="113"/>
      <c r="AG796" s="7">
        <f>IF(Q796&gt;0,RANK(Q796,(N796:P796,Q796:AE796)),0)</f>
        <v>3</v>
      </c>
      <c r="AH796" s="7">
        <f>IF(R796&gt;0,RANK(R796,(N796:P796,Q796:AE796)),0)</f>
        <v>0</v>
      </c>
      <c r="AI796" s="7">
        <f>IF(T796&gt;0,RANK(T796,(N796:P796,Q796:AE796)),0)</f>
        <v>0</v>
      </c>
      <c r="AJ796" s="7">
        <f>IF(S796&gt;0,RANK(S796,(N796:P796,Q796:AE796)),0)</f>
        <v>4</v>
      </c>
      <c r="AK796" s="2">
        <f t="shared" si="308"/>
        <v>8.9541547277936957E-3</v>
      </c>
      <c r="AL796" s="2">
        <f t="shared" si="309"/>
        <v>0</v>
      </c>
      <c r="AM796" s="2">
        <f t="shared" si="310"/>
        <v>0</v>
      </c>
      <c r="AN796" s="2">
        <f t="shared" si="311"/>
        <v>8.9541547277936968E-4</v>
      </c>
      <c r="AP796" t="s">
        <v>2014</v>
      </c>
      <c r="AQ796" t="s">
        <v>1564</v>
      </c>
      <c r="AR796">
        <v>2</v>
      </c>
      <c r="AT796" s="97">
        <v>18</v>
      </c>
      <c r="AU796" s="99">
        <v>131</v>
      </c>
      <c r="AV796" s="103">
        <f t="shared" si="289"/>
        <v>18131</v>
      </c>
      <c r="AX796" s="7" t="s">
        <v>1370</v>
      </c>
    </row>
    <row r="797" spans="1:50" hidden="1" outlineLevel="1">
      <c r="A797" t="s">
        <v>1394</v>
      </c>
      <c r="B797" t="s">
        <v>1564</v>
      </c>
      <c r="C797" s="1">
        <f t="shared" si="301"/>
        <v>11813</v>
      </c>
      <c r="D797" s="7">
        <f>IF(N797&gt;0, RANK(N797,(N797:P797,Q797:AE797)),0)</f>
        <v>2</v>
      </c>
      <c r="E797" s="7">
        <f>IF(O797&gt;0,RANK(O797,(N797:P797,Q797:AE797)),0)</f>
        <v>1</v>
      </c>
      <c r="F797" s="7">
        <f>IF(P797&gt;0,RANK(P797,(N797:P797,Q797:AE797)),0)</f>
        <v>0</v>
      </c>
      <c r="G797" s="1">
        <f t="shared" si="302"/>
        <v>3775</v>
      </c>
      <c r="H797" s="2">
        <f t="shared" si="303"/>
        <v>0.31956319309235587</v>
      </c>
      <c r="I797" s="2"/>
      <c r="J797" s="2">
        <f t="shared" si="304"/>
        <v>0.32709726572420217</v>
      </c>
      <c r="K797" s="2">
        <f t="shared" si="305"/>
        <v>0.64666045881655798</v>
      </c>
      <c r="L797" s="2">
        <f t="shared" si="306"/>
        <v>0</v>
      </c>
      <c r="M797" s="2">
        <f t="shared" si="307"/>
        <v>2.624227545923985E-2</v>
      </c>
      <c r="N797" s="113">
        <v>3864</v>
      </c>
      <c r="O797" s="113">
        <v>7639</v>
      </c>
      <c r="P797" s="113"/>
      <c r="Q797" s="113">
        <v>250</v>
      </c>
      <c r="R797" s="113"/>
      <c r="S797" s="113">
        <v>60</v>
      </c>
      <c r="T797" s="113"/>
      <c r="U797" s="113"/>
      <c r="V797" s="113"/>
      <c r="W797" s="113"/>
      <c r="X797" s="113"/>
      <c r="Y797" s="113">
        <v>0</v>
      </c>
      <c r="Z797" s="113"/>
      <c r="AA797" s="113"/>
      <c r="AB797" s="113"/>
      <c r="AC797" s="113"/>
      <c r="AD797" s="113"/>
      <c r="AE797" s="113"/>
      <c r="AG797" s="7">
        <f>IF(Q797&gt;0,RANK(Q797,(N797:P797,Q797:AE797)),0)</f>
        <v>3</v>
      </c>
      <c r="AH797" s="7">
        <f>IF(R797&gt;0,RANK(R797,(N797:P797,Q797:AE797)),0)</f>
        <v>0</v>
      </c>
      <c r="AI797" s="7">
        <f>IF(T797&gt;0,RANK(T797,(N797:P797,Q797:AE797)),0)</f>
        <v>0</v>
      </c>
      <c r="AJ797" s="7">
        <f>IF(S797&gt;0,RANK(S797,(N797:P797,Q797:AE797)),0)</f>
        <v>4</v>
      </c>
      <c r="AK797" s="2">
        <f t="shared" si="308"/>
        <v>2.1163125370354693E-2</v>
      </c>
      <c r="AL797" s="2">
        <f t="shared" si="309"/>
        <v>0</v>
      </c>
      <c r="AM797" s="2">
        <f t="shared" si="310"/>
        <v>0</v>
      </c>
      <c r="AN797" s="2">
        <f t="shared" si="311"/>
        <v>5.0791500888851268E-3</v>
      </c>
      <c r="AP797" t="s">
        <v>1394</v>
      </c>
      <c r="AQ797" t="s">
        <v>1564</v>
      </c>
      <c r="AR797">
        <v>8</v>
      </c>
      <c r="AT797" s="97">
        <v>18</v>
      </c>
      <c r="AU797" s="99">
        <v>133</v>
      </c>
      <c r="AV797" s="103">
        <f t="shared" si="289"/>
        <v>18133</v>
      </c>
      <c r="AX797" s="7" t="s">
        <v>1370</v>
      </c>
    </row>
    <row r="798" spans="1:50" hidden="1" outlineLevel="1">
      <c r="A798" t="s">
        <v>1268</v>
      </c>
      <c r="B798" t="s">
        <v>1564</v>
      </c>
      <c r="C798" s="1">
        <f t="shared" si="301"/>
        <v>11685</v>
      </c>
      <c r="D798" s="7">
        <f>IF(N798&gt;0, RANK(N798,(N798:P798,Q798:AE798)),0)</f>
        <v>2</v>
      </c>
      <c r="E798" s="7">
        <f>IF(O798&gt;0,RANK(O798,(N798:P798,Q798:AE798)),0)</f>
        <v>1</v>
      </c>
      <c r="F798" s="7">
        <f>IF(P798&gt;0,RANK(P798,(N798:P798,Q798:AE798)),0)</f>
        <v>0</v>
      </c>
      <c r="G798" s="1">
        <f t="shared" si="302"/>
        <v>2714</v>
      </c>
      <c r="H798" s="2">
        <f t="shared" si="303"/>
        <v>0.23226358579375267</v>
      </c>
      <c r="I798" s="2"/>
      <c r="J798" s="2">
        <f t="shared" si="304"/>
        <v>0.37415489944373126</v>
      </c>
      <c r="K798" s="2">
        <f t="shared" si="305"/>
        <v>0.60641848523748398</v>
      </c>
      <c r="L798" s="2">
        <f t="shared" si="306"/>
        <v>0</v>
      </c>
      <c r="M798" s="2">
        <f t="shared" si="307"/>
        <v>1.9426615318784757E-2</v>
      </c>
      <c r="N798" s="113">
        <v>4372</v>
      </c>
      <c r="O798" s="113">
        <v>7086</v>
      </c>
      <c r="P798" s="113"/>
      <c r="Q798" s="113">
        <v>184</v>
      </c>
      <c r="R798" s="113"/>
      <c r="S798" s="113">
        <v>43</v>
      </c>
      <c r="T798" s="113"/>
      <c r="U798" s="113"/>
      <c r="V798" s="113"/>
      <c r="W798" s="113"/>
      <c r="X798" s="113"/>
      <c r="Y798" s="113">
        <v>0</v>
      </c>
      <c r="Z798" s="113"/>
      <c r="AA798" s="113"/>
      <c r="AB798" s="113"/>
      <c r="AC798" s="113"/>
      <c r="AD798" s="113"/>
      <c r="AE798" s="113"/>
      <c r="AG798" s="7">
        <f>IF(Q798&gt;0,RANK(Q798,(N798:P798,Q798:AE798)),0)</f>
        <v>3</v>
      </c>
      <c r="AH798" s="7">
        <f>IF(R798&gt;0,RANK(R798,(N798:P798,Q798:AE798)),0)</f>
        <v>0</v>
      </c>
      <c r="AI798" s="7">
        <f>IF(T798&gt;0,RANK(T798,(N798:P798,Q798:AE798)),0)</f>
        <v>0</v>
      </c>
      <c r="AJ798" s="7">
        <f>IF(S798&gt;0,RANK(S798,(N798:P798,Q798:AE798)),0)</f>
        <v>4</v>
      </c>
      <c r="AK798" s="2">
        <f t="shared" si="308"/>
        <v>1.5746683782627301E-2</v>
      </c>
      <c r="AL798" s="2">
        <f t="shared" si="309"/>
        <v>0</v>
      </c>
      <c r="AM798" s="2">
        <f t="shared" si="310"/>
        <v>0</v>
      </c>
      <c r="AN798" s="2">
        <f t="shared" si="311"/>
        <v>3.6799315361574669E-3</v>
      </c>
      <c r="AP798" t="s">
        <v>1268</v>
      </c>
      <c r="AQ798" t="s">
        <v>1564</v>
      </c>
      <c r="AR798">
        <v>6</v>
      </c>
      <c r="AT798" s="97">
        <v>18</v>
      </c>
      <c r="AU798" s="99">
        <v>135</v>
      </c>
      <c r="AV798" s="103">
        <f t="shared" si="289"/>
        <v>18135</v>
      </c>
      <c r="AX798" s="7" t="s">
        <v>1370</v>
      </c>
    </row>
    <row r="799" spans="1:50" hidden="1" outlineLevel="1">
      <c r="A799" t="s">
        <v>11</v>
      </c>
      <c r="B799" t="s">
        <v>1564</v>
      </c>
      <c r="C799" s="1">
        <f t="shared" si="301"/>
        <v>9856</v>
      </c>
      <c r="D799" s="7">
        <f>IF(N799&gt;0, RANK(N799,(N799:P799,Q799:AE799)),0)</f>
        <v>2</v>
      </c>
      <c r="E799" s="7">
        <f>IF(O799&gt;0,RANK(O799,(N799:P799,Q799:AE799)),0)</f>
        <v>1</v>
      </c>
      <c r="F799" s="7">
        <f>IF(P799&gt;0,RANK(P799,(N799:P799,Q799:AE799)),0)</f>
        <v>0</v>
      </c>
      <c r="G799" s="1">
        <f t="shared" si="302"/>
        <v>2223</v>
      </c>
      <c r="H799" s="2">
        <f t="shared" si="303"/>
        <v>0.2255478896103896</v>
      </c>
      <c r="I799" s="2"/>
      <c r="J799" s="2">
        <f t="shared" si="304"/>
        <v>0.38088474025974028</v>
      </c>
      <c r="K799" s="2">
        <f t="shared" si="305"/>
        <v>0.60643262987012991</v>
      </c>
      <c r="L799" s="2">
        <f t="shared" si="306"/>
        <v>0</v>
      </c>
      <c r="M799" s="2">
        <f t="shared" si="307"/>
        <v>1.2682629870129802E-2</v>
      </c>
      <c r="N799" s="113">
        <v>3754</v>
      </c>
      <c r="O799" s="113">
        <v>5977</v>
      </c>
      <c r="P799" s="113"/>
      <c r="Q799" s="113">
        <v>110</v>
      </c>
      <c r="R799" s="113"/>
      <c r="S799" s="113">
        <v>15</v>
      </c>
      <c r="T799" s="113"/>
      <c r="U799" s="113"/>
      <c r="V799" s="113"/>
      <c r="W799" s="113"/>
      <c r="X799" s="113"/>
      <c r="Y799" s="113">
        <v>0</v>
      </c>
      <c r="Z799" s="113"/>
      <c r="AA799" s="113"/>
      <c r="AB799" s="113"/>
      <c r="AC799" s="113"/>
      <c r="AD799" s="113"/>
      <c r="AE799" s="113"/>
      <c r="AG799" s="7">
        <f>IF(Q799&gt;0,RANK(Q799,(N799:P799,Q799:AE799)),0)</f>
        <v>3</v>
      </c>
      <c r="AH799" s="7">
        <f>IF(R799&gt;0,RANK(R799,(N799:P799,Q799:AE799)),0)</f>
        <v>0</v>
      </c>
      <c r="AI799" s="7">
        <f>IF(T799&gt;0,RANK(T799,(N799:P799,Q799:AE799)),0)</f>
        <v>0</v>
      </c>
      <c r="AJ799" s="7">
        <f>IF(S799&gt;0,RANK(S799,(N799:P799,Q799:AE799)),0)</f>
        <v>4</v>
      </c>
      <c r="AK799" s="2">
        <f t="shared" si="308"/>
        <v>1.1160714285714286E-2</v>
      </c>
      <c r="AL799" s="2">
        <f t="shared" si="309"/>
        <v>0</v>
      </c>
      <c r="AM799" s="2">
        <f t="shared" si="310"/>
        <v>0</v>
      </c>
      <c r="AN799" s="2">
        <f t="shared" si="311"/>
        <v>1.5219155844155845E-3</v>
      </c>
      <c r="AP799" t="s">
        <v>11</v>
      </c>
      <c r="AQ799" t="s">
        <v>1564</v>
      </c>
      <c r="AR799">
        <v>9</v>
      </c>
      <c r="AT799" s="97">
        <v>18</v>
      </c>
      <c r="AU799" s="99">
        <v>137</v>
      </c>
      <c r="AV799" s="103">
        <f t="shared" si="289"/>
        <v>18137</v>
      </c>
      <c r="AX799" s="7" t="s">
        <v>1370</v>
      </c>
    </row>
    <row r="800" spans="1:50" hidden="1" outlineLevel="1">
      <c r="A800" t="s">
        <v>1867</v>
      </c>
      <c r="B800" t="s">
        <v>1564</v>
      </c>
      <c r="C800" s="1">
        <f t="shared" si="301"/>
        <v>7965</v>
      </c>
      <c r="D800" s="7">
        <f>IF(N800&gt;0, RANK(N800,(N800:P800,Q800:AE800)),0)</f>
        <v>2</v>
      </c>
      <c r="E800" s="7">
        <f>IF(O800&gt;0,RANK(O800,(N800:P800,Q800:AE800)),0)</f>
        <v>1</v>
      </c>
      <c r="F800" s="7">
        <f>IF(P800&gt;0,RANK(P800,(N800:P800,Q800:AE800)),0)</f>
        <v>0</v>
      </c>
      <c r="G800" s="1">
        <f t="shared" si="302"/>
        <v>371</v>
      </c>
      <c r="H800" s="2">
        <f t="shared" si="303"/>
        <v>4.6578782172002509E-2</v>
      </c>
      <c r="I800" s="2"/>
      <c r="J800" s="2">
        <f t="shared" si="304"/>
        <v>0.46691776522284995</v>
      </c>
      <c r="K800" s="2">
        <f t="shared" si="305"/>
        <v>0.51349654739485251</v>
      </c>
      <c r="L800" s="2">
        <f t="shared" si="306"/>
        <v>0</v>
      </c>
      <c r="M800" s="2">
        <f t="shared" si="307"/>
        <v>1.958568738229749E-2</v>
      </c>
      <c r="N800" s="113">
        <v>3719</v>
      </c>
      <c r="O800" s="113">
        <v>4090</v>
      </c>
      <c r="P800" s="113"/>
      <c r="Q800" s="113">
        <v>137</v>
      </c>
      <c r="R800" s="113"/>
      <c r="S800" s="113">
        <v>19</v>
      </c>
      <c r="T800" s="113"/>
      <c r="U800" s="113"/>
      <c r="V800" s="113"/>
      <c r="W800" s="113"/>
      <c r="X800" s="113"/>
      <c r="Y800" s="113">
        <v>0</v>
      </c>
      <c r="Z800" s="113"/>
      <c r="AA800" s="113"/>
      <c r="AB800" s="113"/>
      <c r="AC800" s="113"/>
      <c r="AD800" s="113"/>
      <c r="AE800" s="113"/>
      <c r="AG800" s="7">
        <f>IF(Q800&gt;0,RANK(Q800,(N800:P800,Q800:AE800)),0)</f>
        <v>3</v>
      </c>
      <c r="AH800" s="7">
        <f>IF(R800&gt;0,RANK(R800,(N800:P800,Q800:AE800)),0)</f>
        <v>0</v>
      </c>
      <c r="AI800" s="7">
        <f>IF(T800&gt;0,RANK(T800,(N800:P800,Q800:AE800)),0)</f>
        <v>0</v>
      </c>
      <c r="AJ800" s="7">
        <f>IF(S800&gt;0,RANK(S800,(N800:P800,Q800:AE800)),0)</f>
        <v>4</v>
      </c>
      <c r="AK800" s="2">
        <f t="shared" si="308"/>
        <v>1.7200251098556184E-2</v>
      </c>
      <c r="AL800" s="2">
        <f t="shared" si="309"/>
        <v>0</v>
      </c>
      <c r="AM800" s="2">
        <f t="shared" si="310"/>
        <v>0</v>
      </c>
      <c r="AN800" s="2">
        <f t="shared" si="311"/>
        <v>2.3854362837413684E-3</v>
      </c>
      <c r="AP800" t="s">
        <v>1867</v>
      </c>
      <c r="AQ800" t="s">
        <v>1564</v>
      </c>
      <c r="AR800">
        <v>6</v>
      </c>
      <c r="AT800" s="97">
        <v>18</v>
      </c>
      <c r="AU800" s="99">
        <v>139</v>
      </c>
      <c r="AV800" s="103">
        <f t="shared" ref="AV800:AV863" si="312">1000*AT800+AU800</f>
        <v>18139</v>
      </c>
      <c r="AX800" s="7" t="s">
        <v>1370</v>
      </c>
    </row>
    <row r="801" spans="1:50" hidden="1" outlineLevel="1">
      <c r="A801" t="s">
        <v>1339</v>
      </c>
      <c r="B801" t="s">
        <v>1564</v>
      </c>
      <c r="C801" s="1">
        <f>SUM(N801:AE801)</f>
        <v>98040</v>
      </c>
      <c r="D801" s="7">
        <f>IF(N801&gt;0, RANK(N801,(N801:P801,Q801:AE801)),0)</f>
        <v>2</v>
      </c>
      <c r="E801" s="7">
        <f>IF(O801&gt;0,RANK(O801,(N801:P801,Q801:AE801)),0)</f>
        <v>1</v>
      </c>
      <c r="F801" s="7">
        <f>IF(P801&gt;0,RANK(P801,(N801:P801,Q801:AE801)),0)</f>
        <v>0</v>
      </c>
      <c r="G801" s="1">
        <f>IF(C801&gt;0,MAX(N801:P801)-LARGE(N801:P801,2),0)</f>
        <v>9475</v>
      </c>
      <c r="H801" s="2">
        <f>IF(C801&gt;0,G801/C801,0)</f>
        <v>9.6644226846185233E-2</v>
      </c>
      <c r="I801" s="2"/>
      <c r="J801" s="2">
        <f>IF($C801=0,"-",N801/$C801)</f>
        <v>0.44660342717258261</v>
      </c>
      <c r="K801" s="2">
        <f>IF($C801=0,"-",O801/$C801)</f>
        <v>0.54324765401876784</v>
      </c>
      <c r="L801" s="2">
        <f>IF($C801=0,"-",P801/$C801)</f>
        <v>0</v>
      </c>
      <c r="M801" s="2">
        <f>IF(C801=0,"-",(1-J801-K801-L801))</f>
        <v>1.0148918808649543E-2</v>
      </c>
      <c r="N801" s="113">
        <v>43785</v>
      </c>
      <c r="O801" s="113">
        <v>53260</v>
      </c>
      <c r="P801" s="113"/>
      <c r="Q801" s="113">
        <v>849</v>
      </c>
      <c r="R801" s="113"/>
      <c r="S801" s="113">
        <v>142</v>
      </c>
      <c r="T801" s="113"/>
      <c r="U801" s="113"/>
      <c r="V801" s="113"/>
      <c r="W801" s="113"/>
      <c r="X801" s="113"/>
      <c r="Y801" s="113">
        <v>4</v>
      </c>
      <c r="Z801" s="113"/>
      <c r="AA801" s="113"/>
      <c r="AB801" s="113"/>
      <c r="AC801" s="113"/>
      <c r="AD801" s="113"/>
      <c r="AE801" s="113"/>
      <c r="AG801" s="7">
        <f>IF(Q801&gt;0,RANK(Q801,(N801:P801,Q801:AE801)),0)</f>
        <v>3</v>
      </c>
      <c r="AH801" s="7">
        <f>IF(R801&gt;0,RANK(R801,(N801:P801,Q801:AE801)),0)</f>
        <v>0</v>
      </c>
      <c r="AI801" s="7">
        <f>IF(T801&gt;0,RANK(T801,(N801:P801,Q801:AE801)),0)</f>
        <v>0</v>
      </c>
      <c r="AJ801" s="7">
        <f>IF(S801&gt;0,RANK(S801,(N801:P801,Q801:AE801)),0)</f>
        <v>4</v>
      </c>
      <c r="AK801" s="2">
        <f>IF($C801=0,"-",Q801/$C801)</f>
        <v>8.6597307221542227E-3</v>
      </c>
      <c r="AL801" s="2">
        <f>IF($C801=0,"-",R801/$C801)</f>
        <v>0</v>
      </c>
      <c r="AM801" s="2">
        <f>IF($C801=0,"-",T801/$C801)</f>
        <v>0</v>
      </c>
      <c r="AN801" s="2">
        <f>IF($C801=0,"-",S801/$C801)</f>
        <v>1.4483884128926969E-3</v>
      </c>
      <c r="AP801" t="s">
        <v>1339</v>
      </c>
      <c r="AQ801" t="s">
        <v>1564</v>
      </c>
      <c r="AR801">
        <v>2</v>
      </c>
      <c r="AT801" s="97">
        <v>18</v>
      </c>
      <c r="AU801" s="99">
        <v>141</v>
      </c>
      <c r="AV801" s="103">
        <f>1000*AT801+AU801</f>
        <v>18141</v>
      </c>
      <c r="AX801" s="7" t="s">
        <v>1370</v>
      </c>
    </row>
    <row r="802" spans="1:50" hidden="1" outlineLevel="1">
      <c r="A802" t="s">
        <v>1512</v>
      </c>
      <c r="B802" t="s">
        <v>1564</v>
      </c>
      <c r="C802" s="1">
        <f t="shared" si="301"/>
        <v>6920</v>
      </c>
      <c r="D802" s="7">
        <f>IF(N802&gt;0, RANK(N802,(N802:P802,Q802:AE802)),0)</f>
        <v>1</v>
      </c>
      <c r="E802" s="7">
        <f>IF(O802&gt;0,RANK(O802,(N802:P802,Q802:AE802)),0)</f>
        <v>2</v>
      </c>
      <c r="F802" s="7">
        <f>IF(P802&gt;0,RANK(P802,(N802:P802,Q802:AE802)),0)</f>
        <v>0</v>
      </c>
      <c r="G802" s="1">
        <f t="shared" si="302"/>
        <v>1283</v>
      </c>
      <c r="H802" s="2">
        <f t="shared" si="303"/>
        <v>0.18540462427745666</v>
      </c>
      <c r="I802" s="2"/>
      <c r="J802" s="2">
        <f t="shared" si="304"/>
        <v>0.58684971098265892</v>
      </c>
      <c r="K802" s="2">
        <f t="shared" si="305"/>
        <v>0.40144508670520229</v>
      </c>
      <c r="L802" s="2">
        <f t="shared" si="306"/>
        <v>0</v>
      </c>
      <c r="M802" s="2">
        <f t="shared" si="307"/>
        <v>1.1705202312138785E-2</v>
      </c>
      <c r="N802" s="113">
        <v>4061</v>
      </c>
      <c r="O802" s="113">
        <v>2778</v>
      </c>
      <c r="P802" s="113"/>
      <c r="Q802" s="113">
        <v>58</v>
      </c>
      <c r="R802" s="113"/>
      <c r="S802" s="113">
        <v>23</v>
      </c>
      <c r="T802" s="113"/>
      <c r="U802" s="113"/>
      <c r="V802" s="113"/>
      <c r="W802" s="113"/>
      <c r="X802" s="113"/>
      <c r="Y802" s="113">
        <v>0</v>
      </c>
      <c r="Z802" s="113"/>
      <c r="AA802" s="113"/>
      <c r="AB802" s="113"/>
      <c r="AC802" s="113"/>
      <c r="AD802" s="113"/>
      <c r="AE802" s="113"/>
      <c r="AG802" s="7">
        <f>IF(Q802&gt;0,RANK(Q802,(N802:P802,Q802:AE802)),0)</f>
        <v>3</v>
      </c>
      <c r="AH802" s="7">
        <f>IF(R802&gt;0,RANK(R802,(N802:P802,Q802:AE802)),0)</f>
        <v>0</v>
      </c>
      <c r="AI802" s="7">
        <f>IF(T802&gt;0,RANK(T802,(N802:P802,Q802:AE802)),0)</f>
        <v>0</v>
      </c>
      <c r="AJ802" s="7">
        <f>IF(S802&gt;0,RANK(S802,(N802:P802,Q802:AE802)),0)</f>
        <v>4</v>
      </c>
      <c r="AK802" s="2">
        <f t="shared" si="308"/>
        <v>8.3815028901734097E-3</v>
      </c>
      <c r="AL802" s="2">
        <f t="shared" si="309"/>
        <v>0</v>
      </c>
      <c r="AM802" s="2">
        <f t="shared" si="310"/>
        <v>0</v>
      </c>
      <c r="AN802" s="2">
        <f t="shared" si="311"/>
        <v>3.323699421965318E-3</v>
      </c>
      <c r="AP802" t="s">
        <v>1512</v>
      </c>
      <c r="AQ802" t="s">
        <v>1564</v>
      </c>
      <c r="AR802">
        <v>9</v>
      </c>
      <c r="AT802" s="97">
        <v>18</v>
      </c>
      <c r="AU802" s="99">
        <v>143</v>
      </c>
      <c r="AV802" s="103">
        <f t="shared" si="312"/>
        <v>18143</v>
      </c>
      <c r="AX802" s="7" t="s">
        <v>1370</v>
      </c>
    </row>
    <row r="803" spans="1:50" hidden="1" outlineLevel="1">
      <c r="A803" t="s">
        <v>519</v>
      </c>
      <c r="B803" t="s">
        <v>1564</v>
      </c>
      <c r="C803" s="1">
        <f t="shared" si="301"/>
        <v>15770</v>
      </c>
      <c r="D803" s="7">
        <f>IF(N803&gt;0, RANK(N803,(N803:P803,Q803:AE803)),0)</f>
        <v>2</v>
      </c>
      <c r="E803" s="7">
        <f>IF(O803&gt;0,RANK(O803,(N803:P803,Q803:AE803)),0)</f>
        <v>1</v>
      </c>
      <c r="F803" s="7">
        <f>IF(P803&gt;0,RANK(P803,(N803:P803,Q803:AE803)),0)</f>
        <v>0</v>
      </c>
      <c r="G803" s="1">
        <f t="shared" si="302"/>
        <v>4928</v>
      </c>
      <c r="H803" s="2">
        <f t="shared" si="303"/>
        <v>0.31249207355738745</v>
      </c>
      <c r="I803" s="2"/>
      <c r="J803" s="2">
        <f t="shared" si="304"/>
        <v>0.33601775523145211</v>
      </c>
      <c r="K803" s="2">
        <f t="shared" si="305"/>
        <v>0.64850982878883956</v>
      </c>
      <c r="L803" s="2">
        <f t="shared" si="306"/>
        <v>0</v>
      </c>
      <c r="M803" s="2">
        <f t="shared" si="307"/>
        <v>1.5472415979708387E-2</v>
      </c>
      <c r="N803" s="113">
        <v>5299</v>
      </c>
      <c r="O803" s="113">
        <v>10227</v>
      </c>
      <c r="P803" s="113"/>
      <c r="Q803" s="113">
        <v>209</v>
      </c>
      <c r="R803" s="113"/>
      <c r="S803" s="113">
        <v>35</v>
      </c>
      <c r="T803" s="113"/>
      <c r="U803" s="113"/>
      <c r="V803" s="113"/>
      <c r="W803" s="113"/>
      <c r="X803" s="113"/>
      <c r="Y803" s="113">
        <v>0</v>
      </c>
      <c r="Z803" s="113"/>
      <c r="AA803" s="113"/>
      <c r="AB803" s="113"/>
      <c r="AC803" s="113"/>
      <c r="AD803" s="113"/>
      <c r="AE803" s="113"/>
      <c r="AG803" s="7">
        <f>IF(Q803&gt;0,RANK(Q803,(N803:P803,Q803:AE803)),0)</f>
        <v>3</v>
      </c>
      <c r="AH803" s="7">
        <f>IF(R803&gt;0,RANK(R803,(N803:P803,Q803:AE803)),0)</f>
        <v>0</v>
      </c>
      <c r="AI803" s="7">
        <f>IF(T803&gt;0,RANK(T803,(N803:P803,Q803:AE803)),0)</f>
        <v>0</v>
      </c>
      <c r="AJ803" s="7">
        <f>IF(S803&gt;0,RANK(S803,(N803:P803,Q803:AE803)),0)</f>
        <v>4</v>
      </c>
      <c r="AK803" s="2">
        <f t="shared" si="308"/>
        <v>1.3253012048192771E-2</v>
      </c>
      <c r="AL803" s="2">
        <f t="shared" si="309"/>
        <v>0</v>
      </c>
      <c r="AM803" s="2">
        <f t="shared" si="310"/>
        <v>0</v>
      </c>
      <c r="AN803" s="2">
        <f t="shared" si="311"/>
        <v>2.2194039315155357E-3</v>
      </c>
      <c r="AP803" t="s">
        <v>519</v>
      </c>
      <c r="AQ803" t="s">
        <v>1564</v>
      </c>
      <c r="AT803" s="97">
        <v>18</v>
      </c>
      <c r="AU803" s="99">
        <v>145</v>
      </c>
      <c r="AV803" s="103">
        <f t="shared" si="312"/>
        <v>18145</v>
      </c>
      <c r="AX803" s="7" t="s">
        <v>1370</v>
      </c>
    </row>
    <row r="804" spans="1:50" hidden="1" outlineLevel="1">
      <c r="A804" t="s">
        <v>2008</v>
      </c>
      <c r="B804" t="s">
        <v>1564</v>
      </c>
      <c r="C804" s="1">
        <f t="shared" si="301"/>
        <v>9220</v>
      </c>
      <c r="D804" s="7">
        <f>IF(N804&gt;0, RANK(N804,(N804:P804,Q804:AE804)),0)</f>
        <v>2</v>
      </c>
      <c r="E804" s="7">
        <f>IF(O804&gt;0,RANK(O804,(N804:P804,Q804:AE804)),0)</f>
        <v>1</v>
      </c>
      <c r="F804" s="7">
        <f>IF(P804&gt;0,RANK(P804,(N804:P804,Q804:AE804)),0)</f>
        <v>0</v>
      </c>
      <c r="G804" s="1">
        <f t="shared" si="302"/>
        <v>81</v>
      </c>
      <c r="H804" s="2">
        <f t="shared" si="303"/>
        <v>8.7852494577006501E-3</v>
      </c>
      <c r="I804" s="2"/>
      <c r="J804" s="2">
        <f t="shared" si="304"/>
        <v>0.49338394793926249</v>
      </c>
      <c r="K804" s="2">
        <f t="shared" si="305"/>
        <v>0.50216919739696309</v>
      </c>
      <c r="L804" s="2">
        <f t="shared" si="306"/>
        <v>0</v>
      </c>
      <c r="M804" s="2">
        <f t="shared" si="307"/>
        <v>4.4468546637743689E-3</v>
      </c>
      <c r="N804" s="113">
        <v>4549</v>
      </c>
      <c r="O804" s="113">
        <v>4630</v>
      </c>
      <c r="P804" s="113"/>
      <c r="Q804" s="113">
        <v>36</v>
      </c>
      <c r="R804" s="113"/>
      <c r="S804" s="113">
        <v>5</v>
      </c>
      <c r="T804" s="113"/>
      <c r="U804" s="113"/>
      <c r="V804" s="113"/>
      <c r="W804" s="113"/>
      <c r="X804" s="113"/>
      <c r="Y804" s="113">
        <v>0</v>
      </c>
      <c r="Z804" s="113"/>
      <c r="AA804" s="113"/>
      <c r="AB804" s="113"/>
      <c r="AC804" s="113"/>
      <c r="AD804" s="113"/>
      <c r="AE804" s="113"/>
      <c r="AG804" s="7">
        <f>IF(Q804&gt;0,RANK(Q804,(N804:P804,Q804:AE804)),0)</f>
        <v>3</v>
      </c>
      <c r="AH804" s="7">
        <f>IF(R804&gt;0,RANK(R804,(N804:P804,Q804:AE804)),0)</f>
        <v>0</v>
      </c>
      <c r="AI804" s="7">
        <f>IF(T804&gt;0,RANK(T804,(N804:P804,Q804:AE804)),0)</f>
        <v>0</v>
      </c>
      <c r="AJ804" s="7">
        <f>IF(S804&gt;0,RANK(S804,(N804:P804,Q804:AE804)),0)</f>
        <v>4</v>
      </c>
      <c r="AK804" s="2">
        <f t="shared" si="308"/>
        <v>3.9045553145336228E-3</v>
      </c>
      <c r="AL804" s="2">
        <f t="shared" si="309"/>
        <v>0</v>
      </c>
      <c r="AM804" s="2">
        <f t="shared" si="310"/>
        <v>0</v>
      </c>
      <c r="AN804" s="2">
        <f t="shared" si="311"/>
        <v>5.4229934924078093E-4</v>
      </c>
      <c r="AP804" t="s">
        <v>2008</v>
      </c>
      <c r="AQ804" t="s">
        <v>1564</v>
      </c>
      <c r="AR804">
        <v>9</v>
      </c>
      <c r="AT804" s="97">
        <v>18</v>
      </c>
      <c r="AU804" s="99">
        <v>147</v>
      </c>
      <c r="AV804" s="103">
        <f t="shared" si="312"/>
        <v>18147</v>
      </c>
      <c r="AX804" s="7" t="s">
        <v>1370</v>
      </c>
    </row>
    <row r="805" spans="1:50" hidden="1" outlineLevel="1">
      <c r="A805" t="s">
        <v>1807</v>
      </c>
      <c r="B805" t="s">
        <v>1564</v>
      </c>
      <c r="C805" s="1">
        <f t="shared" si="301"/>
        <v>7968</v>
      </c>
      <c r="D805" s="7">
        <f>IF(N805&gt;0, RANK(N805,(N805:P805,Q805:AE805)),0)</f>
        <v>2</v>
      </c>
      <c r="E805" s="7">
        <f>IF(O805&gt;0,RANK(O805,(N805:P805,Q805:AE805)),0)</f>
        <v>1</v>
      </c>
      <c r="F805" s="7">
        <f>IF(P805&gt;0,RANK(P805,(N805:P805,Q805:AE805)),0)</f>
        <v>0</v>
      </c>
      <c r="G805" s="1">
        <f t="shared" si="302"/>
        <v>198</v>
      </c>
      <c r="H805" s="2">
        <f t="shared" si="303"/>
        <v>2.4849397590361446E-2</v>
      </c>
      <c r="I805" s="2"/>
      <c r="J805" s="2">
        <f t="shared" si="304"/>
        <v>0.47891566265060243</v>
      </c>
      <c r="K805" s="2">
        <f t="shared" si="305"/>
        <v>0.5037650602409639</v>
      </c>
      <c r="L805" s="2">
        <f t="shared" si="306"/>
        <v>0</v>
      </c>
      <c r="M805" s="2">
        <f t="shared" si="307"/>
        <v>1.7319277108433728E-2</v>
      </c>
      <c r="N805" s="113">
        <v>3816</v>
      </c>
      <c r="O805" s="113">
        <v>4014</v>
      </c>
      <c r="P805" s="113"/>
      <c r="Q805" s="113">
        <v>112</v>
      </c>
      <c r="R805" s="113"/>
      <c r="S805" s="113">
        <v>26</v>
      </c>
      <c r="T805" s="113"/>
      <c r="U805" s="113"/>
      <c r="V805" s="113"/>
      <c r="W805" s="113"/>
      <c r="X805" s="113"/>
      <c r="Y805" s="113">
        <v>0</v>
      </c>
      <c r="Z805" s="113"/>
      <c r="AA805" s="113"/>
      <c r="AB805" s="113"/>
      <c r="AC805" s="113"/>
      <c r="AD805" s="113"/>
      <c r="AE805" s="113"/>
      <c r="AG805" s="7">
        <f>IF(Q805&gt;0,RANK(Q805,(N805:P805,Q805:AE805)),0)</f>
        <v>3</v>
      </c>
      <c r="AH805" s="7">
        <f>IF(R805&gt;0,RANK(R805,(N805:P805,Q805:AE805)),0)</f>
        <v>0</v>
      </c>
      <c r="AI805" s="7">
        <f>IF(T805&gt;0,RANK(T805,(N805:P805,Q805:AE805)),0)</f>
        <v>0</v>
      </c>
      <c r="AJ805" s="7">
        <f>IF(S805&gt;0,RANK(S805,(N805:P805,Q805:AE805)),0)</f>
        <v>4</v>
      </c>
      <c r="AK805" s="2">
        <f t="shared" si="308"/>
        <v>1.4056224899598393E-2</v>
      </c>
      <c r="AL805" s="2">
        <f t="shared" si="309"/>
        <v>0</v>
      </c>
      <c r="AM805" s="2">
        <f t="shared" si="310"/>
        <v>0</v>
      </c>
      <c r="AN805" s="2">
        <f t="shared" si="311"/>
        <v>3.2630522088353412E-3</v>
      </c>
      <c r="AP805" t="s">
        <v>1807</v>
      </c>
      <c r="AQ805" t="s">
        <v>1564</v>
      </c>
      <c r="AR805">
        <v>2</v>
      </c>
      <c r="AT805" s="97">
        <v>18</v>
      </c>
      <c r="AU805" s="99">
        <v>149</v>
      </c>
      <c r="AV805" s="103">
        <f t="shared" si="312"/>
        <v>18149</v>
      </c>
      <c r="AX805" s="7" t="s">
        <v>1370</v>
      </c>
    </row>
    <row r="806" spans="1:50" hidden="1" outlineLevel="1">
      <c r="A806" t="s">
        <v>1817</v>
      </c>
      <c r="B806" t="s">
        <v>1564</v>
      </c>
      <c r="C806" s="1">
        <f t="shared" si="301"/>
        <v>10331</v>
      </c>
      <c r="D806" s="7">
        <f>IF(N806&gt;0, RANK(N806,(N806:P806,Q806:AE806)),0)</f>
        <v>2</v>
      </c>
      <c r="E806" s="7">
        <f>IF(O806&gt;0,RANK(O806,(N806:P806,Q806:AE806)),0)</f>
        <v>1</v>
      </c>
      <c r="F806" s="7">
        <f>IF(P806&gt;0,RANK(P806,(N806:P806,Q806:AE806)),0)</f>
        <v>0</v>
      </c>
      <c r="G806" s="1">
        <f t="shared" si="302"/>
        <v>3038</v>
      </c>
      <c r="H806" s="2">
        <f t="shared" si="303"/>
        <v>0.29406640209079471</v>
      </c>
      <c r="I806" s="2"/>
      <c r="J806" s="2">
        <f t="shared" si="304"/>
        <v>0.34585228922659955</v>
      </c>
      <c r="K806" s="2">
        <f t="shared" si="305"/>
        <v>0.63991869131739421</v>
      </c>
      <c r="L806" s="2">
        <f t="shared" si="306"/>
        <v>0</v>
      </c>
      <c r="M806" s="2">
        <f t="shared" si="307"/>
        <v>1.4229019456006187E-2</v>
      </c>
      <c r="N806" s="113">
        <v>3573</v>
      </c>
      <c r="O806" s="113">
        <v>6611</v>
      </c>
      <c r="P806" s="113"/>
      <c r="Q806" s="113">
        <v>118</v>
      </c>
      <c r="R806" s="113"/>
      <c r="S806" s="113">
        <v>29</v>
      </c>
      <c r="T806" s="113"/>
      <c r="U806" s="113"/>
      <c r="V806" s="113"/>
      <c r="W806" s="113"/>
      <c r="X806" s="113"/>
      <c r="Y806" s="113">
        <v>0</v>
      </c>
      <c r="Z806" s="113"/>
      <c r="AA806" s="113"/>
      <c r="AB806" s="113"/>
      <c r="AC806" s="113"/>
      <c r="AD806" s="113"/>
      <c r="AE806" s="113"/>
      <c r="AG806" s="7">
        <f>IF(Q806&gt;0,RANK(Q806,(N806:P806,Q806:AE806)),0)</f>
        <v>3</v>
      </c>
      <c r="AH806" s="7">
        <f>IF(R806&gt;0,RANK(R806,(N806:P806,Q806:AE806)),0)</f>
        <v>0</v>
      </c>
      <c r="AI806" s="7">
        <f>IF(T806&gt;0,RANK(T806,(N806:P806,Q806:AE806)),0)</f>
        <v>0</v>
      </c>
      <c r="AJ806" s="7">
        <f>IF(S806&gt;0,RANK(S806,(N806:P806,Q806:AE806)),0)</f>
        <v>4</v>
      </c>
      <c r="AK806" s="2">
        <f t="shared" si="308"/>
        <v>1.1421933985093408E-2</v>
      </c>
      <c r="AL806" s="2">
        <f t="shared" si="309"/>
        <v>0</v>
      </c>
      <c r="AM806" s="2">
        <f t="shared" si="310"/>
        <v>0</v>
      </c>
      <c r="AN806" s="2">
        <f t="shared" si="311"/>
        <v>2.8070854709127866E-3</v>
      </c>
      <c r="AP806" t="s">
        <v>1817</v>
      </c>
      <c r="AQ806" t="s">
        <v>1564</v>
      </c>
      <c r="AR806">
        <v>3</v>
      </c>
      <c r="AT806" s="97">
        <v>18</v>
      </c>
      <c r="AU806" s="99">
        <v>151</v>
      </c>
      <c r="AV806" s="103">
        <f t="shared" si="312"/>
        <v>18151</v>
      </c>
      <c r="AX806" s="7" t="s">
        <v>1370</v>
      </c>
    </row>
    <row r="807" spans="1:50" hidden="1" outlineLevel="1">
      <c r="A807" t="s">
        <v>1519</v>
      </c>
      <c r="B807" t="s">
        <v>1564</v>
      </c>
      <c r="C807" s="1">
        <f t="shared" si="301"/>
        <v>8069</v>
      </c>
      <c r="D807" s="7">
        <f>IF(N807&gt;0, RANK(N807,(N807:P807,Q807:AE807)),0)</f>
        <v>1</v>
      </c>
      <c r="E807" s="7">
        <f>IF(O807&gt;0,RANK(O807,(N807:P807,Q807:AE807)),0)</f>
        <v>2</v>
      </c>
      <c r="F807" s="7">
        <f>IF(P807&gt;0,RANK(P807,(N807:P807,Q807:AE807)),0)</f>
        <v>0</v>
      </c>
      <c r="G807" s="1">
        <f t="shared" si="302"/>
        <v>633</v>
      </c>
      <c r="H807" s="2">
        <f t="shared" si="303"/>
        <v>7.8448382699219235E-2</v>
      </c>
      <c r="I807" s="2"/>
      <c r="J807" s="2">
        <f t="shared" si="304"/>
        <v>0.53067294584211178</v>
      </c>
      <c r="K807" s="2">
        <f t="shared" si="305"/>
        <v>0.45222456314289255</v>
      </c>
      <c r="L807" s="2">
        <f t="shared" si="306"/>
        <v>0</v>
      </c>
      <c r="M807" s="2">
        <f t="shared" si="307"/>
        <v>1.7102491014995669E-2</v>
      </c>
      <c r="N807" s="113">
        <v>4282</v>
      </c>
      <c r="O807" s="113">
        <v>3649</v>
      </c>
      <c r="P807" s="113"/>
      <c r="Q807" s="113">
        <v>115</v>
      </c>
      <c r="R807" s="113"/>
      <c r="S807" s="113">
        <v>23</v>
      </c>
      <c r="T807" s="113"/>
      <c r="U807" s="113"/>
      <c r="V807" s="113"/>
      <c r="W807" s="113"/>
      <c r="X807" s="113"/>
      <c r="Y807" s="113">
        <v>0</v>
      </c>
      <c r="Z807" s="113"/>
      <c r="AA807" s="113"/>
      <c r="AB807" s="113"/>
      <c r="AC807" s="113"/>
      <c r="AD807" s="113"/>
      <c r="AE807" s="113"/>
      <c r="AG807" s="7">
        <f>IF(Q807&gt;0,RANK(Q807,(N807:P807,Q807:AE807)),0)</f>
        <v>3</v>
      </c>
      <c r="AH807" s="7">
        <f>IF(R807&gt;0,RANK(R807,(N807:P807,Q807:AE807)),0)</f>
        <v>0</v>
      </c>
      <c r="AI807" s="7">
        <f>IF(T807&gt;0,RANK(T807,(N807:P807,Q807:AE807)),0)</f>
        <v>0</v>
      </c>
      <c r="AJ807" s="7">
        <f>IF(S807&gt;0,RANK(S807,(N807:P807,Q807:AE807)),0)</f>
        <v>4</v>
      </c>
      <c r="AK807" s="2">
        <f t="shared" si="308"/>
        <v>1.4252075845829718E-2</v>
      </c>
      <c r="AL807" s="2">
        <f t="shared" si="309"/>
        <v>0</v>
      </c>
      <c r="AM807" s="2">
        <f t="shared" si="310"/>
        <v>0</v>
      </c>
      <c r="AN807" s="2">
        <f t="shared" si="311"/>
        <v>2.8504151691659436E-3</v>
      </c>
      <c r="AP807" t="s">
        <v>1519</v>
      </c>
      <c r="AQ807" t="s">
        <v>1564</v>
      </c>
      <c r="AR807">
        <v>8</v>
      </c>
      <c r="AT807" s="97">
        <v>18</v>
      </c>
      <c r="AU807" s="99">
        <v>153</v>
      </c>
      <c r="AV807" s="103">
        <f t="shared" si="312"/>
        <v>18153</v>
      </c>
      <c r="AX807" s="7" t="s">
        <v>1370</v>
      </c>
    </row>
    <row r="808" spans="1:50" hidden="1" outlineLevel="1">
      <c r="A808" t="s">
        <v>264</v>
      </c>
      <c r="B808" t="s">
        <v>1564</v>
      </c>
      <c r="C808" s="1">
        <f t="shared" si="301"/>
        <v>2808</v>
      </c>
      <c r="D808" s="7">
        <f>IF(N808&gt;0, RANK(N808,(N808:P808,Q808:AE808)),0)</f>
        <v>1</v>
      </c>
      <c r="E808" s="7">
        <f>IF(O808&gt;0,RANK(O808,(N808:P808,Q808:AE808)),0)</f>
        <v>2</v>
      </c>
      <c r="F808" s="7">
        <f>IF(P808&gt;0,RANK(P808,(N808:P808,Q808:AE808)),0)</f>
        <v>0</v>
      </c>
      <c r="G808" s="1">
        <f t="shared" si="302"/>
        <v>221</v>
      </c>
      <c r="H808" s="2">
        <f t="shared" si="303"/>
        <v>7.8703703703703706E-2</v>
      </c>
      <c r="I808" s="2"/>
      <c r="J808" s="2">
        <f t="shared" si="304"/>
        <v>0.53418803418803418</v>
      </c>
      <c r="K808" s="2">
        <f t="shared" si="305"/>
        <v>0.45548433048433046</v>
      </c>
      <c r="L808" s="2">
        <f t="shared" si="306"/>
        <v>0</v>
      </c>
      <c r="M808" s="2">
        <f t="shared" si="307"/>
        <v>1.0327635327635365E-2</v>
      </c>
      <c r="N808" s="113">
        <v>1500</v>
      </c>
      <c r="O808" s="113">
        <v>1279</v>
      </c>
      <c r="P808" s="113"/>
      <c r="Q808" s="113">
        <v>20</v>
      </c>
      <c r="R808" s="113"/>
      <c r="S808" s="113">
        <v>9</v>
      </c>
      <c r="T808" s="113"/>
      <c r="U808" s="113"/>
      <c r="V808" s="113"/>
      <c r="W808" s="113"/>
      <c r="X808" s="113"/>
      <c r="Y808" s="113">
        <v>0</v>
      </c>
      <c r="Z808" s="113"/>
      <c r="AA808" s="113"/>
      <c r="AB808" s="113"/>
      <c r="AC808" s="113"/>
      <c r="AD808" s="113"/>
      <c r="AE808" s="113"/>
      <c r="AG808" s="7">
        <f>IF(Q808&gt;0,RANK(Q808,(N808:P808,Q808:AE808)),0)</f>
        <v>3</v>
      </c>
      <c r="AH808" s="7">
        <f>IF(R808&gt;0,RANK(R808,(N808:P808,Q808:AE808)),0)</f>
        <v>0</v>
      </c>
      <c r="AI808" s="7">
        <f>IF(T808&gt;0,RANK(T808,(N808:P808,Q808:AE808)),0)</f>
        <v>0</v>
      </c>
      <c r="AJ808" s="7">
        <f>IF(S808&gt;0,RANK(S808,(N808:P808,Q808:AE808)),0)</f>
        <v>4</v>
      </c>
      <c r="AK808" s="2">
        <f t="shared" si="308"/>
        <v>7.1225071225071226E-3</v>
      </c>
      <c r="AL808" s="2">
        <f t="shared" si="309"/>
        <v>0</v>
      </c>
      <c r="AM808" s="2">
        <f t="shared" si="310"/>
        <v>0</v>
      </c>
      <c r="AN808" s="2">
        <f t="shared" si="311"/>
        <v>3.205128205128205E-3</v>
      </c>
      <c r="AP808" t="s">
        <v>264</v>
      </c>
      <c r="AQ808" t="s">
        <v>1564</v>
      </c>
      <c r="AR808">
        <v>9</v>
      </c>
      <c r="AT808" s="97">
        <v>18</v>
      </c>
      <c r="AU808" s="99">
        <v>155</v>
      </c>
      <c r="AV808" s="103">
        <f t="shared" si="312"/>
        <v>18155</v>
      </c>
      <c r="AX808" s="7" t="s">
        <v>1370</v>
      </c>
    </row>
    <row r="809" spans="1:50" hidden="1" outlineLevel="1">
      <c r="A809" t="s">
        <v>1232</v>
      </c>
      <c r="B809" t="s">
        <v>1564</v>
      </c>
      <c r="C809" s="1">
        <f t="shared" si="301"/>
        <v>48557</v>
      </c>
      <c r="D809" s="7">
        <f>IF(N809&gt;0, RANK(N809,(N809:P809,Q809:AE809)),0)</f>
        <v>2</v>
      </c>
      <c r="E809" s="7">
        <f>IF(O809&gt;0,RANK(O809,(N809:P809,Q809:AE809)),0)</f>
        <v>1</v>
      </c>
      <c r="F809" s="7">
        <f>IF(P809&gt;0,RANK(P809,(N809:P809,Q809:AE809)),0)</f>
        <v>0</v>
      </c>
      <c r="G809" s="1">
        <f t="shared" si="302"/>
        <v>11262</v>
      </c>
      <c r="H809" s="2">
        <f t="shared" si="303"/>
        <v>0.23193360380583644</v>
      </c>
      <c r="I809" s="2"/>
      <c r="J809" s="2">
        <f t="shared" si="304"/>
        <v>0.36795930555841588</v>
      </c>
      <c r="K809" s="2">
        <f t="shared" si="305"/>
        <v>0.59989290936425232</v>
      </c>
      <c r="L809" s="2">
        <f t="shared" si="306"/>
        <v>0</v>
      </c>
      <c r="M809" s="2">
        <f t="shared" si="307"/>
        <v>3.2147785077331847E-2</v>
      </c>
      <c r="N809" s="113">
        <v>17867</v>
      </c>
      <c r="O809" s="113">
        <v>29129</v>
      </c>
      <c r="P809" s="113"/>
      <c r="Q809" s="113">
        <v>1358</v>
      </c>
      <c r="R809" s="113"/>
      <c r="S809" s="113">
        <v>203</v>
      </c>
      <c r="T809" s="113"/>
      <c r="U809" s="113"/>
      <c r="V809" s="113"/>
      <c r="W809" s="113"/>
      <c r="X809" s="113"/>
      <c r="Y809" s="113">
        <v>0</v>
      </c>
      <c r="Z809" s="113"/>
      <c r="AA809" s="113"/>
      <c r="AB809" s="113"/>
      <c r="AC809" s="113"/>
      <c r="AD809" s="113"/>
      <c r="AE809" s="113"/>
      <c r="AG809" s="7">
        <f>IF(Q809&gt;0,RANK(Q809,(N809:P809,Q809:AE809)),0)</f>
        <v>3</v>
      </c>
      <c r="AH809" s="7">
        <f>IF(R809&gt;0,RANK(R809,(N809:P809,Q809:AE809)),0)</f>
        <v>0</v>
      </c>
      <c r="AI809" s="7">
        <f>IF(T809&gt;0,RANK(T809,(N809:P809,Q809:AE809)),0)</f>
        <v>0</v>
      </c>
      <c r="AJ809" s="7">
        <f>IF(S809&gt;0,RANK(S809,(N809:P809,Q809:AE809)),0)</f>
        <v>4</v>
      </c>
      <c r="AK809" s="2">
        <f t="shared" si="308"/>
        <v>2.7967131412566675E-2</v>
      </c>
      <c r="AL809" s="2">
        <f t="shared" si="309"/>
        <v>0</v>
      </c>
      <c r="AM809" s="2">
        <f t="shared" si="310"/>
        <v>0</v>
      </c>
      <c r="AN809" s="2">
        <f t="shared" si="311"/>
        <v>4.1806536647651217E-3</v>
      </c>
      <c r="AP809" t="s">
        <v>1232</v>
      </c>
      <c r="AQ809" t="s">
        <v>1564</v>
      </c>
      <c r="AR809">
        <v>4</v>
      </c>
      <c r="AT809" s="97">
        <v>18</v>
      </c>
      <c r="AU809" s="99">
        <v>157</v>
      </c>
      <c r="AV809" s="103">
        <f t="shared" si="312"/>
        <v>18157</v>
      </c>
      <c r="AX809" s="7" t="s">
        <v>1370</v>
      </c>
    </row>
    <row r="810" spans="1:50" hidden="1" outlineLevel="1">
      <c r="A810" t="s">
        <v>1233</v>
      </c>
      <c r="B810" t="s">
        <v>1564</v>
      </c>
      <c r="C810" s="1">
        <f t="shared" si="301"/>
        <v>7776</v>
      </c>
      <c r="D810" s="7">
        <f>IF(N810&gt;0, RANK(N810,(N810:P810,Q810:AE810)),0)</f>
        <v>2</v>
      </c>
      <c r="E810" s="7">
        <f>IF(O810&gt;0,RANK(O810,(N810:P810,Q810:AE810)),0)</f>
        <v>1</v>
      </c>
      <c r="F810" s="7">
        <f>IF(P810&gt;0,RANK(P810,(N810:P810,Q810:AE810)),0)</f>
        <v>0</v>
      </c>
      <c r="G810" s="1">
        <f t="shared" si="302"/>
        <v>2479</v>
      </c>
      <c r="H810" s="2">
        <f t="shared" si="303"/>
        <v>0.31880144032921809</v>
      </c>
      <c r="I810" s="2"/>
      <c r="J810" s="2">
        <f t="shared" si="304"/>
        <v>0.33230452674897121</v>
      </c>
      <c r="K810" s="2">
        <f t="shared" si="305"/>
        <v>0.65110596707818935</v>
      </c>
      <c r="L810" s="2">
        <f t="shared" si="306"/>
        <v>0</v>
      </c>
      <c r="M810" s="2">
        <f t="shared" si="307"/>
        <v>1.6589506172839386E-2</v>
      </c>
      <c r="N810" s="113">
        <v>2584</v>
      </c>
      <c r="O810" s="113">
        <v>5063</v>
      </c>
      <c r="P810" s="113"/>
      <c r="Q810" s="113">
        <v>105</v>
      </c>
      <c r="R810" s="113"/>
      <c r="S810" s="113">
        <v>24</v>
      </c>
      <c r="T810" s="113"/>
      <c r="U810" s="113"/>
      <c r="V810" s="113"/>
      <c r="W810" s="113"/>
      <c r="X810" s="113"/>
      <c r="Y810" s="113">
        <v>0</v>
      </c>
      <c r="Z810" s="113"/>
      <c r="AA810" s="113"/>
      <c r="AB810" s="113"/>
      <c r="AC810" s="113"/>
      <c r="AD810" s="113"/>
      <c r="AE810" s="113"/>
      <c r="AG810" s="7">
        <f>IF(Q810&gt;0,RANK(Q810,(N810:P810,Q810:AE810)),0)</f>
        <v>3</v>
      </c>
      <c r="AH810" s="7">
        <f>IF(R810&gt;0,RANK(R810,(N810:P810,Q810:AE810)),0)</f>
        <v>0</v>
      </c>
      <c r="AI810" s="7">
        <f>IF(T810&gt;0,RANK(T810,(N810:P810,Q810:AE810)),0)</f>
        <v>0</v>
      </c>
      <c r="AJ810" s="7">
        <f>IF(S810&gt;0,RANK(S810,(N810:P810,Q810:AE810)),0)</f>
        <v>4</v>
      </c>
      <c r="AK810" s="2">
        <f t="shared" si="308"/>
        <v>1.3503086419753086E-2</v>
      </c>
      <c r="AL810" s="2">
        <f t="shared" si="309"/>
        <v>0</v>
      </c>
      <c r="AM810" s="2">
        <f t="shared" si="310"/>
        <v>0</v>
      </c>
      <c r="AN810" s="2">
        <f t="shared" si="311"/>
        <v>3.0864197530864196E-3</v>
      </c>
      <c r="AP810" t="s">
        <v>1233</v>
      </c>
      <c r="AQ810" t="s">
        <v>1564</v>
      </c>
      <c r="AR810">
        <v>5</v>
      </c>
      <c r="AT810" s="97">
        <v>18</v>
      </c>
      <c r="AU810" s="99">
        <v>159</v>
      </c>
      <c r="AV810" s="103">
        <f t="shared" si="312"/>
        <v>18159</v>
      </c>
      <c r="AX810" s="7" t="s">
        <v>1370</v>
      </c>
    </row>
    <row r="811" spans="1:50" hidden="1" outlineLevel="1">
      <c r="A811" t="s">
        <v>762</v>
      </c>
      <c r="B811" t="s">
        <v>1564</v>
      </c>
      <c r="C811" s="1">
        <f t="shared" si="301"/>
        <v>2859</v>
      </c>
      <c r="D811" s="7">
        <f>IF(N811&gt;0, RANK(N811,(N811:P811,Q811:AE811)),0)</f>
        <v>2</v>
      </c>
      <c r="E811" s="7">
        <f>IF(O811&gt;0,RANK(O811,(N811:P811,Q811:AE811)),0)</f>
        <v>1</v>
      </c>
      <c r="F811" s="7">
        <f>IF(P811&gt;0,RANK(P811,(N811:P811,Q811:AE811)),0)</f>
        <v>0</v>
      </c>
      <c r="G811" s="1">
        <f t="shared" si="302"/>
        <v>608</v>
      </c>
      <c r="H811" s="2">
        <f t="shared" si="303"/>
        <v>0.21266176984959775</v>
      </c>
      <c r="I811" s="2"/>
      <c r="J811" s="2">
        <f t="shared" si="304"/>
        <v>0.3837005946135012</v>
      </c>
      <c r="K811" s="2">
        <f t="shared" si="305"/>
        <v>0.59636236446309898</v>
      </c>
      <c r="L811" s="2">
        <f t="shared" si="306"/>
        <v>0</v>
      </c>
      <c r="M811" s="2">
        <f t="shared" si="307"/>
        <v>1.9937040923399763E-2</v>
      </c>
      <c r="N811" s="113">
        <v>1097</v>
      </c>
      <c r="O811" s="113">
        <v>1705</v>
      </c>
      <c r="P811" s="113"/>
      <c r="Q811" s="113">
        <v>49</v>
      </c>
      <c r="R811" s="113"/>
      <c r="S811" s="113">
        <v>8</v>
      </c>
      <c r="T811" s="113"/>
      <c r="U811" s="113"/>
      <c r="V811" s="113"/>
      <c r="W811" s="113"/>
      <c r="X811" s="113"/>
      <c r="Y811" s="113">
        <v>0</v>
      </c>
      <c r="Z811" s="113"/>
      <c r="AA811" s="113"/>
      <c r="AB811" s="113"/>
      <c r="AC811" s="113"/>
      <c r="AD811" s="113"/>
      <c r="AE811" s="113"/>
      <c r="AG811" s="7">
        <f>IF(Q811&gt;0,RANK(Q811,(N811:P811,Q811:AE811)),0)</f>
        <v>3</v>
      </c>
      <c r="AH811" s="7">
        <f>IF(R811&gt;0,RANK(R811,(N811:P811,Q811:AE811)),0)</f>
        <v>0</v>
      </c>
      <c r="AI811" s="7">
        <f>IF(T811&gt;0,RANK(T811,(N811:P811,Q811:AE811)),0)</f>
        <v>0</v>
      </c>
      <c r="AJ811" s="7">
        <f>IF(S811&gt;0,RANK(S811,(N811:P811,Q811:AE811)),0)</f>
        <v>4</v>
      </c>
      <c r="AK811" s="2">
        <f t="shared" si="308"/>
        <v>1.7138859741168241E-2</v>
      </c>
      <c r="AL811" s="2">
        <f t="shared" si="309"/>
        <v>0</v>
      </c>
      <c r="AM811" s="2">
        <f t="shared" si="310"/>
        <v>0</v>
      </c>
      <c r="AN811" s="2">
        <f t="shared" si="311"/>
        <v>2.7981811822315496E-3</v>
      </c>
      <c r="AP811" t="s">
        <v>762</v>
      </c>
      <c r="AQ811" t="s">
        <v>1564</v>
      </c>
      <c r="AR811">
        <v>6</v>
      </c>
      <c r="AT811" s="97">
        <v>18</v>
      </c>
      <c r="AU811" s="99">
        <v>161</v>
      </c>
      <c r="AV811" s="103">
        <f t="shared" si="312"/>
        <v>18161</v>
      </c>
      <c r="AX811" s="7" t="s">
        <v>1370</v>
      </c>
    </row>
    <row r="812" spans="1:50" hidden="1" outlineLevel="1">
      <c r="A812" t="s">
        <v>1118</v>
      </c>
      <c r="B812" t="s">
        <v>1564</v>
      </c>
      <c r="C812" s="1">
        <f t="shared" si="301"/>
        <v>74802</v>
      </c>
      <c r="D812" s="7">
        <f>IF(N812&gt;0, RANK(N812,(N812:P812,Q812:AE812)),0)</f>
        <v>2</v>
      </c>
      <c r="E812" s="7">
        <f>IF(O812&gt;0,RANK(O812,(N812:P812,Q812:AE812)),0)</f>
        <v>1</v>
      </c>
      <c r="F812" s="7">
        <f>IF(P812&gt;0,RANK(P812,(N812:P812,Q812:AE812)),0)</f>
        <v>0</v>
      </c>
      <c r="G812" s="1">
        <f t="shared" si="302"/>
        <v>8779</v>
      </c>
      <c r="H812" s="2">
        <f t="shared" si="303"/>
        <v>0.11736317210769766</v>
      </c>
      <c r="I812" s="2"/>
      <c r="J812" s="2">
        <f t="shared" si="304"/>
        <v>0.43180663618619824</v>
      </c>
      <c r="K812" s="2">
        <f t="shared" si="305"/>
        <v>0.54916980829389583</v>
      </c>
      <c r="L812" s="2">
        <f t="shared" si="306"/>
        <v>0</v>
      </c>
      <c r="M812" s="2">
        <f t="shared" si="307"/>
        <v>1.9023555519905866E-2</v>
      </c>
      <c r="N812" s="113">
        <v>32300</v>
      </c>
      <c r="O812" s="113">
        <v>41079</v>
      </c>
      <c r="P812" s="113"/>
      <c r="Q812" s="113">
        <v>1167</v>
      </c>
      <c r="R812" s="113"/>
      <c r="S812" s="113">
        <v>256</v>
      </c>
      <c r="T812" s="113"/>
      <c r="U812" s="113"/>
      <c r="V812" s="113"/>
      <c r="W812" s="113"/>
      <c r="X812" s="113"/>
      <c r="Y812" s="113">
        <v>0</v>
      </c>
      <c r="Z812" s="113"/>
      <c r="AA812" s="113"/>
      <c r="AB812" s="113"/>
      <c r="AC812" s="113"/>
      <c r="AD812" s="113"/>
      <c r="AE812" s="113"/>
      <c r="AG812" s="7">
        <f>IF(Q812&gt;0,RANK(Q812,(N812:P812,Q812:AE812)),0)</f>
        <v>3</v>
      </c>
      <c r="AH812" s="7">
        <f>IF(R812&gt;0,RANK(R812,(N812:P812,Q812:AE812)),0)</f>
        <v>0</v>
      </c>
      <c r="AI812" s="7">
        <f>IF(T812&gt;0,RANK(T812,(N812:P812,Q812:AE812)),0)</f>
        <v>0</v>
      </c>
      <c r="AJ812" s="7">
        <f>IF(S812&gt;0,RANK(S812,(N812:P812,Q812:AE812)),0)</f>
        <v>4</v>
      </c>
      <c r="AK812" s="2">
        <f t="shared" si="308"/>
        <v>1.5601187134033849E-2</v>
      </c>
      <c r="AL812" s="2">
        <f t="shared" si="309"/>
        <v>0</v>
      </c>
      <c r="AM812" s="2">
        <f t="shared" si="310"/>
        <v>0</v>
      </c>
      <c r="AN812" s="2">
        <f t="shared" si="311"/>
        <v>3.4223683858720356E-3</v>
      </c>
      <c r="AP812" t="s">
        <v>1118</v>
      </c>
      <c r="AQ812" t="s">
        <v>1564</v>
      </c>
      <c r="AR812">
        <v>8</v>
      </c>
      <c r="AT812" s="97">
        <v>18</v>
      </c>
      <c r="AU812" s="99">
        <v>163</v>
      </c>
      <c r="AV812" s="103">
        <f t="shared" si="312"/>
        <v>18163</v>
      </c>
      <c r="AX812" s="7" t="s">
        <v>1370</v>
      </c>
    </row>
    <row r="813" spans="1:50" hidden="1" outlineLevel="1">
      <c r="A813" t="s">
        <v>1476</v>
      </c>
      <c r="B813" t="s">
        <v>1564</v>
      </c>
      <c r="C813" s="1">
        <f t="shared" si="301"/>
        <v>7757</v>
      </c>
      <c r="D813" s="7">
        <f>IF(N813&gt;0, RANK(N813,(N813:P813,Q813:AE813)),0)</f>
        <v>1</v>
      </c>
      <c r="E813" s="7">
        <f>IF(O813&gt;0,RANK(O813,(N813:P813,Q813:AE813)),0)</f>
        <v>2</v>
      </c>
      <c r="F813" s="7">
        <f>IF(P813&gt;0,RANK(P813,(N813:P813,Q813:AE813)),0)</f>
        <v>0</v>
      </c>
      <c r="G813" s="1">
        <f t="shared" si="302"/>
        <v>993</v>
      </c>
      <c r="H813" s="2">
        <f t="shared" si="303"/>
        <v>0.12801340724506896</v>
      </c>
      <c r="I813" s="2"/>
      <c r="J813" s="2">
        <f t="shared" si="304"/>
        <v>0.55253319582312754</v>
      </c>
      <c r="K813" s="2">
        <f t="shared" si="305"/>
        <v>0.42451978857805855</v>
      </c>
      <c r="L813" s="2">
        <f t="shared" si="306"/>
        <v>0</v>
      </c>
      <c r="M813" s="2">
        <f t="shared" si="307"/>
        <v>2.2947015598813902E-2</v>
      </c>
      <c r="N813" s="113">
        <v>4286</v>
      </c>
      <c r="O813" s="113">
        <v>3293</v>
      </c>
      <c r="P813" s="113"/>
      <c r="Q813" s="113">
        <v>148</v>
      </c>
      <c r="R813" s="113"/>
      <c r="S813" s="113">
        <v>30</v>
      </c>
      <c r="T813" s="113"/>
      <c r="U813" s="113"/>
      <c r="V813" s="113"/>
      <c r="W813" s="113"/>
      <c r="X813" s="113"/>
      <c r="Y813" s="113">
        <v>0</v>
      </c>
      <c r="Z813" s="113"/>
      <c r="AA813" s="113"/>
      <c r="AB813" s="113"/>
      <c r="AC813" s="113"/>
      <c r="AD813" s="113"/>
      <c r="AE813" s="113"/>
      <c r="AG813" s="7">
        <f>IF(Q813&gt;0,RANK(Q813,(N813:P813,Q813:AE813)),0)</f>
        <v>3</v>
      </c>
      <c r="AH813" s="7">
        <f>IF(R813&gt;0,RANK(R813,(N813:P813,Q813:AE813)),0)</f>
        <v>0</v>
      </c>
      <c r="AI813" s="7">
        <f>IF(T813&gt;0,RANK(T813,(N813:P813,Q813:AE813)),0)</f>
        <v>0</v>
      </c>
      <c r="AJ813" s="7">
        <f>IF(S813&gt;0,RANK(S813,(N813:P813,Q813:AE813)),0)</f>
        <v>4</v>
      </c>
      <c r="AK813" s="2">
        <f t="shared" si="308"/>
        <v>1.9079541059688024E-2</v>
      </c>
      <c r="AL813" s="2">
        <f t="shared" si="309"/>
        <v>0</v>
      </c>
      <c r="AM813" s="2">
        <f t="shared" si="310"/>
        <v>0</v>
      </c>
      <c r="AN813" s="2">
        <f t="shared" si="311"/>
        <v>3.8674745391259506E-3</v>
      </c>
      <c r="AP813" t="s">
        <v>1476</v>
      </c>
      <c r="AQ813" t="s">
        <v>1564</v>
      </c>
      <c r="AR813">
        <v>8</v>
      </c>
      <c r="AT813" s="97">
        <v>18</v>
      </c>
      <c r="AU813" s="99">
        <v>165</v>
      </c>
      <c r="AV813" s="103">
        <f t="shared" si="312"/>
        <v>18165</v>
      </c>
      <c r="AX813" s="7" t="s">
        <v>1370</v>
      </c>
    </row>
    <row r="814" spans="1:50" hidden="1" outlineLevel="1">
      <c r="A814" t="s">
        <v>338</v>
      </c>
      <c r="B814" t="s">
        <v>1564</v>
      </c>
      <c r="C814" s="1">
        <f t="shared" si="301"/>
        <v>40043</v>
      </c>
      <c r="D814" s="7">
        <f>IF(N814&gt;0, RANK(N814,(N814:P814,Q814:AE814)),0)</f>
        <v>1</v>
      </c>
      <c r="E814" s="7">
        <f>IF(O814&gt;0,RANK(O814,(N814:P814,Q814:AE814)),0)</f>
        <v>2</v>
      </c>
      <c r="F814" s="7">
        <f>IF(P814&gt;0,RANK(P814,(N814:P814,Q814:AE814)),0)</f>
        <v>0</v>
      </c>
      <c r="G814" s="1">
        <f t="shared" si="302"/>
        <v>223</v>
      </c>
      <c r="H814" s="2">
        <f t="shared" si="303"/>
        <v>5.569013310691007E-3</v>
      </c>
      <c r="I814" s="2"/>
      <c r="J814" s="2">
        <f t="shared" si="304"/>
        <v>0.49094723172589466</v>
      </c>
      <c r="K814" s="2">
        <f t="shared" si="305"/>
        <v>0.48537821841520368</v>
      </c>
      <c r="L814" s="2">
        <f t="shared" si="306"/>
        <v>0</v>
      </c>
      <c r="M814" s="2">
        <f t="shared" si="307"/>
        <v>2.3674549858901606E-2</v>
      </c>
      <c r="N814" s="113">
        <v>19659</v>
      </c>
      <c r="O814" s="113">
        <v>19436</v>
      </c>
      <c r="P814" s="113"/>
      <c r="Q814" s="113">
        <v>779</v>
      </c>
      <c r="R814" s="113"/>
      <c r="S814" s="113">
        <v>169</v>
      </c>
      <c r="T814" s="113"/>
      <c r="U814" s="113"/>
      <c r="V814" s="113"/>
      <c r="W814" s="113"/>
      <c r="X814" s="113"/>
      <c r="Y814" s="113">
        <v>0</v>
      </c>
      <c r="Z814" s="113"/>
      <c r="AA814" s="113"/>
      <c r="AB814" s="113"/>
      <c r="AC814" s="113"/>
      <c r="AD814" s="113"/>
      <c r="AE814" s="113"/>
      <c r="AG814" s="7">
        <f>IF(Q814&gt;0,RANK(Q814,(N814:P814,Q814:AE814)),0)</f>
        <v>3</v>
      </c>
      <c r="AH814" s="7">
        <f>IF(R814&gt;0,RANK(R814,(N814:P814,Q814:AE814)),0)</f>
        <v>0</v>
      </c>
      <c r="AI814" s="7">
        <f>IF(T814&gt;0,RANK(T814,(N814:P814,Q814:AE814)),0)</f>
        <v>0</v>
      </c>
      <c r="AJ814" s="7">
        <f>IF(S814&gt;0,RANK(S814,(N814:P814,Q814:AE814)),0)</f>
        <v>4</v>
      </c>
      <c r="AK814" s="2">
        <f t="shared" si="308"/>
        <v>1.9454086856629124E-2</v>
      </c>
      <c r="AL814" s="2">
        <f t="shared" si="309"/>
        <v>0</v>
      </c>
      <c r="AM814" s="2">
        <f t="shared" si="310"/>
        <v>0</v>
      </c>
      <c r="AN814" s="2">
        <f t="shared" si="311"/>
        <v>4.220463002272557E-3</v>
      </c>
      <c r="AP814" t="s">
        <v>338</v>
      </c>
      <c r="AQ814" t="s">
        <v>1564</v>
      </c>
      <c r="AR814">
        <v>8</v>
      </c>
      <c r="AT814" s="97">
        <v>18</v>
      </c>
      <c r="AU814" s="99">
        <v>167</v>
      </c>
      <c r="AV814" s="103">
        <f t="shared" si="312"/>
        <v>18167</v>
      </c>
      <c r="AX814" s="7" t="s">
        <v>1370</v>
      </c>
    </row>
    <row r="815" spans="1:50" hidden="1" outlineLevel="1">
      <c r="A815" t="s">
        <v>750</v>
      </c>
      <c r="B815" t="s">
        <v>1564</v>
      </c>
      <c r="C815" s="1">
        <f t="shared" si="301"/>
        <v>14280</v>
      </c>
      <c r="D815" s="7">
        <f>IF(N815&gt;0, RANK(N815,(N815:P815,Q815:AE815)),0)</f>
        <v>2</v>
      </c>
      <c r="E815" s="7">
        <f>IF(O815&gt;0,RANK(O815,(N815:P815,Q815:AE815)),0)</f>
        <v>1</v>
      </c>
      <c r="F815" s="7">
        <f>IF(P815&gt;0,RANK(P815,(N815:P815,Q815:AE815)),0)</f>
        <v>0</v>
      </c>
      <c r="G815" s="1">
        <f t="shared" si="302"/>
        <v>3893</v>
      </c>
      <c r="H815" s="2">
        <f t="shared" si="303"/>
        <v>0.27261904761904759</v>
      </c>
      <c r="I815" s="2"/>
      <c r="J815" s="2">
        <f t="shared" si="304"/>
        <v>0.35707282913165267</v>
      </c>
      <c r="K815" s="2">
        <f t="shared" si="305"/>
        <v>0.62969187675070026</v>
      </c>
      <c r="L815" s="2">
        <f t="shared" si="306"/>
        <v>0</v>
      </c>
      <c r="M815" s="2">
        <f t="shared" si="307"/>
        <v>1.3235294117647012E-2</v>
      </c>
      <c r="N815" s="113">
        <v>5099</v>
      </c>
      <c r="O815" s="113">
        <v>8992</v>
      </c>
      <c r="P815" s="113"/>
      <c r="Q815" s="113">
        <v>171</v>
      </c>
      <c r="R815" s="113"/>
      <c r="S815" s="113">
        <v>18</v>
      </c>
      <c r="T815" s="113"/>
      <c r="U815" s="113"/>
      <c r="V815" s="113"/>
      <c r="W815" s="113"/>
      <c r="X815" s="113"/>
      <c r="Y815" s="113">
        <v>0</v>
      </c>
      <c r="Z815" s="113"/>
      <c r="AA815" s="113"/>
      <c r="AB815" s="113"/>
      <c r="AC815" s="113"/>
      <c r="AD815" s="113"/>
      <c r="AE815" s="113"/>
      <c r="AG815" s="7">
        <f>IF(Q815&gt;0,RANK(Q815,(N815:P815,Q815:AE815)),0)</f>
        <v>3</v>
      </c>
      <c r="AH815" s="7">
        <f>IF(R815&gt;0,RANK(R815,(N815:P815,Q815:AE815)),0)</f>
        <v>0</v>
      </c>
      <c r="AI815" s="7">
        <f>IF(T815&gt;0,RANK(T815,(N815:P815,Q815:AE815)),0)</f>
        <v>0</v>
      </c>
      <c r="AJ815" s="7">
        <f>IF(S815&gt;0,RANK(S815,(N815:P815,Q815:AE815)),0)</f>
        <v>4</v>
      </c>
      <c r="AK815" s="2">
        <f t="shared" si="308"/>
        <v>1.1974789915966387E-2</v>
      </c>
      <c r="AL815" s="2">
        <f t="shared" si="309"/>
        <v>0</v>
      </c>
      <c r="AM815" s="2">
        <f t="shared" si="310"/>
        <v>0</v>
      </c>
      <c r="AN815" s="2">
        <f t="shared" si="311"/>
        <v>1.2605042016806723E-3</v>
      </c>
      <c r="AP815" t="s">
        <v>750</v>
      </c>
      <c r="AQ815" t="s">
        <v>1564</v>
      </c>
      <c r="AR815">
        <v>5</v>
      </c>
      <c r="AT815" s="97">
        <v>18</v>
      </c>
      <c r="AU815" s="99">
        <v>169</v>
      </c>
      <c r="AV815" s="103">
        <f t="shared" si="312"/>
        <v>18169</v>
      </c>
      <c r="AX815" s="7" t="s">
        <v>1370</v>
      </c>
    </row>
    <row r="816" spans="1:50" hidden="1" outlineLevel="1">
      <c r="A816" t="s">
        <v>1881</v>
      </c>
      <c r="B816" t="s">
        <v>1564</v>
      </c>
      <c r="C816" s="1">
        <f t="shared" si="301"/>
        <v>3928</v>
      </c>
      <c r="D816" s="7">
        <f>IF(N816&gt;0, RANK(N816,(N816:P816,Q816:AE816)),0)</f>
        <v>2</v>
      </c>
      <c r="E816" s="7">
        <f>IF(O816&gt;0,RANK(O816,(N816:P816,Q816:AE816)),0)</f>
        <v>1</v>
      </c>
      <c r="F816" s="7">
        <f>IF(P816&gt;0,RANK(P816,(N816:P816,Q816:AE816)),0)</f>
        <v>0</v>
      </c>
      <c r="G816" s="1">
        <f t="shared" si="302"/>
        <v>258</v>
      </c>
      <c r="H816" s="2">
        <f t="shared" si="303"/>
        <v>6.5682281059063138E-2</v>
      </c>
      <c r="I816" s="2"/>
      <c r="J816" s="2">
        <f t="shared" si="304"/>
        <v>0.45646639511201631</v>
      </c>
      <c r="K816" s="2">
        <f t="shared" si="305"/>
        <v>0.52214867617107941</v>
      </c>
      <c r="L816" s="2">
        <f t="shared" si="306"/>
        <v>0</v>
      </c>
      <c r="M816" s="2">
        <f t="shared" si="307"/>
        <v>2.1384928716904339E-2</v>
      </c>
      <c r="N816" s="113">
        <v>1793</v>
      </c>
      <c r="O816" s="113">
        <v>2051</v>
      </c>
      <c r="P816" s="113"/>
      <c r="Q816" s="113">
        <v>74</v>
      </c>
      <c r="R816" s="113"/>
      <c r="S816" s="113">
        <v>10</v>
      </c>
      <c r="T816" s="113"/>
      <c r="U816" s="113"/>
      <c r="V816" s="113"/>
      <c r="W816" s="113"/>
      <c r="X816" s="113"/>
      <c r="Y816" s="113">
        <v>0</v>
      </c>
      <c r="Z816" s="113"/>
      <c r="AA816" s="113"/>
      <c r="AB816" s="113"/>
      <c r="AC816" s="113"/>
      <c r="AD816" s="113"/>
      <c r="AE816" s="113"/>
      <c r="AG816" s="7">
        <f>IF(Q816&gt;0,RANK(Q816,(N816:P816,Q816:AE816)),0)</f>
        <v>3</v>
      </c>
      <c r="AH816" s="7">
        <f>IF(R816&gt;0,RANK(R816,(N816:P816,Q816:AE816)),0)</f>
        <v>0</v>
      </c>
      <c r="AI816" s="7">
        <f>IF(T816&gt;0,RANK(T816,(N816:P816,Q816:AE816)),0)</f>
        <v>0</v>
      </c>
      <c r="AJ816" s="7">
        <f>IF(S816&gt;0,RANK(S816,(N816:P816,Q816:AE816)),0)</f>
        <v>4</v>
      </c>
      <c r="AK816" s="2">
        <f t="shared" si="308"/>
        <v>1.8839103869653769E-2</v>
      </c>
      <c r="AL816" s="2">
        <f t="shared" si="309"/>
        <v>0</v>
      </c>
      <c r="AM816" s="2">
        <f t="shared" si="310"/>
        <v>0</v>
      </c>
      <c r="AN816" s="2">
        <f t="shared" si="311"/>
        <v>2.5458248472505093E-3</v>
      </c>
      <c r="AP816" t="s">
        <v>1881</v>
      </c>
      <c r="AQ816" t="s">
        <v>1564</v>
      </c>
      <c r="AR816">
        <v>8</v>
      </c>
      <c r="AT816" s="97">
        <v>18</v>
      </c>
      <c r="AU816" s="99">
        <v>171</v>
      </c>
      <c r="AV816" s="103">
        <f t="shared" si="312"/>
        <v>18171</v>
      </c>
      <c r="AX816" s="7" t="s">
        <v>1370</v>
      </c>
    </row>
    <row r="817" spans="1:50" hidden="1" outlineLevel="1">
      <c r="A817" t="s">
        <v>1312</v>
      </c>
      <c r="B817" t="s">
        <v>1564</v>
      </c>
      <c r="C817" s="1">
        <f t="shared" si="301"/>
        <v>20515</v>
      </c>
      <c r="D817" s="7">
        <f>IF(N817&gt;0, RANK(N817,(N817:P817,Q817:AE817)),0)</f>
        <v>2</v>
      </c>
      <c r="E817" s="7">
        <f>IF(O817&gt;0,RANK(O817,(N817:P817,Q817:AE817)),0)</f>
        <v>1</v>
      </c>
      <c r="F817" s="7">
        <f>IF(P817&gt;0,RANK(P817,(N817:P817,Q817:AE817)),0)</f>
        <v>0</v>
      </c>
      <c r="G817" s="1">
        <f t="shared" si="302"/>
        <v>2444</v>
      </c>
      <c r="H817" s="2">
        <f t="shared" si="303"/>
        <v>0.11913234218864245</v>
      </c>
      <c r="I817" s="2"/>
      <c r="J817" s="2">
        <f t="shared" si="304"/>
        <v>0.43139166463563244</v>
      </c>
      <c r="K817" s="2">
        <f t="shared" si="305"/>
        <v>0.55052400682427494</v>
      </c>
      <c r="L817" s="2">
        <f t="shared" si="306"/>
        <v>0</v>
      </c>
      <c r="M817" s="2">
        <f t="shared" si="307"/>
        <v>1.8084328540092676E-2</v>
      </c>
      <c r="N817" s="113">
        <v>8850</v>
      </c>
      <c r="O817" s="113">
        <v>11294</v>
      </c>
      <c r="P817" s="113"/>
      <c r="Q817" s="113">
        <v>308</v>
      </c>
      <c r="R817" s="113"/>
      <c r="S817" s="113">
        <v>63</v>
      </c>
      <c r="T817" s="113"/>
      <c r="U817" s="113"/>
      <c r="V817" s="113"/>
      <c r="W817" s="113"/>
      <c r="X817" s="113"/>
      <c r="Y817" s="113">
        <v>0</v>
      </c>
      <c r="Z817" s="113"/>
      <c r="AA817" s="113"/>
      <c r="AB817" s="113"/>
      <c r="AC817" s="113"/>
      <c r="AD817" s="113"/>
      <c r="AE817" s="113"/>
      <c r="AG817" s="7">
        <f>IF(Q817&gt;0,RANK(Q817,(N817:P817,Q817:AE817)),0)</f>
        <v>3</v>
      </c>
      <c r="AH817" s="7">
        <f>IF(R817&gt;0,RANK(R817,(N817:P817,Q817:AE817)),0)</f>
        <v>0</v>
      </c>
      <c r="AI817" s="7">
        <f>IF(T817&gt;0,RANK(T817,(N817:P817,Q817:AE817)),0)</f>
        <v>0</v>
      </c>
      <c r="AJ817" s="7">
        <f>IF(S817&gt;0,RANK(S817,(N817:P817,Q817:AE817)),0)</f>
        <v>4</v>
      </c>
      <c r="AK817" s="2">
        <f t="shared" si="308"/>
        <v>1.5013404825737266E-2</v>
      </c>
      <c r="AL817" s="2">
        <f t="shared" si="309"/>
        <v>0</v>
      </c>
      <c r="AM817" s="2">
        <f t="shared" si="310"/>
        <v>0</v>
      </c>
      <c r="AN817" s="2">
        <f t="shared" si="311"/>
        <v>3.0709237143553498E-3</v>
      </c>
      <c r="AP817" t="s">
        <v>1312</v>
      </c>
      <c r="AQ817" t="s">
        <v>1564</v>
      </c>
      <c r="AR817" s="1">
        <v>8</v>
      </c>
      <c r="AS817" s="1"/>
      <c r="AT817" s="97">
        <v>18</v>
      </c>
      <c r="AU817" s="99">
        <v>173</v>
      </c>
      <c r="AV817" s="103">
        <f t="shared" si="312"/>
        <v>18173</v>
      </c>
      <c r="AW817" s="1"/>
      <c r="AX817" s="7" t="s">
        <v>1370</v>
      </c>
    </row>
    <row r="818" spans="1:50" hidden="1" outlineLevel="1">
      <c r="A818" t="s">
        <v>2040</v>
      </c>
      <c r="B818" t="s">
        <v>1564</v>
      </c>
      <c r="C818" s="1">
        <f t="shared" si="301"/>
        <v>9219</v>
      </c>
      <c r="D818" s="7">
        <f>IF(N818&gt;0, RANK(N818,(N818:P818,Q818:AE818)),0)</f>
        <v>2</v>
      </c>
      <c r="E818" s="7">
        <f>IF(O818&gt;0,RANK(O818,(N818:P818,Q818:AE818)),0)</f>
        <v>1</v>
      </c>
      <c r="F818" s="7">
        <f>IF(P818&gt;0,RANK(P818,(N818:P818,Q818:AE818)),0)</f>
        <v>0</v>
      </c>
      <c r="G818" s="1">
        <f t="shared" si="302"/>
        <v>228</v>
      </c>
      <c r="H818" s="2">
        <f t="shared" si="303"/>
        <v>2.4731532704197853E-2</v>
      </c>
      <c r="I818" s="2"/>
      <c r="J818" s="2">
        <f t="shared" si="304"/>
        <v>0.48085475648118015</v>
      </c>
      <c r="K818" s="2">
        <f t="shared" si="305"/>
        <v>0.50558628918537807</v>
      </c>
      <c r="L818" s="2">
        <f t="shared" si="306"/>
        <v>0</v>
      </c>
      <c r="M818" s="2">
        <f t="shared" si="307"/>
        <v>1.3558954333441786E-2</v>
      </c>
      <c r="N818" s="113">
        <v>4433</v>
      </c>
      <c r="O818" s="113">
        <v>4661</v>
      </c>
      <c r="P818" s="113"/>
      <c r="Q818" s="113">
        <v>114</v>
      </c>
      <c r="R818" s="113"/>
      <c r="S818" s="113">
        <v>11</v>
      </c>
      <c r="T818" s="113"/>
      <c r="U818" s="113"/>
      <c r="V818" s="113"/>
      <c r="W818" s="113"/>
      <c r="X818" s="113"/>
      <c r="Y818" s="113">
        <v>0</v>
      </c>
      <c r="Z818" s="113"/>
      <c r="AA818" s="113"/>
      <c r="AB818" s="113"/>
      <c r="AC818" s="113"/>
      <c r="AD818" s="113"/>
      <c r="AE818" s="113"/>
      <c r="AG818" s="7">
        <f>IF(Q818&gt;0,RANK(Q818,(N818:P818,Q818:AE818)),0)</f>
        <v>3</v>
      </c>
      <c r="AH818" s="7">
        <f>IF(R818&gt;0,RANK(R818,(N818:P818,Q818:AE818)),0)</f>
        <v>0</v>
      </c>
      <c r="AI818" s="7">
        <f>IF(T818&gt;0,RANK(T818,(N818:P818,Q818:AE818)),0)</f>
        <v>0</v>
      </c>
      <c r="AJ818" s="7">
        <f>IF(S818&gt;0,RANK(S818,(N818:P818,Q818:AE818)),0)</f>
        <v>4</v>
      </c>
      <c r="AK818" s="2">
        <f t="shared" si="308"/>
        <v>1.2365766352098927E-2</v>
      </c>
      <c r="AL818" s="2">
        <f t="shared" si="309"/>
        <v>0</v>
      </c>
      <c r="AM818" s="2">
        <f t="shared" si="310"/>
        <v>0</v>
      </c>
      <c r="AN818" s="2">
        <f t="shared" si="311"/>
        <v>1.1931879813428788E-3</v>
      </c>
      <c r="AP818" t="s">
        <v>2040</v>
      </c>
      <c r="AQ818" t="s">
        <v>1564</v>
      </c>
      <c r="AR818" s="1">
        <v>9</v>
      </c>
      <c r="AS818" s="1"/>
      <c r="AT818" s="97">
        <v>18</v>
      </c>
      <c r="AU818" s="99">
        <v>175</v>
      </c>
      <c r="AV818" s="103">
        <f t="shared" si="312"/>
        <v>18175</v>
      </c>
      <c r="AW818" s="1"/>
      <c r="AX818" s="7" t="s">
        <v>1370</v>
      </c>
    </row>
    <row r="819" spans="1:50" hidden="1" outlineLevel="1">
      <c r="A819" t="s">
        <v>1882</v>
      </c>
      <c r="B819" t="s">
        <v>1564</v>
      </c>
      <c r="C819" s="1">
        <f t="shared" si="301"/>
        <v>26684</v>
      </c>
      <c r="D819" s="7">
        <f>IF(N819&gt;0, RANK(N819,(N819:P819,Q819:AE819)),0)</f>
        <v>2</v>
      </c>
      <c r="E819" s="7">
        <f>IF(O819&gt;0,RANK(O819,(N819:P819,Q819:AE819)),0)</f>
        <v>1</v>
      </c>
      <c r="F819" s="7">
        <f>IF(P819&gt;0,RANK(P819,(N819:P819,Q819:AE819)),0)</f>
        <v>0</v>
      </c>
      <c r="G819" s="1">
        <f t="shared" si="302"/>
        <v>4332</v>
      </c>
      <c r="H819" s="2">
        <f t="shared" si="303"/>
        <v>0.16234447609054115</v>
      </c>
      <c r="I819" s="2"/>
      <c r="J819" s="2">
        <f t="shared" si="304"/>
        <v>0.40900914405636335</v>
      </c>
      <c r="K819" s="2">
        <f t="shared" si="305"/>
        <v>0.5713536201469045</v>
      </c>
      <c r="L819" s="2">
        <f t="shared" si="306"/>
        <v>0</v>
      </c>
      <c r="M819" s="2">
        <f t="shared" si="307"/>
        <v>1.9637235796732155E-2</v>
      </c>
      <c r="N819" s="113">
        <v>10914</v>
      </c>
      <c r="O819" s="113">
        <v>15246</v>
      </c>
      <c r="P819" s="113"/>
      <c r="Q819" s="113">
        <v>392</v>
      </c>
      <c r="R819" s="113"/>
      <c r="S819" s="113">
        <v>132</v>
      </c>
      <c r="T819" s="113"/>
      <c r="U819" s="113"/>
      <c r="V819" s="113"/>
      <c r="W819" s="113"/>
      <c r="X819" s="113"/>
      <c r="Y819" s="113">
        <v>0</v>
      </c>
      <c r="Z819" s="113"/>
      <c r="AA819" s="113"/>
      <c r="AB819" s="113"/>
      <c r="AC819" s="113"/>
      <c r="AD819" s="113"/>
      <c r="AE819" s="113"/>
      <c r="AG819" s="7">
        <f>IF(Q819&gt;0,RANK(Q819,(N819:P819,Q819:AE819)),0)</f>
        <v>3</v>
      </c>
      <c r="AH819" s="7">
        <f>IF(R819&gt;0,RANK(R819,(N819:P819,Q819:AE819)),0)</f>
        <v>0</v>
      </c>
      <c r="AI819" s="7">
        <f>IF(T819&gt;0,RANK(T819,(N819:P819,Q819:AE819)),0)</f>
        <v>0</v>
      </c>
      <c r="AJ819" s="7">
        <f>IF(S819&gt;0,RANK(S819,(N819:P819,Q819:AE819)),0)</f>
        <v>4</v>
      </c>
      <c r="AK819" s="2">
        <f t="shared" si="308"/>
        <v>1.4690451206715634E-2</v>
      </c>
      <c r="AL819" s="2">
        <f t="shared" si="309"/>
        <v>0</v>
      </c>
      <c r="AM819" s="2">
        <f t="shared" si="310"/>
        <v>0</v>
      </c>
      <c r="AN819" s="2">
        <f t="shared" si="311"/>
        <v>4.9467845900164889E-3</v>
      </c>
      <c r="AP819" t="s">
        <v>1882</v>
      </c>
      <c r="AQ819" t="s">
        <v>1564</v>
      </c>
      <c r="AR819" s="1">
        <v>6</v>
      </c>
      <c r="AS819" s="1"/>
      <c r="AT819" s="97">
        <v>18</v>
      </c>
      <c r="AU819" s="99">
        <v>177</v>
      </c>
      <c r="AV819" s="103">
        <f t="shared" si="312"/>
        <v>18177</v>
      </c>
      <c r="AW819" s="1"/>
      <c r="AX819" s="7" t="s">
        <v>1370</v>
      </c>
    </row>
    <row r="820" spans="1:50" hidden="1" outlineLevel="1">
      <c r="A820" t="s">
        <v>610</v>
      </c>
      <c r="B820" t="s">
        <v>1564</v>
      </c>
      <c r="C820" s="1">
        <f t="shared" si="301"/>
        <v>11946</v>
      </c>
      <c r="D820" s="7">
        <f>IF(N820&gt;0, RANK(N820,(N820:P820,Q820:AE820)),0)</f>
        <v>2</v>
      </c>
      <c r="E820" s="7">
        <f>IF(O820&gt;0,RANK(O820,(N820:P820,Q820:AE820)),0)</f>
        <v>1</v>
      </c>
      <c r="F820" s="7">
        <f>IF(P820&gt;0,RANK(P820,(N820:P820,Q820:AE820)),0)</f>
        <v>0</v>
      </c>
      <c r="G820" s="1">
        <f t="shared" si="302"/>
        <v>3908</v>
      </c>
      <c r="H820" s="2">
        <f t="shared" si="303"/>
        <v>0.32713879122718903</v>
      </c>
      <c r="I820" s="2"/>
      <c r="J820" s="2">
        <f t="shared" si="304"/>
        <v>0.32864557173949438</v>
      </c>
      <c r="K820" s="2">
        <f t="shared" si="305"/>
        <v>0.65578436296668341</v>
      </c>
      <c r="L820" s="2">
        <f t="shared" si="306"/>
        <v>0</v>
      </c>
      <c r="M820" s="2">
        <f t="shared" si="307"/>
        <v>1.5570065293822211E-2</v>
      </c>
      <c r="N820" s="113">
        <v>3926</v>
      </c>
      <c r="O820" s="113">
        <v>7834</v>
      </c>
      <c r="P820" s="113"/>
      <c r="Q820" s="113">
        <v>157</v>
      </c>
      <c r="R820" s="113"/>
      <c r="S820" s="113">
        <v>29</v>
      </c>
      <c r="T820" s="113"/>
      <c r="U820" s="113"/>
      <c r="V820" s="113"/>
      <c r="W820" s="113"/>
      <c r="X820" s="113"/>
      <c r="Y820" s="113">
        <v>0</v>
      </c>
      <c r="Z820" s="113"/>
      <c r="AA820" s="113"/>
      <c r="AB820" s="113"/>
      <c r="AC820" s="113"/>
      <c r="AD820" s="113"/>
      <c r="AE820" s="113"/>
      <c r="AG820" s="7">
        <f>IF(Q820&gt;0,RANK(Q820,(N820:P820,Q820:AE820)),0)</f>
        <v>3</v>
      </c>
      <c r="AH820" s="7">
        <f>IF(R820&gt;0,RANK(R820,(N820:P820,Q820:AE820)),0)</f>
        <v>0</v>
      </c>
      <c r="AI820" s="7">
        <f>IF(T820&gt;0,RANK(T820,(N820:P820,Q820:AE820)),0)</f>
        <v>0</v>
      </c>
      <c r="AJ820" s="7">
        <f>IF(S820&gt;0,RANK(S820,(N820:P820,Q820:AE820)),0)</f>
        <v>4</v>
      </c>
      <c r="AK820" s="2">
        <f t="shared" si="308"/>
        <v>1.314247446844132E-2</v>
      </c>
      <c r="AL820" s="2">
        <f t="shared" si="309"/>
        <v>0</v>
      </c>
      <c r="AM820" s="2">
        <f t="shared" si="310"/>
        <v>0</v>
      </c>
      <c r="AN820" s="2">
        <f t="shared" si="311"/>
        <v>2.4275908253808807E-3</v>
      </c>
      <c r="AP820" t="s">
        <v>610</v>
      </c>
      <c r="AQ820" t="s">
        <v>1564</v>
      </c>
      <c r="AR820" s="1">
        <v>6</v>
      </c>
      <c r="AS820" s="1"/>
      <c r="AT820" s="97">
        <v>18</v>
      </c>
      <c r="AU820" s="99">
        <v>179</v>
      </c>
      <c r="AV820" s="103">
        <f t="shared" si="312"/>
        <v>18179</v>
      </c>
      <c r="AW820" s="1"/>
      <c r="AX820" s="7" t="s">
        <v>1370</v>
      </c>
    </row>
    <row r="821" spans="1:50" hidden="1" outlineLevel="1">
      <c r="A821" t="s">
        <v>994</v>
      </c>
      <c r="B821" t="s">
        <v>1564</v>
      </c>
      <c r="C821" s="1">
        <f t="shared" si="301"/>
        <v>10037</v>
      </c>
      <c r="D821" s="7">
        <f>IF(N821&gt;0, RANK(N821,(N821:P821,Q821:AE821)),0)</f>
        <v>2</v>
      </c>
      <c r="E821" s="7">
        <f>IF(O821&gt;0,RANK(O821,(N821:P821,Q821:AE821)),0)</f>
        <v>1</v>
      </c>
      <c r="F821" s="7">
        <f>IF(P821&gt;0,RANK(P821,(N821:P821,Q821:AE821)),0)</f>
        <v>0</v>
      </c>
      <c r="G821" s="1">
        <f t="shared" si="302"/>
        <v>1998</v>
      </c>
      <c r="H821" s="2">
        <f t="shared" si="303"/>
        <v>0.1990634651788383</v>
      </c>
      <c r="I821" s="2"/>
      <c r="J821" s="2">
        <f t="shared" si="304"/>
        <v>0.388064162598386</v>
      </c>
      <c r="K821" s="2">
        <f t="shared" si="305"/>
        <v>0.58712762777722427</v>
      </c>
      <c r="L821" s="2">
        <f t="shared" si="306"/>
        <v>0</v>
      </c>
      <c r="M821" s="2">
        <f t="shared" si="307"/>
        <v>2.4808209624389677E-2</v>
      </c>
      <c r="N821" s="113">
        <v>3895</v>
      </c>
      <c r="O821" s="113">
        <v>5893</v>
      </c>
      <c r="P821" s="113"/>
      <c r="Q821" s="113">
        <v>212</v>
      </c>
      <c r="R821" s="113"/>
      <c r="S821" s="113">
        <v>37</v>
      </c>
      <c r="T821" s="113"/>
      <c r="U821" s="113"/>
      <c r="V821" s="113"/>
      <c r="W821" s="113"/>
      <c r="X821" s="113"/>
      <c r="Y821" s="113">
        <v>0</v>
      </c>
      <c r="Z821" s="113"/>
      <c r="AA821" s="113"/>
      <c r="AB821" s="113"/>
      <c r="AC821" s="113"/>
      <c r="AD821" s="113"/>
      <c r="AE821" s="113"/>
      <c r="AG821" s="7">
        <f>IF(Q821&gt;0,RANK(Q821,(N821:P821,Q821:AE821)),0)</f>
        <v>3</v>
      </c>
      <c r="AH821" s="7">
        <f>IF(R821&gt;0,RANK(R821,(N821:P821,Q821:AE821)),0)</f>
        <v>0</v>
      </c>
      <c r="AI821" s="7">
        <f>IF(T821&gt;0,RANK(T821,(N821:P821,Q821:AE821)),0)</f>
        <v>0</v>
      </c>
      <c r="AJ821" s="7">
        <f>IF(S821&gt;0,RANK(S821,(N821:P821,Q821:AE821)),0)</f>
        <v>4</v>
      </c>
      <c r="AK821" s="2">
        <f t="shared" si="308"/>
        <v>2.1121849158114974E-2</v>
      </c>
      <c r="AL821" s="2">
        <f t="shared" si="309"/>
        <v>0</v>
      </c>
      <c r="AM821" s="2">
        <f t="shared" si="310"/>
        <v>0</v>
      </c>
      <c r="AN821" s="2">
        <f t="shared" si="311"/>
        <v>3.6863604662747832E-3</v>
      </c>
      <c r="AP821" t="s">
        <v>994</v>
      </c>
      <c r="AQ821" t="s">
        <v>1564</v>
      </c>
      <c r="AR821" s="1"/>
      <c r="AS821" s="1"/>
      <c r="AT821" s="97">
        <v>18</v>
      </c>
      <c r="AU821" s="99">
        <v>181</v>
      </c>
      <c r="AV821" s="103">
        <f t="shared" si="312"/>
        <v>18181</v>
      </c>
      <c r="AW821" s="1"/>
      <c r="AX821" s="7" t="s">
        <v>1370</v>
      </c>
    </row>
    <row r="822" spans="1:50" hidden="1" outlineLevel="1">
      <c r="A822" t="s">
        <v>1500</v>
      </c>
      <c r="B822" t="s">
        <v>1564</v>
      </c>
      <c r="C822" s="1">
        <f t="shared" si="301"/>
        <v>11619</v>
      </c>
      <c r="D822" s="7">
        <f>IF(N822&gt;0, RANK(N822,(N822:P822,Q822:AE822)),0)</f>
        <v>2</v>
      </c>
      <c r="E822" s="7">
        <f>IF(O822&gt;0,RANK(O822,(N822:P822,Q822:AE822)),0)</f>
        <v>1</v>
      </c>
      <c r="F822" s="7">
        <f>IF(P822&gt;0,RANK(P822,(N822:P822,Q822:AE822)),0)</f>
        <v>0</v>
      </c>
      <c r="G822" s="1">
        <f t="shared" si="302"/>
        <v>3122</v>
      </c>
      <c r="H822" s="2">
        <f t="shared" si="303"/>
        <v>0.26869782253205954</v>
      </c>
      <c r="I822" s="2"/>
      <c r="J822" s="2">
        <f t="shared" si="304"/>
        <v>0.35347276013426282</v>
      </c>
      <c r="K822" s="2">
        <f t="shared" si="305"/>
        <v>0.62217058266632241</v>
      </c>
      <c r="L822" s="2">
        <f t="shared" si="306"/>
        <v>0</v>
      </c>
      <c r="M822" s="2">
        <f t="shared" si="307"/>
        <v>2.4356657199414711E-2</v>
      </c>
      <c r="N822" s="113">
        <v>4107</v>
      </c>
      <c r="O822" s="113">
        <v>7229</v>
      </c>
      <c r="P822" s="113"/>
      <c r="Q822" s="113">
        <v>251</v>
      </c>
      <c r="R822" s="113"/>
      <c r="S822" s="113">
        <v>31</v>
      </c>
      <c r="T822" s="113"/>
      <c r="U822" s="113"/>
      <c r="V822" s="113"/>
      <c r="W822" s="113"/>
      <c r="X822" s="113"/>
      <c r="Y822" s="113">
        <v>1</v>
      </c>
      <c r="Z822" s="113"/>
      <c r="AA822" s="113"/>
      <c r="AB822" s="113"/>
      <c r="AC822" s="113"/>
      <c r="AD822" s="113"/>
      <c r="AE822" s="113"/>
      <c r="AG822" s="7">
        <f>IF(Q822&gt;0,RANK(Q822,(N822:P822,Q822:AE822)),0)</f>
        <v>3</v>
      </c>
      <c r="AH822" s="7">
        <f>IF(R822&gt;0,RANK(R822,(N822:P822,Q822:AE822)),0)</f>
        <v>0</v>
      </c>
      <c r="AI822" s="7">
        <f>IF(T822&gt;0,RANK(T822,(N822:P822,Q822:AE822)),0)</f>
        <v>0</v>
      </c>
      <c r="AJ822" s="7">
        <f>IF(S822&gt;0,RANK(S822,(N822:P822,Q822:AE822)),0)</f>
        <v>4</v>
      </c>
      <c r="AK822" s="2">
        <f t="shared" si="308"/>
        <v>2.1602547551424392E-2</v>
      </c>
      <c r="AL822" s="2">
        <f t="shared" si="309"/>
        <v>0</v>
      </c>
      <c r="AM822" s="2">
        <f t="shared" si="310"/>
        <v>0</v>
      </c>
      <c r="AN822" s="2">
        <f t="shared" si="311"/>
        <v>2.6680437214906616E-3</v>
      </c>
      <c r="AP822" t="s">
        <v>1500</v>
      </c>
      <c r="AQ822" t="s">
        <v>1564</v>
      </c>
      <c r="AR822" s="1">
        <v>3</v>
      </c>
      <c r="AS822" s="1"/>
      <c r="AT822" s="97">
        <v>18</v>
      </c>
      <c r="AU822" s="99">
        <v>183</v>
      </c>
      <c r="AV822" s="103">
        <f t="shared" si="312"/>
        <v>18183</v>
      </c>
      <c r="AW822" s="1"/>
      <c r="AX822" s="7" t="s">
        <v>1370</v>
      </c>
    </row>
    <row r="823" spans="1:50" collapsed="1">
      <c r="A823" t="s">
        <v>1563</v>
      </c>
      <c r="B823" t="s">
        <v>1894</v>
      </c>
      <c r="C823" s="1">
        <f t="shared" si="301"/>
        <v>2211426</v>
      </c>
      <c r="D823" s="7">
        <f>IF(N823&gt;0, RANK(N823,(N823:P823,Q823:AE823)),0)</f>
        <v>2</v>
      </c>
      <c r="E823" s="7">
        <f>IF(O823&gt;0,RANK(O823,(N823:P823,Q823:AE823)),0)</f>
        <v>1</v>
      </c>
      <c r="F823" s="7">
        <f>IF(P823&gt;0,RANK(P823,(N823:P823,Q823:AE823)),0)</f>
        <v>0</v>
      </c>
      <c r="G823" s="1">
        <f t="shared" si="302"/>
        <v>367824</v>
      </c>
      <c r="H823" s="2">
        <f t="shared" si="303"/>
        <v>0.1663288755762119</v>
      </c>
      <c r="I823" s="2"/>
      <c r="J823" s="2">
        <f t="shared" si="304"/>
        <v>0.40704414255778848</v>
      </c>
      <c r="K823" s="2">
        <f t="shared" si="305"/>
        <v>0.57337301813400043</v>
      </c>
      <c r="L823" s="2">
        <f t="shared" si="306"/>
        <v>0</v>
      </c>
      <c r="M823" s="2">
        <f t="shared" si="307"/>
        <v>1.9582839308211142E-2</v>
      </c>
      <c r="N823" s="113">
        <f>SUM(N731:N822)</f>
        <v>900148</v>
      </c>
      <c r="O823" s="3">
        <v>1267972</v>
      </c>
      <c r="P823" s="113"/>
      <c r="Q823" s="113">
        <f>SUM(Q731:Q822)</f>
        <v>35733</v>
      </c>
      <c r="R823" s="113"/>
      <c r="S823" s="113">
        <f>SUM(S731:S822)</f>
        <v>7474</v>
      </c>
      <c r="T823" s="113"/>
      <c r="U823" s="113"/>
      <c r="V823" s="113"/>
      <c r="W823" s="113"/>
      <c r="X823" s="113"/>
      <c r="Y823" s="113">
        <f>SUM(Y731:Y822)</f>
        <v>99</v>
      </c>
      <c r="Z823" s="113"/>
      <c r="AA823" s="113"/>
      <c r="AB823" s="113"/>
      <c r="AC823" s="113"/>
      <c r="AD823" s="113"/>
      <c r="AE823" s="113">
        <f>SUM(AE731:AE822)</f>
        <v>0</v>
      </c>
      <c r="AG823" s="7">
        <f>IF(Q823&gt;0,RANK(Q823,(N823:P823,Q823:AE823)),0)</f>
        <v>3</v>
      </c>
      <c r="AH823" s="7">
        <f>IF(R823&gt;0,RANK(R823,(N823:P823,Q823:AE823)),0)</f>
        <v>0</v>
      </c>
      <c r="AI823" s="7">
        <f>IF(T823&gt;0,RANK(T823,(N823:P823,Q823:AE823)),0)</f>
        <v>0</v>
      </c>
      <c r="AJ823" s="7">
        <f>IF(S823&gt;0,RANK(S823,(N823:P823,Q823:AE823)),0)</f>
        <v>4</v>
      </c>
      <c r="AK823" s="2">
        <f t="shared" si="308"/>
        <v>1.6158352122114871E-2</v>
      </c>
      <c r="AL823" s="2">
        <f t="shared" si="309"/>
        <v>0</v>
      </c>
      <c r="AM823" s="2">
        <f t="shared" si="310"/>
        <v>0</v>
      </c>
      <c r="AN823" s="2">
        <f t="shared" si="311"/>
        <v>3.3797196921805206E-3</v>
      </c>
      <c r="AP823" t="s">
        <v>1563</v>
      </c>
      <c r="AQ823" t="s">
        <v>1894</v>
      </c>
      <c r="AR823" s="1"/>
      <c r="AS823" s="1"/>
      <c r="AT823" s="97">
        <v>18</v>
      </c>
      <c r="AU823" s="99"/>
      <c r="AV823" s="97">
        <v>18</v>
      </c>
      <c r="AW823" s="1"/>
      <c r="AX823" s="7" t="s">
        <v>2353</v>
      </c>
    </row>
    <row r="824" spans="1:50">
      <c r="C824" s="1"/>
      <c r="E824" s="7"/>
      <c r="F824" s="7"/>
      <c r="I824" s="2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  <c r="AA824" s="113"/>
      <c r="AB824" s="113"/>
      <c r="AC824" s="113"/>
      <c r="AD824" s="113"/>
      <c r="AE824" s="113"/>
      <c r="AG824" s="7"/>
      <c r="AH824" s="7"/>
      <c r="AI824" s="7"/>
      <c r="AJ824" s="7"/>
      <c r="AT824" s="97"/>
      <c r="AU824" s="99"/>
      <c r="AV824" s="103"/>
    </row>
    <row r="825" spans="1:50" hidden="1" outlineLevel="1">
      <c r="A825" t="s">
        <v>1445</v>
      </c>
      <c r="B825" t="s">
        <v>1441</v>
      </c>
      <c r="C825" s="1">
        <f t="shared" ref="C825:C856" si="313">SUM(N825:AE825)</f>
        <v>3706</v>
      </c>
      <c r="D825" s="7">
        <f>IF(N825&gt;0, RANK(N825,(N825:P825,Q825:AE825)),0)</f>
        <v>2</v>
      </c>
      <c r="E825" s="7">
        <f>IF(O825&gt;0,RANK(O825,(N825:P825,Q825:AE825)),0)</f>
        <v>1</v>
      </c>
      <c r="F825" s="7">
        <f>IF(P825&gt;0,RANK(P825,(N825:P825,Q825:AE825)),0)</f>
        <v>3</v>
      </c>
      <c r="G825" s="1">
        <f t="shared" ref="G825:G856" si="314">IF(C825&gt;0,MAX(N825:P825)-LARGE(N825:P825,2),0)</f>
        <v>1866</v>
      </c>
      <c r="H825" s="2">
        <f t="shared" ref="H825:H856" si="315">IF(C825&gt;0,G825/C825,0)</f>
        <v>0.50350782514840797</v>
      </c>
      <c r="I825" s="2"/>
      <c r="J825" s="2">
        <f t="shared" ref="J825:J856" si="316">IF($C825=0,"-",N825/$C825)</f>
        <v>0.23610361575822988</v>
      </c>
      <c r="K825" s="2">
        <f t="shared" ref="K825:K856" si="317">IF($C825=0,"-",O825/$C825)</f>
        <v>0.73961144090663788</v>
      </c>
      <c r="L825" s="2">
        <f t="shared" ref="L825:L856" si="318">IF($C825=0,"-",P825/$C825)</f>
        <v>6.4759848893685915E-3</v>
      </c>
      <c r="M825" s="2">
        <f t="shared" ref="M825:M856" si="319">IF(C825=0,"-",(1-J825-K825-L825))</f>
        <v>1.7808958445763613E-2</v>
      </c>
      <c r="N825" s="113">
        <v>875</v>
      </c>
      <c r="O825" s="113">
        <v>2741</v>
      </c>
      <c r="P825" s="113">
        <v>24</v>
      </c>
      <c r="Q825" s="113"/>
      <c r="R825" s="113"/>
      <c r="S825" s="113"/>
      <c r="T825" s="113"/>
      <c r="U825" s="113">
        <v>23</v>
      </c>
      <c r="V825" s="113"/>
      <c r="W825" s="113">
        <v>1</v>
      </c>
      <c r="X825" s="113"/>
      <c r="Y825" s="113">
        <v>0</v>
      </c>
      <c r="Z825" s="113"/>
      <c r="AA825" s="113">
        <v>11</v>
      </c>
      <c r="AB825" s="113">
        <v>10</v>
      </c>
      <c r="AC825" s="113">
        <v>14</v>
      </c>
      <c r="AD825" s="113">
        <v>7</v>
      </c>
      <c r="AE825" s="113"/>
      <c r="AG825" s="7">
        <f>IF(Q825&gt;0,RANK(Q825,(N825:P825,Q825:AE825)),0)</f>
        <v>0</v>
      </c>
      <c r="AH825" s="7">
        <f>IF(R825&gt;0,RANK(R825,(N825:P825,Q825:AE825)),0)</f>
        <v>0</v>
      </c>
      <c r="AI825" s="7">
        <f>IF(T825&gt;0,RANK(T825,(N825:P825,Q825:AE825)),0)</f>
        <v>0</v>
      </c>
      <c r="AJ825" s="7">
        <f>IF(S825&gt;0,RANK(S825,(N825:P825,Q825:AE825)),0)</f>
        <v>0</v>
      </c>
      <c r="AK825" s="2">
        <f t="shared" ref="AK825:AK856" si="320">IF($C825=0,"-",Q825/$C825)</f>
        <v>0</v>
      </c>
      <c r="AL825" s="2">
        <f t="shared" ref="AL825:AL856" si="321">IF($C825=0,"-",R825/$C825)</f>
        <v>0</v>
      </c>
      <c r="AM825" s="2">
        <f t="shared" ref="AM825:AM856" si="322">IF($C825=0,"-",T825/$C825)</f>
        <v>0</v>
      </c>
      <c r="AN825" s="2">
        <f t="shared" ref="AN825:AN856" si="323">IF($C825=0,"-",S825/$C825)</f>
        <v>0</v>
      </c>
      <c r="AP825" t="s">
        <v>1445</v>
      </c>
      <c r="AQ825" t="s">
        <v>1441</v>
      </c>
      <c r="AR825">
        <v>5</v>
      </c>
      <c r="AT825" s="97">
        <v>19</v>
      </c>
      <c r="AU825" s="99">
        <v>1</v>
      </c>
      <c r="AV825" s="103">
        <f t="shared" si="312"/>
        <v>19001</v>
      </c>
      <c r="AX825" s="7" t="s">
        <v>1370</v>
      </c>
    </row>
    <row r="826" spans="1:50" hidden="1" outlineLevel="1">
      <c r="A826" t="s">
        <v>685</v>
      </c>
      <c r="B826" t="s">
        <v>1441</v>
      </c>
      <c r="C826" s="1">
        <f t="shared" si="313"/>
        <v>2419</v>
      </c>
      <c r="D826" s="7">
        <f>IF(N826&gt;0, RANK(N826,(N826:P826,Q826:AE826)),0)</f>
        <v>2</v>
      </c>
      <c r="E826" s="7">
        <f>IF(O826&gt;0,RANK(O826,(N826:P826,Q826:AE826)),0)</f>
        <v>1</v>
      </c>
      <c r="F826" s="7">
        <f>IF(P826&gt;0,RANK(P826,(N826:P826,Q826:AE826)),0)</f>
        <v>3</v>
      </c>
      <c r="G826" s="1">
        <f t="shared" si="314"/>
        <v>1229</v>
      </c>
      <c r="H826" s="2">
        <f t="shared" si="315"/>
        <v>0.50806118230673836</v>
      </c>
      <c r="I826" s="2"/>
      <c r="J826" s="2">
        <f t="shared" si="316"/>
        <v>0.23522116577097973</v>
      </c>
      <c r="K826" s="2">
        <f t="shared" si="317"/>
        <v>0.74328234807771809</v>
      </c>
      <c r="L826" s="2">
        <f t="shared" si="318"/>
        <v>5.3741215378255479E-3</v>
      </c>
      <c r="M826" s="2">
        <f t="shared" si="319"/>
        <v>1.6122364613476627E-2</v>
      </c>
      <c r="N826" s="113">
        <v>569</v>
      </c>
      <c r="O826" s="113">
        <v>1798</v>
      </c>
      <c r="P826" s="113">
        <v>13</v>
      </c>
      <c r="Q826" s="113"/>
      <c r="R826" s="113"/>
      <c r="S826" s="113"/>
      <c r="T826" s="113"/>
      <c r="U826" s="113">
        <v>7</v>
      </c>
      <c r="V826" s="113"/>
      <c r="W826" s="113">
        <v>2</v>
      </c>
      <c r="X826" s="113"/>
      <c r="Y826" s="113">
        <v>0</v>
      </c>
      <c r="Z826" s="113"/>
      <c r="AA826" s="113">
        <v>13</v>
      </c>
      <c r="AB826" s="113">
        <v>5</v>
      </c>
      <c r="AC826" s="113">
        <v>10</v>
      </c>
      <c r="AD826" s="113">
        <v>2</v>
      </c>
      <c r="AE826" s="113"/>
      <c r="AG826" s="7">
        <f>IF(Q826&gt;0,RANK(Q826,(N826:P826,Q826:AE826)),0)</f>
        <v>0</v>
      </c>
      <c r="AH826" s="7">
        <f>IF(R826&gt;0,RANK(R826,(N826:P826,Q826:AE826)),0)</f>
        <v>0</v>
      </c>
      <c r="AI826" s="7">
        <f>IF(T826&gt;0,RANK(T826,(N826:P826,Q826:AE826)),0)</f>
        <v>0</v>
      </c>
      <c r="AJ826" s="7">
        <f>IF(S826&gt;0,RANK(S826,(N826:P826,Q826:AE826)),0)</f>
        <v>0</v>
      </c>
      <c r="AK826" s="2">
        <f t="shared" si="320"/>
        <v>0</v>
      </c>
      <c r="AL826" s="2">
        <f t="shared" si="321"/>
        <v>0</v>
      </c>
      <c r="AM826" s="2">
        <f t="shared" si="322"/>
        <v>0</v>
      </c>
      <c r="AN826" s="2">
        <f t="shared" si="323"/>
        <v>0</v>
      </c>
      <c r="AP826" t="s">
        <v>685</v>
      </c>
      <c r="AQ826" t="s">
        <v>1441</v>
      </c>
      <c r="AR826">
        <v>5</v>
      </c>
      <c r="AT826" s="97">
        <v>19</v>
      </c>
      <c r="AU826" s="99">
        <v>3</v>
      </c>
      <c r="AV826" s="103">
        <f t="shared" si="312"/>
        <v>19003</v>
      </c>
      <c r="AX826" s="7" t="s">
        <v>1370</v>
      </c>
    </row>
    <row r="827" spans="1:50" hidden="1" outlineLevel="1">
      <c r="A827" t="s">
        <v>1345</v>
      </c>
      <c r="B827" t="s">
        <v>1441</v>
      </c>
      <c r="C827" s="1">
        <f t="shared" si="313"/>
        <v>5815</v>
      </c>
      <c r="D827" s="7">
        <f>IF(N827&gt;0, RANK(N827,(N827:P827,Q827:AE827)),0)</f>
        <v>2</v>
      </c>
      <c r="E827" s="7">
        <f>IF(O827&gt;0,RANK(O827,(N827:P827,Q827:AE827)),0)</f>
        <v>1</v>
      </c>
      <c r="F827" s="7">
        <f>IF(P827&gt;0,RANK(P827,(N827:P827,Q827:AE827)),0)</f>
        <v>4</v>
      </c>
      <c r="G827" s="1">
        <f t="shared" si="314"/>
        <v>3097</v>
      </c>
      <c r="H827" s="2">
        <f t="shared" si="315"/>
        <v>0.5325881341358556</v>
      </c>
      <c r="I827" s="2"/>
      <c r="J827" s="2">
        <f t="shared" si="316"/>
        <v>0.21891659501289767</v>
      </c>
      <c r="K827" s="2">
        <f t="shared" si="317"/>
        <v>0.75150472914875321</v>
      </c>
      <c r="L827" s="2">
        <f t="shared" si="318"/>
        <v>6.1908856405846948E-3</v>
      </c>
      <c r="M827" s="2">
        <f t="shared" si="319"/>
        <v>2.3387790197764359E-2</v>
      </c>
      <c r="N827" s="113">
        <v>1273</v>
      </c>
      <c r="O827" s="113">
        <v>4370</v>
      </c>
      <c r="P827" s="113">
        <v>36</v>
      </c>
      <c r="Q827" s="113"/>
      <c r="R827" s="113"/>
      <c r="S827" s="113"/>
      <c r="T827" s="113"/>
      <c r="U827" s="113">
        <v>59</v>
      </c>
      <c r="V827" s="113"/>
      <c r="W827" s="113">
        <v>5</v>
      </c>
      <c r="X827" s="113"/>
      <c r="Y827" s="113">
        <v>0</v>
      </c>
      <c r="Z827" s="113"/>
      <c r="AA827" s="113">
        <v>13</v>
      </c>
      <c r="AB827" s="113">
        <v>22</v>
      </c>
      <c r="AC827" s="113">
        <v>20</v>
      </c>
      <c r="AD827" s="113">
        <v>17</v>
      </c>
      <c r="AE827" s="113"/>
      <c r="AG827" s="7">
        <f>IF(Q827&gt;0,RANK(Q827,(N827:P827,Q827:AE827)),0)</f>
        <v>0</v>
      </c>
      <c r="AH827" s="7">
        <f>IF(R827&gt;0,RANK(R827,(N827:P827,Q827:AE827)),0)</f>
        <v>0</v>
      </c>
      <c r="AI827" s="7">
        <f>IF(T827&gt;0,RANK(T827,(N827:P827,Q827:AE827)),0)</f>
        <v>0</v>
      </c>
      <c r="AJ827" s="7">
        <f>IF(S827&gt;0,RANK(S827,(N827:P827,Q827:AE827)),0)</f>
        <v>0</v>
      </c>
      <c r="AK827" s="2">
        <f t="shared" si="320"/>
        <v>0</v>
      </c>
      <c r="AL827" s="2">
        <f t="shared" si="321"/>
        <v>0</v>
      </c>
      <c r="AM827" s="2">
        <f t="shared" si="322"/>
        <v>0</v>
      </c>
      <c r="AN827" s="2">
        <f t="shared" si="323"/>
        <v>0</v>
      </c>
      <c r="AP827" t="s">
        <v>1345</v>
      </c>
      <c r="AQ827" t="s">
        <v>1441</v>
      </c>
      <c r="AR827">
        <v>4</v>
      </c>
      <c r="AT827" s="97">
        <v>19</v>
      </c>
      <c r="AU827" s="99">
        <v>5</v>
      </c>
      <c r="AV827" s="103">
        <f t="shared" si="312"/>
        <v>19005</v>
      </c>
      <c r="AX827" s="7" t="s">
        <v>1370</v>
      </c>
    </row>
    <row r="828" spans="1:50" hidden="1" outlineLevel="1">
      <c r="A828" t="s">
        <v>2042</v>
      </c>
      <c r="B828" t="s">
        <v>1441</v>
      </c>
      <c r="C828" s="1">
        <f t="shared" si="313"/>
        <v>5543</v>
      </c>
      <c r="D828" s="7">
        <f>IF(N828&gt;0, RANK(N828,(N828:P828,Q828:AE828)),0)</f>
        <v>2</v>
      </c>
      <c r="E828" s="7">
        <f>IF(O828&gt;0,RANK(O828,(N828:P828,Q828:AE828)),0)</f>
        <v>1</v>
      </c>
      <c r="F828" s="7">
        <f>IF(P828&gt;0,RANK(P828,(N828:P828,Q828:AE828)),0)</f>
        <v>4</v>
      </c>
      <c r="G828" s="1">
        <f t="shared" si="314"/>
        <v>1783</v>
      </c>
      <c r="H828" s="2">
        <f t="shared" si="315"/>
        <v>0.32166696734620243</v>
      </c>
      <c r="I828" s="2"/>
      <c r="J828" s="2">
        <f t="shared" si="316"/>
        <v>0.32292982139635579</v>
      </c>
      <c r="K828" s="2">
        <f t="shared" si="317"/>
        <v>0.64459678874255821</v>
      </c>
      <c r="L828" s="2">
        <f t="shared" si="318"/>
        <v>5.2318239220638645E-3</v>
      </c>
      <c r="M828" s="2">
        <f t="shared" si="319"/>
        <v>2.7241565939022078E-2</v>
      </c>
      <c r="N828" s="113">
        <v>1790</v>
      </c>
      <c r="O828" s="113">
        <v>3573</v>
      </c>
      <c r="P828" s="113">
        <v>29</v>
      </c>
      <c r="Q828" s="113"/>
      <c r="R828" s="113"/>
      <c r="S828" s="113"/>
      <c r="T828" s="113"/>
      <c r="U828" s="113">
        <v>59</v>
      </c>
      <c r="V828" s="113"/>
      <c r="W828" s="113">
        <v>10</v>
      </c>
      <c r="X828" s="113"/>
      <c r="Y828" s="113">
        <v>0</v>
      </c>
      <c r="Z828" s="113"/>
      <c r="AA828" s="113">
        <v>16</v>
      </c>
      <c r="AB828" s="113">
        <v>22</v>
      </c>
      <c r="AC828" s="113">
        <v>26</v>
      </c>
      <c r="AD828" s="113">
        <v>18</v>
      </c>
      <c r="AE828" s="113"/>
      <c r="AG828" s="7">
        <f>IF(Q828&gt;0,RANK(Q828,(N828:P828,Q828:AE828)),0)</f>
        <v>0</v>
      </c>
      <c r="AH828" s="7">
        <f>IF(R828&gt;0,RANK(R828,(N828:P828,Q828:AE828)),0)</f>
        <v>0</v>
      </c>
      <c r="AI828" s="7">
        <f>IF(T828&gt;0,RANK(T828,(N828:P828,Q828:AE828)),0)</f>
        <v>0</v>
      </c>
      <c r="AJ828" s="7">
        <f>IF(S828&gt;0,RANK(S828,(N828:P828,Q828:AE828)),0)</f>
        <v>0</v>
      </c>
      <c r="AK828" s="2">
        <f t="shared" si="320"/>
        <v>0</v>
      </c>
      <c r="AL828" s="2">
        <f t="shared" si="321"/>
        <v>0</v>
      </c>
      <c r="AM828" s="2">
        <f t="shared" si="322"/>
        <v>0</v>
      </c>
      <c r="AN828" s="2">
        <f t="shared" si="323"/>
        <v>0</v>
      </c>
      <c r="AP828" t="s">
        <v>2042</v>
      </c>
      <c r="AQ828" t="s">
        <v>1441</v>
      </c>
      <c r="AR828">
        <v>2</v>
      </c>
      <c r="AT828" s="97">
        <v>19</v>
      </c>
      <c r="AU828" s="99">
        <v>7</v>
      </c>
      <c r="AV828" s="103">
        <f t="shared" si="312"/>
        <v>19007</v>
      </c>
      <c r="AX828" s="7" t="s">
        <v>1370</v>
      </c>
    </row>
    <row r="829" spans="1:50" hidden="1" outlineLevel="1">
      <c r="A829" t="s">
        <v>191</v>
      </c>
      <c r="B829" t="s">
        <v>1441</v>
      </c>
      <c r="C829" s="1">
        <f t="shared" si="313"/>
        <v>3300</v>
      </c>
      <c r="D829" s="7">
        <f>IF(N829&gt;0, RANK(N829,(N829:P829,Q829:AE829)),0)</f>
        <v>2</v>
      </c>
      <c r="E829" s="7">
        <f>IF(O829&gt;0,RANK(O829,(N829:P829,Q829:AE829)),0)</f>
        <v>1</v>
      </c>
      <c r="F829" s="7">
        <f>IF(P829&gt;0,RANK(P829,(N829:P829,Q829:AE829)),0)</f>
        <v>3</v>
      </c>
      <c r="G829" s="1">
        <f t="shared" si="314"/>
        <v>1540</v>
      </c>
      <c r="H829" s="2">
        <f t="shared" si="315"/>
        <v>0.46666666666666667</v>
      </c>
      <c r="I829" s="2"/>
      <c r="J829" s="2">
        <f t="shared" si="316"/>
        <v>0.2496969696969697</v>
      </c>
      <c r="K829" s="2">
        <f t="shared" si="317"/>
        <v>0.71636363636363631</v>
      </c>
      <c r="L829" s="2">
        <f t="shared" si="318"/>
        <v>8.7878787878787872E-3</v>
      </c>
      <c r="M829" s="2">
        <f t="shared" si="319"/>
        <v>2.5151515151515147E-2</v>
      </c>
      <c r="N829" s="113">
        <v>824</v>
      </c>
      <c r="O829" s="113">
        <v>2364</v>
      </c>
      <c r="P829" s="113">
        <v>29</v>
      </c>
      <c r="Q829" s="113"/>
      <c r="R829" s="113"/>
      <c r="S829" s="113"/>
      <c r="T829" s="113"/>
      <c r="U829" s="113">
        <v>29</v>
      </c>
      <c r="V829" s="113"/>
      <c r="W829" s="113">
        <v>9</v>
      </c>
      <c r="X829" s="113"/>
      <c r="Y829" s="113">
        <v>0</v>
      </c>
      <c r="Z829" s="113"/>
      <c r="AA829" s="113">
        <v>12</v>
      </c>
      <c r="AB829" s="113">
        <v>10</v>
      </c>
      <c r="AC829" s="113">
        <v>19</v>
      </c>
      <c r="AD829" s="113">
        <v>4</v>
      </c>
      <c r="AE829" s="113"/>
      <c r="AG829" s="7">
        <f>IF(Q829&gt;0,RANK(Q829,(N829:P829,Q829:AE829)),0)</f>
        <v>0</v>
      </c>
      <c r="AH829" s="7">
        <f>IF(R829&gt;0,RANK(R829,(N829:P829,Q829:AE829)),0)</f>
        <v>0</v>
      </c>
      <c r="AI829" s="7">
        <f>IF(T829&gt;0,RANK(T829,(N829:P829,Q829:AE829)),0)</f>
        <v>0</v>
      </c>
      <c r="AJ829" s="7">
        <f>IF(S829&gt;0,RANK(S829,(N829:P829,Q829:AE829)),0)</f>
        <v>0</v>
      </c>
      <c r="AK829" s="2">
        <f t="shared" si="320"/>
        <v>0</v>
      </c>
      <c r="AL829" s="2">
        <f t="shared" si="321"/>
        <v>0</v>
      </c>
      <c r="AM829" s="2">
        <f t="shared" si="322"/>
        <v>0</v>
      </c>
      <c r="AN829" s="2">
        <f t="shared" si="323"/>
        <v>0</v>
      </c>
      <c r="AP829" t="s">
        <v>191</v>
      </c>
      <c r="AQ829" t="s">
        <v>1441</v>
      </c>
      <c r="AR829">
        <v>5</v>
      </c>
      <c r="AT829" s="97">
        <v>19</v>
      </c>
      <c r="AU829" s="99">
        <v>9</v>
      </c>
      <c r="AV829" s="103">
        <f t="shared" si="312"/>
        <v>19009</v>
      </c>
      <c r="AX829" s="7" t="s">
        <v>1370</v>
      </c>
    </row>
    <row r="830" spans="1:50" hidden="1" outlineLevel="1">
      <c r="A830" t="s">
        <v>451</v>
      </c>
      <c r="B830" t="s">
        <v>1441</v>
      </c>
      <c r="C830" s="1">
        <f t="shared" si="313"/>
        <v>10785</v>
      </c>
      <c r="D830" s="7">
        <f>IF(N830&gt;0, RANK(N830,(N830:P830,Q830:AE830)),0)</f>
        <v>2</v>
      </c>
      <c r="E830" s="7">
        <f>IF(O830&gt;0,RANK(O830,(N830:P830,Q830:AE830)),0)</f>
        <v>1</v>
      </c>
      <c r="F830" s="7">
        <f>IF(P830&gt;0,RANK(P830,(N830:P830,Q830:AE830)),0)</f>
        <v>6</v>
      </c>
      <c r="G830" s="1">
        <f t="shared" si="314"/>
        <v>5657</v>
      </c>
      <c r="H830" s="2">
        <f t="shared" si="315"/>
        <v>0.52452480296708393</v>
      </c>
      <c r="I830" s="2"/>
      <c r="J830" s="2">
        <f t="shared" si="316"/>
        <v>0.22401483541956421</v>
      </c>
      <c r="K830" s="2">
        <f t="shared" si="317"/>
        <v>0.74853963838664817</v>
      </c>
      <c r="L830" s="2">
        <f t="shared" si="318"/>
        <v>2.2253129346314327E-3</v>
      </c>
      <c r="M830" s="2">
        <f t="shared" si="319"/>
        <v>2.5220213259156164E-2</v>
      </c>
      <c r="N830" s="113">
        <v>2416</v>
      </c>
      <c r="O830" s="113">
        <v>8073</v>
      </c>
      <c r="P830" s="113">
        <v>24</v>
      </c>
      <c r="Q830" s="113"/>
      <c r="R830" s="113"/>
      <c r="S830" s="113"/>
      <c r="T830" s="113"/>
      <c r="U830" s="113">
        <v>138</v>
      </c>
      <c r="V830" s="113"/>
      <c r="W830" s="113">
        <v>9</v>
      </c>
      <c r="X830" s="113"/>
      <c r="Y830" s="113">
        <v>1</v>
      </c>
      <c r="Z830" s="113"/>
      <c r="AA830" s="113">
        <v>16</v>
      </c>
      <c r="AB830" s="113">
        <v>61</v>
      </c>
      <c r="AC830" s="113">
        <v>29</v>
      </c>
      <c r="AD830" s="113">
        <v>18</v>
      </c>
      <c r="AE830" s="113"/>
      <c r="AG830" s="7">
        <f>IF(Q830&gt;0,RANK(Q830,(N830:P830,Q830:AE830)),0)</f>
        <v>0</v>
      </c>
      <c r="AH830" s="7">
        <f>IF(R830&gt;0,RANK(R830,(N830:P830,Q830:AE830)),0)</f>
        <v>0</v>
      </c>
      <c r="AI830" s="7">
        <f>IF(T830&gt;0,RANK(T830,(N830:P830,Q830:AE830)),0)</f>
        <v>0</v>
      </c>
      <c r="AJ830" s="7">
        <f>IF(S830&gt;0,RANK(S830,(N830:P830,Q830:AE830)),0)</f>
        <v>0</v>
      </c>
      <c r="AK830" s="2">
        <f t="shared" si="320"/>
        <v>0</v>
      </c>
      <c r="AL830" s="2">
        <f t="shared" si="321"/>
        <v>0</v>
      </c>
      <c r="AM830" s="2">
        <f t="shared" si="322"/>
        <v>0</v>
      </c>
      <c r="AN830" s="2">
        <f t="shared" si="323"/>
        <v>0</v>
      </c>
      <c r="AP830" t="s">
        <v>451</v>
      </c>
      <c r="AQ830" t="s">
        <v>1441</v>
      </c>
      <c r="AR830">
        <v>3</v>
      </c>
      <c r="AT830" s="97">
        <v>19</v>
      </c>
      <c r="AU830" s="99">
        <v>11</v>
      </c>
      <c r="AV830" s="103">
        <f t="shared" si="312"/>
        <v>19011</v>
      </c>
      <c r="AX830" s="7" t="s">
        <v>1370</v>
      </c>
    </row>
    <row r="831" spans="1:50" hidden="1" outlineLevel="1">
      <c r="A831" t="s">
        <v>1363</v>
      </c>
      <c r="B831" t="s">
        <v>1441</v>
      </c>
      <c r="C831" s="1">
        <f t="shared" si="313"/>
        <v>56717</v>
      </c>
      <c r="D831" s="7">
        <f>IF(N831&gt;0, RANK(N831,(N831:P831,Q831:AE831)),0)</f>
        <v>2</v>
      </c>
      <c r="E831" s="7">
        <f>IF(O831&gt;0,RANK(O831,(N831:P831,Q831:AE831)),0)</f>
        <v>1</v>
      </c>
      <c r="F831" s="7">
        <f>IF(P831&gt;0,RANK(P831,(N831:P831,Q831:AE831)),0)</f>
        <v>4</v>
      </c>
      <c r="G831" s="1">
        <f t="shared" si="314"/>
        <v>21234</v>
      </c>
      <c r="H831" s="2">
        <f t="shared" si="315"/>
        <v>0.37438510499497507</v>
      </c>
      <c r="I831" s="2"/>
      <c r="J831" s="2">
        <f t="shared" si="316"/>
        <v>0.29899324717456849</v>
      </c>
      <c r="K831" s="2">
        <f t="shared" si="317"/>
        <v>0.67337835216954356</v>
      </c>
      <c r="L831" s="2">
        <f t="shared" si="318"/>
        <v>4.7252146622705719E-3</v>
      </c>
      <c r="M831" s="2">
        <f t="shared" si="319"/>
        <v>2.2903185993617438E-2</v>
      </c>
      <c r="N831" s="113">
        <v>16958</v>
      </c>
      <c r="O831" s="113">
        <v>38192</v>
      </c>
      <c r="P831" s="113">
        <v>268</v>
      </c>
      <c r="Q831" s="113"/>
      <c r="R831" s="113"/>
      <c r="S831" s="113"/>
      <c r="T831" s="113"/>
      <c r="U831" s="113">
        <v>602</v>
      </c>
      <c r="V831" s="113"/>
      <c r="W831" s="113">
        <v>65</v>
      </c>
      <c r="X831" s="113"/>
      <c r="Y831" s="113">
        <v>2</v>
      </c>
      <c r="Z831" s="113"/>
      <c r="AA831" s="113">
        <v>128</v>
      </c>
      <c r="AB831" s="113">
        <v>102</v>
      </c>
      <c r="AC831" s="113">
        <v>192</v>
      </c>
      <c r="AD831" s="113">
        <v>208</v>
      </c>
      <c r="AE831" s="113"/>
      <c r="AG831" s="7">
        <f>IF(Q831&gt;0,RANK(Q831,(N831:P831,Q831:AE831)),0)</f>
        <v>0</v>
      </c>
      <c r="AH831" s="7">
        <f>IF(R831&gt;0,RANK(R831,(N831:P831,Q831:AE831)),0)</f>
        <v>0</v>
      </c>
      <c r="AI831" s="7">
        <f>IF(T831&gt;0,RANK(T831,(N831:P831,Q831:AE831)),0)</f>
        <v>0</v>
      </c>
      <c r="AJ831" s="7">
        <f>IF(S831&gt;0,RANK(S831,(N831:P831,Q831:AE831)),0)</f>
        <v>0</v>
      </c>
      <c r="AK831" s="2">
        <f t="shared" si="320"/>
        <v>0</v>
      </c>
      <c r="AL831" s="2">
        <f t="shared" si="321"/>
        <v>0</v>
      </c>
      <c r="AM831" s="2">
        <f t="shared" si="322"/>
        <v>0</v>
      </c>
      <c r="AN831" s="2">
        <f t="shared" si="323"/>
        <v>0</v>
      </c>
      <c r="AP831" t="s">
        <v>1363</v>
      </c>
      <c r="AQ831" t="s">
        <v>1441</v>
      </c>
      <c r="AR831">
        <v>1</v>
      </c>
      <c r="AT831" s="97">
        <v>19</v>
      </c>
      <c r="AU831" s="99">
        <v>13</v>
      </c>
      <c r="AV831" s="103">
        <f t="shared" si="312"/>
        <v>19013</v>
      </c>
      <c r="AX831" s="7" t="s">
        <v>1370</v>
      </c>
    </row>
    <row r="832" spans="1:50" hidden="1" outlineLevel="1">
      <c r="A832" t="s">
        <v>1435</v>
      </c>
      <c r="B832" t="s">
        <v>1441</v>
      </c>
      <c r="C832" s="1">
        <f t="shared" si="313"/>
        <v>11941</v>
      </c>
      <c r="D832" s="7">
        <f>IF(N832&gt;0, RANK(N832,(N832:P832,Q832:AE832)),0)</f>
        <v>2</v>
      </c>
      <c r="E832" s="7">
        <f>IF(O832&gt;0,RANK(O832,(N832:P832,Q832:AE832)),0)</f>
        <v>1</v>
      </c>
      <c r="F832" s="7">
        <f>IF(P832&gt;0,RANK(P832,(N832:P832,Q832:AE832)),0)</f>
        <v>4</v>
      </c>
      <c r="G832" s="1">
        <f t="shared" si="314"/>
        <v>4930</v>
      </c>
      <c r="H832" s="2">
        <f t="shared" si="315"/>
        <v>0.4128632442843983</v>
      </c>
      <c r="I832" s="2"/>
      <c r="J832" s="2">
        <f t="shared" si="316"/>
        <v>0.27954107696172847</v>
      </c>
      <c r="K832" s="2">
        <f t="shared" si="317"/>
        <v>0.69240432124612683</v>
      </c>
      <c r="L832" s="2">
        <f t="shared" si="318"/>
        <v>5.527175278452391E-3</v>
      </c>
      <c r="M832" s="2">
        <f t="shared" si="319"/>
        <v>2.2527426513692304E-2</v>
      </c>
      <c r="N832" s="113">
        <v>3338</v>
      </c>
      <c r="O832" s="113">
        <v>8268</v>
      </c>
      <c r="P832" s="113">
        <v>66</v>
      </c>
      <c r="Q832" s="113"/>
      <c r="R832" s="113"/>
      <c r="S832" s="113"/>
      <c r="T832" s="113"/>
      <c r="U832" s="113">
        <v>98</v>
      </c>
      <c r="V832" s="113"/>
      <c r="W832" s="113">
        <v>6</v>
      </c>
      <c r="X832" s="113"/>
      <c r="Y832" s="113">
        <v>1</v>
      </c>
      <c r="Z832" s="113"/>
      <c r="AA832" s="113">
        <v>36</v>
      </c>
      <c r="AB832" s="113">
        <v>31</v>
      </c>
      <c r="AC832" s="113">
        <v>52</v>
      </c>
      <c r="AD832" s="113">
        <v>45</v>
      </c>
      <c r="AE832" s="113"/>
      <c r="AG832" s="7">
        <f>IF(Q832&gt;0,RANK(Q832,(N832:P832,Q832:AE832)),0)</f>
        <v>0</v>
      </c>
      <c r="AH832" s="7">
        <f>IF(R832&gt;0,RANK(R832,(N832:P832,Q832:AE832)),0)</f>
        <v>0</v>
      </c>
      <c r="AI832" s="7">
        <f>IF(T832&gt;0,RANK(T832,(N832:P832,Q832:AE832)),0)</f>
        <v>0</v>
      </c>
      <c r="AJ832" s="7">
        <f>IF(S832&gt;0,RANK(S832,(N832:P832,Q832:AE832)),0)</f>
        <v>0</v>
      </c>
      <c r="AK832" s="2">
        <f t="shared" si="320"/>
        <v>0</v>
      </c>
      <c r="AL832" s="2">
        <f t="shared" si="321"/>
        <v>0</v>
      </c>
      <c r="AM832" s="2">
        <f t="shared" si="322"/>
        <v>0</v>
      </c>
      <c r="AN832" s="2">
        <f t="shared" si="323"/>
        <v>0</v>
      </c>
      <c r="AP832" t="s">
        <v>1435</v>
      </c>
      <c r="AQ832" t="s">
        <v>1441</v>
      </c>
      <c r="AR832">
        <v>4</v>
      </c>
      <c r="AT832" s="97">
        <v>19</v>
      </c>
      <c r="AU832" s="99">
        <v>15</v>
      </c>
      <c r="AV832" s="103">
        <f t="shared" si="312"/>
        <v>19015</v>
      </c>
      <c r="AX832" s="7" t="s">
        <v>1370</v>
      </c>
    </row>
    <row r="833" spans="1:50" hidden="1" outlineLevel="1">
      <c r="A833" t="s">
        <v>423</v>
      </c>
      <c r="B833" t="s">
        <v>1441</v>
      </c>
      <c r="C833" s="1">
        <f t="shared" si="313"/>
        <v>11286</v>
      </c>
      <c r="D833" s="7">
        <f>IF(N833&gt;0, RANK(N833,(N833:P833,Q833:AE833)),0)</f>
        <v>2</v>
      </c>
      <c r="E833" s="7">
        <f>IF(O833&gt;0,RANK(O833,(N833:P833,Q833:AE833)),0)</f>
        <v>1</v>
      </c>
      <c r="F833" s="7">
        <f>IF(P833&gt;0,RANK(P833,(N833:P833,Q833:AE833)),0)</f>
        <v>5</v>
      </c>
      <c r="G833" s="1">
        <f t="shared" si="314"/>
        <v>6556</v>
      </c>
      <c r="H833" s="2">
        <f t="shared" si="315"/>
        <v>0.58089668615984402</v>
      </c>
      <c r="I833" s="2"/>
      <c r="J833" s="2">
        <f t="shared" si="316"/>
        <v>0.20051391104022684</v>
      </c>
      <c r="K833" s="2">
        <f t="shared" si="317"/>
        <v>0.78141059720007089</v>
      </c>
      <c r="L833" s="2">
        <f t="shared" si="318"/>
        <v>2.2151337940811626E-3</v>
      </c>
      <c r="M833" s="2">
        <f t="shared" si="319"/>
        <v>1.5860357965621082E-2</v>
      </c>
      <c r="N833" s="113">
        <v>2263</v>
      </c>
      <c r="O833" s="113">
        <v>8819</v>
      </c>
      <c r="P833" s="113">
        <v>25</v>
      </c>
      <c r="Q833" s="113"/>
      <c r="R833" s="113"/>
      <c r="S833" s="113"/>
      <c r="T833" s="113"/>
      <c r="U833" s="113">
        <v>94</v>
      </c>
      <c r="V833" s="113"/>
      <c r="W833" s="113">
        <v>10</v>
      </c>
      <c r="X833" s="113"/>
      <c r="Y833" s="113">
        <v>1</v>
      </c>
      <c r="Z833" s="113"/>
      <c r="AA833" s="113">
        <v>4</v>
      </c>
      <c r="AB833" s="113">
        <v>15</v>
      </c>
      <c r="AC833" s="113">
        <v>13</v>
      </c>
      <c r="AD833" s="113">
        <v>42</v>
      </c>
      <c r="AE833" s="113"/>
      <c r="AG833" s="7">
        <f>IF(Q833&gt;0,RANK(Q833,(N833:P833,Q833:AE833)),0)</f>
        <v>0</v>
      </c>
      <c r="AH833" s="7">
        <f>IF(R833&gt;0,RANK(R833,(N833:P833,Q833:AE833)),0)</f>
        <v>0</v>
      </c>
      <c r="AI833" s="7">
        <f>IF(T833&gt;0,RANK(T833,(N833:P833,Q833:AE833)),0)</f>
        <v>0</v>
      </c>
      <c r="AJ833" s="7">
        <f>IF(S833&gt;0,RANK(S833,(N833:P833,Q833:AE833)),0)</f>
        <v>0</v>
      </c>
      <c r="AK833" s="2">
        <f t="shared" si="320"/>
        <v>0</v>
      </c>
      <c r="AL833" s="2">
        <f t="shared" si="321"/>
        <v>0</v>
      </c>
      <c r="AM833" s="2">
        <f t="shared" si="322"/>
        <v>0</v>
      </c>
      <c r="AN833" s="2">
        <f t="shared" si="323"/>
        <v>0</v>
      </c>
      <c r="AP833" t="s">
        <v>423</v>
      </c>
      <c r="AQ833" t="s">
        <v>1441</v>
      </c>
      <c r="AR833">
        <v>1</v>
      </c>
      <c r="AT833" s="97">
        <v>19</v>
      </c>
      <c r="AU833" s="99">
        <v>17</v>
      </c>
      <c r="AV833" s="103">
        <f t="shared" si="312"/>
        <v>19017</v>
      </c>
      <c r="AX833" s="7" t="s">
        <v>1370</v>
      </c>
    </row>
    <row r="834" spans="1:50" hidden="1" outlineLevel="1">
      <c r="A834" t="s">
        <v>656</v>
      </c>
      <c r="B834" t="s">
        <v>1441</v>
      </c>
      <c r="C834" s="1">
        <f t="shared" si="313"/>
        <v>9652</v>
      </c>
      <c r="D834" s="7">
        <f>IF(N834&gt;0, RANK(N834,(N834:P834,Q834:AE834)),0)</f>
        <v>2</v>
      </c>
      <c r="E834" s="7">
        <f>IF(O834&gt;0,RANK(O834,(N834:P834,Q834:AE834)),0)</f>
        <v>1</v>
      </c>
      <c r="F834" s="7">
        <f>IF(P834&gt;0,RANK(P834,(N834:P834,Q834:AE834)),0)</f>
        <v>4</v>
      </c>
      <c r="G834" s="1">
        <f t="shared" si="314"/>
        <v>5254</v>
      </c>
      <c r="H834" s="2">
        <f t="shared" si="315"/>
        <v>0.54434314131786155</v>
      </c>
      <c r="I834" s="2"/>
      <c r="J834" s="2">
        <f t="shared" si="316"/>
        <v>0.21498135101533361</v>
      </c>
      <c r="K834" s="2">
        <f t="shared" si="317"/>
        <v>0.75932449233319521</v>
      </c>
      <c r="L834" s="2">
        <f t="shared" si="318"/>
        <v>3.2117695814338999E-3</v>
      </c>
      <c r="M834" s="2">
        <f t="shared" si="319"/>
        <v>2.2482387070037333E-2</v>
      </c>
      <c r="N834" s="113">
        <v>2075</v>
      </c>
      <c r="O834" s="113">
        <v>7329</v>
      </c>
      <c r="P834" s="113">
        <v>31</v>
      </c>
      <c r="Q834" s="113"/>
      <c r="R834" s="113"/>
      <c r="S834" s="113"/>
      <c r="T834" s="113"/>
      <c r="U834" s="113">
        <v>132</v>
      </c>
      <c r="V834" s="113"/>
      <c r="W834" s="113">
        <v>2</v>
      </c>
      <c r="X834" s="113"/>
      <c r="Y834" s="113">
        <v>2</v>
      </c>
      <c r="Z834" s="113"/>
      <c r="AA834" s="113">
        <v>15</v>
      </c>
      <c r="AB834" s="113">
        <v>29</v>
      </c>
      <c r="AC834" s="113">
        <v>19</v>
      </c>
      <c r="AD834" s="113">
        <v>18</v>
      </c>
      <c r="AE834" s="113"/>
      <c r="AG834" s="7">
        <f>IF(Q834&gt;0,RANK(Q834,(N834:P834,Q834:AE834)),0)</f>
        <v>0</v>
      </c>
      <c r="AH834" s="7">
        <f>IF(R834&gt;0,RANK(R834,(N834:P834,Q834:AE834)),0)</f>
        <v>0</v>
      </c>
      <c r="AI834" s="7">
        <f>IF(T834&gt;0,RANK(T834,(N834:P834,Q834:AE834)),0)</f>
        <v>0</v>
      </c>
      <c r="AJ834" s="7">
        <f>IF(S834&gt;0,RANK(S834,(N834:P834,Q834:AE834)),0)</f>
        <v>0</v>
      </c>
      <c r="AK834" s="2">
        <f t="shared" si="320"/>
        <v>0</v>
      </c>
      <c r="AL834" s="2">
        <f t="shared" si="321"/>
        <v>0</v>
      </c>
      <c r="AM834" s="2">
        <f t="shared" si="322"/>
        <v>0</v>
      </c>
      <c r="AN834" s="2">
        <f t="shared" si="323"/>
        <v>0</v>
      </c>
      <c r="AP834" t="s">
        <v>656</v>
      </c>
      <c r="AQ834" t="s">
        <v>1441</v>
      </c>
      <c r="AR834">
        <v>1</v>
      </c>
      <c r="AT834" s="97">
        <v>19</v>
      </c>
      <c r="AU834" s="99">
        <v>19</v>
      </c>
      <c r="AV834" s="103">
        <f t="shared" si="312"/>
        <v>19019</v>
      </c>
      <c r="AX834" s="7" t="s">
        <v>1370</v>
      </c>
    </row>
    <row r="835" spans="1:50" hidden="1" outlineLevel="1">
      <c r="A835" t="s">
        <v>1374</v>
      </c>
      <c r="B835" t="s">
        <v>1441</v>
      </c>
      <c r="C835" s="1">
        <f t="shared" si="313"/>
        <v>8254</v>
      </c>
      <c r="D835" s="7">
        <f>IF(N835&gt;0, RANK(N835,(N835:P835,Q835:AE835)),0)</f>
        <v>2</v>
      </c>
      <c r="E835" s="7">
        <f>IF(O835&gt;0,RANK(O835,(N835:P835,Q835:AE835)),0)</f>
        <v>1</v>
      </c>
      <c r="F835" s="7">
        <f>IF(P835&gt;0,RANK(P835,(N835:P835,Q835:AE835)),0)</f>
        <v>5</v>
      </c>
      <c r="G835" s="1">
        <f t="shared" si="314"/>
        <v>4738</v>
      </c>
      <c r="H835" s="2">
        <f t="shared" si="315"/>
        <v>0.57402471528955656</v>
      </c>
      <c r="I835" s="2"/>
      <c r="J835" s="2">
        <f t="shared" si="316"/>
        <v>0.19723770293191181</v>
      </c>
      <c r="K835" s="2">
        <f t="shared" si="317"/>
        <v>0.77126241822146835</v>
      </c>
      <c r="L835" s="2">
        <f t="shared" si="318"/>
        <v>5.694208868427429E-3</v>
      </c>
      <c r="M835" s="2">
        <f t="shared" si="319"/>
        <v>2.5805669978192437E-2</v>
      </c>
      <c r="N835" s="113">
        <v>1628</v>
      </c>
      <c r="O835" s="113">
        <v>6366</v>
      </c>
      <c r="P835" s="113">
        <v>47</v>
      </c>
      <c r="Q835" s="113"/>
      <c r="R835" s="113"/>
      <c r="S835" s="113"/>
      <c r="T835" s="113"/>
      <c r="U835" s="113">
        <v>72</v>
      </c>
      <c r="V835" s="113"/>
      <c r="W835" s="113">
        <v>13</v>
      </c>
      <c r="X835" s="113"/>
      <c r="Y835" s="113">
        <v>0</v>
      </c>
      <c r="Z835" s="113"/>
      <c r="AA835" s="113">
        <v>19</v>
      </c>
      <c r="AB835" s="113">
        <v>48</v>
      </c>
      <c r="AC835" s="113">
        <v>30</v>
      </c>
      <c r="AD835" s="113">
        <v>31</v>
      </c>
      <c r="AE835" s="113"/>
      <c r="AG835" s="7">
        <f>IF(Q835&gt;0,RANK(Q835,(N835:P835,Q835:AE835)),0)</f>
        <v>0</v>
      </c>
      <c r="AH835" s="7">
        <f>IF(R835&gt;0,RANK(R835,(N835:P835,Q835:AE835)),0)</f>
        <v>0</v>
      </c>
      <c r="AI835" s="7">
        <f>IF(T835&gt;0,RANK(T835,(N835:P835,Q835:AE835)),0)</f>
        <v>0</v>
      </c>
      <c r="AJ835" s="7">
        <f>IF(S835&gt;0,RANK(S835,(N835:P835,Q835:AE835)),0)</f>
        <v>0</v>
      </c>
      <c r="AK835" s="2">
        <f t="shared" si="320"/>
        <v>0</v>
      </c>
      <c r="AL835" s="2">
        <f t="shared" si="321"/>
        <v>0</v>
      </c>
      <c r="AM835" s="2">
        <f t="shared" si="322"/>
        <v>0</v>
      </c>
      <c r="AN835" s="2">
        <f t="shared" si="323"/>
        <v>0</v>
      </c>
      <c r="AP835" t="s">
        <v>1374</v>
      </c>
      <c r="AQ835" t="s">
        <v>1441</v>
      </c>
      <c r="AR835">
        <v>5</v>
      </c>
      <c r="AT835" s="97">
        <v>19</v>
      </c>
      <c r="AU835" s="99">
        <v>21</v>
      </c>
      <c r="AV835" s="103">
        <f t="shared" si="312"/>
        <v>19021</v>
      </c>
      <c r="AX835" s="7" t="s">
        <v>1370</v>
      </c>
    </row>
    <row r="836" spans="1:50" hidden="1" outlineLevel="1">
      <c r="A836" t="s">
        <v>1492</v>
      </c>
      <c r="B836" t="s">
        <v>1441</v>
      </c>
      <c r="C836" s="1">
        <f t="shared" si="313"/>
        <v>6945</v>
      </c>
      <c r="D836" s="7">
        <f>IF(N836&gt;0, RANK(N836,(N836:P836,Q836:AE836)),0)</f>
        <v>2</v>
      </c>
      <c r="E836" s="7">
        <f>IF(O836&gt;0,RANK(O836,(N836:P836,Q836:AE836)),0)</f>
        <v>1</v>
      </c>
      <c r="F836" s="7">
        <f>IF(P836&gt;0,RANK(P836,(N836:P836,Q836:AE836)),0)</f>
        <v>4</v>
      </c>
      <c r="G836" s="1">
        <f t="shared" si="314"/>
        <v>4164</v>
      </c>
      <c r="H836" s="2">
        <f t="shared" si="315"/>
        <v>0.5995680345572354</v>
      </c>
      <c r="I836" s="2"/>
      <c r="J836" s="2">
        <f t="shared" si="316"/>
        <v>0.19035277177825774</v>
      </c>
      <c r="K836" s="2">
        <f t="shared" si="317"/>
        <v>0.78992080633549311</v>
      </c>
      <c r="L836" s="2">
        <f t="shared" si="318"/>
        <v>4.3196544276457886E-3</v>
      </c>
      <c r="M836" s="2">
        <f t="shared" si="319"/>
        <v>1.540676745860339E-2</v>
      </c>
      <c r="N836" s="113">
        <v>1322</v>
      </c>
      <c r="O836" s="113">
        <v>5486</v>
      </c>
      <c r="P836" s="113">
        <v>30</v>
      </c>
      <c r="Q836" s="113"/>
      <c r="R836" s="113"/>
      <c r="S836" s="113"/>
      <c r="T836" s="113"/>
      <c r="U836" s="113">
        <v>50</v>
      </c>
      <c r="V836" s="113"/>
      <c r="W836" s="113">
        <v>3</v>
      </c>
      <c r="X836" s="113"/>
      <c r="Y836" s="113">
        <v>0</v>
      </c>
      <c r="Z836" s="113"/>
      <c r="AA836" s="113">
        <v>11</v>
      </c>
      <c r="AB836" s="113">
        <v>9</v>
      </c>
      <c r="AC836" s="113">
        <v>9</v>
      </c>
      <c r="AD836" s="113">
        <v>25</v>
      </c>
      <c r="AE836" s="113"/>
      <c r="AG836" s="7">
        <f>IF(Q836&gt;0,RANK(Q836,(N836:P836,Q836:AE836)),0)</f>
        <v>0</v>
      </c>
      <c r="AH836" s="7">
        <f>IF(R836&gt;0,RANK(R836,(N836:P836,Q836:AE836)),0)</f>
        <v>0</v>
      </c>
      <c r="AI836" s="7">
        <f>IF(T836&gt;0,RANK(T836,(N836:P836,Q836:AE836)),0)</f>
        <v>0</v>
      </c>
      <c r="AJ836" s="7">
        <f>IF(S836&gt;0,RANK(S836,(N836:P836,Q836:AE836)),0)</f>
        <v>0</v>
      </c>
      <c r="AK836" s="2">
        <f t="shared" si="320"/>
        <v>0</v>
      </c>
      <c r="AL836" s="2">
        <f t="shared" si="321"/>
        <v>0</v>
      </c>
      <c r="AM836" s="2">
        <f t="shared" si="322"/>
        <v>0</v>
      </c>
      <c r="AN836" s="2">
        <f t="shared" si="323"/>
        <v>0</v>
      </c>
      <c r="AP836" t="s">
        <v>1492</v>
      </c>
      <c r="AQ836" t="s">
        <v>1441</v>
      </c>
      <c r="AR836">
        <v>1</v>
      </c>
      <c r="AT836" s="97">
        <v>19</v>
      </c>
      <c r="AU836" s="99">
        <v>23</v>
      </c>
      <c r="AV836" s="103">
        <f t="shared" si="312"/>
        <v>19023</v>
      </c>
      <c r="AX836" s="7" t="s">
        <v>1370</v>
      </c>
    </row>
    <row r="837" spans="1:50" hidden="1" outlineLevel="1">
      <c r="A837" t="s">
        <v>684</v>
      </c>
      <c r="B837" t="s">
        <v>1441</v>
      </c>
      <c r="C837" s="1">
        <f t="shared" si="313"/>
        <v>5388</v>
      </c>
      <c r="D837" s="7">
        <f>IF(N837&gt;0, RANK(N837,(N837:P837,Q837:AE837)),0)</f>
        <v>2</v>
      </c>
      <c r="E837" s="7">
        <f>IF(O837&gt;0,RANK(O837,(N837:P837,Q837:AE837)),0)</f>
        <v>1</v>
      </c>
      <c r="F837" s="7">
        <f>IF(P837&gt;0,RANK(P837,(N837:P837,Q837:AE837)),0)</f>
        <v>4</v>
      </c>
      <c r="G837" s="1">
        <f t="shared" si="314"/>
        <v>2876</v>
      </c>
      <c r="H837" s="2">
        <f t="shared" si="315"/>
        <v>0.53377876763177434</v>
      </c>
      <c r="I837" s="2"/>
      <c r="J837" s="2">
        <f t="shared" si="316"/>
        <v>0.21807720861172977</v>
      </c>
      <c r="K837" s="2">
        <f t="shared" si="317"/>
        <v>0.75185597624350409</v>
      </c>
      <c r="L837" s="2">
        <f t="shared" si="318"/>
        <v>5.7535263548626576E-3</v>
      </c>
      <c r="M837" s="2">
        <f t="shared" si="319"/>
        <v>2.431328878990351E-2</v>
      </c>
      <c r="N837" s="113">
        <v>1175</v>
      </c>
      <c r="O837" s="113">
        <v>4051</v>
      </c>
      <c r="P837" s="113">
        <v>31</v>
      </c>
      <c r="Q837" s="113"/>
      <c r="R837" s="113"/>
      <c r="S837" s="113"/>
      <c r="T837" s="113"/>
      <c r="U837" s="113">
        <v>78</v>
      </c>
      <c r="V837" s="113"/>
      <c r="W837" s="113">
        <v>4</v>
      </c>
      <c r="X837" s="113"/>
      <c r="Y837" s="113">
        <v>0</v>
      </c>
      <c r="Z837" s="113"/>
      <c r="AA837" s="113">
        <v>3</v>
      </c>
      <c r="AB837" s="113">
        <v>18</v>
      </c>
      <c r="AC837" s="113">
        <v>15</v>
      </c>
      <c r="AD837" s="113">
        <v>13</v>
      </c>
      <c r="AE837" s="113"/>
      <c r="AG837" s="7">
        <f>IF(Q837&gt;0,RANK(Q837,(N837:P837,Q837:AE837)),0)</f>
        <v>0</v>
      </c>
      <c r="AH837" s="7">
        <f>IF(R837&gt;0,RANK(R837,(N837:P837,Q837:AE837)),0)</f>
        <v>0</v>
      </c>
      <c r="AI837" s="7">
        <f>IF(T837&gt;0,RANK(T837,(N837:P837,Q837:AE837)),0)</f>
        <v>0</v>
      </c>
      <c r="AJ837" s="7">
        <f>IF(S837&gt;0,RANK(S837,(N837:P837,Q837:AE837)),0)</f>
        <v>0</v>
      </c>
      <c r="AK837" s="2">
        <f t="shared" si="320"/>
        <v>0</v>
      </c>
      <c r="AL837" s="2">
        <f t="shared" si="321"/>
        <v>0</v>
      </c>
      <c r="AM837" s="2">
        <f t="shared" si="322"/>
        <v>0</v>
      </c>
      <c r="AN837" s="2">
        <f t="shared" si="323"/>
        <v>0</v>
      </c>
      <c r="AP837" t="s">
        <v>684</v>
      </c>
      <c r="AQ837" t="s">
        <v>1441</v>
      </c>
      <c r="AR837">
        <v>4</v>
      </c>
      <c r="AT837" s="97">
        <v>19</v>
      </c>
      <c r="AU837" s="99">
        <v>25</v>
      </c>
      <c r="AV837" s="103">
        <f t="shared" si="312"/>
        <v>19025</v>
      </c>
      <c r="AX837" s="7" t="s">
        <v>1370</v>
      </c>
    </row>
    <row r="838" spans="1:50" hidden="1" outlineLevel="1">
      <c r="A838" t="s">
        <v>1575</v>
      </c>
      <c r="B838" t="s">
        <v>1441</v>
      </c>
      <c r="C838" s="1">
        <f t="shared" si="313"/>
        <v>9565</v>
      </c>
      <c r="D838" s="7">
        <f>IF(N838&gt;0, RANK(N838,(N838:P838,Q838:AE838)),0)</f>
        <v>2</v>
      </c>
      <c r="E838" s="7">
        <f>IF(O838&gt;0,RANK(O838,(N838:P838,Q838:AE838)),0)</f>
        <v>1</v>
      </c>
      <c r="F838" s="7">
        <f>IF(P838&gt;0,RANK(P838,(N838:P838,Q838:AE838)),0)</f>
        <v>5</v>
      </c>
      <c r="G838" s="1">
        <f t="shared" si="314"/>
        <v>4821</v>
      </c>
      <c r="H838" s="2">
        <f t="shared" si="315"/>
        <v>0.50402509147935182</v>
      </c>
      <c r="I838" s="2"/>
      <c r="J838" s="2">
        <f t="shared" si="316"/>
        <v>0.23293256664924203</v>
      </c>
      <c r="K838" s="2">
        <f t="shared" si="317"/>
        <v>0.73695765812859382</v>
      </c>
      <c r="L838" s="2">
        <f t="shared" si="318"/>
        <v>4.391008886565604E-3</v>
      </c>
      <c r="M838" s="2">
        <f t="shared" si="319"/>
        <v>2.5718766335598577E-2</v>
      </c>
      <c r="N838" s="113">
        <v>2228</v>
      </c>
      <c r="O838" s="113">
        <v>7049</v>
      </c>
      <c r="P838" s="113">
        <v>42</v>
      </c>
      <c r="Q838" s="113"/>
      <c r="R838" s="113"/>
      <c r="S838" s="113"/>
      <c r="T838" s="113"/>
      <c r="U838" s="113">
        <v>126</v>
      </c>
      <c r="V838" s="113"/>
      <c r="W838" s="113">
        <v>3</v>
      </c>
      <c r="X838" s="113"/>
      <c r="Y838" s="113">
        <v>2</v>
      </c>
      <c r="Z838" s="113"/>
      <c r="AA838" s="113">
        <v>20</v>
      </c>
      <c r="AB838" s="113">
        <v>29</v>
      </c>
      <c r="AC838" s="113">
        <v>48</v>
      </c>
      <c r="AD838" s="113">
        <v>18</v>
      </c>
      <c r="AE838" s="113"/>
      <c r="AG838" s="7">
        <f>IF(Q838&gt;0,RANK(Q838,(N838:P838,Q838:AE838)),0)</f>
        <v>0</v>
      </c>
      <c r="AH838" s="7">
        <f>IF(R838&gt;0,RANK(R838,(N838:P838,Q838:AE838)),0)</f>
        <v>0</v>
      </c>
      <c r="AI838" s="7">
        <f>IF(T838&gt;0,RANK(T838,(N838:P838,Q838:AE838)),0)</f>
        <v>0</v>
      </c>
      <c r="AJ838" s="7">
        <f>IF(S838&gt;0,RANK(S838,(N838:P838,Q838:AE838)),0)</f>
        <v>0</v>
      </c>
      <c r="AK838" s="2">
        <f t="shared" si="320"/>
        <v>0</v>
      </c>
      <c r="AL838" s="2">
        <f t="shared" si="321"/>
        <v>0</v>
      </c>
      <c r="AM838" s="2">
        <f t="shared" si="322"/>
        <v>0</v>
      </c>
      <c r="AN838" s="2">
        <f t="shared" si="323"/>
        <v>0</v>
      </c>
      <c r="AP838" t="s">
        <v>1575</v>
      </c>
      <c r="AQ838" t="s">
        <v>1441</v>
      </c>
      <c r="AR838">
        <v>5</v>
      </c>
      <c r="AT838" s="97">
        <v>19</v>
      </c>
      <c r="AU838" s="99">
        <v>27</v>
      </c>
      <c r="AV838" s="103">
        <f t="shared" si="312"/>
        <v>19027</v>
      </c>
      <c r="AX838" s="7" t="s">
        <v>1370</v>
      </c>
    </row>
    <row r="839" spans="1:50" hidden="1" outlineLevel="1">
      <c r="A839" t="s">
        <v>1885</v>
      </c>
      <c r="B839" t="s">
        <v>1441</v>
      </c>
      <c r="C839" s="1">
        <f t="shared" si="313"/>
        <v>7298</v>
      </c>
      <c r="D839" s="7">
        <f>IF(N839&gt;0, RANK(N839,(N839:P839,Q839:AE839)),0)</f>
        <v>2</v>
      </c>
      <c r="E839" s="7">
        <f>IF(O839&gt;0,RANK(O839,(N839:P839,Q839:AE839)),0)</f>
        <v>1</v>
      </c>
      <c r="F839" s="7">
        <f>IF(P839&gt;0,RANK(P839,(N839:P839,Q839:AE839)),0)</f>
        <v>6</v>
      </c>
      <c r="G839" s="1">
        <f t="shared" si="314"/>
        <v>4117</v>
      </c>
      <c r="H839" s="2">
        <f t="shared" si="315"/>
        <v>0.56412715812551384</v>
      </c>
      <c r="I839" s="2"/>
      <c r="J839" s="2">
        <f t="shared" si="316"/>
        <v>0.20156207180049329</v>
      </c>
      <c r="K839" s="2">
        <f t="shared" si="317"/>
        <v>0.76568922992600708</v>
      </c>
      <c r="L839" s="2">
        <f t="shared" si="318"/>
        <v>5.0698821594957521E-3</v>
      </c>
      <c r="M839" s="2">
        <f t="shared" si="319"/>
        <v>2.7678816114003826E-2</v>
      </c>
      <c r="N839" s="113">
        <v>1471</v>
      </c>
      <c r="O839" s="113">
        <v>5588</v>
      </c>
      <c r="P839" s="113">
        <v>37</v>
      </c>
      <c r="Q839" s="113"/>
      <c r="R839" s="113"/>
      <c r="S839" s="113"/>
      <c r="T839" s="113"/>
      <c r="U839" s="113">
        <v>56</v>
      </c>
      <c r="V839" s="113"/>
      <c r="W839" s="113">
        <v>3</v>
      </c>
      <c r="X839" s="113"/>
      <c r="Y839" s="113">
        <v>1</v>
      </c>
      <c r="Z839" s="113"/>
      <c r="AA839" s="113">
        <v>31</v>
      </c>
      <c r="AB839" s="113">
        <v>40</v>
      </c>
      <c r="AC839" s="113">
        <v>47</v>
      </c>
      <c r="AD839" s="113">
        <v>24</v>
      </c>
      <c r="AE839" s="113"/>
      <c r="AG839" s="7">
        <f>IF(Q839&gt;0,RANK(Q839,(N839:P839,Q839:AE839)),0)</f>
        <v>0</v>
      </c>
      <c r="AH839" s="7">
        <f>IF(R839&gt;0,RANK(R839,(N839:P839,Q839:AE839)),0)</f>
        <v>0</v>
      </c>
      <c r="AI839" s="7">
        <f>IF(T839&gt;0,RANK(T839,(N839:P839,Q839:AE839)),0)</f>
        <v>0</v>
      </c>
      <c r="AJ839" s="7">
        <f>IF(S839&gt;0,RANK(S839,(N839:P839,Q839:AE839)),0)</f>
        <v>0</v>
      </c>
      <c r="AK839" s="2">
        <f t="shared" si="320"/>
        <v>0</v>
      </c>
      <c r="AL839" s="2">
        <f t="shared" si="321"/>
        <v>0</v>
      </c>
      <c r="AM839" s="2">
        <f t="shared" si="322"/>
        <v>0</v>
      </c>
      <c r="AN839" s="2">
        <f t="shared" si="323"/>
        <v>0</v>
      </c>
      <c r="AP839" t="s">
        <v>1885</v>
      </c>
      <c r="AQ839" t="s">
        <v>1441</v>
      </c>
      <c r="AR839">
        <v>5</v>
      </c>
      <c r="AT839" s="97">
        <v>19</v>
      </c>
      <c r="AU839" s="99">
        <v>29</v>
      </c>
      <c r="AV839" s="103">
        <f t="shared" si="312"/>
        <v>19029</v>
      </c>
      <c r="AX839" s="7" t="s">
        <v>1370</v>
      </c>
    </row>
    <row r="840" spans="1:50" hidden="1" outlineLevel="1">
      <c r="A840" t="s">
        <v>2055</v>
      </c>
      <c r="B840" t="s">
        <v>1441</v>
      </c>
      <c r="C840" s="1">
        <f t="shared" si="313"/>
        <v>8127</v>
      </c>
      <c r="D840" s="7">
        <f>IF(N840&gt;0, RANK(N840,(N840:P840,Q840:AE840)),0)</f>
        <v>2</v>
      </c>
      <c r="E840" s="7">
        <f>IF(O840&gt;0,RANK(O840,(N840:P840,Q840:AE840)),0)</f>
        <v>1</v>
      </c>
      <c r="F840" s="7">
        <f>IF(P840&gt;0,RANK(P840,(N840:P840,Q840:AE840)),0)</f>
        <v>6</v>
      </c>
      <c r="G840" s="1">
        <f t="shared" si="314"/>
        <v>4248</v>
      </c>
      <c r="H840" s="2">
        <f t="shared" si="315"/>
        <v>0.52270210409745288</v>
      </c>
      <c r="I840" s="2"/>
      <c r="J840" s="2">
        <f t="shared" si="316"/>
        <v>0.22529838808908575</v>
      </c>
      <c r="K840" s="2">
        <f t="shared" si="317"/>
        <v>0.74800049218653875</v>
      </c>
      <c r="L840" s="2">
        <f t="shared" si="318"/>
        <v>3.5683524055617078E-3</v>
      </c>
      <c r="M840" s="2">
        <f t="shared" si="319"/>
        <v>2.3132767318813793E-2</v>
      </c>
      <c r="N840" s="113">
        <v>1831</v>
      </c>
      <c r="O840" s="113">
        <v>6079</v>
      </c>
      <c r="P840" s="113">
        <v>29</v>
      </c>
      <c r="Q840" s="113"/>
      <c r="R840" s="113"/>
      <c r="S840" s="113"/>
      <c r="T840" s="113"/>
      <c r="U840" s="113">
        <v>85</v>
      </c>
      <c r="V840" s="113"/>
      <c r="W840" s="113">
        <v>2</v>
      </c>
      <c r="X840" s="113"/>
      <c r="Y840" s="113">
        <v>0</v>
      </c>
      <c r="Z840" s="113"/>
      <c r="AA840" s="113">
        <v>15</v>
      </c>
      <c r="AB840" s="113">
        <v>39</v>
      </c>
      <c r="AC840" s="113">
        <v>39</v>
      </c>
      <c r="AD840" s="113">
        <v>8</v>
      </c>
      <c r="AE840" s="113"/>
      <c r="AG840" s="7">
        <f>IF(Q840&gt;0,RANK(Q840,(N840:P840,Q840:AE840)),0)</f>
        <v>0</v>
      </c>
      <c r="AH840" s="7">
        <f>IF(R840&gt;0,RANK(R840,(N840:P840,Q840:AE840)),0)</f>
        <v>0</v>
      </c>
      <c r="AI840" s="7">
        <f>IF(T840&gt;0,RANK(T840,(N840:P840,Q840:AE840)),0)</f>
        <v>0</v>
      </c>
      <c r="AJ840" s="7">
        <f>IF(S840&gt;0,RANK(S840,(N840:P840,Q840:AE840)),0)</f>
        <v>0</v>
      </c>
      <c r="AK840" s="2">
        <f t="shared" si="320"/>
        <v>0</v>
      </c>
      <c r="AL840" s="2">
        <f t="shared" si="321"/>
        <v>0</v>
      </c>
      <c r="AM840" s="2">
        <f t="shared" si="322"/>
        <v>0</v>
      </c>
      <c r="AN840" s="2">
        <f t="shared" si="323"/>
        <v>0</v>
      </c>
      <c r="AP840" t="s">
        <v>2055</v>
      </c>
      <c r="AQ840" t="s">
        <v>1441</v>
      </c>
      <c r="AR840">
        <v>2</v>
      </c>
      <c r="AT840" s="97">
        <v>19</v>
      </c>
      <c r="AU840" s="99">
        <v>31</v>
      </c>
      <c r="AV840" s="103">
        <f t="shared" si="312"/>
        <v>19031</v>
      </c>
      <c r="AX840" s="7" t="s">
        <v>1370</v>
      </c>
    </row>
    <row r="841" spans="1:50" hidden="1" outlineLevel="1">
      <c r="A841" t="s">
        <v>422</v>
      </c>
      <c r="B841" t="s">
        <v>1441</v>
      </c>
      <c r="C841" s="1">
        <f t="shared" si="313"/>
        <v>21753</v>
      </c>
      <c r="D841" s="7">
        <f>IF(N841&gt;0, RANK(N841,(N841:P841,Q841:AE841)),0)</f>
        <v>2</v>
      </c>
      <c r="E841" s="7">
        <f>IF(O841&gt;0,RANK(O841,(N841:P841,Q841:AE841)),0)</f>
        <v>1</v>
      </c>
      <c r="F841" s="7">
        <f>IF(P841&gt;0,RANK(P841,(N841:P841,Q841:AE841)),0)</f>
        <v>3</v>
      </c>
      <c r="G841" s="1">
        <f t="shared" si="314"/>
        <v>9587</v>
      </c>
      <c r="H841" s="2">
        <f t="shared" si="315"/>
        <v>0.4407208201167655</v>
      </c>
      <c r="I841" s="2"/>
      <c r="J841" s="2">
        <f t="shared" si="316"/>
        <v>0.26745736220291455</v>
      </c>
      <c r="K841" s="2">
        <f t="shared" si="317"/>
        <v>0.70817818231967999</v>
      </c>
      <c r="L841" s="2">
        <f t="shared" si="318"/>
        <v>7.0794832896611962E-3</v>
      </c>
      <c r="M841" s="2">
        <f t="shared" si="319"/>
        <v>1.7284972187744205E-2</v>
      </c>
      <c r="N841" s="113">
        <v>5818</v>
      </c>
      <c r="O841" s="113">
        <v>15405</v>
      </c>
      <c r="P841" s="113">
        <v>154</v>
      </c>
      <c r="Q841" s="113"/>
      <c r="R841" s="113"/>
      <c r="S841" s="113"/>
      <c r="T841" s="113"/>
      <c r="U841" s="113">
        <v>71</v>
      </c>
      <c r="V841" s="113"/>
      <c r="W841" s="113">
        <v>33</v>
      </c>
      <c r="X841" s="113"/>
      <c r="Y841" s="113">
        <v>1</v>
      </c>
      <c r="Z841" s="113"/>
      <c r="AA841" s="113">
        <v>49</v>
      </c>
      <c r="AB841" s="113">
        <v>52</v>
      </c>
      <c r="AC841" s="113">
        <v>102</v>
      </c>
      <c r="AD841" s="113">
        <v>68</v>
      </c>
      <c r="AE841" s="113"/>
      <c r="AG841" s="7">
        <f>IF(Q841&gt;0,RANK(Q841,(N841:P841,Q841:AE841)),0)</f>
        <v>0</v>
      </c>
      <c r="AH841" s="7">
        <f>IF(R841&gt;0,RANK(R841,(N841:P841,Q841:AE841)),0)</f>
        <v>0</v>
      </c>
      <c r="AI841" s="7">
        <f>IF(T841&gt;0,RANK(T841,(N841:P841,Q841:AE841)),0)</f>
        <v>0</v>
      </c>
      <c r="AJ841" s="7">
        <f>IF(S841&gt;0,RANK(S841,(N841:P841,Q841:AE841)),0)</f>
        <v>0</v>
      </c>
      <c r="AK841" s="2">
        <f t="shared" si="320"/>
        <v>0</v>
      </c>
      <c r="AL841" s="2">
        <f t="shared" si="321"/>
        <v>0</v>
      </c>
      <c r="AM841" s="2">
        <f t="shared" si="322"/>
        <v>0</v>
      </c>
      <c r="AN841" s="2">
        <f t="shared" si="323"/>
        <v>0</v>
      </c>
      <c r="AP841" t="s">
        <v>422</v>
      </c>
      <c r="AQ841" t="s">
        <v>1441</v>
      </c>
      <c r="AR841">
        <v>4</v>
      </c>
      <c r="AT841" s="97">
        <v>19</v>
      </c>
      <c r="AU841" s="99">
        <v>33</v>
      </c>
      <c r="AV841" s="103">
        <f t="shared" si="312"/>
        <v>19033</v>
      </c>
      <c r="AX841" s="7" t="s">
        <v>1370</v>
      </c>
    </row>
    <row r="842" spans="1:50" hidden="1" outlineLevel="1">
      <c r="A842" t="s">
        <v>1396</v>
      </c>
      <c r="B842" t="s">
        <v>1441</v>
      </c>
      <c r="C842" s="1">
        <f t="shared" si="313"/>
        <v>7172</v>
      </c>
      <c r="D842" s="7">
        <f>IF(N842&gt;0, RANK(N842,(N842:P842,Q842:AE842)),0)</f>
        <v>2</v>
      </c>
      <c r="E842" s="7">
        <f>IF(O842&gt;0,RANK(O842,(N842:P842,Q842:AE842)),0)</f>
        <v>1</v>
      </c>
      <c r="F842" s="7">
        <f>IF(P842&gt;0,RANK(P842,(N842:P842,Q842:AE842)),0)</f>
        <v>5</v>
      </c>
      <c r="G842" s="1">
        <f t="shared" si="314"/>
        <v>4403</v>
      </c>
      <c r="H842" s="2">
        <f t="shared" si="315"/>
        <v>0.61391522587841607</v>
      </c>
      <c r="I842" s="2"/>
      <c r="J842" s="2">
        <f t="shared" si="316"/>
        <v>0.17972671500278861</v>
      </c>
      <c r="K842" s="2">
        <f t="shared" si="317"/>
        <v>0.79364194088120465</v>
      </c>
      <c r="L842" s="2">
        <f t="shared" si="318"/>
        <v>2.6491912994980478E-3</v>
      </c>
      <c r="M842" s="2">
        <f t="shared" si="319"/>
        <v>2.3982152816508714E-2</v>
      </c>
      <c r="N842" s="113">
        <v>1289</v>
      </c>
      <c r="O842" s="113">
        <v>5692</v>
      </c>
      <c r="P842" s="113">
        <v>19</v>
      </c>
      <c r="Q842" s="113"/>
      <c r="R842" s="113"/>
      <c r="S842" s="113"/>
      <c r="T842" s="113"/>
      <c r="U842" s="113">
        <v>112</v>
      </c>
      <c r="V842" s="113"/>
      <c r="W842" s="113">
        <v>5</v>
      </c>
      <c r="X842" s="113"/>
      <c r="Y842" s="113">
        <v>0</v>
      </c>
      <c r="Z842" s="113"/>
      <c r="AA842" s="113">
        <v>10</v>
      </c>
      <c r="AB842" s="113">
        <v>16</v>
      </c>
      <c r="AC842" s="113">
        <v>20</v>
      </c>
      <c r="AD842" s="113">
        <v>9</v>
      </c>
      <c r="AE842" s="113"/>
      <c r="AG842" s="7">
        <f>IF(Q842&gt;0,RANK(Q842,(N842:P842,Q842:AE842)),0)</f>
        <v>0</v>
      </c>
      <c r="AH842" s="7">
        <f>IF(R842&gt;0,RANK(R842,(N842:P842,Q842:AE842)),0)</f>
        <v>0</v>
      </c>
      <c r="AI842" s="7">
        <f>IF(T842&gt;0,RANK(T842,(N842:P842,Q842:AE842)),0)</f>
        <v>0</v>
      </c>
      <c r="AJ842" s="7">
        <f>IF(S842&gt;0,RANK(S842,(N842:P842,Q842:AE842)),0)</f>
        <v>0</v>
      </c>
      <c r="AK842" s="2">
        <f t="shared" si="320"/>
        <v>0</v>
      </c>
      <c r="AL842" s="2">
        <f t="shared" si="321"/>
        <v>0</v>
      </c>
      <c r="AM842" s="2">
        <f t="shared" si="322"/>
        <v>0</v>
      </c>
      <c r="AN842" s="2">
        <f t="shared" si="323"/>
        <v>0</v>
      </c>
      <c r="AP842" t="s">
        <v>1396</v>
      </c>
      <c r="AQ842" t="s">
        <v>1441</v>
      </c>
      <c r="AR842">
        <v>5</v>
      </c>
      <c r="AT842" s="97">
        <v>19</v>
      </c>
      <c r="AU842" s="99">
        <v>35</v>
      </c>
      <c r="AV842" s="103">
        <f t="shared" si="312"/>
        <v>19035</v>
      </c>
      <c r="AX842" s="7" t="s">
        <v>1370</v>
      </c>
    </row>
    <row r="843" spans="1:50" hidden="1" outlineLevel="1">
      <c r="A843" t="s">
        <v>1494</v>
      </c>
      <c r="B843" t="s">
        <v>1441</v>
      </c>
      <c r="C843" s="1">
        <f t="shared" si="313"/>
        <v>6563</v>
      </c>
      <c r="D843" s="7">
        <f>IF(N843&gt;0, RANK(N843,(N843:P843,Q843:AE843)),0)</f>
        <v>2</v>
      </c>
      <c r="E843" s="7">
        <f>IF(O843&gt;0,RANK(O843,(N843:P843,Q843:AE843)),0)</f>
        <v>1</v>
      </c>
      <c r="F843" s="7">
        <f>IF(P843&gt;0,RANK(P843,(N843:P843,Q843:AE843)),0)</f>
        <v>4</v>
      </c>
      <c r="G843" s="1">
        <f t="shared" si="314"/>
        <v>3771</v>
      </c>
      <c r="H843" s="2">
        <f t="shared" si="315"/>
        <v>0.57458479353953984</v>
      </c>
      <c r="I843" s="2"/>
      <c r="J843" s="2">
        <f t="shared" si="316"/>
        <v>0.20158464117019656</v>
      </c>
      <c r="K843" s="2">
        <f t="shared" si="317"/>
        <v>0.77616943470973643</v>
      </c>
      <c r="L843" s="2">
        <f t="shared" si="318"/>
        <v>5.6376657016608258E-3</v>
      </c>
      <c r="M843" s="2">
        <f t="shared" si="319"/>
        <v>1.6608258418406158E-2</v>
      </c>
      <c r="N843" s="113">
        <v>1323</v>
      </c>
      <c r="O843" s="113">
        <v>5094</v>
      </c>
      <c r="P843" s="113">
        <v>37</v>
      </c>
      <c r="Q843" s="113"/>
      <c r="R843" s="113"/>
      <c r="S843" s="113"/>
      <c r="T843" s="113"/>
      <c r="U843" s="113">
        <v>56</v>
      </c>
      <c r="V843" s="113"/>
      <c r="W843" s="113">
        <v>3</v>
      </c>
      <c r="X843" s="113"/>
      <c r="Y843" s="113">
        <v>3</v>
      </c>
      <c r="Z843" s="113"/>
      <c r="AA843" s="113">
        <v>8</v>
      </c>
      <c r="AB843" s="113">
        <v>15</v>
      </c>
      <c r="AC843" s="113">
        <v>14</v>
      </c>
      <c r="AD843" s="113">
        <v>10</v>
      </c>
      <c r="AE843" s="113"/>
      <c r="AG843" s="7">
        <f>IF(Q843&gt;0,RANK(Q843,(N843:P843,Q843:AE843)),0)</f>
        <v>0</v>
      </c>
      <c r="AH843" s="7">
        <f>IF(R843&gt;0,RANK(R843,(N843:P843,Q843:AE843)),0)</f>
        <v>0</v>
      </c>
      <c r="AI843" s="7">
        <f>IF(T843&gt;0,RANK(T843,(N843:P843,Q843:AE843)),0)</f>
        <v>0</v>
      </c>
      <c r="AJ843" s="7">
        <f>IF(S843&gt;0,RANK(S843,(N843:P843,Q843:AE843)),0)</f>
        <v>0</v>
      </c>
      <c r="AK843" s="2">
        <f t="shared" si="320"/>
        <v>0</v>
      </c>
      <c r="AL843" s="2">
        <f t="shared" si="321"/>
        <v>0</v>
      </c>
      <c r="AM843" s="2">
        <f t="shared" si="322"/>
        <v>0</v>
      </c>
      <c r="AN843" s="2">
        <f t="shared" si="323"/>
        <v>0</v>
      </c>
      <c r="AP843" t="s">
        <v>1494</v>
      </c>
      <c r="AQ843" t="s">
        <v>1441</v>
      </c>
      <c r="AR843">
        <v>4</v>
      </c>
      <c r="AT843" s="97">
        <v>19</v>
      </c>
      <c r="AU843" s="99">
        <v>37</v>
      </c>
      <c r="AV843" s="103">
        <f t="shared" si="312"/>
        <v>19037</v>
      </c>
      <c r="AX843" s="7" t="s">
        <v>1370</v>
      </c>
    </row>
    <row r="844" spans="1:50" hidden="1" outlineLevel="1">
      <c r="A844" t="s">
        <v>957</v>
      </c>
      <c r="B844" t="s">
        <v>1441</v>
      </c>
      <c r="C844" s="1">
        <f t="shared" si="313"/>
        <v>4222</v>
      </c>
      <c r="D844" s="7">
        <f>IF(N844&gt;0, RANK(N844,(N844:P844,Q844:AE844)),0)</f>
        <v>2</v>
      </c>
      <c r="E844" s="7">
        <f>IF(O844&gt;0,RANK(O844,(N844:P844,Q844:AE844)),0)</f>
        <v>1</v>
      </c>
      <c r="F844" s="7">
        <f>IF(P844&gt;0,RANK(P844,(N844:P844,Q844:AE844)),0)</f>
        <v>5</v>
      </c>
      <c r="G844" s="1">
        <f t="shared" si="314"/>
        <v>1696</v>
      </c>
      <c r="H844" s="2">
        <f t="shared" si="315"/>
        <v>0.40170535291331122</v>
      </c>
      <c r="I844" s="2"/>
      <c r="J844" s="2">
        <f t="shared" si="316"/>
        <v>0.27925153955471338</v>
      </c>
      <c r="K844" s="2">
        <f t="shared" si="317"/>
        <v>0.6809568924680246</v>
      </c>
      <c r="L844" s="2">
        <f t="shared" si="318"/>
        <v>4.2633822832780673E-3</v>
      </c>
      <c r="M844" s="2">
        <f t="shared" si="319"/>
        <v>3.5528185693983957E-2</v>
      </c>
      <c r="N844" s="113">
        <v>1179</v>
      </c>
      <c r="O844" s="113">
        <v>2875</v>
      </c>
      <c r="P844" s="113">
        <v>18</v>
      </c>
      <c r="Q844" s="113"/>
      <c r="R844" s="113"/>
      <c r="S844" s="113"/>
      <c r="T844" s="113"/>
      <c r="U844" s="113">
        <v>91</v>
      </c>
      <c r="V844" s="113"/>
      <c r="W844" s="113">
        <v>2</v>
      </c>
      <c r="X844" s="113"/>
      <c r="Y844" s="113">
        <v>1</v>
      </c>
      <c r="Z844" s="113"/>
      <c r="AA844" s="113">
        <v>10</v>
      </c>
      <c r="AB844" s="113">
        <v>24</v>
      </c>
      <c r="AC844" s="113">
        <v>16</v>
      </c>
      <c r="AD844" s="113">
        <v>6</v>
      </c>
      <c r="AE844" s="113"/>
      <c r="AG844" s="7">
        <f>IF(Q844&gt;0,RANK(Q844,(N844:P844,Q844:AE844)),0)</f>
        <v>0</v>
      </c>
      <c r="AH844" s="7">
        <f>IF(R844&gt;0,RANK(R844,(N844:P844,Q844:AE844)),0)</f>
        <v>0</v>
      </c>
      <c r="AI844" s="7">
        <f>IF(T844&gt;0,RANK(T844,(N844:P844,Q844:AE844)),0)</f>
        <v>0</v>
      </c>
      <c r="AJ844" s="7">
        <f>IF(S844&gt;0,RANK(S844,(N844:P844,Q844:AE844)),0)</f>
        <v>0</v>
      </c>
      <c r="AK844" s="2">
        <f t="shared" si="320"/>
        <v>0</v>
      </c>
      <c r="AL844" s="2">
        <f t="shared" si="321"/>
        <v>0</v>
      </c>
      <c r="AM844" s="2">
        <f t="shared" si="322"/>
        <v>0</v>
      </c>
      <c r="AN844" s="2">
        <f t="shared" si="323"/>
        <v>0</v>
      </c>
      <c r="AP844" t="s">
        <v>957</v>
      </c>
      <c r="AQ844" t="s">
        <v>1441</v>
      </c>
      <c r="AR844">
        <v>5</v>
      </c>
      <c r="AT844" s="97">
        <v>19</v>
      </c>
      <c r="AU844" s="99">
        <v>39</v>
      </c>
      <c r="AV844" s="103">
        <f t="shared" si="312"/>
        <v>19039</v>
      </c>
      <c r="AX844" s="7" t="s">
        <v>1370</v>
      </c>
    </row>
    <row r="845" spans="1:50" hidden="1" outlineLevel="1">
      <c r="A845" t="s">
        <v>958</v>
      </c>
      <c r="B845" t="s">
        <v>1441</v>
      </c>
      <c r="C845" s="1">
        <f t="shared" si="313"/>
        <v>7101</v>
      </c>
      <c r="D845" s="7">
        <f>IF(N845&gt;0, RANK(N845,(N845:P845,Q845:AE845)),0)</f>
        <v>2</v>
      </c>
      <c r="E845" s="7">
        <f>IF(O845&gt;0,RANK(O845,(N845:P845,Q845:AE845)),0)</f>
        <v>1</v>
      </c>
      <c r="F845" s="7">
        <f>IF(P845&gt;0,RANK(P845,(N845:P845,Q845:AE845)),0)</f>
        <v>5</v>
      </c>
      <c r="G845" s="1">
        <f t="shared" si="314"/>
        <v>3262</v>
      </c>
      <c r="H845" s="2">
        <f t="shared" si="315"/>
        <v>0.45937191944796507</v>
      </c>
      <c r="I845" s="2"/>
      <c r="J845" s="2">
        <f t="shared" si="316"/>
        <v>0.24954231798338261</v>
      </c>
      <c r="K845" s="2">
        <f t="shared" si="317"/>
        <v>0.70891423743134774</v>
      </c>
      <c r="L845" s="2">
        <f t="shared" si="318"/>
        <v>5.2105337276439935E-3</v>
      </c>
      <c r="M845" s="2">
        <f t="shared" si="319"/>
        <v>3.6332910857625605E-2</v>
      </c>
      <c r="N845" s="113">
        <v>1772</v>
      </c>
      <c r="O845" s="113">
        <v>5034</v>
      </c>
      <c r="P845" s="113">
        <v>37</v>
      </c>
      <c r="Q845" s="113"/>
      <c r="R845" s="113"/>
      <c r="S845" s="113"/>
      <c r="T845" s="113"/>
      <c r="U845" s="113">
        <v>82</v>
      </c>
      <c r="V845" s="113"/>
      <c r="W845" s="113">
        <v>20</v>
      </c>
      <c r="X845" s="113"/>
      <c r="Y845" s="113">
        <v>0</v>
      </c>
      <c r="Z845" s="113"/>
      <c r="AA845" s="113">
        <v>31</v>
      </c>
      <c r="AB845" s="113">
        <v>61</v>
      </c>
      <c r="AC845" s="113">
        <v>31</v>
      </c>
      <c r="AD845" s="113">
        <v>33</v>
      </c>
      <c r="AE845" s="113"/>
      <c r="AG845" s="7">
        <f>IF(Q845&gt;0,RANK(Q845,(N845:P845,Q845:AE845)),0)</f>
        <v>0</v>
      </c>
      <c r="AH845" s="7">
        <f>IF(R845&gt;0,RANK(R845,(N845:P845,Q845:AE845)),0)</f>
        <v>0</v>
      </c>
      <c r="AI845" s="7">
        <f>IF(T845&gt;0,RANK(T845,(N845:P845,Q845:AE845)),0)</f>
        <v>0</v>
      </c>
      <c r="AJ845" s="7">
        <f>IF(S845&gt;0,RANK(S845,(N845:P845,Q845:AE845)),0)</f>
        <v>0</v>
      </c>
      <c r="AK845" s="2">
        <f t="shared" si="320"/>
        <v>0</v>
      </c>
      <c r="AL845" s="2">
        <f t="shared" si="321"/>
        <v>0</v>
      </c>
      <c r="AM845" s="2">
        <f t="shared" si="322"/>
        <v>0</v>
      </c>
      <c r="AN845" s="2">
        <f t="shared" si="323"/>
        <v>0</v>
      </c>
      <c r="AP845" t="s">
        <v>958</v>
      </c>
      <c r="AQ845" t="s">
        <v>1441</v>
      </c>
      <c r="AR845">
        <v>5</v>
      </c>
      <c r="AT845" s="97">
        <v>19</v>
      </c>
      <c r="AU845" s="99">
        <v>41</v>
      </c>
      <c r="AV845" s="103">
        <f t="shared" si="312"/>
        <v>19041</v>
      </c>
      <c r="AX845" s="7" t="s">
        <v>1370</v>
      </c>
    </row>
    <row r="846" spans="1:50" hidden="1" outlineLevel="1">
      <c r="A846" t="s">
        <v>210</v>
      </c>
      <c r="B846" t="s">
        <v>1441</v>
      </c>
      <c r="C846" s="1">
        <f t="shared" si="313"/>
        <v>7899</v>
      </c>
      <c r="D846" s="7">
        <f>IF(N846&gt;0, RANK(N846,(N846:P846,Q846:AE846)),0)</f>
        <v>2</v>
      </c>
      <c r="E846" s="7">
        <f>IF(O846&gt;0,RANK(O846,(N846:P846,Q846:AE846)),0)</f>
        <v>1</v>
      </c>
      <c r="F846" s="7">
        <f>IF(P846&gt;0,RANK(P846,(N846:P846,Q846:AE846)),0)</f>
        <v>4</v>
      </c>
      <c r="G846" s="1">
        <f t="shared" si="314"/>
        <v>4285</v>
      </c>
      <c r="H846" s="2">
        <f t="shared" si="315"/>
        <v>0.54247373085200656</v>
      </c>
      <c r="I846" s="2"/>
      <c r="J846" s="2">
        <f t="shared" si="316"/>
        <v>0.21002658564375237</v>
      </c>
      <c r="K846" s="2">
        <f t="shared" si="317"/>
        <v>0.75250031649575899</v>
      </c>
      <c r="L846" s="2">
        <f t="shared" si="318"/>
        <v>5.1905304468920117E-3</v>
      </c>
      <c r="M846" s="2">
        <f t="shared" si="319"/>
        <v>3.2282567413596572E-2</v>
      </c>
      <c r="N846" s="113">
        <v>1659</v>
      </c>
      <c r="O846" s="113">
        <v>5944</v>
      </c>
      <c r="P846" s="113">
        <v>41</v>
      </c>
      <c r="Q846" s="113"/>
      <c r="R846" s="113"/>
      <c r="S846" s="113"/>
      <c r="T846" s="113"/>
      <c r="U846" s="113">
        <v>123</v>
      </c>
      <c r="V846" s="113"/>
      <c r="W846" s="113">
        <v>16</v>
      </c>
      <c r="X846" s="113"/>
      <c r="Y846" s="113">
        <v>0</v>
      </c>
      <c r="Z846" s="113"/>
      <c r="AA846" s="113">
        <v>19</v>
      </c>
      <c r="AB846" s="113">
        <v>41</v>
      </c>
      <c r="AC846" s="113">
        <v>32</v>
      </c>
      <c r="AD846" s="113">
        <v>24</v>
      </c>
      <c r="AE846" s="113"/>
      <c r="AG846" s="7">
        <f>IF(Q846&gt;0,RANK(Q846,(N846:P846,Q846:AE846)),0)</f>
        <v>0</v>
      </c>
      <c r="AH846" s="7">
        <f>IF(R846&gt;0,RANK(R846,(N846:P846,Q846:AE846)),0)</f>
        <v>0</v>
      </c>
      <c r="AI846" s="7">
        <f>IF(T846&gt;0,RANK(T846,(N846:P846,Q846:AE846)),0)</f>
        <v>0</v>
      </c>
      <c r="AJ846" s="7">
        <f>IF(S846&gt;0,RANK(S846,(N846:P846,Q846:AE846)),0)</f>
        <v>0</v>
      </c>
      <c r="AK846" s="2">
        <f t="shared" si="320"/>
        <v>0</v>
      </c>
      <c r="AL846" s="2">
        <f t="shared" si="321"/>
        <v>0</v>
      </c>
      <c r="AM846" s="2">
        <f t="shared" si="322"/>
        <v>0</v>
      </c>
      <c r="AN846" s="2">
        <f t="shared" si="323"/>
        <v>0</v>
      </c>
      <c r="AP846" t="s">
        <v>210</v>
      </c>
      <c r="AQ846" t="s">
        <v>1441</v>
      </c>
      <c r="AR846">
        <v>1</v>
      </c>
      <c r="AT846" s="97">
        <v>19</v>
      </c>
      <c r="AU846" s="99">
        <v>43</v>
      </c>
      <c r="AV846" s="103">
        <f t="shared" si="312"/>
        <v>19043</v>
      </c>
      <c r="AX846" s="7" t="s">
        <v>1370</v>
      </c>
    </row>
    <row r="847" spans="1:50" hidden="1" outlineLevel="1">
      <c r="A847" t="s">
        <v>466</v>
      </c>
      <c r="B847" t="s">
        <v>1441</v>
      </c>
      <c r="C847" s="1">
        <f t="shared" si="313"/>
        <v>21658</v>
      </c>
      <c r="D847" s="7">
        <f>IF(N847&gt;0, RANK(N847,(N847:P847,Q847:AE847)),0)</f>
        <v>2</v>
      </c>
      <c r="E847" s="7">
        <f>IF(O847&gt;0,RANK(O847,(N847:P847,Q847:AE847)),0)</f>
        <v>1</v>
      </c>
      <c r="F847" s="7">
        <f>IF(P847&gt;0,RANK(P847,(N847:P847,Q847:AE847)),0)</f>
        <v>7</v>
      </c>
      <c r="G847" s="1">
        <f t="shared" si="314"/>
        <v>7443</v>
      </c>
      <c r="H847" s="2">
        <f t="shared" si="315"/>
        <v>0.34366054113953276</v>
      </c>
      <c r="I847" s="2"/>
      <c r="J847" s="2">
        <f t="shared" si="316"/>
        <v>0.31212484993997597</v>
      </c>
      <c r="K847" s="2">
        <f t="shared" si="317"/>
        <v>0.65578539107950873</v>
      </c>
      <c r="L847" s="2">
        <f t="shared" si="318"/>
        <v>3.9246467817896386E-3</v>
      </c>
      <c r="M847" s="2">
        <f t="shared" si="319"/>
        <v>2.8165112198725611E-2</v>
      </c>
      <c r="N847" s="113">
        <v>6760</v>
      </c>
      <c r="O847" s="113">
        <v>14203</v>
      </c>
      <c r="P847" s="113">
        <v>85</v>
      </c>
      <c r="Q847" s="113"/>
      <c r="R847" s="113"/>
      <c r="S847" s="113"/>
      <c r="T847" s="113"/>
      <c r="U847" s="113">
        <v>137</v>
      </c>
      <c r="V847" s="113"/>
      <c r="W847" s="113">
        <v>54</v>
      </c>
      <c r="X847" s="113"/>
      <c r="Y847" s="113">
        <v>1</v>
      </c>
      <c r="Z847" s="113"/>
      <c r="AA847" s="113">
        <v>66</v>
      </c>
      <c r="AB847" s="113">
        <v>89</v>
      </c>
      <c r="AC847" s="113">
        <v>147</v>
      </c>
      <c r="AD847" s="113">
        <v>116</v>
      </c>
      <c r="AE847" s="113"/>
      <c r="AG847" s="7">
        <f>IF(Q847&gt;0,RANK(Q847,(N847:P847,Q847:AE847)),0)</f>
        <v>0</v>
      </c>
      <c r="AH847" s="7">
        <f>IF(R847&gt;0,RANK(R847,(N847:P847,Q847:AE847)),0)</f>
        <v>0</v>
      </c>
      <c r="AI847" s="7">
        <f>IF(T847&gt;0,RANK(T847,(N847:P847,Q847:AE847)),0)</f>
        <v>0</v>
      </c>
      <c r="AJ847" s="7">
        <f>IF(S847&gt;0,RANK(S847,(N847:P847,Q847:AE847)),0)</f>
        <v>0</v>
      </c>
      <c r="AK847" s="2">
        <f t="shared" si="320"/>
        <v>0</v>
      </c>
      <c r="AL847" s="2">
        <f t="shared" si="321"/>
        <v>0</v>
      </c>
      <c r="AM847" s="2">
        <f t="shared" si="322"/>
        <v>0</v>
      </c>
      <c r="AN847" s="2">
        <f t="shared" si="323"/>
        <v>0</v>
      </c>
      <c r="AP847" t="s">
        <v>466</v>
      </c>
      <c r="AQ847" t="s">
        <v>1441</v>
      </c>
      <c r="AR847">
        <v>1</v>
      </c>
      <c r="AT847" s="97">
        <v>19</v>
      </c>
      <c r="AU847" s="99">
        <v>45</v>
      </c>
      <c r="AV847" s="103">
        <f t="shared" si="312"/>
        <v>19045</v>
      </c>
      <c r="AX847" s="7" t="s">
        <v>1370</v>
      </c>
    </row>
    <row r="848" spans="1:50" hidden="1" outlineLevel="1">
      <c r="A848" t="s">
        <v>673</v>
      </c>
      <c r="B848" t="s">
        <v>1441</v>
      </c>
      <c r="C848" s="1">
        <f t="shared" si="313"/>
        <v>6378</v>
      </c>
      <c r="D848" s="7">
        <f>IF(N848&gt;0, RANK(N848,(N848:P848,Q848:AE848)),0)</f>
        <v>2</v>
      </c>
      <c r="E848" s="7">
        <f>IF(O848&gt;0,RANK(O848,(N848:P848,Q848:AE848)),0)</f>
        <v>1</v>
      </c>
      <c r="F848" s="7">
        <f>IF(P848&gt;0,RANK(P848,(N848:P848,Q848:AE848)),0)</f>
        <v>3</v>
      </c>
      <c r="G848" s="1">
        <f t="shared" si="314"/>
        <v>3560</v>
      </c>
      <c r="H848" s="2">
        <f t="shared" si="315"/>
        <v>0.55816870492317339</v>
      </c>
      <c r="I848" s="2"/>
      <c r="J848" s="2">
        <f t="shared" si="316"/>
        <v>0.19441831295076828</v>
      </c>
      <c r="K848" s="2">
        <f t="shared" si="317"/>
        <v>0.75258701787394167</v>
      </c>
      <c r="L848" s="2">
        <f t="shared" si="318"/>
        <v>1.6619629978049544E-2</v>
      </c>
      <c r="M848" s="2">
        <f t="shared" si="319"/>
        <v>3.6375039197240513E-2</v>
      </c>
      <c r="N848" s="113">
        <v>1240</v>
      </c>
      <c r="O848" s="113">
        <v>4800</v>
      </c>
      <c r="P848" s="113">
        <v>106</v>
      </c>
      <c r="Q848" s="113"/>
      <c r="R848" s="113"/>
      <c r="S848" s="113"/>
      <c r="T848" s="113"/>
      <c r="U848" s="113">
        <v>61</v>
      </c>
      <c r="V848" s="113"/>
      <c r="W848" s="113">
        <v>19</v>
      </c>
      <c r="X848" s="113"/>
      <c r="Y848" s="113">
        <v>0</v>
      </c>
      <c r="Z848" s="113"/>
      <c r="AA848" s="113">
        <v>37</v>
      </c>
      <c r="AB848" s="113">
        <v>45</v>
      </c>
      <c r="AC848" s="113">
        <v>47</v>
      </c>
      <c r="AD848" s="113">
        <v>23</v>
      </c>
      <c r="AE848" s="113"/>
      <c r="AG848" s="7">
        <f>IF(Q848&gt;0,RANK(Q848,(N848:P848,Q848:AE848)),0)</f>
        <v>0</v>
      </c>
      <c r="AH848" s="7">
        <f>IF(R848&gt;0,RANK(R848,(N848:P848,Q848:AE848)),0)</f>
        <v>0</v>
      </c>
      <c r="AI848" s="7">
        <f>IF(T848&gt;0,RANK(T848,(N848:P848,Q848:AE848)),0)</f>
        <v>0</v>
      </c>
      <c r="AJ848" s="7">
        <f>IF(S848&gt;0,RANK(S848,(N848:P848,Q848:AE848)),0)</f>
        <v>0</v>
      </c>
      <c r="AK848" s="2">
        <f t="shared" si="320"/>
        <v>0</v>
      </c>
      <c r="AL848" s="2">
        <f t="shared" si="321"/>
        <v>0</v>
      </c>
      <c r="AM848" s="2">
        <f t="shared" si="322"/>
        <v>0</v>
      </c>
      <c r="AN848" s="2">
        <f t="shared" si="323"/>
        <v>0</v>
      </c>
      <c r="AP848" t="s">
        <v>673</v>
      </c>
      <c r="AQ848" t="s">
        <v>1441</v>
      </c>
      <c r="AR848">
        <v>5</v>
      </c>
      <c r="AT848" s="97">
        <v>19</v>
      </c>
      <c r="AU848" s="99">
        <v>47</v>
      </c>
      <c r="AV848" s="103">
        <f t="shared" si="312"/>
        <v>19047</v>
      </c>
      <c r="AX848" s="7" t="s">
        <v>1370</v>
      </c>
    </row>
    <row r="849" spans="1:50" hidden="1" outlineLevel="1">
      <c r="A849" t="s">
        <v>2295</v>
      </c>
      <c r="B849" t="s">
        <v>1441</v>
      </c>
      <c r="C849" s="1">
        <f t="shared" si="313"/>
        <v>14766</v>
      </c>
      <c r="D849" s="7">
        <f>IF(N849&gt;0, RANK(N849,(N849:P849,Q849:AE849)),0)</f>
        <v>2</v>
      </c>
      <c r="E849" s="7">
        <f>IF(O849&gt;0,RANK(O849,(N849:P849,Q849:AE849)),0)</f>
        <v>1</v>
      </c>
      <c r="F849" s="7">
        <f>IF(P849&gt;0,RANK(P849,(N849:P849,Q849:AE849)),0)</f>
        <v>5</v>
      </c>
      <c r="G849" s="1">
        <f t="shared" si="314"/>
        <v>6203</v>
      </c>
      <c r="H849" s="2">
        <f t="shared" si="315"/>
        <v>0.42008668562914803</v>
      </c>
      <c r="I849" s="2"/>
      <c r="J849" s="2">
        <f t="shared" si="316"/>
        <v>0.27129892997426519</v>
      </c>
      <c r="K849" s="2">
        <f t="shared" si="317"/>
        <v>0.69138561560341327</v>
      </c>
      <c r="L849" s="2">
        <f t="shared" si="318"/>
        <v>3.5893268319111471E-3</v>
      </c>
      <c r="M849" s="2">
        <f t="shared" si="319"/>
        <v>3.3726127590410389E-2</v>
      </c>
      <c r="N849" s="113">
        <v>4006</v>
      </c>
      <c r="O849" s="113">
        <v>10209</v>
      </c>
      <c r="P849" s="113">
        <v>53</v>
      </c>
      <c r="Q849" s="113"/>
      <c r="R849" s="113"/>
      <c r="S849" s="113"/>
      <c r="T849" s="113"/>
      <c r="U849" s="113">
        <v>294</v>
      </c>
      <c r="V849" s="113"/>
      <c r="W849" s="113">
        <v>6</v>
      </c>
      <c r="X849" s="113"/>
      <c r="Y849" s="113">
        <v>9</v>
      </c>
      <c r="Z849" s="113"/>
      <c r="AA849" s="113">
        <v>17</v>
      </c>
      <c r="AB849" s="113">
        <v>47</v>
      </c>
      <c r="AC849" s="113">
        <v>81</v>
      </c>
      <c r="AD849" s="113">
        <v>44</v>
      </c>
      <c r="AE849" s="113"/>
      <c r="AG849" s="7">
        <f>IF(Q849&gt;0,RANK(Q849,(N849:P849,Q849:AE849)),0)</f>
        <v>0</v>
      </c>
      <c r="AH849" s="7">
        <f>IF(R849&gt;0,RANK(R849,(N849:P849,Q849:AE849)),0)</f>
        <v>0</v>
      </c>
      <c r="AI849" s="7">
        <f>IF(T849&gt;0,RANK(T849,(N849:P849,Q849:AE849)),0)</f>
        <v>0</v>
      </c>
      <c r="AJ849" s="7">
        <f>IF(S849&gt;0,RANK(S849,(N849:P849,Q849:AE849)),0)</f>
        <v>0</v>
      </c>
      <c r="AK849" s="2">
        <f t="shared" si="320"/>
        <v>0</v>
      </c>
      <c r="AL849" s="2">
        <f t="shared" si="321"/>
        <v>0</v>
      </c>
      <c r="AM849" s="2">
        <f t="shared" si="322"/>
        <v>0</v>
      </c>
      <c r="AN849" s="2">
        <f t="shared" si="323"/>
        <v>0</v>
      </c>
      <c r="AP849" t="s">
        <v>2295</v>
      </c>
      <c r="AQ849" t="s">
        <v>1441</v>
      </c>
      <c r="AR849">
        <v>4</v>
      </c>
      <c r="AT849" s="97">
        <v>19</v>
      </c>
      <c r="AU849" s="99">
        <v>49</v>
      </c>
      <c r="AV849" s="103">
        <f t="shared" si="312"/>
        <v>19049</v>
      </c>
      <c r="AX849" s="7" t="s">
        <v>1370</v>
      </c>
    </row>
    <row r="850" spans="1:50" hidden="1" outlineLevel="1">
      <c r="A850" t="s">
        <v>1299</v>
      </c>
      <c r="B850" t="s">
        <v>1441</v>
      </c>
      <c r="C850" s="1">
        <f t="shared" si="313"/>
        <v>3861</v>
      </c>
      <c r="D850" s="7">
        <f>IF(N850&gt;0, RANK(N850,(N850:P850,Q850:AE850)),0)</f>
        <v>2</v>
      </c>
      <c r="E850" s="7">
        <f>IF(O850&gt;0,RANK(O850,(N850:P850,Q850:AE850)),0)</f>
        <v>1</v>
      </c>
      <c r="F850" s="7">
        <f>IF(P850&gt;0,RANK(P850,(N850:P850,Q850:AE850)),0)</f>
        <v>8</v>
      </c>
      <c r="G850" s="1">
        <f t="shared" si="314"/>
        <v>1361</v>
      </c>
      <c r="H850" s="2">
        <f t="shared" si="315"/>
        <v>0.35249935249935249</v>
      </c>
      <c r="I850" s="2"/>
      <c r="J850" s="2">
        <f t="shared" si="316"/>
        <v>0.31727531727531727</v>
      </c>
      <c r="K850" s="2">
        <f t="shared" si="317"/>
        <v>0.66977466977466982</v>
      </c>
      <c r="L850" s="2">
        <f t="shared" si="318"/>
        <v>2.5900025900025902E-4</v>
      </c>
      <c r="M850" s="2">
        <f t="shared" si="319"/>
        <v>1.2691012691012598E-2</v>
      </c>
      <c r="N850" s="113">
        <v>1225</v>
      </c>
      <c r="O850" s="113">
        <v>2586</v>
      </c>
      <c r="P850" s="113">
        <v>1</v>
      </c>
      <c r="Q850" s="113"/>
      <c r="R850" s="113"/>
      <c r="S850" s="113"/>
      <c r="T850" s="113"/>
      <c r="U850" s="113">
        <v>20</v>
      </c>
      <c r="V850" s="113"/>
      <c r="W850" s="113">
        <v>0</v>
      </c>
      <c r="X850" s="113"/>
      <c r="Y850" s="113">
        <v>0</v>
      </c>
      <c r="Z850" s="113"/>
      <c r="AA850" s="113">
        <v>6</v>
      </c>
      <c r="AB850" s="113">
        <v>10</v>
      </c>
      <c r="AC850" s="113">
        <v>11</v>
      </c>
      <c r="AD850" s="113">
        <v>2</v>
      </c>
      <c r="AE850" s="113"/>
      <c r="AG850" s="7">
        <f>IF(Q850&gt;0,RANK(Q850,(N850:P850,Q850:AE850)),0)</f>
        <v>0</v>
      </c>
      <c r="AH850" s="7">
        <f>IF(R850&gt;0,RANK(R850,(N850:P850,Q850:AE850)),0)</f>
        <v>0</v>
      </c>
      <c r="AI850" s="7">
        <f>IF(T850&gt;0,RANK(T850,(N850:P850,Q850:AE850)),0)</f>
        <v>0</v>
      </c>
      <c r="AJ850" s="7">
        <f>IF(S850&gt;0,RANK(S850,(N850:P850,Q850:AE850)),0)</f>
        <v>0</v>
      </c>
      <c r="AK850" s="2">
        <f t="shared" si="320"/>
        <v>0</v>
      </c>
      <c r="AL850" s="2">
        <f t="shared" si="321"/>
        <v>0</v>
      </c>
      <c r="AM850" s="2">
        <f t="shared" si="322"/>
        <v>0</v>
      </c>
      <c r="AN850" s="2">
        <f t="shared" si="323"/>
        <v>0</v>
      </c>
      <c r="AP850" t="s">
        <v>1299</v>
      </c>
      <c r="AQ850" t="s">
        <v>1441</v>
      </c>
      <c r="AR850">
        <v>2</v>
      </c>
      <c r="AT850" s="97">
        <v>19</v>
      </c>
      <c r="AU850" s="99">
        <v>51</v>
      </c>
      <c r="AV850" s="103">
        <f t="shared" si="312"/>
        <v>19051</v>
      </c>
      <c r="AX850" s="7" t="s">
        <v>1370</v>
      </c>
    </row>
    <row r="851" spans="1:50" hidden="1" outlineLevel="1">
      <c r="A851" t="s">
        <v>2077</v>
      </c>
      <c r="B851" t="s">
        <v>1441</v>
      </c>
      <c r="C851" s="1">
        <f t="shared" si="313"/>
        <v>3894</v>
      </c>
      <c r="D851" s="7">
        <f>IF(N851&gt;0, RANK(N851,(N851:P851,Q851:AE851)),0)</f>
        <v>2</v>
      </c>
      <c r="E851" s="7">
        <f>IF(O851&gt;0,RANK(O851,(N851:P851,Q851:AE851)),0)</f>
        <v>1</v>
      </c>
      <c r="F851" s="7">
        <f>IF(P851&gt;0,RANK(P851,(N851:P851,Q851:AE851)),0)</f>
        <v>7</v>
      </c>
      <c r="G851" s="1">
        <f t="shared" si="314"/>
        <v>1643</v>
      </c>
      <c r="H851" s="2">
        <f t="shared" si="315"/>
        <v>0.42193117616846432</v>
      </c>
      <c r="I851" s="2"/>
      <c r="J851" s="2">
        <f t="shared" si="316"/>
        <v>0.26990241397021059</v>
      </c>
      <c r="K851" s="2">
        <f t="shared" si="317"/>
        <v>0.69183359013867485</v>
      </c>
      <c r="L851" s="2">
        <f t="shared" si="318"/>
        <v>1.7976373908577298E-3</v>
      </c>
      <c r="M851" s="2">
        <f t="shared" si="319"/>
        <v>3.6466358500256778E-2</v>
      </c>
      <c r="N851" s="113">
        <v>1051</v>
      </c>
      <c r="O851" s="113">
        <v>2694</v>
      </c>
      <c r="P851" s="113">
        <v>7</v>
      </c>
      <c r="Q851" s="113"/>
      <c r="R851" s="113"/>
      <c r="S851" s="113"/>
      <c r="T851" s="113"/>
      <c r="U851" s="113">
        <v>80</v>
      </c>
      <c r="V851" s="113"/>
      <c r="W851" s="113">
        <v>1</v>
      </c>
      <c r="X851" s="113"/>
      <c r="Y851" s="113">
        <v>0</v>
      </c>
      <c r="Z851" s="113"/>
      <c r="AA851" s="113">
        <v>11</v>
      </c>
      <c r="AB851" s="113">
        <v>19</v>
      </c>
      <c r="AC851" s="113">
        <v>25</v>
      </c>
      <c r="AD851" s="113">
        <v>6</v>
      </c>
      <c r="AE851" s="113"/>
      <c r="AG851" s="7">
        <f>IF(Q851&gt;0,RANK(Q851,(N851:P851,Q851:AE851)),0)</f>
        <v>0</v>
      </c>
      <c r="AH851" s="7">
        <f>IF(R851&gt;0,RANK(R851,(N851:P851,Q851:AE851)),0)</f>
        <v>0</v>
      </c>
      <c r="AI851" s="7">
        <f>IF(T851&gt;0,RANK(T851,(N851:P851,Q851:AE851)),0)</f>
        <v>0</v>
      </c>
      <c r="AJ851" s="7">
        <f>IF(S851&gt;0,RANK(S851,(N851:P851,Q851:AE851)),0)</f>
        <v>0</v>
      </c>
      <c r="AK851" s="2">
        <f t="shared" si="320"/>
        <v>0</v>
      </c>
      <c r="AL851" s="2">
        <f t="shared" si="321"/>
        <v>0</v>
      </c>
      <c r="AM851" s="2">
        <f t="shared" si="322"/>
        <v>0</v>
      </c>
      <c r="AN851" s="2">
        <f t="shared" si="323"/>
        <v>0</v>
      </c>
      <c r="AP851" t="s">
        <v>2077</v>
      </c>
      <c r="AQ851" t="s">
        <v>1441</v>
      </c>
      <c r="AR851">
        <v>5</v>
      </c>
      <c r="AT851" s="97">
        <v>19</v>
      </c>
      <c r="AU851" s="99">
        <v>53</v>
      </c>
      <c r="AV851" s="103">
        <f t="shared" si="312"/>
        <v>19053</v>
      </c>
      <c r="AX851" s="7" t="s">
        <v>1370</v>
      </c>
    </row>
    <row r="852" spans="1:50" hidden="1" outlineLevel="1">
      <c r="A852" t="s">
        <v>327</v>
      </c>
      <c r="B852" t="s">
        <v>1441</v>
      </c>
      <c r="C852" s="1">
        <f t="shared" si="313"/>
        <v>7509</v>
      </c>
      <c r="D852" s="7">
        <f>IF(N852&gt;0, RANK(N852,(N852:P852,Q852:AE852)),0)</f>
        <v>2</v>
      </c>
      <c r="E852" s="7">
        <f>IF(O852&gt;0,RANK(O852,(N852:P852,Q852:AE852)),0)</f>
        <v>1</v>
      </c>
      <c r="F852" s="7">
        <f>IF(P852&gt;0,RANK(P852,(N852:P852,Q852:AE852)),0)</f>
        <v>5</v>
      </c>
      <c r="G852" s="1">
        <f t="shared" si="314"/>
        <v>4468</v>
      </c>
      <c r="H852" s="2">
        <f t="shared" si="315"/>
        <v>0.59501931016113996</v>
      </c>
      <c r="I852" s="2"/>
      <c r="J852" s="2">
        <f t="shared" si="316"/>
        <v>0.18910640564655745</v>
      </c>
      <c r="K852" s="2">
        <f t="shared" si="317"/>
        <v>0.78412571580769741</v>
      </c>
      <c r="L852" s="2">
        <f t="shared" si="318"/>
        <v>4.1283792781994936E-3</v>
      </c>
      <c r="M852" s="2">
        <f t="shared" si="319"/>
        <v>2.2639499267545646E-2</v>
      </c>
      <c r="N852" s="113">
        <v>1420</v>
      </c>
      <c r="O852" s="113">
        <v>5888</v>
      </c>
      <c r="P852" s="113">
        <v>31</v>
      </c>
      <c r="Q852" s="113"/>
      <c r="R852" s="113"/>
      <c r="S852" s="113"/>
      <c r="T852" s="113"/>
      <c r="U852" s="113">
        <v>73</v>
      </c>
      <c r="V852" s="113"/>
      <c r="W852" s="113">
        <v>14</v>
      </c>
      <c r="X852" s="113"/>
      <c r="Y852" s="113">
        <v>0</v>
      </c>
      <c r="Z852" s="113"/>
      <c r="AA852" s="113">
        <v>14</v>
      </c>
      <c r="AB852" s="113">
        <v>19</v>
      </c>
      <c r="AC852" s="113">
        <v>35</v>
      </c>
      <c r="AD852" s="113">
        <v>15</v>
      </c>
      <c r="AE852" s="113"/>
      <c r="AG852" s="7">
        <f>IF(Q852&gt;0,RANK(Q852,(N852:P852,Q852:AE852)),0)</f>
        <v>0</v>
      </c>
      <c r="AH852" s="7">
        <f>IF(R852&gt;0,RANK(R852,(N852:P852,Q852:AE852)),0)</f>
        <v>0</v>
      </c>
      <c r="AI852" s="7">
        <f>IF(T852&gt;0,RANK(T852,(N852:P852,Q852:AE852)),0)</f>
        <v>0</v>
      </c>
      <c r="AJ852" s="7">
        <f>IF(S852&gt;0,RANK(S852,(N852:P852,Q852:AE852)),0)</f>
        <v>0</v>
      </c>
      <c r="AK852" s="2">
        <f t="shared" si="320"/>
        <v>0</v>
      </c>
      <c r="AL852" s="2">
        <f t="shared" si="321"/>
        <v>0</v>
      </c>
      <c r="AM852" s="2">
        <f t="shared" si="322"/>
        <v>0</v>
      </c>
      <c r="AN852" s="2">
        <f t="shared" si="323"/>
        <v>0</v>
      </c>
      <c r="AP852" t="s">
        <v>327</v>
      </c>
      <c r="AQ852" t="s">
        <v>1441</v>
      </c>
      <c r="AR852">
        <v>1</v>
      </c>
      <c r="AT852" s="97">
        <v>19</v>
      </c>
      <c r="AU852" s="99">
        <v>55</v>
      </c>
      <c r="AV852" s="103">
        <f t="shared" si="312"/>
        <v>19055</v>
      </c>
      <c r="AX852" s="7" t="s">
        <v>1370</v>
      </c>
    </row>
    <row r="853" spans="1:50" hidden="1" outlineLevel="1">
      <c r="A853" t="s">
        <v>920</v>
      </c>
      <c r="B853" t="s">
        <v>1441</v>
      </c>
      <c r="C853" s="1">
        <f t="shared" si="313"/>
        <v>18177</v>
      </c>
      <c r="D853" s="7">
        <f>IF(N853&gt;0, RANK(N853,(N853:P853,Q853:AE853)),0)</f>
        <v>2</v>
      </c>
      <c r="E853" s="7">
        <f>IF(O853&gt;0,RANK(O853,(N853:P853,Q853:AE853)),0)</f>
        <v>1</v>
      </c>
      <c r="F853" s="7">
        <f>IF(P853&gt;0,RANK(P853,(N853:P853,Q853:AE853)),0)</f>
        <v>3</v>
      </c>
      <c r="G853" s="1">
        <f t="shared" si="314"/>
        <v>2874</v>
      </c>
      <c r="H853" s="2">
        <f t="shared" si="315"/>
        <v>0.15811189965340816</v>
      </c>
      <c r="I853" s="2"/>
      <c r="J853" s="2">
        <f t="shared" si="316"/>
        <v>0.40639269406392692</v>
      </c>
      <c r="K853" s="2">
        <f t="shared" si="317"/>
        <v>0.56450459371733508</v>
      </c>
      <c r="L853" s="2">
        <f t="shared" si="318"/>
        <v>6.2716619904274636E-3</v>
      </c>
      <c r="M853" s="2">
        <f t="shared" si="319"/>
        <v>2.2831050228310595E-2</v>
      </c>
      <c r="N853" s="113">
        <v>7387</v>
      </c>
      <c r="O853" s="113">
        <v>10261</v>
      </c>
      <c r="P853" s="113">
        <v>114</v>
      </c>
      <c r="Q853" s="113"/>
      <c r="R853" s="113"/>
      <c r="S853" s="113"/>
      <c r="T853" s="113"/>
      <c r="U853" s="113">
        <v>97</v>
      </c>
      <c r="V853" s="113"/>
      <c r="W853" s="113">
        <v>40</v>
      </c>
      <c r="X853" s="113"/>
      <c r="Y853" s="113">
        <v>1</v>
      </c>
      <c r="Z853" s="113"/>
      <c r="AA853" s="113">
        <v>57</v>
      </c>
      <c r="AB853" s="113">
        <v>62</v>
      </c>
      <c r="AC853" s="113">
        <v>102</v>
      </c>
      <c r="AD853" s="113">
        <v>56</v>
      </c>
      <c r="AE853" s="113"/>
      <c r="AG853" s="7">
        <f>IF(Q853&gt;0,RANK(Q853,(N853:P853,Q853:AE853)),0)</f>
        <v>0</v>
      </c>
      <c r="AH853" s="7">
        <f>IF(R853&gt;0,RANK(R853,(N853:P853,Q853:AE853)),0)</f>
        <v>0</v>
      </c>
      <c r="AI853" s="7">
        <f>IF(T853&gt;0,RANK(T853,(N853:P853,Q853:AE853)),0)</f>
        <v>0</v>
      </c>
      <c r="AJ853" s="7">
        <f>IF(S853&gt;0,RANK(S853,(N853:P853,Q853:AE853)),0)</f>
        <v>0</v>
      </c>
      <c r="AK853" s="2">
        <f t="shared" si="320"/>
        <v>0</v>
      </c>
      <c r="AL853" s="2">
        <f t="shared" si="321"/>
        <v>0</v>
      </c>
      <c r="AM853" s="2">
        <f t="shared" si="322"/>
        <v>0</v>
      </c>
      <c r="AN853" s="2">
        <f t="shared" si="323"/>
        <v>0</v>
      </c>
      <c r="AP853" t="s">
        <v>920</v>
      </c>
      <c r="AQ853" t="s">
        <v>1441</v>
      </c>
      <c r="AR853">
        <v>2</v>
      </c>
      <c r="AT853" s="97">
        <v>19</v>
      </c>
      <c r="AU853" s="99">
        <v>57</v>
      </c>
      <c r="AV853" s="103">
        <f t="shared" si="312"/>
        <v>19057</v>
      </c>
      <c r="AX853" s="7" t="s">
        <v>1370</v>
      </c>
    </row>
    <row r="854" spans="1:50" hidden="1" outlineLevel="1">
      <c r="A854" t="s">
        <v>1646</v>
      </c>
      <c r="B854" t="s">
        <v>1441</v>
      </c>
      <c r="C854" s="1">
        <f t="shared" si="313"/>
        <v>7341</v>
      </c>
      <c r="D854" s="7">
        <f>IF(N854&gt;0, RANK(N854,(N854:P854,Q854:AE854)),0)</f>
        <v>2</v>
      </c>
      <c r="E854" s="7">
        <f>IF(O854&gt;0,RANK(O854,(N854:P854,Q854:AE854)),0)</f>
        <v>1</v>
      </c>
      <c r="F854" s="7">
        <f>IF(P854&gt;0,RANK(P854,(N854:P854,Q854:AE854)),0)</f>
        <v>3</v>
      </c>
      <c r="G854" s="1">
        <f t="shared" si="314"/>
        <v>3884</v>
      </c>
      <c r="H854" s="2">
        <f t="shared" si="315"/>
        <v>0.52908323116741585</v>
      </c>
      <c r="I854" s="2"/>
      <c r="J854" s="2">
        <f t="shared" si="316"/>
        <v>0.21700040866366979</v>
      </c>
      <c r="K854" s="2">
        <f t="shared" si="317"/>
        <v>0.74608363983108572</v>
      </c>
      <c r="L854" s="2">
        <f t="shared" si="318"/>
        <v>8.1732733959950961E-3</v>
      </c>
      <c r="M854" s="2">
        <f t="shared" si="319"/>
        <v>2.8742678109249419E-2</v>
      </c>
      <c r="N854" s="113">
        <v>1593</v>
      </c>
      <c r="O854" s="113">
        <v>5477</v>
      </c>
      <c r="P854" s="113">
        <v>60</v>
      </c>
      <c r="Q854" s="113"/>
      <c r="R854" s="113"/>
      <c r="S854" s="113"/>
      <c r="T854" s="113"/>
      <c r="U854" s="113">
        <v>54</v>
      </c>
      <c r="V854" s="113"/>
      <c r="W854" s="113">
        <v>6</v>
      </c>
      <c r="X854" s="113"/>
      <c r="Y854" s="113">
        <v>0</v>
      </c>
      <c r="Z854" s="113"/>
      <c r="AA854" s="113">
        <v>18</v>
      </c>
      <c r="AB854" s="113">
        <v>47</v>
      </c>
      <c r="AC854" s="113">
        <v>53</v>
      </c>
      <c r="AD854" s="113">
        <v>33</v>
      </c>
      <c r="AE854" s="113"/>
      <c r="AG854" s="7">
        <f>IF(Q854&gt;0,RANK(Q854,(N854:P854,Q854:AE854)),0)</f>
        <v>0</v>
      </c>
      <c r="AH854" s="7">
        <f>IF(R854&gt;0,RANK(R854,(N854:P854,Q854:AE854)),0)</f>
        <v>0</v>
      </c>
      <c r="AI854" s="7">
        <f>IF(T854&gt;0,RANK(T854,(N854:P854,Q854:AE854)),0)</f>
        <v>0</v>
      </c>
      <c r="AJ854" s="7">
        <f>IF(S854&gt;0,RANK(S854,(N854:P854,Q854:AE854)),0)</f>
        <v>0</v>
      </c>
      <c r="AK854" s="2">
        <f t="shared" si="320"/>
        <v>0</v>
      </c>
      <c r="AL854" s="2">
        <f t="shared" si="321"/>
        <v>0</v>
      </c>
      <c r="AM854" s="2">
        <f t="shared" si="322"/>
        <v>0</v>
      </c>
      <c r="AN854" s="2">
        <f t="shared" si="323"/>
        <v>0</v>
      </c>
      <c r="AP854" t="s">
        <v>1646</v>
      </c>
      <c r="AQ854" t="s">
        <v>1441</v>
      </c>
      <c r="AR854">
        <v>5</v>
      </c>
      <c r="AT854" s="97">
        <v>19</v>
      </c>
      <c r="AU854" s="99">
        <v>59</v>
      </c>
      <c r="AV854" s="103">
        <f t="shared" si="312"/>
        <v>19059</v>
      </c>
      <c r="AX854" s="7" t="s">
        <v>1370</v>
      </c>
    </row>
    <row r="855" spans="1:50" hidden="1" outlineLevel="1">
      <c r="A855" t="s">
        <v>1553</v>
      </c>
      <c r="B855" t="s">
        <v>1441</v>
      </c>
      <c r="C855" s="1">
        <f t="shared" si="313"/>
        <v>41952</v>
      </c>
      <c r="D855" s="7">
        <f>IF(N855&gt;0, RANK(N855,(N855:P855,Q855:AE855)),0)</f>
        <v>2</v>
      </c>
      <c r="E855" s="7">
        <f>IF(O855&gt;0,RANK(O855,(N855:P855,Q855:AE855)),0)</f>
        <v>1</v>
      </c>
      <c r="F855" s="7">
        <f>IF(P855&gt;0,RANK(P855,(N855:P855,Q855:AE855)),0)</f>
        <v>5</v>
      </c>
      <c r="G855" s="1">
        <f t="shared" si="314"/>
        <v>15621</v>
      </c>
      <c r="H855" s="2">
        <f t="shared" si="315"/>
        <v>0.37235411899313503</v>
      </c>
      <c r="I855" s="2"/>
      <c r="J855" s="2">
        <f t="shared" si="316"/>
        <v>0.30303680396643784</v>
      </c>
      <c r="K855" s="2">
        <f t="shared" si="317"/>
        <v>0.67539092295957281</v>
      </c>
      <c r="L855" s="2">
        <f t="shared" si="318"/>
        <v>2.8842486651411135E-3</v>
      </c>
      <c r="M855" s="2">
        <f t="shared" si="319"/>
        <v>1.8688024408848231E-2</v>
      </c>
      <c r="N855" s="113">
        <v>12713</v>
      </c>
      <c r="O855" s="113">
        <v>28334</v>
      </c>
      <c r="P855" s="113">
        <v>121</v>
      </c>
      <c r="Q855" s="113"/>
      <c r="R855" s="113"/>
      <c r="S855" s="113"/>
      <c r="T855" s="113"/>
      <c r="U855" s="113">
        <v>374</v>
      </c>
      <c r="V855" s="113"/>
      <c r="W855" s="113">
        <v>28</v>
      </c>
      <c r="X855" s="113"/>
      <c r="Y855" s="113">
        <v>9</v>
      </c>
      <c r="Z855" s="113"/>
      <c r="AA855" s="113">
        <v>46</v>
      </c>
      <c r="AB855" s="113">
        <v>104</v>
      </c>
      <c r="AC855" s="113">
        <v>170</v>
      </c>
      <c r="AD855" s="113">
        <v>53</v>
      </c>
      <c r="AE855" s="113"/>
      <c r="AG855" s="7">
        <f>IF(Q855&gt;0,RANK(Q855,(N855:P855,Q855:AE855)),0)</f>
        <v>0</v>
      </c>
      <c r="AH855" s="7">
        <f>IF(R855&gt;0,RANK(R855,(N855:P855,Q855:AE855)),0)</f>
        <v>0</v>
      </c>
      <c r="AI855" s="7">
        <f>IF(T855&gt;0,RANK(T855,(N855:P855,Q855:AE855)),0)</f>
        <v>0</v>
      </c>
      <c r="AJ855" s="7">
        <f>IF(S855&gt;0,RANK(S855,(N855:P855,Q855:AE855)),0)</f>
        <v>0</v>
      </c>
      <c r="AK855" s="2">
        <f t="shared" si="320"/>
        <v>0</v>
      </c>
      <c r="AL855" s="2">
        <f t="shared" si="321"/>
        <v>0</v>
      </c>
      <c r="AM855" s="2">
        <f t="shared" si="322"/>
        <v>0</v>
      </c>
      <c r="AN855" s="2">
        <f t="shared" si="323"/>
        <v>0</v>
      </c>
      <c r="AP855" t="s">
        <v>1553</v>
      </c>
      <c r="AQ855" t="s">
        <v>1441</v>
      </c>
      <c r="AR855">
        <v>1</v>
      </c>
      <c r="AT855" s="97">
        <v>19</v>
      </c>
      <c r="AU855" s="99">
        <v>61</v>
      </c>
      <c r="AV855" s="103">
        <f t="shared" si="312"/>
        <v>19061</v>
      </c>
      <c r="AX855" s="7" t="s">
        <v>1370</v>
      </c>
    </row>
    <row r="856" spans="1:50" hidden="1" outlineLevel="1">
      <c r="A856" t="s">
        <v>1665</v>
      </c>
      <c r="B856" t="s">
        <v>1441</v>
      </c>
      <c r="C856" s="1">
        <f t="shared" si="313"/>
        <v>5098</v>
      </c>
      <c r="D856" s="7">
        <f>IF(N856&gt;0, RANK(N856,(N856:P856,Q856:AE856)),0)</f>
        <v>2</v>
      </c>
      <c r="E856" s="7">
        <f>IF(O856&gt;0,RANK(O856,(N856:P856,Q856:AE856)),0)</f>
        <v>1</v>
      </c>
      <c r="F856" s="7">
        <f>IF(P856&gt;0,RANK(P856,(N856:P856,Q856:AE856)),0)</f>
        <v>4</v>
      </c>
      <c r="G856" s="1">
        <f t="shared" si="314"/>
        <v>2168</v>
      </c>
      <c r="H856" s="2">
        <f t="shared" si="315"/>
        <v>0.42526480972930564</v>
      </c>
      <c r="I856" s="2"/>
      <c r="J856" s="2">
        <f t="shared" si="316"/>
        <v>0.2744213417026285</v>
      </c>
      <c r="K856" s="2">
        <f t="shared" si="317"/>
        <v>0.69968615143193413</v>
      </c>
      <c r="L856" s="2">
        <f t="shared" si="318"/>
        <v>6.2769713613181639E-3</v>
      </c>
      <c r="M856" s="2">
        <f t="shared" si="319"/>
        <v>1.9615535504119264E-2</v>
      </c>
      <c r="N856" s="113">
        <v>1399</v>
      </c>
      <c r="O856" s="113">
        <v>3567</v>
      </c>
      <c r="P856" s="113">
        <v>32</v>
      </c>
      <c r="Q856" s="113"/>
      <c r="R856" s="113"/>
      <c r="S856" s="113"/>
      <c r="T856" s="113"/>
      <c r="U856" s="113">
        <v>23</v>
      </c>
      <c r="V856" s="113"/>
      <c r="W856" s="113">
        <v>1</v>
      </c>
      <c r="X856" s="113"/>
      <c r="Y856" s="113">
        <v>0</v>
      </c>
      <c r="Z856" s="113"/>
      <c r="AA856" s="113">
        <v>10</v>
      </c>
      <c r="AB856" s="113">
        <v>20</v>
      </c>
      <c r="AC856" s="113">
        <v>34</v>
      </c>
      <c r="AD856" s="113">
        <v>12</v>
      </c>
      <c r="AE856" s="113"/>
      <c r="AG856" s="7">
        <f>IF(Q856&gt;0,RANK(Q856,(N856:P856,Q856:AE856)),0)</f>
        <v>0</v>
      </c>
      <c r="AH856" s="7">
        <f>IF(R856&gt;0,RANK(R856,(N856:P856,Q856:AE856)),0)</f>
        <v>0</v>
      </c>
      <c r="AI856" s="7">
        <f>IF(T856&gt;0,RANK(T856,(N856:P856,Q856:AE856)),0)</f>
        <v>0</v>
      </c>
      <c r="AJ856" s="7">
        <f>IF(S856&gt;0,RANK(S856,(N856:P856,Q856:AE856)),0)</f>
        <v>0</v>
      </c>
      <c r="AK856" s="2">
        <f t="shared" si="320"/>
        <v>0</v>
      </c>
      <c r="AL856" s="2">
        <f t="shared" si="321"/>
        <v>0</v>
      </c>
      <c r="AM856" s="2">
        <f t="shared" si="322"/>
        <v>0</v>
      </c>
      <c r="AN856" s="2">
        <f t="shared" si="323"/>
        <v>0</v>
      </c>
      <c r="AP856" t="s">
        <v>1665</v>
      </c>
      <c r="AQ856" t="s">
        <v>1441</v>
      </c>
      <c r="AR856">
        <v>4</v>
      </c>
      <c r="AT856" s="97">
        <v>19</v>
      </c>
      <c r="AU856" s="99">
        <v>63</v>
      </c>
      <c r="AV856" s="103">
        <f t="shared" si="312"/>
        <v>19063</v>
      </c>
      <c r="AX856" s="7" t="s">
        <v>1370</v>
      </c>
    </row>
    <row r="857" spans="1:50" hidden="1" outlineLevel="1">
      <c r="A857" t="s">
        <v>1177</v>
      </c>
      <c r="B857" t="s">
        <v>1441</v>
      </c>
      <c r="C857" s="1">
        <f t="shared" ref="C857:C888" si="324">SUM(N857:AE857)</f>
        <v>9813</v>
      </c>
      <c r="D857" s="7">
        <f>IF(N857&gt;0, RANK(N857,(N857:P857,Q857:AE857)),0)</f>
        <v>2</v>
      </c>
      <c r="E857" s="7">
        <f>IF(O857&gt;0,RANK(O857,(N857:P857,Q857:AE857)),0)</f>
        <v>1</v>
      </c>
      <c r="F857" s="7">
        <f>IF(P857&gt;0,RANK(P857,(N857:P857,Q857:AE857)),0)</f>
        <v>4</v>
      </c>
      <c r="G857" s="1">
        <f t="shared" ref="G857:G888" si="325">IF(C857&gt;0,MAX(N857:P857)-LARGE(N857:P857,2),0)</f>
        <v>4608</v>
      </c>
      <c r="H857" s="2">
        <f t="shared" ref="H857:H888" si="326">IF(C857&gt;0,G857/C857,0)</f>
        <v>0.46958116783858145</v>
      </c>
      <c r="I857" s="2"/>
      <c r="J857" s="2">
        <f t="shared" ref="J857:J888" si="327">IF($C857=0,"-",N857/$C857)</f>
        <v>0.25017833486191787</v>
      </c>
      <c r="K857" s="2">
        <f t="shared" ref="K857:K888" si="328">IF($C857=0,"-",O857/$C857)</f>
        <v>0.71975950270049938</v>
      </c>
      <c r="L857" s="2">
        <f t="shared" ref="L857:L888" si="329">IF($C857=0,"-",P857/$C857)</f>
        <v>7.0314888413329259E-3</v>
      </c>
      <c r="M857" s="2">
        <f t="shared" ref="M857:M888" si="330">IF(C857=0,"-",(1-J857-K857-L857))</f>
        <v>2.3030673596249825E-2</v>
      </c>
      <c r="N857" s="113">
        <v>2455</v>
      </c>
      <c r="O857" s="113">
        <v>7063</v>
      </c>
      <c r="P857" s="113">
        <v>69</v>
      </c>
      <c r="Q857" s="113"/>
      <c r="R857" s="113"/>
      <c r="S857" s="113"/>
      <c r="T857" s="113"/>
      <c r="U857" s="113">
        <v>120</v>
      </c>
      <c r="V857" s="113"/>
      <c r="W857" s="113">
        <v>14</v>
      </c>
      <c r="X857" s="113"/>
      <c r="Y857" s="113">
        <v>0</v>
      </c>
      <c r="Z857" s="113"/>
      <c r="AA857" s="113">
        <v>31</v>
      </c>
      <c r="AB857" s="113">
        <v>16</v>
      </c>
      <c r="AC857" s="113">
        <v>25</v>
      </c>
      <c r="AD857" s="113">
        <v>20</v>
      </c>
      <c r="AE857" s="113"/>
      <c r="AG857" s="7">
        <f>IF(Q857&gt;0,RANK(Q857,(N857:P857,Q857:AE857)),0)</f>
        <v>0</v>
      </c>
      <c r="AH857" s="7">
        <f>IF(R857&gt;0,RANK(R857,(N857:P857,Q857:AE857)),0)</f>
        <v>0</v>
      </c>
      <c r="AI857" s="7">
        <f>IF(T857&gt;0,RANK(T857,(N857:P857,Q857:AE857)),0)</f>
        <v>0</v>
      </c>
      <c r="AJ857" s="7">
        <f>IF(S857&gt;0,RANK(S857,(N857:P857,Q857:AE857)),0)</f>
        <v>0</v>
      </c>
      <c r="AK857" s="2">
        <f t="shared" ref="AK857:AK888" si="331">IF($C857=0,"-",Q857/$C857)</f>
        <v>0</v>
      </c>
      <c r="AL857" s="2">
        <f t="shared" ref="AL857:AL888" si="332">IF($C857=0,"-",R857/$C857)</f>
        <v>0</v>
      </c>
      <c r="AM857" s="2">
        <f t="shared" ref="AM857:AM888" si="333">IF($C857=0,"-",T857/$C857)</f>
        <v>0</v>
      </c>
      <c r="AN857" s="2">
        <f t="shared" ref="AN857:AN888" si="334">IF($C857=0,"-",S857/$C857)</f>
        <v>0</v>
      </c>
      <c r="AP857" t="s">
        <v>1177</v>
      </c>
      <c r="AQ857" t="s">
        <v>1441</v>
      </c>
      <c r="AR857">
        <v>1</v>
      </c>
      <c r="AT857" s="97">
        <v>19</v>
      </c>
      <c r="AU857" s="99">
        <v>65</v>
      </c>
      <c r="AV857" s="103">
        <f t="shared" si="312"/>
        <v>19065</v>
      </c>
      <c r="AX857" s="7" t="s">
        <v>1370</v>
      </c>
    </row>
    <row r="858" spans="1:50" hidden="1" outlineLevel="1">
      <c r="A858" t="s">
        <v>1941</v>
      </c>
      <c r="B858" t="s">
        <v>1441</v>
      </c>
      <c r="C858" s="1">
        <f t="shared" si="324"/>
        <v>7652</v>
      </c>
      <c r="D858" s="7">
        <f>IF(N858&gt;0, RANK(N858,(N858:P858,Q858:AE858)),0)</f>
        <v>2</v>
      </c>
      <c r="E858" s="7">
        <f>IF(O858&gt;0,RANK(O858,(N858:P858,Q858:AE858)),0)</f>
        <v>1</v>
      </c>
      <c r="F858" s="7">
        <f>IF(P858&gt;0,RANK(P858,(N858:P858,Q858:AE858)),0)</f>
        <v>3</v>
      </c>
      <c r="G858" s="1">
        <f t="shared" si="325"/>
        <v>3858</v>
      </c>
      <c r="H858" s="2">
        <f t="shared" si="326"/>
        <v>0.50418191322530059</v>
      </c>
      <c r="I858" s="2"/>
      <c r="J858" s="2">
        <f t="shared" si="327"/>
        <v>0.22007318348144275</v>
      </c>
      <c r="K858" s="2">
        <f t="shared" si="328"/>
        <v>0.72425509670674337</v>
      </c>
      <c r="L858" s="2">
        <f t="shared" si="329"/>
        <v>4.2341871406168324E-2</v>
      </c>
      <c r="M858" s="2">
        <f t="shared" si="330"/>
        <v>1.3329848405645522E-2</v>
      </c>
      <c r="N858" s="113">
        <v>1684</v>
      </c>
      <c r="O858" s="113">
        <v>5542</v>
      </c>
      <c r="P858" s="113">
        <v>324</v>
      </c>
      <c r="Q858" s="113"/>
      <c r="R858" s="113"/>
      <c r="S858" s="113"/>
      <c r="T858" s="113"/>
      <c r="U858" s="113">
        <v>50</v>
      </c>
      <c r="V858" s="113"/>
      <c r="W858" s="113">
        <v>0</v>
      </c>
      <c r="X858" s="113"/>
      <c r="Y858" s="113">
        <v>0</v>
      </c>
      <c r="Z858" s="113"/>
      <c r="AA858" s="113">
        <v>13</v>
      </c>
      <c r="AB858" s="113">
        <v>11</v>
      </c>
      <c r="AC858" s="113">
        <v>17</v>
      </c>
      <c r="AD858" s="113">
        <v>11</v>
      </c>
      <c r="AE858" s="113"/>
      <c r="AG858" s="7">
        <f>IF(Q858&gt;0,RANK(Q858,(N858:P858,Q858:AE858)),0)</f>
        <v>0</v>
      </c>
      <c r="AH858" s="7">
        <f>IF(R858&gt;0,RANK(R858,(N858:P858,Q858:AE858)),0)</f>
        <v>0</v>
      </c>
      <c r="AI858" s="7">
        <f>IF(T858&gt;0,RANK(T858,(N858:P858,Q858:AE858)),0)</f>
        <v>0</v>
      </c>
      <c r="AJ858" s="7">
        <f>IF(S858&gt;0,RANK(S858,(N858:P858,Q858:AE858)),0)</f>
        <v>0</v>
      </c>
      <c r="AK858" s="2">
        <f t="shared" si="331"/>
        <v>0</v>
      </c>
      <c r="AL858" s="2">
        <f t="shared" si="332"/>
        <v>0</v>
      </c>
      <c r="AM858" s="2">
        <f t="shared" si="333"/>
        <v>0</v>
      </c>
      <c r="AN858" s="2">
        <f t="shared" si="334"/>
        <v>0</v>
      </c>
      <c r="AP858" t="s">
        <v>1941</v>
      </c>
      <c r="AQ858" t="s">
        <v>1441</v>
      </c>
      <c r="AR858">
        <v>4</v>
      </c>
      <c r="AT858" s="97">
        <v>19</v>
      </c>
      <c r="AU858" s="99">
        <v>67</v>
      </c>
      <c r="AV858" s="103">
        <f t="shared" si="312"/>
        <v>19067</v>
      </c>
      <c r="AX858" s="7" t="s">
        <v>1370</v>
      </c>
    </row>
    <row r="859" spans="1:50" hidden="1" outlineLevel="1">
      <c r="A859" t="s">
        <v>1785</v>
      </c>
      <c r="B859" t="s">
        <v>1441</v>
      </c>
      <c r="C859" s="1">
        <f t="shared" si="324"/>
        <v>4893</v>
      </c>
      <c r="D859" s="7">
        <f>IF(N859&gt;0, RANK(N859,(N859:P859,Q859:AE859)),0)</f>
        <v>2</v>
      </c>
      <c r="E859" s="7">
        <f>IF(O859&gt;0,RANK(O859,(N859:P859,Q859:AE859)),0)</f>
        <v>1</v>
      </c>
      <c r="F859" s="7">
        <f>IF(P859&gt;0,RANK(P859,(N859:P859,Q859:AE859)),0)</f>
        <v>5</v>
      </c>
      <c r="G859" s="1">
        <f t="shared" si="325"/>
        <v>2990</v>
      </c>
      <c r="H859" s="2">
        <f t="shared" si="326"/>
        <v>0.61107704884528924</v>
      </c>
      <c r="I859" s="2"/>
      <c r="J859" s="2">
        <f t="shared" si="327"/>
        <v>0.18311874105865522</v>
      </c>
      <c r="K859" s="2">
        <f t="shared" si="328"/>
        <v>0.79419578990394446</v>
      </c>
      <c r="L859" s="2">
        <f t="shared" si="329"/>
        <v>5.3137134682199058E-3</v>
      </c>
      <c r="M859" s="2">
        <f t="shared" si="330"/>
        <v>1.7371755569180414E-2</v>
      </c>
      <c r="N859" s="113">
        <v>896</v>
      </c>
      <c r="O859" s="113">
        <v>3886</v>
      </c>
      <c r="P859" s="113">
        <v>26</v>
      </c>
      <c r="Q859" s="113"/>
      <c r="R859" s="113"/>
      <c r="S859" s="113"/>
      <c r="T859" s="113"/>
      <c r="U859" s="113">
        <v>34</v>
      </c>
      <c r="V859" s="113"/>
      <c r="W859" s="113">
        <v>6</v>
      </c>
      <c r="X859" s="113"/>
      <c r="Y859" s="113">
        <v>0</v>
      </c>
      <c r="Z859" s="113"/>
      <c r="AA859" s="113">
        <v>6</v>
      </c>
      <c r="AB859" s="113">
        <v>7</v>
      </c>
      <c r="AC859" s="113">
        <v>27</v>
      </c>
      <c r="AD859" s="113">
        <v>5</v>
      </c>
      <c r="AE859" s="113"/>
      <c r="AG859" s="7">
        <f>IF(Q859&gt;0,RANK(Q859,(N859:P859,Q859:AE859)),0)</f>
        <v>0</v>
      </c>
      <c r="AH859" s="7">
        <f>IF(R859&gt;0,RANK(R859,(N859:P859,Q859:AE859)),0)</f>
        <v>0</v>
      </c>
      <c r="AI859" s="7">
        <f>IF(T859&gt;0,RANK(T859,(N859:P859,Q859:AE859)),0)</f>
        <v>0</v>
      </c>
      <c r="AJ859" s="7">
        <f>IF(S859&gt;0,RANK(S859,(N859:P859,Q859:AE859)),0)</f>
        <v>0</v>
      </c>
      <c r="AK859" s="2">
        <f t="shared" si="331"/>
        <v>0</v>
      </c>
      <c r="AL859" s="2">
        <f t="shared" si="332"/>
        <v>0</v>
      </c>
      <c r="AM859" s="2">
        <f t="shared" si="333"/>
        <v>0</v>
      </c>
      <c r="AN859" s="2">
        <f t="shared" si="334"/>
        <v>0</v>
      </c>
      <c r="AP859" t="s">
        <v>1785</v>
      </c>
      <c r="AQ859" t="s">
        <v>1441</v>
      </c>
      <c r="AR859">
        <v>4</v>
      </c>
      <c r="AT859" s="97">
        <v>19</v>
      </c>
      <c r="AU859" s="99">
        <v>69</v>
      </c>
      <c r="AV859" s="103">
        <f t="shared" si="312"/>
        <v>19069</v>
      </c>
      <c r="AX859" s="7" t="s">
        <v>1370</v>
      </c>
    </row>
    <row r="860" spans="1:50" hidden="1" outlineLevel="1">
      <c r="A860" t="s">
        <v>1144</v>
      </c>
      <c r="B860" t="s">
        <v>1441</v>
      </c>
      <c r="C860" s="1">
        <f t="shared" si="324"/>
        <v>3865</v>
      </c>
      <c r="D860" s="7">
        <f>IF(N860&gt;0, RANK(N860,(N860:P860,Q860:AE860)),0)</f>
        <v>2</v>
      </c>
      <c r="E860" s="7">
        <f>IF(O860&gt;0,RANK(O860,(N860:P860,Q860:AE860)),0)</f>
        <v>1</v>
      </c>
      <c r="F860" s="7">
        <f>IF(P860&gt;0,RANK(P860,(N860:P860,Q860:AE860)),0)</f>
        <v>7</v>
      </c>
      <c r="G860" s="1">
        <f t="shared" si="325"/>
        <v>1823</v>
      </c>
      <c r="H860" s="2">
        <f t="shared" si="326"/>
        <v>0.47166882276843469</v>
      </c>
      <c r="I860" s="2"/>
      <c r="J860" s="2">
        <f t="shared" si="327"/>
        <v>0.24683053040103492</v>
      </c>
      <c r="K860" s="2">
        <f t="shared" si="328"/>
        <v>0.71849935316946956</v>
      </c>
      <c r="L860" s="2">
        <f t="shared" si="329"/>
        <v>3.1047865459249676E-3</v>
      </c>
      <c r="M860" s="2">
        <f t="shared" si="330"/>
        <v>3.1565329883570498E-2</v>
      </c>
      <c r="N860" s="113">
        <v>954</v>
      </c>
      <c r="O860" s="113">
        <v>2777</v>
      </c>
      <c r="P860" s="113">
        <v>12</v>
      </c>
      <c r="Q860" s="113"/>
      <c r="R860" s="113"/>
      <c r="S860" s="113"/>
      <c r="T860" s="113"/>
      <c r="U860" s="113">
        <v>45</v>
      </c>
      <c r="V860" s="113"/>
      <c r="W860" s="113">
        <v>4</v>
      </c>
      <c r="X860" s="113"/>
      <c r="Y860" s="113">
        <v>1</v>
      </c>
      <c r="Z860" s="113"/>
      <c r="AA860" s="113">
        <v>26</v>
      </c>
      <c r="AB860" s="113">
        <v>14</v>
      </c>
      <c r="AC860" s="113">
        <v>29</v>
      </c>
      <c r="AD860" s="113">
        <v>3</v>
      </c>
      <c r="AE860" s="113"/>
      <c r="AG860" s="7">
        <f>IF(Q860&gt;0,RANK(Q860,(N860:P860,Q860:AE860)),0)</f>
        <v>0</v>
      </c>
      <c r="AH860" s="7">
        <f>IF(R860&gt;0,RANK(R860,(N860:P860,Q860:AE860)),0)</f>
        <v>0</v>
      </c>
      <c r="AI860" s="7">
        <f>IF(T860&gt;0,RANK(T860,(N860:P860,Q860:AE860)),0)</f>
        <v>0</v>
      </c>
      <c r="AJ860" s="7">
        <f>IF(S860&gt;0,RANK(S860,(N860:P860,Q860:AE860)),0)</f>
        <v>0</v>
      </c>
      <c r="AK860" s="2">
        <f t="shared" si="331"/>
        <v>0</v>
      </c>
      <c r="AL860" s="2">
        <f t="shared" si="332"/>
        <v>0</v>
      </c>
      <c r="AM860" s="2">
        <f t="shared" si="333"/>
        <v>0</v>
      </c>
      <c r="AN860" s="2">
        <f t="shared" si="334"/>
        <v>0</v>
      </c>
      <c r="AP860" t="s">
        <v>1144</v>
      </c>
      <c r="AQ860" t="s">
        <v>1441</v>
      </c>
      <c r="AR860">
        <v>5</v>
      </c>
      <c r="AT860" s="97">
        <v>19</v>
      </c>
      <c r="AU860" s="99">
        <v>71</v>
      </c>
      <c r="AV860" s="103">
        <f t="shared" si="312"/>
        <v>19071</v>
      </c>
      <c r="AX860" s="7" t="s">
        <v>1370</v>
      </c>
    </row>
    <row r="861" spans="1:50" hidden="1" outlineLevel="1">
      <c r="A861" t="s">
        <v>1999</v>
      </c>
      <c r="B861" t="s">
        <v>1441</v>
      </c>
      <c r="C861" s="1">
        <f t="shared" si="324"/>
        <v>5175</v>
      </c>
      <c r="D861" s="7">
        <f>IF(N861&gt;0, RANK(N861,(N861:P861,Q861:AE861)),0)</f>
        <v>2</v>
      </c>
      <c r="E861" s="7">
        <f>IF(O861&gt;0,RANK(O861,(N861:P861,Q861:AE861)),0)</f>
        <v>1</v>
      </c>
      <c r="F861" s="7">
        <f>IF(P861&gt;0,RANK(P861,(N861:P861,Q861:AE861)),0)</f>
        <v>5</v>
      </c>
      <c r="G861" s="1">
        <f t="shared" si="325"/>
        <v>2564</v>
      </c>
      <c r="H861" s="2">
        <f t="shared" si="326"/>
        <v>0.49545893719806761</v>
      </c>
      <c r="I861" s="2"/>
      <c r="J861" s="2">
        <f t="shared" si="327"/>
        <v>0.24463768115942028</v>
      </c>
      <c r="K861" s="2">
        <f t="shared" si="328"/>
        <v>0.74009661835748797</v>
      </c>
      <c r="L861" s="2">
        <f t="shared" si="329"/>
        <v>2.1256038647342996E-3</v>
      </c>
      <c r="M861" s="2">
        <f t="shared" si="330"/>
        <v>1.3140096618357426E-2</v>
      </c>
      <c r="N861" s="113">
        <v>1266</v>
      </c>
      <c r="O861" s="113">
        <v>3830</v>
      </c>
      <c r="P861" s="113">
        <v>11</v>
      </c>
      <c r="Q861" s="113"/>
      <c r="R861" s="113"/>
      <c r="S861" s="113"/>
      <c r="T861" s="113"/>
      <c r="U861" s="113">
        <v>26</v>
      </c>
      <c r="V861" s="113"/>
      <c r="W861" s="113">
        <v>3</v>
      </c>
      <c r="X861" s="113"/>
      <c r="Y861" s="113">
        <v>1</v>
      </c>
      <c r="Z861" s="113"/>
      <c r="AA861" s="113">
        <v>5</v>
      </c>
      <c r="AB861" s="113">
        <v>4</v>
      </c>
      <c r="AC861" s="113">
        <v>25</v>
      </c>
      <c r="AD861" s="113">
        <v>4</v>
      </c>
      <c r="AE861" s="113"/>
      <c r="AG861" s="7">
        <f>IF(Q861&gt;0,RANK(Q861,(N861:P861,Q861:AE861)),0)</f>
        <v>0</v>
      </c>
      <c r="AH861" s="7">
        <f>IF(R861&gt;0,RANK(R861,(N861:P861,Q861:AE861)),0)</f>
        <v>0</v>
      </c>
      <c r="AI861" s="7">
        <f>IF(T861&gt;0,RANK(T861,(N861:P861,Q861:AE861)),0)</f>
        <v>0</v>
      </c>
      <c r="AJ861" s="7">
        <f>IF(S861&gt;0,RANK(S861,(N861:P861,Q861:AE861)),0)</f>
        <v>0</v>
      </c>
      <c r="AK861" s="2">
        <f t="shared" si="331"/>
        <v>0</v>
      </c>
      <c r="AL861" s="2">
        <f t="shared" si="332"/>
        <v>0</v>
      </c>
      <c r="AM861" s="2">
        <f t="shared" si="333"/>
        <v>0</v>
      </c>
      <c r="AN861" s="2">
        <f t="shared" si="334"/>
        <v>0</v>
      </c>
      <c r="AP861" t="s">
        <v>1999</v>
      </c>
      <c r="AQ861" t="s">
        <v>1441</v>
      </c>
      <c r="AR861">
        <v>4</v>
      </c>
      <c r="AT861" s="97">
        <v>19</v>
      </c>
      <c r="AU861" s="99">
        <v>73</v>
      </c>
      <c r="AV861" s="103">
        <f t="shared" si="312"/>
        <v>19073</v>
      </c>
      <c r="AX861" s="7" t="s">
        <v>1370</v>
      </c>
    </row>
    <row r="862" spans="1:50" hidden="1" outlineLevel="1">
      <c r="A862" t="s">
        <v>407</v>
      </c>
      <c r="B862" t="s">
        <v>1441</v>
      </c>
      <c r="C862" s="1">
        <f t="shared" si="324"/>
        <v>5733</v>
      </c>
      <c r="D862" s="7">
        <f>IF(N862&gt;0, RANK(N862,(N862:P862,Q862:AE862)),0)</f>
        <v>2</v>
      </c>
      <c r="E862" s="7">
        <f>IF(O862&gt;0,RANK(O862,(N862:P862,Q862:AE862)),0)</f>
        <v>1</v>
      </c>
      <c r="F862" s="7">
        <f>IF(P862&gt;0,RANK(P862,(N862:P862,Q862:AE862)),0)</f>
        <v>4</v>
      </c>
      <c r="G862" s="1">
        <f t="shared" si="325"/>
        <v>3813</v>
      </c>
      <c r="H862" s="2">
        <f t="shared" si="326"/>
        <v>0.66509680795395076</v>
      </c>
      <c r="I862" s="2"/>
      <c r="J862" s="2">
        <f t="shared" si="327"/>
        <v>0.15611372754229896</v>
      </c>
      <c r="K862" s="2">
        <f t="shared" si="328"/>
        <v>0.82121053549624978</v>
      </c>
      <c r="L862" s="2">
        <f t="shared" si="329"/>
        <v>4.1862899005756151E-3</v>
      </c>
      <c r="M862" s="2">
        <f t="shared" si="330"/>
        <v>1.8489447060875581E-2</v>
      </c>
      <c r="N862" s="113">
        <v>895</v>
      </c>
      <c r="O862" s="113">
        <v>4708</v>
      </c>
      <c r="P862" s="113">
        <v>24</v>
      </c>
      <c r="Q862" s="113"/>
      <c r="R862" s="113"/>
      <c r="S862" s="113"/>
      <c r="T862" s="113"/>
      <c r="U862" s="113">
        <v>49</v>
      </c>
      <c r="V862" s="113"/>
      <c r="W862" s="113">
        <v>6</v>
      </c>
      <c r="X862" s="113"/>
      <c r="Y862" s="113">
        <v>0</v>
      </c>
      <c r="Z862" s="113"/>
      <c r="AA862" s="113">
        <v>9</v>
      </c>
      <c r="AB862" s="113">
        <v>18</v>
      </c>
      <c r="AC862" s="113">
        <v>15</v>
      </c>
      <c r="AD862" s="113">
        <v>9</v>
      </c>
      <c r="AE862" s="113"/>
      <c r="AG862" s="7">
        <f>IF(Q862&gt;0,RANK(Q862,(N862:P862,Q862:AE862)),0)</f>
        <v>0</v>
      </c>
      <c r="AH862" s="7">
        <f>IF(R862&gt;0,RANK(R862,(N862:P862,Q862:AE862)),0)</f>
        <v>0</v>
      </c>
      <c r="AI862" s="7">
        <f>IF(T862&gt;0,RANK(T862,(N862:P862,Q862:AE862)),0)</f>
        <v>0</v>
      </c>
      <c r="AJ862" s="7">
        <f>IF(S862&gt;0,RANK(S862,(N862:P862,Q862:AE862)),0)</f>
        <v>0</v>
      </c>
      <c r="AK862" s="2">
        <f t="shared" si="331"/>
        <v>0</v>
      </c>
      <c r="AL862" s="2">
        <f t="shared" si="332"/>
        <v>0</v>
      </c>
      <c r="AM862" s="2">
        <f t="shared" si="333"/>
        <v>0</v>
      </c>
      <c r="AN862" s="2">
        <f t="shared" si="334"/>
        <v>0</v>
      </c>
      <c r="AP862" t="s">
        <v>407</v>
      </c>
      <c r="AQ862" t="s">
        <v>1441</v>
      </c>
      <c r="AR862">
        <v>3</v>
      </c>
      <c r="AT862" s="97">
        <v>19</v>
      </c>
      <c r="AU862" s="99">
        <v>75</v>
      </c>
      <c r="AV862" s="103">
        <f t="shared" si="312"/>
        <v>19075</v>
      </c>
      <c r="AX862" s="7" t="s">
        <v>1370</v>
      </c>
    </row>
    <row r="863" spans="1:50" hidden="1" outlineLevel="1">
      <c r="A863" t="s">
        <v>1708</v>
      </c>
      <c r="B863" t="s">
        <v>1441</v>
      </c>
      <c r="C863" s="1">
        <f t="shared" si="324"/>
        <v>5126</v>
      </c>
      <c r="D863" s="7">
        <f>IF(N863&gt;0, RANK(N863,(N863:P863,Q863:AE863)),0)</f>
        <v>2</v>
      </c>
      <c r="E863" s="7">
        <f>IF(O863&gt;0,RANK(O863,(N863:P863,Q863:AE863)),0)</f>
        <v>1</v>
      </c>
      <c r="F863" s="7">
        <f>IF(P863&gt;0,RANK(P863,(N863:P863,Q863:AE863)),0)</f>
        <v>4</v>
      </c>
      <c r="G863" s="1">
        <f t="shared" si="325"/>
        <v>2340</v>
      </c>
      <c r="H863" s="2">
        <f t="shared" si="326"/>
        <v>0.45649629340616465</v>
      </c>
      <c r="I863" s="2"/>
      <c r="J863" s="2">
        <f t="shared" si="327"/>
        <v>0.25673039406944986</v>
      </c>
      <c r="K863" s="2">
        <f t="shared" si="328"/>
        <v>0.71322668747561446</v>
      </c>
      <c r="L863" s="2">
        <f t="shared" si="329"/>
        <v>8.9738587592664842E-3</v>
      </c>
      <c r="M863" s="2">
        <f t="shared" si="330"/>
        <v>2.106905969566919E-2</v>
      </c>
      <c r="N863" s="113">
        <v>1316</v>
      </c>
      <c r="O863" s="113">
        <v>3656</v>
      </c>
      <c r="P863" s="113">
        <v>46</v>
      </c>
      <c r="Q863" s="113"/>
      <c r="R863" s="113"/>
      <c r="S863" s="113"/>
      <c r="T863" s="113"/>
      <c r="U863" s="113">
        <v>48</v>
      </c>
      <c r="V863" s="113"/>
      <c r="W863" s="113">
        <v>2</v>
      </c>
      <c r="X863" s="113"/>
      <c r="Y863" s="113">
        <v>0</v>
      </c>
      <c r="Z863" s="113"/>
      <c r="AA863" s="113">
        <v>13</v>
      </c>
      <c r="AB863" s="113">
        <v>16</v>
      </c>
      <c r="AC863" s="113">
        <v>18</v>
      </c>
      <c r="AD863" s="113">
        <v>11</v>
      </c>
      <c r="AE863" s="113"/>
      <c r="AG863" s="7">
        <f>IF(Q863&gt;0,RANK(Q863,(N863:P863,Q863:AE863)),0)</f>
        <v>0</v>
      </c>
      <c r="AH863" s="7">
        <f>IF(R863&gt;0,RANK(R863,(N863:P863,Q863:AE863)),0)</f>
        <v>0</v>
      </c>
      <c r="AI863" s="7">
        <f>IF(T863&gt;0,RANK(T863,(N863:P863,Q863:AE863)),0)</f>
        <v>0</v>
      </c>
      <c r="AJ863" s="7">
        <f>IF(S863&gt;0,RANK(S863,(N863:P863,Q863:AE863)),0)</f>
        <v>0</v>
      </c>
      <c r="AK863" s="2">
        <f t="shared" si="331"/>
        <v>0</v>
      </c>
      <c r="AL863" s="2">
        <f t="shared" si="332"/>
        <v>0</v>
      </c>
      <c r="AM863" s="2">
        <f t="shared" si="333"/>
        <v>0</v>
      </c>
      <c r="AN863" s="2">
        <f t="shared" si="334"/>
        <v>0</v>
      </c>
      <c r="AP863" t="s">
        <v>1708</v>
      </c>
      <c r="AQ863" t="s">
        <v>1441</v>
      </c>
      <c r="AR863">
        <v>5</v>
      </c>
      <c r="AT863" s="97">
        <v>19</v>
      </c>
      <c r="AU863" s="99">
        <v>77</v>
      </c>
      <c r="AV863" s="103">
        <f t="shared" si="312"/>
        <v>19077</v>
      </c>
      <c r="AX863" s="7" t="s">
        <v>1370</v>
      </c>
    </row>
    <row r="864" spans="1:50" hidden="1" outlineLevel="1">
      <c r="A864" t="s">
        <v>1893</v>
      </c>
      <c r="B864" t="s">
        <v>1441</v>
      </c>
      <c r="C864" s="1">
        <f t="shared" si="324"/>
        <v>7951</v>
      </c>
      <c r="D864" s="7">
        <f>IF(N864&gt;0, RANK(N864,(N864:P864,Q864:AE864)),0)</f>
        <v>2</v>
      </c>
      <c r="E864" s="7">
        <f>IF(O864&gt;0,RANK(O864,(N864:P864,Q864:AE864)),0)</f>
        <v>1</v>
      </c>
      <c r="F864" s="7">
        <f>IF(P864&gt;0,RANK(P864,(N864:P864,Q864:AE864)),0)</f>
        <v>5</v>
      </c>
      <c r="G864" s="1">
        <f t="shared" si="325"/>
        <v>3893</v>
      </c>
      <c r="H864" s="2">
        <f t="shared" si="326"/>
        <v>0.48962394667337444</v>
      </c>
      <c r="I864" s="2"/>
      <c r="J864" s="2">
        <f t="shared" si="327"/>
        <v>0.24047289649100742</v>
      </c>
      <c r="K864" s="2">
        <f t="shared" si="328"/>
        <v>0.73009684316438184</v>
      </c>
      <c r="L864" s="2">
        <f t="shared" si="329"/>
        <v>3.7731103005911207E-3</v>
      </c>
      <c r="M864" s="2">
        <f t="shared" si="330"/>
        <v>2.5657150044019594E-2</v>
      </c>
      <c r="N864" s="113">
        <v>1912</v>
      </c>
      <c r="O864" s="113">
        <v>5805</v>
      </c>
      <c r="P864" s="113">
        <v>30</v>
      </c>
      <c r="Q864" s="113"/>
      <c r="R864" s="113"/>
      <c r="S864" s="113"/>
      <c r="T864" s="113"/>
      <c r="U864" s="113">
        <v>99</v>
      </c>
      <c r="V864" s="113"/>
      <c r="W864" s="113">
        <v>3</v>
      </c>
      <c r="X864" s="113"/>
      <c r="Y864" s="113">
        <v>0</v>
      </c>
      <c r="Z864" s="113"/>
      <c r="AA864" s="113">
        <v>9</v>
      </c>
      <c r="AB864" s="113">
        <v>26</v>
      </c>
      <c r="AC864" s="113">
        <v>47</v>
      </c>
      <c r="AD864" s="113">
        <v>20</v>
      </c>
      <c r="AE864" s="113"/>
      <c r="AG864" s="7">
        <f>IF(Q864&gt;0,RANK(Q864,(N864:P864,Q864:AE864)),0)</f>
        <v>0</v>
      </c>
      <c r="AH864" s="7">
        <f>IF(R864&gt;0,RANK(R864,(N864:P864,Q864:AE864)),0)</f>
        <v>0</v>
      </c>
      <c r="AI864" s="7">
        <f>IF(T864&gt;0,RANK(T864,(N864:P864,Q864:AE864)),0)</f>
        <v>0</v>
      </c>
      <c r="AJ864" s="7">
        <f>IF(S864&gt;0,RANK(S864,(N864:P864,Q864:AE864)),0)</f>
        <v>0</v>
      </c>
      <c r="AK864" s="2">
        <f t="shared" si="331"/>
        <v>0</v>
      </c>
      <c r="AL864" s="2">
        <f t="shared" si="332"/>
        <v>0</v>
      </c>
      <c r="AM864" s="2">
        <f t="shared" si="333"/>
        <v>0</v>
      </c>
      <c r="AN864" s="2">
        <f t="shared" si="334"/>
        <v>0</v>
      </c>
      <c r="AP864" t="s">
        <v>1893</v>
      </c>
      <c r="AQ864" t="s">
        <v>1441</v>
      </c>
      <c r="AR864">
        <v>4</v>
      </c>
      <c r="AT864" s="97">
        <v>19</v>
      </c>
      <c r="AU864" s="99">
        <v>79</v>
      </c>
      <c r="AV864" s="103">
        <f t="shared" ref="AV864:AV927" si="335">1000*AT864+AU864</f>
        <v>19079</v>
      </c>
      <c r="AX864" s="7" t="s">
        <v>1370</v>
      </c>
    </row>
    <row r="865" spans="1:50" hidden="1" outlineLevel="1">
      <c r="A865" t="s">
        <v>1521</v>
      </c>
      <c r="B865" t="s">
        <v>1441</v>
      </c>
      <c r="C865" s="1">
        <f t="shared" si="324"/>
        <v>5778</v>
      </c>
      <c r="D865" s="7">
        <f>IF(N865&gt;0, RANK(N865,(N865:P865,Q865:AE865)),0)</f>
        <v>2</v>
      </c>
      <c r="E865" s="7">
        <f>IF(O865&gt;0,RANK(O865,(N865:P865,Q865:AE865)),0)</f>
        <v>1</v>
      </c>
      <c r="F865" s="7">
        <f>IF(P865&gt;0,RANK(P865,(N865:P865,Q865:AE865)),0)</f>
        <v>4</v>
      </c>
      <c r="G865" s="1">
        <f t="shared" si="325"/>
        <v>3841</v>
      </c>
      <c r="H865" s="2">
        <f t="shared" si="326"/>
        <v>0.66476289373485631</v>
      </c>
      <c r="I865" s="2"/>
      <c r="J865" s="2">
        <f t="shared" si="327"/>
        <v>0.15939771547248183</v>
      </c>
      <c r="K865" s="2">
        <f t="shared" si="328"/>
        <v>0.82416060920733814</v>
      </c>
      <c r="L865" s="2">
        <f t="shared" si="329"/>
        <v>3.8075458636206302E-3</v>
      </c>
      <c r="M865" s="2">
        <f t="shared" si="330"/>
        <v>1.2634129456559407E-2</v>
      </c>
      <c r="N865" s="113">
        <v>921</v>
      </c>
      <c r="O865" s="113">
        <v>4762</v>
      </c>
      <c r="P865" s="113">
        <v>22</v>
      </c>
      <c r="Q865" s="113"/>
      <c r="R865" s="113"/>
      <c r="S865" s="113"/>
      <c r="T865" s="113"/>
      <c r="U865" s="113">
        <v>27</v>
      </c>
      <c r="V865" s="113"/>
      <c r="W865" s="113">
        <v>0</v>
      </c>
      <c r="X865" s="113"/>
      <c r="Y865" s="113">
        <v>2</v>
      </c>
      <c r="Z865" s="113"/>
      <c r="AA865" s="113">
        <v>8</v>
      </c>
      <c r="AB865" s="113">
        <v>8</v>
      </c>
      <c r="AC865" s="113">
        <v>21</v>
      </c>
      <c r="AD865" s="113">
        <v>7</v>
      </c>
      <c r="AE865" s="113"/>
      <c r="AG865" s="7">
        <f>IF(Q865&gt;0,RANK(Q865,(N865:P865,Q865:AE865)),0)</f>
        <v>0</v>
      </c>
      <c r="AH865" s="7">
        <f>IF(R865&gt;0,RANK(R865,(N865:P865,Q865:AE865)),0)</f>
        <v>0</v>
      </c>
      <c r="AI865" s="7">
        <f>IF(T865&gt;0,RANK(T865,(N865:P865,Q865:AE865)),0)</f>
        <v>0</v>
      </c>
      <c r="AJ865" s="7">
        <f>IF(S865&gt;0,RANK(S865,(N865:P865,Q865:AE865)),0)</f>
        <v>0</v>
      </c>
      <c r="AK865" s="2">
        <f t="shared" si="331"/>
        <v>0</v>
      </c>
      <c r="AL865" s="2">
        <f t="shared" si="332"/>
        <v>0</v>
      </c>
      <c r="AM865" s="2">
        <f t="shared" si="333"/>
        <v>0</v>
      </c>
      <c r="AN865" s="2">
        <f t="shared" si="334"/>
        <v>0</v>
      </c>
      <c r="AP865" t="s">
        <v>1521</v>
      </c>
      <c r="AQ865" t="s">
        <v>1441</v>
      </c>
      <c r="AR865">
        <v>4</v>
      </c>
      <c r="AT865" s="97">
        <v>19</v>
      </c>
      <c r="AU865" s="99">
        <v>81</v>
      </c>
      <c r="AV865" s="103">
        <f t="shared" si="335"/>
        <v>19081</v>
      </c>
      <c r="AX865" s="7" t="s">
        <v>1370</v>
      </c>
    </row>
    <row r="866" spans="1:50" hidden="1" outlineLevel="1">
      <c r="A866" t="s">
        <v>168</v>
      </c>
      <c r="B866" t="s">
        <v>1441</v>
      </c>
      <c r="C866" s="1">
        <f t="shared" si="324"/>
        <v>9246</v>
      </c>
      <c r="D866" s="7">
        <f>IF(N866&gt;0, RANK(N866,(N866:P866,Q866:AE866)),0)</f>
        <v>2</v>
      </c>
      <c r="E866" s="7">
        <f>IF(O866&gt;0,RANK(O866,(N866:P866,Q866:AE866)),0)</f>
        <v>1</v>
      </c>
      <c r="F866" s="7">
        <f>IF(P866&gt;0,RANK(P866,(N866:P866,Q866:AE866)),0)</f>
        <v>4</v>
      </c>
      <c r="G866" s="1">
        <f t="shared" si="325"/>
        <v>4674</v>
      </c>
      <c r="H866" s="2">
        <f t="shared" si="326"/>
        <v>0.5055158987670344</v>
      </c>
      <c r="I866" s="2"/>
      <c r="J866" s="2">
        <f t="shared" si="327"/>
        <v>0.23599394332684404</v>
      </c>
      <c r="K866" s="2">
        <f t="shared" si="328"/>
        <v>0.74150984209387838</v>
      </c>
      <c r="L866" s="2">
        <f t="shared" si="329"/>
        <v>3.1364914557646551E-3</v>
      </c>
      <c r="M866" s="2">
        <f t="shared" si="330"/>
        <v>1.9359723123512876E-2</v>
      </c>
      <c r="N866" s="113">
        <v>2182</v>
      </c>
      <c r="O866" s="113">
        <v>6856</v>
      </c>
      <c r="P866" s="113">
        <v>29</v>
      </c>
      <c r="Q866" s="113"/>
      <c r="R866" s="113"/>
      <c r="S866" s="113"/>
      <c r="T866" s="113"/>
      <c r="U866" s="113">
        <v>104</v>
      </c>
      <c r="V866" s="113"/>
      <c r="W866" s="113">
        <v>6</v>
      </c>
      <c r="X866" s="113"/>
      <c r="Y866" s="113">
        <v>4</v>
      </c>
      <c r="Z866" s="113"/>
      <c r="AA866" s="113">
        <v>9</v>
      </c>
      <c r="AB866" s="113">
        <v>20</v>
      </c>
      <c r="AC866" s="113">
        <v>22</v>
      </c>
      <c r="AD866" s="113">
        <v>14</v>
      </c>
      <c r="AE866" s="113"/>
      <c r="AG866" s="7">
        <f>IF(Q866&gt;0,RANK(Q866,(N866:P866,Q866:AE866)),0)</f>
        <v>0</v>
      </c>
      <c r="AH866" s="7">
        <f>IF(R866&gt;0,RANK(R866,(N866:P866,Q866:AE866)),0)</f>
        <v>0</v>
      </c>
      <c r="AI866" s="7">
        <f>IF(T866&gt;0,RANK(T866,(N866:P866,Q866:AE866)),0)</f>
        <v>0</v>
      </c>
      <c r="AJ866" s="7">
        <f>IF(S866&gt;0,RANK(S866,(N866:P866,Q866:AE866)),0)</f>
        <v>0</v>
      </c>
      <c r="AK866" s="2">
        <f t="shared" si="331"/>
        <v>0</v>
      </c>
      <c r="AL866" s="2">
        <f t="shared" si="332"/>
        <v>0</v>
      </c>
      <c r="AM866" s="2">
        <f t="shared" si="333"/>
        <v>0</v>
      </c>
      <c r="AN866" s="2">
        <f t="shared" si="334"/>
        <v>0</v>
      </c>
      <c r="AP866" t="s">
        <v>168</v>
      </c>
      <c r="AQ866" t="s">
        <v>1441</v>
      </c>
      <c r="AR866">
        <v>4</v>
      </c>
      <c r="AT866" s="97">
        <v>19</v>
      </c>
      <c r="AU866" s="99">
        <v>83</v>
      </c>
      <c r="AV866" s="103">
        <f t="shared" si="335"/>
        <v>19083</v>
      </c>
      <c r="AX866" s="7" t="s">
        <v>1370</v>
      </c>
    </row>
    <row r="867" spans="1:50" hidden="1" outlineLevel="1">
      <c r="A867" t="s">
        <v>374</v>
      </c>
      <c r="B867" t="s">
        <v>1441</v>
      </c>
      <c r="C867" s="1">
        <f t="shared" si="324"/>
        <v>6236</v>
      </c>
      <c r="D867" s="7">
        <f>IF(N867&gt;0, RANK(N867,(N867:P867,Q867:AE867)),0)</f>
        <v>2</v>
      </c>
      <c r="E867" s="7">
        <f>IF(O867&gt;0,RANK(O867,(N867:P867,Q867:AE867)),0)</f>
        <v>1</v>
      </c>
      <c r="F867" s="7">
        <f>IF(P867&gt;0,RANK(P867,(N867:P867,Q867:AE867)),0)</f>
        <v>6</v>
      </c>
      <c r="G867" s="1">
        <f t="shared" si="325"/>
        <v>2668</v>
      </c>
      <c r="H867" s="2">
        <f t="shared" si="326"/>
        <v>0.42783835792174468</v>
      </c>
      <c r="I867" s="2"/>
      <c r="J867" s="2">
        <f t="shared" si="327"/>
        <v>0.27309172546504168</v>
      </c>
      <c r="K867" s="2">
        <f t="shared" si="328"/>
        <v>0.70093008338678642</v>
      </c>
      <c r="L867" s="2">
        <f t="shared" si="329"/>
        <v>3.0468248877485566E-3</v>
      </c>
      <c r="M867" s="2">
        <f t="shared" si="330"/>
        <v>2.2931366260423348E-2</v>
      </c>
      <c r="N867" s="113">
        <v>1703</v>
      </c>
      <c r="O867" s="113">
        <v>4371</v>
      </c>
      <c r="P867" s="113">
        <v>19</v>
      </c>
      <c r="Q867" s="113"/>
      <c r="R867" s="113"/>
      <c r="S867" s="113"/>
      <c r="T867" s="113"/>
      <c r="U867" s="113">
        <v>4</v>
      </c>
      <c r="V867" s="113"/>
      <c r="W867" s="113">
        <v>1</v>
      </c>
      <c r="X867" s="113"/>
      <c r="Y867" s="113">
        <v>0</v>
      </c>
      <c r="Z867" s="113"/>
      <c r="AA867" s="113">
        <v>21</v>
      </c>
      <c r="AB867" s="113">
        <v>41</v>
      </c>
      <c r="AC867" s="113">
        <v>62</v>
      </c>
      <c r="AD867" s="113">
        <v>14</v>
      </c>
      <c r="AE867" s="113"/>
      <c r="AG867" s="7">
        <f>IF(Q867&gt;0,RANK(Q867,(N867:P867,Q867:AE867)),0)</f>
        <v>0</v>
      </c>
      <c r="AH867" s="7">
        <f>IF(R867&gt;0,RANK(R867,(N867:P867,Q867:AE867)),0)</f>
        <v>0</v>
      </c>
      <c r="AI867" s="7">
        <f>IF(T867&gt;0,RANK(T867,(N867:P867,Q867:AE867)),0)</f>
        <v>0</v>
      </c>
      <c r="AJ867" s="7">
        <f>IF(S867&gt;0,RANK(S867,(N867:P867,Q867:AE867)),0)</f>
        <v>0</v>
      </c>
      <c r="AK867" s="2">
        <f t="shared" si="331"/>
        <v>0</v>
      </c>
      <c r="AL867" s="2">
        <f t="shared" si="332"/>
        <v>0</v>
      </c>
      <c r="AM867" s="2">
        <f t="shared" si="333"/>
        <v>0</v>
      </c>
      <c r="AN867" s="2">
        <f t="shared" si="334"/>
        <v>0</v>
      </c>
      <c r="AP867" t="s">
        <v>374</v>
      </c>
      <c r="AQ867" t="s">
        <v>1441</v>
      </c>
      <c r="AR867">
        <v>5</v>
      </c>
      <c r="AT867" s="97">
        <v>19</v>
      </c>
      <c r="AU867" s="99">
        <v>85</v>
      </c>
      <c r="AV867" s="103">
        <f t="shared" si="335"/>
        <v>19085</v>
      </c>
      <c r="AX867" s="7" t="s">
        <v>1370</v>
      </c>
    </row>
    <row r="868" spans="1:50" hidden="1" outlineLevel="1">
      <c r="A868" t="s">
        <v>525</v>
      </c>
      <c r="B868" t="s">
        <v>1441</v>
      </c>
      <c r="C868" s="1">
        <f t="shared" si="324"/>
        <v>8743</v>
      </c>
      <c r="D868" s="7">
        <f>IF(N868&gt;0, RANK(N868,(N868:P868,Q868:AE868)),0)</f>
        <v>2</v>
      </c>
      <c r="E868" s="7">
        <f>IF(O868&gt;0,RANK(O868,(N868:P868,Q868:AE868)),0)</f>
        <v>1</v>
      </c>
      <c r="F868" s="7">
        <f>IF(P868&gt;0,RANK(P868,(N868:P868,Q868:AE868)),0)</f>
        <v>7</v>
      </c>
      <c r="G868" s="1">
        <f t="shared" si="325"/>
        <v>4279</v>
      </c>
      <c r="H868" s="2">
        <f t="shared" si="326"/>
        <v>0.48942010751458309</v>
      </c>
      <c r="I868" s="2"/>
      <c r="J868" s="2">
        <f t="shared" si="327"/>
        <v>0.24145030309962257</v>
      </c>
      <c r="K868" s="2">
        <f t="shared" si="328"/>
        <v>0.73087041061420566</v>
      </c>
      <c r="L868" s="2">
        <f t="shared" si="329"/>
        <v>2.7450531854054674E-3</v>
      </c>
      <c r="M868" s="2">
        <f t="shared" si="330"/>
        <v>2.4934233100766312E-2</v>
      </c>
      <c r="N868" s="113">
        <v>2111</v>
      </c>
      <c r="O868" s="113">
        <v>6390</v>
      </c>
      <c r="P868" s="113">
        <v>24</v>
      </c>
      <c r="Q868" s="113"/>
      <c r="R868" s="113"/>
      <c r="S868" s="113"/>
      <c r="T868" s="113"/>
      <c r="U868" s="113">
        <v>72</v>
      </c>
      <c r="V868" s="113"/>
      <c r="W868" s="113">
        <v>4</v>
      </c>
      <c r="X868" s="113"/>
      <c r="Y868" s="113">
        <v>1</v>
      </c>
      <c r="Z868" s="113"/>
      <c r="AA868" s="113">
        <v>27</v>
      </c>
      <c r="AB868" s="113">
        <v>29</v>
      </c>
      <c r="AC868" s="113">
        <v>63</v>
      </c>
      <c r="AD868" s="113">
        <v>22</v>
      </c>
      <c r="AE868" s="113"/>
      <c r="AG868" s="7">
        <f>IF(Q868&gt;0,RANK(Q868,(N868:P868,Q868:AE868)),0)</f>
        <v>0</v>
      </c>
      <c r="AH868" s="7">
        <f>IF(R868&gt;0,RANK(R868,(N868:P868,Q868:AE868)),0)</f>
        <v>0</v>
      </c>
      <c r="AI868" s="7">
        <f>IF(T868&gt;0,RANK(T868,(N868:P868,Q868:AE868)),0)</f>
        <v>0</v>
      </c>
      <c r="AJ868" s="7">
        <f>IF(S868&gt;0,RANK(S868,(N868:P868,Q868:AE868)),0)</f>
        <v>0</v>
      </c>
      <c r="AK868" s="2">
        <f t="shared" si="331"/>
        <v>0</v>
      </c>
      <c r="AL868" s="2">
        <f t="shared" si="332"/>
        <v>0</v>
      </c>
      <c r="AM868" s="2">
        <f t="shared" si="333"/>
        <v>0</v>
      </c>
      <c r="AN868" s="2">
        <f t="shared" si="334"/>
        <v>0</v>
      </c>
      <c r="AP868" t="s">
        <v>525</v>
      </c>
      <c r="AQ868" t="s">
        <v>1441</v>
      </c>
      <c r="AR868">
        <v>2</v>
      </c>
      <c r="AT868" s="97">
        <v>19</v>
      </c>
      <c r="AU868" s="99">
        <v>87</v>
      </c>
      <c r="AV868" s="103">
        <f t="shared" si="335"/>
        <v>19087</v>
      </c>
      <c r="AX868" s="7" t="s">
        <v>1370</v>
      </c>
    </row>
    <row r="869" spans="1:50" hidden="1" outlineLevel="1">
      <c r="A869" t="s">
        <v>1143</v>
      </c>
      <c r="B869" t="s">
        <v>1441</v>
      </c>
      <c r="C869" s="1">
        <f t="shared" si="324"/>
        <v>4806</v>
      </c>
      <c r="D869" s="7">
        <f>IF(N869&gt;0, RANK(N869,(N869:P869,Q869:AE869)),0)</f>
        <v>2</v>
      </c>
      <c r="E869" s="7">
        <f>IF(O869&gt;0,RANK(O869,(N869:P869,Q869:AE869)),0)</f>
        <v>1</v>
      </c>
      <c r="F869" s="7">
        <f>IF(P869&gt;0,RANK(P869,(N869:P869,Q869:AE869)),0)</f>
        <v>5</v>
      </c>
      <c r="G869" s="1">
        <f t="shared" si="325"/>
        <v>2742</v>
      </c>
      <c r="H869" s="2">
        <f t="shared" si="326"/>
        <v>0.57053682896379521</v>
      </c>
      <c r="I869" s="2"/>
      <c r="J869" s="2">
        <f t="shared" si="327"/>
        <v>0.20495214315439034</v>
      </c>
      <c r="K869" s="2">
        <f t="shared" si="328"/>
        <v>0.77548897211818557</v>
      </c>
      <c r="L869" s="2">
        <f t="shared" si="329"/>
        <v>3.1210986267166041E-3</v>
      </c>
      <c r="M869" s="2">
        <f t="shared" si="330"/>
        <v>1.6437786100707459E-2</v>
      </c>
      <c r="N869" s="113">
        <v>985</v>
      </c>
      <c r="O869" s="113">
        <v>3727</v>
      </c>
      <c r="P869" s="113">
        <v>15</v>
      </c>
      <c r="Q869" s="113"/>
      <c r="R869" s="113"/>
      <c r="S869" s="113"/>
      <c r="T869" s="113"/>
      <c r="U869" s="113">
        <v>29</v>
      </c>
      <c r="V869" s="113"/>
      <c r="W869" s="113">
        <v>7</v>
      </c>
      <c r="X869" s="113"/>
      <c r="Y869" s="113">
        <v>1</v>
      </c>
      <c r="Z869" s="113"/>
      <c r="AA869" s="113">
        <v>5</v>
      </c>
      <c r="AB869" s="113">
        <v>10</v>
      </c>
      <c r="AC869" s="113">
        <v>20</v>
      </c>
      <c r="AD869" s="113">
        <v>7</v>
      </c>
      <c r="AE869" s="113"/>
      <c r="AG869" s="7">
        <f>IF(Q869&gt;0,RANK(Q869,(N869:P869,Q869:AE869)),0)</f>
        <v>0</v>
      </c>
      <c r="AH869" s="7">
        <f>IF(R869&gt;0,RANK(R869,(N869:P869,Q869:AE869)),0)</f>
        <v>0</v>
      </c>
      <c r="AI869" s="7">
        <f>IF(T869&gt;0,RANK(T869,(N869:P869,Q869:AE869)),0)</f>
        <v>0</v>
      </c>
      <c r="AJ869" s="7">
        <f>IF(S869&gt;0,RANK(S869,(N869:P869,Q869:AE869)),0)</f>
        <v>0</v>
      </c>
      <c r="AK869" s="2">
        <f t="shared" si="331"/>
        <v>0</v>
      </c>
      <c r="AL869" s="2">
        <f t="shared" si="332"/>
        <v>0</v>
      </c>
      <c r="AM869" s="2">
        <f t="shared" si="333"/>
        <v>0</v>
      </c>
      <c r="AN869" s="2">
        <f t="shared" si="334"/>
        <v>0</v>
      </c>
      <c r="AP869" t="s">
        <v>1143</v>
      </c>
      <c r="AQ869" t="s">
        <v>1441</v>
      </c>
      <c r="AR869">
        <v>4</v>
      </c>
      <c r="AT869" s="97">
        <v>19</v>
      </c>
      <c r="AU869" s="99">
        <v>89</v>
      </c>
      <c r="AV869" s="103">
        <f t="shared" si="335"/>
        <v>19089</v>
      </c>
      <c r="AX869" s="7" t="s">
        <v>1370</v>
      </c>
    </row>
    <row r="870" spans="1:50" hidden="1" outlineLevel="1">
      <c r="A870" t="s">
        <v>1128</v>
      </c>
      <c r="B870" t="s">
        <v>1441</v>
      </c>
      <c r="C870" s="1">
        <f t="shared" si="324"/>
        <v>5305</v>
      </c>
      <c r="D870" s="7">
        <f>IF(N870&gt;0, RANK(N870,(N870:P870,Q870:AE870)),0)</f>
        <v>2</v>
      </c>
      <c r="E870" s="7">
        <f>IF(O870&gt;0,RANK(O870,(N870:P870,Q870:AE870)),0)</f>
        <v>1</v>
      </c>
      <c r="F870" s="7">
        <f>IF(P870&gt;0,RANK(P870,(N870:P870,Q870:AE870)),0)</f>
        <v>5</v>
      </c>
      <c r="G870" s="1">
        <f t="shared" si="325"/>
        <v>3205</v>
      </c>
      <c r="H870" s="2">
        <f t="shared" si="326"/>
        <v>0.60414703110273327</v>
      </c>
      <c r="I870" s="2"/>
      <c r="J870" s="2">
        <f t="shared" si="327"/>
        <v>0.18586239396795476</v>
      </c>
      <c r="K870" s="2">
        <f t="shared" si="328"/>
        <v>0.79000942507068805</v>
      </c>
      <c r="L870" s="2">
        <f t="shared" si="329"/>
        <v>3.0160226201696515E-3</v>
      </c>
      <c r="M870" s="2">
        <f t="shared" si="330"/>
        <v>2.1112158341187508E-2</v>
      </c>
      <c r="N870" s="113">
        <v>986</v>
      </c>
      <c r="O870" s="113">
        <v>4191</v>
      </c>
      <c r="P870" s="113">
        <v>16</v>
      </c>
      <c r="Q870" s="113"/>
      <c r="R870" s="113"/>
      <c r="S870" s="113"/>
      <c r="T870" s="113"/>
      <c r="U870" s="113">
        <v>59</v>
      </c>
      <c r="V870" s="113"/>
      <c r="W870" s="113">
        <v>2</v>
      </c>
      <c r="X870" s="113"/>
      <c r="Y870" s="113">
        <v>0</v>
      </c>
      <c r="Z870" s="113"/>
      <c r="AA870" s="113">
        <v>7</v>
      </c>
      <c r="AB870" s="113">
        <v>12</v>
      </c>
      <c r="AC870" s="113">
        <v>17</v>
      </c>
      <c r="AD870" s="113">
        <v>15</v>
      </c>
      <c r="AE870" s="113"/>
      <c r="AG870" s="7">
        <f>IF(Q870&gt;0,RANK(Q870,(N870:P870,Q870:AE870)),0)</f>
        <v>0</v>
      </c>
      <c r="AH870" s="7">
        <f>IF(R870&gt;0,RANK(R870,(N870:P870,Q870:AE870)),0)</f>
        <v>0</v>
      </c>
      <c r="AI870" s="7">
        <f>IF(T870&gt;0,RANK(T870,(N870:P870,Q870:AE870)),0)</f>
        <v>0</v>
      </c>
      <c r="AJ870" s="7">
        <f>IF(S870&gt;0,RANK(S870,(N870:P870,Q870:AE870)),0)</f>
        <v>0</v>
      </c>
      <c r="AK870" s="2">
        <f t="shared" si="331"/>
        <v>0</v>
      </c>
      <c r="AL870" s="2">
        <f t="shared" si="332"/>
        <v>0</v>
      </c>
      <c r="AM870" s="2">
        <f t="shared" si="333"/>
        <v>0</v>
      </c>
      <c r="AN870" s="2">
        <f t="shared" si="334"/>
        <v>0</v>
      </c>
      <c r="AP870" t="s">
        <v>1128</v>
      </c>
      <c r="AQ870" t="s">
        <v>1441</v>
      </c>
      <c r="AR870">
        <v>4</v>
      </c>
      <c r="AT870" s="97">
        <v>19</v>
      </c>
      <c r="AU870" s="99">
        <v>91</v>
      </c>
      <c r="AV870" s="103">
        <f t="shared" si="335"/>
        <v>19091</v>
      </c>
      <c r="AX870" s="7" t="s">
        <v>1370</v>
      </c>
    </row>
    <row r="871" spans="1:50" hidden="1" outlineLevel="1">
      <c r="A871" t="s">
        <v>1673</v>
      </c>
      <c r="B871" t="s">
        <v>1441</v>
      </c>
      <c r="C871" s="1">
        <f t="shared" si="324"/>
        <v>3557</v>
      </c>
      <c r="D871" s="7">
        <f>IF(N871&gt;0, RANK(N871,(N871:P871,Q871:AE871)),0)</f>
        <v>2</v>
      </c>
      <c r="E871" s="7">
        <f>IF(O871&gt;0,RANK(O871,(N871:P871,Q871:AE871)),0)</f>
        <v>1</v>
      </c>
      <c r="F871" s="7">
        <f>IF(P871&gt;0,RANK(P871,(N871:P871,Q871:AE871)),0)</f>
        <v>5</v>
      </c>
      <c r="G871" s="1">
        <f t="shared" si="325"/>
        <v>2247</v>
      </c>
      <c r="H871" s="2">
        <f t="shared" si="326"/>
        <v>0.63171211695248808</v>
      </c>
      <c r="I871" s="2"/>
      <c r="J871" s="2">
        <f t="shared" si="327"/>
        <v>0.16671352263143099</v>
      </c>
      <c r="K871" s="2">
        <f t="shared" si="328"/>
        <v>0.79842563958391899</v>
      </c>
      <c r="L871" s="2">
        <f t="shared" si="329"/>
        <v>6.1849873488895139E-3</v>
      </c>
      <c r="M871" s="2">
        <f t="shared" si="330"/>
        <v>2.8675850435760476E-2</v>
      </c>
      <c r="N871" s="113">
        <v>593</v>
      </c>
      <c r="O871" s="113">
        <v>2840</v>
      </c>
      <c r="P871" s="113">
        <v>22</v>
      </c>
      <c r="Q871" s="113"/>
      <c r="R871" s="113"/>
      <c r="S871" s="113"/>
      <c r="T871" s="113"/>
      <c r="U871" s="113">
        <v>35</v>
      </c>
      <c r="V871" s="113"/>
      <c r="W871" s="113">
        <v>6</v>
      </c>
      <c r="X871" s="113"/>
      <c r="Y871" s="113">
        <v>0</v>
      </c>
      <c r="Z871" s="113"/>
      <c r="AA871" s="113">
        <v>9</v>
      </c>
      <c r="AB871" s="113">
        <v>14</v>
      </c>
      <c r="AC871" s="113">
        <v>24</v>
      </c>
      <c r="AD871" s="113">
        <v>14</v>
      </c>
      <c r="AE871" s="113"/>
      <c r="AG871" s="7">
        <f>IF(Q871&gt;0,RANK(Q871,(N871:P871,Q871:AE871)),0)</f>
        <v>0</v>
      </c>
      <c r="AH871" s="7">
        <f>IF(R871&gt;0,RANK(R871,(N871:P871,Q871:AE871)),0)</f>
        <v>0</v>
      </c>
      <c r="AI871" s="7">
        <f>IF(T871&gt;0,RANK(T871,(N871:P871,Q871:AE871)),0)</f>
        <v>0</v>
      </c>
      <c r="AJ871" s="7">
        <f>IF(S871&gt;0,RANK(S871,(N871:P871,Q871:AE871)),0)</f>
        <v>0</v>
      </c>
      <c r="AK871" s="2">
        <f t="shared" si="331"/>
        <v>0</v>
      </c>
      <c r="AL871" s="2">
        <f t="shared" si="332"/>
        <v>0</v>
      </c>
      <c r="AM871" s="2">
        <f t="shared" si="333"/>
        <v>0</v>
      </c>
      <c r="AN871" s="2">
        <f t="shared" si="334"/>
        <v>0</v>
      </c>
      <c r="AP871" t="s">
        <v>1673</v>
      </c>
      <c r="AQ871" t="s">
        <v>1441</v>
      </c>
      <c r="AR871">
        <v>5</v>
      </c>
      <c r="AT871" s="97">
        <v>19</v>
      </c>
      <c r="AU871" s="99">
        <v>93</v>
      </c>
      <c r="AV871" s="103">
        <f t="shared" si="335"/>
        <v>19093</v>
      </c>
      <c r="AX871" s="7" t="s">
        <v>1370</v>
      </c>
    </row>
    <row r="872" spans="1:50" hidden="1" outlineLevel="1">
      <c r="A872" t="s">
        <v>1440</v>
      </c>
      <c r="B872" t="s">
        <v>1441</v>
      </c>
      <c r="C872" s="1">
        <f t="shared" si="324"/>
        <v>7227</v>
      </c>
      <c r="D872" s="7">
        <f>IF(N872&gt;0, RANK(N872,(N872:P872,Q872:AE872)),0)</f>
        <v>2</v>
      </c>
      <c r="E872" s="7">
        <f>IF(O872&gt;0,RANK(O872,(N872:P872,Q872:AE872)),0)</f>
        <v>1</v>
      </c>
      <c r="F872" s="7">
        <f>IF(P872&gt;0,RANK(P872,(N872:P872,Q872:AE872)),0)</f>
        <v>4</v>
      </c>
      <c r="G872" s="1">
        <f t="shared" si="325"/>
        <v>4471</v>
      </c>
      <c r="H872" s="2">
        <f t="shared" si="326"/>
        <v>0.61865227618652274</v>
      </c>
      <c r="I872" s="2"/>
      <c r="J872" s="2">
        <f t="shared" si="327"/>
        <v>0.17960426179604261</v>
      </c>
      <c r="K872" s="2">
        <f t="shared" si="328"/>
        <v>0.79825653798256535</v>
      </c>
      <c r="L872" s="2">
        <f t="shared" si="329"/>
        <v>3.0441400304414001E-3</v>
      </c>
      <c r="M872" s="2">
        <f t="shared" si="330"/>
        <v>1.9095060190950641E-2</v>
      </c>
      <c r="N872" s="113">
        <v>1298</v>
      </c>
      <c r="O872" s="113">
        <v>5769</v>
      </c>
      <c r="P872" s="113">
        <v>22</v>
      </c>
      <c r="Q872" s="113"/>
      <c r="R872" s="113"/>
      <c r="S872" s="113"/>
      <c r="T872" s="113"/>
      <c r="U872" s="113">
        <v>81</v>
      </c>
      <c r="V872" s="113"/>
      <c r="W872" s="113">
        <v>1</v>
      </c>
      <c r="X872" s="113"/>
      <c r="Y872" s="113">
        <v>0</v>
      </c>
      <c r="Z872" s="113"/>
      <c r="AA872" s="113">
        <v>5</v>
      </c>
      <c r="AB872" s="113">
        <v>18</v>
      </c>
      <c r="AC872" s="113">
        <v>17</v>
      </c>
      <c r="AD872" s="113">
        <v>16</v>
      </c>
      <c r="AE872" s="113"/>
      <c r="AG872" s="7">
        <f>IF(Q872&gt;0,RANK(Q872,(N872:P872,Q872:AE872)),0)</f>
        <v>0</v>
      </c>
      <c r="AH872" s="7">
        <f>IF(R872&gt;0,RANK(R872,(N872:P872,Q872:AE872)),0)</f>
        <v>0</v>
      </c>
      <c r="AI872" s="7">
        <f>IF(T872&gt;0,RANK(T872,(N872:P872,Q872:AE872)),0)</f>
        <v>0</v>
      </c>
      <c r="AJ872" s="7">
        <f>IF(S872&gt;0,RANK(S872,(N872:P872,Q872:AE872)),0)</f>
        <v>0</v>
      </c>
      <c r="AK872" s="2">
        <f t="shared" si="331"/>
        <v>0</v>
      </c>
      <c r="AL872" s="2">
        <f t="shared" si="332"/>
        <v>0</v>
      </c>
      <c r="AM872" s="2">
        <f t="shared" si="333"/>
        <v>0</v>
      </c>
      <c r="AN872" s="2">
        <f t="shared" si="334"/>
        <v>0</v>
      </c>
      <c r="AP872" t="s">
        <v>1440</v>
      </c>
      <c r="AQ872" t="s">
        <v>1441</v>
      </c>
      <c r="AR872">
        <v>3</v>
      </c>
      <c r="AT872" s="97">
        <v>19</v>
      </c>
      <c r="AU872" s="99">
        <v>95</v>
      </c>
      <c r="AV872" s="103">
        <f t="shared" si="335"/>
        <v>19095</v>
      </c>
      <c r="AX872" s="7" t="s">
        <v>1370</v>
      </c>
    </row>
    <row r="873" spans="1:50" hidden="1" outlineLevel="1">
      <c r="A873" t="s">
        <v>1151</v>
      </c>
      <c r="B873" t="s">
        <v>1441</v>
      </c>
      <c r="C873" s="1">
        <f t="shared" si="324"/>
        <v>8395</v>
      </c>
      <c r="D873" s="7">
        <f>IF(N873&gt;0, RANK(N873,(N873:P873,Q873:AE873)),0)</f>
        <v>2</v>
      </c>
      <c r="E873" s="7">
        <f>IF(O873&gt;0,RANK(O873,(N873:P873,Q873:AE873)),0)</f>
        <v>1</v>
      </c>
      <c r="F873" s="7">
        <f>IF(P873&gt;0,RANK(P873,(N873:P873,Q873:AE873)),0)</f>
        <v>7</v>
      </c>
      <c r="G873" s="1">
        <f t="shared" si="325"/>
        <v>3889</v>
      </c>
      <c r="H873" s="2">
        <f t="shared" si="326"/>
        <v>0.46325193567599759</v>
      </c>
      <c r="I873" s="2"/>
      <c r="J873" s="2">
        <f t="shared" si="327"/>
        <v>0.25634306134603929</v>
      </c>
      <c r="K873" s="2">
        <f t="shared" si="328"/>
        <v>0.71959499702203689</v>
      </c>
      <c r="L873" s="2">
        <f t="shared" si="329"/>
        <v>2.5014889815366289E-3</v>
      </c>
      <c r="M873" s="2">
        <f t="shared" si="330"/>
        <v>2.1560452650387137E-2</v>
      </c>
      <c r="N873" s="113">
        <v>2152</v>
      </c>
      <c r="O873" s="113">
        <v>6041</v>
      </c>
      <c r="P873" s="113">
        <v>21</v>
      </c>
      <c r="Q873" s="113"/>
      <c r="R873" s="113"/>
      <c r="S873" s="113"/>
      <c r="T873" s="113"/>
      <c r="U873" s="113">
        <v>53</v>
      </c>
      <c r="V873" s="113"/>
      <c r="W873" s="113">
        <v>9</v>
      </c>
      <c r="X873" s="113"/>
      <c r="Y873" s="113">
        <v>0</v>
      </c>
      <c r="Z873" s="113"/>
      <c r="AA873" s="113">
        <v>21</v>
      </c>
      <c r="AB873" s="113">
        <v>27</v>
      </c>
      <c r="AC873" s="113">
        <v>48</v>
      </c>
      <c r="AD873" s="113">
        <v>23</v>
      </c>
      <c r="AE873" s="113"/>
      <c r="AG873" s="7">
        <f>IF(Q873&gt;0,RANK(Q873,(N873:P873,Q873:AE873)),0)</f>
        <v>0</v>
      </c>
      <c r="AH873" s="7">
        <f>IF(R873&gt;0,RANK(R873,(N873:P873,Q873:AE873)),0)</f>
        <v>0</v>
      </c>
      <c r="AI873" s="7">
        <f>IF(T873&gt;0,RANK(T873,(N873:P873,Q873:AE873)),0)</f>
        <v>0</v>
      </c>
      <c r="AJ873" s="7">
        <f>IF(S873&gt;0,RANK(S873,(N873:P873,Q873:AE873)),0)</f>
        <v>0</v>
      </c>
      <c r="AK873" s="2">
        <f t="shared" si="331"/>
        <v>0</v>
      </c>
      <c r="AL873" s="2">
        <f t="shared" si="332"/>
        <v>0</v>
      </c>
      <c r="AM873" s="2">
        <f t="shared" si="333"/>
        <v>0</v>
      </c>
      <c r="AN873" s="2">
        <f t="shared" si="334"/>
        <v>0</v>
      </c>
      <c r="AP873" t="s">
        <v>1151</v>
      </c>
      <c r="AQ873" t="s">
        <v>1441</v>
      </c>
      <c r="AR873">
        <v>1</v>
      </c>
      <c r="AT873" s="97">
        <v>19</v>
      </c>
      <c r="AU873" s="99">
        <v>97</v>
      </c>
      <c r="AV873" s="103">
        <f t="shared" si="335"/>
        <v>19097</v>
      </c>
      <c r="AX873" s="7" t="s">
        <v>1370</v>
      </c>
    </row>
    <row r="874" spans="1:50" hidden="1" outlineLevel="1">
      <c r="A874" t="s">
        <v>201</v>
      </c>
      <c r="B874" t="s">
        <v>1441</v>
      </c>
      <c r="C874" s="1">
        <f t="shared" si="324"/>
        <v>17966</v>
      </c>
      <c r="D874" s="7">
        <f>IF(N874&gt;0, RANK(N874,(N874:P874,Q874:AE874)),0)</f>
        <v>2</v>
      </c>
      <c r="E874" s="7">
        <f>IF(O874&gt;0,RANK(O874,(N874:P874,Q874:AE874)),0)</f>
        <v>1</v>
      </c>
      <c r="F874" s="7">
        <f>IF(P874&gt;0,RANK(P874,(N874:P874,Q874:AE874)),0)</f>
        <v>5</v>
      </c>
      <c r="G874" s="1">
        <f t="shared" si="325"/>
        <v>6770</v>
      </c>
      <c r="H874" s="2">
        <f t="shared" si="326"/>
        <v>0.37682288767672267</v>
      </c>
      <c r="I874" s="2"/>
      <c r="J874" s="2">
        <f t="shared" si="327"/>
        <v>0.29750640097962816</v>
      </c>
      <c r="K874" s="2">
        <f t="shared" si="328"/>
        <v>0.67432928865635089</v>
      </c>
      <c r="L874" s="2">
        <f t="shared" si="329"/>
        <v>2.4490704664366023E-3</v>
      </c>
      <c r="M874" s="2">
        <f t="shared" si="330"/>
        <v>2.5715239897584292E-2</v>
      </c>
      <c r="N874" s="113">
        <v>5345</v>
      </c>
      <c r="O874" s="113">
        <v>12115</v>
      </c>
      <c r="P874" s="113">
        <v>44</v>
      </c>
      <c r="Q874" s="113"/>
      <c r="R874" s="113"/>
      <c r="S874" s="113"/>
      <c r="T874" s="113"/>
      <c r="U874" s="113">
        <v>243</v>
      </c>
      <c r="V874" s="113"/>
      <c r="W874" s="113">
        <v>9</v>
      </c>
      <c r="X874" s="113"/>
      <c r="Y874" s="113">
        <v>0</v>
      </c>
      <c r="Z874" s="113"/>
      <c r="AA874" s="113">
        <v>29</v>
      </c>
      <c r="AB874" s="113">
        <v>43</v>
      </c>
      <c r="AC874" s="113">
        <v>107</v>
      </c>
      <c r="AD874" s="113">
        <v>31</v>
      </c>
      <c r="AE874" s="113"/>
      <c r="AG874" s="7">
        <f>IF(Q874&gt;0,RANK(Q874,(N874:P874,Q874:AE874)),0)</f>
        <v>0</v>
      </c>
      <c r="AH874" s="7">
        <f>IF(R874&gt;0,RANK(R874,(N874:P874,Q874:AE874)),0)</f>
        <v>0</v>
      </c>
      <c r="AI874" s="7">
        <f>IF(T874&gt;0,RANK(T874,(N874:P874,Q874:AE874)),0)</f>
        <v>0</v>
      </c>
      <c r="AJ874" s="7">
        <f>IF(S874&gt;0,RANK(S874,(N874:P874,Q874:AE874)),0)</f>
        <v>0</v>
      </c>
      <c r="AK874" s="2">
        <f t="shared" si="331"/>
        <v>0</v>
      </c>
      <c r="AL874" s="2">
        <f t="shared" si="332"/>
        <v>0</v>
      </c>
      <c r="AM874" s="2">
        <f t="shared" si="333"/>
        <v>0</v>
      </c>
      <c r="AN874" s="2">
        <f t="shared" si="334"/>
        <v>0</v>
      </c>
      <c r="AP874" t="s">
        <v>201</v>
      </c>
      <c r="AQ874" t="s">
        <v>1441</v>
      </c>
      <c r="AR874">
        <v>3</v>
      </c>
      <c r="AT874" s="97">
        <v>19</v>
      </c>
      <c r="AU874" s="99">
        <v>99</v>
      </c>
      <c r="AV874" s="103">
        <f t="shared" si="335"/>
        <v>19099</v>
      </c>
      <c r="AX874" s="7" t="s">
        <v>1370</v>
      </c>
    </row>
    <row r="875" spans="1:50" hidden="1" outlineLevel="1">
      <c r="A875" t="s">
        <v>1042</v>
      </c>
      <c r="B875" t="s">
        <v>1441</v>
      </c>
      <c r="C875" s="1">
        <f t="shared" si="324"/>
        <v>8416</v>
      </c>
      <c r="D875" s="7">
        <f>IF(N875&gt;0, RANK(N875,(N875:P875,Q875:AE875)),0)</f>
        <v>3</v>
      </c>
      <c r="E875" s="7">
        <f>IF(O875&gt;0,RANK(O875,(N875:P875,Q875:AE875)),0)</f>
        <v>1</v>
      </c>
      <c r="F875" s="7">
        <f>IF(P875&gt;0,RANK(P875,(N875:P875,Q875:AE875)),0)</f>
        <v>6</v>
      </c>
      <c r="G875" s="1">
        <f t="shared" si="325"/>
        <v>2940</v>
      </c>
      <c r="H875" s="2">
        <f t="shared" si="326"/>
        <v>0.34933460076045625</v>
      </c>
      <c r="I875" s="2"/>
      <c r="J875" s="2">
        <f t="shared" si="327"/>
        <v>0.17395437262357413</v>
      </c>
      <c r="K875" s="2">
        <f t="shared" si="328"/>
        <v>0.52328897338403046</v>
      </c>
      <c r="L875" s="2">
        <f t="shared" si="329"/>
        <v>2.1387832699619773E-3</v>
      </c>
      <c r="M875" s="2">
        <f t="shared" si="330"/>
        <v>0.3006178707224334</v>
      </c>
      <c r="N875" s="113">
        <v>1464</v>
      </c>
      <c r="O875" s="113">
        <v>4404</v>
      </c>
      <c r="P875" s="113">
        <v>18</v>
      </c>
      <c r="Q875" s="113"/>
      <c r="R875" s="113"/>
      <c r="S875" s="113"/>
      <c r="T875" s="113"/>
      <c r="U875" s="113">
        <v>2453</v>
      </c>
      <c r="V875" s="113"/>
      <c r="W875" s="113">
        <v>5</v>
      </c>
      <c r="X875" s="113"/>
      <c r="Y875" s="113">
        <v>0</v>
      </c>
      <c r="Z875" s="113"/>
      <c r="AA875" s="113">
        <v>5</v>
      </c>
      <c r="AB875" s="113">
        <v>30</v>
      </c>
      <c r="AC875" s="113">
        <v>30</v>
      </c>
      <c r="AD875" s="113">
        <v>7</v>
      </c>
      <c r="AE875" s="113"/>
      <c r="AG875" s="7">
        <f>IF(Q875&gt;0,RANK(Q875,(N875:P875,Q875:AE875)),0)</f>
        <v>0</v>
      </c>
      <c r="AH875" s="7">
        <f>IF(R875&gt;0,RANK(R875,(N875:P875,Q875:AE875)),0)</f>
        <v>0</v>
      </c>
      <c r="AI875" s="7">
        <f>IF(T875&gt;0,RANK(T875,(N875:P875,Q875:AE875)),0)</f>
        <v>0</v>
      </c>
      <c r="AJ875" s="7">
        <f>IF(S875&gt;0,RANK(S875,(N875:P875,Q875:AE875)),0)</f>
        <v>0</v>
      </c>
      <c r="AK875" s="2">
        <f t="shared" si="331"/>
        <v>0</v>
      </c>
      <c r="AL875" s="2">
        <f t="shared" si="332"/>
        <v>0</v>
      </c>
      <c r="AM875" s="2">
        <f t="shared" si="333"/>
        <v>0</v>
      </c>
      <c r="AN875" s="2">
        <f t="shared" si="334"/>
        <v>0</v>
      </c>
      <c r="AP875" t="s">
        <v>1042</v>
      </c>
      <c r="AQ875" t="s">
        <v>1441</v>
      </c>
      <c r="AR875">
        <v>2</v>
      </c>
      <c r="AT875" s="97">
        <v>19</v>
      </c>
      <c r="AU875" s="99">
        <v>101</v>
      </c>
      <c r="AV875" s="103">
        <f t="shared" si="335"/>
        <v>19101</v>
      </c>
      <c r="AX875" s="7" t="s">
        <v>1370</v>
      </c>
    </row>
    <row r="876" spans="1:50" hidden="1" outlineLevel="1">
      <c r="A876" t="s">
        <v>1800</v>
      </c>
      <c r="B876" t="s">
        <v>1441</v>
      </c>
      <c r="C876" s="1">
        <f t="shared" si="324"/>
        <v>51029</v>
      </c>
      <c r="D876" s="7">
        <f>IF(N876&gt;0, RANK(N876,(N876:P876,Q876:AE876)),0)</f>
        <v>2</v>
      </c>
      <c r="E876" s="7">
        <f>IF(O876&gt;0,RANK(O876,(N876:P876,Q876:AE876)),0)</f>
        <v>1</v>
      </c>
      <c r="F876" s="7">
        <f>IF(P876&gt;0,RANK(P876,(N876:P876,Q876:AE876)),0)</f>
        <v>7</v>
      </c>
      <c r="G876" s="1">
        <f t="shared" si="325"/>
        <v>10169</v>
      </c>
      <c r="H876" s="2">
        <f t="shared" si="326"/>
        <v>0.19927884144310098</v>
      </c>
      <c r="I876" s="2"/>
      <c r="J876" s="2">
        <f t="shared" si="327"/>
        <v>0.38201806815732231</v>
      </c>
      <c r="K876" s="2">
        <f t="shared" si="328"/>
        <v>0.58129690960042324</v>
      </c>
      <c r="L876" s="2">
        <f t="shared" si="329"/>
        <v>2.8023280879499891E-3</v>
      </c>
      <c r="M876" s="2">
        <f t="shared" si="330"/>
        <v>3.3882694154304463E-2</v>
      </c>
      <c r="N876" s="113">
        <v>19494</v>
      </c>
      <c r="O876" s="113">
        <v>29663</v>
      </c>
      <c r="P876" s="113">
        <v>143</v>
      </c>
      <c r="Q876" s="113"/>
      <c r="R876" s="113"/>
      <c r="S876" s="113"/>
      <c r="T876" s="113"/>
      <c r="U876" s="113">
        <v>845</v>
      </c>
      <c r="V876" s="113"/>
      <c r="W876" s="113">
        <v>138</v>
      </c>
      <c r="X876" s="113"/>
      <c r="Y876" s="113">
        <v>31</v>
      </c>
      <c r="Z876" s="113"/>
      <c r="AA876" s="113">
        <v>80</v>
      </c>
      <c r="AB876" s="113">
        <v>229</v>
      </c>
      <c r="AC876" s="113">
        <v>237</v>
      </c>
      <c r="AD876" s="113">
        <v>169</v>
      </c>
      <c r="AE876" s="113"/>
      <c r="AG876" s="7">
        <f>IF(Q876&gt;0,RANK(Q876,(N876:P876,Q876:AE876)),0)</f>
        <v>0</v>
      </c>
      <c r="AH876" s="7">
        <f>IF(R876&gt;0,RANK(R876,(N876:P876,Q876:AE876)),0)</f>
        <v>0</v>
      </c>
      <c r="AI876" s="7">
        <f>IF(T876&gt;0,RANK(T876,(N876:P876,Q876:AE876)),0)</f>
        <v>0</v>
      </c>
      <c r="AJ876" s="7">
        <f>IF(S876&gt;0,RANK(S876,(N876:P876,Q876:AE876)),0)</f>
        <v>0</v>
      </c>
      <c r="AK876" s="2">
        <f t="shared" si="331"/>
        <v>0</v>
      </c>
      <c r="AL876" s="2">
        <f t="shared" si="332"/>
        <v>0</v>
      </c>
      <c r="AM876" s="2">
        <f t="shared" si="333"/>
        <v>0</v>
      </c>
      <c r="AN876" s="2">
        <f t="shared" si="334"/>
        <v>0</v>
      </c>
      <c r="AP876" t="s">
        <v>1800</v>
      </c>
      <c r="AQ876" t="s">
        <v>1441</v>
      </c>
      <c r="AR876">
        <v>2</v>
      </c>
      <c r="AT876" s="97">
        <v>19</v>
      </c>
      <c r="AU876" s="99">
        <v>103</v>
      </c>
      <c r="AV876" s="103">
        <f t="shared" si="335"/>
        <v>19103</v>
      </c>
      <c r="AX876" s="7" t="s">
        <v>1370</v>
      </c>
    </row>
    <row r="877" spans="1:50" hidden="1" outlineLevel="1">
      <c r="A877" t="s">
        <v>1390</v>
      </c>
      <c r="B877" t="s">
        <v>1441</v>
      </c>
      <c r="C877" s="1">
        <f t="shared" si="324"/>
        <v>8903</v>
      </c>
      <c r="D877" s="7">
        <f>IF(N877&gt;0, RANK(N877,(N877:P877,Q877:AE877)),0)</f>
        <v>2</v>
      </c>
      <c r="E877" s="7">
        <f>IF(O877&gt;0,RANK(O877,(N877:P877,Q877:AE877)),0)</f>
        <v>1</v>
      </c>
      <c r="F877" s="7">
        <f>IF(P877&gt;0,RANK(P877,(N877:P877,Q877:AE877)),0)</f>
        <v>5</v>
      </c>
      <c r="G877" s="1">
        <f t="shared" si="325"/>
        <v>4951</v>
      </c>
      <c r="H877" s="2">
        <f t="shared" si="326"/>
        <v>0.55610468381444456</v>
      </c>
      <c r="I877" s="2"/>
      <c r="J877" s="2">
        <f t="shared" si="327"/>
        <v>0.20835673368527463</v>
      </c>
      <c r="K877" s="2">
        <f t="shared" si="328"/>
        <v>0.76446141749971919</v>
      </c>
      <c r="L877" s="2">
        <f t="shared" si="329"/>
        <v>3.7066157475008424E-3</v>
      </c>
      <c r="M877" s="2">
        <f t="shared" si="330"/>
        <v>2.347523306750534E-2</v>
      </c>
      <c r="N877" s="113">
        <v>1855</v>
      </c>
      <c r="O877" s="113">
        <v>6806</v>
      </c>
      <c r="P877" s="113">
        <v>33</v>
      </c>
      <c r="Q877" s="113"/>
      <c r="R877" s="113"/>
      <c r="S877" s="113"/>
      <c r="T877" s="113"/>
      <c r="U877" s="113">
        <v>90</v>
      </c>
      <c r="V877" s="113"/>
      <c r="W877" s="113">
        <v>5</v>
      </c>
      <c r="X877" s="113"/>
      <c r="Y877" s="113">
        <v>2</v>
      </c>
      <c r="Z877" s="113"/>
      <c r="AA877" s="113">
        <v>9</v>
      </c>
      <c r="AB877" s="113">
        <v>63</v>
      </c>
      <c r="AC877" s="113">
        <v>28</v>
      </c>
      <c r="AD877" s="113">
        <v>12</v>
      </c>
      <c r="AE877" s="113"/>
      <c r="AG877" s="7">
        <f>IF(Q877&gt;0,RANK(Q877,(N877:P877,Q877:AE877)),0)</f>
        <v>0</v>
      </c>
      <c r="AH877" s="7">
        <f>IF(R877&gt;0,RANK(R877,(N877:P877,Q877:AE877)),0)</f>
        <v>0</v>
      </c>
      <c r="AI877" s="7">
        <f>IF(T877&gt;0,RANK(T877,(N877:P877,Q877:AE877)),0)</f>
        <v>0</v>
      </c>
      <c r="AJ877" s="7">
        <f>IF(S877&gt;0,RANK(S877,(N877:P877,Q877:AE877)),0)</f>
        <v>0</v>
      </c>
      <c r="AK877" s="2">
        <f t="shared" si="331"/>
        <v>0</v>
      </c>
      <c r="AL877" s="2">
        <f t="shared" si="332"/>
        <v>0</v>
      </c>
      <c r="AM877" s="2">
        <f t="shared" si="333"/>
        <v>0</v>
      </c>
      <c r="AN877" s="2">
        <f t="shared" si="334"/>
        <v>0</v>
      </c>
      <c r="AP877" t="s">
        <v>1390</v>
      </c>
      <c r="AQ877" t="s">
        <v>1441</v>
      </c>
      <c r="AR877">
        <v>1</v>
      </c>
      <c r="AT877" s="97">
        <v>19</v>
      </c>
      <c r="AU877" s="99">
        <v>105</v>
      </c>
      <c r="AV877" s="103">
        <f t="shared" si="335"/>
        <v>19105</v>
      </c>
      <c r="AX877" s="7" t="s">
        <v>1370</v>
      </c>
    </row>
    <row r="878" spans="1:50" hidden="1" outlineLevel="1">
      <c r="A878" t="s">
        <v>1072</v>
      </c>
      <c r="B878" t="s">
        <v>1441</v>
      </c>
      <c r="C878" s="1">
        <f t="shared" si="324"/>
        <v>4857</v>
      </c>
      <c r="D878" s="7">
        <f>IF(N878&gt;0, RANK(N878,(N878:P878,Q878:AE878)),0)</f>
        <v>2</v>
      </c>
      <c r="E878" s="7">
        <f>IF(O878&gt;0,RANK(O878,(N878:P878,Q878:AE878)),0)</f>
        <v>1</v>
      </c>
      <c r="F878" s="7">
        <f>IF(P878&gt;0,RANK(P878,(N878:P878,Q878:AE878)),0)</f>
        <v>4</v>
      </c>
      <c r="G878" s="1">
        <f t="shared" si="325"/>
        <v>2411</v>
      </c>
      <c r="H878" s="2">
        <f t="shared" si="326"/>
        <v>0.49639695285155444</v>
      </c>
      <c r="I878" s="2"/>
      <c r="J878" s="2">
        <f t="shared" si="327"/>
        <v>0.23265390158534074</v>
      </c>
      <c r="K878" s="2">
        <f t="shared" si="328"/>
        <v>0.72905085443689521</v>
      </c>
      <c r="L878" s="2">
        <f t="shared" si="329"/>
        <v>9.6767551986823141E-3</v>
      </c>
      <c r="M878" s="2">
        <f t="shared" si="330"/>
        <v>2.8618488779081755E-2</v>
      </c>
      <c r="N878" s="113">
        <v>1130</v>
      </c>
      <c r="O878" s="113">
        <v>3541</v>
      </c>
      <c r="P878" s="113">
        <v>47</v>
      </c>
      <c r="Q878" s="113"/>
      <c r="R878" s="113"/>
      <c r="S878" s="113"/>
      <c r="T878" s="113"/>
      <c r="U878" s="113">
        <v>49</v>
      </c>
      <c r="V878" s="113"/>
      <c r="W878" s="113">
        <v>3</v>
      </c>
      <c r="X878" s="113"/>
      <c r="Y878" s="113">
        <v>0</v>
      </c>
      <c r="Z878" s="113"/>
      <c r="AA878" s="113">
        <v>27</v>
      </c>
      <c r="AB878" s="113">
        <v>23</v>
      </c>
      <c r="AC878" s="113">
        <v>28</v>
      </c>
      <c r="AD878" s="113">
        <v>9</v>
      </c>
      <c r="AE878" s="113"/>
      <c r="AG878" s="7">
        <f>IF(Q878&gt;0,RANK(Q878,(N878:P878,Q878:AE878)),0)</f>
        <v>0</v>
      </c>
      <c r="AH878" s="7">
        <f>IF(R878&gt;0,RANK(R878,(N878:P878,Q878:AE878)),0)</f>
        <v>0</v>
      </c>
      <c r="AI878" s="7">
        <f>IF(T878&gt;0,RANK(T878,(N878:P878,Q878:AE878)),0)</f>
        <v>0</v>
      </c>
      <c r="AJ878" s="7">
        <f>IF(S878&gt;0,RANK(S878,(N878:P878,Q878:AE878)),0)</f>
        <v>0</v>
      </c>
      <c r="AK878" s="2">
        <f t="shared" si="331"/>
        <v>0</v>
      </c>
      <c r="AL878" s="2">
        <f t="shared" si="332"/>
        <v>0</v>
      </c>
      <c r="AM878" s="2">
        <f t="shared" si="333"/>
        <v>0</v>
      </c>
      <c r="AN878" s="2">
        <f t="shared" si="334"/>
        <v>0</v>
      </c>
      <c r="AP878" t="s">
        <v>1072</v>
      </c>
      <c r="AQ878" t="s">
        <v>1441</v>
      </c>
      <c r="AR878">
        <v>3</v>
      </c>
      <c r="AT878" s="97">
        <v>19</v>
      </c>
      <c r="AU878" s="99">
        <v>107</v>
      </c>
      <c r="AV878" s="103">
        <f t="shared" si="335"/>
        <v>19107</v>
      </c>
      <c r="AX878" s="7" t="s">
        <v>1370</v>
      </c>
    </row>
    <row r="879" spans="1:50" hidden="1" outlineLevel="1">
      <c r="A879" t="s">
        <v>886</v>
      </c>
      <c r="B879" t="s">
        <v>1441</v>
      </c>
      <c r="C879" s="1">
        <f t="shared" si="324"/>
        <v>8880</v>
      </c>
      <c r="D879" s="7">
        <f>IF(N879&gt;0, RANK(N879,(N879:P879,Q879:AE879)),0)</f>
        <v>2</v>
      </c>
      <c r="E879" s="7">
        <f>IF(O879&gt;0,RANK(O879,(N879:P879,Q879:AE879)),0)</f>
        <v>1</v>
      </c>
      <c r="F879" s="7">
        <f>IF(P879&gt;0,RANK(P879,(N879:P879,Q879:AE879)),0)</f>
        <v>6</v>
      </c>
      <c r="G879" s="1">
        <f t="shared" si="325"/>
        <v>5083</v>
      </c>
      <c r="H879" s="2">
        <f t="shared" si="326"/>
        <v>0.57240990990990992</v>
      </c>
      <c r="I879" s="2"/>
      <c r="J879" s="2">
        <f t="shared" si="327"/>
        <v>0.20337837837837838</v>
      </c>
      <c r="K879" s="2">
        <f t="shared" si="328"/>
        <v>0.77578828828828827</v>
      </c>
      <c r="L879" s="2">
        <f t="shared" si="329"/>
        <v>3.0405405405405407E-3</v>
      </c>
      <c r="M879" s="2">
        <f t="shared" si="330"/>
        <v>1.779279279279283E-2</v>
      </c>
      <c r="N879" s="113">
        <v>1806</v>
      </c>
      <c r="O879" s="113">
        <v>6889</v>
      </c>
      <c r="P879" s="113">
        <v>27</v>
      </c>
      <c r="Q879" s="113"/>
      <c r="R879" s="113"/>
      <c r="S879" s="113"/>
      <c r="T879" s="113"/>
      <c r="U879" s="113">
        <v>59</v>
      </c>
      <c r="V879" s="113"/>
      <c r="W879" s="113">
        <v>2</v>
      </c>
      <c r="X879" s="113"/>
      <c r="Y879" s="113">
        <v>4</v>
      </c>
      <c r="Z879" s="113"/>
      <c r="AA879" s="113">
        <v>15</v>
      </c>
      <c r="AB879" s="113">
        <v>29</v>
      </c>
      <c r="AC879" s="113">
        <v>42</v>
      </c>
      <c r="AD879" s="113">
        <v>7</v>
      </c>
      <c r="AE879" s="113"/>
      <c r="AG879" s="7">
        <f>IF(Q879&gt;0,RANK(Q879,(N879:P879,Q879:AE879)),0)</f>
        <v>0</v>
      </c>
      <c r="AH879" s="7">
        <f>IF(R879&gt;0,RANK(R879,(N879:P879,Q879:AE879)),0)</f>
        <v>0</v>
      </c>
      <c r="AI879" s="7">
        <f>IF(T879&gt;0,RANK(T879,(N879:P879,Q879:AE879)),0)</f>
        <v>0</v>
      </c>
      <c r="AJ879" s="7">
        <f>IF(S879&gt;0,RANK(S879,(N879:P879,Q879:AE879)),0)</f>
        <v>0</v>
      </c>
      <c r="AK879" s="2">
        <f t="shared" si="331"/>
        <v>0</v>
      </c>
      <c r="AL879" s="2">
        <f t="shared" si="332"/>
        <v>0</v>
      </c>
      <c r="AM879" s="2">
        <f t="shared" si="333"/>
        <v>0</v>
      </c>
      <c r="AN879" s="2">
        <f t="shared" si="334"/>
        <v>0</v>
      </c>
      <c r="AP879" t="s">
        <v>886</v>
      </c>
      <c r="AQ879" t="s">
        <v>1441</v>
      </c>
      <c r="AR879">
        <v>4</v>
      </c>
      <c r="AT879" s="97">
        <v>19</v>
      </c>
      <c r="AU879" s="99">
        <v>109</v>
      </c>
      <c r="AV879" s="103">
        <f t="shared" si="335"/>
        <v>19109</v>
      </c>
      <c r="AX879" s="7" t="s">
        <v>1370</v>
      </c>
    </row>
    <row r="880" spans="1:50" hidden="1" outlineLevel="1">
      <c r="A880" t="s">
        <v>314</v>
      </c>
      <c r="B880" t="s">
        <v>1441</v>
      </c>
      <c r="C880" s="1">
        <f t="shared" si="324"/>
        <v>17602</v>
      </c>
      <c r="D880" s="7">
        <f>IF(N880&gt;0, RANK(N880,(N880:P880,Q880:AE880)),0)</f>
        <v>2</v>
      </c>
      <c r="E880" s="7">
        <f>IF(O880&gt;0,RANK(O880,(N880:P880,Q880:AE880)),0)</f>
        <v>1</v>
      </c>
      <c r="F880" s="7">
        <f>IF(P880&gt;0,RANK(P880,(N880:P880,Q880:AE880)),0)</f>
        <v>6</v>
      </c>
      <c r="G880" s="1">
        <f t="shared" si="325"/>
        <v>1392</v>
      </c>
      <c r="H880" s="2">
        <f t="shared" si="326"/>
        <v>7.9081922508805816E-2</v>
      </c>
      <c r="I880" s="2"/>
      <c r="J880" s="2">
        <f t="shared" si="327"/>
        <v>0.44381320304510852</v>
      </c>
      <c r="K880" s="2">
        <f t="shared" si="328"/>
        <v>0.52289512555391437</v>
      </c>
      <c r="L880" s="2">
        <f t="shared" si="329"/>
        <v>3.4655152823542777E-3</v>
      </c>
      <c r="M880" s="2">
        <f t="shared" si="330"/>
        <v>2.982615611862283E-2</v>
      </c>
      <c r="N880" s="113">
        <v>7812</v>
      </c>
      <c r="O880" s="113">
        <v>9204</v>
      </c>
      <c r="P880" s="113">
        <v>61</v>
      </c>
      <c r="Q880" s="113"/>
      <c r="R880" s="113"/>
      <c r="S880" s="113"/>
      <c r="T880" s="113"/>
      <c r="U880" s="113">
        <v>202</v>
      </c>
      <c r="V880" s="113"/>
      <c r="W880" s="113">
        <v>18</v>
      </c>
      <c r="X880" s="113"/>
      <c r="Y880" s="113">
        <v>2</v>
      </c>
      <c r="Z880" s="113"/>
      <c r="AA880" s="113">
        <v>44</v>
      </c>
      <c r="AB880" s="113">
        <v>88</v>
      </c>
      <c r="AC880" s="113">
        <v>120</v>
      </c>
      <c r="AD880" s="113">
        <v>51</v>
      </c>
      <c r="AE880" s="113"/>
      <c r="AG880" s="7">
        <f>IF(Q880&gt;0,RANK(Q880,(N880:P880,Q880:AE880)),0)</f>
        <v>0</v>
      </c>
      <c r="AH880" s="7">
        <f>IF(R880&gt;0,RANK(R880,(N880:P880,Q880:AE880)),0)</f>
        <v>0</v>
      </c>
      <c r="AI880" s="7">
        <f>IF(T880&gt;0,RANK(T880,(N880:P880,Q880:AE880)),0)</f>
        <v>0</v>
      </c>
      <c r="AJ880" s="7">
        <f>IF(S880&gt;0,RANK(S880,(N880:P880,Q880:AE880)),0)</f>
        <v>0</v>
      </c>
      <c r="AK880" s="2">
        <f t="shared" si="331"/>
        <v>0</v>
      </c>
      <c r="AL880" s="2">
        <f t="shared" si="332"/>
        <v>0</v>
      </c>
      <c r="AM880" s="2">
        <f t="shared" si="333"/>
        <v>0</v>
      </c>
      <c r="AN880" s="2">
        <f t="shared" si="334"/>
        <v>0</v>
      </c>
      <c r="AP880" t="s">
        <v>314</v>
      </c>
      <c r="AQ880" t="s">
        <v>1441</v>
      </c>
      <c r="AR880">
        <v>2</v>
      </c>
      <c r="AT880" s="97">
        <v>19</v>
      </c>
      <c r="AU880" s="99">
        <v>111</v>
      </c>
      <c r="AV880" s="103">
        <f t="shared" si="335"/>
        <v>19111</v>
      </c>
      <c r="AX880" s="7" t="s">
        <v>1370</v>
      </c>
    </row>
    <row r="881" spans="1:50" hidden="1" outlineLevel="1">
      <c r="A881" t="s">
        <v>190</v>
      </c>
      <c r="B881" t="s">
        <v>1441</v>
      </c>
      <c r="C881" s="1">
        <f t="shared" si="324"/>
        <v>88394</v>
      </c>
      <c r="D881" s="7">
        <f>IF(N881&gt;0, RANK(N881,(N881:P881,Q881:AE881)),0)</f>
        <v>2</v>
      </c>
      <c r="E881" s="7">
        <f>IF(O881&gt;0,RANK(O881,(N881:P881,Q881:AE881)),0)</f>
        <v>1</v>
      </c>
      <c r="F881" s="7">
        <f>IF(P881&gt;0,RANK(P881,(N881:P881,Q881:AE881)),0)</f>
        <v>6</v>
      </c>
      <c r="G881" s="1">
        <f t="shared" si="325"/>
        <v>37373</v>
      </c>
      <c r="H881" s="2">
        <f t="shared" si="326"/>
        <v>0.42280019005814873</v>
      </c>
      <c r="I881" s="2"/>
      <c r="J881" s="2">
        <f t="shared" si="327"/>
        <v>0.27238274091001652</v>
      </c>
      <c r="K881" s="2">
        <f t="shared" si="328"/>
        <v>0.6951829309681653</v>
      </c>
      <c r="L881" s="2">
        <f t="shared" si="329"/>
        <v>2.319161934067923E-3</v>
      </c>
      <c r="M881" s="2">
        <f t="shared" si="330"/>
        <v>3.01151661877502E-2</v>
      </c>
      <c r="N881" s="113">
        <v>24077</v>
      </c>
      <c r="O881" s="113">
        <v>61450</v>
      </c>
      <c r="P881" s="113">
        <v>205</v>
      </c>
      <c r="Q881" s="113"/>
      <c r="R881" s="113"/>
      <c r="S881" s="113"/>
      <c r="T881" s="113"/>
      <c r="U881" s="113">
        <v>1054</v>
      </c>
      <c r="V881" s="113"/>
      <c r="W881" s="113">
        <v>108</v>
      </c>
      <c r="X881" s="113"/>
      <c r="Y881" s="113">
        <v>49</v>
      </c>
      <c r="Z881" s="113"/>
      <c r="AA881" s="113">
        <v>101</v>
      </c>
      <c r="AB881" s="113">
        <v>840</v>
      </c>
      <c r="AC881" s="113">
        <v>309</v>
      </c>
      <c r="AD881" s="113">
        <v>201</v>
      </c>
      <c r="AE881" s="113"/>
      <c r="AG881" s="7">
        <f>IF(Q881&gt;0,RANK(Q881,(N881:P881,Q881:AE881)),0)</f>
        <v>0</v>
      </c>
      <c r="AH881" s="7">
        <f>IF(R881&gt;0,RANK(R881,(N881:P881,Q881:AE881)),0)</f>
        <v>0</v>
      </c>
      <c r="AI881" s="7">
        <f>IF(T881&gt;0,RANK(T881,(N881:P881,Q881:AE881)),0)</f>
        <v>0</v>
      </c>
      <c r="AJ881" s="7">
        <f>IF(S881&gt;0,RANK(S881,(N881:P881,Q881:AE881)),0)</f>
        <v>0</v>
      </c>
      <c r="AK881" s="2">
        <f t="shared" si="331"/>
        <v>0</v>
      </c>
      <c r="AL881" s="2">
        <f t="shared" si="332"/>
        <v>0</v>
      </c>
      <c r="AM881" s="2">
        <f t="shared" si="333"/>
        <v>0</v>
      </c>
      <c r="AN881" s="2">
        <f t="shared" si="334"/>
        <v>0</v>
      </c>
      <c r="AP881" t="s">
        <v>190</v>
      </c>
      <c r="AQ881" t="s">
        <v>1441</v>
      </c>
      <c r="AR881">
        <v>2</v>
      </c>
      <c r="AT881" s="97">
        <v>19</v>
      </c>
      <c r="AU881" s="99">
        <v>113</v>
      </c>
      <c r="AV881" s="103">
        <f t="shared" si="335"/>
        <v>19113</v>
      </c>
      <c r="AX881" s="7" t="s">
        <v>1370</v>
      </c>
    </row>
    <row r="882" spans="1:50" hidden="1" outlineLevel="1">
      <c r="A882" t="s">
        <v>553</v>
      </c>
      <c r="B882" t="s">
        <v>1441</v>
      </c>
      <c r="C882" s="1">
        <f t="shared" si="324"/>
        <v>4813</v>
      </c>
      <c r="D882" s="7">
        <f>IF(N882&gt;0, RANK(N882,(N882:P882,Q882:AE882)),0)</f>
        <v>2</v>
      </c>
      <c r="E882" s="7">
        <f>IF(O882&gt;0,RANK(O882,(N882:P882,Q882:AE882)),0)</f>
        <v>1</v>
      </c>
      <c r="F882" s="7">
        <f>IF(P882&gt;0,RANK(P882,(N882:P882,Q882:AE882)),0)</f>
        <v>6</v>
      </c>
      <c r="G882" s="1">
        <f t="shared" si="325"/>
        <v>2284</v>
      </c>
      <c r="H882" s="2">
        <f t="shared" si="326"/>
        <v>0.47454809889881572</v>
      </c>
      <c r="I882" s="2"/>
      <c r="J882" s="2">
        <f t="shared" si="327"/>
        <v>0.24911697485975484</v>
      </c>
      <c r="K882" s="2">
        <f t="shared" si="328"/>
        <v>0.72366507375857059</v>
      </c>
      <c r="L882" s="2">
        <f t="shared" si="329"/>
        <v>2.9087886972782051E-3</v>
      </c>
      <c r="M882" s="2">
        <f t="shared" si="330"/>
        <v>2.4309162684396392E-2</v>
      </c>
      <c r="N882" s="113">
        <v>1199</v>
      </c>
      <c r="O882" s="113">
        <v>3483</v>
      </c>
      <c r="P882" s="113">
        <v>14</v>
      </c>
      <c r="Q882" s="113"/>
      <c r="R882" s="113"/>
      <c r="S882" s="113"/>
      <c r="T882" s="113"/>
      <c r="U882" s="113">
        <v>31</v>
      </c>
      <c r="V882" s="113"/>
      <c r="W882" s="113">
        <v>4</v>
      </c>
      <c r="X882" s="113"/>
      <c r="Y882" s="113">
        <v>0</v>
      </c>
      <c r="Z882" s="113"/>
      <c r="AA882" s="113">
        <v>31</v>
      </c>
      <c r="AB882" s="113">
        <v>14</v>
      </c>
      <c r="AC882" s="113">
        <v>24</v>
      </c>
      <c r="AD882" s="113">
        <v>13</v>
      </c>
      <c r="AE882" s="113"/>
      <c r="AG882" s="7">
        <f>IF(Q882&gt;0,RANK(Q882,(N882:P882,Q882:AE882)),0)</f>
        <v>0</v>
      </c>
      <c r="AH882" s="7">
        <f>IF(R882&gt;0,RANK(R882,(N882:P882,Q882:AE882)),0)</f>
        <v>0</v>
      </c>
      <c r="AI882" s="7">
        <f>IF(T882&gt;0,RANK(T882,(N882:P882,Q882:AE882)),0)</f>
        <v>0</v>
      </c>
      <c r="AJ882" s="7">
        <f>IF(S882&gt;0,RANK(S882,(N882:P882,Q882:AE882)),0)</f>
        <v>0</v>
      </c>
      <c r="AK882" s="2">
        <f t="shared" si="331"/>
        <v>0</v>
      </c>
      <c r="AL882" s="2">
        <f t="shared" si="332"/>
        <v>0</v>
      </c>
      <c r="AM882" s="2">
        <f t="shared" si="333"/>
        <v>0</v>
      </c>
      <c r="AN882" s="2">
        <f t="shared" si="334"/>
        <v>0</v>
      </c>
      <c r="AP882" t="s">
        <v>553</v>
      </c>
      <c r="AQ882" t="s">
        <v>1441</v>
      </c>
      <c r="AR882">
        <v>2</v>
      </c>
      <c r="AT882" s="97">
        <v>19</v>
      </c>
      <c r="AU882" s="99">
        <v>115</v>
      </c>
      <c r="AV882" s="103">
        <f t="shared" si="335"/>
        <v>19115</v>
      </c>
      <c r="AX882" s="7" t="s">
        <v>1370</v>
      </c>
    </row>
    <row r="883" spans="1:50" hidden="1" outlineLevel="1">
      <c r="A883" t="s">
        <v>555</v>
      </c>
      <c r="B883" t="s">
        <v>1441</v>
      </c>
      <c r="C883" s="1">
        <f t="shared" si="324"/>
        <v>4497</v>
      </c>
      <c r="D883" s="7">
        <f>IF(N883&gt;0, RANK(N883,(N883:P883,Q883:AE883)),0)</f>
        <v>2</v>
      </c>
      <c r="E883" s="7">
        <f>IF(O883&gt;0,RANK(O883,(N883:P883,Q883:AE883)),0)</f>
        <v>1</v>
      </c>
      <c r="F883" s="7">
        <f>IF(P883&gt;0,RANK(P883,(N883:P883,Q883:AE883)),0)</f>
        <v>5</v>
      </c>
      <c r="G883" s="1">
        <f t="shared" si="325"/>
        <v>2097</v>
      </c>
      <c r="H883" s="2">
        <f t="shared" si="326"/>
        <v>0.46631087391594395</v>
      </c>
      <c r="I883" s="2"/>
      <c r="J883" s="2">
        <f t="shared" si="327"/>
        <v>0.25706026239715368</v>
      </c>
      <c r="K883" s="2">
        <f t="shared" si="328"/>
        <v>0.72337113631309757</v>
      </c>
      <c r="L883" s="2">
        <f t="shared" si="329"/>
        <v>2.4460751612185904E-3</v>
      </c>
      <c r="M883" s="2">
        <f t="shared" si="330"/>
        <v>1.712252612853021E-2</v>
      </c>
      <c r="N883" s="113">
        <v>1156</v>
      </c>
      <c r="O883" s="113">
        <v>3253</v>
      </c>
      <c r="P883" s="113">
        <v>11</v>
      </c>
      <c r="Q883" s="113"/>
      <c r="R883" s="113"/>
      <c r="S883" s="113"/>
      <c r="T883" s="113"/>
      <c r="U883" s="113">
        <v>44</v>
      </c>
      <c r="V883" s="113"/>
      <c r="W883" s="113">
        <v>1</v>
      </c>
      <c r="X883" s="113"/>
      <c r="Y883" s="113">
        <v>0</v>
      </c>
      <c r="Z883" s="113"/>
      <c r="AA883" s="113">
        <v>3</v>
      </c>
      <c r="AB883" s="113">
        <v>8</v>
      </c>
      <c r="AC883" s="113">
        <v>16</v>
      </c>
      <c r="AD883" s="113">
        <v>5</v>
      </c>
      <c r="AE883" s="113"/>
      <c r="AG883" s="7">
        <f>IF(Q883&gt;0,RANK(Q883,(N883:P883,Q883:AE883)),0)</f>
        <v>0</v>
      </c>
      <c r="AH883" s="7">
        <f>IF(R883&gt;0,RANK(R883,(N883:P883,Q883:AE883)),0)</f>
        <v>0</v>
      </c>
      <c r="AI883" s="7">
        <f>IF(T883&gt;0,RANK(T883,(N883:P883,Q883:AE883)),0)</f>
        <v>0</v>
      </c>
      <c r="AJ883" s="7">
        <f>IF(S883&gt;0,RANK(S883,(N883:P883,Q883:AE883)),0)</f>
        <v>0</v>
      </c>
      <c r="AK883" s="2">
        <f t="shared" si="331"/>
        <v>0</v>
      </c>
      <c r="AL883" s="2">
        <f t="shared" si="332"/>
        <v>0</v>
      </c>
      <c r="AM883" s="2">
        <f t="shared" si="333"/>
        <v>0</v>
      </c>
      <c r="AN883" s="2">
        <f t="shared" si="334"/>
        <v>0</v>
      </c>
      <c r="AP883" t="s">
        <v>555</v>
      </c>
      <c r="AQ883" t="s">
        <v>1441</v>
      </c>
      <c r="AR883">
        <v>3</v>
      </c>
      <c r="AT883" s="97">
        <v>19</v>
      </c>
      <c r="AU883" s="99">
        <v>117</v>
      </c>
      <c r="AV883" s="103">
        <f t="shared" si="335"/>
        <v>19117</v>
      </c>
      <c r="AX883" s="7" t="s">
        <v>1370</v>
      </c>
    </row>
    <row r="884" spans="1:50" hidden="1" outlineLevel="1">
      <c r="A884" t="s">
        <v>1742</v>
      </c>
      <c r="B884" t="s">
        <v>1441</v>
      </c>
      <c r="C884" s="1">
        <f t="shared" si="324"/>
        <v>4999</v>
      </c>
      <c r="D884" s="7">
        <f>IF(N884&gt;0, RANK(N884,(N884:P884,Q884:AE884)),0)</f>
        <v>2</v>
      </c>
      <c r="E884" s="7">
        <f>IF(O884&gt;0,RANK(O884,(N884:P884,Q884:AE884)),0)</f>
        <v>1</v>
      </c>
      <c r="F884" s="7">
        <f>IF(P884&gt;0,RANK(P884,(N884:P884,Q884:AE884)),0)</f>
        <v>4</v>
      </c>
      <c r="G884" s="1">
        <f t="shared" si="325"/>
        <v>3485</v>
      </c>
      <c r="H884" s="2">
        <f t="shared" si="326"/>
        <v>0.69713942788557715</v>
      </c>
      <c r="I884" s="2"/>
      <c r="J884" s="2">
        <f t="shared" si="327"/>
        <v>0.14202840568113623</v>
      </c>
      <c r="K884" s="2">
        <f t="shared" si="328"/>
        <v>0.83916783356671332</v>
      </c>
      <c r="L884" s="2">
        <f t="shared" si="329"/>
        <v>4.4008801760352066E-3</v>
      </c>
      <c r="M884" s="2">
        <f t="shared" si="330"/>
        <v>1.4402880576115194E-2</v>
      </c>
      <c r="N884" s="113">
        <v>710</v>
      </c>
      <c r="O884" s="113">
        <v>4195</v>
      </c>
      <c r="P884" s="113">
        <v>22</v>
      </c>
      <c r="Q884" s="113"/>
      <c r="R884" s="113"/>
      <c r="S884" s="113"/>
      <c r="T884" s="113"/>
      <c r="U884" s="113">
        <v>18</v>
      </c>
      <c r="V884" s="113"/>
      <c r="W884" s="113">
        <v>4</v>
      </c>
      <c r="X884" s="113"/>
      <c r="Y884" s="113">
        <v>0</v>
      </c>
      <c r="Z884" s="113"/>
      <c r="AA884" s="113">
        <v>10</v>
      </c>
      <c r="AB884" s="113">
        <v>8</v>
      </c>
      <c r="AC884" s="113">
        <v>23</v>
      </c>
      <c r="AD884" s="113">
        <v>9</v>
      </c>
      <c r="AE884" s="113"/>
      <c r="AG884" s="7">
        <f>IF(Q884&gt;0,RANK(Q884,(N884:P884,Q884:AE884)),0)</f>
        <v>0</v>
      </c>
      <c r="AH884" s="7">
        <f>IF(R884&gt;0,RANK(R884,(N884:P884,Q884:AE884)),0)</f>
        <v>0</v>
      </c>
      <c r="AI884" s="7">
        <f>IF(T884&gt;0,RANK(T884,(N884:P884,Q884:AE884)),0)</f>
        <v>0</v>
      </c>
      <c r="AJ884" s="7">
        <f>IF(S884&gt;0,RANK(S884,(N884:P884,Q884:AE884)),0)</f>
        <v>0</v>
      </c>
      <c r="AK884" s="2">
        <f t="shared" si="331"/>
        <v>0</v>
      </c>
      <c r="AL884" s="2">
        <f t="shared" si="332"/>
        <v>0</v>
      </c>
      <c r="AM884" s="2">
        <f t="shared" si="333"/>
        <v>0</v>
      </c>
      <c r="AN884" s="2">
        <f t="shared" si="334"/>
        <v>0</v>
      </c>
      <c r="AP884" t="s">
        <v>1742</v>
      </c>
      <c r="AQ884" t="s">
        <v>1441</v>
      </c>
      <c r="AR884">
        <v>5</v>
      </c>
      <c r="AT884" s="97">
        <v>19</v>
      </c>
      <c r="AU884" s="99">
        <v>119</v>
      </c>
      <c r="AV884" s="103">
        <f t="shared" si="335"/>
        <v>19119</v>
      </c>
      <c r="AX884" s="7" t="s">
        <v>1370</v>
      </c>
    </row>
    <row r="885" spans="1:50" hidden="1" outlineLevel="1">
      <c r="A885" t="s">
        <v>760</v>
      </c>
      <c r="B885" t="s">
        <v>1441</v>
      </c>
      <c r="C885" s="1">
        <f t="shared" si="324"/>
        <v>6379</v>
      </c>
      <c r="D885" s="7">
        <f>IF(N885&gt;0, RANK(N885,(N885:P885,Q885:AE885)),0)</f>
        <v>2</v>
      </c>
      <c r="E885" s="7">
        <f>IF(O885&gt;0,RANK(O885,(N885:P885,Q885:AE885)),0)</f>
        <v>1</v>
      </c>
      <c r="F885" s="7">
        <f>IF(P885&gt;0,RANK(P885,(N885:P885,Q885:AE885)),0)</f>
        <v>4</v>
      </c>
      <c r="G885" s="1">
        <f t="shared" si="325"/>
        <v>2775</v>
      </c>
      <c r="H885" s="2">
        <f t="shared" si="326"/>
        <v>0.43502116319172285</v>
      </c>
      <c r="I885" s="2"/>
      <c r="J885" s="2">
        <f t="shared" si="327"/>
        <v>0.26258034174635525</v>
      </c>
      <c r="K885" s="2">
        <f t="shared" si="328"/>
        <v>0.69760150493807804</v>
      </c>
      <c r="L885" s="2">
        <f t="shared" si="329"/>
        <v>7.5246903903433138E-3</v>
      </c>
      <c r="M885" s="2">
        <f t="shared" si="330"/>
        <v>3.2293462925223393E-2</v>
      </c>
      <c r="N885" s="113">
        <v>1675</v>
      </c>
      <c r="O885" s="113">
        <v>4450</v>
      </c>
      <c r="P885" s="113">
        <v>48</v>
      </c>
      <c r="Q885" s="113"/>
      <c r="R885" s="113"/>
      <c r="S885" s="113"/>
      <c r="T885" s="113"/>
      <c r="U885" s="113">
        <v>111</v>
      </c>
      <c r="V885" s="113"/>
      <c r="W885" s="113">
        <v>1</v>
      </c>
      <c r="X885" s="113"/>
      <c r="Y885" s="113">
        <v>2</v>
      </c>
      <c r="Z885" s="113"/>
      <c r="AA885" s="113">
        <v>12</v>
      </c>
      <c r="AB885" s="113">
        <v>26</v>
      </c>
      <c r="AC885" s="113">
        <v>30</v>
      </c>
      <c r="AD885" s="113">
        <v>24</v>
      </c>
      <c r="AE885" s="113"/>
      <c r="AG885" s="7">
        <f>IF(Q885&gt;0,RANK(Q885,(N885:P885,Q885:AE885)),0)</f>
        <v>0</v>
      </c>
      <c r="AH885" s="7">
        <f>IF(R885&gt;0,RANK(R885,(N885:P885,Q885:AE885)),0)</f>
        <v>0</v>
      </c>
      <c r="AI885" s="7">
        <f>IF(T885&gt;0,RANK(T885,(N885:P885,Q885:AE885)),0)</f>
        <v>0</v>
      </c>
      <c r="AJ885" s="7">
        <f>IF(S885&gt;0,RANK(S885,(N885:P885,Q885:AE885)),0)</f>
        <v>0</v>
      </c>
      <c r="AK885" s="2">
        <f t="shared" si="331"/>
        <v>0</v>
      </c>
      <c r="AL885" s="2">
        <f t="shared" si="332"/>
        <v>0</v>
      </c>
      <c r="AM885" s="2">
        <f t="shared" si="333"/>
        <v>0</v>
      </c>
      <c r="AN885" s="2">
        <f t="shared" si="334"/>
        <v>0</v>
      </c>
      <c r="AP885" t="s">
        <v>760</v>
      </c>
      <c r="AQ885" t="s">
        <v>1441</v>
      </c>
      <c r="AR885">
        <v>4</v>
      </c>
      <c r="AT885" s="97">
        <v>19</v>
      </c>
      <c r="AU885" s="99">
        <v>121</v>
      </c>
      <c r="AV885" s="103">
        <f t="shared" si="335"/>
        <v>19121</v>
      </c>
      <c r="AX885" s="7" t="s">
        <v>1370</v>
      </c>
    </row>
    <row r="886" spans="1:50" hidden="1" outlineLevel="1">
      <c r="A886" t="s">
        <v>2438</v>
      </c>
      <c r="B886" t="s">
        <v>1441</v>
      </c>
      <c r="C886" s="1">
        <f t="shared" si="324"/>
        <v>9230</v>
      </c>
      <c r="D886" s="7">
        <f>IF(N886&gt;0, RANK(N886,(N886:P886,Q886:AE886)),0)</f>
        <v>2</v>
      </c>
      <c r="E886" s="7">
        <f>IF(O886&gt;0,RANK(O886,(N886:P886,Q886:AE886)),0)</f>
        <v>1</v>
      </c>
      <c r="F886" s="7">
        <f>IF(P886&gt;0,RANK(P886,(N886:P886,Q886:AE886)),0)</f>
        <v>4</v>
      </c>
      <c r="G886" s="1">
        <f t="shared" si="325"/>
        <v>4887</v>
      </c>
      <c r="H886" s="2">
        <f t="shared" si="326"/>
        <v>0.52946912242686894</v>
      </c>
      <c r="I886" s="2"/>
      <c r="J886" s="2">
        <f t="shared" si="327"/>
        <v>0.22307692307692309</v>
      </c>
      <c r="K886" s="2">
        <f t="shared" si="328"/>
        <v>0.752546045503792</v>
      </c>
      <c r="L886" s="2">
        <f t="shared" si="329"/>
        <v>4.6587215601300112E-3</v>
      </c>
      <c r="M886" s="2">
        <f t="shared" si="330"/>
        <v>1.9718309859154924E-2</v>
      </c>
      <c r="N886" s="113">
        <v>2059</v>
      </c>
      <c r="O886" s="113">
        <v>6946</v>
      </c>
      <c r="P886" s="113">
        <v>43</v>
      </c>
      <c r="Q886" s="113"/>
      <c r="R886" s="113"/>
      <c r="S886" s="113"/>
      <c r="T886" s="113"/>
      <c r="U886" s="113">
        <v>85</v>
      </c>
      <c r="V886" s="113"/>
      <c r="W886" s="113">
        <v>14</v>
      </c>
      <c r="X886" s="113"/>
      <c r="Y886" s="113">
        <v>0</v>
      </c>
      <c r="Z886" s="113"/>
      <c r="AA886" s="113">
        <v>25</v>
      </c>
      <c r="AB886" s="113">
        <v>28</v>
      </c>
      <c r="AC886" s="113">
        <v>17</v>
      </c>
      <c r="AD886" s="113">
        <v>13</v>
      </c>
      <c r="AE886" s="113"/>
      <c r="AG886" s="7">
        <f>IF(Q886&gt;0,RANK(Q886,(N886:P886,Q886:AE886)),0)</f>
        <v>0</v>
      </c>
      <c r="AH886" s="7">
        <f>IF(R886&gt;0,RANK(R886,(N886:P886,Q886:AE886)),0)</f>
        <v>0</v>
      </c>
      <c r="AI886" s="7">
        <f>IF(T886&gt;0,RANK(T886,(N886:P886,Q886:AE886)),0)</f>
        <v>0</v>
      </c>
      <c r="AJ886" s="7">
        <f>IF(S886&gt;0,RANK(S886,(N886:P886,Q886:AE886)),0)</f>
        <v>0</v>
      </c>
      <c r="AK886" s="2">
        <f t="shared" si="331"/>
        <v>0</v>
      </c>
      <c r="AL886" s="2">
        <f t="shared" si="332"/>
        <v>0</v>
      </c>
      <c r="AM886" s="2">
        <f t="shared" si="333"/>
        <v>0</v>
      </c>
      <c r="AN886" s="2">
        <f t="shared" si="334"/>
        <v>0</v>
      </c>
      <c r="AP886" t="s">
        <v>2438</v>
      </c>
      <c r="AQ886" t="s">
        <v>1441</v>
      </c>
      <c r="AR886">
        <v>3</v>
      </c>
      <c r="AT886" s="97">
        <v>19</v>
      </c>
      <c r="AU886" s="99">
        <v>123</v>
      </c>
      <c r="AV886" s="103">
        <f t="shared" si="335"/>
        <v>19123</v>
      </c>
      <c r="AX886" s="7" t="s">
        <v>1370</v>
      </c>
    </row>
    <row r="887" spans="1:50" hidden="1" outlineLevel="1">
      <c r="A887" t="s">
        <v>1836</v>
      </c>
      <c r="B887" t="s">
        <v>1441</v>
      </c>
      <c r="C887" s="1">
        <f t="shared" si="324"/>
        <v>13103</v>
      </c>
      <c r="D887" s="7">
        <f>IF(N887&gt;0, RANK(N887,(N887:P887,Q887:AE887)),0)</f>
        <v>2</v>
      </c>
      <c r="E887" s="7">
        <f>IF(O887&gt;0,RANK(O887,(N887:P887,Q887:AE887)),0)</f>
        <v>1</v>
      </c>
      <c r="F887" s="7">
        <f>IF(P887&gt;0,RANK(P887,(N887:P887,Q887:AE887)),0)</f>
        <v>4</v>
      </c>
      <c r="G887" s="1">
        <f t="shared" si="325"/>
        <v>5674</v>
      </c>
      <c r="H887" s="2">
        <f t="shared" si="326"/>
        <v>0.4330306036785469</v>
      </c>
      <c r="I887" s="2"/>
      <c r="J887" s="2">
        <f t="shared" si="327"/>
        <v>0.2722277341066931</v>
      </c>
      <c r="K887" s="2">
        <f t="shared" si="328"/>
        <v>0.70525833778524005</v>
      </c>
      <c r="L887" s="2">
        <f t="shared" si="329"/>
        <v>2.9764176142868044E-3</v>
      </c>
      <c r="M887" s="2">
        <f t="shared" si="330"/>
        <v>1.9537510493780046E-2</v>
      </c>
      <c r="N887" s="113">
        <v>3567</v>
      </c>
      <c r="O887" s="113">
        <v>9241</v>
      </c>
      <c r="P887" s="113">
        <v>39</v>
      </c>
      <c r="Q887" s="113"/>
      <c r="R887" s="113"/>
      <c r="S887" s="113"/>
      <c r="T887" s="113"/>
      <c r="U887" s="113">
        <v>143</v>
      </c>
      <c r="V887" s="113"/>
      <c r="W887" s="113">
        <v>6</v>
      </c>
      <c r="X887" s="113"/>
      <c r="Y887" s="113">
        <v>1</v>
      </c>
      <c r="Z887" s="113"/>
      <c r="AA887" s="113">
        <v>31</v>
      </c>
      <c r="AB887" s="113">
        <v>17</v>
      </c>
      <c r="AC887" s="113">
        <v>36</v>
      </c>
      <c r="AD887" s="113">
        <v>22</v>
      </c>
      <c r="AE887" s="113"/>
      <c r="AG887" s="7">
        <f>IF(Q887&gt;0,RANK(Q887,(N887:P887,Q887:AE887)),0)</f>
        <v>0</v>
      </c>
      <c r="AH887" s="7">
        <f>IF(R887&gt;0,RANK(R887,(N887:P887,Q887:AE887)),0)</f>
        <v>0</v>
      </c>
      <c r="AI887" s="7">
        <f>IF(T887&gt;0,RANK(T887,(N887:P887,Q887:AE887)),0)</f>
        <v>0</v>
      </c>
      <c r="AJ887" s="7">
        <f>IF(S887&gt;0,RANK(S887,(N887:P887,Q887:AE887)),0)</f>
        <v>0</v>
      </c>
      <c r="AK887" s="2">
        <f t="shared" si="331"/>
        <v>0</v>
      </c>
      <c r="AL887" s="2">
        <f t="shared" si="332"/>
        <v>0</v>
      </c>
      <c r="AM887" s="2">
        <f t="shared" si="333"/>
        <v>0</v>
      </c>
      <c r="AN887" s="2">
        <f t="shared" si="334"/>
        <v>0</v>
      </c>
      <c r="AP887" t="s">
        <v>1836</v>
      </c>
      <c r="AQ887" t="s">
        <v>1441</v>
      </c>
      <c r="AR887">
        <v>3</v>
      </c>
      <c r="AT887" s="97">
        <v>19</v>
      </c>
      <c r="AU887" s="99">
        <v>125</v>
      </c>
      <c r="AV887" s="103">
        <f t="shared" si="335"/>
        <v>19125</v>
      </c>
      <c r="AX887" s="7" t="s">
        <v>1370</v>
      </c>
    </row>
    <row r="888" spans="1:50" hidden="1" outlineLevel="1">
      <c r="A888" t="s">
        <v>2126</v>
      </c>
      <c r="B888" t="s">
        <v>1441</v>
      </c>
      <c r="C888" s="1">
        <f t="shared" si="324"/>
        <v>18818</v>
      </c>
      <c r="D888" s="7">
        <f>IF(N888&gt;0, RANK(N888,(N888:P888,Q888:AE888)),0)</f>
        <v>2</v>
      </c>
      <c r="E888" s="7">
        <f>IF(O888&gt;0,RANK(O888,(N888:P888,Q888:AE888)),0)</f>
        <v>1</v>
      </c>
      <c r="F888" s="7">
        <f>IF(P888&gt;0,RANK(P888,(N888:P888,Q888:AE888)),0)</f>
        <v>5</v>
      </c>
      <c r="G888" s="1">
        <f t="shared" si="325"/>
        <v>7792</v>
      </c>
      <c r="H888" s="2">
        <f t="shared" si="326"/>
        <v>0.41407163354235305</v>
      </c>
      <c r="I888" s="2"/>
      <c r="J888" s="2">
        <f t="shared" si="327"/>
        <v>0.28137953023700712</v>
      </c>
      <c r="K888" s="2">
        <f t="shared" si="328"/>
        <v>0.69545116377936023</v>
      </c>
      <c r="L888" s="2">
        <f t="shared" si="329"/>
        <v>2.4444680624933573E-3</v>
      </c>
      <c r="M888" s="2">
        <f t="shared" si="330"/>
        <v>2.0724837921139293E-2</v>
      </c>
      <c r="N888" s="113">
        <v>5295</v>
      </c>
      <c r="O888" s="113">
        <v>13087</v>
      </c>
      <c r="P888" s="113">
        <v>46</v>
      </c>
      <c r="Q888" s="113"/>
      <c r="R888" s="113"/>
      <c r="S888" s="113"/>
      <c r="T888" s="113"/>
      <c r="U888" s="113">
        <v>222</v>
      </c>
      <c r="V888" s="113"/>
      <c r="W888" s="113">
        <v>9</v>
      </c>
      <c r="X888" s="113"/>
      <c r="Y888" s="113">
        <v>8</v>
      </c>
      <c r="Z888" s="113"/>
      <c r="AA888" s="113">
        <v>23</v>
      </c>
      <c r="AB888" s="113">
        <v>31</v>
      </c>
      <c r="AC888" s="113">
        <v>52</v>
      </c>
      <c r="AD888" s="113">
        <v>45</v>
      </c>
      <c r="AE888" s="113"/>
      <c r="AG888" s="7">
        <f>IF(Q888&gt;0,RANK(Q888,(N888:P888,Q888:AE888)),0)</f>
        <v>0</v>
      </c>
      <c r="AH888" s="7">
        <f>IF(R888&gt;0,RANK(R888,(N888:P888,Q888:AE888)),0)</f>
        <v>0</v>
      </c>
      <c r="AI888" s="7">
        <f>IF(T888&gt;0,RANK(T888,(N888:P888,Q888:AE888)),0)</f>
        <v>0</v>
      </c>
      <c r="AJ888" s="7">
        <f>IF(S888&gt;0,RANK(S888,(N888:P888,Q888:AE888)),0)</f>
        <v>0</v>
      </c>
      <c r="AK888" s="2">
        <f t="shared" si="331"/>
        <v>0</v>
      </c>
      <c r="AL888" s="2">
        <f t="shared" si="332"/>
        <v>0</v>
      </c>
      <c r="AM888" s="2">
        <f t="shared" si="333"/>
        <v>0</v>
      </c>
      <c r="AN888" s="2">
        <f t="shared" si="334"/>
        <v>0</v>
      </c>
      <c r="AP888" t="s">
        <v>2126</v>
      </c>
      <c r="AQ888" t="s">
        <v>1441</v>
      </c>
      <c r="AR888">
        <v>4</v>
      </c>
      <c r="AT888" s="97">
        <v>19</v>
      </c>
      <c r="AU888" s="99">
        <v>127</v>
      </c>
      <c r="AV888" s="103">
        <f t="shared" si="335"/>
        <v>19127</v>
      </c>
      <c r="AX888" s="7" t="s">
        <v>1370</v>
      </c>
    </row>
    <row r="889" spans="1:50" hidden="1" outlineLevel="1">
      <c r="A889" t="s">
        <v>245</v>
      </c>
      <c r="B889" t="s">
        <v>1441</v>
      </c>
      <c r="C889" s="1">
        <f t="shared" ref="C889:C924" si="336">SUM(N889:AE889)</f>
        <v>5232</v>
      </c>
      <c r="D889" s="7">
        <f>IF(N889&gt;0, RANK(N889,(N889:P889,Q889:AE889)),0)</f>
        <v>2</v>
      </c>
      <c r="E889" s="7">
        <f>IF(O889&gt;0,RANK(O889,(N889:P889,Q889:AE889)),0)</f>
        <v>1</v>
      </c>
      <c r="F889" s="7">
        <f>IF(P889&gt;0,RANK(P889,(N889:P889,Q889:AE889)),0)</f>
        <v>5</v>
      </c>
      <c r="G889" s="1">
        <f t="shared" ref="G889:G924" si="337">IF(C889&gt;0,MAX(N889:P889)-LARGE(N889:P889,2),0)</f>
        <v>2671</v>
      </c>
      <c r="H889" s="2">
        <f t="shared" ref="H889:H920" si="338">IF(C889&gt;0,G889/C889,0)</f>
        <v>0.51051223241590216</v>
      </c>
      <c r="I889" s="2"/>
      <c r="J889" s="2">
        <f t="shared" ref="J889:J924" si="339">IF($C889=0,"-",N889/$C889)</f>
        <v>0.21788990825688073</v>
      </c>
      <c r="K889" s="2">
        <f t="shared" ref="K889:K924" si="340">IF($C889=0,"-",O889/$C889)</f>
        <v>0.72840214067278286</v>
      </c>
      <c r="L889" s="2">
        <f t="shared" ref="L889:L924" si="341">IF($C889=0,"-",P889/$C889)</f>
        <v>9.7477064220183492E-3</v>
      </c>
      <c r="M889" s="2">
        <f t="shared" ref="M889:M920" si="342">IF(C889=0,"-",(1-J889-K889-L889))</f>
        <v>4.3960244648318089E-2</v>
      </c>
      <c r="N889" s="113">
        <v>1140</v>
      </c>
      <c r="O889" s="113">
        <v>3811</v>
      </c>
      <c r="P889" s="113">
        <v>51</v>
      </c>
      <c r="Q889" s="113"/>
      <c r="R889" s="113"/>
      <c r="S889" s="113"/>
      <c r="T889" s="113"/>
      <c r="U889" s="113">
        <v>33</v>
      </c>
      <c r="V889" s="113"/>
      <c r="W889" s="113">
        <v>18</v>
      </c>
      <c r="X889" s="113"/>
      <c r="Y889" s="113">
        <v>0</v>
      </c>
      <c r="Z889" s="113"/>
      <c r="AA889" s="113">
        <v>34</v>
      </c>
      <c r="AB889" s="113">
        <v>54</v>
      </c>
      <c r="AC889" s="113">
        <v>71</v>
      </c>
      <c r="AD889" s="113">
        <v>20</v>
      </c>
      <c r="AE889" s="113"/>
      <c r="AG889" s="7">
        <f>IF(Q889&gt;0,RANK(Q889,(N889:P889,Q889:AE889)),0)</f>
        <v>0</v>
      </c>
      <c r="AH889" s="7">
        <f>IF(R889&gt;0,RANK(R889,(N889:P889,Q889:AE889)),0)</f>
        <v>0</v>
      </c>
      <c r="AI889" s="7">
        <f>IF(T889&gt;0,RANK(T889,(N889:P889,Q889:AE889)),0)</f>
        <v>0</v>
      </c>
      <c r="AJ889" s="7">
        <f>IF(S889&gt;0,RANK(S889,(N889:P889,Q889:AE889)),0)</f>
        <v>0</v>
      </c>
      <c r="AK889" s="2">
        <f t="shared" ref="AK889:AK924" si="343">IF($C889=0,"-",Q889/$C889)</f>
        <v>0</v>
      </c>
      <c r="AL889" s="2">
        <f t="shared" ref="AL889:AL924" si="344">IF($C889=0,"-",R889/$C889)</f>
        <v>0</v>
      </c>
      <c r="AM889" s="2">
        <f t="shared" ref="AM889:AM924" si="345">IF($C889=0,"-",T889/$C889)</f>
        <v>0</v>
      </c>
      <c r="AN889" s="2">
        <f t="shared" ref="AN889:AN924" si="346">IF($C889=0,"-",S889/$C889)</f>
        <v>0</v>
      </c>
      <c r="AP889" t="s">
        <v>245</v>
      </c>
      <c r="AQ889" t="s">
        <v>1441</v>
      </c>
      <c r="AR889">
        <v>5</v>
      </c>
      <c r="AT889" s="97">
        <v>19</v>
      </c>
      <c r="AU889" s="99">
        <v>129</v>
      </c>
      <c r="AV889" s="103">
        <f t="shared" si="335"/>
        <v>19129</v>
      </c>
      <c r="AX889" s="7" t="s">
        <v>1370</v>
      </c>
    </row>
    <row r="890" spans="1:50" hidden="1" outlineLevel="1">
      <c r="A890" t="s">
        <v>2285</v>
      </c>
      <c r="B890" t="s">
        <v>1441</v>
      </c>
      <c r="C890" s="1">
        <f t="shared" si="336"/>
        <v>5576</v>
      </c>
      <c r="D890" s="7">
        <f>IF(N890&gt;0, RANK(N890,(N890:P890,Q890:AE890)),0)</f>
        <v>2</v>
      </c>
      <c r="E890" s="7">
        <f>IF(O890&gt;0,RANK(O890,(N890:P890,Q890:AE890)),0)</f>
        <v>1</v>
      </c>
      <c r="F890" s="7">
        <f>IF(P890&gt;0,RANK(P890,(N890:P890,Q890:AE890)),0)</f>
        <v>3</v>
      </c>
      <c r="G890" s="1">
        <f t="shared" si="337"/>
        <v>3290</v>
      </c>
      <c r="H890" s="2">
        <f t="shared" si="338"/>
        <v>0.59002869440459116</v>
      </c>
      <c r="I890" s="2"/>
      <c r="J890" s="2">
        <f t="shared" si="339"/>
        <v>0.19619799139167862</v>
      </c>
      <c r="K890" s="2">
        <f t="shared" si="340"/>
        <v>0.78622668579626975</v>
      </c>
      <c r="L890" s="2">
        <f t="shared" si="341"/>
        <v>4.8421807747489236E-3</v>
      </c>
      <c r="M890" s="2">
        <f t="shared" si="342"/>
        <v>1.273314203730273E-2</v>
      </c>
      <c r="N890" s="113">
        <v>1094</v>
      </c>
      <c r="O890" s="113">
        <v>4384</v>
      </c>
      <c r="P890" s="113">
        <v>27</v>
      </c>
      <c r="Q890" s="113"/>
      <c r="R890" s="113"/>
      <c r="S890" s="113"/>
      <c r="T890" s="113"/>
      <c r="U890" s="113">
        <v>19</v>
      </c>
      <c r="V890" s="113"/>
      <c r="W890" s="113">
        <v>4</v>
      </c>
      <c r="X890" s="113"/>
      <c r="Y890" s="113">
        <v>2</v>
      </c>
      <c r="Z890" s="113"/>
      <c r="AA890" s="113">
        <v>5</v>
      </c>
      <c r="AB890" s="113">
        <v>13</v>
      </c>
      <c r="AC890" s="113">
        <v>18</v>
      </c>
      <c r="AD890" s="113">
        <v>10</v>
      </c>
      <c r="AE890" s="113"/>
      <c r="AG890" s="7">
        <f>IF(Q890&gt;0,RANK(Q890,(N890:P890,Q890:AE890)),0)</f>
        <v>0</v>
      </c>
      <c r="AH890" s="7">
        <f>IF(R890&gt;0,RANK(R890,(N890:P890,Q890:AE890)),0)</f>
        <v>0</v>
      </c>
      <c r="AI890" s="7">
        <f>IF(T890&gt;0,RANK(T890,(N890:P890,Q890:AE890)),0)</f>
        <v>0</v>
      </c>
      <c r="AJ890" s="7">
        <f>IF(S890&gt;0,RANK(S890,(N890:P890,Q890:AE890)),0)</f>
        <v>0</v>
      </c>
      <c r="AK890" s="2">
        <f t="shared" si="343"/>
        <v>0</v>
      </c>
      <c r="AL890" s="2">
        <f t="shared" si="344"/>
        <v>0</v>
      </c>
      <c r="AM890" s="2">
        <f t="shared" si="345"/>
        <v>0</v>
      </c>
      <c r="AN890" s="2">
        <f t="shared" si="346"/>
        <v>0</v>
      </c>
      <c r="AP890" t="s">
        <v>2285</v>
      </c>
      <c r="AQ890" t="s">
        <v>1441</v>
      </c>
      <c r="AR890">
        <v>4</v>
      </c>
      <c r="AT890" s="97">
        <v>19</v>
      </c>
      <c r="AU890" s="99">
        <v>131</v>
      </c>
      <c r="AV890" s="103">
        <f t="shared" si="335"/>
        <v>19131</v>
      </c>
      <c r="AX890" s="7" t="s">
        <v>1370</v>
      </c>
    </row>
    <row r="891" spans="1:50" hidden="1" outlineLevel="1">
      <c r="A891" t="s">
        <v>1752</v>
      </c>
      <c r="B891" t="s">
        <v>1441</v>
      </c>
      <c r="C891" s="1">
        <f t="shared" si="336"/>
        <v>4437</v>
      </c>
      <c r="D891" s="7">
        <f>IF(N891&gt;0, RANK(N891,(N891:P891,Q891:AE891)),0)</f>
        <v>2</v>
      </c>
      <c r="E891" s="7">
        <f>IF(O891&gt;0,RANK(O891,(N891:P891,Q891:AE891)),0)</f>
        <v>1</v>
      </c>
      <c r="F891" s="7">
        <f>IF(P891&gt;0,RANK(P891,(N891:P891,Q891:AE891)),0)</f>
        <v>3</v>
      </c>
      <c r="G891" s="1">
        <f t="shared" si="337"/>
        <v>2353</v>
      </c>
      <c r="H891" s="2">
        <f t="shared" si="338"/>
        <v>0.53031327473518142</v>
      </c>
      <c r="I891" s="2"/>
      <c r="J891" s="2">
        <f t="shared" si="339"/>
        <v>0.21996844714897454</v>
      </c>
      <c r="K891" s="2">
        <f t="shared" si="340"/>
        <v>0.75028172188415598</v>
      </c>
      <c r="L891" s="2">
        <f t="shared" si="341"/>
        <v>9.4658553076402974E-3</v>
      </c>
      <c r="M891" s="2">
        <f t="shared" si="342"/>
        <v>2.0283975659229153E-2</v>
      </c>
      <c r="N891" s="113">
        <v>976</v>
      </c>
      <c r="O891" s="113">
        <v>3329</v>
      </c>
      <c r="P891" s="113">
        <v>42</v>
      </c>
      <c r="Q891" s="113"/>
      <c r="R891" s="113"/>
      <c r="S891" s="113"/>
      <c r="T891" s="113"/>
      <c r="U891" s="113">
        <v>42</v>
      </c>
      <c r="V891" s="113"/>
      <c r="W891" s="113">
        <v>6</v>
      </c>
      <c r="X891" s="113"/>
      <c r="Y891" s="113">
        <v>1</v>
      </c>
      <c r="Z891" s="113"/>
      <c r="AA891" s="113">
        <v>8</v>
      </c>
      <c r="AB891" s="113">
        <v>11</v>
      </c>
      <c r="AC891" s="113">
        <v>12</v>
      </c>
      <c r="AD891" s="113">
        <v>10</v>
      </c>
      <c r="AE891" s="113"/>
      <c r="AG891" s="7">
        <f>IF(Q891&gt;0,RANK(Q891,(N891:P891,Q891:AE891)),0)</f>
        <v>0</v>
      </c>
      <c r="AH891" s="7">
        <f>IF(R891&gt;0,RANK(R891,(N891:P891,Q891:AE891)),0)</f>
        <v>0</v>
      </c>
      <c r="AI891" s="7">
        <f>IF(T891&gt;0,RANK(T891,(N891:P891,Q891:AE891)),0)</f>
        <v>0</v>
      </c>
      <c r="AJ891" s="7">
        <f>IF(S891&gt;0,RANK(S891,(N891:P891,Q891:AE891)),0)</f>
        <v>0</v>
      </c>
      <c r="AK891" s="2">
        <f t="shared" si="343"/>
        <v>0</v>
      </c>
      <c r="AL891" s="2">
        <f t="shared" si="344"/>
        <v>0</v>
      </c>
      <c r="AM891" s="2">
        <f t="shared" si="345"/>
        <v>0</v>
      </c>
      <c r="AN891" s="2">
        <f t="shared" si="346"/>
        <v>0</v>
      </c>
      <c r="AP891" t="s">
        <v>1752</v>
      </c>
      <c r="AQ891" t="s">
        <v>1441</v>
      </c>
      <c r="AR891">
        <v>5</v>
      </c>
      <c r="AT891" s="97">
        <v>19</v>
      </c>
      <c r="AU891" s="99">
        <v>133</v>
      </c>
      <c r="AV891" s="103">
        <f t="shared" si="335"/>
        <v>19133</v>
      </c>
      <c r="AX891" s="7" t="s">
        <v>1370</v>
      </c>
    </row>
    <row r="892" spans="1:50" hidden="1" outlineLevel="1">
      <c r="A892" t="s">
        <v>2112</v>
      </c>
      <c r="B892" t="s">
        <v>1441</v>
      </c>
      <c r="C892" s="1">
        <f t="shared" si="336"/>
        <v>3926</v>
      </c>
      <c r="D892" s="7">
        <f>IF(N892&gt;0, RANK(N892,(N892:P892,Q892:AE892)),0)</f>
        <v>2</v>
      </c>
      <c r="E892" s="7">
        <f>IF(O892&gt;0,RANK(O892,(N892:P892,Q892:AE892)),0)</f>
        <v>1</v>
      </c>
      <c r="F892" s="7">
        <f>IF(P892&gt;0,RANK(P892,(N892:P892,Q892:AE892)),0)</f>
        <v>5</v>
      </c>
      <c r="G892" s="1">
        <f t="shared" si="337"/>
        <v>1632</v>
      </c>
      <c r="H892" s="2">
        <f t="shared" si="338"/>
        <v>0.41569026999490577</v>
      </c>
      <c r="I892" s="2"/>
      <c r="J892" s="2">
        <f t="shared" si="339"/>
        <v>0.27381558838512482</v>
      </c>
      <c r="K892" s="2">
        <f t="shared" si="340"/>
        <v>0.68950585838003053</v>
      </c>
      <c r="L892" s="2">
        <f t="shared" si="341"/>
        <v>3.3112582781456954E-3</v>
      </c>
      <c r="M892" s="2">
        <f t="shared" si="342"/>
        <v>3.3367294956699003E-2</v>
      </c>
      <c r="N892" s="113">
        <v>1075</v>
      </c>
      <c r="O892" s="113">
        <v>2707</v>
      </c>
      <c r="P892" s="113">
        <v>13</v>
      </c>
      <c r="Q892" s="113"/>
      <c r="R892" s="113"/>
      <c r="S892" s="113"/>
      <c r="T892" s="113"/>
      <c r="U892" s="113">
        <v>77</v>
      </c>
      <c r="V892" s="113"/>
      <c r="W892" s="113">
        <v>3</v>
      </c>
      <c r="X892" s="113"/>
      <c r="Y892" s="113">
        <v>2</v>
      </c>
      <c r="Z892" s="113"/>
      <c r="AA892" s="113">
        <v>11</v>
      </c>
      <c r="AB892" s="113">
        <v>13</v>
      </c>
      <c r="AC892" s="113">
        <v>18</v>
      </c>
      <c r="AD892" s="113">
        <v>7</v>
      </c>
      <c r="AE892" s="113"/>
      <c r="AG892" s="7">
        <f>IF(Q892&gt;0,RANK(Q892,(N892:P892,Q892:AE892)),0)</f>
        <v>0</v>
      </c>
      <c r="AH892" s="7">
        <f>IF(R892&gt;0,RANK(R892,(N892:P892,Q892:AE892)),0)</f>
        <v>0</v>
      </c>
      <c r="AI892" s="7">
        <f>IF(T892&gt;0,RANK(T892,(N892:P892,Q892:AE892)),0)</f>
        <v>0</v>
      </c>
      <c r="AJ892" s="7">
        <f>IF(S892&gt;0,RANK(S892,(N892:P892,Q892:AE892)),0)</f>
        <v>0</v>
      </c>
      <c r="AK892" s="2">
        <f t="shared" si="343"/>
        <v>0</v>
      </c>
      <c r="AL892" s="2">
        <f t="shared" si="344"/>
        <v>0</v>
      </c>
      <c r="AM892" s="2">
        <f t="shared" si="345"/>
        <v>0</v>
      </c>
      <c r="AN892" s="2">
        <f t="shared" si="346"/>
        <v>0</v>
      </c>
      <c r="AP892" t="s">
        <v>2112</v>
      </c>
      <c r="AQ892" t="s">
        <v>1441</v>
      </c>
      <c r="AR892">
        <v>3</v>
      </c>
      <c r="AT892" s="97">
        <v>19</v>
      </c>
      <c r="AU892" s="99">
        <v>135</v>
      </c>
      <c r="AV892" s="103">
        <f t="shared" si="335"/>
        <v>19135</v>
      </c>
      <c r="AX892" s="7" t="s">
        <v>1370</v>
      </c>
    </row>
    <row r="893" spans="1:50" hidden="1" outlineLevel="1">
      <c r="A893" t="s">
        <v>1340</v>
      </c>
      <c r="B893" t="s">
        <v>1441</v>
      </c>
      <c r="C893" s="1">
        <f t="shared" si="336"/>
        <v>5537</v>
      </c>
      <c r="D893" s="7">
        <f>IF(N893&gt;0, RANK(N893,(N893:P893,Q893:AE893)),0)</f>
        <v>2</v>
      </c>
      <c r="E893" s="7">
        <f>IF(O893&gt;0,RANK(O893,(N893:P893,Q893:AE893)),0)</f>
        <v>1</v>
      </c>
      <c r="F893" s="7">
        <f>IF(P893&gt;0,RANK(P893,(N893:P893,Q893:AE893)),0)</f>
        <v>6</v>
      </c>
      <c r="G893" s="1">
        <f t="shared" si="337"/>
        <v>3106</v>
      </c>
      <c r="H893" s="2">
        <f t="shared" si="338"/>
        <v>0.56095358497381254</v>
      </c>
      <c r="I893" s="2"/>
      <c r="J893" s="2">
        <f t="shared" si="339"/>
        <v>0.20299801336463788</v>
      </c>
      <c r="K893" s="2">
        <f t="shared" si="340"/>
        <v>0.76395159833845039</v>
      </c>
      <c r="L893" s="2">
        <f t="shared" si="341"/>
        <v>3.7926675094816687E-3</v>
      </c>
      <c r="M893" s="2">
        <f t="shared" si="342"/>
        <v>2.9257720787430091E-2</v>
      </c>
      <c r="N893" s="113">
        <v>1124</v>
      </c>
      <c r="O893" s="113">
        <v>4230</v>
      </c>
      <c r="P893" s="113">
        <v>21</v>
      </c>
      <c r="Q893" s="113"/>
      <c r="R893" s="113"/>
      <c r="S893" s="113"/>
      <c r="T893" s="113"/>
      <c r="U893" s="113">
        <v>35</v>
      </c>
      <c r="V893" s="113"/>
      <c r="W893" s="113">
        <v>2</v>
      </c>
      <c r="X893" s="113"/>
      <c r="Y893" s="113">
        <v>1</v>
      </c>
      <c r="Z893" s="113"/>
      <c r="AA893" s="113">
        <v>19</v>
      </c>
      <c r="AB893" s="113">
        <v>46</v>
      </c>
      <c r="AC893" s="113">
        <v>40</v>
      </c>
      <c r="AD893" s="113">
        <v>19</v>
      </c>
      <c r="AE893" s="113"/>
      <c r="AG893" s="7">
        <f>IF(Q893&gt;0,RANK(Q893,(N893:P893,Q893:AE893)),0)</f>
        <v>0</v>
      </c>
      <c r="AH893" s="7">
        <f>IF(R893&gt;0,RANK(R893,(N893:P893,Q893:AE893)),0)</f>
        <v>0</v>
      </c>
      <c r="AI893" s="7">
        <f>IF(T893&gt;0,RANK(T893,(N893:P893,Q893:AE893)),0)</f>
        <v>0</v>
      </c>
      <c r="AJ893" s="7">
        <f>IF(S893&gt;0,RANK(S893,(N893:P893,Q893:AE893)),0)</f>
        <v>0</v>
      </c>
      <c r="AK893" s="2">
        <f t="shared" si="343"/>
        <v>0</v>
      </c>
      <c r="AL893" s="2">
        <f t="shared" si="344"/>
        <v>0</v>
      </c>
      <c r="AM893" s="2">
        <f t="shared" si="345"/>
        <v>0</v>
      </c>
      <c r="AN893" s="2">
        <f t="shared" si="346"/>
        <v>0</v>
      </c>
      <c r="AP893" t="s">
        <v>1340</v>
      </c>
      <c r="AQ893" t="s">
        <v>1441</v>
      </c>
      <c r="AR893">
        <v>5</v>
      </c>
      <c r="AT893" s="97">
        <v>19</v>
      </c>
      <c r="AU893" s="99">
        <v>137</v>
      </c>
      <c r="AV893" s="103">
        <f t="shared" si="335"/>
        <v>19137</v>
      </c>
      <c r="AX893" s="7" t="s">
        <v>1370</v>
      </c>
    </row>
    <row r="894" spans="1:50" hidden="1" outlineLevel="1">
      <c r="A894" t="s">
        <v>2013</v>
      </c>
      <c r="B894" t="s">
        <v>1441</v>
      </c>
      <c r="C894" s="1">
        <f t="shared" si="336"/>
        <v>14792</v>
      </c>
      <c r="D894" s="7">
        <f>IF(N894&gt;0, RANK(N894,(N894:P894,Q894:AE894)),0)</f>
        <v>2</v>
      </c>
      <c r="E894" s="7">
        <f>IF(O894&gt;0,RANK(O894,(N894:P894,Q894:AE894)),0)</f>
        <v>1</v>
      </c>
      <c r="F894" s="7">
        <f>IF(P894&gt;0,RANK(P894,(N894:P894,Q894:AE894)),0)</f>
        <v>6</v>
      </c>
      <c r="G894" s="1">
        <f t="shared" si="337"/>
        <v>6062</v>
      </c>
      <c r="H894" s="2">
        <f t="shared" si="338"/>
        <v>0.40981611681990265</v>
      </c>
      <c r="I894" s="2"/>
      <c r="J894" s="2">
        <f t="shared" si="339"/>
        <v>0.27487831260140616</v>
      </c>
      <c r="K894" s="2">
        <f t="shared" si="340"/>
        <v>0.68469442942130887</v>
      </c>
      <c r="L894" s="2">
        <f t="shared" si="341"/>
        <v>5.2055164954029204E-3</v>
      </c>
      <c r="M894" s="2">
        <f t="shared" si="342"/>
        <v>3.5221741481882049E-2</v>
      </c>
      <c r="N894" s="113">
        <v>4066</v>
      </c>
      <c r="O894" s="113">
        <v>10128</v>
      </c>
      <c r="P894" s="113">
        <v>77</v>
      </c>
      <c r="Q894" s="113"/>
      <c r="R894" s="113"/>
      <c r="S894" s="113"/>
      <c r="T894" s="113"/>
      <c r="U894" s="113">
        <v>98</v>
      </c>
      <c r="V894" s="113"/>
      <c r="W894" s="113">
        <v>28</v>
      </c>
      <c r="X894" s="113"/>
      <c r="Y894" s="113">
        <v>0</v>
      </c>
      <c r="Z894" s="113"/>
      <c r="AA894" s="113">
        <v>194</v>
      </c>
      <c r="AB894" s="113">
        <v>52</v>
      </c>
      <c r="AC894" s="113">
        <v>106</v>
      </c>
      <c r="AD894" s="113">
        <v>43</v>
      </c>
      <c r="AE894" s="113"/>
      <c r="AG894" s="7">
        <f>IF(Q894&gt;0,RANK(Q894,(N894:P894,Q894:AE894)),0)</f>
        <v>0</v>
      </c>
      <c r="AH894" s="7">
        <f>IF(R894&gt;0,RANK(R894,(N894:P894,Q894:AE894)),0)</f>
        <v>0</v>
      </c>
      <c r="AI894" s="7">
        <f>IF(T894&gt;0,RANK(T894,(N894:P894,Q894:AE894)),0)</f>
        <v>0</v>
      </c>
      <c r="AJ894" s="7">
        <f>IF(S894&gt;0,RANK(S894,(N894:P894,Q894:AE894)),0)</f>
        <v>0</v>
      </c>
      <c r="AK894" s="2">
        <f t="shared" si="343"/>
        <v>0</v>
      </c>
      <c r="AL894" s="2">
        <f t="shared" si="344"/>
        <v>0</v>
      </c>
      <c r="AM894" s="2">
        <f t="shared" si="345"/>
        <v>0</v>
      </c>
      <c r="AN894" s="2">
        <f t="shared" si="346"/>
        <v>0</v>
      </c>
      <c r="AP894" t="s">
        <v>2013</v>
      </c>
      <c r="AQ894" t="s">
        <v>1441</v>
      </c>
      <c r="AR894">
        <v>2</v>
      </c>
      <c r="AT894" s="97">
        <v>19</v>
      </c>
      <c r="AU894" s="99">
        <v>139</v>
      </c>
      <c r="AV894" s="103">
        <f t="shared" si="335"/>
        <v>19139</v>
      </c>
      <c r="AX894" s="7" t="s">
        <v>1370</v>
      </c>
    </row>
    <row r="895" spans="1:50" hidden="1" outlineLevel="1">
      <c r="A895" t="s">
        <v>64</v>
      </c>
      <c r="B895" t="s">
        <v>1441</v>
      </c>
      <c r="C895" s="1">
        <f t="shared" si="336"/>
        <v>7393</v>
      </c>
      <c r="D895" s="7">
        <f>IF(N895&gt;0, RANK(N895,(N895:P895,Q895:AE895)),0)</f>
        <v>2</v>
      </c>
      <c r="E895" s="7">
        <f>IF(O895&gt;0,RANK(O895,(N895:P895,Q895:AE895)),0)</f>
        <v>1</v>
      </c>
      <c r="F895" s="7">
        <f>IF(P895&gt;0,RANK(P895,(N895:P895,Q895:AE895)),0)</f>
        <v>4</v>
      </c>
      <c r="G895" s="1">
        <f t="shared" si="337"/>
        <v>5159</v>
      </c>
      <c r="H895" s="2">
        <f t="shared" si="338"/>
        <v>0.69782226430407146</v>
      </c>
      <c r="I895" s="2"/>
      <c r="J895" s="2">
        <f t="shared" si="339"/>
        <v>0.13769782226430408</v>
      </c>
      <c r="K895" s="2">
        <f t="shared" si="340"/>
        <v>0.83552008656837551</v>
      </c>
      <c r="L895" s="2">
        <f t="shared" si="341"/>
        <v>5.0047342080346271E-3</v>
      </c>
      <c r="M895" s="2">
        <f t="shared" si="342"/>
        <v>2.1777356959285815E-2</v>
      </c>
      <c r="N895" s="113">
        <v>1018</v>
      </c>
      <c r="O895" s="113">
        <v>6177</v>
      </c>
      <c r="P895" s="113">
        <v>37</v>
      </c>
      <c r="Q895" s="113"/>
      <c r="R895" s="113"/>
      <c r="S895" s="113"/>
      <c r="T895" s="113"/>
      <c r="U895" s="113">
        <v>84</v>
      </c>
      <c r="V895" s="113"/>
      <c r="W895" s="113">
        <v>4</v>
      </c>
      <c r="X895" s="113"/>
      <c r="Y895" s="113">
        <v>2</v>
      </c>
      <c r="Z895" s="113"/>
      <c r="AA895" s="113">
        <v>9</v>
      </c>
      <c r="AB895" s="113">
        <v>16</v>
      </c>
      <c r="AC895" s="113">
        <v>30</v>
      </c>
      <c r="AD895" s="113">
        <v>16</v>
      </c>
      <c r="AE895" s="113"/>
      <c r="AG895" s="7">
        <f>IF(Q895&gt;0,RANK(Q895,(N895:P895,Q895:AE895)),0)</f>
        <v>0</v>
      </c>
      <c r="AH895" s="7">
        <f>IF(R895&gt;0,RANK(R895,(N895:P895,Q895:AE895)),0)</f>
        <v>0</v>
      </c>
      <c r="AI895" s="7">
        <f>IF(T895&gt;0,RANK(T895,(N895:P895,Q895:AE895)),0)</f>
        <v>0</v>
      </c>
      <c r="AJ895" s="7">
        <f>IF(S895&gt;0,RANK(S895,(N895:P895,Q895:AE895)),0)</f>
        <v>0</v>
      </c>
      <c r="AK895" s="2">
        <f t="shared" si="343"/>
        <v>0</v>
      </c>
      <c r="AL895" s="2">
        <f t="shared" si="344"/>
        <v>0</v>
      </c>
      <c r="AM895" s="2">
        <f t="shared" si="345"/>
        <v>0</v>
      </c>
      <c r="AN895" s="2">
        <f t="shared" si="346"/>
        <v>0</v>
      </c>
      <c r="AP895" t="s">
        <v>64</v>
      </c>
      <c r="AQ895" t="s">
        <v>1441</v>
      </c>
      <c r="AR895">
        <v>5</v>
      </c>
      <c r="AT895" s="97">
        <v>19</v>
      </c>
      <c r="AU895" s="99">
        <v>141</v>
      </c>
      <c r="AV895" s="103">
        <f t="shared" si="335"/>
        <v>19141</v>
      </c>
      <c r="AX895" s="7" t="s">
        <v>1370</v>
      </c>
    </row>
    <row r="896" spans="1:50" hidden="1" outlineLevel="1">
      <c r="A896" t="s">
        <v>70</v>
      </c>
      <c r="B896" t="s">
        <v>1441</v>
      </c>
      <c r="C896" s="1">
        <f t="shared" si="336"/>
        <v>3151</v>
      </c>
      <c r="D896" s="7">
        <f>IF(N896&gt;0, RANK(N896,(N896:P896,Q896:AE896)),0)</f>
        <v>2</v>
      </c>
      <c r="E896" s="7">
        <f>IF(O896&gt;0,RANK(O896,(N896:P896,Q896:AE896)),0)</f>
        <v>1</v>
      </c>
      <c r="F896" s="7">
        <f>IF(P896&gt;0,RANK(P896,(N896:P896,Q896:AE896)),0)</f>
        <v>6</v>
      </c>
      <c r="G896" s="1">
        <f t="shared" si="337"/>
        <v>2127</v>
      </c>
      <c r="H896" s="2">
        <f t="shared" si="338"/>
        <v>0.67502380196762934</v>
      </c>
      <c r="I896" s="2"/>
      <c r="J896" s="2">
        <f t="shared" si="339"/>
        <v>0.14884163757537289</v>
      </c>
      <c r="K896" s="2">
        <f t="shared" si="340"/>
        <v>0.82386543954300218</v>
      </c>
      <c r="L896" s="2">
        <f t="shared" si="341"/>
        <v>3.4909552523008569E-3</v>
      </c>
      <c r="M896" s="2">
        <f t="shared" si="342"/>
        <v>2.3801967629324024E-2</v>
      </c>
      <c r="N896" s="113">
        <v>469</v>
      </c>
      <c r="O896" s="113">
        <v>2596</v>
      </c>
      <c r="P896" s="113">
        <v>11</v>
      </c>
      <c r="Q896" s="113"/>
      <c r="R896" s="113"/>
      <c r="S896" s="113"/>
      <c r="T896" s="113"/>
      <c r="U896" s="113">
        <v>25</v>
      </c>
      <c r="V896" s="113"/>
      <c r="W896" s="113">
        <v>6</v>
      </c>
      <c r="X896" s="113"/>
      <c r="Y896" s="113">
        <v>0</v>
      </c>
      <c r="Z896" s="113"/>
      <c r="AA896" s="113">
        <v>4</v>
      </c>
      <c r="AB896" s="113">
        <v>13</v>
      </c>
      <c r="AC896" s="113">
        <v>22</v>
      </c>
      <c r="AD896" s="113">
        <v>5</v>
      </c>
      <c r="AE896" s="113"/>
      <c r="AG896" s="7">
        <f>IF(Q896&gt;0,RANK(Q896,(N896:P896,Q896:AE896)),0)</f>
        <v>0</v>
      </c>
      <c r="AH896" s="7">
        <f>IF(R896&gt;0,RANK(R896,(N896:P896,Q896:AE896)),0)</f>
        <v>0</v>
      </c>
      <c r="AI896" s="7">
        <f>IF(T896&gt;0,RANK(T896,(N896:P896,Q896:AE896)),0)</f>
        <v>0</v>
      </c>
      <c r="AJ896" s="7">
        <f>IF(S896&gt;0,RANK(S896,(N896:P896,Q896:AE896)),0)</f>
        <v>0</v>
      </c>
      <c r="AK896" s="2">
        <f t="shared" si="343"/>
        <v>0</v>
      </c>
      <c r="AL896" s="2">
        <f t="shared" si="344"/>
        <v>0</v>
      </c>
      <c r="AM896" s="2">
        <f t="shared" si="345"/>
        <v>0</v>
      </c>
      <c r="AN896" s="2">
        <f t="shared" si="346"/>
        <v>0</v>
      </c>
      <c r="AP896" t="s">
        <v>70</v>
      </c>
      <c r="AQ896" t="s">
        <v>1441</v>
      </c>
      <c r="AR896">
        <v>5</v>
      </c>
      <c r="AT896" s="97">
        <v>19</v>
      </c>
      <c r="AU896" s="99">
        <v>143</v>
      </c>
      <c r="AV896" s="103">
        <f t="shared" si="335"/>
        <v>19143</v>
      </c>
      <c r="AX896" s="7" t="s">
        <v>1370</v>
      </c>
    </row>
    <row r="897" spans="1:50" hidden="1" outlineLevel="1">
      <c r="A897" t="s">
        <v>1015</v>
      </c>
      <c r="B897" t="s">
        <v>1441</v>
      </c>
      <c r="C897" s="1">
        <f t="shared" si="336"/>
        <v>7361</v>
      </c>
      <c r="D897" s="7">
        <f>IF(N897&gt;0, RANK(N897,(N897:P897,Q897:AE897)),0)</f>
        <v>2</v>
      </c>
      <c r="E897" s="7">
        <f>IF(O897&gt;0,RANK(O897,(N897:P897,Q897:AE897)),0)</f>
        <v>1</v>
      </c>
      <c r="F897" s="7">
        <f>IF(P897&gt;0,RANK(P897,(N897:P897,Q897:AE897)),0)</f>
        <v>7</v>
      </c>
      <c r="G897" s="1">
        <f t="shared" si="337"/>
        <v>4751</v>
      </c>
      <c r="H897" s="2">
        <f t="shared" si="338"/>
        <v>0.64542861024317344</v>
      </c>
      <c r="I897" s="2"/>
      <c r="J897" s="2">
        <f t="shared" si="339"/>
        <v>0.16668930851786443</v>
      </c>
      <c r="K897" s="2">
        <f t="shared" si="340"/>
        <v>0.81211791876103789</v>
      </c>
      <c r="L897" s="2">
        <f t="shared" si="341"/>
        <v>2.1736177149843769E-3</v>
      </c>
      <c r="M897" s="2">
        <f t="shared" si="342"/>
        <v>1.9019155006113276E-2</v>
      </c>
      <c r="N897" s="113">
        <v>1227</v>
      </c>
      <c r="O897" s="113">
        <v>5978</v>
      </c>
      <c r="P897" s="113">
        <v>16</v>
      </c>
      <c r="Q897" s="113"/>
      <c r="R897" s="113"/>
      <c r="S897" s="113"/>
      <c r="T897" s="113"/>
      <c r="U897" s="113">
        <v>50</v>
      </c>
      <c r="V897" s="113"/>
      <c r="W897" s="113">
        <v>2</v>
      </c>
      <c r="X897" s="113"/>
      <c r="Y897" s="113">
        <v>0</v>
      </c>
      <c r="Z897" s="113"/>
      <c r="AA897" s="113">
        <v>17</v>
      </c>
      <c r="AB897" s="113">
        <v>25</v>
      </c>
      <c r="AC897" s="113">
        <v>30</v>
      </c>
      <c r="AD897" s="113">
        <v>16</v>
      </c>
      <c r="AE897" s="113"/>
      <c r="AG897" s="7">
        <f>IF(Q897&gt;0,RANK(Q897,(N897:P897,Q897:AE897)),0)</f>
        <v>0</v>
      </c>
      <c r="AH897" s="7">
        <f>IF(R897&gt;0,RANK(R897,(N897:P897,Q897:AE897)),0)</f>
        <v>0</v>
      </c>
      <c r="AI897" s="7">
        <f>IF(T897&gt;0,RANK(T897,(N897:P897,Q897:AE897)),0)</f>
        <v>0</v>
      </c>
      <c r="AJ897" s="7">
        <f>IF(S897&gt;0,RANK(S897,(N897:P897,Q897:AE897)),0)</f>
        <v>0</v>
      </c>
      <c r="AK897" s="2">
        <f t="shared" si="343"/>
        <v>0</v>
      </c>
      <c r="AL897" s="2">
        <f t="shared" si="344"/>
        <v>0</v>
      </c>
      <c r="AM897" s="2">
        <f t="shared" si="345"/>
        <v>0</v>
      </c>
      <c r="AN897" s="2">
        <f t="shared" si="346"/>
        <v>0</v>
      </c>
      <c r="AP897" t="s">
        <v>1015</v>
      </c>
      <c r="AQ897" t="s">
        <v>1441</v>
      </c>
      <c r="AR897">
        <v>5</v>
      </c>
      <c r="AT897" s="97">
        <v>19</v>
      </c>
      <c r="AU897" s="99">
        <v>145</v>
      </c>
      <c r="AV897" s="103">
        <f t="shared" si="335"/>
        <v>19145</v>
      </c>
      <c r="AX897" s="7" t="s">
        <v>1370</v>
      </c>
    </row>
    <row r="898" spans="1:50" hidden="1" outlineLevel="1">
      <c r="A898" t="s">
        <v>2202</v>
      </c>
      <c r="B898" t="s">
        <v>1441</v>
      </c>
      <c r="C898" s="1">
        <f t="shared" si="336"/>
        <v>4475</v>
      </c>
      <c r="D898" s="7">
        <f>IF(N898&gt;0, RANK(N898,(N898:P898,Q898:AE898)),0)</f>
        <v>2</v>
      </c>
      <c r="E898" s="7">
        <f>IF(O898&gt;0,RANK(O898,(N898:P898,Q898:AE898)),0)</f>
        <v>1</v>
      </c>
      <c r="F898" s="7">
        <f>IF(P898&gt;0,RANK(P898,(N898:P898,Q898:AE898)),0)</f>
        <v>4</v>
      </c>
      <c r="G898" s="1">
        <f t="shared" si="337"/>
        <v>2225</v>
      </c>
      <c r="H898" s="2">
        <f t="shared" si="338"/>
        <v>0.4972067039106145</v>
      </c>
      <c r="I898" s="2"/>
      <c r="J898" s="2">
        <f t="shared" si="339"/>
        <v>0.23642458100558658</v>
      </c>
      <c r="K898" s="2">
        <f t="shared" si="340"/>
        <v>0.73363128491620111</v>
      </c>
      <c r="L898" s="2">
        <f t="shared" si="341"/>
        <v>5.3631284916201118E-3</v>
      </c>
      <c r="M898" s="2">
        <f t="shared" si="342"/>
        <v>2.458100558659217E-2</v>
      </c>
      <c r="N898" s="113">
        <v>1058</v>
      </c>
      <c r="O898" s="113">
        <v>3283</v>
      </c>
      <c r="P898" s="113">
        <v>24</v>
      </c>
      <c r="Q898" s="113"/>
      <c r="R898" s="113"/>
      <c r="S898" s="113"/>
      <c r="T898" s="113"/>
      <c r="U898" s="113">
        <v>28</v>
      </c>
      <c r="V898" s="113"/>
      <c r="W898" s="113">
        <v>13</v>
      </c>
      <c r="X898" s="113"/>
      <c r="Y898" s="113">
        <v>0</v>
      </c>
      <c r="Z898" s="113"/>
      <c r="AA898" s="113">
        <v>17</v>
      </c>
      <c r="AB898" s="113">
        <v>19</v>
      </c>
      <c r="AC898" s="113">
        <v>19</v>
      </c>
      <c r="AD898" s="113">
        <v>14</v>
      </c>
      <c r="AE898" s="113"/>
      <c r="AG898" s="7">
        <f>IF(Q898&gt;0,RANK(Q898,(N898:P898,Q898:AE898)),0)</f>
        <v>0</v>
      </c>
      <c r="AH898" s="7">
        <f>IF(R898&gt;0,RANK(R898,(N898:P898,Q898:AE898)),0)</f>
        <v>0</v>
      </c>
      <c r="AI898" s="7">
        <f>IF(T898&gt;0,RANK(T898,(N898:P898,Q898:AE898)),0)</f>
        <v>0</v>
      </c>
      <c r="AJ898" s="7">
        <f>IF(S898&gt;0,RANK(S898,(N898:P898,Q898:AE898)),0)</f>
        <v>0</v>
      </c>
      <c r="AK898" s="2">
        <f t="shared" si="343"/>
        <v>0</v>
      </c>
      <c r="AL898" s="2">
        <f t="shared" si="344"/>
        <v>0</v>
      </c>
      <c r="AM898" s="2">
        <f t="shared" si="345"/>
        <v>0</v>
      </c>
      <c r="AN898" s="2">
        <f t="shared" si="346"/>
        <v>0</v>
      </c>
      <c r="AP898" t="s">
        <v>2202</v>
      </c>
      <c r="AQ898" t="s">
        <v>1441</v>
      </c>
      <c r="AR898">
        <v>4</v>
      </c>
      <c r="AT898" s="97">
        <v>19</v>
      </c>
      <c r="AU898" s="99">
        <v>147</v>
      </c>
      <c r="AV898" s="103">
        <f t="shared" si="335"/>
        <v>19147</v>
      </c>
      <c r="AX898" s="7" t="s">
        <v>1370</v>
      </c>
    </row>
    <row r="899" spans="1:50" hidden="1" outlineLevel="1">
      <c r="A899" t="s">
        <v>1078</v>
      </c>
      <c r="B899" t="s">
        <v>1441</v>
      </c>
      <c r="C899" s="1">
        <f t="shared" si="336"/>
        <v>8864</v>
      </c>
      <c r="D899" s="7">
        <f>IF(N899&gt;0, RANK(N899,(N899:P899,Q899:AE899)),0)</f>
        <v>2</v>
      </c>
      <c r="E899" s="7">
        <f>IF(O899&gt;0,RANK(O899,(N899:P899,Q899:AE899)),0)</f>
        <v>1</v>
      </c>
      <c r="F899" s="7">
        <f>IF(P899&gt;0,RANK(P899,(N899:P899,Q899:AE899)),0)</f>
        <v>6</v>
      </c>
      <c r="G899" s="1">
        <f t="shared" si="337"/>
        <v>5399</v>
      </c>
      <c r="H899" s="2">
        <f t="shared" si="338"/>
        <v>0.60909296028880866</v>
      </c>
      <c r="I899" s="2"/>
      <c r="J899" s="2">
        <f t="shared" si="339"/>
        <v>0.17712093862815884</v>
      </c>
      <c r="K899" s="2">
        <f t="shared" si="340"/>
        <v>0.78621389891696747</v>
      </c>
      <c r="L899" s="2">
        <f t="shared" si="341"/>
        <v>3.3844765342960288E-3</v>
      </c>
      <c r="M899" s="2">
        <f t="shared" si="342"/>
        <v>3.3280685920577695E-2</v>
      </c>
      <c r="N899" s="113">
        <v>1570</v>
      </c>
      <c r="O899" s="113">
        <v>6969</v>
      </c>
      <c r="P899" s="113">
        <v>30</v>
      </c>
      <c r="Q899" s="113"/>
      <c r="R899" s="113"/>
      <c r="S899" s="113"/>
      <c r="T899" s="113"/>
      <c r="U899" s="113">
        <v>100</v>
      </c>
      <c r="V899" s="113"/>
      <c r="W899" s="113">
        <v>19</v>
      </c>
      <c r="X899" s="113"/>
      <c r="Y899" s="113">
        <v>0</v>
      </c>
      <c r="Z899" s="113"/>
      <c r="AA899" s="113">
        <v>27</v>
      </c>
      <c r="AB899" s="113">
        <v>73</v>
      </c>
      <c r="AC899" s="113">
        <v>50</v>
      </c>
      <c r="AD899" s="113">
        <v>26</v>
      </c>
      <c r="AE899" s="113"/>
      <c r="AG899" s="7">
        <f>IF(Q899&gt;0,RANK(Q899,(N899:P899,Q899:AE899)),0)</f>
        <v>0</v>
      </c>
      <c r="AH899" s="7">
        <f>IF(R899&gt;0,RANK(R899,(N899:P899,Q899:AE899)),0)</f>
        <v>0</v>
      </c>
      <c r="AI899" s="7">
        <f>IF(T899&gt;0,RANK(T899,(N899:P899,Q899:AE899)),0)</f>
        <v>0</v>
      </c>
      <c r="AJ899" s="7">
        <f>IF(S899&gt;0,RANK(S899,(N899:P899,Q899:AE899)),0)</f>
        <v>0</v>
      </c>
      <c r="AK899" s="2">
        <f t="shared" si="343"/>
        <v>0</v>
      </c>
      <c r="AL899" s="2">
        <f t="shared" si="344"/>
        <v>0</v>
      </c>
      <c r="AM899" s="2">
        <f t="shared" si="345"/>
        <v>0</v>
      </c>
      <c r="AN899" s="2">
        <f t="shared" si="346"/>
        <v>0</v>
      </c>
      <c r="AP899" t="s">
        <v>1078</v>
      </c>
      <c r="AQ899" t="s">
        <v>1441</v>
      </c>
      <c r="AR899">
        <v>5</v>
      </c>
      <c r="AT899" s="97">
        <v>19</v>
      </c>
      <c r="AU899" s="99">
        <v>149</v>
      </c>
      <c r="AV899" s="103">
        <f t="shared" si="335"/>
        <v>19149</v>
      </c>
      <c r="AX899" s="7" t="s">
        <v>1370</v>
      </c>
    </row>
    <row r="900" spans="1:50" hidden="1" outlineLevel="1">
      <c r="A900" t="s">
        <v>398</v>
      </c>
      <c r="B900" t="s">
        <v>1441</v>
      </c>
      <c r="C900" s="1">
        <f t="shared" si="336"/>
        <v>4760</v>
      </c>
      <c r="D900" s="7">
        <f>IF(N900&gt;0, RANK(N900,(N900:P900,Q900:AE900)),0)</f>
        <v>2</v>
      </c>
      <c r="E900" s="7">
        <f>IF(O900&gt;0,RANK(O900,(N900:P900,Q900:AE900)),0)</f>
        <v>1</v>
      </c>
      <c r="F900" s="7">
        <f>IF(P900&gt;0,RANK(P900,(N900:P900,Q900:AE900)),0)</f>
        <v>6</v>
      </c>
      <c r="G900" s="1">
        <f t="shared" si="337"/>
        <v>2855</v>
      </c>
      <c r="H900" s="2">
        <f t="shared" si="338"/>
        <v>0.59978991596638653</v>
      </c>
      <c r="I900" s="2"/>
      <c r="J900" s="2">
        <f t="shared" si="339"/>
        <v>0.18445378151260505</v>
      </c>
      <c r="K900" s="2">
        <f t="shared" si="340"/>
        <v>0.78424369747899159</v>
      </c>
      <c r="L900" s="2">
        <f t="shared" si="341"/>
        <v>2.9411764705882353E-3</v>
      </c>
      <c r="M900" s="2">
        <f t="shared" si="342"/>
        <v>2.8361344537815126E-2</v>
      </c>
      <c r="N900" s="113">
        <v>878</v>
      </c>
      <c r="O900" s="113">
        <v>3733</v>
      </c>
      <c r="P900" s="113">
        <v>14</v>
      </c>
      <c r="Q900" s="113"/>
      <c r="R900" s="113"/>
      <c r="S900" s="113"/>
      <c r="T900" s="113"/>
      <c r="U900" s="113">
        <v>68</v>
      </c>
      <c r="V900" s="113"/>
      <c r="W900" s="113">
        <v>1</v>
      </c>
      <c r="X900" s="113"/>
      <c r="Y900" s="113">
        <v>1</v>
      </c>
      <c r="Z900" s="113"/>
      <c r="AA900" s="113">
        <v>10</v>
      </c>
      <c r="AB900" s="113">
        <v>22</v>
      </c>
      <c r="AC900" s="113">
        <v>24</v>
      </c>
      <c r="AD900" s="113">
        <v>9</v>
      </c>
      <c r="AE900" s="113"/>
      <c r="AG900" s="7">
        <f>IF(Q900&gt;0,RANK(Q900,(N900:P900,Q900:AE900)),0)</f>
        <v>0</v>
      </c>
      <c r="AH900" s="7">
        <f>IF(R900&gt;0,RANK(R900,(N900:P900,Q900:AE900)),0)</f>
        <v>0</v>
      </c>
      <c r="AI900" s="7">
        <f>IF(T900&gt;0,RANK(T900,(N900:P900,Q900:AE900)),0)</f>
        <v>0</v>
      </c>
      <c r="AJ900" s="7">
        <f>IF(S900&gt;0,RANK(S900,(N900:P900,Q900:AE900)),0)</f>
        <v>0</v>
      </c>
      <c r="AK900" s="2">
        <f t="shared" si="343"/>
        <v>0</v>
      </c>
      <c r="AL900" s="2">
        <f t="shared" si="344"/>
        <v>0</v>
      </c>
      <c r="AM900" s="2">
        <f t="shared" si="345"/>
        <v>0</v>
      </c>
      <c r="AN900" s="2">
        <f t="shared" si="346"/>
        <v>0</v>
      </c>
      <c r="AP900" t="s">
        <v>398</v>
      </c>
      <c r="AQ900" t="s">
        <v>1441</v>
      </c>
      <c r="AR900">
        <v>4</v>
      </c>
      <c r="AT900" s="97">
        <v>19</v>
      </c>
      <c r="AU900" s="99">
        <v>151</v>
      </c>
      <c r="AV900" s="103">
        <f t="shared" si="335"/>
        <v>19151</v>
      </c>
      <c r="AX900" s="7" t="s">
        <v>1370</v>
      </c>
    </row>
    <row r="901" spans="1:50" hidden="1" outlineLevel="1">
      <c r="A901" t="s">
        <v>1986</v>
      </c>
      <c r="B901" t="s">
        <v>1441</v>
      </c>
      <c r="C901" s="1">
        <f t="shared" si="336"/>
        <v>166631</v>
      </c>
      <c r="D901" s="7">
        <f>IF(N901&gt;0, RANK(N901,(N901:P901,Q901:AE901)),0)</f>
        <v>2</v>
      </c>
      <c r="E901" s="7">
        <f>IF(O901&gt;0,RANK(O901,(N901:P901,Q901:AE901)),0)</f>
        <v>1</v>
      </c>
      <c r="F901" s="7">
        <f>IF(P901&gt;0,RANK(P901,(N901:P901,Q901:AE901)),0)</f>
        <v>7</v>
      </c>
      <c r="G901" s="1">
        <f t="shared" si="337"/>
        <v>60654</v>
      </c>
      <c r="H901" s="2">
        <f t="shared" si="338"/>
        <v>0.36400189640583086</v>
      </c>
      <c r="I901" s="2"/>
      <c r="J901" s="2">
        <f t="shared" si="339"/>
        <v>0.30197262214113818</v>
      </c>
      <c r="K901" s="2">
        <f t="shared" si="340"/>
        <v>0.6659745185469691</v>
      </c>
      <c r="L901" s="2">
        <f t="shared" si="341"/>
        <v>2.3525034357352475E-3</v>
      </c>
      <c r="M901" s="2">
        <f t="shared" si="342"/>
        <v>2.9700355876157474E-2</v>
      </c>
      <c r="N901" s="113">
        <v>50318</v>
      </c>
      <c r="O901" s="113">
        <v>110972</v>
      </c>
      <c r="P901" s="113">
        <v>392</v>
      </c>
      <c r="Q901" s="113"/>
      <c r="R901" s="113"/>
      <c r="S901" s="113"/>
      <c r="T901" s="113"/>
      <c r="U901" s="113">
        <v>2439</v>
      </c>
      <c r="V901" s="113"/>
      <c r="W901" s="113">
        <v>99</v>
      </c>
      <c r="X901" s="113"/>
      <c r="Y901" s="113">
        <v>93</v>
      </c>
      <c r="Z901" s="113"/>
      <c r="AA901" s="113">
        <v>278</v>
      </c>
      <c r="AB901" s="113">
        <v>627</v>
      </c>
      <c r="AC901" s="113">
        <v>933</v>
      </c>
      <c r="AD901" s="113">
        <v>480</v>
      </c>
      <c r="AE901" s="113"/>
      <c r="AG901" s="7">
        <f>IF(Q901&gt;0,RANK(Q901,(N901:P901,Q901:AE901)),0)</f>
        <v>0</v>
      </c>
      <c r="AH901" s="7">
        <f>IF(R901&gt;0,RANK(R901,(N901:P901,Q901:AE901)),0)</f>
        <v>0</v>
      </c>
      <c r="AI901" s="7">
        <f>IF(T901&gt;0,RANK(T901,(N901:P901,Q901:AE901)),0)</f>
        <v>0</v>
      </c>
      <c r="AJ901" s="7">
        <f>IF(S901&gt;0,RANK(S901,(N901:P901,Q901:AE901)),0)</f>
        <v>0</v>
      </c>
      <c r="AK901" s="2">
        <f t="shared" si="343"/>
        <v>0</v>
      </c>
      <c r="AL901" s="2">
        <f t="shared" si="344"/>
        <v>0</v>
      </c>
      <c r="AM901" s="2">
        <f t="shared" si="345"/>
        <v>0</v>
      </c>
      <c r="AN901" s="2">
        <f t="shared" si="346"/>
        <v>0</v>
      </c>
      <c r="AP901" t="s">
        <v>1986</v>
      </c>
      <c r="AQ901" t="s">
        <v>1441</v>
      </c>
      <c r="AR901">
        <v>3</v>
      </c>
      <c r="AT901" s="97">
        <v>19</v>
      </c>
      <c r="AU901" s="99">
        <v>153</v>
      </c>
      <c r="AV901" s="103">
        <f t="shared" si="335"/>
        <v>19153</v>
      </c>
      <c r="AX901" s="7" t="s">
        <v>1370</v>
      </c>
    </row>
    <row r="902" spans="1:50" hidden="1" outlineLevel="1">
      <c r="A902" t="s">
        <v>65</v>
      </c>
      <c r="B902" t="s">
        <v>1441</v>
      </c>
      <c r="C902" s="1">
        <f t="shared" si="336"/>
        <v>32766</v>
      </c>
      <c r="D902" s="7">
        <f>IF(N902&gt;0, RANK(N902,(N902:P902,Q902:AE902)),0)</f>
        <v>2</v>
      </c>
      <c r="E902" s="7">
        <f>IF(O902&gt;0,RANK(O902,(N902:P902,Q902:AE902)),0)</f>
        <v>1</v>
      </c>
      <c r="F902" s="7">
        <f>IF(P902&gt;0,RANK(P902,(N902:P902,Q902:AE902)),0)</f>
        <v>6</v>
      </c>
      <c r="G902" s="1">
        <f t="shared" si="337"/>
        <v>11065</v>
      </c>
      <c r="H902" s="2">
        <f t="shared" si="338"/>
        <v>0.33769761337972287</v>
      </c>
      <c r="I902" s="2"/>
      <c r="J902" s="2">
        <f t="shared" si="339"/>
        <v>0.31367881340413845</v>
      </c>
      <c r="K902" s="2">
        <f t="shared" si="340"/>
        <v>0.65137642678386132</v>
      </c>
      <c r="L902" s="2">
        <f t="shared" si="341"/>
        <v>4.3337606055057071E-3</v>
      </c>
      <c r="M902" s="2">
        <f t="shared" si="342"/>
        <v>3.0610999206494585E-2</v>
      </c>
      <c r="N902" s="113">
        <v>10278</v>
      </c>
      <c r="O902" s="113">
        <v>21343</v>
      </c>
      <c r="P902" s="113">
        <v>142</v>
      </c>
      <c r="Q902" s="113"/>
      <c r="R902" s="113"/>
      <c r="S902" s="113"/>
      <c r="T902" s="113"/>
      <c r="U902" s="113">
        <v>167</v>
      </c>
      <c r="V902" s="113"/>
      <c r="W902" s="113">
        <v>63</v>
      </c>
      <c r="X902" s="113"/>
      <c r="Y902" s="113">
        <v>0</v>
      </c>
      <c r="Z902" s="113"/>
      <c r="AA902" s="113">
        <v>118</v>
      </c>
      <c r="AB902" s="113">
        <v>208</v>
      </c>
      <c r="AC902" s="113">
        <v>335</v>
      </c>
      <c r="AD902" s="113">
        <v>112</v>
      </c>
      <c r="AE902" s="113"/>
      <c r="AG902" s="7">
        <f>IF(Q902&gt;0,RANK(Q902,(N902:P902,Q902:AE902)),0)</f>
        <v>0</v>
      </c>
      <c r="AH902" s="7">
        <f>IF(R902&gt;0,RANK(R902,(N902:P902,Q902:AE902)),0)</f>
        <v>0</v>
      </c>
      <c r="AI902" s="7">
        <f>IF(T902&gt;0,RANK(T902,(N902:P902,Q902:AE902)),0)</f>
        <v>0</v>
      </c>
      <c r="AJ902" s="7">
        <f>IF(S902&gt;0,RANK(S902,(N902:P902,Q902:AE902)),0)</f>
        <v>0</v>
      </c>
      <c r="AK902" s="2">
        <f t="shared" si="343"/>
        <v>0</v>
      </c>
      <c r="AL902" s="2">
        <f t="shared" si="344"/>
        <v>0</v>
      </c>
      <c r="AM902" s="2">
        <f t="shared" si="345"/>
        <v>0</v>
      </c>
      <c r="AN902" s="2">
        <f t="shared" si="346"/>
        <v>0</v>
      </c>
      <c r="AP902" t="s">
        <v>65</v>
      </c>
      <c r="AQ902" t="s">
        <v>1441</v>
      </c>
      <c r="AR902">
        <v>5</v>
      </c>
      <c r="AT902" s="97">
        <v>19</v>
      </c>
      <c r="AU902" s="99">
        <v>155</v>
      </c>
      <c r="AV902" s="103">
        <f t="shared" si="335"/>
        <v>19155</v>
      </c>
      <c r="AX902" s="7" t="s">
        <v>1370</v>
      </c>
    </row>
    <row r="903" spans="1:50" hidden="1" outlineLevel="1">
      <c r="A903" t="s">
        <v>1928</v>
      </c>
      <c r="B903" t="s">
        <v>1441</v>
      </c>
      <c r="C903" s="1">
        <f t="shared" si="336"/>
        <v>8235</v>
      </c>
      <c r="D903" s="7">
        <f>IF(N903&gt;0, RANK(N903,(N903:P903,Q903:AE903)),0)</f>
        <v>2</v>
      </c>
      <c r="E903" s="7">
        <f>IF(O903&gt;0,RANK(O903,(N903:P903,Q903:AE903)),0)</f>
        <v>1</v>
      </c>
      <c r="F903" s="7">
        <f>IF(P903&gt;0,RANK(P903,(N903:P903,Q903:AE903)),0)</f>
        <v>4</v>
      </c>
      <c r="G903" s="1">
        <f t="shared" si="337"/>
        <v>3099</v>
      </c>
      <c r="H903" s="2">
        <f t="shared" si="338"/>
        <v>0.37632058287795994</v>
      </c>
      <c r="I903" s="2"/>
      <c r="J903" s="2">
        <f t="shared" si="339"/>
        <v>0.29787492410443228</v>
      </c>
      <c r="K903" s="2">
        <f t="shared" si="340"/>
        <v>0.67419550698239228</v>
      </c>
      <c r="L903" s="2">
        <f t="shared" si="341"/>
        <v>4.1287188828172438E-3</v>
      </c>
      <c r="M903" s="2">
        <f t="shared" si="342"/>
        <v>2.3800850030358197E-2</v>
      </c>
      <c r="N903" s="113">
        <v>2453</v>
      </c>
      <c r="O903" s="113">
        <v>5552</v>
      </c>
      <c r="P903" s="113">
        <v>34</v>
      </c>
      <c r="Q903" s="113"/>
      <c r="R903" s="113"/>
      <c r="S903" s="113"/>
      <c r="T903" s="113"/>
      <c r="U903" s="113">
        <v>77</v>
      </c>
      <c r="V903" s="113"/>
      <c r="W903" s="113">
        <v>13</v>
      </c>
      <c r="X903" s="113"/>
      <c r="Y903" s="113">
        <v>0</v>
      </c>
      <c r="Z903" s="113"/>
      <c r="AA903" s="113">
        <v>18</v>
      </c>
      <c r="AB903" s="113">
        <v>25</v>
      </c>
      <c r="AC903" s="113">
        <v>33</v>
      </c>
      <c r="AD903" s="113">
        <v>30</v>
      </c>
      <c r="AE903" s="113"/>
      <c r="AG903" s="7">
        <f>IF(Q903&gt;0,RANK(Q903,(N903:P903,Q903:AE903)),0)</f>
        <v>0</v>
      </c>
      <c r="AH903" s="7">
        <f>IF(R903&gt;0,RANK(R903,(N903:P903,Q903:AE903)),0)</f>
        <v>0</v>
      </c>
      <c r="AI903" s="7">
        <f>IF(T903&gt;0,RANK(T903,(N903:P903,Q903:AE903)),0)</f>
        <v>0</v>
      </c>
      <c r="AJ903" s="7">
        <f>IF(S903&gt;0,RANK(S903,(N903:P903,Q903:AE903)),0)</f>
        <v>0</v>
      </c>
      <c r="AK903" s="2">
        <f t="shared" si="343"/>
        <v>0</v>
      </c>
      <c r="AL903" s="2">
        <f t="shared" si="344"/>
        <v>0</v>
      </c>
      <c r="AM903" s="2">
        <f t="shared" si="345"/>
        <v>0</v>
      </c>
      <c r="AN903" s="2">
        <f t="shared" si="346"/>
        <v>0</v>
      </c>
      <c r="AP903" t="s">
        <v>1928</v>
      </c>
      <c r="AQ903" t="s">
        <v>1441</v>
      </c>
      <c r="AR903">
        <v>3</v>
      </c>
      <c r="AT903" s="97">
        <v>19</v>
      </c>
      <c r="AU903" s="99">
        <v>157</v>
      </c>
      <c r="AV903" s="103">
        <f t="shared" si="335"/>
        <v>19157</v>
      </c>
      <c r="AX903" s="7" t="s">
        <v>1370</v>
      </c>
    </row>
    <row r="904" spans="1:50" hidden="1" outlineLevel="1">
      <c r="A904" t="s">
        <v>591</v>
      </c>
      <c r="B904" t="s">
        <v>1441</v>
      </c>
      <c r="C904" s="1">
        <f t="shared" si="336"/>
        <v>2861</v>
      </c>
      <c r="D904" s="7">
        <f>IF(N904&gt;0, RANK(N904,(N904:P904,Q904:AE904)),0)</f>
        <v>2</v>
      </c>
      <c r="E904" s="7">
        <f>IF(O904&gt;0,RANK(O904,(N904:P904,Q904:AE904)),0)</f>
        <v>1</v>
      </c>
      <c r="F904" s="7">
        <f>IF(P904&gt;0,RANK(P904,(N904:P904,Q904:AE904)),0)</f>
        <v>8</v>
      </c>
      <c r="G904" s="1">
        <f t="shared" si="337"/>
        <v>1571</v>
      </c>
      <c r="H904" s="2">
        <f t="shared" si="338"/>
        <v>0.54910870325061167</v>
      </c>
      <c r="I904" s="2"/>
      <c r="J904" s="2">
        <f t="shared" si="339"/>
        <v>0.21286263544215309</v>
      </c>
      <c r="K904" s="2">
        <f t="shared" si="340"/>
        <v>0.76197133869276479</v>
      </c>
      <c r="L904" s="2">
        <f t="shared" si="341"/>
        <v>1.0485844110450892E-3</v>
      </c>
      <c r="M904" s="2">
        <f t="shared" si="342"/>
        <v>2.4117441454037009E-2</v>
      </c>
      <c r="N904" s="113">
        <v>609</v>
      </c>
      <c r="O904" s="113">
        <v>2180</v>
      </c>
      <c r="P904" s="113">
        <v>3</v>
      </c>
      <c r="Q904" s="113"/>
      <c r="R904" s="113"/>
      <c r="S904" s="113"/>
      <c r="T904" s="113"/>
      <c r="U904" s="113">
        <v>37</v>
      </c>
      <c r="V904" s="113"/>
      <c r="W904" s="113">
        <v>1</v>
      </c>
      <c r="X904" s="113"/>
      <c r="Y904" s="113">
        <v>2</v>
      </c>
      <c r="Z904" s="113"/>
      <c r="AA904" s="113">
        <v>6</v>
      </c>
      <c r="AB904" s="113">
        <v>7</v>
      </c>
      <c r="AC904" s="113">
        <v>11</v>
      </c>
      <c r="AD904" s="113">
        <v>5</v>
      </c>
      <c r="AE904" s="113"/>
      <c r="AG904" s="7">
        <f>IF(Q904&gt;0,RANK(Q904,(N904:P904,Q904:AE904)),0)</f>
        <v>0</v>
      </c>
      <c r="AH904" s="7">
        <f>IF(R904&gt;0,RANK(R904,(N904:P904,Q904:AE904)),0)</f>
        <v>0</v>
      </c>
      <c r="AI904" s="7">
        <f>IF(T904&gt;0,RANK(T904,(N904:P904,Q904:AE904)),0)</f>
        <v>0</v>
      </c>
      <c r="AJ904" s="7">
        <f>IF(S904&gt;0,RANK(S904,(N904:P904,Q904:AE904)),0)</f>
        <v>0</v>
      </c>
      <c r="AK904" s="2">
        <f t="shared" si="343"/>
        <v>0</v>
      </c>
      <c r="AL904" s="2">
        <f t="shared" si="344"/>
        <v>0</v>
      </c>
      <c r="AM904" s="2">
        <f t="shared" si="345"/>
        <v>0</v>
      </c>
      <c r="AN904" s="2">
        <f t="shared" si="346"/>
        <v>0</v>
      </c>
      <c r="AP904" t="s">
        <v>591</v>
      </c>
      <c r="AQ904" t="s">
        <v>1441</v>
      </c>
      <c r="AR904">
        <v>5</v>
      </c>
      <c r="AT904" s="97">
        <v>19</v>
      </c>
      <c r="AU904" s="99">
        <v>159</v>
      </c>
      <c r="AV904" s="103">
        <f t="shared" si="335"/>
        <v>19159</v>
      </c>
      <c r="AX904" s="7" t="s">
        <v>1370</v>
      </c>
    </row>
    <row r="905" spans="1:50" hidden="1" outlineLevel="1">
      <c r="A905" t="s">
        <v>2352</v>
      </c>
      <c r="B905" t="s">
        <v>1441</v>
      </c>
      <c r="C905" s="1">
        <f t="shared" si="336"/>
        <v>5428</v>
      </c>
      <c r="D905" s="7">
        <f>IF(N905&gt;0, RANK(N905,(N905:P905,Q905:AE905)),0)</f>
        <v>2</v>
      </c>
      <c r="E905" s="7">
        <f>IF(O905&gt;0,RANK(O905,(N905:P905,Q905:AE905)),0)</f>
        <v>1</v>
      </c>
      <c r="F905" s="7">
        <f>IF(P905&gt;0,RANK(P905,(N905:P905,Q905:AE905)),0)</f>
        <v>4</v>
      </c>
      <c r="G905" s="1">
        <f t="shared" si="337"/>
        <v>3402</v>
      </c>
      <c r="H905" s="2">
        <f t="shared" si="338"/>
        <v>0.62675018422991891</v>
      </c>
      <c r="I905" s="2"/>
      <c r="J905" s="2">
        <f t="shared" si="339"/>
        <v>0.17243920412675018</v>
      </c>
      <c r="K905" s="2">
        <f t="shared" si="340"/>
        <v>0.79918938835666908</v>
      </c>
      <c r="L905" s="2">
        <f t="shared" si="341"/>
        <v>4.7899778924097277E-3</v>
      </c>
      <c r="M905" s="2">
        <f t="shared" si="342"/>
        <v>2.3581429624171011E-2</v>
      </c>
      <c r="N905" s="113">
        <v>936</v>
      </c>
      <c r="O905" s="113">
        <v>4338</v>
      </c>
      <c r="P905" s="113">
        <v>26</v>
      </c>
      <c r="Q905" s="113"/>
      <c r="R905" s="113"/>
      <c r="S905" s="113"/>
      <c r="T905" s="113"/>
      <c r="U905" s="113">
        <v>73</v>
      </c>
      <c r="V905" s="113"/>
      <c r="W905" s="113">
        <v>7</v>
      </c>
      <c r="X905" s="113"/>
      <c r="Y905" s="113">
        <v>0</v>
      </c>
      <c r="Z905" s="113"/>
      <c r="AA905" s="113">
        <v>4</v>
      </c>
      <c r="AB905" s="113">
        <v>15</v>
      </c>
      <c r="AC905" s="113">
        <v>20</v>
      </c>
      <c r="AD905" s="113">
        <v>9</v>
      </c>
      <c r="AE905" s="113"/>
      <c r="AG905" s="7">
        <f>IF(Q905&gt;0,RANK(Q905,(N905:P905,Q905:AE905)),0)</f>
        <v>0</v>
      </c>
      <c r="AH905" s="7">
        <f>IF(R905&gt;0,RANK(R905,(N905:P905,Q905:AE905)),0)</f>
        <v>0</v>
      </c>
      <c r="AI905" s="7">
        <f>IF(T905&gt;0,RANK(T905,(N905:P905,Q905:AE905)),0)</f>
        <v>0</v>
      </c>
      <c r="AJ905" s="7">
        <f>IF(S905&gt;0,RANK(S905,(N905:P905,Q905:AE905)),0)</f>
        <v>0</v>
      </c>
      <c r="AK905" s="2">
        <f t="shared" si="343"/>
        <v>0</v>
      </c>
      <c r="AL905" s="2">
        <f t="shared" si="344"/>
        <v>0</v>
      </c>
      <c r="AM905" s="2">
        <f t="shared" si="345"/>
        <v>0</v>
      </c>
      <c r="AN905" s="2">
        <f t="shared" si="346"/>
        <v>0</v>
      </c>
      <c r="AP905" t="s">
        <v>2352</v>
      </c>
      <c r="AQ905" t="s">
        <v>1441</v>
      </c>
      <c r="AR905">
        <v>5</v>
      </c>
      <c r="AT905" s="97">
        <v>19</v>
      </c>
      <c r="AU905" s="99">
        <v>161</v>
      </c>
      <c r="AV905" s="103">
        <f t="shared" si="335"/>
        <v>19161</v>
      </c>
      <c r="AX905" s="7" t="s">
        <v>1370</v>
      </c>
    </row>
    <row r="906" spans="1:50" hidden="1" outlineLevel="1">
      <c r="A906" t="s">
        <v>1512</v>
      </c>
      <c r="B906" t="s">
        <v>1441</v>
      </c>
      <c r="C906" s="1">
        <f t="shared" si="336"/>
        <v>66226</v>
      </c>
      <c r="D906" s="7">
        <f>IF(N906&gt;0, RANK(N906,(N906:P906,Q906:AE906)),0)</f>
        <v>2</v>
      </c>
      <c r="E906" s="7">
        <f>IF(O906&gt;0,RANK(O906,(N906:P906,Q906:AE906)),0)</f>
        <v>1</v>
      </c>
      <c r="F906" s="7">
        <f>IF(P906&gt;0,RANK(P906,(N906:P906,Q906:AE906)),0)</f>
        <v>4</v>
      </c>
      <c r="G906" s="1">
        <f t="shared" si="337"/>
        <v>23286</v>
      </c>
      <c r="H906" s="2">
        <f t="shared" si="338"/>
        <v>0.35161416966146225</v>
      </c>
      <c r="I906" s="2"/>
      <c r="J906" s="2">
        <f t="shared" si="339"/>
        <v>0.30734152749675353</v>
      </c>
      <c r="K906" s="2">
        <f t="shared" si="340"/>
        <v>0.65895569715821578</v>
      </c>
      <c r="L906" s="2">
        <f t="shared" si="341"/>
        <v>7.4140065835170479E-3</v>
      </c>
      <c r="M906" s="2">
        <f t="shared" si="342"/>
        <v>2.6288768761513696E-2</v>
      </c>
      <c r="N906" s="113">
        <v>20354</v>
      </c>
      <c r="O906" s="113">
        <v>43640</v>
      </c>
      <c r="P906" s="113">
        <v>491</v>
      </c>
      <c r="Q906" s="113"/>
      <c r="R906" s="113"/>
      <c r="S906" s="113"/>
      <c r="T906" s="113"/>
      <c r="U906" s="113">
        <v>548</v>
      </c>
      <c r="V906" s="113"/>
      <c r="W906" s="113">
        <v>104</v>
      </c>
      <c r="X906" s="113"/>
      <c r="Y906" s="113">
        <v>2</v>
      </c>
      <c r="Z906" s="113"/>
      <c r="AA906" s="113">
        <v>269</v>
      </c>
      <c r="AB906" s="113">
        <v>213</v>
      </c>
      <c r="AC906" s="113">
        <v>395</v>
      </c>
      <c r="AD906" s="113">
        <v>210</v>
      </c>
      <c r="AE906" s="113"/>
      <c r="AG906" s="7">
        <f>IF(Q906&gt;0,RANK(Q906,(N906:P906,Q906:AE906)),0)</f>
        <v>0</v>
      </c>
      <c r="AH906" s="7">
        <f>IF(R906&gt;0,RANK(R906,(N906:P906,Q906:AE906)),0)</f>
        <v>0</v>
      </c>
      <c r="AI906" s="7">
        <f>IF(T906&gt;0,RANK(T906,(N906:P906,Q906:AE906)),0)</f>
        <v>0</v>
      </c>
      <c r="AJ906" s="7">
        <f>IF(S906&gt;0,RANK(S906,(N906:P906,Q906:AE906)),0)</f>
        <v>0</v>
      </c>
      <c r="AK906" s="2">
        <f t="shared" si="343"/>
        <v>0</v>
      </c>
      <c r="AL906" s="2">
        <f t="shared" si="344"/>
        <v>0</v>
      </c>
      <c r="AM906" s="2">
        <f t="shared" si="345"/>
        <v>0</v>
      </c>
      <c r="AN906" s="2">
        <f t="shared" si="346"/>
        <v>0</v>
      </c>
      <c r="AP906" t="s">
        <v>1512</v>
      </c>
      <c r="AQ906" t="s">
        <v>1441</v>
      </c>
      <c r="AR906">
        <v>1</v>
      </c>
      <c r="AT906" s="97">
        <v>19</v>
      </c>
      <c r="AU906" s="99">
        <v>163</v>
      </c>
      <c r="AV906" s="103">
        <f t="shared" si="335"/>
        <v>19163</v>
      </c>
      <c r="AX906" s="7" t="s">
        <v>1370</v>
      </c>
    </row>
    <row r="907" spans="1:50" hidden="1" outlineLevel="1">
      <c r="A907" t="s">
        <v>519</v>
      </c>
      <c r="B907" t="s">
        <v>1441</v>
      </c>
      <c r="C907" s="1">
        <f t="shared" si="336"/>
        <v>5357</v>
      </c>
      <c r="D907" s="7">
        <f>IF(N907&gt;0, RANK(N907,(N907:P907,Q907:AE907)),0)</f>
        <v>2</v>
      </c>
      <c r="E907" s="7">
        <f>IF(O907&gt;0,RANK(O907,(N907:P907,Q907:AE907)),0)</f>
        <v>1</v>
      </c>
      <c r="F907" s="7">
        <f>IF(P907&gt;0,RANK(P907,(N907:P907,Q907:AE907)),0)</f>
        <v>3</v>
      </c>
      <c r="G907" s="1">
        <f t="shared" si="337"/>
        <v>2770</v>
      </c>
      <c r="H907" s="2">
        <f t="shared" si="338"/>
        <v>0.51708045547881276</v>
      </c>
      <c r="I907" s="2"/>
      <c r="J907" s="2">
        <f t="shared" si="339"/>
        <v>0.22083255553481426</v>
      </c>
      <c r="K907" s="2">
        <f t="shared" si="340"/>
        <v>0.73791301101362705</v>
      </c>
      <c r="L907" s="2">
        <f t="shared" si="341"/>
        <v>1.1200298674631324E-2</v>
      </c>
      <c r="M907" s="2">
        <f t="shared" si="342"/>
        <v>3.0054134776927335E-2</v>
      </c>
      <c r="N907" s="113">
        <v>1183</v>
      </c>
      <c r="O907" s="113">
        <v>3953</v>
      </c>
      <c r="P907" s="113">
        <v>60</v>
      </c>
      <c r="Q907" s="113"/>
      <c r="R907" s="113"/>
      <c r="S907" s="113"/>
      <c r="T907" s="113"/>
      <c r="U907" s="113">
        <v>21</v>
      </c>
      <c r="V907" s="113"/>
      <c r="W907" s="113">
        <v>19</v>
      </c>
      <c r="X907" s="113"/>
      <c r="Y907" s="113">
        <v>0</v>
      </c>
      <c r="Z907" s="113"/>
      <c r="AA907" s="113">
        <v>18</v>
      </c>
      <c r="AB907" s="113">
        <v>37</v>
      </c>
      <c r="AC907" s="113">
        <v>39</v>
      </c>
      <c r="AD907" s="113">
        <v>27</v>
      </c>
      <c r="AE907" s="113"/>
      <c r="AG907" s="7">
        <f>IF(Q907&gt;0,RANK(Q907,(N907:P907,Q907:AE907)),0)</f>
        <v>0</v>
      </c>
      <c r="AH907" s="7">
        <f>IF(R907&gt;0,RANK(R907,(N907:P907,Q907:AE907)),0)</f>
        <v>0</v>
      </c>
      <c r="AI907" s="7">
        <f>IF(T907&gt;0,RANK(T907,(N907:P907,Q907:AE907)),0)</f>
        <v>0</v>
      </c>
      <c r="AJ907" s="7">
        <f>IF(S907&gt;0,RANK(S907,(N907:P907,Q907:AE907)),0)</f>
        <v>0</v>
      </c>
      <c r="AK907" s="2">
        <f t="shared" si="343"/>
        <v>0</v>
      </c>
      <c r="AL907" s="2">
        <f t="shared" si="344"/>
        <v>0</v>
      </c>
      <c r="AM907" s="2">
        <f t="shared" si="345"/>
        <v>0</v>
      </c>
      <c r="AN907" s="2">
        <f t="shared" si="346"/>
        <v>0</v>
      </c>
      <c r="AP907" t="s">
        <v>519</v>
      </c>
      <c r="AQ907" t="s">
        <v>1441</v>
      </c>
      <c r="AR907">
        <v>5</v>
      </c>
      <c r="AT907" s="97">
        <v>19</v>
      </c>
      <c r="AU907" s="99">
        <v>165</v>
      </c>
      <c r="AV907" s="103">
        <f t="shared" si="335"/>
        <v>19165</v>
      </c>
      <c r="AX907" s="7" t="s">
        <v>1370</v>
      </c>
    </row>
    <row r="908" spans="1:50" hidden="1" outlineLevel="1">
      <c r="A908" t="s">
        <v>1856</v>
      </c>
      <c r="B908" t="s">
        <v>1441</v>
      </c>
      <c r="C908" s="1">
        <f t="shared" si="336"/>
        <v>13483</v>
      </c>
      <c r="D908" s="7">
        <f>IF(N908&gt;0, RANK(N908,(N908:P908,Q908:AE908)),0)</f>
        <v>2</v>
      </c>
      <c r="E908" s="7">
        <f>IF(O908&gt;0,RANK(O908,(N908:P908,Q908:AE908)),0)</f>
        <v>1</v>
      </c>
      <c r="F908" s="7">
        <f>IF(P908&gt;0,RANK(P908,(N908:P908,Q908:AE908)),0)</f>
        <v>4</v>
      </c>
      <c r="G908" s="1">
        <f t="shared" si="337"/>
        <v>11202</v>
      </c>
      <c r="H908" s="2">
        <f t="shared" si="338"/>
        <v>0.83082400059333972</v>
      </c>
      <c r="I908" s="2"/>
      <c r="J908" s="2">
        <f t="shared" si="339"/>
        <v>7.7950011125120525E-2</v>
      </c>
      <c r="K908" s="2">
        <f t="shared" si="340"/>
        <v>0.90877401171846028</v>
      </c>
      <c r="L908" s="2">
        <f t="shared" si="341"/>
        <v>2.7441963954609508E-3</v>
      </c>
      <c r="M908" s="2">
        <f t="shared" si="342"/>
        <v>1.0531780760958198E-2</v>
      </c>
      <c r="N908" s="113">
        <v>1051</v>
      </c>
      <c r="O908" s="113">
        <v>12253</v>
      </c>
      <c r="P908" s="113">
        <v>37</v>
      </c>
      <c r="Q908" s="113"/>
      <c r="R908" s="113"/>
      <c r="S908" s="113"/>
      <c r="T908" s="113"/>
      <c r="U908" s="113">
        <v>66</v>
      </c>
      <c r="V908" s="113"/>
      <c r="W908" s="113">
        <v>11</v>
      </c>
      <c r="X908" s="113"/>
      <c r="Y908" s="113">
        <v>1</v>
      </c>
      <c r="Z908" s="113"/>
      <c r="AA908" s="113">
        <v>9</v>
      </c>
      <c r="AB908" s="113">
        <v>15</v>
      </c>
      <c r="AC908" s="113">
        <v>22</v>
      </c>
      <c r="AD908" s="113">
        <v>18</v>
      </c>
      <c r="AE908" s="113"/>
      <c r="AG908" s="7">
        <f>IF(Q908&gt;0,RANK(Q908,(N908:P908,Q908:AE908)),0)</f>
        <v>0</v>
      </c>
      <c r="AH908" s="7">
        <f>IF(R908&gt;0,RANK(R908,(N908:P908,Q908:AE908)),0)</f>
        <v>0</v>
      </c>
      <c r="AI908" s="7">
        <f>IF(T908&gt;0,RANK(T908,(N908:P908,Q908:AE908)),0)</f>
        <v>0</v>
      </c>
      <c r="AJ908" s="7">
        <f>IF(S908&gt;0,RANK(S908,(N908:P908,Q908:AE908)),0)</f>
        <v>0</v>
      </c>
      <c r="AK908" s="2">
        <f t="shared" si="343"/>
        <v>0</v>
      </c>
      <c r="AL908" s="2">
        <f t="shared" si="344"/>
        <v>0</v>
      </c>
      <c r="AM908" s="2">
        <f t="shared" si="345"/>
        <v>0</v>
      </c>
      <c r="AN908" s="2">
        <f t="shared" si="346"/>
        <v>0</v>
      </c>
      <c r="AP908" t="s">
        <v>1856</v>
      </c>
      <c r="AQ908" t="s">
        <v>1441</v>
      </c>
      <c r="AR908">
        <v>5</v>
      </c>
      <c r="AT908" s="97">
        <v>19</v>
      </c>
      <c r="AU908" s="99">
        <v>167</v>
      </c>
      <c r="AV908" s="103">
        <f t="shared" si="335"/>
        <v>19167</v>
      </c>
      <c r="AX908" s="7" t="s">
        <v>1370</v>
      </c>
    </row>
    <row r="909" spans="1:50" hidden="1" outlineLevel="1">
      <c r="A909" t="s">
        <v>1682</v>
      </c>
      <c r="B909" t="s">
        <v>1441</v>
      </c>
      <c r="C909" s="1">
        <f t="shared" si="336"/>
        <v>34973</v>
      </c>
      <c r="D909" s="7">
        <f>IF(N909&gt;0, RANK(N909,(N909:P909,Q909:AE909)),0)</f>
        <v>2</v>
      </c>
      <c r="E909" s="7">
        <f>IF(O909&gt;0,RANK(O909,(N909:P909,Q909:AE909)),0)</f>
        <v>1</v>
      </c>
      <c r="F909" s="7">
        <f>IF(P909&gt;0,RANK(P909,(N909:P909,Q909:AE909)),0)</f>
        <v>6</v>
      </c>
      <c r="G909" s="1">
        <f t="shared" si="337"/>
        <v>12084</v>
      </c>
      <c r="H909" s="2">
        <f t="shared" si="338"/>
        <v>0.34552368970348557</v>
      </c>
      <c r="I909" s="2"/>
      <c r="J909" s="2">
        <f t="shared" si="339"/>
        <v>0.31078260372287192</v>
      </c>
      <c r="K909" s="2">
        <f t="shared" si="340"/>
        <v>0.65630629342635749</v>
      </c>
      <c r="L909" s="2">
        <f t="shared" si="341"/>
        <v>3.2882509364366799E-3</v>
      </c>
      <c r="M909" s="2">
        <f t="shared" si="342"/>
        <v>2.9622851914333909E-2</v>
      </c>
      <c r="N909" s="113">
        <v>10869</v>
      </c>
      <c r="O909" s="113">
        <v>22953</v>
      </c>
      <c r="P909" s="113">
        <v>115</v>
      </c>
      <c r="Q909" s="113"/>
      <c r="R909" s="113"/>
      <c r="S909" s="113"/>
      <c r="T909" s="113"/>
      <c r="U909" s="113">
        <v>546</v>
      </c>
      <c r="V909" s="113"/>
      <c r="W909" s="113">
        <v>36</v>
      </c>
      <c r="X909" s="113"/>
      <c r="Y909" s="113">
        <v>7</v>
      </c>
      <c r="Z909" s="113"/>
      <c r="AA909" s="113">
        <v>48</v>
      </c>
      <c r="AB909" s="113">
        <v>70</v>
      </c>
      <c r="AC909" s="113">
        <v>133</v>
      </c>
      <c r="AD909" s="113">
        <v>196</v>
      </c>
      <c r="AE909" s="113"/>
      <c r="AG909" s="7">
        <f>IF(Q909&gt;0,RANK(Q909,(N909:P909,Q909:AE909)),0)</f>
        <v>0</v>
      </c>
      <c r="AH909" s="7">
        <f>IF(R909&gt;0,RANK(R909,(N909:P909,Q909:AE909)),0)</f>
        <v>0</v>
      </c>
      <c r="AI909" s="7">
        <f>IF(T909&gt;0,RANK(T909,(N909:P909,Q909:AE909)),0)</f>
        <v>0</v>
      </c>
      <c r="AJ909" s="7">
        <f>IF(S909&gt;0,RANK(S909,(N909:P909,Q909:AE909)),0)</f>
        <v>0</v>
      </c>
      <c r="AK909" s="2">
        <f t="shared" si="343"/>
        <v>0</v>
      </c>
      <c r="AL909" s="2">
        <f t="shared" si="344"/>
        <v>0</v>
      </c>
      <c r="AM909" s="2">
        <f t="shared" si="345"/>
        <v>0</v>
      </c>
      <c r="AN909" s="2">
        <f t="shared" si="346"/>
        <v>0</v>
      </c>
      <c r="AP909" t="s">
        <v>1682</v>
      </c>
      <c r="AQ909" t="s">
        <v>1441</v>
      </c>
      <c r="AR909">
        <v>4</v>
      </c>
      <c r="AT909" s="97">
        <v>19</v>
      </c>
      <c r="AU909" s="99">
        <v>169</v>
      </c>
      <c r="AV909" s="103">
        <f t="shared" si="335"/>
        <v>19169</v>
      </c>
      <c r="AX909" s="7" t="s">
        <v>1370</v>
      </c>
    </row>
    <row r="910" spans="1:50" hidden="1" outlineLevel="1">
      <c r="A910" t="s">
        <v>2440</v>
      </c>
      <c r="B910" t="s">
        <v>1441</v>
      </c>
      <c r="C910" s="1">
        <f t="shared" si="336"/>
        <v>8526</v>
      </c>
      <c r="D910" s="7">
        <f>IF(N910&gt;0, RANK(N910,(N910:P910,Q910:AE910)),0)</f>
        <v>2</v>
      </c>
      <c r="E910" s="7">
        <f>IF(O910&gt;0,RANK(O910,(N910:P910,Q910:AE910)),0)</f>
        <v>1</v>
      </c>
      <c r="F910" s="7">
        <f>IF(P910&gt;0,RANK(P910,(N910:P910,Q910:AE910)),0)</f>
        <v>4</v>
      </c>
      <c r="G910" s="1">
        <f t="shared" si="337"/>
        <v>4655</v>
      </c>
      <c r="H910" s="2">
        <f t="shared" si="338"/>
        <v>0.54597701149425293</v>
      </c>
      <c r="I910" s="2"/>
      <c r="J910" s="2">
        <f t="shared" si="339"/>
        <v>0.21592775041050905</v>
      </c>
      <c r="K910" s="2">
        <f t="shared" si="340"/>
        <v>0.76190476190476186</v>
      </c>
      <c r="L910" s="2">
        <f t="shared" si="341"/>
        <v>2.6976307764485104E-3</v>
      </c>
      <c r="M910" s="2">
        <f t="shared" si="342"/>
        <v>1.9469856908280583E-2</v>
      </c>
      <c r="N910" s="113">
        <v>1841</v>
      </c>
      <c r="O910" s="113">
        <v>6496</v>
      </c>
      <c r="P910" s="113">
        <v>23</v>
      </c>
      <c r="Q910" s="113"/>
      <c r="R910" s="113"/>
      <c r="S910" s="113"/>
      <c r="T910" s="113"/>
      <c r="U910" s="113">
        <v>109</v>
      </c>
      <c r="V910" s="113"/>
      <c r="W910" s="113">
        <v>4</v>
      </c>
      <c r="X910" s="113"/>
      <c r="Y910" s="113">
        <v>0</v>
      </c>
      <c r="Z910" s="113"/>
      <c r="AA910" s="113">
        <v>4</v>
      </c>
      <c r="AB910" s="113">
        <v>20</v>
      </c>
      <c r="AC910" s="113">
        <v>17</v>
      </c>
      <c r="AD910" s="113">
        <v>12</v>
      </c>
      <c r="AE910" s="113"/>
      <c r="AG910" s="7">
        <f>IF(Q910&gt;0,RANK(Q910,(N910:P910,Q910:AE910)),0)</f>
        <v>0</v>
      </c>
      <c r="AH910" s="7">
        <f>IF(R910&gt;0,RANK(R910,(N910:P910,Q910:AE910)),0)</f>
        <v>0</v>
      </c>
      <c r="AI910" s="7">
        <f>IF(T910&gt;0,RANK(T910,(N910:P910,Q910:AE910)),0)</f>
        <v>0</v>
      </c>
      <c r="AJ910" s="7">
        <f>IF(S910&gt;0,RANK(S910,(N910:P910,Q910:AE910)),0)</f>
        <v>0</v>
      </c>
      <c r="AK910" s="2">
        <f t="shared" si="343"/>
        <v>0</v>
      </c>
      <c r="AL910" s="2">
        <f t="shared" si="344"/>
        <v>0</v>
      </c>
      <c r="AM910" s="2">
        <f t="shared" si="345"/>
        <v>0</v>
      </c>
      <c r="AN910" s="2">
        <f t="shared" si="346"/>
        <v>0</v>
      </c>
      <c r="AP910" t="s">
        <v>2440</v>
      </c>
      <c r="AQ910" t="s">
        <v>1441</v>
      </c>
      <c r="AR910">
        <v>3</v>
      </c>
      <c r="AT910" s="97">
        <v>19</v>
      </c>
      <c r="AU910" s="99">
        <v>171</v>
      </c>
      <c r="AV910" s="103">
        <f t="shared" si="335"/>
        <v>19171</v>
      </c>
      <c r="AX910" s="7" t="s">
        <v>1370</v>
      </c>
    </row>
    <row r="911" spans="1:50" hidden="1" outlineLevel="1">
      <c r="A911" t="s">
        <v>387</v>
      </c>
      <c r="B911" t="s">
        <v>1441</v>
      </c>
      <c r="C911" s="1">
        <f t="shared" si="336"/>
        <v>3283</v>
      </c>
      <c r="D911" s="7">
        <f>IF(N911&gt;0, RANK(N911,(N911:P911,Q911:AE911)),0)</f>
        <v>2</v>
      </c>
      <c r="E911" s="7">
        <f>IF(O911&gt;0,RANK(O911,(N911:P911,Q911:AE911)),0)</f>
        <v>1</v>
      </c>
      <c r="F911" s="7">
        <f>IF(P911&gt;0,RANK(P911,(N911:P911,Q911:AE911)),0)</f>
        <v>5</v>
      </c>
      <c r="G911" s="1">
        <f t="shared" si="337"/>
        <v>1822</v>
      </c>
      <c r="H911" s="2">
        <f t="shared" si="338"/>
        <v>0.55498020103563817</v>
      </c>
      <c r="I911" s="2"/>
      <c r="J911" s="2">
        <f t="shared" si="339"/>
        <v>0.21443801401157478</v>
      </c>
      <c r="K911" s="2">
        <f t="shared" si="340"/>
        <v>0.76941821504721286</v>
      </c>
      <c r="L911" s="2">
        <f t="shared" si="341"/>
        <v>2.4367956137678953E-3</v>
      </c>
      <c r="M911" s="2">
        <f t="shared" si="342"/>
        <v>1.3706975327444436E-2</v>
      </c>
      <c r="N911" s="113">
        <v>704</v>
      </c>
      <c r="O911" s="113">
        <v>2526</v>
      </c>
      <c r="P911" s="113">
        <v>8</v>
      </c>
      <c r="Q911" s="113"/>
      <c r="R911" s="113"/>
      <c r="S911" s="113"/>
      <c r="T911" s="113"/>
      <c r="U911" s="113">
        <v>4</v>
      </c>
      <c r="V911" s="113"/>
      <c r="W911" s="113">
        <v>1</v>
      </c>
      <c r="X911" s="113"/>
      <c r="Y911" s="113">
        <v>0</v>
      </c>
      <c r="Z911" s="113"/>
      <c r="AA911" s="113">
        <v>17</v>
      </c>
      <c r="AB911" s="113">
        <v>6</v>
      </c>
      <c r="AC911" s="113">
        <v>11</v>
      </c>
      <c r="AD911" s="113">
        <v>6</v>
      </c>
      <c r="AE911" s="113"/>
      <c r="AG911" s="7">
        <f>IF(Q911&gt;0,RANK(Q911,(N911:P911,Q911:AE911)),0)</f>
        <v>0</v>
      </c>
      <c r="AH911" s="7">
        <f>IF(R911&gt;0,RANK(R911,(N911:P911,Q911:AE911)),0)</f>
        <v>0</v>
      </c>
      <c r="AI911" s="7">
        <f>IF(T911&gt;0,RANK(T911,(N911:P911,Q911:AE911)),0)</f>
        <v>0</v>
      </c>
      <c r="AJ911" s="7">
        <f>IF(S911&gt;0,RANK(S911,(N911:P911,Q911:AE911)),0)</f>
        <v>0</v>
      </c>
      <c r="AK911" s="2">
        <f t="shared" si="343"/>
        <v>0</v>
      </c>
      <c r="AL911" s="2">
        <f t="shared" si="344"/>
        <v>0</v>
      </c>
      <c r="AM911" s="2">
        <f t="shared" si="345"/>
        <v>0</v>
      </c>
      <c r="AN911" s="2">
        <f t="shared" si="346"/>
        <v>0</v>
      </c>
      <c r="AP911" t="s">
        <v>387</v>
      </c>
      <c r="AQ911" t="s">
        <v>1441</v>
      </c>
      <c r="AR911">
        <v>5</v>
      </c>
      <c r="AT911" s="97">
        <v>19</v>
      </c>
      <c r="AU911" s="99">
        <v>173</v>
      </c>
      <c r="AV911" s="103">
        <f t="shared" si="335"/>
        <v>19173</v>
      </c>
      <c r="AX911" s="7" t="s">
        <v>1370</v>
      </c>
    </row>
    <row r="912" spans="1:50" hidden="1" outlineLevel="1">
      <c r="A912" t="s">
        <v>762</v>
      </c>
      <c r="B912" t="s">
        <v>1441</v>
      </c>
      <c r="C912" s="1">
        <f t="shared" si="336"/>
        <v>5491</v>
      </c>
      <c r="D912" s="7">
        <f>IF(N912&gt;0, RANK(N912,(N912:P912,Q912:AE912)),0)</f>
        <v>2</v>
      </c>
      <c r="E912" s="7">
        <f>IF(O912&gt;0,RANK(O912,(N912:P912,Q912:AE912)),0)</f>
        <v>1</v>
      </c>
      <c r="F912" s="7">
        <f>IF(P912&gt;0,RANK(P912,(N912:P912,Q912:AE912)),0)</f>
        <v>4</v>
      </c>
      <c r="G912" s="1">
        <f t="shared" si="337"/>
        <v>2446</v>
      </c>
      <c r="H912" s="2">
        <f t="shared" si="338"/>
        <v>0.44545620105627393</v>
      </c>
      <c r="I912" s="2"/>
      <c r="J912" s="2">
        <f t="shared" si="339"/>
        <v>0.2615188490256784</v>
      </c>
      <c r="K912" s="2">
        <f t="shared" si="340"/>
        <v>0.70697505008195227</v>
      </c>
      <c r="L912" s="2">
        <f t="shared" si="341"/>
        <v>4.9171371334911671E-3</v>
      </c>
      <c r="M912" s="2">
        <f t="shared" si="342"/>
        <v>2.6588963758878214E-2</v>
      </c>
      <c r="N912" s="113">
        <v>1436</v>
      </c>
      <c r="O912" s="113">
        <v>3882</v>
      </c>
      <c r="P912" s="113">
        <v>27</v>
      </c>
      <c r="Q912" s="113"/>
      <c r="R912" s="113"/>
      <c r="S912" s="113"/>
      <c r="T912" s="113"/>
      <c r="U912" s="113">
        <v>57</v>
      </c>
      <c r="V912" s="113"/>
      <c r="W912" s="113">
        <v>10</v>
      </c>
      <c r="X912" s="113"/>
      <c r="Y912" s="113">
        <v>0</v>
      </c>
      <c r="Z912" s="113"/>
      <c r="AA912" s="113">
        <v>24</v>
      </c>
      <c r="AB912" s="113">
        <v>21</v>
      </c>
      <c r="AC912" s="113">
        <v>22</v>
      </c>
      <c r="AD912" s="113">
        <v>12</v>
      </c>
      <c r="AE912" s="113"/>
      <c r="AG912" s="7">
        <f>IF(Q912&gt;0,RANK(Q912,(N912:P912,Q912:AE912)),0)</f>
        <v>0</v>
      </c>
      <c r="AH912" s="7">
        <f>IF(R912&gt;0,RANK(R912,(N912:P912,Q912:AE912)),0)</f>
        <v>0</v>
      </c>
      <c r="AI912" s="7">
        <f>IF(T912&gt;0,RANK(T912,(N912:P912,Q912:AE912)),0)</f>
        <v>0</v>
      </c>
      <c r="AJ912" s="7">
        <f>IF(S912&gt;0,RANK(S912,(N912:P912,Q912:AE912)),0)</f>
        <v>0</v>
      </c>
      <c r="AK912" s="2">
        <f t="shared" si="343"/>
        <v>0</v>
      </c>
      <c r="AL912" s="2">
        <f t="shared" si="344"/>
        <v>0</v>
      </c>
      <c r="AM912" s="2">
        <f t="shared" si="345"/>
        <v>0</v>
      </c>
      <c r="AN912" s="2">
        <f t="shared" si="346"/>
        <v>0</v>
      </c>
      <c r="AP912" t="s">
        <v>762</v>
      </c>
      <c r="AQ912" t="s">
        <v>1441</v>
      </c>
      <c r="AR912">
        <v>5</v>
      </c>
      <c r="AT912" s="97">
        <v>19</v>
      </c>
      <c r="AU912" s="99">
        <v>175</v>
      </c>
      <c r="AV912" s="103">
        <f t="shared" si="335"/>
        <v>19175</v>
      </c>
      <c r="AX912" s="7" t="s">
        <v>1370</v>
      </c>
    </row>
    <row r="913" spans="1:50" hidden="1" outlineLevel="1">
      <c r="A913" t="s">
        <v>350</v>
      </c>
      <c r="B913" t="s">
        <v>1441</v>
      </c>
      <c r="C913" s="1">
        <f t="shared" si="336"/>
        <v>3317</v>
      </c>
      <c r="D913" s="7">
        <f>IF(N913&gt;0, RANK(N913,(N913:P913,Q913:AE913)),0)</f>
        <v>2</v>
      </c>
      <c r="E913" s="7">
        <f>IF(O913&gt;0,RANK(O913,(N913:P913,Q913:AE913)),0)</f>
        <v>1</v>
      </c>
      <c r="F913" s="7">
        <f>IF(P913&gt;0,RANK(P913,(N913:P913,Q913:AE913)),0)</f>
        <v>5</v>
      </c>
      <c r="G913" s="1">
        <f t="shared" si="337"/>
        <v>1389</v>
      </c>
      <c r="H913" s="2">
        <f t="shared" si="338"/>
        <v>0.4187518842327404</v>
      </c>
      <c r="I913" s="2"/>
      <c r="J913" s="2">
        <f t="shared" si="339"/>
        <v>0.27946940006029547</v>
      </c>
      <c r="K913" s="2">
        <f t="shared" si="340"/>
        <v>0.69822128429303587</v>
      </c>
      <c r="L913" s="2">
        <f t="shared" si="341"/>
        <v>3.3162496231534519E-3</v>
      </c>
      <c r="M913" s="2">
        <f t="shared" si="342"/>
        <v>1.8993066023515151E-2</v>
      </c>
      <c r="N913" s="113">
        <v>927</v>
      </c>
      <c r="O913" s="113">
        <v>2316</v>
      </c>
      <c r="P913" s="113">
        <v>11</v>
      </c>
      <c r="Q913" s="113"/>
      <c r="R913" s="113"/>
      <c r="S913" s="113"/>
      <c r="T913" s="113"/>
      <c r="U913" s="113">
        <v>30</v>
      </c>
      <c r="V913" s="113"/>
      <c r="W913" s="113">
        <v>0</v>
      </c>
      <c r="X913" s="113"/>
      <c r="Y913" s="113">
        <v>3</v>
      </c>
      <c r="Z913" s="113"/>
      <c r="AA913" s="113">
        <v>4</v>
      </c>
      <c r="AB913" s="113">
        <v>7</v>
      </c>
      <c r="AC913" s="113">
        <v>17</v>
      </c>
      <c r="AD913" s="113">
        <v>2</v>
      </c>
      <c r="AE913" s="113"/>
      <c r="AG913" s="7">
        <f>IF(Q913&gt;0,RANK(Q913,(N913:P913,Q913:AE913)),0)</f>
        <v>0</v>
      </c>
      <c r="AH913" s="7">
        <f>IF(R913&gt;0,RANK(R913,(N913:P913,Q913:AE913)),0)</f>
        <v>0</v>
      </c>
      <c r="AI913" s="7">
        <f>IF(T913&gt;0,RANK(T913,(N913:P913,Q913:AE913)),0)</f>
        <v>0</v>
      </c>
      <c r="AJ913" s="7">
        <f>IF(S913&gt;0,RANK(S913,(N913:P913,Q913:AE913)),0)</f>
        <v>0</v>
      </c>
      <c r="AK913" s="2">
        <f t="shared" si="343"/>
        <v>0</v>
      </c>
      <c r="AL913" s="2">
        <f t="shared" si="344"/>
        <v>0</v>
      </c>
      <c r="AM913" s="2">
        <f t="shared" si="345"/>
        <v>0</v>
      </c>
      <c r="AN913" s="2">
        <f t="shared" si="346"/>
        <v>0</v>
      </c>
      <c r="AP913" t="s">
        <v>350</v>
      </c>
      <c r="AQ913" t="s">
        <v>1441</v>
      </c>
      <c r="AR913">
        <v>2</v>
      </c>
      <c r="AT913" s="97">
        <v>19</v>
      </c>
      <c r="AU913" s="99">
        <v>177</v>
      </c>
      <c r="AV913" s="103">
        <f t="shared" si="335"/>
        <v>19177</v>
      </c>
      <c r="AX913" s="7" t="s">
        <v>1370</v>
      </c>
    </row>
    <row r="914" spans="1:50" hidden="1" outlineLevel="1">
      <c r="A914" t="s">
        <v>1115</v>
      </c>
      <c r="B914" t="s">
        <v>1441</v>
      </c>
      <c r="C914" s="1">
        <f t="shared" si="336"/>
        <v>16919</v>
      </c>
      <c r="D914" s="7">
        <f>IF(N914&gt;0, RANK(N914,(N914:P914,Q914:AE914)),0)</f>
        <v>2</v>
      </c>
      <c r="E914" s="7">
        <f>IF(O914&gt;0,RANK(O914,(N914:P914,Q914:AE914)),0)</f>
        <v>1</v>
      </c>
      <c r="F914" s="7">
        <f>IF(P914&gt;0,RANK(P914,(N914:P914,Q914:AE914)),0)</f>
        <v>6</v>
      </c>
      <c r="G914" s="1">
        <f t="shared" si="337"/>
        <v>3005</v>
      </c>
      <c r="H914" s="2">
        <f t="shared" si="338"/>
        <v>0.17761096991547964</v>
      </c>
      <c r="I914" s="2"/>
      <c r="J914" s="2">
        <f t="shared" si="339"/>
        <v>0.39446775814173413</v>
      </c>
      <c r="K914" s="2">
        <f t="shared" si="340"/>
        <v>0.57207872805721383</v>
      </c>
      <c r="L914" s="2">
        <f t="shared" si="341"/>
        <v>2.3051007742774395E-3</v>
      </c>
      <c r="M914" s="2">
        <f t="shared" si="342"/>
        <v>3.1148413026774555E-2</v>
      </c>
      <c r="N914" s="113">
        <v>6674</v>
      </c>
      <c r="O914" s="113">
        <v>9679</v>
      </c>
      <c r="P914" s="113">
        <v>39</v>
      </c>
      <c r="Q914" s="113"/>
      <c r="R914" s="113"/>
      <c r="S914" s="113"/>
      <c r="T914" s="113"/>
      <c r="U914" s="113">
        <v>290</v>
      </c>
      <c r="V914" s="113"/>
      <c r="W914" s="113">
        <v>11</v>
      </c>
      <c r="X914" s="113"/>
      <c r="Y914" s="113">
        <v>5</v>
      </c>
      <c r="Z914" s="113"/>
      <c r="AA914" s="113">
        <v>37</v>
      </c>
      <c r="AB914" s="113">
        <v>59</v>
      </c>
      <c r="AC914" s="113">
        <v>92</v>
      </c>
      <c r="AD914" s="113">
        <v>33</v>
      </c>
      <c r="AE914" s="113"/>
      <c r="AG914" s="7">
        <f>IF(Q914&gt;0,RANK(Q914,(N914:P914,Q914:AE914)),0)</f>
        <v>0</v>
      </c>
      <c r="AH914" s="7">
        <f>IF(R914&gt;0,RANK(R914,(N914:P914,Q914:AE914)),0)</f>
        <v>0</v>
      </c>
      <c r="AI914" s="7">
        <f>IF(T914&gt;0,RANK(T914,(N914:P914,Q914:AE914)),0)</f>
        <v>0</v>
      </c>
      <c r="AJ914" s="7">
        <f>IF(S914&gt;0,RANK(S914,(N914:P914,Q914:AE914)),0)</f>
        <v>0</v>
      </c>
      <c r="AK914" s="2">
        <f t="shared" si="343"/>
        <v>0</v>
      </c>
      <c r="AL914" s="2">
        <f t="shared" si="344"/>
        <v>0</v>
      </c>
      <c r="AM914" s="2">
        <f t="shared" si="345"/>
        <v>0</v>
      </c>
      <c r="AN914" s="2">
        <f t="shared" si="346"/>
        <v>0</v>
      </c>
      <c r="AP914" t="s">
        <v>1115</v>
      </c>
      <c r="AQ914" t="s">
        <v>1441</v>
      </c>
      <c r="AR914">
        <v>2</v>
      </c>
      <c r="AT914" s="97">
        <v>19</v>
      </c>
      <c r="AU914" s="99">
        <v>179</v>
      </c>
      <c r="AV914" s="103">
        <f t="shared" si="335"/>
        <v>19179</v>
      </c>
      <c r="AX914" s="7" t="s">
        <v>1370</v>
      </c>
    </row>
    <row r="915" spans="1:50" hidden="1" outlineLevel="1">
      <c r="A915" t="s">
        <v>1881</v>
      </c>
      <c r="B915" t="s">
        <v>1441</v>
      </c>
      <c r="C915" s="1">
        <f t="shared" si="336"/>
        <v>17357</v>
      </c>
      <c r="D915" s="7">
        <f>IF(N915&gt;0, RANK(N915,(N915:P915,Q915:AE915)),0)</f>
        <v>2</v>
      </c>
      <c r="E915" s="7">
        <f>IF(O915&gt;0,RANK(O915,(N915:P915,Q915:AE915)),0)</f>
        <v>1</v>
      </c>
      <c r="F915" s="7">
        <f>IF(P915&gt;0,RANK(P915,(N915:P915,Q915:AE915)),0)</f>
        <v>4</v>
      </c>
      <c r="G915" s="1">
        <f t="shared" si="337"/>
        <v>6309</v>
      </c>
      <c r="H915" s="2">
        <f t="shared" si="338"/>
        <v>0.36348447312323556</v>
      </c>
      <c r="I915" s="2"/>
      <c r="J915" s="2">
        <f t="shared" si="339"/>
        <v>0.30120412513683242</v>
      </c>
      <c r="K915" s="2">
        <f t="shared" si="340"/>
        <v>0.66468859826006799</v>
      </c>
      <c r="L915" s="2">
        <f t="shared" si="341"/>
        <v>7.6626145071152845E-3</v>
      </c>
      <c r="M915" s="2">
        <f t="shared" si="342"/>
        <v>2.6444662095984249E-2</v>
      </c>
      <c r="N915" s="113">
        <v>5228</v>
      </c>
      <c r="O915" s="113">
        <v>11537</v>
      </c>
      <c r="P915" s="113">
        <v>133</v>
      </c>
      <c r="Q915" s="113"/>
      <c r="R915" s="113"/>
      <c r="S915" s="113"/>
      <c r="T915" s="113"/>
      <c r="U915" s="113">
        <v>209</v>
      </c>
      <c r="V915" s="113"/>
      <c r="W915" s="113">
        <v>26</v>
      </c>
      <c r="X915" s="113"/>
      <c r="Y915" s="113">
        <v>0</v>
      </c>
      <c r="Z915" s="113"/>
      <c r="AA915" s="113">
        <v>49</v>
      </c>
      <c r="AB915" s="113">
        <v>71</v>
      </c>
      <c r="AC915" s="113">
        <v>63</v>
      </c>
      <c r="AD915" s="113">
        <v>41</v>
      </c>
      <c r="AE915" s="113"/>
      <c r="AG915" s="7">
        <f>IF(Q915&gt;0,RANK(Q915,(N915:P915,Q915:AE915)),0)</f>
        <v>0</v>
      </c>
      <c r="AH915" s="7">
        <f>IF(R915&gt;0,RANK(R915,(N915:P915,Q915:AE915)),0)</f>
        <v>0</v>
      </c>
      <c r="AI915" s="7">
        <f>IF(T915&gt;0,RANK(T915,(N915:P915,Q915:AE915)),0)</f>
        <v>0</v>
      </c>
      <c r="AJ915" s="7">
        <f>IF(S915&gt;0,RANK(S915,(N915:P915,Q915:AE915)),0)</f>
        <v>0</v>
      </c>
      <c r="AK915" s="2">
        <f t="shared" si="343"/>
        <v>0</v>
      </c>
      <c r="AL915" s="2">
        <f t="shared" si="344"/>
        <v>0</v>
      </c>
      <c r="AM915" s="2">
        <f t="shared" si="345"/>
        <v>0</v>
      </c>
      <c r="AN915" s="2">
        <f t="shared" si="346"/>
        <v>0</v>
      </c>
      <c r="AP915" t="s">
        <v>1881</v>
      </c>
      <c r="AQ915" t="s">
        <v>1441</v>
      </c>
      <c r="AR915">
        <v>4</v>
      </c>
      <c r="AT915" s="97">
        <v>19</v>
      </c>
      <c r="AU915" s="99">
        <v>181</v>
      </c>
      <c r="AV915" s="103">
        <f t="shared" si="335"/>
        <v>19181</v>
      </c>
      <c r="AX915" s="7" t="s">
        <v>1370</v>
      </c>
    </row>
    <row r="916" spans="1:50" hidden="1" outlineLevel="1">
      <c r="A916" t="s">
        <v>2040</v>
      </c>
      <c r="B916" t="s">
        <v>1441</v>
      </c>
      <c r="C916" s="1">
        <f t="shared" si="336"/>
        <v>8551</v>
      </c>
      <c r="D916" s="7">
        <f>IF(N916&gt;0, RANK(N916,(N916:P916,Q916:AE916)),0)</f>
        <v>2</v>
      </c>
      <c r="E916" s="7">
        <f>IF(O916&gt;0,RANK(O916,(N916:P916,Q916:AE916)),0)</f>
        <v>1</v>
      </c>
      <c r="F916" s="7">
        <f>IF(P916&gt;0,RANK(P916,(N916:P916,Q916:AE916)),0)</f>
        <v>5</v>
      </c>
      <c r="G916" s="1">
        <f t="shared" si="337"/>
        <v>4399</v>
      </c>
      <c r="H916" s="2">
        <f t="shared" si="338"/>
        <v>0.51444275523330607</v>
      </c>
      <c r="I916" s="2"/>
      <c r="J916" s="2">
        <f t="shared" si="339"/>
        <v>0.23026546602736522</v>
      </c>
      <c r="K916" s="2">
        <f t="shared" si="340"/>
        <v>0.74470822126067127</v>
      </c>
      <c r="L916" s="2">
        <f t="shared" si="341"/>
        <v>3.5083615951350721E-3</v>
      </c>
      <c r="M916" s="2">
        <f t="shared" si="342"/>
        <v>2.1517951116828467E-2</v>
      </c>
      <c r="N916" s="113">
        <v>1969</v>
      </c>
      <c r="O916" s="113">
        <v>6368</v>
      </c>
      <c r="P916" s="113">
        <v>30</v>
      </c>
      <c r="Q916" s="113"/>
      <c r="R916" s="113"/>
      <c r="S916" s="113"/>
      <c r="T916" s="113"/>
      <c r="U916" s="113">
        <v>66</v>
      </c>
      <c r="V916" s="113"/>
      <c r="W916" s="113">
        <v>6</v>
      </c>
      <c r="X916" s="113"/>
      <c r="Y916" s="113">
        <v>0</v>
      </c>
      <c r="Z916" s="113"/>
      <c r="AA916" s="113">
        <v>17</v>
      </c>
      <c r="AB916" s="113">
        <v>22</v>
      </c>
      <c r="AC916" s="113">
        <v>60</v>
      </c>
      <c r="AD916" s="113">
        <v>13</v>
      </c>
      <c r="AE916" s="113"/>
      <c r="AG916" s="7">
        <f>IF(Q916&gt;0,RANK(Q916,(N916:P916,Q916:AE916)),0)</f>
        <v>0</v>
      </c>
      <c r="AH916" s="7">
        <f>IF(R916&gt;0,RANK(R916,(N916:P916,Q916:AE916)),0)</f>
        <v>0</v>
      </c>
      <c r="AI916" s="7">
        <f>IF(T916&gt;0,RANK(T916,(N916:P916,Q916:AE916)),0)</f>
        <v>0</v>
      </c>
      <c r="AJ916" s="7">
        <f>IF(S916&gt;0,RANK(S916,(N916:P916,Q916:AE916)),0)</f>
        <v>0</v>
      </c>
      <c r="AK916" s="2">
        <f t="shared" si="343"/>
        <v>0</v>
      </c>
      <c r="AL916" s="2">
        <f t="shared" si="344"/>
        <v>0</v>
      </c>
      <c r="AM916" s="2">
        <f t="shared" si="345"/>
        <v>0</v>
      </c>
      <c r="AN916" s="2">
        <f t="shared" si="346"/>
        <v>0</v>
      </c>
      <c r="AP916" t="s">
        <v>2040</v>
      </c>
      <c r="AQ916" t="s">
        <v>1441</v>
      </c>
      <c r="AR916">
        <v>2</v>
      </c>
      <c r="AT916" s="97">
        <v>19</v>
      </c>
      <c r="AU916" s="99">
        <v>183</v>
      </c>
      <c r="AV916" s="103">
        <f t="shared" si="335"/>
        <v>19183</v>
      </c>
      <c r="AX916" s="7" t="s">
        <v>1370</v>
      </c>
    </row>
    <row r="917" spans="1:50" hidden="1" outlineLevel="1">
      <c r="A917" t="s">
        <v>1882</v>
      </c>
      <c r="B917" t="s">
        <v>1441</v>
      </c>
      <c r="C917" s="1">
        <f t="shared" si="336"/>
        <v>3413</v>
      </c>
      <c r="D917" s="7">
        <f>IF(N917&gt;0, RANK(N917,(N917:P917,Q917:AE917)),0)</f>
        <v>2</v>
      </c>
      <c r="E917" s="7">
        <f>IF(O917&gt;0,RANK(O917,(N917:P917,Q917:AE917)),0)</f>
        <v>1</v>
      </c>
      <c r="F917" s="7">
        <f>IF(P917&gt;0,RANK(P917,(N917:P917,Q917:AE917)),0)</f>
        <v>4</v>
      </c>
      <c r="G917" s="1">
        <f t="shared" si="337"/>
        <v>1358</v>
      </c>
      <c r="H917" s="2">
        <f t="shared" si="338"/>
        <v>0.39789041898622912</v>
      </c>
      <c r="I917" s="2"/>
      <c r="J917" s="2">
        <f t="shared" si="339"/>
        <v>0.29329036038675654</v>
      </c>
      <c r="K917" s="2">
        <f t="shared" si="340"/>
        <v>0.69118077937298561</v>
      </c>
      <c r="L917" s="2">
        <f t="shared" si="341"/>
        <v>2.9299736302373278E-3</v>
      </c>
      <c r="M917" s="2">
        <f t="shared" si="342"/>
        <v>1.2598886610020574E-2</v>
      </c>
      <c r="N917" s="113">
        <v>1001</v>
      </c>
      <c r="O917" s="113">
        <v>2359</v>
      </c>
      <c r="P917" s="113">
        <v>10</v>
      </c>
      <c r="Q917" s="113"/>
      <c r="R917" s="113"/>
      <c r="S917" s="113"/>
      <c r="T917" s="113"/>
      <c r="U917" s="113">
        <v>10</v>
      </c>
      <c r="V917" s="113"/>
      <c r="W917" s="113">
        <v>1</v>
      </c>
      <c r="X917" s="113"/>
      <c r="Y917" s="113">
        <v>3</v>
      </c>
      <c r="Z917" s="113"/>
      <c r="AA917" s="113">
        <v>9</v>
      </c>
      <c r="AB917" s="113">
        <v>12</v>
      </c>
      <c r="AC917" s="113">
        <v>8</v>
      </c>
      <c r="AD917" s="113">
        <v>0</v>
      </c>
      <c r="AE917" s="113"/>
      <c r="AG917" s="7">
        <f>IF(Q917&gt;0,RANK(Q917,(N917:P917,Q917:AE917)),0)</f>
        <v>0</v>
      </c>
      <c r="AH917" s="7">
        <f>IF(R917&gt;0,RANK(R917,(N917:P917,Q917:AE917)),0)</f>
        <v>0</v>
      </c>
      <c r="AI917" s="7">
        <f>IF(T917&gt;0,RANK(T917,(N917:P917,Q917:AE917)),0)</f>
        <v>0</v>
      </c>
      <c r="AJ917" s="7">
        <f>IF(S917&gt;0,RANK(S917,(N917:P917,Q917:AE917)),0)</f>
        <v>0</v>
      </c>
      <c r="AK917" s="2">
        <f t="shared" si="343"/>
        <v>0</v>
      </c>
      <c r="AL917" s="2">
        <f t="shared" si="344"/>
        <v>0</v>
      </c>
      <c r="AM917" s="2">
        <f t="shared" si="345"/>
        <v>0</v>
      </c>
      <c r="AN917" s="2">
        <f t="shared" si="346"/>
        <v>0</v>
      </c>
      <c r="AP917" t="s">
        <v>1882</v>
      </c>
      <c r="AQ917" t="s">
        <v>1441</v>
      </c>
      <c r="AR917">
        <v>2</v>
      </c>
      <c r="AT917" s="97">
        <v>19</v>
      </c>
      <c r="AU917" s="99">
        <v>185</v>
      </c>
      <c r="AV917" s="103">
        <f t="shared" si="335"/>
        <v>19185</v>
      </c>
      <c r="AX917" s="7" t="s">
        <v>1370</v>
      </c>
    </row>
    <row r="918" spans="1:50" hidden="1" outlineLevel="1">
      <c r="A918" t="s">
        <v>1748</v>
      </c>
      <c r="B918" t="s">
        <v>1441</v>
      </c>
      <c r="C918" s="1">
        <f t="shared" si="336"/>
        <v>17032</v>
      </c>
      <c r="D918" s="7">
        <f>IF(N918&gt;0, RANK(N918,(N918:P918,Q918:AE918)),0)</f>
        <v>2</v>
      </c>
      <c r="E918" s="7">
        <f>IF(O918&gt;0,RANK(O918,(N918:P918,Q918:AE918)),0)</f>
        <v>1</v>
      </c>
      <c r="F918" s="7">
        <f>IF(P918&gt;0,RANK(P918,(N918:P918,Q918:AE918)),0)</f>
        <v>4</v>
      </c>
      <c r="G918" s="1">
        <f t="shared" si="337"/>
        <v>6398</v>
      </c>
      <c r="H918" s="2">
        <f t="shared" si="338"/>
        <v>0.37564584311883514</v>
      </c>
      <c r="I918" s="2"/>
      <c r="J918" s="2">
        <f t="shared" si="339"/>
        <v>0.29620713950211369</v>
      </c>
      <c r="K918" s="2">
        <f t="shared" si="340"/>
        <v>0.67185298262094884</v>
      </c>
      <c r="L918" s="2">
        <f t="shared" si="341"/>
        <v>5.0493189290746832E-3</v>
      </c>
      <c r="M918" s="2">
        <f t="shared" si="342"/>
        <v>2.6890558947862735E-2</v>
      </c>
      <c r="N918" s="113">
        <v>5045</v>
      </c>
      <c r="O918" s="113">
        <v>11443</v>
      </c>
      <c r="P918" s="113">
        <v>86</v>
      </c>
      <c r="Q918" s="113"/>
      <c r="R918" s="113"/>
      <c r="S918" s="113"/>
      <c r="T918" s="113"/>
      <c r="U918" s="113">
        <v>231</v>
      </c>
      <c r="V918" s="113"/>
      <c r="W918" s="113">
        <v>22</v>
      </c>
      <c r="X918" s="113"/>
      <c r="Y918" s="113">
        <v>0</v>
      </c>
      <c r="Z918" s="113"/>
      <c r="AA918" s="113">
        <v>34</v>
      </c>
      <c r="AB918" s="113">
        <v>52</v>
      </c>
      <c r="AC918" s="113">
        <v>77</v>
      </c>
      <c r="AD918" s="113">
        <v>42</v>
      </c>
      <c r="AE918" s="113"/>
      <c r="AG918" s="7">
        <f>IF(Q918&gt;0,RANK(Q918,(N918:P918,Q918:AE918)),0)</f>
        <v>0</v>
      </c>
      <c r="AH918" s="7">
        <f>IF(R918&gt;0,RANK(R918,(N918:P918,Q918:AE918)),0)</f>
        <v>0</v>
      </c>
      <c r="AI918" s="7">
        <f>IF(T918&gt;0,RANK(T918,(N918:P918,Q918:AE918)),0)</f>
        <v>0</v>
      </c>
      <c r="AJ918" s="7">
        <f>IF(S918&gt;0,RANK(S918,(N918:P918,Q918:AE918)),0)</f>
        <v>0</v>
      </c>
      <c r="AK918" s="2">
        <f t="shared" si="343"/>
        <v>0</v>
      </c>
      <c r="AL918" s="2">
        <f t="shared" si="344"/>
        <v>0</v>
      </c>
      <c r="AM918" s="2">
        <f t="shared" si="345"/>
        <v>0</v>
      </c>
      <c r="AN918" s="2">
        <f t="shared" si="346"/>
        <v>0</v>
      </c>
      <c r="AP918" t="s">
        <v>1748</v>
      </c>
      <c r="AQ918" t="s">
        <v>1441</v>
      </c>
      <c r="AR918">
        <v>4</v>
      </c>
      <c r="AT918" s="97">
        <v>19</v>
      </c>
      <c r="AU918" s="99">
        <v>187</v>
      </c>
      <c r="AV918" s="103">
        <f t="shared" si="335"/>
        <v>19187</v>
      </c>
      <c r="AX918" s="7" t="s">
        <v>1370</v>
      </c>
    </row>
    <row r="919" spans="1:50" hidden="1" outlineLevel="1">
      <c r="A919" t="s">
        <v>1929</v>
      </c>
      <c r="B919" t="s">
        <v>1441</v>
      </c>
      <c r="C919" s="1">
        <f t="shared" si="336"/>
        <v>5059</v>
      </c>
      <c r="D919" s="7">
        <f>IF(N919&gt;0, RANK(N919,(N919:P919,Q919:AE919)),0)</f>
        <v>2</v>
      </c>
      <c r="E919" s="7">
        <f>IF(O919&gt;0,RANK(O919,(N919:P919,Q919:AE919)),0)</f>
        <v>1</v>
      </c>
      <c r="F919" s="7">
        <f>IF(P919&gt;0,RANK(P919,(N919:P919,Q919:AE919)),0)</f>
        <v>4</v>
      </c>
      <c r="G919" s="1">
        <f t="shared" si="337"/>
        <v>2456</v>
      </c>
      <c r="H919" s="2">
        <f t="shared" si="338"/>
        <v>0.48547143704289386</v>
      </c>
      <c r="I919" s="2"/>
      <c r="J919" s="2">
        <f t="shared" si="339"/>
        <v>0.21012057718916782</v>
      </c>
      <c r="K919" s="2">
        <f t="shared" si="340"/>
        <v>0.69559201423206163</v>
      </c>
      <c r="L919" s="2">
        <f t="shared" si="341"/>
        <v>2.0359754892271199E-2</v>
      </c>
      <c r="M919" s="2">
        <f t="shared" si="342"/>
        <v>7.3927653686499298E-2</v>
      </c>
      <c r="N919" s="113">
        <v>1063</v>
      </c>
      <c r="O919" s="113">
        <v>3519</v>
      </c>
      <c r="P919" s="113">
        <v>103</v>
      </c>
      <c r="Q919" s="113"/>
      <c r="R919" s="113"/>
      <c r="S919" s="113"/>
      <c r="T919" s="113"/>
      <c r="U919" s="113">
        <v>4</v>
      </c>
      <c r="V919" s="113"/>
      <c r="W919" s="113">
        <v>3</v>
      </c>
      <c r="X919" s="113"/>
      <c r="Y919" s="113">
        <v>2</v>
      </c>
      <c r="Z919" s="113"/>
      <c r="AA919" s="113">
        <v>86</v>
      </c>
      <c r="AB919" s="113">
        <v>94</v>
      </c>
      <c r="AC919" s="113">
        <v>183</v>
      </c>
      <c r="AD919" s="113">
        <v>2</v>
      </c>
      <c r="AE919" s="113"/>
      <c r="AG919" s="7">
        <f>IF(Q919&gt;0,RANK(Q919,(N919:P919,Q919:AE919)),0)</f>
        <v>0</v>
      </c>
      <c r="AH919" s="7">
        <f>IF(R919&gt;0,RANK(R919,(N919:P919,Q919:AE919)),0)</f>
        <v>0</v>
      </c>
      <c r="AI919" s="7">
        <f>IF(T919&gt;0,RANK(T919,(N919:P919,Q919:AE919)),0)</f>
        <v>0</v>
      </c>
      <c r="AJ919" s="7">
        <f>IF(S919&gt;0,RANK(S919,(N919:P919,Q919:AE919)),0)</f>
        <v>0</v>
      </c>
      <c r="AK919" s="2">
        <f t="shared" si="343"/>
        <v>0</v>
      </c>
      <c r="AL919" s="2">
        <f t="shared" si="344"/>
        <v>0</v>
      </c>
      <c r="AM919" s="2">
        <f t="shared" si="345"/>
        <v>0</v>
      </c>
      <c r="AN919" s="2">
        <f t="shared" si="346"/>
        <v>0</v>
      </c>
      <c r="AP919" t="s">
        <v>1929</v>
      </c>
      <c r="AQ919" t="s">
        <v>1441</v>
      </c>
      <c r="AR919">
        <v>4</v>
      </c>
      <c r="AT919" s="97">
        <v>19</v>
      </c>
      <c r="AU919" s="99">
        <v>189</v>
      </c>
      <c r="AV919" s="103">
        <f t="shared" si="335"/>
        <v>19189</v>
      </c>
      <c r="AX919" s="7" t="s">
        <v>1370</v>
      </c>
    </row>
    <row r="920" spans="1:50" hidden="1" outlineLevel="1">
      <c r="A920" t="s">
        <v>2414</v>
      </c>
      <c r="B920" t="s">
        <v>1441</v>
      </c>
      <c r="C920" s="1">
        <f t="shared" si="336"/>
        <v>9896</v>
      </c>
      <c r="D920" s="7">
        <f>IF(N920&gt;0, RANK(N920,(N920:P920,Q920:AE920)),0)</f>
        <v>2</v>
      </c>
      <c r="E920" s="7">
        <f>IF(O920&gt;0,RANK(O920,(N920:P920,Q920:AE920)),0)</f>
        <v>1</v>
      </c>
      <c r="F920" s="7">
        <f>IF(P920&gt;0,RANK(P920,(N920:P920,Q920:AE920)),0)</f>
        <v>5</v>
      </c>
      <c r="G920" s="1">
        <f t="shared" si="337"/>
        <v>5194</v>
      </c>
      <c r="H920" s="2">
        <f t="shared" si="338"/>
        <v>0.52485852869846406</v>
      </c>
      <c r="I920" s="2"/>
      <c r="J920" s="2">
        <f t="shared" si="339"/>
        <v>0.2209983831851253</v>
      </c>
      <c r="K920" s="2">
        <f t="shared" si="340"/>
        <v>0.74585691188358938</v>
      </c>
      <c r="L920" s="2">
        <f t="shared" si="341"/>
        <v>3.1325788197251415E-3</v>
      </c>
      <c r="M920" s="2">
        <f t="shared" si="342"/>
        <v>3.0012126111560154E-2</v>
      </c>
      <c r="N920" s="113">
        <v>2187</v>
      </c>
      <c r="O920" s="113">
        <v>7381</v>
      </c>
      <c r="P920" s="113">
        <v>31</v>
      </c>
      <c r="Q920" s="113"/>
      <c r="R920" s="113"/>
      <c r="S920" s="113"/>
      <c r="T920" s="113"/>
      <c r="U920" s="113">
        <v>183</v>
      </c>
      <c r="V920" s="113"/>
      <c r="W920" s="113">
        <v>8</v>
      </c>
      <c r="X920" s="113"/>
      <c r="Y920" s="113">
        <v>2</v>
      </c>
      <c r="Z920" s="113"/>
      <c r="AA920" s="113">
        <v>13</v>
      </c>
      <c r="AB920" s="113">
        <v>26</v>
      </c>
      <c r="AC920" s="113">
        <v>46</v>
      </c>
      <c r="AD920" s="113">
        <v>19</v>
      </c>
      <c r="AE920" s="113"/>
      <c r="AG920" s="7">
        <f>IF(Q920&gt;0,RANK(Q920,(N920:P920,Q920:AE920)),0)</f>
        <v>0</v>
      </c>
      <c r="AH920" s="7">
        <f>IF(R920&gt;0,RANK(R920,(N920:P920,Q920:AE920)),0)</f>
        <v>0</v>
      </c>
      <c r="AI920" s="7">
        <f>IF(T920&gt;0,RANK(T920,(N920:P920,Q920:AE920)),0)</f>
        <v>0</v>
      </c>
      <c r="AJ920" s="7">
        <f>IF(S920&gt;0,RANK(S920,(N920:P920,Q920:AE920)),0)</f>
        <v>0</v>
      </c>
      <c r="AK920" s="2">
        <f t="shared" si="343"/>
        <v>0</v>
      </c>
      <c r="AL920" s="2">
        <f t="shared" si="344"/>
        <v>0</v>
      </c>
      <c r="AM920" s="2">
        <f t="shared" si="345"/>
        <v>0</v>
      </c>
      <c r="AN920" s="2">
        <f t="shared" si="346"/>
        <v>0</v>
      </c>
      <c r="AP920" t="s">
        <v>2414</v>
      </c>
      <c r="AQ920" t="s">
        <v>1441</v>
      </c>
      <c r="AR920">
        <v>4</v>
      </c>
      <c r="AT920" s="97">
        <v>19</v>
      </c>
      <c r="AU920" s="99">
        <v>191</v>
      </c>
      <c r="AV920" s="103">
        <f t="shared" si="335"/>
        <v>19191</v>
      </c>
      <c r="AX920" s="7" t="s">
        <v>1370</v>
      </c>
    </row>
    <row r="921" spans="1:50" hidden="1" outlineLevel="1">
      <c r="A921" t="s">
        <v>101</v>
      </c>
      <c r="B921" t="s">
        <v>1441</v>
      </c>
      <c r="C921" s="1">
        <f t="shared" si="336"/>
        <v>42026</v>
      </c>
      <c r="D921" s="7">
        <f>IF(N921&gt;0, RANK(N921,(N921:P921,Q921:AE921)),0)</f>
        <v>2</v>
      </c>
      <c r="E921" s="7">
        <f>IF(O921&gt;0,RANK(O921,(N921:P921,Q921:AE921)),0)</f>
        <v>1</v>
      </c>
      <c r="F921" s="7">
        <f>IF(P921&gt;0,RANK(P921,(N921:P921,Q921:AE921)),0)</f>
        <v>5</v>
      </c>
      <c r="G921" s="1">
        <f t="shared" si="337"/>
        <v>19840</v>
      </c>
      <c r="H921" s="2">
        <f>IF(C921&gt;0,G921/C921,0)</f>
        <v>0.47208870699091038</v>
      </c>
      <c r="I921" s="2"/>
      <c r="J921" s="2">
        <f t="shared" si="339"/>
        <v>0.25162994336839101</v>
      </c>
      <c r="K921" s="2">
        <f t="shared" si="340"/>
        <v>0.72371865035930139</v>
      </c>
      <c r="L921" s="2">
        <f t="shared" si="341"/>
        <v>2.2129158140198925E-3</v>
      </c>
      <c r="M921" s="2">
        <f>IF(C921=0,"-",(1-J921-K921-L921))</f>
        <v>2.243849045828766E-2</v>
      </c>
      <c r="N921" s="113">
        <v>10575</v>
      </c>
      <c r="O921" s="113">
        <v>30415</v>
      </c>
      <c r="P921" s="113">
        <v>93</v>
      </c>
      <c r="Q921" s="113"/>
      <c r="R921" s="113"/>
      <c r="S921" s="113"/>
      <c r="T921" s="113"/>
      <c r="U921" s="113">
        <v>492</v>
      </c>
      <c r="V921" s="113"/>
      <c r="W921" s="113">
        <v>21</v>
      </c>
      <c r="X921" s="113"/>
      <c r="Y921" s="113">
        <v>19</v>
      </c>
      <c r="Z921" s="113"/>
      <c r="AA921" s="113">
        <v>49</v>
      </c>
      <c r="AB921" s="113">
        <v>81</v>
      </c>
      <c r="AC921" s="113">
        <v>199</v>
      </c>
      <c r="AD921" s="113">
        <v>82</v>
      </c>
      <c r="AE921" s="113"/>
      <c r="AG921" s="7">
        <f>IF(Q921&gt;0,RANK(Q921,(N921:P921,Q921:AE921)),0)</f>
        <v>0</v>
      </c>
      <c r="AH921" s="7">
        <f>IF(R921&gt;0,RANK(R921,(N921:P921,Q921:AE921)),0)</f>
        <v>0</v>
      </c>
      <c r="AI921" s="7">
        <f>IF(T921&gt;0,RANK(T921,(N921:P921,Q921:AE921)),0)</f>
        <v>0</v>
      </c>
      <c r="AJ921" s="7">
        <f>IF(S921&gt;0,RANK(S921,(N921:P921,Q921:AE921)),0)</f>
        <v>0</v>
      </c>
      <c r="AK921" s="2">
        <f t="shared" si="343"/>
        <v>0</v>
      </c>
      <c r="AL921" s="2">
        <f t="shared" si="344"/>
        <v>0</v>
      </c>
      <c r="AM921" s="2">
        <f t="shared" si="345"/>
        <v>0</v>
      </c>
      <c r="AN921" s="2">
        <f t="shared" si="346"/>
        <v>0</v>
      </c>
      <c r="AP921" t="s">
        <v>101</v>
      </c>
      <c r="AQ921" t="s">
        <v>1441</v>
      </c>
      <c r="AR921">
        <v>5</v>
      </c>
      <c r="AT921" s="97">
        <v>19</v>
      </c>
      <c r="AU921" s="99">
        <v>193</v>
      </c>
      <c r="AV921" s="103">
        <f t="shared" si="335"/>
        <v>19193</v>
      </c>
      <c r="AX921" s="7" t="s">
        <v>1370</v>
      </c>
    </row>
    <row r="922" spans="1:50" hidden="1" outlineLevel="1">
      <c r="A922" t="s">
        <v>2127</v>
      </c>
      <c r="B922" t="s">
        <v>1441</v>
      </c>
      <c r="C922" s="1">
        <f t="shared" si="336"/>
        <v>4354</v>
      </c>
      <c r="D922" s="7">
        <f>IF(N922&gt;0, RANK(N922,(N922:P922,Q922:AE922)),0)</f>
        <v>2</v>
      </c>
      <c r="E922" s="7">
        <f>IF(O922&gt;0,RANK(O922,(N922:P922,Q922:AE922)),0)</f>
        <v>1</v>
      </c>
      <c r="F922" s="7">
        <f>IF(P922&gt;0,RANK(P922,(N922:P922,Q922:AE922)),0)</f>
        <v>3</v>
      </c>
      <c r="G922" s="1">
        <f t="shared" si="337"/>
        <v>2518</v>
      </c>
      <c r="H922" s="2">
        <f>IF(C922&gt;0,G922/C922,0)</f>
        <v>0.5783187873220027</v>
      </c>
      <c r="I922" s="2"/>
      <c r="J922" s="2">
        <f t="shared" si="339"/>
        <v>0.20440973817179606</v>
      </c>
      <c r="K922" s="2">
        <f t="shared" si="340"/>
        <v>0.78272852549379879</v>
      </c>
      <c r="L922" s="2">
        <f t="shared" si="341"/>
        <v>5.2824988516306844E-3</v>
      </c>
      <c r="M922" s="2">
        <f>IF(C922=0,"-",(1-J922-K922-L922))</f>
        <v>7.5792374827744428E-3</v>
      </c>
      <c r="N922" s="113">
        <v>890</v>
      </c>
      <c r="O922" s="113">
        <v>3408</v>
      </c>
      <c r="P922" s="113">
        <v>23</v>
      </c>
      <c r="Q922" s="113"/>
      <c r="R922" s="113"/>
      <c r="S922" s="113"/>
      <c r="T922" s="113"/>
      <c r="U922" s="113">
        <v>2</v>
      </c>
      <c r="V922" s="113"/>
      <c r="W922" s="113">
        <v>1</v>
      </c>
      <c r="X922" s="113"/>
      <c r="Y922" s="113">
        <v>1</v>
      </c>
      <c r="Z922" s="113"/>
      <c r="AA922" s="113">
        <v>3</v>
      </c>
      <c r="AB922" s="113">
        <v>11</v>
      </c>
      <c r="AC922" s="113">
        <v>9</v>
      </c>
      <c r="AD922" s="113">
        <v>6</v>
      </c>
      <c r="AE922" s="113"/>
      <c r="AG922" s="7">
        <f>IF(Q922&gt;0,RANK(Q922,(N922:P922,Q922:AE922)),0)</f>
        <v>0</v>
      </c>
      <c r="AH922" s="7">
        <f>IF(R922&gt;0,RANK(R922,(N922:P922,Q922:AE922)),0)</f>
        <v>0</v>
      </c>
      <c r="AI922" s="7">
        <f>IF(T922&gt;0,RANK(T922,(N922:P922,Q922:AE922)),0)</f>
        <v>0</v>
      </c>
      <c r="AJ922" s="7">
        <f>IF(S922&gt;0,RANK(S922,(N922:P922,Q922:AE922)),0)</f>
        <v>0</v>
      </c>
      <c r="AK922" s="2">
        <f t="shared" si="343"/>
        <v>0</v>
      </c>
      <c r="AL922" s="2">
        <f t="shared" si="344"/>
        <v>0</v>
      </c>
      <c r="AM922" s="2">
        <f t="shared" si="345"/>
        <v>0</v>
      </c>
      <c r="AN922" s="2">
        <f t="shared" si="346"/>
        <v>0</v>
      </c>
      <c r="AP922" t="s">
        <v>2127</v>
      </c>
      <c r="AQ922" t="s">
        <v>1441</v>
      </c>
      <c r="AR922">
        <v>4</v>
      </c>
      <c r="AT922" s="97">
        <v>19</v>
      </c>
      <c r="AU922" s="99">
        <v>195</v>
      </c>
      <c r="AV922" s="103">
        <f t="shared" si="335"/>
        <v>19195</v>
      </c>
      <c r="AX922" s="7" t="s">
        <v>1370</v>
      </c>
    </row>
    <row r="923" spans="1:50" hidden="1" outlineLevel="1">
      <c r="A923" t="s">
        <v>1535</v>
      </c>
      <c r="B923" t="s">
        <v>1441</v>
      </c>
      <c r="C923" s="1">
        <f t="shared" si="336"/>
        <v>6334</v>
      </c>
      <c r="D923" s="7">
        <f>IF(N923&gt;0, RANK(N923,(N923:P923,Q923:AE923)),0)</f>
        <v>2</v>
      </c>
      <c r="E923" s="7">
        <f>IF(O923&gt;0,RANK(O923,(N923:P923,Q923:AE923)),0)</f>
        <v>1</v>
      </c>
      <c r="F923" s="7">
        <f>IF(P923&gt;0,RANK(P923,(N923:P923,Q923:AE923)),0)</f>
        <v>4</v>
      </c>
      <c r="G923" s="1">
        <f t="shared" si="337"/>
        <v>3321</v>
      </c>
      <c r="H923" s="2">
        <f>IF(C923&gt;0,G923/C923,0)</f>
        <v>0.52431323018629616</v>
      </c>
      <c r="I923" s="2"/>
      <c r="J923" s="2">
        <f t="shared" si="339"/>
        <v>0.22923902747079256</v>
      </c>
      <c r="K923" s="2">
        <f t="shared" si="340"/>
        <v>0.75355225765708878</v>
      </c>
      <c r="L923" s="2">
        <f t="shared" si="341"/>
        <v>2.841806125670982E-3</v>
      </c>
      <c r="M923" s="2">
        <f>IF(C923=0,"-",(1-J923-K923-L923))</f>
        <v>1.4366908746447742E-2</v>
      </c>
      <c r="N923" s="113">
        <v>1452</v>
      </c>
      <c r="O923" s="113">
        <v>4773</v>
      </c>
      <c r="P923" s="113">
        <v>18</v>
      </c>
      <c r="Q923" s="113"/>
      <c r="R923" s="113"/>
      <c r="S923" s="113"/>
      <c r="T923" s="113"/>
      <c r="U923" s="113">
        <v>43</v>
      </c>
      <c r="V923" s="113"/>
      <c r="W923" s="113">
        <v>1</v>
      </c>
      <c r="X923" s="113"/>
      <c r="Y923" s="113">
        <v>0</v>
      </c>
      <c r="Z923" s="113"/>
      <c r="AA923" s="113">
        <v>8</v>
      </c>
      <c r="AB923" s="113">
        <v>14</v>
      </c>
      <c r="AC923" s="113">
        <v>14</v>
      </c>
      <c r="AD923" s="113">
        <v>11</v>
      </c>
      <c r="AE923" s="113"/>
      <c r="AG923" s="7">
        <f>IF(Q923&gt;0,RANK(Q923,(N923:P923,Q923:AE923)),0)</f>
        <v>0</v>
      </c>
      <c r="AH923" s="7">
        <f>IF(R923&gt;0,RANK(R923,(N923:P923,Q923:AE923)),0)</f>
        <v>0</v>
      </c>
      <c r="AI923" s="7">
        <f>IF(T923&gt;0,RANK(T923,(N923:P923,Q923:AE923)),0)</f>
        <v>0</v>
      </c>
      <c r="AJ923" s="7">
        <f>IF(S923&gt;0,RANK(S923,(N923:P923,Q923:AE923)),0)</f>
        <v>0</v>
      </c>
      <c r="AK923" s="2">
        <f t="shared" si="343"/>
        <v>0</v>
      </c>
      <c r="AL923" s="2">
        <f t="shared" si="344"/>
        <v>0</v>
      </c>
      <c r="AM923" s="2">
        <f t="shared" si="345"/>
        <v>0</v>
      </c>
      <c r="AN923" s="2">
        <f t="shared" si="346"/>
        <v>0</v>
      </c>
      <c r="AP923" t="s">
        <v>1535</v>
      </c>
      <c r="AQ923" t="s">
        <v>1441</v>
      </c>
      <c r="AR923">
        <v>4</v>
      </c>
      <c r="AT923" s="97">
        <v>19</v>
      </c>
      <c r="AU923" s="99">
        <v>197</v>
      </c>
      <c r="AV923" s="103">
        <f t="shared" si="335"/>
        <v>19197</v>
      </c>
      <c r="AX923" s="7" t="s">
        <v>1370</v>
      </c>
    </row>
    <row r="924" spans="1:50" collapsed="1">
      <c r="A924" t="s">
        <v>1440</v>
      </c>
      <c r="B924" t="s">
        <v>1894</v>
      </c>
      <c r="C924" s="1">
        <f t="shared" si="336"/>
        <v>1292494</v>
      </c>
      <c r="D924" s="7">
        <f>IF(N924&gt;0, RANK(N924,(N924:P924,Q924:AE924)),0)</f>
        <v>2</v>
      </c>
      <c r="E924" s="7">
        <f>IF(O924&gt;0,RANK(O924,(N924:P924,Q924:AE924)),0)</f>
        <v>1</v>
      </c>
      <c r="F924" s="7">
        <f>IF(P924&gt;0,RANK(P924,(N924:P924,Q924:AE924)),0)</f>
        <v>5</v>
      </c>
      <c r="G924" s="1">
        <f t="shared" si="337"/>
        <v>548200</v>
      </c>
      <c r="H924" s="2">
        <f>IF(C924&gt;0,G924/C924,0)</f>
        <v>0.42414123392449016</v>
      </c>
      <c r="I924" s="2"/>
      <c r="J924" s="2">
        <f t="shared" si="339"/>
        <v>0.27200203637308956</v>
      </c>
      <c r="K924" s="2">
        <f t="shared" si="340"/>
        <v>0.69614327029757972</v>
      </c>
      <c r="L924" s="2">
        <f t="shared" si="341"/>
        <v>4.2615284867860122E-3</v>
      </c>
      <c r="M924" s="2">
        <f>IF(C924=0,"-",(1-J924-K924-L924))</f>
        <v>2.7593164842544763E-2</v>
      </c>
      <c r="N924" s="113">
        <f>SUM(N825:N923)</f>
        <v>351561</v>
      </c>
      <c r="O924" s="113">
        <f>SUM(O825:O923)</f>
        <v>899761</v>
      </c>
      <c r="P924" s="113">
        <f>SUM(P825:P923)</f>
        <v>5508</v>
      </c>
      <c r="Q924" s="113"/>
      <c r="R924" s="113"/>
      <c r="S924" s="113"/>
      <c r="T924" s="113"/>
      <c r="U924" s="113">
        <f>SUM(U825:U923)</f>
        <v>16403</v>
      </c>
      <c r="V924" s="113"/>
      <c r="W924" s="113">
        <f>SUM(W825:W923)</f>
        <v>1370</v>
      </c>
      <c r="X924" s="113"/>
      <c r="Y924" s="113">
        <f>SUM(Y825:Y923)</f>
        <v>293</v>
      </c>
      <c r="Z924" s="113"/>
      <c r="AA924" s="113">
        <f>SUM(AA825:AA923)</f>
        <v>2918</v>
      </c>
      <c r="AB924" s="113">
        <f>SUM(AB825:AB923)</f>
        <v>4999</v>
      </c>
      <c r="AC924" s="113">
        <f>SUM(AC825:AC923)</f>
        <v>6277</v>
      </c>
      <c r="AD924" s="113">
        <f>SUM(AD825:AD923)</f>
        <v>3404</v>
      </c>
      <c r="AE924" s="113">
        <f>SUM(AE825:AE923)</f>
        <v>0</v>
      </c>
      <c r="AG924" s="7">
        <f>IF(Q924&gt;0,RANK(Q924,(N924:P924,Q924:AE924)),0)</f>
        <v>0</v>
      </c>
      <c r="AH924" s="7">
        <f>IF(R924&gt;0,RANK(R924,(N924:P924,Q924:AE924)),0)</f>
        <v>0</v>
      </c>
      <c r="AI924" s="7">
        <f>IF(T924&gt;0,RANK(T924,(N924:P924,Q924:AE924)),0)</f>
        <v>0</v>
      </c>
      <c r="AJ924" s="7">
        <f>IF(S924&gt;0,RANK(S924,(N924:P924,Q924:AE924)),0)</f>
        <v>0</v>
      </c>
      <c r="AK924" s="2">
        <f t="shared" si="343"/>
        <v>0</v>
      </c>
      <c r="AL924" s="2">
        <f t="shared" si="344"/>
        <v>0</v>
      </c>
      <c r="AM924" s="2">
        <f t="shared" si="345"/>
        <v>0</v>
      </c>
      <c r="AN924" s="2">
        <f t="shared" si="346"/>
        <v>0</v>
      </c>
      <c r="AP924" t="s">
        <v>1440</v>
      </c>
      <c r="AQ924" t="s">
        <v>1894</v>
      </c>
      <c r="AT924" s="97">
        <v>19</v>
      </c>
      <c r="AU924" s="99"/>
      <c r="AV924" s="97">
        <v>19</v>
      </c>
      <c r="AX924" s="7" t="s">
        <v>2353</v>
      </c>
    </row>
    <row r="925" spans="1:50">
      <c r="C925" s="1"/>
      <c r="E925" s="7"/>
      <c r="F925" s="7"/>
      <c r="I925" s="2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  <c r="AA925" s="113"/>
      <c r="AB925" s="113"/>
      <c r="AC925" s="113"/>
      <c r="AD925" s="113"/>
      <c r="AE925" s="113"/>
      <c r="AG925" s="7"/>
      <c r="AH925" s="7"/>
      <c r="AI925" s="7"/>
      <c r="AJ925" s="7"/>
      <c r="AT925" s="97"/>
      <c r="AU925" s="99"/>
      <c r="AV925" s="103"/>
    </row>
    <row r="926" spans="1:50" hidden="1" outlineLevel="1">
      <c r="A926" t="s">
        <v>1918</v>
      </c>
      <c r="B926" t="s">
        <v>1167</v>
      </c>
      <c r="C926" s="1">
        <f t="shared" ref="C926:C957" si="347">SUM(N926:AE926)</f>
        <v>6363</v>
      </c>
      <c r="D926" s="7">
        <f>IF(N926&gt;0, RANK(N926,(N926:P926,Q926:AE926)),0)</f>
        <v>2</v>
      </c>
      <c r="E926" s="7">
        <f>IF(O926&gt;0,RANK(O926,(N926:P926,Q926:AE926)),0)</f>
        <v>1</v>
      </c>
      <c r="F926" s="7">
        <f>IF(P926&gt;0,RANK(P926,(N926:P926,Q926:AE926)),0)</f>
        <v>3</v>
      </c>
      <c r="G926" s="1">
        <f t="shared" ref="G926:G957" si="348">IF(C926&gt;0,MAX(N926:P926)-LARGE(N926:P926,2),0)</f>
        <v>1419</v>
      </c>
      <c r="H926" s="2">
        <f t="shared" ref="H926:H957" si="349">IF(C926&gt;0,G926/C926,0)</f>
        <v>0.22300801508722301</v>
      </c>
      <c r="I926" s="2"/>
      <c r="J926" s="2">
        <f t="shared" ref="J926:J957" si="350">IF($C926=0,"-",N926/$C926)</f>
        <v>0.3451202263083451</v>
      </c>
      <c r="K926" s="2">
        <f t="shared" ref="K926:K957" si="351">IF($C926=0,"-",O926/$C926)</f>
        <v>0.56812824139556817</v>
      </c>
      <c r="L926" s="2">
        <f t="shared" ref="L926:L957" si="352">IF($C926=0,"-",P926/$C926)</f>
        <v>6.4592173503064593E-2</v>
      </c>
      <c r="M926" s="2">
        <f t="shared" ref="M926:M957" si="353">IF(C926=0,"-",(1-J926-K926-L926))</f>
        <v>2.2159358793022194E-2</v>
      </c>
      <c r="N926" s="117">
        <v>2196</v>
      </c>
      <c r="O926" s="117">
        <v>3615</v>
      </c>
      <c r="P926" s="117">
        <v>411</v>
      </c>
      <c r="Q926" s="116">
        <v>141</v>
      </c>
      <c r="R926" s="116"/>
      <c r="S926" s="116"/>
      <c r="T926" s="116"/>
      <c r="U926" s="117"/>
      <c r="V926" s="117"/>
      <c r="W926" s="117"/>
      <c r="X926" s="117"/>
      <c r="Y926" s="117"/>
      <c r="Z926" s="117"/>
      <c r="AA926" s="117"/>
      <c r="AB926" s="117"/>
      <c r="AC926" s="117"/>
      <c r="AD926" s="117"/>
      <c r="AE926" s="117"/>
      <c r="AG926" s="7">
        <f>IF(Q926&gt;0,RANK(Q926,(N926:P926,Q926:AE926)),0)</f>
        <v>4</v>
      </c>
      <c r="AH926" s="7">
        <f>IF(R926&gt;0,RANK(R926,(N926:P926,Q926:AE926)),0)</f>
        <v>0</v>
      </c>
      <c r="AI926" s="7">
        <f>IF(T926&gt;0,RANK(T926,(N926:P926,Q926:AE926)),0)</f>
        <v>0</v>
      </c>
      <c r="AJ926" s="7">
        <f>IF(S926&gt;0,RANK(S926,(N926:P926,Q926:AE926)),0)</f>
        <v>0</v>
      </c>
      <c r="AK926" s="2">
        <f t="shared" ref="AK926:AK957" si="354">IF($C926=0,"-",Q926/$C926)</f>
        <v>2.2159358793022159E-2</v>
      </c>
      <c r="AL926" s="2">
        <f t="shared" ref="AL926:AL957" si="355">IF($C926=0,"-",R926/$C926)</f>
        <v>0</v>
      </c>
      <c r="AM926" s="2">
        <f t="shared" ref="AM926:AM957" si="356">IF($C926=0,"-",T926/$C926)</f>
        <v>0</v>
      </c>
      <c r="AN926" s="2">
        <f t="shared" ref="AN926:AN957" si="357">IF($C926=0,"-",S926/$C926)</f>
        <v>0</v>
      </c>
      <c r="AP926" t="s">
        <v>1918</v>
      </c>
      <c r="AQ926" t="s">
        <v>1167</v>
      </c>
      <c r="AR926">
        <v>2</v>
      </c>
      <c r="AT926" s="97">
        <v>20</v>
      </c>
      <c r="AU926" s="99">
        <v>1</v>
      </c>
      <c r="AV926" s="103">
        <f t="shared" si="335"/>
        <v>20001</v>
      </c>
      <c r="AX926" s="7" t="s">
        <v>1370</v>
      </c>
    </row>
    <row r="927" spans="1:50" hidden="1" outlineLevel="1">
      <c r="A927" t="s">
        <v>933</v>
      </c>
      <c r="B927" t="s">
        <v>1167</v>
      </c>
      <c r="C927" s="1">
        <f t="shared" si="347"/>
        <v>3638</v>
      </c>
      <c r="D927" s="7">
        <f>IF(N927&gt;0, RANK(N927,(N927:P927,Q927:AE927)),0)</f>
        <v>2</v>
      </c>
      <c r="E927" s="7">
        <f>IF(O927&gt;0,RANK(O927,(N927:P927,Q927:AE927)),0)</f>
        <v>1</v>
      </c>
      <c r="F927" s="7">
        <f>IF(P927&gt;0,RANK(P927,(N927:P927,Q927:AE927)),0)</f>
        <v>3</v>
      </c>
      <c r="G927" s="1">
        <f t="shared" si="348"/>
        <v>161</v>
      </c>
      <c r="H927" s="2">
        <f t="shared" si="349"/>
        <v>4.4255085211654756E-2</v>
      </c>
      <c r="I927" s="2"/>
      <c r="J927" s="2">
        <f t="shared" si="350"/>
        <v>0.43100604727872455</v>
      </c>
      <c r="K927" s="2">
        <f t="shared" si="351"/>
        <v>0.47526113249037932</v>
      </c>
      <c r="L927" s="2">
        <f t="shared" si="352"/>
        <v>7.1742715777899951E-2</v>
      </c>
      <c r="M927" s="2">
        <f t="shared" si="353"/>
        <v>2.1990104452996234E-2</v>
      </c>
      <c r="N927" s="117">
        <v>1568</v>
      </c>
      <c r="O927" s="117">
        <v>1729</v>
      </c>
      <c r="P927" s="117">
        <v>261</v>
      </c>
      <c r="Q927" s="116">
        <v>80</v>
      </c>
      <c r="R927" s="116"/>
      <c r="S927" s="116"/>
      <c r="T927" s="116"/>
      <c r="U927" s="117"/>
      <c r="V927" s="117"/>
      <c r="W927" s="117"/>
      <c r="X927" s="117"/>
      <c r="Y927" s="117"/>
      <c r="Z927" s="117"/>
      <c r="AA927" s="117"/>
      <c r="AB927" s="117"/>
      <c r="AC927" s="117"/>
      <c r="AD927" s="117"/>
      <c r="AE927" s="117"/>
      <c r="AG927" s="7">
        <f>IF(Q927&gt;0,RANK(Q927,(N927:P927,Q927:AE927)),0)</f>
        <v>4</v>
      </c>
      <c r="AH927" s="7">
        <f>IF(R927&gt;0,RANK(R927,(N927:P927,Q927:AE927)),0)</f>
        <v>0</v>
      </c>
      <c r="AI927" s="7">
        <f>IF(T927&gt;0,RANK(T927,(N927:P927,Q927:AE927)),0)</f>
        <v>0</v>
      </c>
      <c r="AJ927" s="7">
        <f>IF(S927&gt;0,RANK(S927,(N927:P927,Q927:AE927)),0)</f>
        <v>0</v>
      </c>
      <c r="AK927" s="2">
        <f t="shared" si="354"/>
        <v>2.1990104452996151E-2</v>
      </c>
      <c r="AL927" s="2">
        <f t="shared" si="355"/>
        <v>0</v>
      </c>
      <c r="AM927" s="2">
        <f t="shared" si="356"/>
        <v>0</v>
      </c>
      <c r="AN927" s="2">
        <f t="shared" si="357"/>
        <v>0</v>
      </c>
      <c r="AP927" t="s">
        <v>933</v>
      </c>
      <c r="AQ927" t="s">
        <v>1167</v>
      </c>
      <c r="AR927">
        <v>2</v>
      </c>
      <c r="AT927" s="97">
        <v>20</v>
      </c>
      <c r="AU927" s="99">
        <v>3</v>
      </c>
      <c r="AV927" s="103">
        <f t="shared" si="335"/>
        <v>20003</v>
      </c>
      <c r="AX927" s="7" t="s">
        <v>1370</v>
      </c>
    </row>
    <row r="928" spans="1:50" hidden="1" outlineLevel="1">
      <c r="A928" t="s">
        <v>717</v>
      </c>
      <c r="B928" t="s">
        <v>1167</v>
      </c>
      <c r="C928" s="1">
        <f t="shared" si="347"/>
        <v>7483</v>
      </c>
      <c r="D928" s="7">
        <f>IF(N928&gt;0, RANK(N928,(N928:P928,Q928:AE928)),0)</f>
        <v>2</v>
      </c>
      <c r="E928" s="7">
        <f>IF(O928&gt;0,RANK(O928,(N928:P928,Q928:AE928)),0)</f>
        <v>1</v>
      </c>
      <c r="F928" s="7">
        <f>IF(P928&gt;0,RANK(P928,(N928:P928,Q928:AE928)),0)</f>
        <v>3</v>
      </c>
      <c r="G928" s="1">
        <f t="shared" si="348"/>
        <v>1872</v>
      </c>
      <c r="H928" s="2">
        <f t="shared" si="349"/>
        <v>0.25016704530268608</v>
      </c>
      <c r="I928" s="2"/>
      <c r="J928" s="2">
        <f t="shared" si="350"/>
        <v>0.34745422958706401</v>
      </c>
      <c r="K928" s="2">
        <f t="shared" si="351"/>
        <v>0.59762127488975014</v>
      </c>
      <c r="L928" s="2">
        <f t="shared" si="352"/>
        <v>3.086997193638915E-2</v>
      </c>
      <c r="M928" s="2">
        <f t="shared" si="353"/>
        <v>2.4054523586796751E-2</v>
      </c>
      <c r="N928" s="117">
        <v>2600</v>
      </c>
      <c r="O928" s="117">
        <v>4472</v>
      </c>
      <c r="P928" s="117">
        <v>231</v>
      </c>
      <c r="Q928" s="116">
        <v>180</v>
      </c>
      <c r="R928" s="116"/>
      <c r="S928" s="116"/>
      <c r="T928" s="116"/>
      <c r="U928" s="117"/>
      <c r="V928" s="117"/>
      <c r="W928" s="117"/>
      <c r="X928" s="117"/>
      <c r="Y928" s="117"/>
      <c r="Z928" s="117"/>
      <c r="AA928" s="117"/>
      <c r="AB928" s="117"/>
      <c r="AC928" s="117"/>
      <c r="AD928" s="117"/>
      <c r="AE928" s="117"/>
      <c r="AG928" s="7">
        <f>IF(Q928&gt;0,RANK(Q928,(N928:P928,Q928:AE928)),0)</f>
        <v>4</v>
      </c>
      <c r="AH928" s="7">
        <f>IF(R928&gt;0,RANK(R928,(N928:P928,Q928:AE928)),0)</f>
        <v>0</v>
      </c>
      <c r="AI928" s="7">
        <f>IF(T928&gt;0,RANK(T928,(N928:P928,Q928:AE928)),0)</f>
        <v>0</v>
      </c>
      <c r="AJ928" s="7">
        <f>IF(S928&gt;0,RANK(S928,(N928:P928,Q928:AE928)),0)</f>
        <v>0</v>
      </c>
      <c r="AK928" s="2">
        <f t="shared" si="354"/>
        <v>2.4054523586796741E-2</v>
      </c>
      <c r="AL928" s="2">
        <f t="shared" si="355"/>
        <v>0</v>
      </c>
      <c r="AM928" s="2">
        <f t="shared" si="356"/>
        <v>0</v>
      </c>
      <c r="AN928" s="2">
        <f t="shared" si="357"/>
        <v>0</v>
      </c>
      <c r="AP928" t="s">
        <v>717</v>
      </c>
      <c r="AQ928" t="s">
        <v>1167</v>
      </c>
      <c r="AR928">
        <v>2</v>
      </c>
      <c r="AT928" s="97">
        <v>20</v>
      </c>
      <c r="AU928" s="99">
        <v>5</v>
      </c>
      <c r="AV928" s="103">
        <f t="shared" ref="AV928:AV991" si="358">1000*AT928+AU928</f>
        <v>20005</v>
      </c>
      <c r="AX928" s="7" t="s">
        <v>1370</v>
      </c>
    </row>
    <row r="929" spans="1:50" hidden="1" outlineLevel="1">
      <c r="A929" t="s">
        <v>934</v>
      </c>
      <c r="B929" t="s">
        <v>1167</v>
      </c>
      <c r="C929" s="1">
        <f t="shared" si="347"/>
        <v>2830</v>
      </c>
      <c r="D929" s="7">
        <f>IF(N929&gt;0, RANK(N929,(N929:P929,Q929:AE929)),0)</f>
        <v>2</v>
      </c>
      <c r="E929" s="7">
        <f>IF(O929&gt;0,RANK(O929,(N929:P929,Q929:AE929)),0)</f>
        <v>1</v>
      </c>
      <c r="F929" s="7">
        <f>IF(P929&gt;0,RANK(P929,(N929:P929,Q929:AE929)),0)</f>
        <v>3</v>
      </c>
      <c r="G929" s="1">
        <f t="shared" si="348"/>
        <v>931</v>
      </c>
      <c r="H929" s="2">
        <f t="shared" si="349"/>
        <v>0.32897526501766783</v>
      </c>
      <c r="I929" s="2"/>
      <c r="J929" s="2">
        <f t="shared" si="350"/>
        <v>0.30035335689045939</v>
      </c>
      <c r="K929" s="2">
        <f t="shared" si="351"/>
        <v>0.62932862190812722</v>
      </c>
      <c r="L929" s="2">
        <f t="shared" si="352"/>
        <v>4.4522968197879861E-2</v>
      </c>
      <c r="M929" s="2">
        <f t="shared" si="353"/>
        <v>2.5795053003533533E-2</v>
      </c>
      <c r="N929" s="117">
        <v>850</v>
      </c>
      <c r="O929" s="117">
        <v>1781</v>
      </c>
      <c r="P929" s="117">
        <v>126</v>
      </c>
      <c r="Q929" s="116">
        <v>73</v>
      </c>
      <c r="R929" s="116"/>
      <c r="S929" s="116"/>
      <c r="T929" s="116"/>
      <c r="U929" s="117"/>
      <c r="V929" s="117"/>
      <c r="W929" s="117"/>
      <c r="X929" s="117"/>
      <c r="Y929" s="117"/>
      <c r="Z929" s="117"/>
      <c r="AA929" s="117"/>
      <c r="AB929" s="117"/>
      <c r="AC929" s="117"/>
      <c r="AD929" s="117"/>
      <c r="AE929" s="117"/>
      <c r="AG929" s="7">
        <f>IF(Q929&gt;0,RANK(Q929,(N929:P929,Q929:AE929)),0)</f>
        <v>4</v>
      </c>
      <c r="AH929" s="7">
        <f>IF(R929&gt;0,RANK(R929,(N929:P929,Q929:AE929)),0)</f>
        <v>0</v>
      </c>
      <c r="AI929" s="7">
        <f>IF(T929&gt;0,RANK(T929,(N929:P929,Q929:AE929)),0)</f>
        <v>0</v>
      </c>
      <c r="AJ929" s="7">
        <f>IF(S929&gt;0,RANK(S929,(N929:P929,Q929:AE929)),0)</f>
        <v>0</v>
      </c>
      <c r="AK929" s="2">
        <f t="shared" si="354"/>
        <v>2.5795053003533568E-2</v>
      </c>
      <c r="AL929" s="2">
        <f t="shared" si="355"/>
        <v>0</v>
      </c>
      <c r="AM929" s="2">
        <f t="shared" si="356"/>
        <v>0</v>
      </c>
      <c r="AN929" s="2">
        <f t="shared" si="357"/>
        <v>0</v>
      </c>
      <c r="AP929" t="s">
        <v>934</v>
      </c>
      <c r="AQ929" t="s">
        <v>1167</v>
      </c>
      <c r="AR929">
        <v>1</v>
      </c>
      <c r="AT929" s="97">
        <v>20</v>
      </c>
      <c r="AU929" s="99">
        <v>7</v>
      </c>
      <c r="AV929" s="103">
        <f t="shared" si="358"/>
        <v>20007</v>
      </c>
      <c r="AX929" s="7" t="s">
        <v>1370</v>
      </c>
    </row>
    <row r="930" spans="1:50" hidden="1" outlineLevel="1">
      <c r="A930" t="s">
        <v>1189</v>
      </c>
      <c r="B930" t="s">
        <v>1167</v>
      </c>
      <c r="C930" s="1">
        <f t="shared" si="347"/>
        <v>13404</v>
      </c>
      <c r="D930" s="7">
        <f>IF(N930&gt;0, RANK(N930,(N930:P930,Q930:AE930)),0)</f>
        <v>2</v>
      </c>
      <c r="E930" s="7">
        <f>IF(O930&gt;0,RANK(O930,(N930:P930,Q930:AE930)),0)</f>
        <v>1</v>
      </c>
      <c r="F930" s="7">
        <f>IF(P930&gt;0,RANK(P930,(N930:P930,Q930:AE930)),0)</f>
        <v>3</v>
      </c>
      <c r="G930" s="1">
        <f t="shared" si="348"/>
        <v>4238</v>
      </c>
      <c r="H930" s="2">
        <f t="shared" si="349"/>
        <v>0.31617427633542228</v>
      </c>
      <c r="I930" s="2"/>
      <c r="J930" s="2">
        <f t="shared" si="350"/>
        <v>0.30752014324082366</v>
      </c>
      <c r="K930" s="2">
        <f t="shared" si="351"/>
        <v>0.62369441957624594</v>
      </c>
      <c r="L930" s="2">
        <f t="shared" si="352"/>
        <v>4.9910474485228291E-2</v>
      </c>
      <c r="M930" s="2">
        <f t="shared" si="353"/>
        <v>1.8874962697702106E-2</v>
      </c>
      <c r="N930" s="117">
        <v>4122</v>
      </c>
      <c r="O930" s="117">
        <v>8360</v>
      </c>
      <c r="P930" s="117">
        <v>669</v>
      </c>
      <c r="Q930" s="116">
        <v>253</v>
      </c>
      <c r="R930" s="116"/>
      <c r="S930" s="116"/>
      <c r="T930" s="116"/>
      <c r="U930" s="117"/>
      <c r="V930" s="117"/>
      <c r="W930" s="117"/>
      <c r="X930" s="117"/>
      <c r="Y930" s="117"/>
      <c r="Z930" s="117"/>
      <c r="AA930" s="117"/>
      <c r="AB930" s="117"/>
      <c r="AC930" s="117"/>
      <c r="AD930" s="117"/>
      <c r="AE930" s="117"/>
      <c r="AG930" s="7">
        <f>IF(Q930&gt;0,RANK(Q930,(N930:P930,Q930:AE930)),0)</f>
        <v>4</v>
      </c>
      <c r="AH930" s="7">
        <f>IF(R930&gt;0,RANK(R930,(N930:P930,Q930:AE930)),0)</f>
        <v>0</v>
      </c>
      <c r="AI930" s="7">
        <f>IF(T930&gt;0,RANK(T930,(N930:P930,Q930:AE930)),0)</f>
        <v>0</v>
      </c>
      <c r="AJ930" s="7">
        <f>IF(S930&gt;0,RANK(S930,(N930:P930,Q930:AE930)),0)</f>
        <v>0</v>
      </c>
      <c r="AK930" s="2">
        <f t="shared" si="354"/>
        <v>1.8874962697702179E-2</v>
      </c>
      <c r="AL930" s="2">
        <f t="shared" si="355"/>
        <v>0</v>
      </c>
      <c r="AM930" s="2">
        <f t="shared" si="356"/>
        <v>0</v>
      </c>
      <c r="AN930" s="2">
        <f t="shared" si="357"/>
        <v>0</v>
      </c>
      <c r="AP930" t="s">
        <v>1189</v>
      </c>
      <c r="AQ930" t="s">
        <v>1167</v>
      </c>
      <c r="AR930">
        <v>1</v>
      </c>
      <c r="AT930" s="97">
        <v>20</v>
      </c>
      <c r="AU930" s="99">
        <v>9</v>
      </c>
      <c r="AV930" s="103">
        <f t="shared" si="358"/>
        <v>20009</v>
      </c>
      <c r="AX930" s="7" t="s">
        <v>1370</v>
      </c>
    </row>
    <row r="931" spans="1:50" hidden="1" outlineLevel="1">
      <c r="A931" t="s">
        <v>1190</v>
      </c>
      <c r="B931" t="s">
        <v>1167</v>
      </c>
      <c r="C931" s="1">
        <f t="shared" si="347"/>
        <v>7071</v>
      </c>
      <c r="D931" s="7">
        <f>IF(N931&gt;0, RANK(N931,(N931:P931,Q931:AE931)),0)</f>
        <v>2</v>
      </c>
      <c r="E931" s="7">
        <f>IF(O931&gt;0,RANK(O931,(N931:P931,Q931:AE931)),0)</f>
        <v>1</v>
      </c>
      <c r="F931" s="7">
        <f>IF(P931&gt;0,RANK(P931,(N931:P931,Q931:AE931)),0)</f>
        <v>3</v>
      </c>
      <c r="G931" s="1">
        <f t="shared" si="348"/>
        <v>1457</v>
      </c>
      <c r="H931" s="2">
        <f t="shared" si="349"/>
        <v>0.20605289209447036</v>
      </c>
      <c r="I931" s="2"/>
      <c r="J931" s="2">
        <f t="shared" si="350"/>
        <v>0.36911327959270257</v>
      </c>
      <c r="K931" s="2">
        <f t="shared" si="351"/>
        <v>0.57516617168717299</v>
      </c>
      <c r="L931" s="2">
        <f t="shared" si="352"/>
        <v>3.7194173384245507E-2</v>
      </c>
      <c r="M931" s="2">
        <f t="shared" si="353"/>
        <v>1.8526375335878933E-2</v>
      </c>
      <c r="N931" s="117">
        <v>2610</v>
      </c>
      <c r="O931" s="117">
        <v>4067</v>
      </c>
      <c r="P931" s="117">
        <v>263</v>
      </c>
      <c r="Q931" s="116">
        <v>131</v>
      </c>
      <c r="R931" s="116"/>
      <c r="S931" s="116"/>
      <c r="T931" s="116"/>
      <c r="U931" s="117"/>
      <c r="V931" s="117"/>
      <c r="W931" s="117"/>
      <c r="X931" s="117"/>
      <c r="Y931" s="117"/>
      <c r="Z931" s="117"/>
      <c r="AA931" s="117"/>
      <c r="AB931" s="117"/>
      <c r="AC931" s="117"/>
      <c r="AD931" s="117"/>
      <c r="AE931" s="117"/>
      <c r="AG931" s="7">
        <f>IF(Q931&gt;0,RANK(Q931,(N931:P931,Q931:AE931)),0)</f>
        <v>4</v>
      </c>
      <c r="AH931" s="7">
        <f>IF(R931&gt;0,RANK(R931,(N931:P931,Q931:AE931)),0)</f>
        <v>0</v>
      </c>
      <c r="AI931" s="7">
        <f>IF(T931&gt;0,RANK(T931,(N931:P931,Q931:AE931)),0)</f>
        <v>0</v>
      </c>
      <c r="AJ931" s="7">
        <f>IF(S931&gt;0,RANK(S931,(N931:P931,Q931:AE931)),0)</f>
        <v>0</v>
      </c>
      <c r="AK931" s="2">
        <f t="shared" si="354"/>
        <v>1.8526375335878944E-2</v>
      </c>
      <c r="AL931" s="2">
        <f t="shared" si="355"/>
        <v>0</v>
      </c>
      <c r="AM931" s="2">
        <f t="shared" si="356"/>
        <v>0</v>
      </c>
      <c r="AN931" s="2">
        <f t="shared" si="357"/>
        <v>0</v>
      </c>
      <c r="AP931" t="s">
        <v>1190</v>
      </c>
      <c r="AQ931" t="s">
        <v>1167</v>
      </c>
      <c r="AR931">
        <v>2</v>
      </c>
      <c r="AT931" s="97">
        <v>20</v>
      </c>
      <c r="AU931" s="99">
        <v>11</v>
      </c>
      <c r="AV931" s="103">
        <f t="shared" si="358"/>
        <v>20011</v>
      </c>
      <c r="AX931" s="7" t="s">
        <v>1370</v>
      </c>
    </row>
    <row r="932" spans="1:50" hidden="1" outlineLevel="1">
      <c r="A932" t="s">
        <v>1194</v>
      </c>
      <c r="B932" t="s">
        <v>1167</v>
      </c>
      <c r="C932" s="1">
        <f t="shared" si="347"/>
        <v>5245</v>
      </c>
      <c r="D932" s="7">
        <f>IF(N932&gt;0, RANK(N932,(N932:P932,Q932:AE932)),0)</f>
        <v>2</v>
      </c>
      <c r="E932" s="7">
        <f>IF(O932&gt;0,RANK(O932,(N932:P932,Q932:AE932)),0)</f>
        <v>1</v>
      </c>
      <c r="F932" s="7">
        <f>IF(P932&gt;0,RANK(P932,(N932:P932,Q932:AE932)),0)</f>
        <v>3</v>
      </c>
      <c r="G932" s="1">
        <f t="shared" si="348"/>
        <v>1486</v>
      </c>
      <c r="H932" s="2">
        <f t="shared" si="349"/>
        <v>0.2833174451858913</v>
      </c>
      <c r="I932" s="2"/>
      <c r="J932" s="2">
        <f t="shared" si="350"/>
        <v>0.3279313632030505</v>
      </c>
      <c r="K932" s="2">
        <f t="shared" si="351"/>
        <v>0.6112488083889418</v>
      </c>
      <c r="L932" s="2">
        <f t="shared" si="352"/>
        <v>3.9656816015252623E-2</v>
      </c>
      <c r="M932" s="2">
        <f t="shared" si="353"/>
        <v>2.116301239275508E-2</v>
      </c>
      <c r="N932" s="117">
        <v>1720</v>
      </c>
      <c r="O932" s="117">
        <v>3206</v>
      </c>
      <c r="P932" s="117">
        <v>208</v>
      </c>
      <c r="Q932" s="116">
        <v>111</v>
      </c>
      <c r="R932" s="116"/>
      <c r="S932" s="116"/>
      <c r="T932" s="116"/>
      <c r="U932" s="117"/>
      <c r="V932" s="117"/>
      <c r="W932" s="117"/>
      <c r="X932" s="117"/>
      <c r="Y932" s="117"/>
      <c r="Z932" s="117"/>
      <c r="AA932" s="117"/>
      <c r="AB932" s="117"/>
      <c r="AC932" s="117"/>
      <c r="AD932" s="117"/>
      <c r="AE932" s="117"/>
      <c r="AG932" s="7">
        <f>IF(Q932&gt;0,RANK(Q932,(N932:P932,Q932:AE932)),0)</f>
        <v>4</v>
      </c>
      <c r="AH932" s="7">
        <f>IF(R932&gt;0,RANK(R932,(N932:P932,Q932:AE932)),0)</f>
        <v>0</v>
      </c>
      <c r="AI932" s="7">
        <f>IF(T932&gt;0,RANK(T932,(N932:P932,Q932:AE932)),0)</f>
        <v>0</v>
      </c>
      <c r="AJ932" s="7">
        <f>IF(S932&gt;0,RANK(S932,(N932:P932,Q932:AE932)),0)</f>
        <v>0</v>
      </c>
      <c r="AK932" s="2">
        <f t="shared" si="354"/>
        <v>2.1163012392755004E-2</v>
      </c>
      <c r="AL932" s="2">
        <f t="shared" si="355"/>
        <v>0</v>
      </c>
      <c r="AM932" s="2">
        <f t="shared" si="356"/>
        <v>0</v>
      </c>
      <c r="AN932" s="2">
        <f t="shared" si="357"/>
        <v>0</v>
      </c>
      <c r="AP932" t="s">
        <v>1194</v>
      </c>
      <c r="AQ932" t="s">
        <v>1167</v>
      </c>
      <c r="AR932">
        <v>2</v>
      </c>
      <c r="AT932" s="97">
        <v>20</v>
      </c>
      <c r="AU932" s="99">
        <v>13</v>
      </c>
      <c r="AV932" s="103">
        <f t="shared" si="358"/>
        <v>20013</v>
      </c>
      <c r="AX932" s="7" t="s">
        <v>1370</v>
      </c>
    </row>
    <row r="933" spans="1:50" hidden="1" outlineLevel="1">
      <c r="A933" t="s">
        <v>1492</v>
      </c>
      <c r="B933" t="s">
        <v>1167</v>
      </c>
      <c r="C933" s="1">
        <f t="shared" si="347"/>
        <v>23462</v>
      </c>
      <c r="D933" s="7">
        <f>IF(N933&gt;0, RANK(N933,(N933:P933,Q933:AE933)),0)</f>
        <v>2</v>
      </c>
      <c r="E933" s="7">
        <f>IF(O933&gt;0,RANK(O933,(N933:P933,Q933:AE933)),0)</f>
        <v>1</v>
      </c>
      <c r="F933" s="7">
        <f>IF(P933&gt;0,RANK(P933,(N933:P933,Q933:AE933)),0)</f>
        <v>3</v>
      </c>
      <c r="G933" s="1">
        <f t="shared" si="348"/>
        <v>8507</v>
      </c>
      <c r="H933" s="2">
        <f t="shared" si="349"/>
        <v>0.36258630977751255</v>
      </c>
      <c r="I933" s="2"/>
      <c r="J933" s="2">
        <f t="shared" si="350"/>
        <v>0.28612224021822519</v>
      </c>
      <c r="K933" s="2">
        <f t="shared" si="351"/>
        <v>0.64870854999573779</v>
      </c>
      <c r="L933" s="2">
        <f t="shared" si="352"/>
        <v>4.5392549654760889E-2</v>
      </c>
      <c r="M933" s="2">
        <f t="shared" si="353"/>
        <v>1.977666013127613E-2</v>
      </c>
      <c r="N933" s="117">
        <v>6713</v>
      </c>
      <c r="O933" s="117">
        <v>15220</v>
      </c>
      <c r="P933" s="117">
        <v>1065</v>
      </c>
      <c r="Q933" s="116">
        <v>464</v>
      </c>
      <c r="R933" s="116"/>
      <c r="S933" s="116"/>
      <c r="T933" s="116"/>
      <c r="U933" s="117"/>
      <c r="V933" s="117"/>
      <c r="W933" s="117"/>
      <c r="X933" s="117"/>
      <c r="Y933" s="117"/>
      <c r="Z933" s="117"/>
      <c r="AA933" s="117"/>
      <c r="AB933" s="117"/>
      <c r="AC933" s="117"/>
      <c r="AD933" s="117"/>
      <c r="AE933" s="117"/>
      <c r="AG933" s="7">
        <f>IF(Q933&gt;0,RANK(Q933,(N933:P933,Q933:AE933)),0)</f>
        <v>4</v>
      </c>
      <c r="AH933" s="7">
        <f>IF(R933&gt;0,RANK(R933,(N933:P933,Q933:AE933)),0)</f>
        <v>0</v>
      </c>
      <c r="AI933" s="7">
        <f>IF(T933&gt;0,RANK(T933,(N933:P933,Q933:AE933)),0)</f>
        <v>0</v>
      </c>
      <c r="AJ933" s="7">
        <f>IF(S933&gt;0,RANK(S933,(N933:P933,Q933:AE933)),0)</f>
        <v>0</v>
      </c>
      <c r="AK933" s="2">
        <f t="shared" si="354"/>
        <v>1.9776660131276106E-2</v>
      </c>
      <c r="AL933" s="2">
        <f t="shared" si="355"/>
        <v>0</v>
      </c>
      <c r="AM933" s="2">
        <f t="shared" si="356"/>
        <v>0</v>
      </c>
      <c r="AN933" s="2">
        <f t="shared" si="357"/>
        <v>0</v>
      </c>
      <c r="AP933" t="s">
        <v>1492</v>
      </c>
      <c r="AQ933" t="s">
        <v>1167</v>
      </c>
      <c r="AR933">
        <v>4</v>
      </c>
      <c r="AT933" s="97">
        <v>20</v>
      </c>
      <c r="AU933" s="99">
        <v>15</v>
      </c>
      <c r="AV933" s="103">
        <f t="shared" si="358"/>
        <v>20015</v>
      </c>
      <c r="AX933" s="7" t="s">
        <v>1370</v>
      </c>
    </row>
    <row r="934" spans="1:50" hidden="1" outlineLevel="1">
      <c r="A934" t="s">
        <v>1191</v>
      </c>
      <c r="B934" t="s">
        <v>1167</v>
      </c>
      <c r="C934" s="1">
        <f t="shared" si="347"/>
        <v>1671</v>
      </c>
      <c r="D934" s="7">
        <f>IF(N934&gt;0, RANK(N934,(N934:P934,Q934:AE934)),0)</f>
        <v>2</v>
      </c>
      <c r="E934" s="7">
        <f>IF(O934&gt;0,RANK(O934,(N934:P934,Q934:AE934)),0)</f>
        <v>1</v>
      </c>
      <c r="F934" s="7">
        <f>IF(P934&gt;0,RANK(P934,(N934:P934,Q934:AE934)),0)</f>
        <v>3</v>
      </c>
      <c r="G934" s="1">
        <f t="shared" si="348"/>
        <v>334</v>
      </c>
      <c r="H934" s="2">
        <f t="shared" si="349"/>
        <v>0.19988031119090366</v>
      </c>
      <c r="I934" s="2"/>
      <c r="J934" s="2">
        <f t="shared" si="350"/>
        <v>0.35906642728904847</v>
      </c>
      <c r="K934" s="2">
        <f t="shared" si="351"/>
        <v>0.55894673847995213</v>
      </c>
      <c r="L934" s="2">
        <f t="shared" si="352"/>
        <v>5.4458408138839016E-2</v>
      </c>
      <c r="M934" s="2">
        <f t="shared" si="353"/>
        <v>2.7528426092160378E-2</v>
      </c>
      <c r="N934" s="117">
        <v>600</v>
      </c>
      <c r="O934" s="117">
        <v>934</v>
      </c>
      <c r="P934" s="117">
        <v>91</v>
      </c>
      <c r="Q934" s="116">
        <v>46</v>
      </c>
      <c r="R934" s="116"/>
      <c r="S934" s="116"/>
      <c r="T934" s="116"/>
      <c r="U934" s="117"/>
      <c r="V934" s="117"/>
      <c r="W934" s="117"/>
      <c r="X934" s="117"/>
      <c r="Y934" s="117"/>
      <c r="Z934" s="117"/>
      <c r="AA934" s="117"/>
      <c r="AB934" s="117"/>
      <c r="AC934" s="117"/>
      <c r="AD934" s="117"/>
      <c r="AE934" s="117"/>
      <c r="AG934" s="7">
        <f>IF(Q934&gt;0,RANK(Q934,(N934:P934,Q934:AE934)),0)</f>
        <v>4</v>
      </c>
      <c r="AH934" s="7">
        <f>IF(R934&gt;0,RANK(R934,(N934:P934,Q934:AE934)),0)</f>
        <v>0</v>
      </c>
      <c r="AI934" s="7">
        <f>IF(T934&gt;0,RANK(T934,(N934:P934,Q934:AE934)),0)</f>
        <v>0</v>
      </c>
      <c r="AJ934" s="7">
        <f>IF(S934&gt;0,RANK(S934,(N934:P934,Q934:AE934)),0)</f>
        <v>0</v>
      </c>
      <c r="AK934" s="2">
        <f t="shared" si="354"/>
        <v>2.7528426092160382E-2</v>
      </c>
      <c r="AL934" s="2">
        <f t="shared" si="355"/>
        <v>0</v>
      </c>
      <c r="AM934" s="2">
        <f t="shared" si="356"/>
        <v>0</v>
      </c>
      <c r="AN934" s="2">
        <f t="shared" si="357"/>
        <v>0</v>
      </c>
      <c r="AP934" t="s">
        <v>1191</v>
      </c>
      <c r="AQ934" t="s">
        <v>1167</v>
      </c>
      <c r="AR934">
        <v>1</v>
      </c>
      <c r="AT934" s="97">
        <v>20</v>
      </c>
      <c r="AU934" s="99">
        <v>17</v>
      </c>
      <c r="AV934" s="103">
        <f t="shared" si="358"/>
        <v>20017</v>
      </c>
      <c r="AX934" s="7" t="s">
        <v>1370</v>
      </c>
    </row>
    <row r="935" spans="1:50" hidden="1" outlineLevel="1">
      <c r="A935" t="s">
        <v>1030</v>
      </c>
      <c r="B935" t="s">
        <v>1167</v>
      </c>
      <c r="C935" s="1">
        <f t="shared" si="347"/>
        <v>2022</v>
      </c>
      <c r="D935" s="7">
        <f>IF(N935&gt;0, RANK(N935,(N935:P935,Q935:AE935)),0)</f>
        <v>2</v>
      </c>
      <c r="E935" s="7">
        <f>IF(O935&gt;0,RANK(O935,(N935:P935,Q935:AE935)),0)</f>
        <v>1</v>
      </c>
      <c r="F935" s="7">
        <f>IF(P935&gt;0,RANK(P935,(N935:P935,Q935:AE935)),0)</f>
        <v>3</v>
      </c>
      <c r="G935" s="1">
        <f t="shared" si="348"/>
        <v>720</v>
      </c>
      <c r="H935" s="2">
        <f t="shared" si="349"/>
        <v>0.35608308605341249</v>
      </c>
      <c r="I935" s="2"/>
      <c r="J935" s="2">
        <f t="shared" si="350"/>
        <v>0.28140454995054404</v>
      </c>
      <c r="K935" s="2">
        <f t="shared" si="351"/>
        <v>0.63748763600395653</v>
      </c>
      <c r="L935" s="2">
        <f t="shared" si="352"/>
        <v>6.4292779426310578E-2</v>
      </c>
      <c r="M935" s="2">
        <f t="shared" si="353"/>
        <v>1.6815034619188915E-2</v>
      </c>
      <c r="N935" s="117">
        <v>569</v>
      </c>
      <c r="O935" s="117">
        <v>1289</v>
      </c>
      <c r="P935" s="117">
        <v>130</v>
      </c>
      <c r="Q935" s="116">
        <v>34</v>
      </c>
      <c r="R935" s="116"/>
      <c r="S935" s="116"/>
      <c r="T935" s="116"/>
      <c r="U935" s="117"/>
      <c r="V935" s="117"/>
      <c r="W935" s="117"/>
      <c r="X935" s="117"/>
      <c r="Y935" s="117"/>
      <c r="Z935" s="117"/>
      <c r="AA935" s="117"/>
      <c r="AB935" s="117"/>
      <c r="AC935" s="117"/>
      <c r="AD935" s="117"/>
      <c r="AE935" s="117"/>
      <c r="AG935" s="7">
        <f>IF(Q935&gt;0,RANK(Q935,(N935:P935,Q935:AE935)),0)</f>
        <v>4</v>
      </c>
      <c r="AH935" s="7">
        <f>IF(R935&gt;0,RANK(R935,(N935:P935,Q935:AE935)),0)</f>
        <v>0</v>
      </c>
      <c r="AI935" s="7">
        <f>IF(T935&gt;0,RANK(T935,(N935:P935,Q935:AE935)),0)</f>
        <v>0</v>
      </c>
      <c r="AJ935" s="7">
        <f>IF(S935&gt;0,RANK(S935,(N935:P935,Q935:AE935)),0)</f>
        <v>0</v>
      </c>
      <c r="AK935" s="2">
        <f t="shared" si="354"/>
        <v>1.6815034619188922E-2</v>
      </c>
      <c r="AL935" s="2">
        <f t="shared" si="355"/>
        <v>0</v>
      </c>
      <c r="AM935" s="2">
        <f t="shared" si="356"/>
        <v>0</v>
      </c>
      <c r="AN935" s="2">
        <f t="shared" si="357"/>
        <v>0</v>
      </c>
      <c r="AP935" t="s">
        <v>1030</v>
      </c>
      <c r="AQ935" t="s">
        <v>1167</v>
      </c>
      <c r="AR935">
        <v>4</v>
      </c>
      <c r="AT935" s="97">
        <v>20</v>
      </c>
      <c r="AU935" s="99">
        <v>19</v>
      </c>
      <c r="AV935" s="103">
        <f t="shared" si="358"/>
        <v>20019</v>
      </c>
      <c r="AX935" s="7" t="s">
        <v>1370</v>
      </c>
    </row>
    <row r="936" spans="1:50" hidden="1" outlineLevel="1">
      <c r="A936" t="s">
        <v>1396</v>
      </c>
      <c r="B936" t="s">
        <v>1167</v>
      </c>
      <c r="C936" s="1">
        <f t="shared" si="347"/>
        <v>9681</v>
      </c>
      <c r="D936" s="7">
        <f>IF(N936&gt;0, RANK(N936,(N936:P936,Q936:AE936)),0)</f>
        <v>2</v>
      </c>
      <c r="E936" s="7">
        <f>IF(O936&gt;0,RANK(O936,(N936:P936,Q936:AE936)),0)</f>
        <v>1</v>
      </c>
      <c r="F936" s="7">
        <f>IF(P936&gt;0,RANK(P936,(N936:P936,Q936:AE936)),0)</f>
        <v>3</v>
      </c>
      <c r="G936" s="1">
        <f t="shared" si="348"/>
        <v>1585</v>
      </c>
      <c r="H936" s="2">
        <f t="shared" si="349"/>
        <v>0.1637227559136453</v>
      </c>
      <c r="I936" s="2"/>
      <c r="J936" s="2">
        <f t="shared" si="350"/>
        <v>0.38715008780084703</v>
      </c>
      <c r="K936" s="2">
        <f t="shared" si="351"/>
        <v>0.5508728437144923</v>
      </c>
      <c r="L936" s="2">
        <f t="shared" si="352"/>
        <v>4.4210308852391279E-2</v>
      </c>
      <c r="M936" s="2">
        <f t="shared" si="353"/>
        <v>1.776675963226939E-2</v>
      </c>
      <c r="N936" s="117">
        <v>3748</v>
      </c>
      <c r="O936" s="117">
        <v>5333</v>
      </c>
      <c r="P936" s="117">
        <v>428</v>
      </c>
      <c r="Q936" s="116">
        <v>172</v>
      </c>
      <c r="R936" s="116"/>
      <c r="S936" s="116"/>
      <c r="T936" s="116"/>
      <c r="U936" s="117"/>
      <c r="V936" s="117"/>
      <c r="W936" s="117"/>
      <c r="X936" s="117"/>
      <c r="Y936" s="117"/>
      <c r="Z936" s="117"/>
      <c r="AA936" s="117"/>
      <c r="AB936" s="117"/>
      <c r="AC936" s="117"/>
      <c r="AD936" s="117"/>
      <c r="AE936" s="117"/>
      <c r="AG936" s="7">
        <f>IF(Q936&gt;0,RANK(Q936,(N936:P936,Q936:AE936)),0)</f>
        <v>4</v>
      </c>
      <c r="AH936" s="7">
        <f>IF(R936&gt;0,RANK(R936,(N936:P936,Q936:AE936)),0)</f>
        <v>0</v>
      </c>
      <c r="AI936" s="7">
        <f>IF(T936&gt;0,RANK(T936,(N936:P936,Q936:AE936)),0)</f>
        <v>0</v>
      </c>
      <c r="AJ936" s="7">
        <f>IF(S936&gt;0,RANK(S936,(N936:P936,Q936:AE936)),0)</f>
        <v>0</v>
      </c>
      <c r="AK936" s="2">
        <f t="shared" si="354"/>
        <v>1.7766759632269393E-2</v>
      </c>
      <c r="AL936" s="2">
        <f t="shared" si="355"/>
        <v>0</v>
      </c>
      <c r="AM936" s="2">
        <f t="shared" si="356"/>
        <v>0</v>
      </c>
      <c r="AN936" s="2">
        <f t="shared" si="357"/>
        <v>0</v>
      </c>
      <c r="AP936" t="s">
        <v>1396</v>
      </c>
      <c r="AQ936" t="s">
        <v>1167</v>
      </c>
      <c r="AR936">
        <v>2</v>
      </c>
      <c r="AT936" s="97">
        <v>20</v>
      </c>
      <c r="AU936" s="99">
        <v>21</v>
      </c>
      <c r="AV936" s="103">
        <f t="shared" si="358"/>
        <v>20021</v>
      </c>
      <c r="AX936" s="7" t="s">
        <v>1370</v>
      </c>
    </row>
    <row r="937" spans="1:50" hidden="1" outlineLevel="1">
      <c r="A937" t="s">
        <v>1971</v>
      </c>
      <c r="B937" t="s">
        <v>1167</v>
      </c>
      <c r="C937" s="1">
        <f t="shared" si="347"/>
        <v>1747</v>
      </c>
      <c r="D937" s="7">
        <f>IF(N937&gt;0, RANK(N937,(N937:P937,Q937:AE937)),0)</f>
        <v>2</v>
      </c>
      <c r="E937" s="7">
        <f>IF(O937&gt;0,RANK(O937,(N937:P937,Q937:AE937)),0)</f>
        <v>1</v>
      </c>
      <c r="F937" s="7">
        <f>IF(P937&gt;0,RANK(P937,(N937:P937,Q937:AE937)),0)</f>
        <v>4</v>
      </c>
      <c r="G937" s="1">
        <f t="shared" si="348"/>
        <v>833</v>
      </c>
      <c r="H937" s="2">
        <f t="shared" si="349"/>
        <v>0.47681740125930167</v>
      </c>
      <c r="I937" s="2"/>
      <c r="J937" s="2">
        <f t="shared" si="350"/>
        <v>0.22610188895248998</v>
      </c>
      <c r="K937" s="2">
        <f t="shared" si="351"/>
        <v>0.70291929021179167</v>
      </c>
      <c r="L937" s="2">
        <f t="shared" si="352"/>
        <v>2.4041213508872353E-2</v>
      </c>
      <c r="M937" s="2">
        <f t="shared" si="353"/>
        <v>4.6937607326846029E-2</v>
      </c>
      <c r="N937" s="117">
        <v>395</v>
      </c>
      <c r="O937" s="117">
        <v>1228</v>
      </c>
      <c r="P937" s="117">
        <v>42</v>
      </c>
      <c r="Q937" s="116">
        <v>82</v>
      </c>
      <c r="R937" s="116"/>
      <c r="S937" s="116"/>
      <c r="T937" s="116"/>
      <c r="U937" s="117"/>
      <c r="V937" s="117"/>
      <c r="W937" s="117"/>
      <c r="X937" s="117"/>
      <c r="Y937" s="117"/>
      <c r="Z937" s="117"/>
      <c r="AA937" s="117"/>
      <c r="AB937" s="117"/>
      <c r="AC937" s="117"/>
      <c r="AD937" s="117"/>
      <c r="AE937" s="117"/>
      <c r="AG937" s="7">
        <f>IF(Q937&gt;0,RANK(Q937,(N937:P937,Q937:AE937)),0)</f>
        <v>3</v>
      </c>
      <c r="AH937" s="7">
        <f>IF(R937&gt;0,RANK(R937,(N937:P937,Q937:AE937)),0)</f>
        <v>0</v>
      </c>
      <c r="AI937" s="7">
        <f>IF(T937&gt;0,RANK(T937,(N937:P937,Q937:AE937)),0)</f>
        <v>0</v>
      </c>
      <c r="AJ937" s="7">
        <f>IF(S937&gt;0,RANK(S937,(N937:P937,Q937:AE937)),0)</f>
        <v>0</v>
      </c>
      <c r="AK937" s="2">
        <f t="shared" si="354"/>
        <v>4.6937607326846022E-2</v>
      </c>
      <c r="AL937" s="2">
        <f t="shared" si="355"/>
        <v>0</v>
      </c>
      <c r="AM937" s="2">
        <f t="shared" si="356"/>
        <v>0</v>
      </c>
      <c r="AN937" s="2">
        <f t="shared" si="357"/>
        <v>0</v>
      </c>
      <c r="AP937" t="s">
        <v>1971</v>
      </c>
      <c r="AQ937" t="s">
        <v>1167</v>
      </c>
      <c r="AR937">
        <v>1</v>
      </c>
      <c r="AT937" s="97">
        <v>20</v>
      </c>
      <c r="AU937" s="99">
        <v>23</v>
      </c>
      <c r="AV937" s="103">
        <f t="shared" si="358"/>
        <v>20023</v>
      </c>
      <c r="AX937" s="7" t="s">
        <v>1370</v>
      </c>
    </row>
    <row r="938" spans="1:50" hidden="1" outlineLevel="1">
      <c r="A938" t="s">
        <v>601</v>
      </c>
      <c r="B938" t="s">
        <v>1167</v>
      </c>
      <c r="C938" s="1">
        <f t="shared" si="347"/>
        <v>1305</v>
      </c>
      <c r="D938" s="7">
        <f>IF(N938&gt;0, RANK(N938,(N938:P938,Q938:AE938)),0)</f>
        <v>2</v>
      </c>
      <c r="E938" s="7">
        <f>IF(O938&gt;0,RANK(O938,(N938:P938,Q938:AE938)),0)</f>
        <v>1</v>
      </c>
      <c r="F938" s="7">
        <f>IF(P938&gt;0,RANK(P938,(N938:P938,Q938:AE938)),0)</f>
        <v>3</v>
      </c>
      <c r="G938" s="1">
        <f t="shared" si="348"/>
        <v>432</v>
      </c>
      <c r="H938" s="2">
        <f t="shared" si="349"/>
        <v>0.33103448275862069</v>
      </c>
      <c r="I938" s="2"/>
      <c r="J938" s="2">
        <f t="shared" si="350"/>
        <v>0.30421455938697317</v>
      </c>
      <c r="K938" s="2">
        <f t="shared" si="351"/>
        <v>0.63524904214559386</v>
      </c>
      <c r="L938" s="2">
        <f t="shared" si="352"/>
        <v>3.0651340996168581E-2</v>
      </c>
      <c r="M938" s="2">
        <f t="shared" si="353"/>
        <v>2.9885057471264392E-2</v>
      </c>
      <c r="N938" s="117">
        <v>397</v>
      </c>
      <c r="O938" s="117">
        <v>829</v>
      </c>
      <c r="P938" s="117">
        <v>40</v>
      </c>
      <c r="Q938" s="116">
        <v>39</v>
      </c>
      <c r="R938" s="116"/>
      <c r="S938" s="116"/>
      <c r="T938" s="116"/>
      <c r="U938" s="117"/>
      <c r="V938" s="117"/>
      <c r="W938" s="117"/>
      <c r="X938" s="117"/>
      <c r="Y938" s="117"/>
      <c r="Z938" s="117"/>
      <c r="AA938" s="117"/>
      <c r="AB938" s="117"/>
      <c r="AC938" s="117"/>
      <c r="AD938" s="117"/>
      <c r="AE938" s="117"/>
      <c r="AG938" s="7">
        <f>IF(Q938&gt;0,RANK(Q938,(N938:P938,Q938:AE938)),0)</f>
        <v>4</v>
      </c>
      <c r="AH938" s="7">
        <f>IF(R938&gt;0,RANK(R938,(N938:P938,Q938:AE938)),0)</f>
        <v>0</v>
      </c>
      <c r="AI938" s="7">
        <f>IF(T938&gt;0,RANK(T938,(N938:P938,Q938:AE938)),0)</f>
        <v>0</v>
      </c>
      <c r="AJ938" s="7">
        <f>IF(S938&gt;0,RANK(S938,(N938:P938,Q938:AE938)),0)</f>
        <v>0</v>
      </c>
      <c r="AK938" s="2">
        <f t="shared" si="354"/>
        <v>2.9885057471264367E-2</v>
      </c>
      <c r="AL938" s="2">
        <f t="shared" si="355"/>
        <v>0</v>
      </c>
      <c r="AM938" s="2">
        <f t="shared" si="356"/>
        <v>0</v>
      </c>
      <c r="AN938" s="2">
        <f t="shared" si="357"/>
        <v>0</v>
      </c>
      <c r="AP938" t="s">
        <v>601</v>
      </c>
      <c r="AQ938" t="s">
        <v>1167</v>
      </c>
      <c r="AR938">
        <v>1</v>
      </c>
      <c r="AT938" s="97">
        <v>20</v>
      </c>
      <c r="AU938" s="99">
        <v>25</v>
      </c>
      <c r="AV938" s="103">
        <f t="shared" si="358"/>
        <v>20025</v>
      </c>
      <c r="AX938" s="7" t="s">
        <v>1370</v>
      </c>
    </row>
    <row r="939" spans="1:50" hidden="1" outlineLevel="1">
      <c r="A939" t="s">
        <v>958</v>
      </c>
      <c r="B939" t="s">
        <v>1167</v>
      </c>
      <c r="C939" s="1">
        <f t="shared" si="347"/>
        <v>4482</v>
      </c>
      <c r="D939" s="7">
        <f>IF(N939&gt;0, RANK(N939,(N939:P939,Q939:AE939)),0)</f>
        <v>2</v>
      </c>
      <c r="E939" s="7">
        <f>IF(O939&gt;0,RANK(O939,(N939:P939,Q939:AE939)),0)</f>
        <v>1</v>
      </c>
      <c r="F939" s="7">
        <f>IF(P939&gt;0,RANK(P939,(N939:P939,Q939:AE939)),0)</f>
        <v>3</v>
      </c>
      <c r="G939" s="1">
        <f t="shared" si="348"/>
        <v>1883</v>
      </c>
      <c r="H939" s="2">
        <f t="shared" si="349"/>
        <v>0.42012494422132979</v>
      </c>
      <c r="I939" s="2"/>
      <c r="J939" s="2">
        <f t="shared" si="350"/>
        <v>0.26461401160196341</v>
      </c>
      <c r="K939" s="2">
        <f t="shared" si="351"/>
        <v>0.68473895582329314</v>
      </c>
      <c r="L939" s="2">
        <f t="shared" si="352"/>
        <v>3.3467202141900937E-2</v>
      </c>
      <c r="M939" s="2">
        <f t="shared" si="353"/>
        <v>1.7179830432842519E-2</v>
      </c>
      <c r="N939" s="117">
        <v>1186</v>
      </c>
      <c r="O939" s="117">
        <v>3069</v>
      </c>
      <c r="P939" s="117">
        <v>150</v>
      </c>
      <c r="Q939" s="116">
        <v>77</v>
      </c>
      <c r="R939" s="116"/>
      <c r="S939" s="116"/>
      <c r="T939" s="116"/>
      <c r="U939" s="117"/>
      <c r="V939" s="117"/>
      <c r="W939" s="117"/>
      <c r="X939" s="117"/>
      <c r="Y939" s="117"/>
      <c r="Z939" s="117"/>
      <c r="AA939" s="117"/>
      <c r="AB939" s="117"/>
      <c r="AC939" s="117"/>
      <c r="AD939" s="117"/>
      <c r="AE939" s="117"/>
      <c r="AG939" s="7">
        <f>IF(Q939&gt;0,RANK(Q939,(N939:P939,Q939:AE939)),0)</f>
        <v>4</v>
      </c>
      <c r="AH939" s="7">
        <f>IF(R939&gt;0,RANK(R939,(N939:P939,Q939:AE939)),0)</f>
        <v>0</v>
      </c>
      <c r="AI939" s="7">
        <f>IF(T939&gt;0,RANK(T939,(N939:P939,Q939:AE939)),0)</f>
        <v>0</v>
      </c>
      <c r="AJ939" s="7">
        <f>IF(S939&gt;0,RANK(S939,(N939:P939,Q939:AE939)),0)</f>
        <v>0</v>
      </c>
      <c r="AK939" s="2">
        <f t="shared" si="354"/>
        <v>1.7179830432842481E-2</v>
      </c>
      <c r="AL939" s="2">
        <f t="shared" si="355"/>
        <v>0</v>
      </c>
      <c r="AM939" s="2">
        <f t="shared" si="356"/>
        <v>0</v>
      </c>
      <c r="AN939" s="2">
        <f t="shared" si="357"/>
        <v>0</v>
      </c>
      <c r="AP939" t="s">
        <v>958</v>
      </c>
      <c r="AQ939" t="s">
        <v>1167</v>
      </c>
      <c r="AR939">
        <v>1</v>
      </c>
      <c r="AT939" s="97">
        <v>20</v>
      </c>
      <c r="AU939" s="99">
        <v>27</v>
      </c>
      <c r="AV939" s="103">
        <f t="shared" si="358"/>
        <v>20027</v>
      </c>
      <c r="AX939" s="7" t="s">
        <v>1370</v>
      </c>
    </row>
    <row r="940" spans="1:50" hidden="1" outlineLevel="1">
      <c r="A940" t="s">
        <v>125</v>
      </c>
      <c r="B940" t="s">
        <v>1167</v>
      </c>
      <c r="C940" s="1">
        <f t="shared" si="347"/>
        <v>5397</v>
      </c>
      <c r="D940" s="7">
        <f>IF(N940&gt;0, RANK(N940,(N940:P940,Q940:AE940)),0)</f>
        <v>2</v>
      </c>
      <c r="E940" s="7">
        <f>IF(O940&gt;0,RANK(O940,(N940:P940,Q940:AE940)),0)</f>
        <v>1</v>
      </c>
      <c r="F940" s="7">
        <f>IF(P940&gt;0,RANK(P940,(N940:P940,Q940:AE940)),0)</f>
        <v>3</v>
      </c>
      <c r="G940" s="1">
        <f t="shared" si="348"/>
        <v>1483</v>
      </c>
      <c r="H940" s="2">
        <f t="shared" si="349"/>
        <v>0.27478228645543823</v>
      </c>
      <c r="I940" s="2"/>
      <c r="J940" s="2">
        <f t="shared" si="350"/>
        <v>0.32425421530479898</v>
      </c>
      <c r="K940" s="2">
        <f t="shared" si="351"/>
        <v>0.59903650176023715</v>
      </c>
      <c r="L940" s="2">
        <f t="shared" si="352"/>
        <v>5.9106911246989066E-2</v>
      </c>
      <c r="M940" s="2">
        <f t="shared" si="353"/>
        <v>1.7602371687974863E-2</v>
      </c>
      <c r="N940" s="117">
        <v>1750</v>
      </c>
      <c r="O940" s="117">
        <v>3233</v>
      </c>
      <c r="P940" s="117">
        <v>319</v>
      </c>
      <c r="Q940" s="116">
        <v>95</v>
      </c>
      <c r="R940" s="116"/>
      <c r="S940" s="116"/>
      <c r="T940" s="116"/>
      <c r="U940" s="117"/>
      <c r="V940" s="117"/>
      <c r="W940" s="117"/>
      <c r="X940" s="117"/>
      <c r="Y940" s="117"/>
      <c r="Z940" s="117"/>
      <c r="AA940" s="117"/>
      <c r="AB940" s="117"/>
      <c r="AC940" s="117"/>
      <c r="AD940" s="117"/>
      <c r="AE940" s="117"/>
      <c r="AG940" s="7">
        <f>IF(Q940&gt;0,RANK(Q940,(N940:P940,Q940:AE940)),0)</f>
        <v>4</v>
      </c>
      <c r="AH940" s="7">
        <f>IF(R940&gt;0,RANK(R940,(N940:P940,Q940:AE940)),0)</f>
        <v>0</v>
      </c>
      <c r="AI940" s="7">
        <f>IF(T940&gt;0,RANK(T940,(N940:P940,Q940:AE940)),0)</f>
        <v>0</v>
      </c>
      <c r="AJ940" s="7">
        <f>IF(S940&gt;0,RANK(S940,(N940:P940,Q940:AE940)),0)</f>
        <v>0</v>
      </c>
      <c r="AK940" s="2">
        <f t="shared" si="354"/>
        <v>1.7602371687974801E-2</v>
      </c>
      <c r="AL940" s="2">
        <f t="shared" si="355"/>
        <v>0</v>
      </c>
      <c r="AM940" s="2">
        <f t="shared" si="356"/>
        <v>0</v>
      </c>
      <c r="AN940" s="2">
        <f t="shared" si="357"/>
        <v>0</v>
      </c>
      <c r="AP940" t="s">
        <v>125</v>
      </c>
      <c r="AQ940" t="s">
        <v>1167</v>
      </c>
      <c r="AR940">
        <v>1</v>
      </c>
      <c r="AT940" s="97">
        <v>20</v>
      </c>
      <c r="AU940" s="99">
        <v>29</v>
      </c>
      <c r="AV940" s="103">
        <f t="shared" si="358"/>
        <v>20029</v>
      </c>
      <c r="AX940" s="7" t="s">
        <v>1370</v>
      </c>
    </row>
    <row r="941" spans="1:50" hidden="1" outlineLevel="1">
      <c r="A941" t="s">
        <v>393</v>
      </c>
      <c r="B941" t="s">
        <v>1167</v>
      </c>
      <c r="C941" s="1">
        <f t="shared" si="347"/>
        <v>4276</v>
      </c>
      <c r="D941" s="7">
        <f>IF(N941&gt;0, RANK(N941,(N941:P941,Q941:AE941)),0)</f>
        <v>2</v>
      </c>
      <c r="E941" s="7">
        <f>IF(O941&gt;0,RANK(O941,(N941:P941,Q941:AE941)),0)</f>
        <v>1</v>
      </c>
      <c r="F941" s="7">
        <f>IF(P941&gt;0,RANK(P941,(N941:P941,Q941:AE941)),0)</f>
        <v>3</v>
      </c>
      <c r="G941" s="1">
        <f t="shared" si="348"/>
        <v>1378</v>
      </c>
      <c r="H941" s="2">
        <f t="shared" si="349"/>
        <v>0.32226379794200188</v>
      </c>
      <c r="I941" s="2"/>
      <c r="J941" s="2">
        <f t="shared" si="350"/>
        <v>0.30425631431244154</v>
      </c>
      <c r="K941" s="2">
        <f t="shared" si="351"/>
        <v>0.62652011225444337</v>
      </c>
      <c r="L941" s="2">
        <f t="shared" si="352"/>
        <v>3.7652011225444343E-2</v>
      </c>
      <c r="M941" s="2">
        <f t="shared" si="353"/>
        <v>3.1571562207670795E-2</v>
      </c>
      <c r="N941" s="117">
        <v>1301</v>
      </c>
      <c r="O941" s="117">
        <v>2679</v>
      </c>
      <c r="P941" s="117">
        <v>161</v>
      </c>
      <c r="Q941" s="116">
        <v>135</v>
      </c>
      <c r="R941" s="116"/>
      <c r="S941" s="116"/>
      <c r="T941" s="116"/>
      <c r="U941" s="117"/>
      <c r="V941" s="117"/>
      <c r="W941" s="117"/>
      <c r="X941" s="117"/>
      <c r="Y941" s="117"/>
      <c r="Z941" s="117"/>
      <c r="AA941" s="117"/>
      <c r="AB941" s="117"/>
      <c r="AC941" s="117"/>
      <c r="AD941" s="117"/>
      <c r="AE941" s="117"/>
      <c r="AG941" s="7">
        <f>IF(Q941&gt;0,RANK(Q941,(N941:P941,Q941:AE941)),0)</f>
        <v>4</v>
      </c>
      <c r="AH941" s="7">
        <f>IF(R941&gt;0,RANK(R941,(N941:P941,Q941:AE941)),0)</f>
        <v>0</v>
      </c>
      <c r="AI941" s="7">
        <f>IF(T941&gt;0,RANK(T941,(N941:P941,Q941:AE941)),0)</f>
        <v>0</v>
      </c>
      <c r="AJ941" s="7">
        <f>IF(S941&gt;0,RANK(S941,(N941:P941,Q941:AE941)),0)</f>
        <v>0</v>
      </c>
      <c r="AK941" s="2">
        <f t="shared" si="354"/>
        <v>3.1571562207670718E-2</v>
      </c>
      <c r="AL941" s="2">
        <f t="shared" si="355"/>
        <v>0</v>
      </c>
      <c r="AM941" s="2">
        <f t="shared" si="356"/>
        <v>0</v>
      </c>
      <c r="AN941" s="2">
        <f t="shared" si="357"/>
        <v>0</v>
      </c>
      <c r="AP941" t="s">
        <v>393</v>
      </c>
      <c r="AQ941" t="s">
        <v>1167</v>
      </c>
      <c r="AR941">
        <v>2</v>
      </c>
      <c r="AT941" s="97">
        <v>20</v>
      </c>
      <c r="AU941" s="99">
        <v>31</v>
      </c>
      <c r="AV941" s="103">
        <f t="shared" si="358"/>
        <v>20031</v>
      </c>
      <c r="AX941" s="7" t="s">
        <v>1370</v>
      </c>
    </row>
    <row r="942" spans="1:50" hidden="1" outlineLevel="1">
      <c r="A942" t="s">
        <v>1591</v>
      </c>
      <c r="B942" t="s">
        <v>1167</v>
      </c>
      <c r="C942" s="1">
        <f t="shared" si="347"/>
        <v>1286</v>
      </c>
      <c r="D942" s="7">
        <f>IF(N942&gt;0, RANK(N942,(N942:P942,Q942:AE942)),0)</f>
        <v>2</v>
      </c>
      <c r="E942" s="7">
        <f>IF(O942&gt;0,RANK(O942,(N942:P942,Q942:AE942)),0)</f>
        <v>1</v>
      </c>
      <c r="F942" s="7">
        <f>IF(P942&gt;0,RANK(P942,(N942:P942,Q942:AE942)),0)</f>
        <v>3</v>
      </c>
      <c r="G942" s="1">
        <f t="shared" si="348"/>
        <v>473</v>
      </c>
      <c r="H942" s="2">
        <f t="shared" si="349"/>
        <v>0.36780715396578539</v>
      </c>
      <c r="I942" s="2"/>
      <c r="J942" s="2">
        <f t="shared" si="350"/>
        <v>0.28538102643856922</v>
      </c>
      <c r="K942" s="2">
        <f t="shared" si="351"/>
        <v>0.65318818040435456</v>
      </c>
      <c r="L942" s="2">
        <f t="shared" si="352"/>
        <v>3.9657853810264383E-2</v>
      </c>
      <c r="M942" s="2">
        <f t="shared" si="353"/>
        <v>2.1772939346811841E-2</v>
      </c>
      <c r="N942" s="117">
        <v>367</v>
      </c>
      <c r="O942" s="117">
        <v>840</v>
      </c>
      <c r="P942" s="117">
        <v>51</v>
      </c>
      <c r="Q942" s="116">
        <v>28</v>
      </c>
      <c r="R942" s="116"/>
      <c r="S942" s="116"/>
      <c r="T942" s="116"/>
      <c r="U942" s="117"/>
      <c r="V942" s="117"/>
      <c r="W942" s="117"/>
      <c r="X942" s="117"/>
      <c r="Y942" s="117"/>
      <c r="Z942" s="117"/>
      <c r="AA942" s="117"/>
      <c r="AB942" s="117"/>
      <c r="AC942" s="117"/>
      <c r="AD942" s="117"/>
      <c r="AE942" s="117"/>
      <c r="AG942" s="7">
        <f>IF(Q942&gt;0,RANK(Q942,(N942:P942,Q942:AE942)),0)</f>
        <v>4</v>
      </c>
      <c r="AH942" s="7">
        <f>IF(R942&gt;0,RANK(R942,(N942:P942,Q942:AE942)),0)</f>
        <v>0</v>
      </c>
      <c r="AI942" s="7">
        <f>IF(T942&gt;0,RANK(T942,(N942:P942,Q942:AE942)),0)</f>
        <v>0</v>
      </c>
      <c r="AJ942" s="7">
        <f>IF(S942&gt;0,RANK(S942,(N942:P942,Q942:AE942)),0)</f>
        <v>0</v>
      </c>
      <c r="AK942" s="2">
        <f t="shared" si="354"/>
        <v>2.177293934681182E-2</v>
      </c>
      <c r="AL942" s="2">
        <f t="shared" si="355"/>
        <v>0</v>
      </c>
      <c r="AM942" s="2">
        <f t="shared" si="356"/>
        <v>0</v>
      </c>
      <c r="AN942" s="2">
        <f t="shared" si="357"/>
        <v>0</v>
      </c>
      <c r="AP942" t="s">
        <v>1591</v>
      </c>
      <c r="AQ942" t="s">
        <v>1167</v>
      </c>
      <c r="AR942">
        <v>1</v>
      </c>
      <c r="AT942" s="97">
        <v>20</v>
      </c>
      <c r="AU942" s="99">
        <v>33</v>
      </c>
      <c r="AV942" s="103">
        <f t="shared" si="358"/>
        <v>20033</v>
      </c>
      <c r="AX942" s="7" t="s">
        <v>1370</v>
      </c>
    </row>
    <row r="943" spans="1:50" hidden="1" outlineLevel="1">
      <c r="A943" t="s">
        <v>713</v>
      </c>
      <c r="B943" t="s">
        <v>1167</v>
      </c>
      <c r="C943" s="1">
        <f t="shared" si="347"/>
        <v>15688</v>
      </c>
      <c r="D943" s="7">
        <f>IF(N943&gt;0, RANK(N943,(N943:P943,Q943:AE943)),0)</f>
        <v>2</v>
      </c>
      <c r="E943" s="7">
        <f>IF(O943&gt;0,RANK(O943,(N943:P943,Q943:AE943)),0)</f>
        <v>1</v>
      </c>
      <c r="F943" s="7">
        <f>IF(P943&gt;0,RANK(P943,(N943:P943,Q943:AE943)),0)</f>
        <v>3</v>
      </c>
      <c r="G943" s="1">
        <f t="shared" si="348"/>
        <v>4147</v>
      </c>
      <c r="H943" s="2">
        <f t="shared" si="349"/>
        <v>0.2643421723610403</v>
      </c>
      <c r="I943" s="2"/>
      <c r="J943" s="2">
        <f t="shared" si="350"/>
        <v>0.33573431922488528</v>
      </c>
      <c r="K943" s="2">
        <f t="shared" si="351"/>
        <v>0.60007649158592558</v>
      </c>
      <c r="L943" s="2">
        <f t="shared" si="352"/>
        <v>4.4938806731259565E-2</v>
      </c>
      <c r="M943" s="2">
        <f t="shared" si="353"/>
        <v>1.925038245792958E-2</v>
      </c>
      <c r="N943" s="117">
        <v>5267</v>
      </c>
      <c r="O943" s="117">
        <v>9414</v>
      </c>
      <c r="P943" s="117">
        <v>705</v>
      </c>
      <c r="Q943" s="116">
        <v>302</v>
      </c>
      <c r="R943" s="116"/>
      <c r="S943" s="116"/>
      <c r="T943" s="116"/>
      <c r="U943" s="117"/>
      <c r="V943" s="117"/>
      <c r="W943" s="117"/>
      <c r="X943" s="117"/>
      <c r="Y943" s="117"/>
      <c r="Z943" s="117"/>
      <c r="AA943" s="117"/>
      <c r="AB943" s="117"/>
      <c r="AC943" s="117"/>
      <c r="AD943" s="117"/>
      <c r="AE943" s="117"/>
      <c r="AG943" s="7">
        <f>IF(Q943&gt;0,RANK(Q943,(N943:P943,Q943:AE943)),0)</f>
        <v>4</v>
      </c>
      <c r="AH943" s="7">
        <f>IF(R943&gt;0,RANK(R943,(N943:P943,Q943:AE943)),0)</f>
        <v>0</v>
      </c>
      <c r="AI943" s="7">
        <f>IF(T943&gt;0,RANK(T943,(N943:P943,Q943:AE943)),0)</f>
        <v>0</v>
      </c>
      <c r="AJ943" s="7">
        <f>IF(S943&gt;0,RANK(S943,(N943:P943,Q943:AE943)),0)</f>
        <v>0</v>
      </c>
      <c r="AK943" s="2">
        <f t="shared" si="354"/>
        <v>1.9250382457929628E-2</v>
      </c>
      <c r="AL943" s="2">
        <f t="shared" si="355"/>
        <v>0</v>
      </c>
      <c r="AM943" s="2">
        <f t="shared" si="356"/>
        <v>0</v>
      </c>
      <c r="AN943" s="2">
        <f t="shared" si="357"/>
        <v>0</v>
      </c>
      <c r="AP943" t="s">
        <v>713</v>
      </c>
      <c r="AQ943" t="s">
        <v>1167</v>
      </c>
      <c r="AR943">
        <v>4</v>
      </c>
      <c r="AT943" s="97">
        <v>20</v>
      </c>
      <c r="AU943" s="99">
        <v>35</v>
      </c>
      <c r="AV943" s="103">
        <f t="shared" si="358"/>
        <v>20035</v>
      </c>
      <c r="AX943" s="7" t="s">
        <v>1370</v>
      </c>
    </row>
    <row r="944" spans="1:50" hidden="1" outlineLevel="1">
      <c r="A944" t="s">
        <v>673</v>
      </c>
      <c r="B944" t="s">
        <v>1167</v>
      </c>
      <c r="C944" s="1">
        <f t="shared" si="347"/>
        <v>16381</v>
      </c>
      <c r="D944" s="7">
        <f>IF(N944&gt;0, RANK(N944,(N944:P944,Q944:AE944)),0)</f>
        <v>2</v>
      </c>
      <c r="E944" s="7">
        <f>IF(O944&gt;0,RANK(O944,(N944:P944,Q944:AE944)),0)</f>
        <v>1</v>
      </c>
      <c r="F944" s="7">
        <f>IF(P944&gt;0,RANK(P944,(N944:P944,Q944:AE944)),0)</f>
        <v>3</v>
      </c>
      <c r="G944" s="1">
        <f t="shared" si="348"/>
        <v>2196</v>
      </c>
      <c r="H944" s="2">
        <f t="shared" si="349"/>
        <v>0.13405774983212257</v>
      </c>
      <c r="I944" s="2"/>
      <c r="J944" s="2">
        <f t="shared" si="350"/>
        <v>0.40498138086807889</v>
      </c>
      <c r="K944" s="2">
        <f t="shared" si="351"/>
        <v>0.53903913070020149</v>
      </c>
      <c r="L944" s="2">
        <f t="shared" si="352"/>
        <v>3.5345827483059644E-2</v>
      </c>
      <c r="M944" s="2">
        <f t="shared" si="353"/>
        <v>2.0633660948659982E-2</v>
      </c>
      <c r="N944" s="117">
        <v>6634</v>
      </c>
      <c r="O944" s="117">
        <v>8830</v>
      </c>
      <c r="P944" s="117">
        <v>579</v>
      </c>
      <c r="Q944" s="116">
        <v>338</v>
      </c>
      <c r="R944" s="116"/>
      <c r="S944" s="116"/>
      <c r="T944" s="116"/>
      <c r="U944" s="117"/>
      <c r="V944" s="117"/>
      <c r="W944" s="117"/>
      <c r="X944" s="117"/>
      <c r="Y944" s="117"/>
      <c r="Z944" s="117"/>
      <c r="AA944" s="117"/>
      <c r="AB944" s="117"/>
      <c r="AC944" s="117"/>
      <c r="AD944" s="117"/>
      <c r="AE944" s="117"/>
      <c r="AG944" s="7">
        <f>IF(Q944&gt;0,RANK(Q944,(N944:P944,Q944:AE944)),0)</f>
        <v>4</v>
      </c>
      <c r="AH944" s="7">
        <f>IF(R944&gt;0,RANK(R944,(N944:P944,Q944:AE944)),0)</f>
        <v>0</v>
      </c>
      <c r="AI944" s="7">
        <f>IF(T944&gt;0,RANK(T944,(N944:P944,Q944:AE944)),0)</f>
        <v>0</v>
      </c>
      <c r="AJ944" s="7">
        <f>IF(S944&gt;0,RANK(S944,(N944:P944,Q944:AE944)),0)</f>
        <v>0</v>
      </c>
      <c r="AK944" s="2">
        <f t="shared" si="354"/>
        <v>2.0633660948660034E-2</v>
      </c>
      <c r="AL944" s="2">
        <f t="shared" si="355"/>
        <v>0</v>
      </c>
      <c r="AM944" s="2">
        <f t="shared" si="356"/>
        <v>0</v>
      </c>
      <c r="AN944" s="2">
        <f t="shared" si="357"/>
        <v>0</v>
      </c>
      <c r="AP944" t="s">
        <v>673</v>
      </c>
      <c r="AQ944" t="s">
        <v>1167</v>
      </c>
      <c r="AR944">
        <v>2</v>
      </c>
      <c r="AT944" s="97">
        <v>20</v>
      </c>
      <c r="AU944" s="99">
        <v>37</v>
      </c>
      <c r="AV944" s="103">
        <f t="shared" si="358"/>
        <v>20037</v>
      </c>
      <c r="AX944" s="7" t="s">
        <v>1370</v>
      </c>
    </row>
    <row r="945" spans="1:50" hidden="1" outlineLevel="1">
      <c r="A945" t="s">
        <v>2077</v>
      </c>
      <c r="B945" t="s">
        <v>1167</v>
      </c>
      <c r="C945" s="1">
        <f t="shared" si="347"/>
        <v>2066</v>
      </c>
      <c r="D945" s="7">
        <f>IF(N945&gt;0, RANK(N945,(N945:P945,Q945:AE945)),0)</f>
        <v>2</v>
      </c>
      <c r="E945" s="7">
        <f>IF(O945&gt;0,RANK(O945,(N945:P945,Q945:AE945)),0)</f>
        <v>1</v>
      </c>
      <c r="F945" s="7">
        <f>IF(P945&gt;0,RANK(P945,(N945:P945,Q945:AE945)),0)</f>
        <v>4</v>
      </c>
      <c r="G945" s="1">
        <f t="shared" si="348"/>
        <v>844</v>
      </c>
      <c r="H945" s="2">
        <f t="shared" si="349"/>
        <v>0.4085188770571152</v>
      </c>
      <c r="I945" s="2"/>
      <c r="J945" s="2">
        <f t="shared" si="350"/>
        <v>0.2686350435624395</v>
      </c>
      <c r="K945" s="2">
        <f t="shared" si="351"/>
        <v>0.67715392061955471</v>
      </c>
      <c r="L945" s="2">
        <f t="shared" si="352"/>
        <v>1.7909002904162634E-2</v>
      </c>
      <c r="M945" s="2">
        <f t="shared" si="353"/>
        <v>3.6302032913843159E-2</v>
      </c>
      <c r="N945" s="117">
        <v>555</v>
      </c>
      <c r="O945" s="117">
        <v>1399</v>
      </c>
      <c r="P945" s="117">
        <v>37</v>
      </c>
      <c r="Q945" s="116">
        <v>75</v>
      </c>
      <c r="R945" s="116"/>
      <c r="S945" s="116"/>
      <c r="T945" s="116"/>
      <c r="U945" s="117"/>
      <c r="V945" s="117"/>
      <c r="W945" s="117"/>
      <c r="X945" s="117"/>
      <c r="Y945" s="117"/>
      <c r="Z945" s="117"/>
      <c r="AA945" s="117"/>
      <c r="AB945" s="117"/>
      <c r="AC945" s="117"/>
      <c r="AD945" s="117"/>
      <c r="AE945" s="117"/>
      <c r="AG945" s="7">
        <f>IF(Q945&gt;0,RANK(Q945,(N945:P945,Q945:AE945)),0)</f>
        <v>3</v>
      </c>
      <c r="AH945" s="7">
        <f>IF(R945&gt;0,RANK(R945,(N945:P945,Q945:AE945)),0)</f>
        <v>0</v>
      </c>
      <c r="AI945" s="7">
        <f>IF(T945&gt;0,RANK(T945,(N945:P945,Q945:AE945)),0)</f>
        <v>0</v>
      </c>
      <c r="AJ945" s="7">
        <f>IF(S945&gt;0,RANK(S945,(N945:P945,Q945:AE945)),0)</f>
        <v>0</v>
      </c>
      <c r="AK945" s="2">
        <f t="shared" si="354"/>
        <v>3.6302032913843173E-2</v>
      </c>
      <c r="AL945" s="2">
        <f t="shared" si="355"/>
        <v>0</v>
      </c>
      <c r="AM945" s="2">
        <f t="shared" si="356"/>
        <v>0</v>
      </c>
      <c r="AN945" s="2">
        <f t="shared" si="357"/>
        <v>0</v>
      </c>
      <c r="AP945" t="s">
        <v>2077</v>
      </c>
      <c r="AQ945" t="s">
        <v>1167</v>
      </c>
      <c r="AR945">
        <v>1</v>
      </c>
      <c r="AT945" s="97">
        <v>20</v>
      </c>
      <c r="AU945" s="99">
        <v>39</v>
      </c>
      <c r="AV945" s="103">
        <f t="shared" si="358"/>
        <v>20039</v>
      </c>
      <c r="AX945" s="7" t="s">
        <v>1370</v>
      </c>
    </row>
    <row r="946" spans="1:50" hidden="1" outlineLevel="1">
      <c r="A946" t="s">
        <v>1646</v>
      </c>
      <c r="B946" t="s">
        <v>1167</v>
      </c>
      <c r="C946" s="1">
        <f t="shared" si="347"/>
        <v>9120</v>
      </c>
      <c r="D946" s="7">
        <f>IF(N946&gt;0, RANK(N946,(N946:P946,Q946:AE946)),0)</f>
        <v>2</v>
      </c>
      <c r="E946" s="7">
        <f>IF(O946&gt;0,RANK(O946,(N946:P946,Q946:AE946)),0)</f>
        <v>1</v>
      </c>
      <c r="F946" s="7">
        <f>IF(P946&gt;0,RANK(P946,(N946:P946,Q946:AE946)),0)</f>
        <v>3</v>
      </c>
      <c r="G946" s="1">
        <f t="shared" si="348"/>
        <v>2579</v>
      </c>
      <c r="H946" s="2">
        <f t="shared" si="349"/>
        <v>0.28278508771929822</v>
      </c>
      <c r="I946" s="2"/>
      <c r="J946" s="2">
        <f t="shared" si="350"/>
        <v>0.33157894736842103</v>
      </c>
      <c r="K946" s="2">
        <f t="shared" si="351"/>
        <v>0.61436403508771931</v>
      </c>
      <c r="L946" s="2">
        <f t="shared" si="352"/>
        <v>4.0131578947368421E-2</v>
      </c>
      <c r="M946" s="2">
        <f t="shared" si="353"/>
        <v>1.3925438596491299E-2</v>
      </c>
      <c r="N946" s="117">
        <v>3024</v>
      </c>
      <c r="O946" s="117">
        <v>5603</v>
      </c>
      <c r="P946" s="117">
        <v>366</v>
      </c>
      <c r="Q946" s="116">
        <v>127</v>
      </c>
      <c r="R946" s="116"/>
      <c r="S946" s="116"/>
      <c r="T946" s="116"/>
      <c r="U946" s="117"/>
      <c r="V946" s="117"/>
      <c r="W946" s="117"/>
      <c r="X946" s="117"/>
      <c r="Y946" s="117"/>
      <c r="Z946" s="117"/>
      <c r="AA946" s="117"/>
      <c r="AB946" s="117"/>
      <c r="AC946" s="117"/>
      <c r="AD946" s="117"/>
      <c r="AE946" s="117"/>
      <c r="AG946" s="7">
        <f>IF(Q946&gt;0,RANK(Q946,(N946:P946,Q946:AE946)),0)</f>
        <v>4</v>
      </c>
      <c r="AH946" s="7">
        <f>IF(R946&gt;0,RANK(R946,(N946:P946,Q946:AE946)),0)</f>
        <v>0</v>
      </c>
      <c r="AI946" s="7">
        <f>IF(T946&gt;0,RANK(T946,(N946:P946,Q946:AE946)),0)</f>
        <v>0</v>
      </c>
      <c r="AJ946" s="7">
        <f>IF(S946&gt;0,RANK(S946,(N946:P946,Q946:AE946)),0)</f>
        <v>0</v>
      </c>
      <c r="AK946" s="2">
        <f t="shared" si="354"/>
        <v>1.3925438596491228E-2</v>
      </c>
      <c r="AL946" s="2">
        <f t="shared" si="355"/>
        <v>0</v>
      </c>
      <c r="AM946" s="2">
        <f t="shared" si="356"/>
        <v>0</v>
      </c>
      <c r="AN946" s="2">
        <f t="shared" si="357"/>
        <v>0</v>
      </c>
      <c r="AP946" t="s">
        <v>1646</v>
      </c>
      <c r="AQ946" t="s">
        <v>1167</v>
      </c>
      <c r="AR946">
        <v>1</v>
      </c>
      <c r="AT946" s="97">
        <v>20</v>
      </c>
      <c r="AU946" s="99">
        <v>41</v>
      </c>
      <c r="AV946" s="103">
        <f t="shared" si="358"/>
        <v>20041</v>
      </c>
      <c r="AX946" s="7" t="s">
        <v>1370</v>
      </c>
    </row>
    <row r="947" spans="1:50" hidden="1" outlineLevel="1">
      <c r="A947" t="s">
        <v>528</v>
      </c>
      <c r="B947" t="s">
        <v>1167</v>
      </c>
      <c r="C947" s="1">
        <f t="shared" si="347"/>
        <v>3900</v>
      </c>
      <c r="D947" s="7">
        <f>IF(N947&gt;0, RANK(N947,(N947:P947,Q947:AE947)),0)</f>
        <v>2</v>
      </c>
      <c r="E947" s="7">
        <f>IF(O947&gt;0,RANK(O947,(N947:P947,Q947:AE947)),0)</f>
        <v>1</v>
      </c>
      <c r="F947" s="7">
        <f>IF(P947&gt;0,RANK(P947,(N947:P947,Q947:AE947)),0)</f>
        <v>3</v>
      </c>
      <c r="G947" s="1">
        <f t="shared" si="348"/>
        <v>1487</v>
      </c>
      <c r="H947" s="2">
        <f t="shared" si="349"/>
        <v>0.38128205128205128</v>
      </c>
      <c r="I947" s="2"/>
      <c r="J947" s="2">
        <f t="shared" si="350"/>
        <v>0.2712820512820513</v>
      </c>
      <c r="K947" s="2">
        <f t="shared" si="351"/>
        <v>0.65256410256410258</v>
      </c>
      <c r="L947" s="2">
        <f t="shared" si="352"/>
        <v>4.3333333333333335E-2</v>
      </c>
      <c r="M947" s="2">
        <f t="shared" si="353"/>
        <v>3.2820512820512793E-2</v>
      </c>
      <c r="N947" s="117">
        <v>1058</v>
      </c>
      <c r="O947" s="117">
        <v>2545</v>
      </c>
      <c r="P947" s="117">
        <v>169</v>
      </c>
      <c r="Q947" s="116">
        <v>128</v>
      </c>
      <c r="R947" s="116"/>
      <c r="S947" s="116"/>
      <c r="T947" s="116"/>
      <c r="U947" s="117"/>
      <c r="V947" s="117"/>
      <c r="W947" s="117"/>
      <c r="X947" s="117"/>
      <c r="Y947" s="117"/>
      <c r="Z947" s="117"/>
      <c r="AA947" s="117"/>
      <c r="AB947" s="117"/>
      <c r="AC947" s="117"/>
      <c r="AD947" s="117"/>
      <c r="AE947" s="117"/>
      <c r="AG947" s="7">
        <f>IF(Q947&gt;0,RANK(Q947,(N947:P947,Q947:AE947)),0)</f>
        <v>4</v>
      </c>
      <c r="AH947" s="7">
        <f>IF(R947&gt;0,RANK(R947,(N947:P947,Q947:AE947)),0)</f>
        <v>0</v>
      </c>
      <c r="AI947" s="7">
        <f>IF(T947&gt;0,RANK(T947,(N947:P947,Q947:AE947)),0)</f>
        <v>0</v>
      </c>
      <c r="AJ947" s="7">
        <f>IF(S947&gt;0,RANK(S947,(N947:P947,Q947:AE947)),0)</f>
        <v>0</v>
      </c>
      <c r="AK947" s="2">
        <f t="shared" si="354"/>
        <v>3.282051282051282E-2</v>
      </c>
      <c r="AL947" s="2">
        <f t="shared" si="355"/>
        <v>0</v>
      </c>
      <c r="AM947" s="2">
        <f t="shared" si="356"/>
        <v>0</v>
      </c>
      <c r="AN947" s="2">
        <f t="shared" si="357"/>
        <v>0</v>
      </c>
      <c r="AP947" t="s">
        <v>528</v>
      </c>
      <c r="AQ947" t="s">
        <v>1167</v>
      </c>
      <c r="AR947">
        <v>2</v>
      </c>
      <c r="AT947" s="97">
        <v>20</v>
      </c>
      <c r="AU947" s="99">
        <v>43</v>
      </c>
      <c r="AV947" s="103">
        <f t="shared" si="358"/>
        <v>20043</v>
      </c>
      <c r="AX947" s="7" t="s">
        <v>1370</v>
      </c>
    </row>
    <row r="948" spans="1:50" hidden="1" outlineLevel="1">
      <c r="A948" t="s">
        <v>2236</v>
      </c>
      <c r="B948" t="s">
        <v>1167</v>
      </c>
      <c r="C948" s="1">
        <f t="shared" si="347"/>
        <v>41625</v>
      </c>
      <c r="D948" s="7">
        <f>IF(N948&gt;0, RANK(N948,(N948:P948,Q948:AE948)),0)</f>
        <v>2</v>
      </c>
      <c r="E948" s="7">
        <f>IF(O948&gt;0,RANK(O948,(N948:P948,Q948:AE948)),0)</f>
        <v>1</v>
      </c>
      <c r="F948" s="7">
        <f>IF(P948&gt;0,RANK(P948,(N948:P948,Q948:AE948)),0)</f>
        <v>3</v>
      </c>
      <c r="G948" s="1">
        <f t="shared" si="348"/>
        <v>10360</v>
      </c>
      <c r="H948" s="2">
        <f t="shared" si="349"/>
        <v>0.24888888888888888</v>
      </c>
      <c r="I948" s="2"/>
      <c r="J948" s="2">
        <f t="shared" si="350"/>
        <v>0.34546546546546547</v>
      </c>
      <c r="K948" s="2">
        <f t="shared" si="351"/>
        <v>0.59435435435435435</v>
      </c>
      <c r="L948" s="2">
        <f t="shared" si="352"/>
        <v>3.0822822822822823E-2</v>
      </c>
      <c r="M948" s="2">
        <f t="shared" si="353"/>
        <v>2.9357357357357408E-2</v>
      </c>
      <c r="N948" s="117">
        <v>14380</v>
      </c>
      <c r="O948" s="117">
        <v>24740</v>
      </c>
      <c r="P948" s="117">
        <v>1283</v>
      </c>
      <c r="Q948" s="116">
        <v>1222</v>
      </c>
      <c r="R948" s="116"/>
      <c r="S948" s="116"/>
      <c r="T948" s="116"/>
      <c r="U948" s="117"/>
      <c r="V948" s="117"/>
      <c r="W948" s="117"/>
      <c r="X948" s="117"/>
      <c r="Y948" s="117"/>
      <c r="Z948" s="117"/>
      <c r="AA948" s="117"/>
      <c r="AB948" s="117"/>
      <c r="AC948" s="117"/>
      <c r="AD948" s="117"/>
      <c r="AE948" s="117"/>
      <c r="AG948" s="7">
        <f>IF(Q948&gt;0,RANK(Q948,(N948:P948,Q948:AE948)),0)</f>
        <v>4</v>
      </c>
      <c r="AH948" s="7">
        <f>IF(R948&gt;0,RANK(R948,(N948:P948,Q948:AE948)),0)</f>
        <v>0</v>
      </c>
      <c r="AI948" s="7">
        <f>IF(T948&gt;0,RANK(T948,(N948:P948,Q948:AE948)),0)</f>
        <v>0</v>
      </c>
      <c r="AJ948" s="7">
        <f>IF(S948&gt;0,RANK(S948,(N948:P948,Q948:AE948)),0)</f>
        <v>0</v>
      </c>
      <c r="AK948" s="2">
        <f t="shared" si="354"/>
        <v>2.9357357357357356E-2</v>
      </c>
      <c r="AL948" s="2">
        <f t="shared" si="355"/>
        <v>0</v>
      </c>
      <c r="AM948" s="2">
        <f t="shared" si="356"/>
        <v>0</v>
      </c>
      <c r="AN948" s="2">
        <f t="shared" si="357"/>
        <v>0</v>
      </c>
      <c r="AP948" t="s">
        <v>2236</v>
      </c>
      <c r="AQ948" t="s">
        <v>1167</v>
      </c>
      <c r="AR948">
        <v>0</v>
      </c>
      <c r="AT948" s="97">
        <v>20</v>
      </c>
      <c r="AU948" s="99">
        <v>45</v>
      </c>
      <c r="AV948" s="103">
        <f t="shared" si="358"/>
        <v>20045</v>
      </c>
      <c r="AX948" s="7" t="s">
        <v>1370</v>
      </c>
    </row>
    <row r="949" spans="1:50" hidden="1" outlineLevel="1">
      <c r="A949" t="s">
        <v>491</v>
      </c>
      <c r="B949" t="s">
        <v>1167</v>
      </c>
      <c r="C949" s="1">
        <f t="shared" si="347"/>
        <v>1916</v>
      </c>
      <c r="D949" s="7">
        <f>IF(N949&gt;0, RANK(N949,(N949:P949,Q949:AE949)),0)</f>
        <v>2</v>
      </c>
      <c r="E949" s="7">
        <f>IF(O949&gt;0,RANK(O949,(N949:P949,Q949:AE949)),0)</f>
        <v>1</v>
      </c>
      <c r="F949" s="7">
        <f>IF(P949&gt;0,RANK(P949,(N949:P949,Q949:AE949)),0)</f>
        <v>3</v>
      </c>
      <c r="G949" s="1">
        <f t="shared" si="348"/>
        <v>493</v>
      </c>
      <c r="H949" s="2">
        <f t="shared" si="349"/>
        <v>0.25730688935281837</v>
      </c>
      <c r="I949" s="2"/>
      <c r="J949" s="2">
        <f t="shared" si="350"/>
        <v>0.33924843423799583</v>
      </c>
      <c r="K949" s="2">
        <f t="shared" si="351"/>
        <v>0.5965553235908142</v>
      </c>
      <c r="L949" s="2">
        <f t="shared" si="352"/>
        <v>3.3402922755741124E-2</v>
      </c>
      <c r="M949" s="2">
        <f t="shared" si="353"/>
        <v>3.0793319415448897E-2</v>
      </c>
      <c r="N949" s="117">
        <v>650</v>
      </c>
      <c r="O949" s="117">
        <v>1143</v>
      </c>
      <c r="P949" s="117">
        <v>64</v>
      </c>
      <c r="Q949" s="116">
        <v>59</v>
      </c>
      <c r="R949" s="116"/>
      <c r="S949" s="116"/>
      <c r="T949" s="116"/>
      <c r="U949" s="117"/>
      <c r="V949" s="117"/>
      <c r="W949" s="117"/>
      <c r="X949" s="117"/>
      <c r="Y949" s="117"/>
      <c r="Z949" s="117"/>
      <c r="AA949" s="117"/>
      <c r="AB949" s="117"/>
      <c r="AC949" s="117"/>
      <c r="AD949" s="117"/>
      <c r="AE949" s="117"/>
      <c r="AG949" s="7">
        <f>IF(Q949&gt;0,RANK(Q949,(N949:P949,Q949:AE949)),0)</f>
        <v>4</v>
      </c>
      <c r="AH949" s="7">
        <f>IF(R949&gt;0,RANK(R949,(N949:P949,Q949:AE949)),0)</f>
        <v>0</v>
      </c>
      <c r="AI949" s="7">
        <f>IF(T949&gt;0,RANK(T949,(N949:P949,Q949:AE949)),0)</f>
        <v>0</v>
      </c>
      <c r="AJ949" s="7">
        <f>IF(S949&gt;0,RANK(S949,(N949:P949,Q949:AE949)),0)</f>
        <v>0</v>
      </c>
      <c r="AK949" s="2">
        <f t="shared" si="354"/>
        <v>3.0793319415448852E-2</v>
      </c>
      <c r="AL949" s="2">
        <f t="shared" si="355"/>
        <v>0</v>
      </c>
      <c r="AM949" s="2">
        <f t="shared" si="356"/>
        <v>0</v>
      </c>
      <c r="AN949" s="2">
        <f t="shared" si="357"/>
        <v>0</v>
      </c>
      <c r="AP949" t="s">
        <v>491</v>
      </c>
      <c r="AQ949" t="s">
        <v>1167</v>
      </c>
      <c r="AR949">
        <v>1</v>
      </c>
      <c r="AT949" s="97">
        <v>20</v>
      </c>
      <c r="AU949" s="99">
        <v>47</v>
      </c>
      <c r="AV949" s="103">
        <f t="shared" si="358"/>
        <v>20047</v>
      </c>
      <c r="AX949" s="7" t="s">
        <v>1370</v>
      </c>
    </row>
    <row r="950" spans="1:50" hidden="1" outlineLevel="1">
      <c r="A950" t="s">
        <v>492</v>
      </c>
      <c r="B950" t="s">
        <v>1167</v>
      </c>
      <c r="C950" s="1">
        <f t="shared" si="347"/>
        <v>1717</v>
      </c>
      <c r="D950" s="7">
        <f>IF(N950&gt;0, RANK(N950,(N950:P950,Q950:AE950)),0)</f>
        <v>2</v>
      </c>
      <c r="E950" s="7">
        <f>IF(O950&gt;0,RANK(O950,(N950:P950,Q950:AE950)),0)</f>
        <v>1</v>
      </c>
      <c r="F950" s="7">
        <f>IF(P950&gt;0,RANK(P950,(N950:P950,Q950:AE950)),0)</f>
        <v>3</v>
      </c>
      <c r="G950" s="1">
        <f t="shared" si="348"/>
        <v>599</v>
      </c>
      <c r="H950" s="2">
        <f t="shared" si="349"/>
        <v>0.34886429819452536</v>
      </c>
      <c r="I950" s="2"/>
      <c r="J950" s="2">
        <f t="shared" si="350"/>
        <v>0.29237041351193943</v>
      </c>
      <c r="K950" s="2">
        <f t="shared" si="351"/>
        <v>0.64123471170646473</v>
      </c>
      <c r="L950" s="2">
        <f t="shared" si="352"/>
        <v>4.3680838672102505E-2</v>
      </c>
      <c r="M950" s="2">
        <f t="shared" si="353"/>
        <v>2.2714036109493387E-2</v>
      </c>
      <c r="N950" s="117">
        <v>502</v>
      </c>
      <c r="O950" s="117">
        <v>1101</v>
      </c>
      <c r="P950" s="117">
        <v>75</v>
      </c>
      <c r="Q950" s="116">
        <v>39</v>
      </c>
      <c r="R950" s="116"/>
      <c r="S950" s="116"/>
      <c r="T950" s="116"/>
      <c r="U950" s="117"/>
      <c r="V950" s="117"/>
      <c r="W950" s="117"/>
      <c r="X950" s="117"/>
      <c r="Y950" s="117"/>
      <c r="Z950" s="117"/>
      <c r="AA950" s="117"/>
      <c r="AB950" s="117"/>
      <c r="AC950" s="117"/>
      <c r="AD950" s="117"/>
      <c r="AE950" s="117"/>
      <c r="AG950" s="7">
        <f>IF(Q950&gt;0,RANK(Q950,(N950:P950,Q950:AE950)),0)</f>
        <v>4</v>
      </c>
      <c r="AH950" s="7">
        <f>IF(R950&gt;0,RANK(R950,(N950:P950,Q950:AE950)),0)</f>
        <v>0</v>
      </c>
      <c r="AI950" s="7">
        <f>IF(T950&gt;0,RANK(T950,(N950:P950,Q950:AE950)),0)</f>
        <v>0</v>
      </c>
      <c r="AJ950" s="7">
        <f>IF(S950&gt;0,RANK(S950,(N950:P950,Q950:AE950)),0)</f>
        <v>0</v>
      </c>
      <c r="AK950" s="2">
        <f t="shared" si="354"/>
        <v>2.2714036109493303E-2</v>
      </c>
      <c r="AL950" s="2">
        <f t="shared" si="355"/>
        <v>0</v>
      </c>
      <c r="AM950" s="2">
        <f t="shared" si="356"/>
        <v>0</v>
      </c>
      <c r="AN950" s="2">
        <f t="shared" si="357"/>
        <v>0</v>
      </c>
      <c r="AP950" t="s">
        <v>492</v>
      </c>
      <c r="AQ950" t="s">
        <v>1167</v>
      </c>
      <c r="AR950">
        <v>4</v>
      </c>
      <c r="AT950" s="97">
        <v>20</v>
      </c>
      <c r="AU950" s="99">
        <v>49</v>
      </c>
      <c r="AV950" s="103">
        <f t="shared" si="358"/>
        <v>20049</v>
      </c>
      <c r="AX950" s="7" t="s">
        <v>1370</v>
      </c>
    </row>
    <row r="951" spans="1:50" hidden="1" outlineLevel="1">
      <c r="A951" t="s">
        <v>1377</v>
      </c>
      <c r="B951" t="s">
        <v>1167</v>
      </c>
      <c r="C951" s="1">
        <f t="shared" si="347"/>
        <v>12362</v>
      </c>
      <c r="D951" s="7">
        <f>IF(N951&gt;0, RANK(N951,(N951:P951,Q951:AE951)),0)</f>
        <v>2</v>
      </c>
      <c r="E951" s="7">
        <f>IF(O951&gt;0,RANK(O951,(N951:P951,Q951:AE951)),0)</f>
        <v>1</v>
      </c>
      <c r="F951" s="7">
        <f>IF(P951&gt;0,RANK(P951,(N951:P951,Q951:AE951)),0)</f>
        <v>3</v>
      </c>
      <c r="G951" s="1">
        <f t="shared" si="348"/>
        <v>2554</v>
      </c>
      <c r="H951" s="2">
        <f t="shared" si="349"/>
        <v>0.20660087364504126</v>
      </c>
      <c r="I951" s="2"/>
      <c r="J951" s="2">
        <f t="shared" si="350"/>
        <v>0.3742921857304643</v>
      </c>
      <c r="K951" s="2">
        <f t="shared" si="351"/>
        <v>0.58089305937550562</v>
      </c>
      <c r="L951" s="2">
        <f t="shared" si="352"/>
        <v>2.9768645850186053E-2</v>
      </c>
      <c r="M951" s="2">
        <f t="shared" si="353"/>
        <v>1.5046109043844031E-2</v>
      </c>
      <c r="N951" s="117">
        <v>4627</v>
      </c>
      <c r="O951" s="117">
        <v>7181</v>
      </c>
      <c r="P951" s="117">
        <v>368</v>
      </c>
      <c r="Q951" s="116">
        <v>186</v>
      </c>
      <c r="R951" s="116"/>
      <c r="S951" s="116"/>
      <c r="T951" s="116"/>
      <c r="U951" s="117"/>
      <c r="V951" s="117"/>
      <c r="W951" s="117"/>
      <c r="X951" s="117"/>
      <c r="Y951" s="117"/>
      <c r="Z951" s="117"/>
      <c r="AA951" s="117"/>
      <c r="AB951" s="117"/>
      <c r="AC951" s="117"/>
      <c r="AD951" s="117"/>
      <c r="AE951" s="117"/>
      <c r="AG951" s="7">
        <f>IF(Q951&gt;0,RANK(Q951,(N951:P951,Q951:AE951)),0)</f>
        <v>4</v>
      </c>
      <c r="AH951" s="7">
        <f>IF(R951&gt;0,RANK(R951,(N951:P951,Q951:AE951)),0)</f>
        <v>0</v>
      </c>
      <c r="AI951" s="7">
        <f>IF(T951&gt;0,RANK(T951,(N951:P951,Q951:AE951)),0)</f>
        <v>0</v>
      </c>
      <c r="AJ951" s="7">
        <f>IF(S951&gt;0,RANK(S951,(N951:P951,Q951:AE951)),0)</f>
        <v>0</v>
      </c>
      <c r="AK951" s="2">
        <f t="shared" si="354"/>
        <v>1.5046109043844038E-2</v>
      </c>
      <c r="AL951" s="2">
        <f t="shared" si="355"/>
        <v>0</v>
      </c>
      <c r="AM951" s="2">
        <f t="shared" si="356"/>
        <v>0</v>
      </c>
      <c r="AN951" s="2">
        <f t="shared" si="357"/>
        <v>0</v>
      </c>
      <c r="AP951" t="s">
        <v>1377</v>
      </c>
      <c r="AQ951" t="s">
        <v>1167</v>
      </c>
      <c r="AR951">
        <v>1</v>
      </c>
      <c r="AT951" s="97">
        <v>20</v>
      </c>
      <c r="AU951" s="99">
        <v>51</v>
      </c>
      <c r="AV951" s="103">
        <f t="shared" si="358"/>
        <v>20051</v>
      </c>
      <c r="AX951" s="7" t="s">
        <v>1370</v>
      </c>
    </row>
    <row r="952" spans="1:50" hidden="1" outlineLevel="1">
      <c r="A952" t="s">
        <v>764</v>
      </c>
      <c r="B952" t="s">
        <v>1167</v>
      </c>
      <c r="C952" s="1">
        <f t="shared" si="347"/>
        <v>3184</v>
      </c>
      <c r="D952" s="7">
        <f>IF(N952&gt;0, RANK(N952,(N952:P952,Q952:AE952)),0)</f>
        <v>2</v>
      </c>
      <c r="E952" s="7">
        <f>IF(O952&gt;0,RANK(O952,(N952:P952,Q952:AE952)),0)</f>
        <v>1</v>
      </c>
      <c r="F952" s="7">
        <f>IF(P952&gt;0,RANK(P952,(N952:P952,Q952:AE952)),0)</f>
        <v>3</v>
      </c>
      <c r="G952" s="1">
        <f t="shared" si="348"/>
        <v>960</v>
      </c>
      <c r="H952" s="2">
        <f t="shared" si="349"/>
        <v>0.30150753768844218</v>
      </c>
      <c r="I952" s="2"/>
      <c r="J952" s="2">
        <f t="shared" si="350"/>
        <v>0.33197236180904521</v>
      </c>
      <c r="K952" s="2">
        <f t="shared" si="351"/>
        <v>0.6334798994974874</v>
      </c>
      <c r="L952" s="2">
        <f t="shared" si="352"/>
        <v>2.4183417085427136E-2</v>
      </c>
      <c r="M952" s="2">
        <f t="shared" si="353"/>
        <v>1.0364321608040253E-2</v>
      </c>
      <c r="N952" s="117">
        <v>1057</v>
      </c>
      <c r="O952" s="117">
        <v>2017</v>
      </c>
      <c r="P952" s="117">
        <v>77</v>
      </c>
      <c r="Q952" s="116">
        <v>33</v>
      </c>
      <c r="R952" s="116"/>
      <c r="S952" s="116"/>
      <c r="T952" s="116"/>
      <c r="U952" s="117"/>
      <c r="V952" s="117"/>
      <c r="W952" s="117"/>
      <c r="X952" s="117"/>
      <c r="Y952" s="117"/>
      <c r="Z952" s="117"/>
      <c r="AA952" s="117"/>
      <c r="AB952" s="117"/>
      <c r="AC952" s="117"/>
      <c r="AD952" s="117"/>
      <c r="AE952" s="117"/>
      <c r="AG952" s="7">
        <f>IF(Q952&gt;0,RANK(Q952,(N952:P952,Q952:AE952)),0)</f>
        <v>4</v>
      </c>
      <c r="AH952" s="7">
        <f>IF(R952&gt;0,RANK(R952,(N952:P952,Q952:AE952)),0)</f>
        <v>0</v>
      </c>
      <c r="AI952" s="7">
        <f>IF(T952&gt;0,RANK(T952,(N952:P952,Q952:AE952)),0)</f>
        <v>0</v>
      </c>
      <c r="AJ952" s="7">
        <f>IF(S952&gt;0,RANK(S952,(N952:P952,Q952:AE952)),0)</f>
        <v>0</v>
      </c>
      <c r="AK952" s="2">
        <f t="shared" si="354"/>
        <v>1.0364321608040201E-2</v>
      </c>
      <c r="AL952" s="2">
        <f t="shared" si="355"/>
        <v>0</v>
      </c>
      <c r="AM952" s="2">
        <f t="shared" si="356"/>
        <v>0</v>
      </c>
      <c r="AN952" s="2">
        <f t="shared" si="357"/>
        <v>0</v>
      </c>
      <c r="AP952" t="s">
        <v>764</v>
      </c>
      <c r="AQ952" t="s">
        <v>1167</v>
      </c>
      <c r="AR952">
        <v>1</v>
      </c>
      <c r="AT952" s="97">
        <v>20</v>
      </c>
      <c r="AU952" s="99">
        <v>53</v>
      </c>
      <c r="AV952" s="103">
        <f t="shared" si="358"/>
        <v>20053</v>
      </c>
      <c r="AX952" s="7" t="s">
        <v>1370</v>
      </c>
    </row>
    <row r="953" spans="1:50" hidden="1" outlineLevel="1">
      <c r="A953" t="s">
        <v>1181</v>
      </c>
      <c r="B953" t="s">
        <v>1167</v>
      </c>
      <c r="C953" s="1">
        <f t="shared" si="347"/>
        <v>10849</v>
      </c>
      <c r="D953" s="7">
        <f>IF(N953&gt;0, RANK(N953,(N953:P953,Q953:AE953)),0)</f>
        <v>2</v>
      </c>
      <c r="E953" s="7">
        <f>IF(O953&gt;0,RANK(O953,(N953:P953,Q953:AE953)),0)</f>
        <v>1</v>
      </c>
      <c r="F953" s="7">
        <f>IF(P953&gt;0,RANK(P953,(N953:P953,Q953:AE953)),0)</f>
        <v>3</v>
      </c>
      <c r="G953" s="1">
        <f t="shared" si="348"/>
        <v>4211</v>
      </c>
      <c r="H953" s="2">
        <f t="shared" si="349"/>
        <v>0.38814637293759796</v>
      </c>
      <c r="I953" s="2"/>
      <c r="J953" s="2">
        <f t="shared" si="350"/>
        <v>0.28150059913356068</v>
      </c>
      <c r="K953" s="2">
        <f t="shared" si="351"/>
        <v>0.66964697207115864</v>
      </c>
      <c r="L953" s="2">
        <f t="shared" si="352"/>
        <v>3.2261037883675917E-2</v>
      </c>
      <c r="M953" s="2">
        <f t="shared" si="353"/>
        <v>1.6591390911604817E-2</v>
      </c>
      <c r="N953" s="117">
        <v>3054</v>
      </c>
      <c r="O953" s="117">
        <v>7265</v>
      </c>
      <c r="P953" s="117">
        <v>350</v>
      </c>
      <c r="Q953" s="116">
        <v>180</v>
      </c>
      <c r="R953" s="116"/>
      <c r="S953" s="116"/>
      <c r="T953" s="116"/>
      <c r="U953" s="117"/>
      <c r="V953" s="117"/>
      <c r="W953" s="117"/>
      <c r="X953" s="117"/>
      <c r="Y953" s="117"/>
      <c r="Z953" s="117"/>
      <c r="AA953" s="117"/>
      <c r="AB953" s="117"/>
      <c r="AC953" s="117"/>
      <c r="AD953" s="117"/>
      <c r="AE953" s="117"/>
      <c r="AG953" s="7">
        <f>IF(Q953&gt;0,RANK(Q953,(N953:P953,Q953:AE953)),0)</f>
        <v>4</v>
      </c>
      <c r="AH953" s="7">
        <f>IF(R953&gt;0,RANK(R953,(N953:P953,Q953:AE953)),0)</f>
        <v>0</v>
      </c>
      <c r="AI953" s="7">
        <f>IF(T953&gt;0,RANK(T953,(N953:P953,Q953:AE953)),0)</f>
        <v>0</v>
      </c>
      <c r="AJ953" s="7">
        <f>IF(S953&gt;0,RANK(S953,(N953:P953,Q953:AE953)),0)</f>
        <v>0</v>
      </c>
      <c r="AK953" s="2">
        <f t="shared" si="354"/>
        <v>1.6591390911604754E-2</v>
      </c>
      <c r="AL953" s="2">
        <f t="shared" si="355"/>
        <v>0</v>
      </c>
      <c r="AM953" s="2">
        <f t="shared" si="356"/>
        <v>0</v>
      </c>
      <c r="AN953" s="2">
        <f t="shared" si="357"/>
        <v>0</v>
      </c>
      <c r="AP953" t="s">
        <v>1181</v>
      </c>
      <c r="AQ953" t="s">
        <v>1167</v>
      </c>
      <c r="AR953">
        <v>1</v>
      </c>
      <c r="AT953" s="97">
        <v>20</v>
      </c>
      <c r="AU953" s="99">
        <v>55</v>
      </c>
      <c r="AV953" s="103">
        <f t="shared" si="358"/>
        <v>20055</v>
      </c>
      <c r="AX953" s="7" t="s">
        <v>1370</v>
      </c>
    </row>
    <row r="954" spans="1:50" hidden="1" outlineLevel="1">
      <c r="A954" t="s">
        <v>181</v>
      </c>
      <c r="B954" t="s">
        <v>1167</v>
      </c>
      <c r="C954" s="1">
        <f t="shared" si="347"/>
        <v>10291</v>
      </c>
      <c r="D954" s="7">
        <f>IF(N954&gt;0, RANK(N954,(N954:P954,Q954:AE954)),0)</f>
        <v>2</v>
      </c>
      <c r="E954" s="7">
        <f>IF(O954&gt;0,RANK(O954,(N954:P954,Q954:AE954)),0)</f>
        <v>1</v>
      </c>
      <c r="F954" s="7">
        <f>IF(P954&gt;0,RANK(P954,(N954:P954,Q954:AE954)),0)</f>
        <v>3</v>
      </c>
      <c r="G954" s="1">
        <f t="shared" si="348"/>
        <v>4056</v>
      </c>
      <c r="H954" s="2">
        <f t="shared" si="349"/>
        <v>0.39413079389758043</v>
      </c>
      <c r="I954" s="2"/>
      <c r="J954" s="2">
        <f t="shared" si="350"/>
        <v>0.27742687785443593</v>
      </c>
      <c r="K954" s="2">
        <f t="shared" si="351"/>
        <v>0.67155767175201631</v>
      </c>
      <c r="L954" s="2">
        <f t="shared" si="352"/>
        <v>2.6916723350500438E-2</v>
      </c>
      <c r="M954" s="2">
        <f t="shared" si="353"/>
        <v>2.4098727043047274E-2</v>
      </c>
      <c r="N954" s="117">
        <v>2855</v>
      </c>
      <c r="O954" s="117">
        <v>6911</v>
      </c>
      <c r="P954" s="117">
        <v>277</v>
      </c>
      <c r="Q954" s="116">
        <v>248</v>
      </c>
      <c r="R954" s="116"/>
      <c r="S954" s="116"/>
      <c r="T954" s="116"/>
      <c r="U954" s="117"/>
      <c r="V954" s="117"/>
      <c r="W954" s="117"/>
      <c r="X954" s="117"/>
      <c r="Y954" s="117"/>
      <c r="Z954" s="117"/>
      <c r="AA954" s="117"/>
      <c r="AB954" s="117"/>
      <c r="AC954" s="117"/>
      <c r="AD954" s="117"/>
      <c r="AE954" s="117"/>
      <c r="AG954" s="7">
        <f>IF(Q954&gt;0,RANK(Q954,(N954:P954,Q954:AE954)),0)</f>
        <v>4</v>
      </c>
      <c r="AH954" s="7">
        <f>IF(R954&gt;0,RANK(R954,(N954:P954,Q954:AE954)),0)</f>
        <v>0</v>
      </c>
      <c r="AI954" s="7">
        <f>IF(T954&gt;0,RANK(T954,(N954:P954,Q954:AE954)),0)</f>
        <v>0</v>
      </c>
      <c r="AJ954" s="7">
        <f>IF(S954&gt;0,RANK(S954,(N954:P954,Q954:AE954)),0)</f>
        <v>0</v>
      </c>
      <c r="AK954" s="2">
        <f t="shared" si="354"/>
        <v>2.4098727043047323E-2</v>
      </c>
      <c r="AL954" s="2">
        <f t="shared" si="355"/>
        <v>0</v>
      </c>
      <c r="AM954" s="2">
        <f t="shared" si="356"/>
        <v>0</v>
      </c>
      <c r="AN954" s="2">
        <f t="shared" si="357"/>
        <v>0</v>
      </c>
      <c r="AP954" t="s">
        <v>181</v>
      </c>
      <c r="AQ954" t="s">
        <v>1167</v>
      </c>
      <c r="AR954">
        <v>1</v>
      </c>
      <c r="AT954" s="97">
        <v>20</v>
      </c>
      <c r="AU954" s="99">
        <v>57</v>
      </c>
      <c r="AV954" s="103">
        <f t="shared" si="358"/>
        <v>20057</v>
      </c>
      <c r="AX954" s="7" t="s">
        <v>1370</v>
      </c>
    </row>
    <row r="955" spans="1:50" hidden="1" outlineLevel="1">
      <c r="A955" t="s">
        <v>1785</v>
      </c>
      <c r="B955" t="s">
        <v>1167</v>
      </c>
      <c r="C955" s="1">
        <f t="shared" si="347"/>
        <v>9766</v>
      </c>
      <c r="D955" s="7">
        <f>IF(N955&gt;0, RANK(N955,(N955:P955,Q955:AE955)),0)</f>
        <v>2</v>
      </c>
      <c r="E955" s="7">
        <f>IF(O955&gt;0,RANK(O955,(N955:P955,Q955:AE955)),0)</f>
        <v>1</v>
      </c>
      <c r="F955" s="7">
        <f>IF(P955&gt;0,RANK(P955,(N955:P955,Q955:AE955)),0)</f>
        <v>3</v>
      </c>
      <c r="G955" s="1">
        <f t="shared" si="348"/>
        <v>1894</v>
      </c>
      <c r="H955" s="2">
        <f t="shared" si="349"/>
        <v>0.19393815277493345</v>
      </c>
      <c r="I955" s="2"/>
      <c r="J955" s="2">
        <f t="shared" si="350"/>
        <v>0.36719229981568707</v>
      </c>
      <c r="K955" s="2">
        <f t="shared" si="351"/>
        <v>0.56113045259062055</v>
      </c>
      <c r="L955" s="2">
        <f t="shared" si="352"/>
        <v>4.5156665984026213E-2</v>
      </c>
      <c r="M955" s="2">
        <f t="shared" si="353"/>
        <v>2.6520581609666104E-2</v>
      </c>
      <c r="N955" s="117">
        <v>3586</v>
      </c>
      <c r="O955" s="117">
        <v>5480</v>
      </c>
      <c r="P955" s="117">
        <v>441</v>
      </c>
      <c r="Q955" s="116">
        <v>259</v>
      </c>
      <c r="R955" s="116"/>
      <c r="S955" s="116"/>
      <c r="T955" s="116"/>
      <c r="U955" s="117"/>
      <c r="V955" s="117"/>
      <c r="W955" s="117"/>
      <c r="X955" s="117"/>
      <c r="Y955" s="117"/>
      <c r="Z955" s="117"/>
      <c r="AA955" s="117"/>
      <c r="AB955" s="117"/>
      <c r="AC955" s="117"/>
      <c r="AD955" s="117"/>
      <c r="AE955" s="117"/>
      <c r="AG955" s="7">
        <f>IF(Q955&gt;0,RANK(Q955,(N955:P955,Q955:AE955)),0)</f>
        <v>4</v>
      </c>
      <c r="AH955" s="7">
        <f>IF(R955&gt;0,RANK(R955,(N955:P955,Q955:AE955)),0)</f>
        <v>0</v>
      </c>
      <c r="AI955" s="7">
        <f>IF(T955&gt;0,RANK(T955,(N955:P955,Q955:AE955)),0)</f>
        <v>0</v>
      </c>
      <c r="AJ955" s="7">
        <f>IF(S955&gt;0,RANK(S955,(N955:P955,Q955:AE955)),0)</f>
        <v>0</v>
      </c>
      <c r="AK955" s="2">
        <f t="shared" si="354"/>
        <v>2.652058160966619E-2</v>
      </c>
      <c r="AL955" s="2">
        <f t="shared" si="355"/>
        <v>0</v>
      </c>
      <c r="AM955" s="2">
        <f t="shared" si="356"/>
        <v>0</v>
      </c>
      <c r="AN955" s="2">
        <f t="shared" si="357"/>
        <v>0</v>
      </c>
      <c r="AP955" t="s">
        <v>1785</v>
      </c>
      <c r="AQ955" t="s">
        <v>1167</v>
      </c>
      <c r="AR955">
        <v>2</v>
      </c>
      <c r="AT955" s="97">
        <v>20</v>
      </c>
      <c r="AU955" s="99">
        <v>59</v>
      </c>
      <c r="AV955" s="103">
        <f t="shared" si="358"/>
        <v>20059</v>
      </c>
      <c r="AX955" s="7" t="s">
        <v>1370</v>
      </c>
    </row>
    <row r="956" spans="1:50" hidden="1" outlineLevel="1">
      <c r="A956" t="s">
        <v>561</v>
      </c>
      <c r="B956" t="s">
        <v>1167</v>
      </c>
      <c r="C956" s="1">
        <f t="shared" si="347"/>
        <v>7490</v>
      </c>
      <c r="D956" s="7">
        <f>IF(N956&gt;0, RANK(N956,(N956:P956,Q956:AE956)),0)</f>
        <v>2</v>
      </c>
      <c r="E956" s="7">
        <f>IF(O956&gt;0,RANK(O956,(N956:P956,Q956:AE956)),0)</f>
        <v>1</v>
      </c>
      <c r="F956" s="7">
        <f>IF(P956&gt;0,RANK(P956,(N956:P956,Q956:AE956)),0)</f>
        <v>3</v>
      </c>
      <c r="G956" s="1">
        <f t="shared" si="348"/>
        <v>2559</v>
      </c>
      <c r="H956" s="2">
        <f t="shared" si="349"/>
        <v>0.34165554072096127</v>
      </c>
      <c r="I956" s="2"/>
      <c r="J956" s="2">
        <f t="shared" si="350"/>
        <v>0.30694259012016023</v>
      </c>
      <c r="K956" s="2">
        <f t="shared" si="351"/>
        <v>0.6485981308411215</v>
      </c>
      <c r="L956" s="2">
        <f t="shared" si="352"/>
        <v>2.8704939919893192E-2</v>
      </c>
      <c r="M956" s="2">
        <f t="shared" si="353"/>
        <v>1.5754339118825077E-2</v>
      </c>
      <c r="N956" s="117">
        <v>2299</v>
      </c>
      <c r="O956" s="117">
        <v>4858</v>
      </c>
      <c r="P956" s="117">
        <v>215</v>
      </c>
      <c r="Q956" s="116">
        <v>118</v>
      </c>
      <c r="R956" s="116"/>
      <c r="S956" s="116"/>
      <c r="T956" s="116"/>
      <c r="U956" s="117"/>
      <c r="V956" s="117"/>
      <c r="W956" s="117"/>
      <c r="X956" s="117"/>
      <c r="Y956" s="117"/>
      <c r="Z956" s="117"/>
      <c r="AA956" s="117"/>
      <c r="AB956" s="117"/>
      <c r="AC956" s="117"/>
      <c r="AD956" s="117"/>
      <c r="AE956" s="117"/>
      <c r="AG956" s="7">
        <f>IF(Q956&gt;0,RANK(Q956,(N956:P956,Q956:AE956)),0)</f>
        <v>4</v>
      </c>
      <c r="AH956" s="7">
        <f>IF(R956&gt;0,RANK(R956,(N956:P956,Q956:AE956)),0)</f>
        <v>0</v>
      </c>
      <c r="AI956" s="7">
        <f>IF(T956&gt;0,RANK(T956,(N956:P956,Q956:AE956)),0)</f>
        <v>0</v>
      </c>
      <c r="AJ956" s="7">
        <f>IF(S956&gt;0,RANK(S956,(N956:P956,Q956:AE956)),0)</f>
        <v>0</v>
      </c>
      <c r="AK956" s="2">
        <f t="shared" si="354"/>
        <v>1.5754339118825102E-2</v>
      </c>
      <c r="AL956" s="2">
        <f t="shared" si="355"/>
        <v>0</v>
      </c>
      <c r="AM956" s="2">
        <f t="shared" si="356"/>
        <v>0</v>
      </c>
      <c r="AN956" s="2">
        <f t="shared" si="357"/>
        <v>0</v>
      </c>
      <c r="AP956" t="s">
        <v>561</v>
      </c>
      <c r="AQ956" t="s">
        <v>1167</v>
      </c>
      <c r="AR956">
        <v>0</v>
      </c>
      <c r="AT956" s="97">
        <v>20</v>
      </c>
      <c r="AU956" s="99">
        <v>61</v>
      </c>
      <c r="AV956" s="103">
        <f t="shared" si="358"/>
        <v>20061</v>
      </c>
      <c r="AX956" s="7" t="s">
        <v>1370</v>
      </c>
    </row>
    <row r="957" spans="1:50" hidden="1" outlineLevel="1">
      <c r="A957" t="s">
        <v>562</v>
      </c>
      <c r="B957" t="s">
        <v>1167</v>
      </c>
      <c r="C957" s="1">
        <f t="shared" si="347"/>
        <v>1693</v>
      </c>
      <c r="D957" s="7">
        <f>IF(N957&gt;0, RANK(N957,(N957:P957,Q957:AE957)),0)</f>
        <v>2</v>
      </c>
      <c r="E957" s="7">
        <f>IF(O957&gt;0,RANK(O957,(N957:P957,Q957:AE957)),0)</f>
        <v>1</v>
      </c>
      <c r="F957" s="7">
        <f>IF(P957&gt;0,RANK(P957,(N957:P957,Q957:AE957)),0)</f>
        <v>3</v>
      </c>
      <c r="G957" s="1">
        <f t="shared" si="348"/>
        <v>507</v>
      </c>
      <c r="H957" s="2">
        <f t="shared" si="349"/>
        <v>0.29946839929119906</v>
      </c>
      <c r="I957" s="2"/>
      <c r="J957" s="2">
        <f t="shared" si="350"/>
        <v>0.32486709982279977</v>
      </c>
      <c r="K957" s="2">
        <f t="shared" si="351"/>
        <v>0.62433549911399877</v>
      </c>
      <c r="L957" s="2">
        <f t="shared" si="352"/>
        <v>2.6580035440047254E-2</v>
      </c>
      <c r="M957" s="2">
        <f t="shared" si="353"/>
        <v>2.4217365623154154E-2</v>
      </c>
      <c r="N957" s="117">
        <v>550</v>
      </c>
      <c r="O957" s="117">
        <v>1057</v>
      </c>
      <c r="P957" s="117">
        <v>45</v>
      </c>
      <c r="Q957" s="116">
        <v>41</v>
      </c>
      <c r="R957" s="116"/>
      <c r="S957" s="116"/>
      <c r="T957" s="116"/>
      <c r="U957" s="117"/>
      <c r="V957" s="117"/>
      <c r="W957" s="117"/>
      <c r="X957" s="117"/>
      <c r="Y957" s="117"/>
      <c r="Z957" s="117"/>
      <c r="AA957" s="117"/>
      <c r="AB957" s="117"/>
      <c r="AC957" s="117"/>
      <c r="AD957" s="117"/>
      <c r="AE957" s="117"/>
      <c r="AG957" s="7">
        <f>IF(Q957&gt;0,RANK(Q957,(N957:P957,Q957:AE957)),0)</f>
        <v>4</v>
      </c>
      <c r="AH957" s="7">
        <f>IF(R957&gt;0,RANK(R957,(N957:P957,Q957:AE957)),0)</f>
        <v>0</v>
      </c>
      <c r="AI957" s="7">
        <f>IF(T957&gt;0,RANK(T957,(N957:P957,Q957:AE957)),0)</f>
        <v>0</v>
      </c>
      <c r="AJ957" s="7">
        <f>IF(S957&gt;0,RANK(S957,(N957:P957,Q957:AE957)),0)</f>
        <v>0</v>
      </c>
      <c r="AK957" s="2">
        <f t="shared" si="354"/>
        <v>2.4217365623154165E-2</v>
      </c>
      <c r="AL957" s="2">
        <f t="shared" si="355"/>
        <v>0</v>
      </c>
      <c r="AM957" s="2">
        <f t="shared" si="356"/>
        <v>0</v>
      </c>
      <c r="AN957" s="2">
        <f t="shared" si="357"/>
        <v>0</v>
      </c>
      <c r="AP957" t="s">
        <v>562</v>
      </c>
      <c r="AQ957" t="s">
        <v>1167</v>
      </c>
      <c r="AR957">
        <v>1</v>
      </c>
      <c r="AT957" s="97">
        <v>20</v>
      </c>
      <c r="AU957" s="99">
        <v>63</v>
      </c>
      <c r="AV957" s="103">
        <f t="shared" si="358"/>
        <v>20063</v>
      </c>
      <c r="AX957" s="7" t="s">
        <v>1370</v>
      </c>
    </row>
    <row r="958" spans="1:50" hidden="1" outlineLevel="1">
      <c r="A958" t="s">
        <v>1531</v>
      </c>
      <c r="B958" t="s">
        <v>1167</v>
      </c>
      <c r="C958" s="1">
        <f t="shared" ref="C958:C989" si="359">SUM(N958:AE958)</f>
        <v>1901</v>
      </c>
      <c r="D958" s="7">
        <f>IF(N958&gt;0, RANK(N958,(N958:P958,Q958:AE958)),0)</f>
        <v>2</v>
      </c>
      <c r="E958" s="7">
        <f>IF(O958&gt;0,RANK(O958,(N958:P958,Q958:AE958)),0)</f>
        <v>1</v>
      </c>
      <c r="F958" s="7">
        <f>IF(P958&gt;0,RANK(P958,(N958:P958,Q958:AE958)),0)</f>
        <v>3</v>
      </c>
      <c r="G958" s="1">
        <f t="shared" ref="G958:G989" si="360">IF(C958&gt;0,MAX(N958:P958)-LARGE(N958:P958,2),0)</f>
        <v>354</v>
      </c>
      <c r="H958" s="2">
        <f t="shared" ref="H958:H989" si="361">IF(C958&gt;0,G958/C958,0)</f>
        <v>0.18621778011572857</v>
      </c>
      <c r="I958" s="2"/>
      <c r="J958" s="2">
        <f t="shared" ref="J958:J989" si="362">IF($C958=0,"-",N958/$C958)</f>
        <v>0.38506049447659124</v>
      </c>
      <c r="K958" s="2">
        <f t="shared" ref="K958:K989" si="363">IF($C958=0,"-",O958/$C958)</f>
        <v>0.57127827459231983</v>
      </c>
      <c r="L958" s="2">
        <f t="shared" ref="L958:L989" si="364">IF($C958=0,"-",P958/$C958)</f>
        <v>2.9984218832193581E-2</v>
      </c>
      <c r="M958" s="2">
        <f t="shared" ref="M958:M989" si="365">IF(C958=0,"-",(1-J958-K958-L958))</f>
        <v>1.3677012098895398E-2</v>
      </c>
      <c r="N958" s="117">
        <v>732</v>
      </c>
      <c r="O958" s="117">
        <v>1086</v>
      </c>
      <c r="P958" s="117">
        <v>57</v>
      </c>
      <c r="Q958" s="116">
        <v>26</v>
      </c>
      <c r="R958" s="116"/>
      <c r="S958" s="116"/>
      <c r="T958" s="116"/>
      <c r="U958" s="117"/>
      <c r="V958" s="117"/>
      <c r="W958" s="117"/>
      <c r="X958" s="117"/>
      <c r="Y958" s="117"/>
      <c r="Z958" s="117"/>
      <c r="AA958" s="117"/>
      <c r="AB958" s="117"/>
      <c r="AC958" s="117"/>
      <c r="AD958" s="117"/>
      <c r="AE958" s="117"/>
      <c r="AG958" s="7">
        <f>IF(Q958&gt;0,RANK(Q958,(N958:P958,Q958:AE958)),0)</f>
        <v>4</v>
      </c>
      <c r="AH958" s="7">
        <f>IF(R958&gt;0,RANK(R958,(N958:P958,Q958:AE958)),0)</f>
        <v>0</v>
      </c>
      <c r="AI958" s="7">
        <f>IF(T958&gt;0,RANK(T958,(N958:P958,Q958:AE958)),0)</f>
        <v>0</v>
      </c>
      <c r="AJ958" s="7">
        <f>IF(S958&gt;0,RANK(S958,(N958:P958,Q958:AE958)),0)</f>
        <v>0</v>
      </c>
      <c r="AK958" s="2">
        <f t="shared" ref="AK958:AK989" si="366">IF($C958=0,"-",Q958/$C958)</f>
        <v>1.3677012098895318E-2</v>
      </c>
      <c r="AL958" s="2">
        <f t="shared" ref="AL958:AL989" si="367">IF($C958=0,"-",R958/$C958)</f>
        <v>0</v>
      </c>
      <c r="AM958" s="2">
        <f t="shared" ref="AM958:AM989" si="368">IF($C958=0,"-",T958/$C958)</f>
        <v>0</v>
      </c>
      <c r="AN958" s="2">
        <f t="shared" ref="AN958:AN989" si="369">IF($C958=0,"-",S958/$C958)</f>
        <v>0</v>
      </c>
      <c r="AP958" t="s">
        <v>1531</v>
      </c>
      <c r="AQ958" t="s">
        <v>1167</v>
      </c>
      <c r="AR958">
        <v>1</v>
      </c>
      <c r="AT958" s="97">
        <v>20</v>
      </c>
      <c r="AU958" s="99">
        <v>65</v>
      </c>
      <c r="AV958" s="103">
        <f t="shared" si="358"/>
        <v>20065</v>
      </c>
      <c r="AX958" s="7" t="s">
        <v>1370</v>
      </c>
    </row>
    <row r="959" spans="1:50" hidden="1" outlineLevel="1">
      <c r="A959" t="s">
        <v>373</v>
      </c>
      <c r="B959" t="s">
        <v>1167</v>
      </c>
      <c r="C959" s="1">
        <f t="shared" si="359"/>
        <v>3024</v>
      </c>
      <c r="D959" s="7">
        <f>IF(N959&gt;0, RANK(N959,(N959:P959,Q959:AE959)),0)</f>
        <v>2</v>
      </c>
      <c r="E959" s="7">
        <f>IF(O959&gt;0,RANK(O959,(N959:P959,Q959:AE959)),0)</f>
        <v>1</v>
      </c>
      <c r="F959" s="7">
        <f>IF(P959&gt;0,RANK(P959,(N959:P959,Q959:AE959)),0)</f>
        <v>3</v>
      </c>
      <c r="G959" s="1">
        <f t="shared" si="360"/>
        <v>1574</v>
      </c>
      <c r="H959" s="2">
        <f t="shared" si="361"/>
        <v>0.52050264550264547</v>
      </c>
      <c r="I959" s="2"/>
      <c r="J959" s="2">
        <f t="shared" si="362"/>
        <v>0.2166005291005291</v>
      </c>
      <c r="K959" s="2">
        <f t="shared" si="363"/>
        <v>0.73710317460317465</v>
      </c>
      <c r="L959" s="2">
        <f t="shared" si="364"/>
        <v>2.976190476190476E-2</v>
      </c>
      <c r="M959" s="2">
        <f t="shared" si="365"/>
        <v>1.653439153439152E-2</v>
      </c>
      <c r="N959" s="117">
        <v>655</v>
      </c>
      <c r="O959" s="117">
        <v>2229</v>
      </c>
      <c r="P959" s="117">
        <v>90</v>
      </c>
      <c r="Q959" s="116">
        <v>50</v>
      </c>
      <c r="R959" s="116"/>
      <c r="S959" s="116"/>
      <c r="T959" s="116"/>
      <c r="U959" s="117"/>
      <c r="V959" s="117"/>
      <c r="W959" s="117"/>
      <c r="X959" s="117"/>
      <c r="Y959" s="117"/>
      <c r="Z959" s="117"/>
      <c r="AA959" s="117"/>
      <c r="AB959" s="117"/>
      <c r="AC959" s="117"/>
      <c r="AD959" s="117"/>
      <c r="AE959" s="117"/>
      <c r="AG959" s="7">
        <f>IF(Q959&gt;0,RANK(Q959,(N959:P959,Q959:AE959)),0)</f>
        <v>4</v>
      </c>
      <c r="AH959" s="7">
        <f>IF(R959&gt;0,RANK(R959,(N959:P959,Q959:AE959)),0)</f>
        <v>0</v>
      </c>
      <c r="AI959" s="7">
        <f>IF(T959&gt;0,RANK(T959,(N959:P959,Q959:AE959)),0)</f>
        <v>0</v>
      </c>
      <c r="AJ959" s="7">
        <f>IF(S959&gt;0,RANK(S959,(N959:P959,Q959:AE959)),0)</f>
        <v>0</v>
      </c>
      <c r="AK959" s="2">
        <f t="shared" si="366"/>
        <v>1.6534391534391533E-2</v>
      </c>
      <c r="AL959" s="2">
        <f t="shared" si="367"/>
        <v>0</v>
      </c>
      <c r="AM959" s="2">
        <f t="shared" si="368"/>
        <v>0</v>
      </c>
      <c r="AN959" s="2">
        <f t="shared" si="369"/>
        <v>0</v>
      </c>
      <c r="AP959" t="s">
        <v>373</v>
      </c>
      <c r="AQ959" t="s">
        <v>1167</v>
      </c>
      <c r="AR959">
        <v>1</v>
      </c>
      <c r="AT959" s="97">
        <v>20</v>
      </c>
      <c r="AU959" s="99">
        <v>67</v>
      </c>
      <c r="AV959" s="103">
        <f t="shared" si="358"/>
        <v>20067</v>
      </c>
      <c r="AX959" s="7" t="s">
        <v>1370</v>
      </c>
    </row>
    <row r="960" spans="1:50" hidden="1" outlineLevel="1">
      <c r="A960" t="s">
        <v>840</v>
      </c>
      <c r="B960" t="s">
        <v>1167</v>
      </c>
      <c r="C960" s="1">
        <f t="shared" si="359"/>
        <v>2152</v>
      </c>
      <c r="D960" s="7">
        <f>IF(N960&gt;0, RANK(N960,(N960:P960,Q960:AE960)),0)</f>
        <v>2</v>
      </c>
      <c r="E960" s="7">
        <f>IF(O960&gt;0,RANK(O960,(N960:P960,Q960:AE960)),0)</f>
        <v>1</v>
      </c>
      <c r="F960" s="7">
        <f>IF(P960&gt;0,RANK(P960,(N960:P960,Q960:AE960)),0)</f>
        <v>3</v>
      </c>
      <c r="G960" s="1">
        <f t="shared" si="360"/>
        <v>1012</v>
      </c>
      <c r="H960" s="2">
        <f t="shared" si="361"/>
        <v>0.47026022304832715</v>
      </c>
      <c r="I960" s="2"/>
      <c r="J960" s="2">
        <f t="shared" si="362"/>
        <v>0.23931226765799257</v>
      </c>
      <c r="K960" s="2">
        <f t="shared" si="363"/>
        <v>0.70957249070631967</v>
      </c>
      <c r="L960" s="2">
        <f t="shared" si="364"/>
        <v>3.763940520446097E-2</v>
      </c>
      <c r="M960" s="2">
        <f t="shared" si="365"/>
        <v>1.3475836431226733E-2</v>
      </c>
      <c r="N960" s="117">
        <v>515</v>
      </c>
      <c r="O960" s="117">
        <v>1527</v>
      </c>
      <c r="P960" s="117">
        <v>81</v>
      </c>
      <c r="Q960" s="116">
        <v>29</v>
      </c>
      <c r="R960" s="116"/>
      <c r="S960" s="116"/>
      <c r="T960" s="116"/>
      <c r="U960" s="117"/>
      <c r="V960" s="117"/>
      <c r="W960" s="117"/>
      <c r="X960" s="117"/>
      <c r="Y960" s="117"/>
      <c r="Z960" s="117"/>
      <c r="AA960" s="117"/>
      <c r="AB960" s="117"/>
      <c r="AC960" s="117"/>
      <c r="AD960" s="117"/>
      <c r="AE960" s="117"/>
      <c r="AG960" s="7">
        <f>IF(Q960&gt;0,RANK(Q960,(N960:P960,Q960:AE960)),0)</f>
        <v>4</v>
      </c>
      <c r="AH960" s="7">
        <f>IF(R960&gt;0,RANK(R960,(N960:P960,Q960:AE960)),0)</f>
        <v>0</v>
      </c>
      <c r="AI960" s="7">
        <f>IF(T960&gt;0,RANK(T960,(N960:P960,Q960:AE960)),0)</f>
        <v>0</v>
      </c>
      <c r="AJ960" s="7">
        <f>IF(S960&gt;0,RANK(S960,(N960:P960,Q960:AE960)),0)</f>
        <v>0</v>
      </c>
      <c r="AK960" s="2">
        <f t="shared" si="366"/>
        <v>1.3475836431226766E-2</v>
      </c>
      <c r="AL960" s="2">
        <f t="shared" si="367"/>
        <v>0</v>
      </c>
      <c r="AM960" s="2">
        <f t="shared" si="368"/>
        <v>0</v>
      </c>
      <c r="AN960" s="2">
        <f t="shared" si="369"/>
        <v>0</v>
      </c>
      <c r="AP960" t="s">
        <v>840</v>
      </c>
      <c r="AQ960" t="s">
        <v>1167</v>
      </c>
      <c r="AR960">
        <v>1</v>
      </c>
      <c r="AT960" s="97">
        <v>20</v>
      </c>
      <c r="AU960" s="99">
        <v>69</v>
      </c>
      <c r="AV960" s="103">
        <f t="shared" si="358"/>
        <v>20069</v>
      </c>
      <c r="AX960" s="7" t="s">
        <v>1370</v>
      </c>
    </row>
    <row r="961" spans="1:50" hidden="1" outlineLevel="1">
      <c r="A961" t="s">
        <v>648</v>
      </c>
      <c r="B961" t="s">
        <v>1167</v>
      </c>
      <c r="C961" s="1">
        <f t="shared" si="359"/>
        <v>874</v>
      </c>
      <c r="D961" s="7">
        <f>IF(N961&gt;0, RANK(N961,(N961:P961,Q961:AE961)),0)</f>
        <v>2</v>
      </c>
      <c r="E961" s="7">
        <f>IF(O961&gt;0,RANK(O961,(N961:P961,Q961:AE961)),0)</f>
        <v>1</v>
      </c>
      <c r="F961" s="7">
        <f>IF(P961&gt;0,RANK(P961,(N961:P961,Q961:AE961)),0)</f>
        <v>3</v>
      </c>
      <c r="G961" s="1">
        <f t="shared" si="360"/>
        <v>345</v>
      </c>
      <c r="H961" s="2">
        <f t="shared" si="361"/>
        <v>0.39473684210526316</v>
      </c>
      <c r="I961" s="2"/>
      <c r="J961" s="2">
        <f t="shared" si="362"/>
        <v>0.27116704805491992</v>
      </c>
      <c r="K961" s="2">
        <f t="shared" si="363"/>
        <v>0.66590389016018303</v>
      </c>
      <c r="L961" s="2">
        <f t="shared" si="364"/>
        <v>3.6613272311212815E-2</v>
      </c>
      <c r="M961" s="2">
        <f t="shared" si="365"/>
        <v>2.6315789473684174E-2</v>
      </c>
      <c r="N961" s="117">
        <v>237</v>
      </c>
      <c r="O961" s="117">
        <v>582</v>
      </c>
      <c r="P961" s="117">
        <v>32</v>
      </c>
      <c r="Q961" s="116">
        <v>23</v>
      </c>
      <c r="R961" s="116"/>
      <c r="S961" s="116"/>
      <c r="T961" s="116"/>
      <c r="U961" s="117"/>
      <c r="V961" s="117"/>
      <c r="W961" s="117"/>
      <c r="X961" s="117"/>
      <c r="Y961" s="117"/>
      <c r="Z961" s="117"/>
      <c r="AA961" s="117"/>
      <c r="AB961" s="117"/>
      <c r="AC961" s="117"/>
      <c r="AD961" s="117"/>
      <c r="AE961" s="117"/>
      <c r="AG961" s="7">
        <f>IF(Q961&gt;0,RANK(Q961,(N961:P961,Q961:AE961)),0)</f>
        <v>4</v>
      </c>
      <c r="AH961" s="7">
        <f>IF(R961&gt;0,RANK(R961,(N961:P961,Q961:AE961)),0)</f>
        <v>0</v>
      </c>
      <c r="AI961" s="7">
        <f>IF(T961&gt;0,RANK(T961,(N961:P961,Q961:AE961)),0)</f>
        <v>0</v>
      </c>
      <c r="AJ961" s="7">
        <f>IF(S961&gt;0,RANK(S961,(N961:P961,Q961:AE961)),0)</f>
        <v>0</v>
      </c>
      <c r="AK961" s="2">
        <f t="shared" si="366"/>
        <v>2.6315789473684209E-2</v>
      </c>
      <c r="AL961" s="2">
        <f t="shared" si="367"/>
        <v>0</v>
      </c>
      <c r="AM961" s="2">
        <f t="shared" si="368"/>
        <v>0</v>
      </c>
      <c r="AN961" s="2">
        <f t="shared" si="369"/>
        <v>0</v>
      </c>
      <c r="AP961" t="s">
        <v>648</v>
      </c>
      <c r="AQ961" t="s">
        <v>1167</v>
      </c>
      <c r="AR961">
        <v>1</v>
      </c>
      <c r="AT961" s="97">
        <v>20</v>
      </c>
      <c r="AU961" s="99">
        <v>71</v>
      </c>
      <c r="AV961" s="103">
        <f t="shared" si="358"/>
        <v>20071</v>
      </c>
      <c r="AX961" s="7" t="s">
        <v>1370</v>
      </c>
    </row>
    <row r="962" spans="1:50" hidden="1" outlineLevel="1">
      <c r="A962" t="s">
        <v>2204</v>
      </c>
      <c r="B962" t="s">
        <v>1167</v>
      </c>
      <c r="C962" s="1">
        <f t="shared" si="359"/>
        <v>3839</v>
      </c>
      <c r="D962" s="7">
        <f>IF(N962&gt;0, RANK(N962,(N962:P962,Q962:AE962)),0)</f>
        <v>2</v>
      </c>
      <c r="E962" s="7">
        <f>IF(O962&gt;0,RANK(O962,(N962:P962,Q962:AE962)),0)</f>
        <v>1</v>
      </c>
      <c r="F962" s="7">
        <f>IF(P962&gt;0,RANK(P962,(N962:P962,Q962:AE962)),0)</f>
        <v>3</v>
      </c>
      <c r="G962" s="1">
        <f t="shared" si="360"/>
        <v>990</v>
      </c>
      <c r="H962" s="2">
        <f t="shared" si="361"/>
        <v>0.25787965616045844</v>
      </c>
      <c r="I962" s="2"/>
      <c r="J962" s="2">
        <f t="shared" si="362"/>
        <v>0.33889033602500651</v>
      </c>
      <c r="K962" s="2">
        <f t="shared" si="363"/>
        <v>0.596769992185465</v>
      </c>
      <c r="L962" s="2">
        <f t="shared" si="364"/>
        <v>3.9593644178171399E-2</v>
      </c>
      <c r="M962" s="2">
        <f t="shared" si="365"/>
        <v>2.4746027611357087E-2</v>
      </c>
      <c r="N962" s="117">
        <v>1301</v>
      </c>
      <c r="O962" s="117">
        <v>2291</v>
      </c>
      <c r="P962" s="117">
        <v>152</v>
      </c>
      <c r="Q962" s="116">
        <v>95</v>
      </c>
      <c r="R962" s="116"/>
      <c r="S962" s="116"/>
      <c r="T962" s="116"/>
      <c r="U962" s="117"/>
      <c r="V962" s="117"/>
      <c r="W962" s="117"/>
      <c r="X962" s="117"/>
      <c r="Y962" s="117"/>
      <c r="Z962" s="117"/>
      <c r="AA962" s="117"/>
      <c r="AB962" s="117"/>
      <c r="AC962" s="117"/>
      <c r="AD962" s="117"/>
      <c r="AE962" s="117"/>
      <c r="AG962" s="7">
        <f>IF(Q962&gt;0,RANK(Q962,(N962:P962,Q962:AE962)),0)</f>
        <v>4</v>
      </c>
      <c r="AH962" s="7">
        <f>IF(R962&gt;0,RANK(R962,(N962:P962,Q962:AE962)),0)</f>
        <v>0</v>
      </c>
      <c r="AI962" s="7">
        <f>IF(T962&gt;0,RANK(T962,(N962:P962,Q962:AE962)),0)</f>
        <v>0</v>
      </c>
      <c r="AJ962" s="7">
        <f>IF(S962&gt;0,RANK(S962,(N962:P962,Q962:AE962)),0)</f>
        <v>0</v>
      </c>
      <c r="AK962" s="2">
        <f t="shared" si="366"/>
        <v>2.4746027611357125E-2</v>
      </c>
      <c r="AL962" s="2">
        <f t="shared" si="367"/>
        <v>0</v>
      </c>
      <c r="AM962" s="2">
        <f t="shared" si="368"/>
        <v>0</v>
      </c>
      <c r="AN962" s="2">
        <f t="shared" si="369"/>
        <v>0</v>
      </c>
      <c r="AP962" t="s">
        <v>2204</v>
      </c>
      <c r="AQ962" t="s">
        <v>1167</v>
      </c>
      <c r="AR962">
        <v>0</v>
      </c>
      <c r="AT962" s="97">
        <v>20</v>
      </c>
      <c r="AU962" s="99">
        <v>73</v>
      </c>
      <c r="AV962" s="103">
        <f t="shared" si="358"/>
        <v>20073</v>
      </c>
      <c r="AX962" s="7" t="s">
        <v>1370</v>
      </c>
    </row>
    <row r="963" spans="1:50" hidden="1" outlineLevel="1">
      <c r="A963" t="s">
        <v>1893</v>
      </c>
      <c r="B963" t="s">
        <v>1167</v>
      </c>
      <c r="C963" s="1">
        <f t="shared" si="359"/>
        <v>1359</v>
      </c>
      <c r="D963" s="7">
        <f>IF(N963&gt;0, RANK(N963,(N963:P963,Q963:AE963)),0)</f>
        <v>2</v>
      </c>
      <c r="E963" s="7">
        <f>IF(O963&gt;0,RANK(O963,(N963:P963,Q963:AE963)),0)</f>
        <v>1</v>
      </c>
      <c r="F963" s="7">
        <f>IF(P963&gt;0,RANK(P963,(N963:P963,Q963:AE963)),0)</f>
        <v>3</v>
      </c>
      <c r="G963" s="1">
        <f t="shared" si="360"/>
        <v>522</v>
      </c>
      <c r="H963" s="2">
        <f t="shared" si="361"/>
        <v>0.38410596026490068</v>
      </c>
      <c r="I963" s="2"/>
      <c r="J963" s="2">
        <f t="shared" si="362"/>
        <v>0.28623988226637231</v>
      </c>
      <c r="K963" s="2">
        <f t="shared" si="363"/>
        <v>0.67034584253127294</v>
      </c>
      <c r="L963" s="2">
        <f t="shared" si="364"/>
        <v>2.5754231052244298E-2</v>
      </c>
      <c r="M963" s="2">
        <f t="shared" si="365"/>
        <v>1.7660044150110448E-2</v>
      </c>
      <c r="N963" s="117">
        <v>389</v>
      </c>
      <c r="O963" s="117">
        <v>911</v>
      </c>
      <c r="P963" s="117">
        <v>35</v>
      </c>
      <c r="Q963" s="116">
        <v>24</v>
      </c>
      <c r="R963" s="116"/>
      <c r="S963" s="116"/>
      <c r="T963" s="116"/>
      <c r="U963" s="117"/>
      <c r="V963" s="117"/>
      <c r="W963" s="117"/>
      <c r="X963" s="117"/>
      <c r="Y963" s="117"/>
      <c r="Z963" s="117"/>
      <c r="AA963" s="117"/>
      <c r="AB963" s="117"/>
      <c r="AC963" s="117"/>
      <c r="AD963" s="117"/>
      <c r="AE963" s="117"/>
      <c r="AG963" s="7">
        <f>IF(Q963&gt;0,RANK(Q963,(N963:P963,Q963:AE963)),0)</f>
        <v>4</v>
      </c>
      <c r="AH963" s="7">
        <f>IF(R963&gt;0,RANK(R963,(N963:P963,Q963:AE963)),0)</f>
        <v>0</v>
      </c>
      <c r="AI963" s="7">
        <f>IF(T963&gt;0,RANK(T963,(N963:P963,Q963:AE963)),0)</f>
        <v>0</v>
      </c>
      <c r="AJ963" s="7">
        <f>IF(S963&gt;0,RANK(S963,(N963:P963,Q963:AE963)),0)</f>
        <v>0</v>
      </c>
      <c r="AK963" s="2">
        <f t="shared" si="366"/>
        <v>1.7660044150110375E-2</v>
      </c>
      <c r="AL963" s="2">
        <f t="shared" si="367"/>
        <v>0</v>
      </c>
      <c r="AM963" s="2">
        <f t="shared" si="368"/>
        <v>0</v>
      </c>
      <c r="AN963" s="2">
        <f t="shared" si="369"/>
        <v>0</v>
      </c>
      <c r="AP963" t="s">
        <v>1893</v>
      </c>
      <c r="AQ963" t="s">
        <v>1167</v>
      </c>
      <c r="AR963">
        <v>1</v>
      </c>
      <c r="AT963" s="97">
        <v>20</v>
      </c>
      <c r="AU963" s="99">
        <v>75</v>
      </c>
      <c r="AV963" s="103">
        <f t="shared" si="358"/>
        <v>20075</v>
      </c>
      <c r="AX963" s="7" t="s">
        <v>1370</v>
      </c>
    </row>
    <row r="964" spans="1:50" hidden="1" outlineLevel="1">
      <c r="A964" t="s">
        <v>1124</v>
      </c>
      <c r="B964" t="s">
        <v>1167</v>
      </c>
      <c r="C964" s="1">
        <f t="shared" si="359"/>
        <v>3361</v>
      </c>
      <c r="D964" s="7">
        <f>IF(N964&gt;0, RANK(N964,(N964:P964,Q964:AE964)),0)</f>
        <v>2</v>
      </c>
      <c r="E964" s="7">
        <f>IF(O964&gt;0,RANK(O964,(N964:P964,Q964:AE964)),0)</f>
        <v>1</v>
      </c>
      <c r="F964" s="7">
        <f>IF(P964&gt;0,RANK(P964,(N964:P964,Q964:AE964)),0)</f>
        <v>3</v>
      </c>
      <c r="G964" s="1">
        <f t="shared" si="360"/>
        <v>1403</v>
      </c>
      <c r="H964" s="2">
        <f t="shared" si="361"/>
        <v>0.41743528711692951</v>
      </c>
      <c r="I964" s="2"/>
      <c r="J964" s="2">
        <f t="shared" si="362"/>
        <v>0.26182683725081823</v>
      </c>
      <c r="K964" s="2">
        <f t="shared" si="363"/>
        <v>0.67926212436774769</v>
      </c>
      <c r="L964" s="2">
        <f t="shared" si="364"/>
        <v>3.5108598631359712E-2</v>
      </c>
      <c r="M964" s="2">
        <f t="shared" si="365"/>
        <v>2.3802439750074365E-2</v>
      </c>
      <c r="N964" s="117">
        <v>880</v>
      </c>
      <c r="O964" s="117">
        <v>2283</v>
      </c>
      <c r="P964" s="117">
        <v>118</v>
      </c>
      <c r="Q964" s="116">
        <v>80</v>
      </c>
      <c r="R964" s="116"/>
      <c r="S964" s="116"/>
      <c r="T964" s="116"/>
      <c r="U964" s="117"/>
      <c r="V964" s="117"/>
      <c r="W964" s="117"/>
      <c r="X964" s="117"/>
      <c r="Y964" s="117"/>
      <c r="Z964" s="117"/>
      <c r="AA964" s="117"/>
      <c r="AB964" s="117"/>
      <c r="AC964" s="117"/>
      <c r="AD964" s="117"/>
      <c r="AE964" s="117"/>
      <c r="AG964" s="7">
        <f>IF(Q964&gt;0,RANK(Q964,(N964:P964,Q964:AE964)),0)</f>
        <v>4</v>
      </c>
      <c r="AH964" s="7">
        <f>IF(R964&gt;0,RANK(R964,(N964:P964,Q964:AE964)),0)</f>
        <v>0</v>
      </c>
      <c r="AI964" s="7">
        <f>IF(T964&gt;0,RANK(T964,(N964:P964,Q964:AE964)),0)</f>
        <v>0</v>
      </c>
      <c r="AJ964" s="7">
        <f>IF(S964&gt;0,RANK(S964,(N964:P964,Q964:AE964)),0)</f>
        <v>0</v>
      </c>
      <c r="AK964" s="2">
        <f t="shared" si="366"/>
        <v>2.3802439750074383E-2</v>
      </c>
      <c r="AL964" s="2">
        <f t="shared" si="367"/>
        <v>0</v>
      </c>
      <c r="AM964" s="2">
        <f t="shared" si="368"/>
        <v>0</v>
      </c>
      <c r="AN964" s="2">
        <f t="shared" si="369"/>
        <v>0</v>
      </c>
      <c r="AP964" t="s">
        <v>1124</v>
      </c>
      <c r="AQ964" t="s">
        <v>1167</v>
      </c>
      <c r="AR964">
        <v>4</v>
      </c>
      <c r="AT964" s="97">
        <v>20</v>
      </c>
      <c r="AU964" s="99">
        <v>77</v>
      </c>
      <c r="AV964" s="103">
        <f t="shared" si="358"/>
        <v>20077</v>
      </c>
      <c r="AX964" s="7" t="s">
        <v>1370</v>
      </c>
    </row>
    <row r="965" spans="1:50" hidden="1" outlineLevel="1">
      <c r="A965" t="s">
        <v>2391</v>
      </c>
      <c r="B965" t="s">
        <v>1167</v>
      </c>
      <c r="C965" s="1">
        <f t="shared" si="359"/>
        <v>14943</v>
      </c>
      <c r="D965" s="7">
        <f>IF(N965&gt;0, RANK(N965,(N965:P965,Q965:AE965)),0)</f>
        <v>2</v>
      </c>
      <c r="E965" s="7">
        <f>IF(O965&gt;0,RANK(O965,(N965:P965,Q965:AE965)),0)</f>
        <v>1</v>
      </c>
      <c r="F965" s="7">
        <f>IF(P965&gt;0,RANK(P965,(N965:P965,Q965:AE965)),0)</f>
        <v>3</v>
      </c>
      <c r="G965" s="1">
        <f t="shared" si="360"/>
        <v>5472</v>
      </c>
      <c r="H965" s="2">
        <f t="shared" si="361"/>
        <v>0.3661915278056615</v>
      </c>
      <c r="I965" s="2"/>
      <c r="J965" s="2">
        <f t="shared" si="362"/>
        <v>0.28836244395369071</v>
      </c>
      <c r="K965" s="2">
        <f t="shared" si="363"/>
        <v>0.65455397175935226</v>
      </c>
      <c r="L965" s="2">
        <f t="shared" si="364"/>
        <v>4.0754868500301147E-2</v>
      </c>
      <c r="M965" s="2">
        <f t="shared" si="365"/>
        <v>1.6328715786655887E-2</v>
      </c>
      <c r="N965" s="117">
        <v>4309</v>
      </c>
      <c r="O965" s="117">
        <v>9781</v>
      </c>
      <c r="P965" s="117">
        <v>609</v>
      </c>
      <c r="Q965" s="116">
        <v>244</v>
      </c>
      <c r="R965" s="116"/>
      <c r="S965" s="116"/>
      <c r="T965" s="116"/>
      <c r="U965" s="117"/>
      <c r="V965" s="117"/>
      <c r="W965" s="117"/>
      <c r="X965" s="117"/>
      <c r="Y965" s="117"/>
      <c r="Z965" s="117"/>
      <c r="AA965" s="117"/>
      <c r="AB965" s="117"/>
      <c r="AC965" s="117"/>
      <c r="AD965" s="117"/>
      <c r="AE965" s="117"/>
      <c r="AG965" s="7">
        <f>IF(Q965&gt;0,RANK(Q965,(N965:P965,Q965:AE965)),0)</f>
        <v>4</v>
      </c>
      <c r="AH965" s="7">
        <f>IF(R965&gt;0,RANK(R965,(N965:P965,Q965:AE965)),0)</f>
        <v>0</v>
      </c>
      <c r="AI965" s="7">
        <f>IF(T965&gt;0,RANK(T965,(N965:P965,Q965:AE965)),0)</f>
        <v>0</v>
      </c>
      <c r="AJ965" s="7">
        <f>IF(S965&gt;0,RANK(S965,(N965:P965,Q965:AE965)),0)</f>
        <v>0</v>
      </c>
      <c r="AK965" s="2">
        <f t="shared" si="366"/>
        <v>1.632871578665596E-2</v>
      </c>
      <c r="AL965" s="2">
        <f t="shared" si="367"/>
        <v>0</v>
      </c>
      <c r="AM965" s="2">
        <f t="shared" si="368"/>
        <v>0</v>
      </c>
      <c r="AN965" s="2">
        <f t="shared" si="369"/>
        <v>0</v>
      </c>
      <c r="AP965" t="s">
        <v>2391</v>
      </c>
      <c r="AQ965" t="s">
        <v>1167</v>
      </c>
      <c r="AR965">
        <v>4</v>
      </c>
      <c r="AT965" s="97">
        <v>20</v>
      </c>
      <c r="AU965" s="99">
        <v>79</v>
      </c>
      <c r="AV965" s="103">
        <f t="shared" si="358"/>
        <v>20079</v>
      </c>
      <c r="AX965" s="7" t="s">
        <v>1370</v>
      </c>
    </row>
    <row r="966" spans="1:50" hidden="1" outlineLevel="1">
      <c r="A966" t="s">
        <v>1301</v>
      </c>
      <c r="B966" t="s">
        <v>1167</v>
      </c>
      <c r="C966" s="1">
        <f t="shared" si="359"/>
        <v>1806</v>
      </c>
      <c r="D966" s="7">
        <f>IF(N966&gt;0, RANK(N966,(N966:P966,Q966:AE966)),0)</f>
        <v>2</v>
      </c>
      <c r="E966" s="7">
        <f>IF(O966&gt;0,RANK(O966,(N966:P966,Q966:AE966)),0)</f>
        <v>1</v>
      </c>
      <c r="F966" s="7">
        <f>IF(P966&gt;0,RANK(P966,(N966:P966,Q966:AE966)),0)</f>
        <v>3</v>
      </c>
      <c r="G966" s="1">
        <f t="shared" si="360"/>
        <v>941</v>
      </c>
      <c r="H966" s="2">
        <f t="shared" si="361"/>
        <v>0.52104097452934661</v>
      </c>
      <c r="I966" s="2"/>
      <c r="J966" s="2">
        <f t="shared" si="362"/>
        <v>0.21982281284606867</v>
      </c>
      <c r="K966" s="2">
        <f t="shared" si="363"/>
        <v>0.74086378737541525</v>
      </c>
      <c r="L966" s="2">
        <f t="shared" si="364"/>
        <v>2.1594684385382059E-2</v>
      </c>
      <c r="M966" s="2">
        <f t="shared" si="365"/>
        <v>1.7718715393134053E-2</v>
      </c>
      <c r="N966" s="117">
        <v>397</v>
      </c>
      <c r="O966" s="117">
        <v>1338</v>
      </c>
      <c r="P966" s="117">
        <v>39</v>
      </c>
      <c r="Q966" s="116">
        <v>32</v>
      </c>
      <c r="R966" s="116"/>
      <c r="S966" s="116"/>
      <c r="T966" s="116"/>
      <c r="U966" s="117"/>
      <c r="V966" s="117"/>
      <c r="W966" s="117"/>
      <c r="X966" s="117"/>
      <c r="Y966" s="117"/>
      <c r="Z966" s="117"/>
      <c r="AA966" s="117"/>
      <c r="AB966" s="117"/>
      <c r="AC966" s="117"/>
      <c r="AD966" s="117"/>
      <c r="AE966" s="117"/>
      <c r="AG966" s="7">
        <f>IF(Q966&gt;0,RANK(Q966,(N966:P966,Q966:AE966)),0)</f>
        <v>4</v>
      </c>
      <c r="AH966" s="7">
        <f>IF(R966&gt;0,RANK(R966,(N966:P966,Q966:AE966)),0)</f>
        <v>0</v>
      </c>
      <c r="AI966" s="7">
        <f>IF(T966&gt;0,RANK(T966,(N966:P966,Q966:AE966)),0)</f>
        <v>0</v>
      </c>
      <c r="AJ966" s="7">
        <f>IF(S966&gt;0,RANK(S966,(N966:P966,Q966:AE966)),0)</f>
        <v>0</v>
      </c>
      <c r="AK966" s="2">
        <f t="shared" si="366"/>
        <v>1.7718715393133997E-2</v>
      </c>
      <c r="AL966" s="2">
        <f t="shared" si="367"/>
        <v>0</v>
      </c>
      <c r="AM966" s="2">
        <f t="shared" si="368"/>
        <v>0</v>
      </c>
      <c r="AN966" s="2">
        <f t="shared" si="369"/>
        <v>0</v>
      </c>
      <c r="AP966" t="s">
        <v>1301</v>
      </c>
      <c r="AQ966" t="s">
        <v>1167</v>
      </c>
      <c r="AR966">
        <v>1</v>
      </c>
      <c r="AT966" s="97">
        <v>20</v>
      </c>
      <c r="AU966" s="99">
        <v>81</v>
      </c>
      <c r="AV966" s="103">
        <f t="shared" si="358"/>
        <v>20081</v>
      </c>
      <c r="AX966" s="7" t="s">
        <v>1370</v>
      </c>
    </row>
    <row r="967" spans="1:50" hidden="1" outlineLevel="1">
      <c r="A967" t="s">
        <v>893</v>
      </c>
      <c r="B967" t="s">
        <v>1167</v>
      </c>
      <c r="C967" s="1">
        <f t="shared" si="359"/>
        <v>1222</v>
      </c>
      <c r="D967" s="7">
        <f>IF(N967&gt;0, RANK(N967,(N967:P967,Q967:AE967)),0)</f>
        <v>2</v>
      </c>
      <c r="E967" s="7">
        <f>IF(O967&gt;0,RANK(O967,(N967:P967,Q967:AE967)),0)</f>
        <v>1</v>
      </c>
      <c r="F967" s="7">
        <f>IF(P967&gt;0,RANK(P967,(N967:P967,Q967:AE967)),0)</f>
        <v>3</v>
      </c>
      <c r="G967" s="1">
        <f t="shared" si="360"/>
        <v>575</v>
      </c>
      <c r="H967" s="2">
        <f t="shared" si="361"/>
        <v>0.47054009819967269</v>
      </c>
      <c r="I967" s="2"/>
      <c r="J967" s="2">
        <f t="shared" si="362"/>
        <v>0.24549918166939444</v>
      </c>
      <c r="K967" s="2">
        <f t="shared" si="363"/>
        <v>0.71603927986906712</v>
      </c>
      <c r="L967" s="2">
        <f t="shared" si="364"/>
        <v>2.20949263502455E-2</v>
      </c>
      <c r="M967" s="2">
        <f t="shared" si="365"/>
        <v>1.6366612111292936E-2</v>
      </c>
      <c r="N967" s="117">
        <v>300</v>
      </c>
      <c r="O967" s="117">
        <v>875</v>
      </c>
      <c r="P967" s="117">
        <v>27</v>
      </c>
      <c r="Q967" s="116">
        <v>20</v>
      </c>
      <c r="R967" s="116"/>
      <c r="S967" s="116"/>
      <c r="T967" s="116"/>
      <c r="U967" s="117"/>
      <c r="V967" s="117"/>
      <c r="W967" s="117"/>
      <c r="X967" s="117"/>
      <c r="Y967" s="117"/>
      <c r="Z967" s="117"/>
      <c r="AA967" s="117"/>
      <c r="AB967" s="117"/>
      <c r="AC967" s="117"/>
      <c r="AD967" s="117"/>
      <c r="AE967" s="117"/>
      <c r="AG967" s="7">
        <f>IF(Q967&gt;0,RANK(Q967,(N967:P967,Q967:AE967)),0)</f>
        <v>4</v>
      </c>
      <c r="AH967" s="7">
        <f>IF(R967&gt;0,RANK(R967,(N967:P967,Q967:AE967)),0)</f>
        <v>0</v>
      </c>
      <c r="AI967" s="7">
        <f>IF(T967&gt;0,RANK(T967,(N967:P967,Q967:AE967)),0)</f>
        <v>0</v>
      </c>
      <c r="AJ967" s="7">
        <f>IF(S967&gt;0,RANK(S967,(N967:P967,Q967:AE967)),0)</f>
        <v>0</v>
      </c>
      <c r="AK967" s="2">
        <f t="shared" si="366"/>
        <v>1.6366612111292964E-2</v>
      </c>
      <c r="AL967" s="2">
        <f t="shared" si="367"/>
        <v>0</v>
      </c>
      <c r="AM967" s="2">
        <f t="shared" si="368"/>
        <v>0</v>
      </c>
      <c r="AN967" s="2">
        <f t="shared" si="369"/>
        <v>0</v>
      </c>
      <c r="AP967" t="s">
        <v>893</v>
      </c>
      <c r="AQ967" t="s">
        <v>1167</v>
      </c>
      <c r="AR967">
        <v>1</v>
      </c>
      <c r="AT967" s="97">
        <v>20</v>
      </c>
      <c r="AU967" s="99">
        <v>83</v>
      </c>
      <c r="AV967" s="103">
        <f t="shared" si="358"/>
        <v>20083</v>
      </c>
      <c r="AX967" s="7" t="s">
        <v>1370</v>
      </c>
    </row>
    <row r="968" spans="1:50" hidden="1" outlineLevel="1">
      <c r="A968" t="s">
        <v>1151</v>
      </c>
      <c r="B968" t="s">
        <v>1167</v>
      </c>
      <c r="C968" s="1">
        <f t="shared" si="359"/>
        <v>5515</v>
      </c>
      <c r="D968" s="7">
        <f>IF(N968&gt;0, RANK(N968,(N968:P968,Q968:AE968)),0)</f>
        <v>2</v>
      </c>
      <c r="E968" s="7">
        <f>IF(O968&gt;0,RANK(O968,(N968:P968,Q968:AE968)),0)</f>
        <v>1</v>
      </c>
      <c r="F968" s="7">
        <f>IF(P968&gt;0,RANK(P968,(N968:P968,Q968:AE968)),0)</f>
        <v>3</v>
      </c>
      <c r="G968" s="1">
        <f t="shared" si="360"/>
        <v>834</v>
      </c>
      <c r="H968" s="2">
        <f t="shared" si="361"/>
        <v>0.15122393472348142</v>
      </c>
      <c r="I968" s="2"/>
      <c r="J968" s="2">
        <f t="shared" si="362"/>
        <v>0.40126926563916593</v>
      </c>
      <c r="K968" s="2">
        <f t="shared" si="363"/>
        <v>0.55249320036264737</v>
      </c>
      <c r="L968" s="2">
        <f t="shared" si="364"/>
        <v>2.8467815049864006E-2</v>
      </c>
      <c r="M968" s="2">
        <f t="shared" si="365"/>
        <v>1.7769718948322747E-2</v>
      </c>
      <c r="N968" s="117">
        <v>2213</v>
      </c>
      <c r="O968" s="117">
        <v>3047</v>
      </c>
      <c r="P968" s="117">
        <v>157</v>
      </c>
      <c r="Q968" s="116">
        <v>98</v>
      </c>
      <c r="R968" s="116"/>
      <c r="S968" s="116"/>
      <c r="T968" s="116"/>
      <c r="U968" s="117"/>
      <c r="V968" s="117"/>
      <c r="W968" s="117"/>
      <c r="X968" s="117"/>
      <c r="Y968" s="117"/>
      <c r="Z968" s="117"/>
      <c r="AA968" s="117"/>
      <c r="AB968" s="117"/>
      <c r="AC968" s="117"/>
      <c r="AD968" s="117"/>
      <c r="AE968" s="117"/>
      <c r="AG968" s="7">
        <f>IF(Q968&gt;0,RANK(Q968,(N968:P968,Q968:AE968)),0)</f>
        <v>4</v>
      </c>
      <c r="AH968" s="7">
        <f>IF(R968&gt;0,RANK(R968,(N968:P968,Q968:AE968)),0)</f>
        <v>0</v>
      </c>
      <c r="AI968" s="7">
        <f>IF(T968&gt;0,RANK(T968,(N968:P968,Q968:AE968)),0)</f>
        <v>0</v>
      </c>
      <c r="AJ968" s="7">
        <f>IF(S968&gt;0,RANK(S968,(N968:P968,Q968:AE968)),0)</f>
        <v>0</v>
      </c>
      <c r="AK968" s="2">
        <f t="shared" si="366"/>
        <v>1.7769718948322757E-2</v>
      </c>
      <c r="AL968" s="2">
        <f t="shared" si="367"/>
        <v>0</v>
      </c>
      <c r="AM968" s="2">
        <f t="shared" si="368"/>
        <v>0</v>
      </c>
      <c r="AN968" s="2">
        <f t="shared" si="369"/>
        <v>0</v>
      </c>
      <c r="AP968" t="s">
        <v>1151</v>
      </c>
      <c r="AQ968" t="s">
        <v>1167</v>
      </c>
      <c r="AR968">
        <v>2</v>
      </c>
      <c r="AT968" s="97">
        <v>20</v>
      </c>
      <c r="AU968" s="99">
        <v>85</v>
      </c>
      <c r="AV968" s="103">
        <f t="shared" si="358"/>
        <v>20085</v>
      </c>
      <c r="AX968" s="7" t="s">
        <v>1370</v>
      </c>
    </row>
    <row r="969" spans="1:50" hidden="1" outlineLevel="1">
      <c r="A969" t="s">
        <v>1042</v>
      </c>
      <c r="B969" t="s">
        <v>1167</v>
      </c>
      <c r="C969" s="1">
        <f t="shared" si="359"/>
        <v>7680</v>
      </c>
      <c r="D969" s="7">
        <f>IF(N969&gt;0, RANK(N969,(N969:P969,Q969:AE969)),0)</f>
        <v>2</v>
      </c>
      <c r="E969" s="7">
        <f>IF(O969&gt;0,RANK(O969,(N969:P969,Q969:AE969)),0)</f>
        <v>1</v>
      </c>
      <c r="F969" s="7">
        <f>IF(P969&gt;0,RANK(P969,(N969:P969,Q969:AE969)),0)</f>
        <v>3</v>
      </c>
      <c r="G969" s="1">
        <f t="shared" si="360"/>
        <v>1021</v>
      </c>
      <c r="H969" s="2">
        <f t="shared" si="361"/>
        <v>0.13294270833333333</v>
      </c>
      <c r="I969" s="2"/>
      <c r="J969" s="2">
        <f t="shared" si="362"/>
        <v>0.40078124999999998</v>
      </c>
      <c r="K969" s="2">
        <f t="shared" si="363"/>
        <v>0.5337239583333333</v>
      </c>
      <c r="L969" s="2">
        <f t="shared" si="364"/>
        <v>4.1536458333333331E-2</v>
      </c>
      <c r="M969" s="2">
        <f t="shared" si="365"/>
        <v>2.3958333333333387E-2</v>
      </c>
      <c r="N969" s="117">
        <v>3078</v>
      </c>
      <c r="O969" s="117">
        <v>4099</v>
      </c>
      <c r="P969" s="117">
        <v>319</v>
      </c>
      <c r="Q969" s="116">
        <v>184</v>
      </c>
      <c r="R969" s="116"/>
      <c r="S969" s="116"/>
      <c r="T969" s="116"/>
      <c r="U969" s="117"/>
      <c r="V969" s="117"/>
      <c r="W969" s="117"/>
      <c r="X969" s="117"/>
      <c r="Y969" s="117"/>
      <c r="Z969" s="117"/>
      <c r="AA969" s="117"/>
      <c r="AB969" s="117"/>
      <c r="AC969" s="117"/>
      <c r="AD969" s="117"/>
      <c r="AE969" s="117"/>
      <c r="AG969" s="7">
        <f>IF(Q969&gt;0,RANK(Q969,(N969:P969,Q969:AE969)),0)</f>
        <v>4</v>
      </c>
      <c r="AH969" s="7">
        <f>IF(R969&gt;0,RANK(R969,(N969:P969,Q969:AE969)),0)</f>
        <v>0</v>
      </c>
      <c r="AI969" s="7">
        <f>IF(T969&gt;0,RANK(T969,(N969:P969,Q969:AE969)),0)</f>
        <v>0</v>
      </c>
      <c r="AJ969" s="7">
        <f>IF(S969&gt;0,RANK(S969,(N969:P969,Q969:AE969)),0)</f>
        <v>0</v>
      </c>
      <c r="AK969" s="2">
        <f t="shared" si="366"/>
        <v>2.3958333333333335E-2</v>
      </c>
      <c r="AL969" s="2">
        <f t="shared" si="367"/>
        <v>0</v>
      </c>
      <c r="AM969" s="2">
        <f t="shared" si="368"/>
        <v>0</v>
      </c>
      <c r="AN969" s="2">
        <f t="shared" si="369"/>
        <v>0</v>
      </c>
      <c r="AP969" t="s">
        <v>1042</v>
      </c>
      <c r="AQ969" t="s">
        <v>1167</v>
      </c>
      <c r="AR969">
        <v>2</v>
      </c>
      <c r="AT969" s="97">
        <v>20</v>
      </c>
      <c r="AU969" s="99">
        <v>87</v>
      </c>
      <c r="AV969" s="103">
        <f t="shared" si="358"/>
        <v>20087</v>
      </c>
      <c r="AX969" s="7" t="s">
        <v>1370</v>
      </c>
    </row>
    <row r="970" spans="1:50" hidden="1" outlineLevel="1">
      <c r="A970" t="s">
        <v>778</v>
      </c>
      <c r="B970" t="s">
        <v>1167</v>
      </c>
      <c r="C970" s="1">
        <f t="shared" si="359"/>
        <v>2259</v>
      </c>
      <c r="D970" s="7">
        <f>IF(N970&gt;0, RANK(N970,(N970:P970,Q970:AE970)),0)</f>
        <v>2</v>
      </c>
      <c r="E970" s="7">
        <f>IF(O970&gt;0,RANK(O970,(N970:P970,Q970:AE970)),0)</f>
        <v>1</v>
      </c>
      <c r="F970" s="7">
        <f>IF(P970&gt;0,RANK(P970,(N970:P970,Q970:AE970)),0)</f>
        <v>3</v>
      </c>
      <c r="G970" s="1">
        <f t="shared" si="360"/>
        <v>826</v>
      </c>
      <c r="H970" s="2">
        <f t="shared" si="361"/>
        <v>0.36564851704293938</v>
      </c>
      <c r="I970" s="2"/>
      <c r="J970" s="2">
        <f t="shared" si="362"/>
        <v>0.29216467463479417</v>
      </c>
      <c r="K970" s="2">
        <f t="shared" si="363"/>
        <v>0.65781319167773356</v>
      </c>
      <c r="L970" s="2">
        <f t="shared" si="364"/>
        <v>3.1429836210712707E-2</v>
      </c>
      <c r="M970" s="2">
        <f t="shared" si="365"/>
        <v>1.8592297476759619E-2</v>
      </c>
      <c r="N970" s="117">
        <v>660</v>
      </c>
      <c r="O970" s="117">
        <v>1486</v>
      </c>
      <c r="P970" s="117">
        <v>71</v>
      </c>
      <c r="Q970" s="116">
        <v>42</v>
      </c>
      <c r="R970" s="116"/>
      <c r="S970" s="116"/>
      <c r="T970" s="116"/>
      <c r="U970" s="117"/>
      <c r="V970" s="117"/>
      <c r="W970" s="117"/>
      <c r="X970" s="117"/>
      <c r="Y970" s="117"/>
      <c r="Z970" s="117"/>
      <c r="AA970" s="117"/>
      <c r="AB970" s="117"/>
      <c r="AC970" s="117"/>
      <c r="AD970" s="117"/>
      <c r="AE970" s="117"/>
      <c r="AG970" s="7">
        <f>IF(Q970&gt;0,RANK(Q970,(N970:P970,Q970:AE970)),0)</f>
        <v>4</v>
      </c>
      <c r="AH970" s="7">
        <f>IF(R970&gt;0,RANK(R970,(N970:P970,Q970:AE970)),0)</f>
        <v>0</v>
      </c>
      <c r="AI970" s="7">
        <f>IF(T970&gt;0,RANK(T970,(N970:P970,Q970:AE970)),0)</f>
        <v>0</v>
      </c>
      <c r="AJ970" s="7">
        <f>IF(S970&gt;0,RANK(S970,(N970:P970,Q970:AE970)),0)</f>
        <v>0</v>
      </c>
      <c r="AK970" s="2">
        <f t="shared" si="366"/>
        <v>1.8592297476759629E-2</v>
      </c>
      <c r="AL970" s="2">
        <f t="shared" si="367"/>
        <v>0</v>
      </c>
      <c r="AM970" s="2">
        <f t="shared" si="368"/>
        <v>0</v>
      </c>
      <c r="AN970" s="2">
        <f t="shared" si="369"/>
        <v>0</v>
      </c>
      <c r="AP970" t="s">
        <v>778</v>
      </c>
      <c r="AQ970" t="s">
        <v>1167</v>
      </c>
      <c r="AR970">
        <v>1</v>
      </c>
      <c r="AT970" s="97">
        <v>20</v>
      </c>
      <c r="AU970" s="99">
        <v>89</v>
      </c>
      <c r="AV970" s="103">
        <f t="shared" si="358"/>
        <v>20089</v>
      </c>
      <c r="AX970" s="7" t="s">
        <v>1370</v>
      </c>
    </row>
    <row r="971" spans="1:50" hidden="1" outlineLevel="1">
      <c r="A971" t="s">
        <v>1800</v>
      </c>
      <c r="B971" t="s">
        <v>1167</v>
      </c>
      <c r="C971" s="1">
        <f t="shared" si="359"/>
        <v>188396</v>
      </c>
      <c r="D971" s="7">
        <f>IF(N971&gt;0, RANK(N971,(N971:P971,Q971:AE971)),0)</f>
        <v>2</v>
      </c>
      <c r="E971" s="7">
        <f>IF(O971&gt;0,RANK(O971,(N971:P971,Q971:AE971)),0)</f>
        <v>1</v>
      </c>
      <c r="F971" s="7">
        <f>IF(P971&gt;0,RANK(P971,(N971:P971,Q971:AE971)),0)</f>
        <v>3</v>
      </c>
      <c r="G971" s="1">
        <f t="shared" si="360"/>
        <v>86530</v>
      </c>
      <c r="H971" s="2">
        <f t="shared" si="361"/>
        <v>0.45929849890655855</v>
      </c>
      <c r="I971" s="2"/>
      <c r="J971" s="2">
        <f t="shared" si="362"/>
        <v>0.24170895348096563</v>
      </c>
      <c r="K971" s="2">
        <f t="shared" si="363"/>
        <v>0.70100745238752415</v>
      </c>
      <c r="L971" s="2">
        <f t="shared" si="364"/>
        <v>3.5197137943480755E-2</v>
      </c>
      <c r="M971" s="2">
        <f t="shared" si="365"/>
        <v>2.208645618802943E-2</v>
      </c>
      <c r="N971" s="117">
        <v>45537</v>
      </c>
      <c r="O971" s="117">
        <v>132067</v>
      </c>
      <c r="P971" s="117">
        <v>6631</v>
      </c>
      <c r="Q971" s="116">
        <v>4161</v>
      </c>
      <c r="R971" s="116"/>
      <c r="S971" s="116"/>
      <c r="T971" s="116"/>
      <c r="U971" s="117"/>
      <c r="V971" s="117"/>
      <c r="W971" s="117"/>
      <c r="X971" s="117"/>
      <c r="Y971" s="117"/>
      <c r="Z971" s="117"/>
      <c r="AA971" s="117"/>
      <c r="AB971" s="117"/>
      <c r="AC971" s="117"/>
      <c r="AD971" s="117"/>
      <c r="AE971" s="117"/>
      <c r="AG971" s="7">
        <f>IF(Q971&gt;0,RANK(Q971,(N971:P971,Q971:AE971)),0)</f>
        <v>4</v>
      </c>
      <c r="AH971" s="7">
        <f>IF(R971&gt;0,RANK(R971,(N971:P971,Q971:AE971)),0)</f>
        <v>0</v>
      </c>
      <c r="AI971" s="7">
        <f>IF(T971&gt;0,RANK(T971,(N971:P971,Q971:AE971)),0)</f>
        <v>0</v>
      </c>
      <c r="AJ971" s="7">
        <f>IF(S971&gt;0,RANK(S971,(N971:P971,Q971:AE971)),0)</f>
        <v>0</v>
      </c>
      <c r="AK971" s="2">
        <f t="shared" si="366"/>
        <v>2.2086456188029471E-2</v>
      </c>
      <c r="AL971" s="2">
        <f t="shared" si="367"/>
        <v>0</v>
      </c>
      <c r="AM971" s="2">
        <f t="shared" si="368"/>
        <v>0</v>
      </c>
      <c r="AN971" s="2">
        <f t="shared" si="369"/>
        <v>0</v>
      </c>
      <c r="AP971" t="s">
        <v>1800</v>
      </c>
      <c r="AQ971" t="s">
        <v>1167</v>
      </c>
      <c r="AR971">
        <v>3</v>
      </c>
      <c r="AT971" s="97">
        <v>20</v>
      </c>
      <c r="AU971" s="99">
        <v>91</v>
      </c>
      <c r="AV971" s="103">
        <f t="shared" si="358"/>
        <v>20091</v>
      </c>
      <c r="AX971" s="7" t="s">
        <v>1370</v>
      </c>
    </row>
    <row r="972" spans="1:50" hidden="1" outlineLevel="1">
      <c r="A972" t="s">
        <v>1798</v>
      </c>
      <c r="B972" t="s">
        <v>1167</v>
      </c>
      <c r="C972" s="1">
        <f t="shared" si="359"/>
        <v>1691</v>
      </c>
      <c r="D972" s="7">
        <f>IF(N972&gt;0, RANK(N972,(N972:P972,Q972:AE972)),0)</f>
        <v>2</v>
      </c>
      <c r="E972" s="7">
        <f>IF(O972&gt;0,RANK(O972,(N972:P972,Q972:AE972)),0)</f>
        <v>1</v>
      </c>
      <c r="F972" s="7">
        <f>IF(P972&gt;0,RANK(P972,(N972:P972,Q972:AE972)),0)</f>
        <v>3</v>
      </c>
      <c r="G972" s="1">
        <f t="shared" si="360"/>
        <v>807</v>
      </c>
      <c r="H972" s="2">
        <f t="shared" si="361"/>
        <v>0.47723240685984625</v>
      </c>
      <c r="I972" s="2"/>
      <c r="J972" s="2">
        <f t="shared" si="362"/>
        <v>0.23713778829095211</v>
      </c>
      <c r="K972" s="2">
        <f t="shared" si="363"/>
        <v>0.71437019515079836</v>
      </c>
      <c r="L972" s="2">
        <f t="shared" si="364"/>
        <v>2.7794204612655235E-2</v>
      </c>
      <c r="M972" s="2">
        <f t="shared" si="365"/>
        <v>2.0697811945594294E-2</v>
      </c>
      <c r="N972" s="117">
        <v>401</v>
      </c>
      <c r="O972" s="117">
        <v>1208</v>
      </c>
      <c r="P972" s="117">
        <v>47</v>
      </c>
      <c r="Q972" s="116">
        <v>35</v>
      </c>
      <c r="R972" s="116"/>
      <c r="S972" s="116"/>
      <c r="T972" s="116"/>
      <c r="U972" s="117"/>
      <c r="V972" s="117"/>
      <c r="W972" s="117"/>
      <c r="X972" s="117"/>
      <c r="Y972" s="117"/>
      <c r="Z972" s="117"/>
      <c r="AA972" s="117"/>
      <c r="AB972" s="117"/>
      <c r="AC972" s="117"/>
      <c r="AD972" s="117"/>
      <c r="AE972" s="117"/>
      <c r="AG972" s="7">
        <f>IF(Q972&gt;0,RANK(Q972,(N972:P972,Q972:AE972)),0)</f>
        <v>4</v>
      </c>
      <c r="AH972" s="7">
        <f>IF(R972&gt;0,RANK(R972,(N972:P972,Q972:AE972)),0)</f>
        <v>0</v>
      </c>
      <c r="AI972" s="7">
        <f>IF(T972&gt;0,RANK(T972,(N972:P972,Q972:AE972)),0)</f>
        <v>0</v>
      </c>
      <c r="AJ972" s="7">
        <f>IF(S972&gt;0,RANK(S972,(N972:P972,Q972:AE972)),0)</f>
        <v>0</v>
      </c>
      <c r="AK972" s="2">
        <f t="shared" si="366"/>
        <v>2.0697811945594322E-2</v>
      </c>
      <c r="AL972" s="2">
        <f t="shared" si="367"/>
        <v>0</v>
      </c>
      <c r="AM972" s="2">
        <f t="shared" si="368"/>
        <v>0</v>
      </c>
      <c r="AN972" s="2">
        <f t="shared" si="369"/>
        <v>0</v>
      </c>
      <c r="AP972" t="s">
        <v>1798</v>
      </c>
      <c r="AQ972" t="s">
        <v>1167</v>
      </c>
      <c r="AR972">
        <v>1</v>
      </c>
      <c r="AT972" s="97">
        <v>20</v>
      </c>
      <c r="AU972" s="99">
        <v>93</v>
      </c>
      <c r="AV972" s="103">
        <f t="shared" si="358"/>
        <v>20093</v>
      </c>
      <c r="AX972" s="7" t="s">
        <v>1370</v>
      </c>
    </row>
    <row r="973" spans="1:50" hidden="1" outlineLevel="1">
      <c r="A973" t="s">
        <v>2286</v>
      </c>
      <c r="B973" t="s">
        <v>1167</v>
      </c>
      <c r="C973" s="1">
        <f t="shared" si="359"/>
        <v>4108</v>
      </c>
      <c r="D973" s="7">
        <f>IF(N973&gt;0, RANK(N973,(N973:P973,Q973:AE973)),0)</f>
        <v>2</v>
      </c>
      <c r="E973" s="7">
        <f>IF(O973&gt;0,RANK(O973,(N973:P973,Q973:AE973)),0)</f>
        <v>1</v>
      </c>
      <c r="F973" s="7">
        <f>IF(P973&gt;0,RANK(P973,(N973:P973,Q973:AE973)),0)</f>
        <v>3</v>
      </c>
      <c r="G973" s="1">
        <f t="shared" si="360"/>
        <v>1534</v>
      </c>
      <c r="H973" s="2">
        <f t="shared" si="361"/>
        <v>0.37341772151898733</v>
      </c>
      <c r="I973" s="2"/>
      <c r="J973" s="2">
        <f t="shared" si="362"/>
        <v>0.28140214216163584</v>
      </c>
      <c r="K973" s="2">
        <f t="shared" si="363"/>
        <v>0.65481986368062317</v>
      </c>
      <c r="L973" s="2">
        <f t="shared" si="364"/>
        <v>4.0165530671859788E-2</v>
      </c>
      <c r="M973" s="2">
        <f t="shared" si="365"/>
        <v>2.3612463485881204E-2</v>
      </c>
      <c r="N973" s="117">
        <v>1156</v>
      </c>
      <c r="O973" s="117">
        <v>2690</v>
      </c>
      <c r="P973" s="117">
        <v>165</v>
      </c>
      <c r="Q973" s="116">
        <v>97</v>
      </c>
      <c r="R973" s="116"/>
      <c r="S973" s="116"/>
      <c r="T973" s="116"/>
      <c r="U973" s="117"/>
      <c r="V973" s="117"/>
      <c r="W973" s="117"/>
      <c r="X973" s="117"/>
      <c r="Y973" s="117"/>
      <c r="Z973" s="117"/>
      <c r="AA973" s="117"/>
      <c r="AB973" s="117"/>
      <c r="AC973" s="117"/>
      <c r="AD973" s="117"/>
      <c r="AE973" s="117"/>
      <c r="AG973" s="7">
        <f>IF(Q973&gt;0,RANK(Q973,(N973:P973,Q973:AE973)),0)</f>
        <v>4</v>
      </c>
      <c r="AH973" s="7">
        <f>IF(R973&gt;0,RANK(R973,(N973:P973,Q973:AE973)),0)</f>
        <v>0</v>
      </c>
      <c r="AI973" s="7">
        <f>IF(T973&gt;0,RANK(T973,(N973:P973,Q973:AE973)),0)</f>
        <v>0</v>
      </c>
      <c r="AJ973" s="7">
        <f>IF(S973&gt;0,RANK(S973,(N973:P973,Q973:AE973)),0)</f>
        <v>0</v>
      </c>
      <c r="AK973" s="2">
        <f t="shared" si="366"/>
        <v>2.3612463485881207E-2</v>
      </c>
      <c r="AL973" s="2">
        <f t="shared" si="367"/>
        <v>0</v>
      </c>
      <c r="AM973" s="2">
        <f t="shared" si="368"/>
        <v>0</v>
      </c>
      <c r="AN973" s="2">
        <f t="shared" si="369"/>
        <v>0</v>
      </c>
      <c r="AP973" t="s">
        <v>2286</v>
      </c>
      <c r="AQ973" t="s">
        <v>1167</v>
      </c>
      <c r="AR973">
        <v>4</v>
      </c>
      <c r="AT973" s="97">
        <v>20</v>
      </c>
      <c r="AU973" s="99">
        <v>95</v>
      </c>
      <c r="AV973" s="103">
        <f t="shared" si="358"/>
        <v>20095</v>
      </c>
      <c r="AX973" s="7" t="s">
        <v>1370</v>
      </c>
    </row>
    <row r="974" spans="1:50" hidden="1" outlineLevel="1">
      <c r="A974" t="s">
        <v>1543</v>
      </c>
      <c r="B974" t="s">
        <v>1167</v>
      </c>
      <c r="C974" s="1">
        <f t="shared" si="359"/>
        <v>1867</v>
      </c>
      <c r="D974" s="7">
        <f>IF(N974&gt;0, RANK(N974,(N974:P974,Q974:AE974)),0)</f>
        <v>2</v>
      </c>
      <c r="E974" s="7">
        <f>IF(O974&gt;0,RANK(O974,(N974:P974,Q974:AE974)),0)</f>
        <v>1</v>
      </c>
      <c r="F974" s="7">
        <f>IF(P974&gt;0,RANK(P974,(N974:P974,Q974:AE974)),0)</f>
        <v>3</v>
      </c>
      <c r="G974" s="1">
        <f t="shared" si="360"/>
        <v>952</v>
      </c>
      <c r="H974" s="2">
        <f t="shared" si="361"/>
        <v>0.50990894483128013</v>
      </c>
      <c r="I974" s="2"/>
      <c r="J974" s="2">
        <f t="shared" si="362"/>
        <v>0.21692554900910552</v>
      </c>
      <c r="K974" s="2">
        <f t="shared" si="363"/>
        <v>0.72683449384038568</v>
      </c>
      <c r="L974" s="2">
        <f t="shared" si="364"/>
        <v>3.5886448848419926E-2</v>
      </c>
      <c r="M974" s="2">
        <f t="shared" si="365"/>
        <v>2.0353508302088853E-2</v>
      </c>
      <c r="N974" s="117">
        <v>405</v>
      </c>
      <c r="O974" s="117">
        <v>1357</v>
      </c>
      <c r="P974" s="117">
        <v>67</v>
      </c>
      <c r="Q974" s="116">
        <v>38</v>
      </c>
      <c r="R974" s="116"/>
      <c r="S974" s="116"/>
      <c r="T974" s="116"/>
      <c r="U974" s="117"/>
      <c r="V974" s="117"/>
      <c r="W974" s="117"/>
      <c r="X974" s="117"/>
      <c r="Y974" s="117"/>
      <c r="Z974" s="117"/>
      <c r="AA974" s="117"/>
      <c r="AB974" s="117"/>
      <c r="AC974" s="117"/>
      <c r="AD974" s="117"/>
      <c r="AE974" s="117"/>
      <c r="AG974" s="7">
        <f>IF(Q974&gt;0,RANK(Q974,(N974:P974,Q974:AE974)),0)</f>
        <v>4</v>
      </c>
      <c r="AH974" s="7">
        <f>IF(R974&gt;0,RANK(R974,(N974:P974,Q974:AE974)),0)</f>
        <v>0</v>
      </c>
      <c r="AI974" s="7">
        <f>IF(T974&gt;0,RANK(T974,(N974:P974,Q974:AE974)),0)</f>
        <v>0</v>
      </c>
      <c r="AJ974" s="7">
        <f>IF(S974&gt;0,RANK(S974,(N974:P974,Q974:AE974)),0)</f>
        <v>0</v>
      </c>
      <c r="AK974" s="2">
        <f t="shared" si="366"/>
        <v>2.0353508302088912E-2</v>
      </c>
      <c r="AL974" s="2">
        <f t="shared" si="367"/>
        <v>0</v>
      </c>
      <c r="AM974" s="2">
        <f t="shared" si="368"/>
        <v>0</v>
      </c>
      <c r="AN974" s="2">
        <f t="shared" si="369"/>
        <v>0</v>
      </c>
      <c r="AP974" t="s">
        <v>1543</v>
      </c>
      <c r="AQ974" t="s">
        <v>1167</v>
      </c>
      <c r="AR974">
        <v>1</v>
      </c>
      <c r="AT974" s="97">
        <v>20</v>
      </c>
      <c r="AU974" s="99">
        <v>97</v>
      </c>
      <c r="AV974" s="103">
        <f t="shared" si="358"/>
        <v>20097</v>
      </c>
      <c r="AX974" s="7" t="s">
        <v>1370</v>
      </c>
    </row>
    <row r="975" spans="1:50" hidden="1" outlineLevel="1">
      <c r="A975" t="s">
        <v>128</v>
      </c>
      <c r="B975" t="s">
        <v>1167</v>
      </c>
      <c r="C975" s="1">
        <f t="shared" si="359"/>
        <v>10049</v>
      </c>
      <c r="D975" s="7">
        <f>IF(N975&gt;0, RANK(N975,(N975:P975,Q975:AE975)),0)</f>
        <v>2</v>
      </c>
      <c r="E975" s="7">
        <f>IF(O975&gt;0,RANK(O975,(N975:P975,Q975:AE975)),0)</f>
        <v>1</v>
      </c>
      <c r="F975" s="7">
        <f>IF(P975&gt;0,RANK(P975,(N975:P975,Q975:AE975)),0)</f>
        <v>3</v>
      </c>
      <c r="G975" s="1">
        <f t="shared" si="360"/>
        <v>2771</v>
      </c>
      <c r="H975" s="2">
        <f t="shared" si="361"/>
        <v>0.2757488307294258</v>
      </c>
      <c r="I975" s="2"/>
      <c r="J975" s="2">
        <f t="shared" si="362"/>
        <v>0.33286894218330182</v>
      </c>
      <c r="K975" s="2">
        <f t="shared" si="363"/>
        <v>0.60861777291272767</v>
      </c>
      <c r="L975" s="2">
        <f t="shared" si="364"/>
        <v>3.9705443327694295E-2</v>
      </c>
      <c r="M975" s="2">
        <f t="shared" si="365"/>
        <v>1.8807841576276269E-2</v>
      </c>
      <c r="N975" s="10">
        <v>3345</v>
      </c>
      <c r="O975" s="10">
        <v>6116</v>
      </c>
      <c r="P975" s="10">
        <v>399</v>
      </c>
      <c r="Q975" s="116">
        <v>189</v>
      </c>
      <c r="R975" s="116"/>
      <c r="S975" s="116"/>
      <c r="T975" s="116"/>
      <c r="U975" s="117"/>
      <c r="V975" s="117"/>
      <c r="W975" s="117"/>
      <c r="X975" s="117"/>
      <c r="Y975" s="117"/>
      <c r="Z975" s="117"/>
      <c r="AA975" s="117"/>
      <c r="AB975" s="117"/>
      <c r="AC975" s="117"/>
      <c r="AD975" s="117"/>
      <c r="AE975" s="10"/>
      <c r="AG975" s="7">
        <f>IF(Q975&gt;0,RANK(Q975,(N975:P975,Q975:AE975)),0)</f>
        <v>4</v>
      </c>
      <c r="AH975" s="7">
        <f>IF(R975&gt;0,RANK(R975,(N975:P975,Q975:AE975)),0)</f>
        <v>0</v>
      </c>
      <c r="AI975" s="7">
        <f>IF(T975&gt;0,RANK(T975,(N975:P975,Q975:AE975)),0)</f>
        <v>0</v>
      </c>
      <c r="AJ975" s="7">
        <f>IF(S975&gt;0,RANK(S975,(N975:P975,Q975:AE975)),0)</f>
        <v>0</v>
      </c>
      <c r="AK975" s="2">
        <f t="shared" si="366"/>
        <v>1.8807841576276248E-2</v>
      </c>
      <c r="AL975" s="2">
        <f t="shared" si="367"/>
        <v>0</v>
      </c>
      <c r="AM975" s="2">
        <f t="shared" si="368"/>
        <v>0</v>
      </c>
      <c r="AN975" s="2">
        <f t="shared" si="369"/>
        <v>0</v>
      </c>
      <c r="AP975" t="s">
        <v>128</v>
      </c>
      <c r="AQ975" t="s">
        <v>1167</v>
      </c>
      <c r="AR975">
        <v>2</v>
      </c>
      <c r="AT975" s="97">
        <v>20</v>
      </c>
      <c r="AU975" s="99">
        <v>99</v>
      </c>
      <c r="AV975" s="103">
        <f t="shared" si="358"/>
        <v>20099</v>
      </c>
      <c r="AX975" s="7" t="s">
        <v>1370</v>
      </c>
    </row>
    <row r="976" spans="1:50" hidden="1" outlineLevel="1">
      <c r="A976" t="s">
        <v>723</v>
      </c>
      <c r="B976" t="s">
        <v>1167</v>
      </c>
      <c r="C976" s="1">
        <f t="shared" si="359"/>
        <v>1279</v>
      </c>
      <c r="D976" s="7">
        <f>IF(N976&gt;0, RANK(N976,(N976:P976,Q976:AE976)),0)</f>
        <v>2</v>
      </c>
      <c r="E976" s="7">
        <f>IF(O976&gt;0,RANK(O976,(N976:P976,Q976:AE976)),0)</f>
        <v>1</v>
      </c>
      <c r="F976" s="7">
        <f>IF(P976&gt;0,RANK(P976,(N976:P976,Q976:AE976)),0)</f>
        <v>3</v>
      </c>
      <c r="G976" s="1">
        <f t="shared" si="360"/>
        <v>665</v>
      </c>
      <c r="H976" s="2">
        <f t="shared" si="361"/>
        <v>0.51993745113369816</v>
      </c>
      <c r="I976" s="2"/>
      <c r="J976" s="2">
        <f t="shared" si="362"/>
        <v>0.21657544956997654</v>
      </c>
      <c r="K976" s="2">
        <f t="shared" si="363"/>
        <v>0.7365129007036747</v>
      </c>
      <c r="L976" s="2">
        <f t="shared" si="364"/>
        <v>3.2056293979671621E-2</v>
      </c>
      <c r="M976" s="2">
        <f t="shared" si="365"/>
        <v>1.4855355746677137E-2</v>
      </c>
      <c r="N976" s="117">
        <v>277</v>
      </c>
      <c r="O976" s="117">
        <v>942</v>
      </c>
      <c r="P976" s="117">
        <v>41</v>
      </c>
      <c r="Q976" s="116">
        <v>19</v>
      </c>
      <c r="R976" s="116"/>
      <c r="S976" s="116"/>
      <c r="T976" s="116"/>
      <c r="U976" s="117"/>
      <c r="V976" s="117"/>
      <c r="W976" s="117"/>
      <c r="X976" s="117"/>
      <c r="Y976" s="117"/>
      <c r="Z976" s="117"/>
      <c r="AA976" s="117"/>
      <c r="AB976" s="117"/>
      <c r="AC976" s="117"/>
      <c r="AD976" s="117"/>
      <c r="AE976" s="117"/>
      <c r="AG976" s="7">
        <f>IF(Q976&gt;0,RANK(Q976,(N976:P976,Q976:AE976)),0)</f>
        <v>4</v>
      </c>
      <c r="AH976" s="7">
        <f>IF(R976&gt;0,RANK(R976,(N976:P976,Q976:AE976)),0)</f>
        <v>0</v>
      </c>
      <c r="AI976" s="7">
        <f>IF(T976&gt;0,RANK(T976,(N976:P976,Q976:AE976)),0)</f>
        <v>0</v>
      </c>
      <c r="AJ976" s="7">
        <f>IF(S976&gt;0,RANK(S976,(N976:P976,Q976:AE976)),0)</f>
        <v>0</v>
      </c>
      <c r="AK976" s="2">
        <f t="shared" si="366"/>
        <v>1.4855355746677092E-2</v>
      </c>
      <c r="AL976" s="2">
        <f t="shared" si="367"/>
        <v>0</v>
      </c>
      <c r="AM976" s="2">
        <f t="shared" si="368"/>
        <v>0</v>
      </c>
      <c r="AN976" s="2">
        <f t="shared" si="369"/>
        <v>0</v>
      </c>
      <c r="AP976" t="s">
        <v>723</v>
      </c>
      <c r="AQ976" t="s">
        <v>1167</v>
      </c>
      <c r="AR976">
        <v>1</v>
      </c>
      <c r="AT976" s="97">
        <v>20</v>
      </c>
      <c r="AU976" s="99">
        <v>101</v>
      </c>
      <c r="AV976" s="103">
        <f t="shared" si="358"/>
        <v>20101</v>
      </c>
      <c r="AX976" s="7" t="s">
        <v>1370</v>
      </c>
    </row>
    <row r="977" spans="1:50" hidden="1" outlineLevel="1">
      <c r="A977" t="s">
        <v>1296</v>
      </c>
      <c r="B977" t="s">
        <v>1167</v>
      </c>
      <c r="C977" s="1">
        <f t="shared" si="359"/>
        <v>22928</v>
      </c>
      <c r="D977" s="7">
        <f>IF(N977&gt;0, RANK(N977,(N977:P977,Q977:AE977)),0)</f>
        <v>2</v>
      </c>
      <c r="E977" s="7">
        <f>IF(O977&gt;0,RANK(O977,(N977:P977,Q977:AE977)),0)</f>
        <v>1</v>
      </c>
      <c r="F977" s="7">
        <f>IF(P977&gt;0,RANK(P977,(N977:P977,Q977:AE977)),0)</f>
        <v>3</v>
      </c>
      <c r="G977" s="1">
        <f t="shared" si="360"/>
        <v>5227</v>
      </c>
      <c r="H977" s="2">
        <f t="shared" si="361"/>
        <v>0.2279745289602233</v>
      </c>
      <c r="I977" s="2"/>
      <c r="J977" s="2">
        <f t="shared" si="362"/>
        <v>0.34800244242847173</v>
      </c>
      <c r="K977" s="2">
        <f t="shared" si="363"/>
        <v>0.57597697138869508</v>
      </c>
      <c r="L977" s="2">
        <f t="shared" si="364"/>
        <v>5.931612002791347E-2</v>
      </c>
      <c r="M977" s="2">
        <f t="shared" si="365"/>
        <v>1.6704466154919669E-2</v>
      </c>
      <c r="N977" s="117">
        <v>7979</v>
      </c>
      <c r="O977" s="117">
        <v>13206</v>
      </c>
      <c r="P977" s="117">
        <v>1360</v>
      </c>
      <c r="Q977" s="116">
        <v>383</v>
      </c>
      <c r="R977" s="116"/>
      <c r="S977" s="116"/>
      <c r="T977" s="116"/>
      <c r="U977" s="117"/>
      <c r="V977" s="117"/>
      <c r="W977" s="117"/>
      <c r="X977" s="117"/>
      <c r="Y977" s="117"/>
      <c r="Z977" s="117"/>
      <c r="AA977" s="117"/>
      <c r="AB977" s="117"/>
      <c r="AC977" s="117"/>
      <c r="AD977" s="117"/>
      <c r="AE977" s="117"/>
      <c r="AG977" s="7">
        <f>IF(Q977&gt;0,RANK(Q977,(N977:P977,Q977:AE977)),0)</f>
        <v>4</v>
      </c>
      <c r="AH977" s="7">
        <f>IF(R977&gt;0,RANK(R977,(N977:P977,Q977:AE977)),0)</f>
        <v>0</v>
      </c>
      <c r="AI977" s="7">
        <f>IF(T977&gt;0,RANK(T977,(N977:P977,Q977:AE977)),0)</f>
        <v>0</v>
      </c>
      <c r="AJ977" s="7">
        <f>IF(S977&gt;0,RANK(S977,(N977:P977,Q977:AE977)),0)</f>
        <v>0</v>
      </c>
      <c r="AK977" s="2">
        <f t="shared" si="366"/>
        <v>1.6704466154919748E-2</v>
      </c>
      <c r="AL977" s="2">
        <f t="shared" si="367"/>
        <v>0</v>
      </c>
      <c r="AM977" s="2">
        <f t="shared" si="368"/>
        <v>0</v>
      </c>
      <c r="AN977" s="2">
        <f t="shared" si="369"/>
        <v>0</v>
      </c>
      <c r="AP977" t="s">
        <v>1296</v>
      </c>
      <c r="AQ977" t="s">
        <v>1167</v>
      </c>
      <c r="AR977">
        <v>2</v>
      </c>
      <c r="AT977" s="97">
        <v>20</v>
      </c>
      <c r="AU977" s="99">
        <v>103</v>
      </c>
      <c r="AV977" s="103">
        <f t="shared" si="358"/>
        <v>20103</v>
      </c>
      <c r="AX977" s="7" t="s">
        <v>1370</v>
      </c>
    </row>
    <row r="978" spans="1:50" hidden="1" outlineLevel="1">
      <c r="A978" t="s">
        <v>900</v>
      </c>
      <c r="B978" t="s">
        <v>1167</v>
      </c>
      <c r="C978" s="1">
        <f t="shared" si="359"/>
        <v>2126</v>
      </c>
      <c r="D978" s="7">
        <f>IF(N978&gt;0, RANK(N978,(N978:P978,Q978:AE978)),0)</f>
        <v>2</v>
      </c>
      <c r="E978" s="7">
        <f>IF(O978&gt;0,RANK(O978,(N978:P978,Q978:AE978)),0)</f>
        <v>1</v>
      </c>
      <c r="F978" s="7">
        <f>IF(P978&gt;0,RANK(P978,(N978:P978,Q978:AE978)),0)</f>
        <v>3</v>
      </c>
      <c r="G978" s="1">
        <f t="shared" si="360"/>
        <v>803</v>
      </c>
      <c r="H978" s="2">
        <f t="shared" si="361"/>
        <v>0.37770460959548446</v>
      </c>
      <c r="I978" s="2"/>
      <c r="J978" s="2">
        <f t="shared" si="362"/>
        <v>0.29021636876763873</v>
      </c>
      <c r="K978" s="2">
        <f t="shared" si="363"/>
        <v>0.66792097836312325</v>
      </c>
      <c r="L978" s="2">
        <f t="shared" si="364"/>
        <v>2.8222013170272814E-2</v>
      </c>
      <c r="M978" s="2">
        <f t="shared" si="365"/>
        <v>1.3640639698965257E-2</v>
      </c>
      <c r="N978" s="117">
        <v>617</v>
      </c>
      <c r="O978" s="117">
        <v>1420</v>
      </c>
      <c r="P978" s="117">
        <v>60</v>
      </c>
      <c r="Q978" s="116">
        <v>29</v>
      </c>
      <c r="R978" s="116"/>
      <c r="S978" s="116"/>
      <c r="T978" s="116"/>
      <c r="U978" s="117"/>
      <c r="V978" s="117"/>
      <c r="W978" s="117"/>
      <c r="X978" s="117"/>
      <c r="Y978" s="117"/>
      <c r="Z978" s="117"/>
      <c r="AA978" s="117"/>
      <c r="AB978" s="117"/>
      <c r="AC978" s="117"/>
      <c r="AD978" s="117"/>
      <c r="AE978" s="117"/>
      <c r="AG978" s="7">
        <f>IF(Q978&gt;0,RANK(Q978,(N978:P978,Q978:AE978)),0)</f>
        <v>4</v>
      </c>
      <c r="AH978" s="7">
        <f>IF(R978&gt;0,RANK(R978,(N978:P978,Q978:AE978)),0)</f>
        <v>0</v>
      </c>
      <c r="AI978" s="7">
        <f>IF(T978&gt;0,RANK(T978,(N978:P978,Q978:AE978)),0)</f>
        <v>0</v>
      </c>
      <c r="AJ978" s="7">
        <f>IF(S978&gt;0,RANK(S978,(N978:P978,Q978:AE978)),0)</f>
        <v>0</v>
      </c>
      <c r="AK978" s="2">
        <f t="shared" si="366"/>
        <v>1.3640639698965193E-2</v>
      </c>
      <c r="AL978" s="2">
        <f t="shared" si="367"/>
        <v>0</v>
      </c>
      <c r="AM978" s="2">
        <f t="shared" si="368"/>
        <v>0</v>
      </c>
      <c r="AN978" s="2">
        <f t="shared" si="369"/>
        <v>0</v>
      </c>
      <c r="AP978" t="s">
        <v>900</v>
      </c>
      <c r="AQ978" t="s">
        <v>1167</v>
      </c>
      <c r="AR978">
        <v>1</v>
      </c>
      <c r="AT978" s="97">
        <v>20</v>
      </c>
      <c r="AU978" s="99">
        <v>105</v>
      </c>
      <c r="AV978" s="103">
        <f t="shared" si="358"/>
        <v>20105</v>
      </c>
      <c r="AX978" s="7" t="s">
        <v>1370</v>
      </c>
    </row>
    <row r="979" spans="1:50" hidden="1" outlineLevel="1">
      <c r="A979" t="s">
        <v>190</v>
      </c>
      <c r="B979" t="s">
        <v>1167</v>
      </c>
      <c r="C979" s="1">
        <f t="shared" si="359"/>
        <v>4091</v>
      </c>
      <c r="D979" s="7">
        <f>IF(N979&gt;0, RANK(N979,(N979:P979,Q979:AE979)),0)</f>
        <v>2</v>
      </c>
      <c r="E979" s="7">
        <f>IF(O979&gt;0,RANK(O979,(N979:P979,Q979:AE979)),0)</f>
        <v>1</v>
      </c>
      <c r="F979" s="7">
        <f>IF(P979&gt;0,RANK(P979,(N979:P979,Q979:AE979)),0)</f>
        <v>3</v>
      </c>
      <c r="G979" s="1">
        <f t="shared" si="360"/>
        <v>1083</v>
      </c>
      <c r="H979" s="2">
        <f t="shared" si="361"/>
        <v>0.26472745050109997</v>
      </c>
      <c r="I979" s="2"/>
      <c r="J979" s="2">
        <f t="shared" si="362"/>
        <v>0.33610364214128574</v>
      </c>
      <c r="K979" s="2">
        <f t="shared" si="363"/>
        <v>0.60083109264238577</v>
      </c>
      <c r="L979" s="2">
        <f t="shared" si="364"/>
        <v>4.4487900268882913E-2</v>
      </c>
      <c r="M979" s="2">
        <f t="shared" si="365"/>
        <v>1.8577364947445579E-2</v>
      </c>
      <c r="N979" s="117">
        <v>1375</v>
      </c>
      <c r="O979" s="117">
        <v>2458</v>
      </c>
      <c r="P979" s="117">
        <v>182</v>
      </c>
      <c r="Q979" s="116">
        <v>76</v>
      </c>
      <c r="R979" s="116"/>
      <c r="S979" s="116"/>
      <c r="T979" s="116"/>
      <c r="U979" s="117"/>
      <c r="V979" s="117"/>
      <c r="W979" s="117"/>
      <c r="X979" s="117"/>
      <c r="Y979" s="117"/>
      <c r="Z979" s="117"/>
      <c r="AA979" s="117"/>
      <c r="AB979" s="117"/>
      <c r="AC979" s="117"/>
      <c r="AD979" s="117"/>
      <c r="AE979" s="117"/>
      <c r="AG979" s="7">
        <f>IF(Q979&gt;0,RANK(Q979,(N979:P979,Q979:AE979)),0)</f>
        <v>4</v>
      </c>
      <c r="AH979" s="7">
        <f>IF(R979&gt;0,RANK(R979,(N979:P979,Q979:AE979)),0)</f>
        <v>0</v>
      </c>
      <c r="AI979" s="7">
        <f>IF(T979&gt;0,RANK(T979,(N979:P979,Q979:AE979)),0)</f>
        <v>0</v>
      </c>
      <c r="AJ979" s="7">
        <f>IF(S979&gt;0,RANK(S979,(N979:P979,Q979:AE979)),0)</f>
        <v>0</v>
      </c>
      <c r="AK979" s="2">
        <f t="shared" si="366"/>
        <v>1.8577364947445614E-2</v>
      </c>
      <c r="AL979" s="2">
        <f t="shared" si="367"/>
        <v>0</v>
      </c>
      <c r="AM979" s="2">
        <f t="shared" si="368"/>
        <v>0</v>
      </c>
      <c r="AN979" s="2">
        <f t="shared" si="369"/>
        <v>0</v>
      </c>
      <c r="AP979" t="s">
        <v>190</v>
      </c>
      <c r="AQ979" t="s">
        <v>1167</v>
      </c>
      <c r="AR979">
        <v>2</v>
      </c>
      <c r="AT979" s="97">
        <v>20</v>
      </c>
      <c r="AU979" s="99">
        <v>107</v>
      </c>
      <c r="AV979" s="103">
        <f t="shared" si="358"/>
        <v>20107</v>
      </c>
      <c r="AX979" s="7" t="s">
        <v>1370</v>
      </c>
    </row>
    <row r="980" spans="1:50" hidden="1" outlineLevel="1">
      <c r="A980" t="s">
        <v>1812</v>
      </c>
      <c r="B980" t="s">
        <v>1167</v>
      </c>
      <c r="C980" s="1">
        <f t="shared" si="359"/>
        <v>1686</v>
      </c>
      <c r="D980" s="7">
        <f>IF(N980&gt;0, RANK(N980,(N980:P980,Q980:AE980)),0)</f>
        <v>2</v>
      </c>
      <c r="E980" s="7">
        <f>IF(O980&gt;0,RANK(O980,(N980:P980,Q980:AE980)),0)</f>
        <v>1</v>
      </c>
      <c r="F980" s="7">
        <f>IF(P980&gt;0,RANK(P980,(N980:P980,Q980:AE980)),0)</f>
        <v>3</v>
      </c>
      <c r="G980" s="1">
        <f t="shared" si="360"/>
        <v>721</v>
      </c>
      <c r="H980" s="2">
        <f t="shared" si="361"/>
        <v>0.4276393831553974</v>
      </c>
      <c r="I980" s="2"/>
      <c r="J980" s="2">
        <f t="shared" si="362"/>
        <v>0.25800711743772242</v>
      </c>
      <c r="K980" s="2">
        <f t="shared" si="363"/>
        <v>0.68564650059311982</v>
      </c>
      <c r="L980" s="2">
        <f t="shared" si="364"/>
        <v>3.0249110320284697E-2</v>
      </c>
      <c r="M980" s="2">
        <f t="shared" si="365"/>
        <v>2.6097271648873058E-2</v>
      </c>
      <c r="N980" s="117">
        <v>435</v>
      </c>
      <c r="O980" s="117">
        <v>1156</v>
      </c>
      <c r="P980" s="117">
        <v>51</v>
      </c>
      <c r="Q980" s="116">
        <v>44</v>
      </c>
      <c r="R980" s="116"/>
      <c r="S980" s="116"/>
      <c r="T980" s="116"/>
      <c r="U980" s="117"/>
      <c r="V980" s="117"/>
      <c r="W980" s="117"/>
      <c r="X980" s="117"/>
      <c r="Y980" s="117"/>
      <c r="Z980" s="117"/>
      <c r="AA980" s="117"/>
      <c r="AB980" s="117"/>
      <c r="AC980" s="117"/>
      <c r="AD980" s="117"/>
      <c r="AE980" s="117"/>
      <c r="AG980" s="7">
        <f>IF(Q980&gt;0,RANK(Q980,(N980:P980,Q980:AE980)),0)</f>
        <v>4</v>
      </c>
      <c r="AH980" s="7">
        <f>IF(R980&gt;0,RANK(R980,(N980:P980,Q980:AE980)),0)</f>
        <v>0</v>
      </c>
      <c r="AI980" s="7">
        <f>IF(T980&gt;0,RANK(T980,(N980:P980,Q980:AE980)),0)</f>
        <v>0</v>
      </c>
      <c r="AJ980" s="7">
        <f>IF(S980&gt;0,RANK(S980,(N980:P980,Q980:AE980)),0)</f>
        <v>0</v>
      </c>
      <c r="AK980" s="2">
        <f t="shared" si="366"/>
        <v>2.6097271648873072E-2</v>
      </c>
      <c r="AL980" s="2">
        <f t="shared" si="367"/>
        <v>0</v>
      </c>
      <c r="AM980" s="2">
        <f t="shared" si="368"/>
        <v>0</v>
      </c>
      <c r="AN980" s="2">
        <f t="shared" si="369"/>
        <v>0</v>
      </c>
      <c r="AP980" t="s">
        <v>1812</v>
      </c>
      <c r="AQ980" t="s">
        <v>1167</v>
      </c>
      <c r="AR980">
        <v>1</v>
      </c>
      <c r="AT980" s="97">
        <v>20</v>
      </c>
      <c r="AU980" s="99">
        <v>109</v>
      </c>
      <c r="AV980" s="103">
        <f t="shared" si="358"/>
        <v>20109</v>
      </c>
      <c r="AX980" s="7" t="s">
        <v>1370</v>
      </c>
    </row>
    <row r="981" spans="1:50" hidden="1" outlineLevel="1">
      <c r="A981" t="s">
        <v>1742</v>
      </c>
      <c r="B981" t="s">
        <v>1167</v>
      </c>
      <c r="C981" s="1">
        <f t="shared" si="359"/>
        <v>14579</v>
      </c>
      <c r="D981" s="7">
        <f>IF(N981&gt;0, RANK(N981,(N981:P981,Q981:AE981)),0)</f>
        <v>2</v>
      </c>
      <c r="E981" s="7">
        <f>IF(O981&gt;0,RANK(O981,(N981:P981,Q981:AE981)),0)</f>
        <v>1</v>
      </c>
      <c r="F981" s="7">
        <f>IF(P981&gt;0,RANK(P981,(N981:P981,Q981:AE981)),0)</f>
        <v>3</v>
      </c>
      <c r="G981" s="1">
        <f t="shared" si="360"/>
        <v>2381</v>
      </c>
      <c r="H981" s="2">
        <f t="shared" si="361"/>
        <v>0.16331709993826737</v>
      </c>
      <c r="I981" s="2"/>
      <c r="J981" s="2">
        <f t="shared" si="362"/>
        <v>0.38630907469648124</v>
      </c>
      <c r="K981" s="2">
        <f t="shared" si="363"/>
        <v>0.54962617463474861</v>
      </c>
      <c r="L981" s="2">
        <f t="shared" si="364"/>
        <v>4.767130804581933E-2</v>
      </c>
      <c r="M981" s="2">
        <f t="shared" si="365"/>
        <v>1.6393442622950824E-2</v>
      </c>
      <c r="N981" s="117">
        <v>5632</v>
      </c>
      <c r="O981" s="117">
        <v>8013</v>
      </c>
      <c r="P981" s="117">
        <v>695</v>
      </c>
      <c r="Q981" s="116">
        <v>239</v>
      </c>
      <c r="R981" s="116"/>
      <c r="S981" s="116"/>
      <c r="T981" s="116"/>
      <c r="U981" s="117"/>
      <c r="V981" s="117"/>
      <c r="W981" s="117"/>
      <c r="X981" s="117"/>
      <c r="Y981" s="117"/>
      <c r="Z981" s="117"/>
      <c r="AA981" s="117"/>
      <c r="AB981" s="117"/>
      <c r="AC981" s="117"/>
      <c r="AD981" s="117"/>
      <c r="AE981" s="117"/>
      <c r="AG981" s="7">
        <f>IF(Q981&gt;0,RANK(Q981,(N981:P981,Q981:AE981)),0)</f>
        <v>4</v>
      </c>
      <c r="AH981" s="7">
        <f>IF(R981&gt;0,RANK(R981,(N981:P981,Q981:AE981)),0)</f>
        <v>0</v>
      </c>
      <c r="AI981" s="7">
        <f>IF(T981&gt;0,RANK(T981,(N981:P981,Q981:AE981)),0)</f>
        <v>0</v>
      </c>
      <c r="AJ981" s="7">
        <f>IF(S981&gt;0,RANK(S981,(N981:P981,Q981:AE981)),0)</f>
        <v>0</v>
      </c>
      <c r="AK981" s="2">
        <f t="shared" si="366"/>
        <v>1.6393442622950821E-2</v>
      </c>
      <c r="AL981" s="2">
        <f t="shared" si="367"/>
        <v>0</v>
      </c>
      <c r="AM981" s="2">
        <f t="shared" si="368"/>
        <v>0</v>
      </c>
      <c r="AN981" s="2">
        <f t="shared" si="369"/>
        <v>0</v>
      </c>
      <c r="AP981" t="s">
        <v>1742</v>
      </c>
      <c r="AQ981" t="s">
        <v>1167</v>
      </c>
      <c r="AR981">
        <v>1</v>
      </c>
      <c r="AT981" s="97">
        <v>20</v>
      </c>
      <c r="AU981" s="99">
        <v>111</v>
      </c>
      <c r="AV981" s="103">
        <f t="shared" si="358"/>
        <v>20111</v>
      </c>
      <c r="AX981" s="7" t="s">
        <v>1370</v>
      </c>
    </row>
    <row r="982" spans="1:50" hidden="1" outlineLevel="1">
      <c r="A982" t="s">
        <v>180</v>
      </c>
      <c r="B982" t="s">
        <v>1167</v>
      </c>
      <c r="C982" s="1">
        <f t="shared" si="359"/>
        <v>12926</v>
      </c>
      <c r="D982" s="7">
        <f>IF(N982&gt;0, RANK(N982,(N982:P982,Q982:AE982)),0)</f>
        <v>2</v>
      </c>
      <c r="E982" s="7">
        <f>IF(O982&gt;0,RANK(O982,(N982:P982,Q982:AE982)),0)</f>
        <v>1</v>
      </c>
      <c r="F982" s="7">
        <f>IF(P982&gt;0,RANK(P982,(N982:P982,Q982:AE982)),0)</f>
        <v>3</v>
      </c>
      <c r="G982" s="1">
        <f t="shared" si="360"/>
        <v>4802</v>
      </c>
      <c r="H982" s="2">
        <f t="shared" si="361"/>
        <v>0.37149930372891848</v>
      </c>
      <c r="I982" s="2"/>
      <c r="J982" s="2">
        <f t="shared" si="362"/>
        <v>0.28995822373510755</v>
      </c>
      <c r="K982" s="2">
        <f t="shared" si="363"/>
        <v>0.66145752746402597</v>
      </c>
      <c r="L982" s="2">
        <f t="shared" si="364"/>
        <v>3.5509825158595076E-2</v>
      </c>
      <c r="M982" s="2">
        <f t="shared" si="365"/>
        <v>1.307442364227146E-2</v>
      </c>
      <c r="N982" s="117">
        <v>3748</v>
      </c>
      <c r="O982" s="117">
        <v>8550</v>
      </c>
      <c r="P982" s="117">
        <v>459</v>
      </c>
      <c r="Q982" s="117">
        <v>169</v>
      </c>
      <c r="R982" s="117"/>
      <c r="S982" s="117"/>
      <c r="T982" s="117"/>
      <c r="U982" s="117"/>
      <c r="V982" s="117"/>
      <c r="W982" s="117"/>
      <c r="X982" s="117"/>
      <c r="Y982" s="117"/>
      <c r="Z982" s="117"/>
      <c r="AA982" s="117"/>
      <c r="AB982" s="117"/>
      <c r="AC982" s="117"/>
      <c r="AD982" s="117"/>
      <c r="AE982" s="117"/>
      <c r="AG982" s="7">
        <f>IF(Q982&gt;0,RANK(Q982,(N982:P982,Q982:AE982)),0)</f>
        <v>4</v>
      </c>
      <c r="AH982" s="7">
        <f>IF(R982&gt;0,RANK(R982,(N982:P982,Q982:AE982)),0)</f>
        <v>0</v>
      </c>
      <c r="AI982" s="7">
        <f>IF(T982&gt;0,RANK(T982,(N982:P982,Q982:AE982)),0)</f>
        <v>0</v>
      </c>
      <c r="AJ982" s="7">
        <f>IF(S982&gt;0,RANK(S982,(N982:P982,Q982:AE982)),0)</f>
        <v>0</v>
      </c>
      <c r="AK982" s="2">
        <f t="shared" si="366"/>
        <v>1.3074423642271391E-2</v>
      </c>
      <c r="AL982" s="2">
        <f t="shared" si="367"/>
        <v>0</v>
      </c>
      <c r="AM982" s="2">
        <f t="shared" si="368"/>
        <v>0</v>
      </c>
      <c r="AN982" s="2">
        <f t="shared" si="369"/>
        <v>0</v>
      </c>
      <c r="AP982" t="s">
        <v>180</v>
      </c>
      <c r="AQ982" t="s">
        <v>1167</v>
      </c>
      <c r="AR982">
        <v>1</v>
      </c>
      <c r="AT982" s="97">
        <v>20</v>
      </c>
      <c r="AU982" s="99">
        <v>113</v>
      </c>
      <c r="AV982" s="103">
        <f t="shared" si="358"/>
        <v>20113</v>
      </c>
      <c r="AX982" s="7" t="s">
        <v>1370</v>
      </c>
    </row>
    <row r="983" spans="1:50" hidden="1" outlineLevel="1">
      <c r="A983" t="s">
        <v>1836</v>
      </c>
      <c r="B983" t="s">
        <v>1167</v>
      </c>
      <c r="C983" s="1">
        <f t="shared" si="359"/>
        <v>6292</v>
      </c>
      <c r="D983" s="7">
        <f>IF(N983&gt;0, RANK(N983,(N983:P983,Q983:AE983)),0)</f>
        <v>2</v>
      </c>
      <c r="E983" s="7">
        <f>IF(O983&gt;0,RANK(O983,(N983:P983,Q983:AE983)),0)</f>
        <v>1</v>
      </c>
      <c r="F983" s="7">
        <f>IF(P983&gt;0,RANK(P983,(N983:P983,Q983:AE983)),0)</f>
        <v>3</v>
      </c>
      <c r="G983" s="1">
        <f t="shared" si="360"/>
        <v>2447</v>
      </c>
      <c r="H983" s="2">
        <f t="shared" si="361"/>
        <v>0.38890654799745711</v>
      </c>
      <c r="I983" s="2"/>
      <c r="J983" s="2">
        <f t="shared" si="362"/>
        <v>0.28464717101080739</v>
      </c>
      <c r="K983" s="2">
        <f t="shared" si="363"/>
        <v>0.67355371900826444</v>
      </c>
      <c r="L983" s="2">
        <f t="shared" si="364"/>
        <v>2.8448823903369357E-2</v>
      </c>
      <c r="M983" s="2">
        <f t="shared" si="365"/>
        <v>1.3350286077558816E-2</v>
      </c>
      <c r="N983" s="117">
        <v>1791</v>
      </c>
      <c r="O983" s="117">
        <v>4238</v>
      </c>
      <c r="P983" s="117">
        <v>179</v>
      </c>
      <c r="Q983" s="117">
        <v>84</v>
      </c>
      <c r="R983" s="117"/>
      <c r="S983" s="117"/>
      <c r="T983" s="117"/>
      <c r="U983" s="117"/>
      <c r="V983" s="117"/>
      <c r="W983" s="117"/>
      <c r="X983" s="117"/>
      <c r="Y983" s="117"/>
      <c r="Z983" s="117"/>
      <c r="AA983" s="117"/>
      <c r="AB983" s="117"/>
      <c r="AC983" s="117"/>
      <c r="AD983" s="117"/>
      <c r="AE983" s="117"/>
      <c r="AG983" s="7">
        <f>IF(Q983&gt;0,RANK(Q983,(N983:P983,Q983:AE983)),0)</f>
        <v>4</v>
      </c>
      <c r="AH983" s="7">
        <f>IF(R983&gt;0,RANK(R983,(N983:P983,Q983:AE983)),0)</f>
        <v>0</v>
      </c>
      <c r="AI983" s="7">
        <f>IF(T983&gt;0,RANK(T983,(N983:P983,Q983:AE983)),0)</f>
        <v>0</v>
      </c>
      <c r="AJ983" s="7">
        <f>IF(S983&gt;0,RANK(S983,(N983:P983,Q983:AE983)),0)</f>
        <v>0</v>
      </c>
      <c r="AK983" s="2">
        <f t="shared" si="366"/>
        <v>1.3350286077558804E-2</v>
      </c>
      <c r="AL983" s="2">
        <f t="shared" si="367"/>
        <v>0</v>
      </c>
      <c r="AM983" s="2">
        <f t="shared" si="368"/>
        <v>0</v>
      </c>
      <c r="AN983" s="2">
        <f t="shared" si="369"/>
        <v>0</v>
      </c>
      <c r="AP983" t="s">
        <v>1836</v>
      </c>
      <c r="AQ983" t="s">
        <v>1167</v>
      </c>
      <c r="AR983">
        <v>1</v>
      </c>
      <c r="AT983" s="97">
        <v>20</v>
      </c>
      <c r="AU983" s="99">
        <v>115</v>
      </c>
      <c r="AV983" s="103">
        <f t="shared" si="358"/>
        <v>20115</v>
      </c>
      <c r="AX983" s="7" t="s">
        <v>1370</v>
      </c>
    </row>
    <row r="984" spans="1:50" hidden="1" outlineLevel="1">
      <c r="A984" t="s">
        <v>2126</v>
      </c>
      <c r="B984" t="s">
        <v>1167</v>
      </c>
      <c r="C984" s="1">
        <f t="shared" si="359"/>
        <v>5771</v>
      </c>
      <c r="D984" s="7">
        <f>IF(N984&gt;0, RANK(N984,(N984:P984,Q984:AE984)),0)</f>
        <v>2</v>
      </c>
      <c r="E984" s="7">
        <f>IF(O984&gt;0,RANK(O984,(N984:P984,Q984:AE984)),0)</f>
        <v>1</v>
      </c>
      <c r="F984" s="7">
        <f>IF(P984&gt;0,RANK(P984,(N984:P984,Q984:AE984)),0)</f>
        <v>3</v>
      </c>
      <c r="G984" s="1">
        <f t="shared" si="360"/>
        <v>434</v>
      </c>
      <c r="H984" s="2">
        <f t="shared" si="361"/>
        <v>7.5203604228036736E-2</v>
      </c>
      <c r="I984" s="2"/>
      <c r="J984" s="2">
        <f t="shared" si="362"/>
        <v>0.43562640790157686</v>
      </c>
      <c r="K984" s="2">
        <f t="shared" si="363"/>
        <v>0.51083001212961354</v>
      </c>
      <c r="L984" s="2">
        <f t="shared" si="364"/>
        <v>3.9161323860682724E-2</v>
      </c>
      <c r="M984" s="2">
        <f t="shared" si="365"/>
        <v>1.4382256108126927E-2</v>
      </c>
      <c r="N984" s="117">
        <v>2514</v>
      </c>
      <c r="O984" s="117">
        <v>2948</v>
      </c>
      <c r="P984" s="117">
        <v>226</v>
      </c>
      <c r="Q984" s="117">
        <v>83</v>
      </c>
      <c r="R984" s="117"/>
      <c r="S984" s="117"/>
      <c r="T984" s="117"/>
      <c r="U984" s="117"/>
      <c r="V984" s="117"/>
      <c r="W984" s="117"/>
      <c r="X984" s="117"/>
      <c r="Y984" s="117"/>
      <c r="Z984" s="117"/>
      <c r="AA984" s="117"/>
      <c r="AB984" s="117"/>
      <c r="AC984" s="117"/>
      <c r="AD984" s="117"/>
      <c r="AE984" s="117"/>
      <c r="AG984" s="7">
        <f>IF(Q984&gt;0,RANK(Q984,(N984:P984,Q984:AE984)),0)</f>
        <v>4</v>
      </c>
      <c r="AH984" s="7">
        <f>IF(R984&gt;0,RANK(R984,(N984:P984,Q984:AE984)),0)</f>
        <v>0</v>
      </c>
      <c r="AI984" s="7">
        <f>IF(T984&gt;0,RANK(T984,(N984:P984,Q984:AE984)),0)</f>
        <v>0</v>
      </c>
      <c r="AJ984" s="7">
        <f>IF(S984&gt;0,RANK(S984,(N984:P984,Q984:AE984)),0)</f>
        <v>0</v>
      </c>
      <c r="AK984" s="2">
        <f t="shared" si="366"/>
        <v>1.438225610812684E-2</v>
      </c>
      <c r="AL984" s="2">
        <f t="shared" si="367"/>
        <v>0</v>
      </c>
      <c r="AM984" s="2">
        <f t="shared" si="368"/>
        <v>0</v>
      </c>
      <c r="AN984" s="2">
        <f t="shared" si="369"/>
        <v>0</v>
      </c>
      <c r="AP984" t="s">
        <v>2126</v>
      </c>
      <c r="AQ984" t="s">
        <v>1167</v>
      </c>
      <c r="AR984">
        <v>1</v>
      </c>
      <c r="AT984" s="97">
        <v>20</v>
      </c>
      <c r="AU984" s="99">
        <v>117</v>
      </c>
      <c r="AV984" s="103">
        <f t="shared" si="358"/>
        <v>20117</v>
      </c>
      <c r="AX984" s="7" t="s">
        <v>1370</v>
      </c>
    </row>
    <row r="985" spans="1:50" hidden="1" outlineLevel="1">
      <c r="A985" t="s">
        <v>1197</v>
      </c>
      <c r="B985" t="s">
        <v>1167</v>
      </c>
      <c r="C985" s="1">
        <f t="shared" si="359"/>
        <v>2119</v>
      </c>
      <c r="D985" s="7">
        <f>IF(N985&gt;0, RANK(N985,(N985:P985,Q985:AE985)),0)</f>
        <v>2</v>
      </c>
      <c r="E985" s="7">
        <f>IF(O985&gt;0,RANK(O985,(N985:P985,Q985:AE985)),0)</f>
        <v>1</v>
      </c>
      <c r="F985" s="7">
        <f>IF(P985&gt;0,RANK(P985,(N985:P985,Q985:AE985)),0)</f>
        <v>3</v>
      </c>
      <c r="G985" s="1">
        <f t="shared" si="360"/>
        <v>874</v>
      </c>
      <c r="H985" s="2">
        <f t="shared" si="361"/>
        <v>0.41245870693723452</v>
      </c>
      <c r="I985" s="2"/>
      <c r="J985" s="2">
        <f t="shared" si="362"/>
        <v>0.26427560169891456</v>
      </c>
      <c r="K985" s="2">
        <f t="shared" si="363"/>
        <v>0.67673430863614914</v>
      </c>
      <c r="L985" s="2">
        <f t="shared" si="364"/>
        <v>4.1529023124115147E-2</v>
      </c>
      <c r="M985" s="2">
        <f t="shared" si="365"/>
        <v>1.7461066540821205E-2</v>
      </c>
      <c r="N985" s="117">
        <v>560</v>
      </c>
      <c r="O985" s="117">
        <v>1434</v>
      </c>
      <c r="P985" s="117">
        <v>88</v>
      </c>
      <c r="Q985" s="117">
        <v>37</v>
      </c>
      <c r="R985" s="117"/>
      <c r="S985" s="117"/>
      <c r="T985" s="117"/>
      <c r="U985" s="117"/>
      <c r="V985" s="117"/>
      <c r="W985" s="117"/>
      <c r="X985" s="117"/>
      <c r="Y985" s="117"/>
      <c r="Z985" s="117"/>
      <c r="AA985" s="117"/>
      <c r="AB985" s="117"/>
      <c r="AC985" s="117"/>
      <c r="AD985" s="117"/>
      <c r="AE985" s="117"/>
      <c r="AG985" s="7">
        <f>IF(Q985&gt;0,RANK(Q985,(N985:P985,Q985:AE985)),0)</f>
        <v>4</v>
      </c>
      <c r="AH985" s="7">
        <f>IF(R985&gt;0,RANK(R985,(N985:P985,Q985:AE985)),0)</f>
        <v>0</v>
      </c>
      <c r="AI985" s="7">
        <f>IF(T985&gt;0,RANK(T985,(N985:P985,Q985:AE985)),0)</f>
        <v>0</v>
      </c>
      <c r="AJ985" s="7">
        <f>IF(S985&gt;0,RANK(S985,(N985:P985,Q985:AE985)),0)</f>
        <v>0</v>
      </c>
      <c r="AK985" s="2">
        <f t="shared" si="366"/>
        <v>1.7461066540821142E-2</v>
      </c>
      <c r="AL985" s="2">
        <f t="shared" si="367"/>
        <v>0</v>
      </c>
      <c r="AM985" s="2">
        <f t="shared" si="368"/>
        <v>0</v>
      </c>
      <c r="AN985" s="2">
        <f t="shared" si="369"/>
        <v>0</v>
      </c>
      <c r="AP985" t="s">
        <v>1197</v>
      </c>
      <c r="AQ985" t="s">
        <v>1167</v>
      </c>
      <c r="AR985">
        <v>1</v>
      </c>
      <c r="AT985" s="97">
        <v>20</v>
      </c>
      <c r="AU985" s="99">
        <v>119</v>
      </c>
      <c r="AV985" s="103">
        <f t="shared" si="358"/>
        <v>20119</v>
      </c>
      <c r="AX985" s="7" t="s">
        <v>1370</v>
      </c>
    </row>
    <row r="986" spans="1:50" hidden="1" outlineLevel="1">
      <c r="A986" t="s">
        <v>1542</v>
      </c>
      <c r="B986" t="s">
        <v>1167</v>
      </c>
      <c r="C986" s="1">
        <f t="shared" si="359"/>
        <v>11005</v>
      </c>
      <c r="D986" s="7">
        <f>IF(N986&gt;0, RANK(N986,(N986:P986,Q986:AE986)),0)</f>
        <v>2</v>
      </c>
      <c r="E986" s="7">
        <f>IF(O986&gt;0,RANK(O986,(N986:P986,Q986:AE986)),0)</f>
        <v>1</v>
      </c>
      <c r="F986" s="7">
        <f>IF(P986&gt;0,RANK(P986,(N986:P986,Q986:AE986)),0)</f>
        <v>3</v>
      </c>
      <c r="G986" s="1">
        <f t="shared" si="360"/>
        <v>2572</v>
      </c>
      <c r="H986" s="2">
        <f t="shared" si="361"/>
        <v>0.23371194911403909</v>
      </c>
      <c r="I986" s="2"/>
      <c r="J986" s="2">
        <f t="shared" si="362"/>
        <v>0.34875056792367104</v>
      </c>
      <c r="K986" s="2">
        <f t="shared" si="363"/>
        <v>0.58246251703771013</v>
      </c>
      <c r="L986" s="2">
        <f t="shared" si="364"/>
        <v>5.0431621990004546E-2</v>
      </c>
      <c r="M986" s="2">
        <f t="shared" si="365"/>
        <v>1.8355293048614232E-2</v>
      </c>
      <c r="N986" s="117">
        <v>3838</v>
      </c>
      <c r="O986" s="117">
        <v>6410</v>
      </c>
      <c r="P986" s="117">
        <v>555</v>
      </c>
      <c r="Q986" s="117">
        <v>202</v>
      </c>
      <c r="R986" s="117"/>
      <c r="S986" s="117"/>
      <c r="T986" s="117"/>
      <c r="U986" s="117"/>
      <c r="V986" s="117"/>
      <c r="W986" s="117"/>
      <c r="X986" s="117"/>
      <c r="Y986" s="117"/>
      <c r="Z986" s="117"/>
      <c r="AA986" s="117"/>
      <c r="AB986" s="117"/>
      <c r="AC986" s="117"/>
      <c r="AD986" s="117"/>
      <c r="AE986" s="117"/>
      <c r="AG986" s="7">
        <f>IF(Q986&gt;0,RANK(Q986,(N986:P986,Q986:AE986)),0)</f>
        <v>4</v>
      </c>
      <c r="AH986" s="7">
        <f>IF(R986&gt;0,RANK(R986,(N986:P986,Q986:AE986)),0)</f>
        <v>0</v>
      </c>
      <c r="AI986" s="7">
        <f>IF(T986&gt;0,RANK(T986,(N986:P986,Q986:AE986)),0)</f>
        <v>0</v>
      </c>
      <c r="AJ986" s="7">
        <f>IF(S986&gt;0,RANK(S986,(N986:P986,Q986:AE986)),0)</f>
        <v>0</v>
      </c>
      <c r="AK986" s="2">
        <f t="shared" si="366"/>
        <v>1.8355293048614267E-2</v>
      </c>
      <c r="AL986" s="2">
        <f t="shared" si="367"/>
        <v>0</v>
      </c>
      <c r="AM986" s="2">
        <f t="shared" si="368"/>
        <v>0</v>
      </c>
      <c r="AN986" s="2">
        <f t="shared" si="369"/>
        <v>0</v>
      </c>
      <c r="AP986" t="s">
        <v>1542</v>
      </c>
      <c r="AQ986" t="s">
        <v>1167</v>
      </c>
      <c r="AR986">
        <v>2</v>
      </c>
      <c r="AT986" s="97">
        <v>20</v>
      </c>
      <c r="AU986" s="99">
        <v>121</v>
      </c>
      <c r="AV986" s="103">
        <f t="shared" si="358"/>
        <v>20121</v>
      </c>
      <c r="AX986" s="7" t="s">
        <v>1370</v>
      </c>
    </row>
    <row r="987" spans="1:50" hidden="1" outlineLevel="1">
      <c r="A987" t="s">
        <v>2285</v>
      </c>
      <c r="B987" t="s">
        <v>1167</v>
      </c>
      <c r="C987" s="1">
        <f t="shared" si="359"/>
        <v>3590</v>
      </c>
      <c r="D987" s="7">
        <f>IF(N987&gt;0, RANK(N987,(N987:P987,Q987:AE987)),0)</f>
        <v>2</v>
      </c>
      <c r="E987" s="7">
        <f>IF(O987&gt;0,RANK(O987,(N987:P987,Q987:AE987)),0)</f>
        <v>1</v>
      </c>
      <c r="F987" s="7">
        <f>IF(P987&gt;0,RANK(P987,(N987:P987,Q987:AE987)),0)</f>
        <v>3</v>
      </c>
      <c r="G987" s="1">
        <f t="shared" si="360"/>
        <v>1318</v>
      </c>
      <c r="H987" s="2">
        <f t="shared" si="361"/>
        <v>0.3671309192200557</v>
      </c>
      <c r="I987" s="2"/>
      <c r="J987" s="2">
        <f t="shared" si="362"/>
        <v>0.28607242339832867</v>
      </c>
      <c r="K987" s="2">
        <f t="shared" si="363"/>
        <v>0.65320334261838442</v>
      </c>
      <c r="L987" s="2">
        <f t="shared" si="364"/>
        <v>4.6518105849582173E-2</v>
      </c>
      <c r="M987" s="2">
        <f t="shared" si="365"/>
        <v>1.4206128133704685E-2</v>
      </c>
      <c r="N987" s="117">
        <v>1027</v>
      </c>
      <c r="O987" s="117">
        <v>2345</v>
      </c>
      <c r="P987" s="117">
        <v>167</v>
      </c>
      <c r="Q987" s="117">
        <v>51</v>
      </c>
      <c r="R987" s="117"/>
      <c r="S987" s="117"/>
      <c r="T987" s="117"/>
      <c r="U987" s="117"/>
      <c r="V987" s="117"/>
      <c r="W987" s="117"/>
      <c r="X987" s="117"/>
      <c r="Y987" s="117"/>
      <c r="Z987" s="117"/>
      <c r="AA987" s="117"/>
      <c r="AB987" s="117"/>
      <c r="AC987" s="117"/>
      <c r="AD987" s="117"/>
      <c r="AE987" s="117"/>
      <c r="AG987" s="7">
        <f>IF(Q987&gt;0,RANK(Q987,(N987:P987,Q987:AE987)),0)</f>
        <v>4</v>
      </c>
      <c r="AH987" s="7">
        <f>IF(R987&gt;0,RANK(R987,(N987:P987,Q987:AE987)),0)</f>
        <v>0</v>
      </c>
      <c r="AI987" s="7">
        <f>IF(T987&gt;0,RANK(T987,(N987:P987,Q987:AE987)),0)</f>
        <v>0</v>
      </c>
      <c r="AJ987" s="7">
        <f>IF(S987&gt;0,RANK(S987,(N987:P987,Q987:AE987)),0)</f>
        <v>0</v>
      </c>
      <c r="AK987" s="2">
        <f t="shared" si="366"/>
        <v>1.4206128133704735E-2</v>
      </c>
      <c r="AL987" s="2">
        <f t="shared" si="367"/>
        <v>0</v>
      </c>
      <c r="AM987" s="2">
        <f t="shared" si="368"/>
        <v>0</v>
      </c>
      <c r="AN987" s="2">
        <f t="shared" si="369"/>
        <v>0</v>
      </c>
      <c r="AP987" t="s">
        <v>2285</v>
      </c>
      <c r="AQ987" t="s">
        <v>1167</v>
      </c>
      <c r="AR987">
        <v>1</v>
      </c>
      <c r="AT987" s="97">
        <v>20</v>
      </c>
      <c r="AU987" s="99">
        <v>123</v>
      </c>
      <c r="AV987" s="103">
        <f t="shared" si="358"/>
        <v>20123</v>
      </c>
      <c r="AX987" s="7" t="s">
        <v>1370</v>
      </c>
    </row>
    <row r="988" spans="1:50" hidden="1" outlineLevel="1">
      <c r="A988" t="s">
        <v>1340</v>
      </c>
      <c r="B988" t="s">
        <v>1167</v>
      </c>
      <c r="C988" s="1">
        <f t="shared" si="359"/>
        <v>15738</v>
      </c>
      <c r="D988" s="7">
        <f>IF(N988&gt;0, RANK(N988,(N988:P988,Q988:AE988)),0)</f>
        <v>2</v>
      </c>
      <c r="E988" s="7">
        <f>IF(O988&gt;0,RANK(O988,(N988:P988,Q988:AE988)),0)</f>
        <v>1</v>
      </c>
      <c r="F988" s="7">
        <f>IF(P988&gt;0,RANK(P988,(N988:P988,Q988:AE988)),0)</f>
        <v>3</v>
      </c>
      <c r="G988" s="1">
        <f t="shared" si="360"/>
        <v>3361</v>
      </c>
      <c r="H988" s="2">
        <f t="shared" si="361"/>
        <v>0.21355953742533995</v>
      </c>
      <c r="I988" s="2"/>
      <c r="J988" s="2">
        <f t="shared" si="362"/>
        <v>0.35722455203964926</v>
      </c>
      <c r="K988" s="2">
        <f t="shared" si="363"/>
        <v>0.57078408946498915</v>
      </c>
      <c r="L988" s="2">
        <f t="shared" si="364"/>
        <v>5.4835430169017665E-2</v>
      </c>
      <c r="M988" s="2">
        <f t="shared" si="365"/>
        <v>1.7155928326343869E-2</v>
      </c>
      <c r="N988" s="117">
        <v>5622</v>
      </c>
      <c r="O988" s="117">
        <v>8983</v>
      </c>
      <c r="P988" s="117">
        <v>863</v>
      </c>
      <c r="Q988" s="117">
        <v>270</v>
      </c>
      <c r="R988" s="117"/>
      <c r="S988" s="117"/>
      <c r="T988" s="117"/>
      <c r="U988" s="117"/>
      <c r="V988" s="117"/>
      <c r="W988" s="117"/>
      <c r="X988" s="117"/>
      <c r="Y988" s="117"/>
      <c r="Z988" s="117"/>
      <c r="AA988" s="117"/>
      <c r="AB988" s="117"/>
      <c r="AC988" s="117"/>
      <c r="AD988" s="117"/>
      <c r="AE988" s="117"/>
      <c r="AG988" s="7">
        <f>IF(Q988&gt;0,RANK(Q988,(N988:P988,Q988:AE988)),0)</f>
        <v>4</v>
      </c>
      <c r="AH988" s="7">
        <f>IF(R988&gt;0,RANK(R988,(N988:P988,Q988:AE988)),0)</f>
        <v>0</v>
      </c>
      <c r="AI988" s="7">
        <f>IF(T988&gt;0,RANK(T988,(N988:P988,Q988:AE988)),0)</f>
        <v>0</v>
      </c>
      <c r="AJ988" s="7">
        <f>IF(S988&gt;0,RANK(S988,(N988:P988,Q988:AE988)),0)</f>
        <v>0</v>
      </c>
      <c r="AK988" s="2">
        <f t="shared" si="366"/>
        <v>1.715592832634388E-2</v>
      </c>
      <c r="AL988" s="2">
        <f t="shared" si="367"/>
        <v>0</v>
      </c>
      <c r="AM988" s="2">
        <f t="shared" si="368"/>
        <v>0</v>
      </c>
      <c r="AN988" s="2">
        <f t="shared" si="369"/>
        <v>0</v>
      </c>
      <c r="AP988" t="s">
        <v>1340</v>
      </c>
      <c r="AQ988" t="s">
        <v>1167</v>
      </c>
      <c r="AR988">
        <v>4</v>
      </c>
      <c r="AT988" s="97">
        <v>20</v>
      </c>
      <c r="AU988" s="99">
        <v>125</v>
      </c>
      <c r="AV988" s="103">
        <f t="shared" si="358"/>
        <v>20125</v>
      </c>
      <c r="AX988" s="7" t="s">
        <v>1370</v>
      </c>
    </row>
    <row r="989" spans="1:50" hidden="1" outlineLevel="1">
      <c r="A989" t="s">
        <v>1198</v>
      </c>
      <c r="B989" t="s">
        <v>1167</v>
      </c>
      <c r="C989" s="1">
        <f t="shared" si="359"/>
        <v>3068</v>
      </c>
      <c r="D989" s="7">
        <f>IF(N989&gt;0, RANK(N989,(N989:P989,Q989:AE989)),0)</f>
        <v>2</v>
      </c>
      <c r="E989" s="7">
        <f>IF(O989&gt;0,RANK(O989,(N989:P989,Q989:AE989)),0)</f>
        <v>1</v>
      </c>
      <c r="F989" s="7">
        <f>IF(P989&gt;0,RANK(P989,(N989:P989,Q989:AE989)),0)</f>
        <v>3</v>
      </c>
      <c r="G989" s="1">
        <f t="shared" si="360"/>
        <v>442</v>
      </c>
      <c r="H989" s="2">
        <f t="shared" si="361"/>
        <v>0.1440677966101695</v>
      </c>
      <c r="I989" s="2"/>
      <c r="J989" s="2">
        <f t="shared" si="362"/>
        <v>0.40091264667535853</v>
      </c>
      <c r="K989" s="2">
        <f t="shared" si="363"/>
        <v>0.54498044328552808</v>
      </c>
      <c r="L989" s="2">
        <f t="shared" si="364"/>
        <v>3.3246414602346806E-2</v>
      </c>
      <c r="M989" s="2">
        <f t="shared" si="365"/>
        <v>2.0860495436766581E-2</v>
      </c>
      <c r="N989" s="117">
        <v>1230</v>
      </c>
      <c r="O989" s="117">
        <v>1672</v>
      </c>
      <c r="P989" s="117">
        <v>102</v>
      </c>
      <c r="Q989" s="117">
        <v>64</v>
      </c>
      <c r="R989" s="117"/>
      <c r="S989" s="117"/>
      <c r="T989" s="117"/>
      <c r="U989" s="117"/>
      <c r="V989" s="117"/>
      <c r="W989" s="117"/>
      <c r="X989" s="117"/>
      <c r="Y989" s="117"/>
      <c r="Z989" s="117"/>
      <c r="AA989" s="117"/>
      <c r="AB989" s="117"/>
      <c r="AC989" s="117"/>
      <c r="AD989" s="117"/>
      <c r="AE989" s="117"/>
      <c r="AG989" s="7">
        <f>IF(Q989&gt;0,RANK(Q989,(N989:P989,Q989:AE989)),0)</f>
        <v>4</v>
      </c>
      <c r="AH989" s="7">
        <f>IF(R989&gt;0,RANK(R989,(N989:P989,Q989:AE989)),0)</f>
        <v>0</v>
      </c>
      <c r="AI989" s="7">
        <f>IF(T989&gt;0,RANK(T989,(N989:P989,Q989:AE989)),0)</f>
        <v>0</v>
      </c>
      <c r="AJ989" s="7">
        <f>IF(S989&gt;0,RANK(S989,(N989:P989,Q989:AE989)),0)</f>
        <v>0</v>
      </c>
      <c r="AK989" s="2">
        <f t="shared" si="366"/>
        <v>2.0860495436766623E-2</v>
      </c>
      <c r="AL989" s="2">
        <f t="shared" si="367"/>
        <v>0</v>
      </c>
      <c r="AM989" s="2">
        <f t="shared" si="368"/>
        <v>0</v>
      </c>
      <c r="AN989" s="2">
        <f t="shared" si="369"/>
        <v>0</v>
      </c>
      <c r="AP989" t="s">
        <v>1198</v>
      </c>
      <c r="AQ989" t="s">
        <v>1167</v>
      </c>
      <c r="AR989">
        <v>1</v>
      </c>
      <c r="AT989" s="97">
        <v>20</v>
      </c>
      <c r="AU989" s="99">
        <v>127</v>
      </c>
      <c r="AV989" s="103">
        <f t="shared" si="358"/>
        <v>20127</v>
      </c>
      <c r="AX989" s="7" t="s">
        <v>1370</v>
      </c>
    </row>
    <row r="990" spans="1:50" hidden="1" outlineLevel="1">
      <c r="A990" t="s">
        <v>1009</v>
      </c>
      <c r="B990" t="s">
        <v>1167</v>
      </c>
      <c r="C990" s="1">
        <f t="shared" ref="C990:C1021" si="370">SUM(N990:AE990)</f>
        <v>1644</v>
      </c>
      <c r="D990" s="7">
        <f>IF(N990&gt;0, RANK(N990,(N990:P990,Q990:AE990)),0)</f>
        <v>2</v>
      </c>
      <c r="E990" s="7">
        <f>IF(O990&gt;0,RANK(O990,(N990:P990,Q990:AE990)),0)</f>
        <v>1</v>
      </c>
      <c r="F990" s="7">
        <f>IF(P990&gt;0,RANK(P990,(N990:P990,Q990:AE990)),0)</f>
        <v>3</v>
      </c>
      <c r="G990" s="1">
        <f t="shared" ref="G990:G1021" si="371">IF(C990&gt;0,MAX(N990:P990)-LARGE(N990:P990,2),0)</f>
        <v>706</v>
      </c>
      <c r="H990" s="2">
        <f t="shared" ref="H990:H1021" si="372">IF(C990&gt;0,G990/C990,0)</f>
        <v>0.42944038929440387</v>
      </c>
      <c r="I990" s="2"/>
      <c r="J990" s="2">
        <f t="shared" ref="J990:J1021" si="373">IF($C990=0,"-",N990/$C990)</f>
        <v>0.26155717761557179</v>
      </c>
      <c r="K990" s="2">
        <f t="shared" ref="K990:K1021" si="374">IF($C990=0,"-",O990/$C990)</f>
        <v>0.69099756690997571</v>
      </c>
      <c r="L990" s="2">
        <f t="shared" ref="L990:L1021" si="375">IF($C990=0,"-",P990/$C990)</f>
        <v>3.1021897810218978E-2</v>
      </c>
      <c r="M990" s="2">
        <f t="shared" ref="M990:M1021" si="376">IF(C990=0,"-",(1-J990-K990-L990))</f>
        <v>1.6423357664233463E-2</v>
      </c>
      <c r="N990" s="117">
        <v>430</v>
      </c>
      <c r="O990" s="117">
        <v>1136</v>
      </c>
      <c r="P990" s="117">
        <v>51</v>
      </c>
      <c r="Q990" s="117">
        <v>27</v>
      </c>
      <c r="R990" s="117"/>
      <c r="S990" s="117"/>
      <c r="T990" s="117"/>
      <c r="U990" s="117"/>
      <c r="V990" s="117"/>
      <c r="W990" s="117"/>
      <c r="X990" s="117"/>
      <c r="Y990" s="117"/>
      <c r="Z990" s="117"/>
      <c r="AA990" s="117"/>
      <c r="AB990" s="117"/>
      <c r="AC990" s="117"/>
      <c r="AD990" s="117"/>
      <c r="AE990" s="117"/>
      <c r="AG990" s="7">
        <f>IF(Q990&gt;0,RANK(Q990,(N990:P990,Q990:AE990)),0)</f>
        <v>4</v>
      </c>
      <c r="AH990" s="7">
        <f>IF(R990&gt;0,RANK(R990,(N990:P990,Q990:AE990)),0)</f>
        <v>0</v>
      </c>
      <c r="AI990" s="7">
        <f>IF(T990&gt;0,RANK(T990,(N990:P990,Q990:AE990)),0)</f>
        <v>0</v>
      </c>
      <c r="AJ990" s="7">
        <f>IF(S990&gt;0,RANK(S990,(N990:P990,Q990:AE990)),0)</f>
        <v>0</v>
      </c>
      <c r="AK990" s="2">
        <f t="shared" ref="AK990:AK1021" si="377">IF($C990=0,"-",Q990/$C990)</f>
        <v>1.6423357664233577E-2</v>
      </c>
      <c r="AL990" s="2">
        <f t="shared" ref="AL990:AL1021" si="378">IF($C990=0,"-",R990/$C990)</f>
        <v>0</v>
      </c>
      <c r="AM990" s="2">
        <f t="shared" ref="AM990:AM1021" si="379">IF($C990=0,"-",T990/$C990)</f>
        <v>0</v>
      </c>
      <c r="AN990" s="2">
        <f t="shared" ref="AN990:AN1021" si="380">IF($C990=0,"-",S990/$C990)</f>
        <v>0</v>
      </c>
      <c r="AP990" t="s">
        <v>1009</v>
      </c>
      <c r="AQ990" t="s">
        <v>1167</v>
      </c>
      <c r="AR990">
        <v>1</v>
      </c>
      <c r="AT990" s="97">
        <v>20</v>
      </c>
      <c r="AU990" s="99">
        <v>129</v>
      </c>
      <c r="AV990" s="103">
        <f t="shared" si="358"/>
        <v>20129</v>
      </c>
      <c r="AX990" s="7" t="s">
        <v>1370</v>
      </c>
    </row>
    <row r="991" spans="1:50" hidden="1" outlineLevel="1">
      <c r="A991" t="s">
        <v>2007</v>
      </c>
      <c r="B991" t="s">
        <v>1167</v>
      </c>
      <c r="C991" s="1">
        <f t="shared" si="370"/>
        <v>5403</v>
      </c>
      <c r="D991" s="7">
        <f>IF(N991&gt;0, RANK(N991,(N991:P991,Q991:AE991)),0)</f>
        <v>2</v>
      </c>
      <c r="E991" s="7">
        <f>IF(O991&gt;0,RANK(O991,(N991:P991,Q991:AE991)),0)</f>
        <v>1</v>
      </c>
      <c r="F991" s="7">
        <f>IF(P991&gt;0,RANK(P991,(N991:P991,Q991:AE991)),0)</f>
        <v>3</v>
      </c>
      <c r="G991" s="1">
        <f t="shared" si="371"/>
        <v>1013</v>
      </c>
      <c r="H991" s="2">
        <f t="shared" si="372"/>
        <v>0.18748843235239682</v>
      </c>
      <c r="I991" s="2"/>
      <c r="J991" s="2">
        <f t="shared" si="373"/>
        <v>0.38238015917083101</v>
      </c>
      <c r="K991" s="2">
        <f t="shared" si="374"/>
        <v>0.56986859152322789</v>
      </c>
      <c r="L991" s="2">
        <f t="shared" si="375"/>
        <v>2.9798260225800483E-2</v>
      </c>
      <c r="M991" s="2">
        <f t="shared" si="376"/>
        <v>1.7952989080140619E-2</v>
      </c>
      <c r="N991" s="117">
        <v>2066</v>
      </c>
      <c r="O991" s="117">
        <v>3079</v>
      </c>
      <c r="P991" s="117">
        <v>161</v>
      </c>
      <c r="Q991" s="117">
        <v>97</v>
      </c>
      <c r="R991" s="117"/>
      <c r="S991" s="117"/>
      <c r="T991" s="117"/>
      <c r="U991" s="117"/>
      <c r="V991" s="117"/>
      <c r="W991" s="117"/>
      <c r="X991" s="117"/>
      <c r="Y991" s="117"/>
      <c r="Z991" s="117"/>
      <c r="AA991" s="117"/>
      <c r="AB991" s="117"/>
      <c r="AC991" s="117"/>
      <c r="AD991" s="117"/>
      <c r="AE991" s="117"/>
      <c r="AG991" s="7">
        <f>IF(Q991&gt;0,RANK(Q991,(N991:P991,Q991:AE991)),0)</f>
        <v>4</v>
      </c>
      <c r="AH991" s="7">
        <f>IF(R991&gt;0,RANK(R991,(N991:P991,Q991:AE991)),0)</f>
        <v>0</v>
      </c>
      <c r="AI991" s="7">
        <f>IF(T991&gt;0,RANK(T991,(N991:P991,Q991:AE991)),0)</f>
        <v>0</v>
      </c>
      <c r="AJ991" s="7">
        <f>IF(S991&gt;0,RANK(S991,(N991:P991,Q991:AE991)),0)</f>
        <v>0</v>
      </c>
      <c r="AK991" s="2">
        <f t="shared" si="377"/>
        <v>1.7952989080140664E-2</v>
      </c>
      <c r="AL991" s="2">
        <f t="shared" si="378"/>
        <v>0</v>
      </c>
      <c r="AM991" s="2">
        <f t="shared" si="379"/>
        <v>0</v>
      </c>
      <c r="AN991" s="2">
        <f t="shared" si="380"/>
        <v>0</v>
      </c>
      <c r="AP991" t="s">
        <v>2007</v>
      </c>
      <c r="AQ991" t="s">
        <v>1167</v>
      </c>
      <c r="AR991">
        <v>0</v>
      </c>
      <c r="AT991" s="97">
        <v>20</v>
      </c>
      <c r="AU991" s="99">
        <v>131</v>
      </c>
      <c r="AV991" s="103">
        <f t="shared" si="358"/>
        <v>20131</v>
      </c>
      <c r="AX991" s="7" t="s">
        <v>1370</v>
      </c>
    </row>
    <row r="992" spans="1:50" hidden="1" outlineLevel="1">
      <c r="A992" t="s">
        <v>1573</v>
      </c>
      <c r="B992" t="s">
        <v>1167</v>
      </c>
      <c r="C992" s="1">
        <f t="shared" si="370"/>
        <v>7465</v>
      </c>
      <c r="D992" s="7">
        <f>IF(N992&gt;0, RANK(N992,(N992:P992,Q992:AE992)),0)</f>
        <v>2</v>
      </c>
      <c r="E992" s="7">
        <f>IF(O992&gt;0,RANK(O992,(N992:P992,Q992:AE992)),0)</f>
        <v>1</v>
      </c>
      <c r="F992" s="7">
        <f>IF(P992&gt;0,RANK(P992,(N992:P992,Q992:AE992)),0)</f>
        <v>3</v>
      </c>
      <c r="G992" s="1">
        <f t="shared" si="371"/>
        <v>1404</v>
      </c>
      <c r="H992" s="2">
        <f t="shared" si="372"/>
        <v>0.18807769591426657</v>
      </c>
      <c r="I992" s="2"/>
      <c r="J992" s="2">
        <f t="shared" si="373"/>
        <v>0.36811788345612861</v>
      </c>
      <c r="K992" s="2">
        <f t="shared" si="374"/>
        <v>0.55619557937039521</v>
      </c>
      <c r="L992" s="2">
        <f t="shared" si="375"/>
        <v>4.9564634963161422E-2</v>
      </c>
      <c r="M992" s="2">
        <f t="shared" si="376"/>
        <v>2.6121902210314754E-2</v>
      </c>
      <c r="N992" s="117">
        <v>2748</v>
      </c>
      <c r="O992" s="117">
        <v>4152</v>
      </c>
      <c r="P992" s="117">
        <v>370</v>
      </c>
      <c r="Q992" s="117">
        <v>195</v>
      </c>
      <c r="R992" s="117"/>
      <c r="S992" s="117"/>
      <c r="T992" s="117"/>
      <c r="U992" s="117"/>
      <c r="V992" s="117"/>
      <c r="W992" s="117"/>
      <c r="X992" s="117"/>
      <c r="Y992" s="117"/>
      <c r="Z992" s="117"/>
      <c r="AA992" s="117"/>
      <c r="AB992" s="117"/>
      <c r="AC992" s="117"/>
      <c r="AD992" s="117"/>
      <c r="AE992" s="117"/>
      <c r="AG992" s="7">
        <f>IF(Q992&gt;0,RANK(Q992,(N992:P992,Q992:AE992)),0)</f>
        <v>4</v>
      </c>
      <c r="AH992" s="7">
        <f>IF(R992&gt;0,RANK(R992,(N992:P992,Q992:AE992)),0)</f>
        <v>0</v>
      </c>
      <c r="AI992" s="7">
        <f>IF(T992&gt;0,RANK(T992,(N992:P992,Q992:AE992)),0)</f>
        <v>0</v>
      </c>
      <c r="AJ992" s="7">
        <f>IF(S992&gt;0,RANK(S992,(N992:P992,Q992:AE992)),0)</f>
        <v>0</v>
      </c>
      <c r="AK992" s="2">
        <f t="shared" si="377"/>
        <v>2.6121902210314803E-2</v>
      </c>
      <c r="AL992" s="2">
        <f t="shared" si="378"/>
        <v>0</v>
      </c>
      <c r="AM992" s="2">
        <f t="shared" si="379"/>
        <v>0</v>
      </c>
      <c r="AN992" s="2">
        <f t="shared" si="380"/>
        <v>0</v>
      </c>
      <c r="AP992" t="s">
        <v>1573</v>
      </c>
      <c r="AQ992" t="s">
        <v>1167</v>
      </c>
      <c r="AR992">
        <v>2</v>
      </c>
      <c r="AT992" s="97">
        <v>20</v>
      </c>
      <c r="AU992" s="99">
        <v>133</v>
      </c>
      <c r="AV992" s="103">
        <f t="shared" ref="AV992:AV1055" si="381">1000*AT992+AU992</f>
        <v>20133</v>
      </c>
      <c r="AX992" s="7" t="s">
        <v>1370</v>
      </c>
    </row>
    <row r="993" spans="1:50" hidden="1" outlineLevel="1">
      <c r="A993" t="s">
        <v>1060</v>
      </c>
      <c r="B993" t="s">
        <v>1167</v>
      </c>
      <c r="C993" s="1">
        <f t="shared" si="370"/>
        <v>2187</v>
      </c>
      <c r="D993" s="7">
        <f>IF(N993&gt;0, RANK(N993,(N993:P993,Q993:AE993)),0)</f>
        <v>2</v>
      </c>
      <c r="E993" s="7">
        <f>IF(O993&gt;0,RANK(O993,(N993:P993,Q993:AE993)),0)</f>
        <v>1</v>
      </c>
      <c r="F993" s="7">
        <f>IF(P993&gt;0,RANK(P993,(N993:P993,Q993:AE993)),0)</f>
        <v>3</v>
      </c>
      <c r="G993" s="1">
        <f t="shared" si="371"/>
        <v>768</v>
      </c>
      <c r="H993" s="2">
        <f t="shared" si="372"/>
        <v>0.3511659807956104</v>
      </c>
      <c r="I993" s="2"/>
      <c r="J993" s="2">
        <f t="shared" si="373"/>
        <v>0.29812528577960679</v>
      </c>
      <c r="K993" s="2">
        <f t="shared" si="374"/>
        <v>0.64929126657521719</v>
      </c>
      <c r="L993" s="2">
        <f t="shared" si="375"/>
        <v>3.2007315957933241E-2</v>
      </c>
      <c r="M993" s="2">
        <f t="shared" si="376"/>
        <v>2.0576131687242732E-2</v>
      </c>
      <c r="N993" s="117">
        <v>652</v>
      </c>
      <c r="O993" s="117">
        <v>1420</v>
      </c>
      <c r="P993" s="117">
        <v>70</v>
      </c>
      <c r="Q993" s="117">
        <v>45</v>
      </c>
      <c r="R993" s="117"/>
      <c r="S993" s="117"/>
      <c r="T993" s="117"/>
      <c r="U993" s="117"/>
      <c r="V993" s="117"/>
      <c r="W993" s="117"/>
      <c r="X993" s="117"/>
      <c r="Y993" s="117"/>
      <c r="Z993" s="117"/>
      <c r="AA993" s="117"/>
      <c r="AB993" s="117"/>
      <c r="AC993" s="117"/>
      <c r="AD993" s="117"/>
      <c r="AE993" s="117"/>
      <c r="AG993" s="7">
        <f>IF(Q993&gt;0,RANK(Q993,(N993:P993,Q993:AE993)),0)</f>
        <v>4</v>
      </c>
      <c r="AH993" s="7">
        <f>IF(R993&gt;0,RANK(R993,(N993:P993,Q993:AE993)),0)</f>
        <v>0</v>
      </c>
      <c r="AI993" s="7">
        <f>IF(T993&gt;0,RANK(T993,(N993:P993,Q993:AE993)),0)</f>
        <v>0</v>
      </c>
      <c r="AJ993" s="7">
        <f>IF(S993&gt;0,RANK(S993,(N993:P993,Q993:AE993)),0)</f>
        <v>0</v>
      </c>
      <c r="AK993" s="2">
        <f t="shared" si="377"/>
        <v>2.0576131687242798E-2</v>
      </c>
      <c r="AL993" s="2">
        <f t="shared" si="378"/>
        <v>0</v>
      </c>
      <c r="AM993" s="2">
        <f t="shared" si="379"/>
        <v>0</v>
      </c>
      <c r="AN993" s="2">
        <f t="shared" si="380"/>
        <v>0</v>
      </c>
      <c r="AP993" t="s">
        <v>1060</v>
      </c>
      <c r="AQ993" t="s">
        <v>1167</v>
      </c>
      <c r="AR993">
        <v>1</v>
      </c>
      <c r="AT993" s="97">
        <v>20</v>
      </c>
      <c r="AU993" s="99">
        <v>135</v>
      </c>
      <c r="AV993" s="103">
        <f t="shared" si="381"/>
        <v>20135</v>
      </c>
      <c r="AX993" s="7" t="s">
        <v>1370</v>
      </c>
    </row>
    <row r="994" spans="1:50" hidden="1" outlineLevel="1">
      <c r="A994" t="s">
        <v>637</v>
      </c>
      <c r="B994" t="s">
        <v>1167</v>
      </c>
      <c r="C994" s="1">
        <f t="shared" si="370"/>
        <v>3039</v>
      </c>
      <c r="D994" s="7">
        <f>IF(N994&gt;0, RANK(N994,(N994:P994,Q994:AE994)),0)</f>
        <v>2</v>
      </c>
      <c r="E994" s="7">
        <f>IF(O994&gt;0,RANK(O994,(N994:P994,Q994:AE994)),0)</f>
        <v>1</v>
      </c>
      <c r="F994" s="7">
        <f>IF(P994&gt;0,RANK(P994,(N994:P994,Q994:AE994)),0)</f>
        <v>4</v>
      </c>
      <c r="G994" s="1">
        <f t="shared" si="371"/>
        <v>989</v>
      </c>
      <c r="H994" s="2">
        <f t="shared" si="372"/>
        <v>0.32543599868377754</v>
      </c>
      <c r="I994" s="2"/>
      <c r="J994" s="2">
        <f t="shared" si="373"/>
        <v>0.2925304376439618</v>
      </c>
      <c r="K994" s="2">
        <f t="shared" si="374"/>
        <v>0.6179664363277394</v>
      </c>
      <c r="L994" s="2">
        <f t="shared" si="375"/>
        <v>3.7841395195788087E-2</v>
      </c>
      <c r="M994" s="2">
        <f t="shared" si="376"/>
        <v>5.1661730832510709E-2</v>
      </c>
      <c r="N994" s="117">
        <v>889</v>
      </c>
      <c r="O994" s="117">
        <v>1878</v>
      </c>
      <c r="P994" s="117">
        <v>115</v>
      </c>
      <c r="Q994" s="117">
        <v>157</v>
      </c>
      <c r="R994" s="117"/>
      <c r="S994" s="117"/>
      <c r="T994" s="117"/>
      <c r="U994" s="117"/>
      <c r="V994" s="117"/>
      <c r="W994" s="117"/>
      <c r="X994" s="117"/>
      <c r="Y994" s="117"/>
      <c r="Z994" s="117"/>
      <c r="AA994" s="117"/>
      <c r="AB994" s="117"/>
      <c r="AC994" s="117"/>
      <c r="AD994" s="117"/>
      <c r="AE994" s="117"/>
      <c r="AG994" s="7">
        <f>IF(Q994&gt;0,RANK(Q994,(N994:P994,Q994:AE994)),0)</f>
        <v>3</v>
      </c>
      <c r="AH994" s="7">
        <f>IF(R994&gt;0,RANK(R994,(N994:P994,Q994:AE994)),0)</f>
        <v>0</v>
      </c>
      <c r="AI994" s="7">
        <f>IF(T994&gt;0,RANK(T994,(N994:P994,Q994:AE994)),0)</f>
        <v>0</v>
      </c>
      <c r="AJ994" s="7">
        <f>IF(S994&gt;0,RANK(S994,(N994:P994,Q994:AE994)),0)</f>
        <v>0</v>
      </c>
      <c r="AK994" s="2">
        <f t="shared" si="377"/>
        <v>5.1661730832510695E-2</v>
      </c>
      <c r="AL994" s="2">
        <f t="shared" si="378"/>
        <v>0</v>
      </c>
      <c r="AM994" s="2">
        <f t="shared" si="379"/>
        <v>0</v>
      </c>
      <c r="AN994" s="2">
        <f t="shared" si="380"/>
        <v>0</v>
      </c>
      <c r="AP994" t="s">
        <v>637</v>
      </c>
      <c r="AQ994" t="s">
        <v>1167</v>
      </c>
      <c r="AR994">
        <v>1</v>
      </c>
      <c r="AT994" s="97">
        <v>20</v>
      </c>
      <c r="AU994" s="99">
        <v>137</v>
      </c>
      <c r="AV994" s="103">
        <f t="shared" si="381"/>
        <v>20137</v>
      </c>
      <c r="AX994" s="7" t="s">
        <v>1370</v>
      </c>
    </row>
    <row r="995" spans="1:50" hidden="1" outlineLevel="1">
      <c r="A995" t="s">
        <v>2053</v>
      </c>
      <c r="B995" t="s">
        <v>1167</v>
      </c>
      <c r="C995" s="1">
        <f t="shared" si="370"/>
        <v>7361</v>
      </c>
      <c r="D995" s="7">
        <f>IF(N995&gt;0, RANK(N995,(N995:P995,Q995:AE995)),0)</f>
        <v>2</v>
      </c>
      <c r="E995" s="7">
        <f>IF(O995&gt;0,RANK(O995,(N995:P995,Q995:AE995)),0)</f>
        <v>1</v>
      </c>
      <c r="F995" s="7">
        <f>IF(P995&gt;0,RANK(P995,(N995:P995,Q995:AE995)),0)</f>
        <v>3</v>
      </c>
      <c r="G995" s="1">
        <f t="shared" si="371"/>
        <v>810</v>
      </c>
      <c r="H995" s="2">
        <f t="shared" si="372"/>
        <v>0.11003939682108409</v>
      </c>
      <c r="I995" s="2"/>
      <c r="J995" s="2">
        <f t="shared" si="373"/>
        <v>0.41651949463388127</v>
      </c>
      <c r="K995" s="2">
        <f t="shared" si="374"/>
        <v>0.52655889145496537</v>
      </c>
      <c r="L995" s="2">
        <f t="shared" si="375"/>
        <v>4.1842141013449262E-2</v>
      </c>
      <c r="M995" s="2">
        <f t="shared" si="376"/>
        <v>1.5079472897704095E-2</v>
      </c>
      <c r="N995" s="117">
        <v>3066</v>
      </c>
      <c r="O995" s="117">
        <v>3876</v>
      </c>
      <c r="P995" s="117">
        <v>308</v>
      </c>
      <c r="Q995" s="117">
        <v>111</v>
      </c>
      <c r="R995" s="117"/>
      <c r="S995" s="117"/>
      <c r="T995" s="117"/>
      <c r="U995" s="117"/>
      <c r="V995" s="117"/>
      <c r="W995" s="117"/>
      <c r="X995" s="117"/>
      <c r="Y995" s="117"/>
      <c r="Z995" s="117"/>
      <c r="AA995" s="117"/>
      <c r="AB995" s="117"/>
      <c r="AC995" s="117"/>
      <c r="AD995" s="117"/>
      <c r="AE995" s="117"/>
      <c r="AG995" s="7">
        <f>IF(Q995&gt;0,RANK(Q995,(N995:P995,Q995:AE995)),0)</f>
        <v>4</v>
      </c>
      <c r="AH995" s="7">
        <f>IF(R995&gt;0,RANK(R995,(N995:P995,Q995:AE995)),0)</f>
        <v>0</v>
      </c>
      <c r="AI995" s="7">
        <f>IF(T995&gt;0,RANK(T995,(N995:P995,Q995:AE995)),0)</f>
        <v>0</v>
      </c>
      <c r="AJ995" s="7">
        <f>IF(S995&gt;0,RANK(S995,(N995:P995,Q995:AE995)),0)</f>
        <v>0</v>
      </c>
      <c r="AK995" s="2">
        <f t="shared" si="377"/>
        <v>1.5079472897704116E-2</v>
      </c>
      <c r="AL995" s="2">
        <f t="shared" si="378"/>
        <v>0</v>
      </c>
      <c r="AM995" s="2">
        <f t="shared" si="379"/>
        <v>0</v>
      </c>
      <c r="AN995" s="2">
        <f t="shared" si="380"/>
        <v>0</v>
      </c>
      <c r="AP995" t="s">
        <v>2053</v>
      </c>
      <c r="AQ995" t="s">
        <v>1167</v>
      </c>
      <c r="AR995">
        <v>2</v>
      </c>
      <c r="AT995" s="97">
        <v>20</v>
      </c>
      <c r="AU995" s="99">
        <v>139</v>
      </c>
      <c r="AV995" s="103">
        <f t="shared" si="381"/>
        <v>20139</v>
      </c>
      <c r="AX995" s="7" t="s">
        <v>1370</v>
      </c>
    </row>
    <row r="996" spans="1:50" hidden="1" outlineLevel="1">
      <c r="A996" t="s">
        <v>321</v>
      </c>
      <c r="B996" t="s">
        <v>1167</v>
      </c>
      <c r="C996" s="1">
        <f t="shared" si="370"/>
        <v>2560</v>
      </c>
      <c r="D996" s="7">
        <f>IF(N996&gt;0, RANK(N996,(N996:P996,Q996:AE996)),0)</f>
        <v>2</v>
      </c>
      <c r="E996" s="7">
        <f>IF(O996&gt;0,RANK(O996,(N996:P996,Q996:AE996)),0)</f>
        <v>1</v>
      </c>
      <c r="F996" s="7">
        <f>IF(P996&gt;0,RANK(P996,(N996:P996,Q996:AE996)),0)</f>
        <v>3</v>
      </c>
      <c r="G996" s="1">
        <f t="shared" si="371"/>
        <v>707</v>
      </c>
      <c r="H996" s="2">
        <f t="shared" si="372"/>
        <v>0.27617187500000001</v>
      </c>
      <c r="I996" s="2"/>
      <c r="J996" s="2">
        <f t="shared" si="373"/>
        <v>0.34140625000000002</v>
      </c>
      <c r="K996" s="2">
        <f t="shared" si="374"/>
        <v>0.61757812499999998</v>
      </c>
      <c r="L996" s="2">
        <f t="shared" si="375"/>
        <v>2.6562499999999999E-2</v>
      </c>
      <c r="M996" s="2">
        <f t="shared" si="376"/>
        <v>1.4453125000000001E-2</v>
      </c>
      <c r="N996" s="117">
        <v>874</v>
      </c>
      <c r="O996" s="117">
        <v>1581</v>
      </c>
      <c r="P996" s="117">
        <v>68</v>
      </c>
      <c r="Q996" s="117">
        <v>37</v>
      </c>
      <c r="R996" s="117"/>
      <c r="S996" s="117"/>
      <c r="T996" s="117"/>
      <c r="U996" s="117"/>
      <c r="V996" s="117"/>
      <c r="W996" s="117"/>
      <c r="X996" s="117"/>
      <c r="Y996" s="117"/>
      <c r="Z996" s="117"/>
      <c r="AA996" s="117"/>
      <c r="AB996" s="117"/>
      <c r="AC996" s="117"/>
      <c r="AD996" s="117"/>
      <c r="AE996" s="117"/>
      <c r="AG996" s="7">
        <f>IF(Q996&gt;0,RANK(Q996,(N996:P996,Q996:AE996)),0)</f>
        <v>4</v>
      </c>
      <c r="AH996" s="7">
        <f>IF(R996&gt;0,RANK(R996,(N996:P996,Q996:AE996)),0)</f>
        <v>0</v>
      </c>
      <c r="AI996" s="7">
        <f>IF(T996&gt;0,RANK(T996,(N996:P996,Q996:AE996)),0)</f>
        <v>0</v>
      </c>
      <c r="AJ996" s="7">
        <f>IF(S996&gt;0,RANK(S996,(N996:P996,Q996:AE996)),0)</f>
        <v>0</v>
      </c>
      <c r="AK996" s="2">
        <f t="shared" si="377"/>
        <v>1.4453125000000001E-2</v>
      </c>
      <c r="AL996" s="2">
        <f t="shared" si="378"/>
        <v>0</v>
      </c>
      <c r="AM996" s="2">
        <f t="shared" si="379"/>
        <v>0</v>
      </c>
      <c r="AN996" s="2">
        <f t="shared" si="380"/>
        <v>0</v>
      </c>
      <c r="AP996" t="s">
        <v>321</v>
      </c>
      <c r="AQ996" t="s">
        <v>1167</v>
      </c>
      <c r="AR996">
        <v>1</v>
      </c>
      <c r="AT996" s="97">
        <v>20</v>
      </c>
      <c r="AU996" s="99">
        <v>141</v>
      </c>
      <c r="AV996" s="103">
        <f t="shared" si="381"/>
        <v>20141</v>
      </c>
      <c r="AX996" s="7" t="s">
        <v>1370</v>
      </c>
    </row>
    <row r="997" spans="1:50" hidden="1" outlineLevel="1">
      <c r="A997" t="s">
        <v>1687</v>
      </c>
      <c r="B997" t="s">
        <v>1167</v>
      </c>
      <c r="C997" s="1">
        <f t="shared" si="370"/>
        <v>2803</v>
      </c>
      <c r="D997" s="7">
        <f>IF(N997&gt;0, RANK(N997,(N997:P997,Q997:AE997)),0)</f>
        <v>2</v>
      </c>
      <c r="E997" s="7">
        <f>IF(O997&gt;0,RANK(O997,(N997:P997,Q997:AE997)),0)</f>
        <v>1</v>
      </c>
      <c r="F997" s="7">
        <f>IF(P997&gt;0,RANK(P997,(N997:P997,Q997:AE997)),0)</f>
        <v>3</v>
      </c>
      <c r="G997" s="1">
        <f t="shared" si="371"/>
        <v>871</v>
      </c>
      <c r="H997" s="2">
        <f t="shared" si="372"/>
        <v>0.31073849447021051</v>
      </c>
      <c r="I997" s="2"/>
      <c r="J997" s="2">
        <f t="shared" si="373"/>
        <v>0.31894398858366035</v>
      </c>
      <c r="K997" s="2">
        <f t="shared" si="374"/>
        <v>0.62968248305387087</v>
      </c>
      <c r="L997" s="2">
        <f t="shared" si="375"/>
        <v>4.209775240813414E-2</v>
      </c>
      <c r="M997" s="2">
        <f t="shared" si="376"/>
        <v>9.2757759543346391E-3</v>
      </c>
      <c r="N997" s="117">
        <v>894</v>
      </c>
      <c r="O997" s="117">
        <v>1765</v>
      </c>
      <c r="P997" s="117">
        <v>118</v>
      </c>
      <c r="Q997" s="117">
        <v>26</v>
      </c>
      <c r="R997" s="117"/>
      <c r="S997" s="117"/>
      <c r="T997" s="117"/>
      <c r="U997" s="117"/>
      <c r="V997" s="117"/>
      <c r="W997" s="117"/>
      <c r="X997" s="117"/>
      <c r="Y997" s="117"/>
      <c r="Z997" s="117"/>
      <c r="AA997" s="117"/>
      <c r="AB997" s="117"/>
      <c r="AC997" s="117"/>
      <c r="AD997" s="117"/>
      <c r="AE997" s="117"/>
      <c r="AG997" s="7">
        <f>IF(Q997&gt;0,RANK(Q997,(N997:P997,Q997:AE997)),0)</f>
        <v>4</v>
      </c>
      <c r="AH997" s="7">
        <f>IF(R997&gt;0,RANK(R997,(N997:P997,Q997:AE997)),0)</f>
        <v>0</v>
      </c>
      <c r="AI997" s="7">
        <f>IF(T997&gt;0,RANK(T997,(N997:P997,Q997:AE997)),0)</f>
        <v>0</v>
      </c>
      <c r="AJ997" s="7">
        <f>IF(S997&gt;0,RANK(S997,(N997:P997,Q997:AE997)),0)</f>
        <v>0</v>
      </c>
      <c r="AK997" s="2">
        <f t="shared" si="377"/>
        <v>9.2757759543346408E-3</v>
      </c>
      <c r="AL997" s="2">
        <f t="shared" si="378"/>
        <v>0</v>
      </c>
      <c r="AM997" s="2">
        <f t="shared" si="379"/>
        <v>0</v>
      </c>
      <c r="AN997" s="2">
        <f t="shared" si="380"/>
        <v>0</v>
      </c>
      <c r="AP997" t="s">
        <v>1687</v>
      </c>
      <c r="AQ997" t="s">
        <v>1167</v>
      </c>
      <c r="AR997">
        <v>1</v>
      </c>
      <c r="AT997" s="97">
        <v>20</v>
      </c>
      <c r="AU997" s="99">
        <v>143</v>
      </c>
      <c r="AV997" s="103">
        <f t="shared" si="381"/>
        <v>20143</v>
      </c>
      <c r="AX997" s="7" t="s">
        <v>1370</v>
      </c>
    </row>
    <row r="998" spans="1:50" hidden="1" outlineLevel="1">
      <c r="A998" t="s">
        <v>2146</v>
      </c>
      <c r="B998" t="s">
        <v>1167</v>
      </c>
      <c r="C998" s="1">
        <f t="shared" si="370"/>
        <v>3520</v>
      </c>
      <c r="D998" s="7">
        <f>IF(N998&gt;0, RANK(N998,(N998:P998,Q998:AE998)),0)</f>
        <v>2</v>
      </c>
      <c r="E998" s="7">
        <f>IF(O998&gt;0,RANK(O998,(N998:P998,Q998:AE998)),0)</f>
        <v>1</v>
      </c>
      <c r="F998" s="7">
        <f>IF(P998&gt;0,RANK(P998,(N998:P998,Q998:AE998)),0)</f>
        <v>3</v>
      </c>
      <c r="G998" s="1">
        <f t="shared" si="371"/>
        <v>1132</v>
      </c>
      <c r="H998" s="2">
        <f t="shared" si="372"/>
        <v>0.32159090909090909</v>
      </c>
      <c r="I998" s="2"/>
      <c r="J998" s="2">
        <f t="shared" si="373"/>
        <v>0.31619318181818185</v>
      </c>
      <c r="K998" s="2">
        <f t="shared" si="374"/>
        <v>0.63778409090909094</v>
      </c>
      <c r="L998" s="2">
        <f t="shared" si="375"/>
        <v>3.0113636363636363E-2</v>
      </c>
      <c r="M998" s="2">
        <f t="shared" si="376"/>
        <v>1.5909090909090907E-2</v>
      </c>
      <c r="N998" s="117">
        <v>1113</v>
      </c>
      <c r="O998" s="117">
        <v>2245</v>
      </c>
      <c r="P998" s="117">
        <v>106</v>
      </c>
      <c r="Q998" s="117">
        <v>56</v>
      </c>
      <c r="R998" s="117"/>
      <c r="S998" s="117"/>
      <c r="T998" s="117"/>
      <c r="U998" s="117"/>
      <c r="V998" s="117"/>
      <c r="W998" s="117"/>
      <c r="X998" s="117"/>
      <c r="Y998" s="117"/>
      <c r="Z998" s="117"/>
      <c r="AA998" s="117"/>
      <c r="AB998" s="117"/>
      <c r="AC998" s="117"/>
      <c r="AD998" s="117"/>
      <c r="AE998" s="117"/>
      <c r="AG998" s="7">
        <f>IF(Q998&gt;0,RANK(Q998,(N998:P998,Q998:AE998)),0)</f>
        <v>4</v>
      </c>
      <c r="AH998" s="7">
        <f>IF(R998&gt;0,RANK(R998,(N998:P998,Q998:AE998)),0)</f>
        <v>0</v>
      </c>
      <c r="AI998" s="7">
        <f>IF(T998&gt;0,RANK(T998,(N998:P998,Q998:AE998)),0)</f>
        <v>0</v>
      </c>
      <c r="AJ998" s="7">
        <f>IF(S998&gt;0,RANK(S998,(N998:P998,Q998:AE998)),0)</f>
        <v>0</v>
      </c>
      <c r="AK998" s="2">
        <f t="shared" si="377"/>
        <v>1.5909090909090907E-2</v>
      </c>
      <c r="AL998" s="2">
        <f t="shared" si="378"/>
        <v>0</v>
      </c>
      <c r="AM998" s="2">
        <f t="shared" si="379"/>
        <v>0</v>
      </c>
      <c r="AN998" s="2">
        <f t="shared" si="380"/>
        <v>0</v>
      </c>
      <c r="AP998" t="s">
        <v>2146</v>
      </c>
      <c r="AQ998" t="s">
        <v>1167</v>
      </c>
      <c r="AR998">
        <v>1</v>
      </c>
      <c r="AT998" s="97">
        <v>20</v>
      </c>
      <c r="AU998" s="99">
        <v>145</v>
      </c>
      <c r="AV998" s="103">
        <f t="shared" si="381"/>
        <v>20145</v>
      </c>
      <c r="AX998" s="7" t="s">
        <v>1370</v>
      </c>
    </row>
    <row r="999" spans="1:50" hidden="1" outlineLevel="1">
      <c r="A999" t="s">
        <v>1355</v>
      </c>
      <c r="B999" t="s">
        <v>1167</v>
      </c>
      <c r="C999" s="1">
        <f t="shared" si="370"/>
        <v>3333</v>
      </c>
      <c r="D999" s="7">
        <f>IF(N999&gt;0, RANK(N999,(N999:P999,Q999:AE999)),0)</f>
        <v>2</v>
      </c>
      <c r="E999" s="7">
        <f>IF(O999&gt;0,RANK(O999,(N999:P999,Q999:AE999)),0)</f>
        <v>1</v>
      </c>
      <c r="F999" s="7">
        <f>IF(P999&gt;0,RANK(P999,(N999:P999,Q999:AE999)),0)</f>
        <v>4</v>
      </c>
      <c r="G999" s="1">
        <f t="shared" si="371"/>
        <v>1312</v>
      </c>
      <c r="H999" s="2">
        <f t="shared" si="372"/>
        <v>0.39363936393639365</v>
      </c>
      <c r="I999" s="2"/>
      <c r="J999" s="2">
        <f t="shared" si="373"/>
        <v>0.27032703270327035</v>
      </c>
      <c r="K999" s="2">
        <f t="shared" si="374"/>
        <v>0.66396639663966395</v>
      </c>
      <c r="L999" s="2">
        <f t="shared" si="375"/>
        <v>2.9402940294029404E-2</v>
      </c>
      <c r="M999" s="2">
        <f t="shared" si="376"/>
        <v>3.6303630363036354E-2</v>
      </c>
      <c r="N999" s="117">
        <v>901</v>
      </c>
      <c r="O999" s="117">
        <v>2213</v>
      </c>
      <c r="P999" s="117">
        <v>98</v>
      </c>
      <c r="Q999" s="117">
        <v>121</v>
      </c>
      <c r="R999" s="117"/>
      <c r="S999" s="117"/>
      <c r="T999" s="117"/>
      <c r="U999" s="117"/>
      <c r="V999" s="117"/>
      <c r="W999" s="117"/>
      <c r="X999" s="117"/>
      <c r="Y999" s="117"/>
      <c r="Z999" s="117"/>
      <c r="AA999" s="117"/>
      <c r="AB999" s="117"/>
      <c r="AC999" s="117"/>
      <c r="AD999" s="117"/>
      <c r="AE999" s="117"/>
      <c r="AG999" s="7">
        <f>IF(Q999&gt;0,RANK(Q999,(N999:P999,Q999:AE999)),0)</f>
        <v>3</v>
      </c>
      <c r="AH999" s="7">
        <f>IF(R999&gt;0,RANK(R999,(N999:P999,Q999:AE999)),0)</f>
        <v>0</v>
      </c>
      <c r="AI999" s="7">
        <f>IF(T999&gt;0,RANK(T999,(N999:P999,Q999:AE999)),0)</f>
        <v>0</v>
      </c>
      <c r="AJ999" s="7">
        <f>IF(S999&gt;0,RANK(S999,(N999:P999,Q999:AE999)),0)</f>
        <v>0</v>
      </c>
      <c r="AK999" s="2">
        <f t="shared" si="377"/>
        <v>3.6303630363036306E-2</v>
      </c>
      <c r="AL999" s="2">
        <f t="shared" si="378"/>
        <v>0</v>
      </c>
      <c r="AM999" s="2">
        <f t="shared" si="379"/>
        <v>0</v>
      </c>
      <c r="AN999" s="2">
        <f t="shared" si="380"/>
        <v>0</v>
      </c>
      <c r="AP999" t="s">
        <v>1355</v>
      </c>
      <c r="AQ999" t="s">
        <v>1167</v>
      </c>
      <c r="AR999">
        <v>1</v>
      </c>
      <c r="AT999" s="97">
        <v>20</v>
      </c>
      <c r="AU999" s="99">
        <v>147</v>
      </c>
      <c r="AV999" s="103">
        <f t="shared" si="381"/>
        <v>20147</v>
      </c>
      <c r="AX999" s="7" t="s">
        <v>1370</v>
      </c>
    </row>
    <row r="1000" spans="1:50" hidden="1" outlineLevel="1">
      <c r="A1000" t="s">
        <v>1311</v>
      </c>
      <c r="B1000" t="s">
        <v>1167</v>
      </c>
      <c r="C1000" s="1">
        <f t="shared" si="370"/>
        <v>7936</v>
      </c>
      <c r="D1000" s="7">
        <f>IF(N1000&gt;0, RANK(N1000,(N1000:P1000,Q1000:AE1000)),0)</f>
        <v>2</v>
      </c>
      <c r="E1000" s="7">
        <f>IF(O1000&gt;0,RANK(O1000,(N1000:P1000,Q1000:AE1000)),0)</f>
        <v>1</v>
      </c>
      <c r="F1000" s="7">
        <f>IF(P1000&gt;0,RANK(P1000,(N1000:P1000,Q1000:AE1000)),0)</f>
        <v>3</v>
      </c>
      <c r="G1000" s="1">
        <f t="shared" si="371"/>
        <v>2187</v>
      </c>
      <c r="H1000" s="2">
        <f t="shared" si="372"/>
        <v>0.27557963709677419</v>
      </c>
      <c r="I1000" s="2"/>
      <c r="J1000" s="2">
        <f t="shared" si="373"/>
        <v>0.33732358870967744</v>
      </c>
      <c r="K1000" s="2">
        <f t="shared" si="374"/>
        <v>0.61290322580645162</v>
      </c>
      <c r="L1000" s="2">
        <f t="shared" si="375"/>
        <v>3.2636088709677422E-2</v>
      </c>
      <c r="M1000" s="2">
        <f t="shared" si="376"/>
        <v>1.7137096774193464E-2</v>
      </c>
      <c r="N1000" s="117">
        <v>2677</v>
      </c>
      <c r="O1000" s="117">
        <v>4864</v>
      </c>
      <c r="P1000" s="117">
        <v>259</v>
      </c>
      <c r="Q1000" s="117">
        <v>136</v>
      </c>
      <c r="R1000" s="117"/>
      <c r="S1000" s="117"/>
      <c r="T1000" s="117"/>
      <c r="U1000" s="117"/>
      <c r="V1000" s="117"/>
      <c r="W1000" s="117"/>
      <c r="X1000" s="117"/>
      <c r="Y1000" s="117"/>
      <c r="Z1000" s="117"/>
      <c r="AA1000" s="117"/>
      <c r="AB1000" s="117"/>
      <c r="AC1000" s="117"/>
      <c r="AD1000" s="117"/>
      <c r="AE1000" s="117"/>
      <c r="AG1000" s="7">
        <f>IF(Q1000&gt;0,RANK(Q1000,(N1000:P1000,Q1000:AE1000)),0)</f>
        <v>4</v>
      </c>
      <c r="AH1000" s="7">
        <f>IF(R1000&gt;0,RANK(R1000,(N1000:P1000,Q1000:AE1000)),0)</f>
        <v>0</v>
      </c>
      <c r="AI1000" s="7">
        <f>IF(T1000&gt;0,RANK(T1000,(N1000:P1000,Q1000:AE1000)),0)</f>
        <v>0</v>
      </c>
      <c r="AJ1000" s="7">
        <f>IF(S1000&gt;0,RANK(S1000,(N1000:P1000,Q1000:AE1000)),0)</f>
        <v>0</v>
      </c>
      <c r="AK1000" s="2">
        <f t="shared" si="377"/>
        <v>1.7137096774193547E-2</v>
      </c>
      <c r="AL1000" s="2">
        <f t="shared" si="378"/>
        <v>0</v>
      </c>
      <c r="AM1000" s="2">
        <f t="shared" si="379"/>
        <v>0</v>
      </c>
      <c r="AN1000" s="2">
        <f t="shared" si="380"/>
        <v>0</v>
      </c>
      <c r="AP1000" t="s">
        <v>1311</v>
      </c>
      <c r="AQ1000" t="s">
        <v>1167</v>
      </c>
      <c r="AR1000">
        <v>2</v>
      </c>
      <c r="AT1000" s="97">
        <v>20</v>
      </c>
      <c r="AU1000" s="99">
        <v>149</v>
      </c>
      <c r="AV1000" s="103">
        <f t="shared" si="381"/>
        <v>20149</v>
      </c>
      <c r="AX1000" s="7" t="s">
        <v>1370</v>
      </c>
    </row>
    <row r="1001" spans="1:50" hidden="1" outlineLevel="1">
      <c r="A1001" t="s">
        <v>315</v>
      </c>
      <c r="B1001" t="s">
        <v>1167</v>
      </c>
      <c r="C1001" s="1">
        <f t="shared" si="370"/>
        <v>4723</v>
      </c>
      <c r="D1001" s="7">
        <f>IF(N1001&gt;0, RANK(N1001,(N1001:P1001,Q1001:AE1001)),0)</f>
        <v>2</v>
      </c>
      <c r="E1001" s="7">
        <f>IF(O1001&gt;0,RANK(O1001,(N1001:P1001,Q1001:AE1001)),0)</f>
        <v>1</v>
      </c>
      <c r="F1001" s="7">
        <f>IF(P1001&gt;0,RANK(P1001,(N1001:P1001,Q1001:AE1001)),0)</f>
        <v>3</v>
      </c>
      <c r="G1001" s="1">
        <f t="shared" si="371"/>
        <v>1637</v>
      </c>
      <c r="H1001" s="2">
        <f t="shared" si="372"/>
        <v>0.34660173618462842</v>
      </c>
      <c r="I1001" s="2"/>
      <c r="J1001" s="2">
        <f t="shared" si="373"/>
        <v>0.30023290281600679</v>
      </c>
      <c r="K1001" s="2">
        <f t="shared" si="374"/>
        <v>0.6468346390006352</v>
      </c>
      <c r="L1001" s="2">
        <f t="shared" si="375"/>
        <v>4.0016938386618676E-2</v>
      </c>
      <c r="M1001" s="2">
        <f t="shared" si="376"/>
        <v>1.2915519796739335E-2</v>
      </c>
      <c r="N1001" s="117">
        <v>1418</v>
      </c>
      <c r="O1001" s="117">
        <v>3055</v>
      </c>
      <c r="P1001" s="117">
        <v>189</v>
      </c>
      <c r="Q1001" s="117">
        <v>61</v>
      </c>
      <c r="R1001" s="117"/>
      <c r="S1001" s="117"/>
      <c r="T1001" s="117"/>
      <c r="U1001" s="117"/>
      <c r="V1001" s="117"/>
      <c r="W1001" s="117"/>
      <c r="X1001" s="117"/>
      <c r="Y1001" s="117"/>
      <c r="Z1001" s="117"/>
      <c r="AA1001" s="117"/>
      <c r="AB1001" s="117"/>
      <c r="AC1001" s="117"/>
      <c r="AD1001" s="117"/>
      <c r="AE1001" s="117"/>
      <c r="AG1001" s="7">
        <f>IF(Q1001&gt;0,RANK(Q1001,(N1001:P1001,Q1001:AE1001)),0)</f>
        <v>4</v>
      </c>
      <c r="AH1001" s="7">
        <f>IF(R1001&gt;0,RANK(R1001,(N1001:P1001,Q1001:AE1001)),0)</f>
        <v>0</v>
      </c>
      <c r="AI1001" s="7">
        <f>IF(T1001&gt;0,RANK(T1001,(N1001:P1001,Q1001:AE1001)),0)</f>
        <v>0</v>
      </c>
      <c r="AJ1001" s="7">
        <f>IF(S1001&gt;0,RANK(S1001,(N1001:P1001,Q1001:AE1001)),0)</f>
        <v>0</v>
      </c>
      <c r="AK1001" s="2">
        <f t="shared" si="377"/>
        <v>1.2915519796739361E-2</v>
      </c>
      <c r="AL1001" s="2">
        <f t="shared" si="378"/>
        <v>0</v>
      </c>
      <c r="AM1001" s="2">
        <f t="shared" si="379"/>
        <v>0</v>
      </c>
      <c r="AN1001" s="2">
        <f t="shared" si="380"/>
        <v>0</v>
      </c>
      <c r="AP1001" t="s">
        <v>315</v>
      </c>
      <c r="AQ1001" t="s">
        <v>1167</v>
      </c>
      <c r="AR1001">
        <v>1</v>
      </c>
      <c r="AT1001" s="97">
        <v>20</v>
      </c>
      <c r="AU1001" s="99">
        <v>151</v>
      </c>
      <c r="AV1001" s="103">
        <f t="shared" si="381"/>
        <v>20151</v>
      </c>
      <c r="AX1001" s="7" t="s">
        <v>1370</v>
      </c>
    </row>
    <row r="1002" spans="1:50" hidden="1" outlineLevel="1">
      <c r="A1002" t="s">
        <v>1061</v>
      </c>
      <c r="B1002" t="s">
        <v>1167</v>
      </c>
      <c r="C1002" s="1">
        <f t="shared" si="370"/>
        <v>1797</v>
      </c>
      <c r="D1002" s="7">
        <f>IF(N1002&gt;0, RANK(N1002,(N1002:P1002,Q1002:AE1002)),0)</f>
        <v>2</v>
      </c>
      <c r="E1002" s="7">
        <f>IF(O1002&gt;0,RANK(O1002,(N1002:P1002,Q1002:AE1002)),0)</f>
        <v>1</v>
      </c>
      <c r="F1002" s="7">
        <f>IF(P1002&gt;0,RANK(P1002,(N1002:P1002,Q1002:AE1002)),0)</f>
        <v>4</v>
      </c>
      <c r="G1002" s="1">
        <f t="shared" si="371"/>
        <v>951</v>
      </c>
      <c r="H1002" s="2">
        <f t="shared" si="372"/>
        <v>0.52921535893155258</v>
      </c>
      <c r="I1002" s="2"/>
      <c r="J1002" s="2">
        <f t="shared" si="373"/>
        <v>0.20812465219810797</v>
      </c>
      <c r="K1002" s="2">
        <f t="shared" si="374"/>
        <v>0.73734001112966052</v>
      </c>
      <c r="L1002" s="2">
        <f t="shared" si="375"/>
        <v>2.0589872008903727E-2</v>
      </c>
      <c r="M1002" s="2">
        <f t="shared" si="376"/>
        <v>3.3945464663327811E-2</v>
      </c>
      <c r="N1002" s="117">
        <v>374</v>
      </c>
      <c r="O1002" s="117">
        <v>1325</v>
      </c>
      <c r="P1002" s="117">
        <v>37</v>
      </c>
      <c r="Q1002" s="117">
        <v>61</v>
      </c>
      <c r="R1002" s="117"/>
      <c r="S1002" s="117"/>
      <c r="T1002" s="117"/>
      <c r="U1002" s="117"/>
      <c r="V1002" s="117"/>
      <c r="W1002" s="117"/>
      <c r="X1002" s="117"/>
      <c r="Y1002" s="117"/>
      <c r="Z1002" s="117"/>
      <c r="AA1002" s="117"/>
      <c r="AB1002" s="117"/>
      <c r="AC1002" s="117"/>
      <c r="AD1002" s="117"/>
      <c r="AE1002" s="117"/>
      <c r="AG1002" s="7">
        <f>IF(Q1002&gt;0,RANK(Q1002,(N1002:P1002,Q1002:AE1002)),0)</f>
        <v>3</v>
      </c>
      <c r="AH1002" s="7">
        <f>IF(R1002&gt;0,RANK(R1002,(N1002:P1002,Q1002:AE1002)),0)</f>
        <v>0</v>
      </c>
      <c r="AI1002" s="7">
        <f>IF(T1002&gt;0,RANK(T1002,(N1002:P1002,Q1002:AE1002)),0)</f>
        <v>0</v>
      </c>
      <c r="AJ1002" s="7">
        <f>IF(S1002&gt;0,RANK(S1002,(N1002:P1002,Q1002:AE1002)),0)</f>
        <v>0</v>
      </c>
      <c r="AK1002" s="2">
        <f t="shared" si="377"/>
        <v>3.3945464663327769E-2</v>
      </c>
      <c r="AL1002" s="2">
        <f t="shared" si="378"/>
        <v>0</v>
      </c>
      <c r="AM1002" s="2">
        <f t="shared" si="379"/>
        <v>0</v>
      </c>
      <c r="AN1002" s="2">
        <f t="shared" si="380"/>
        <v>0</v>
      </c>
      <c r="AP1002" t="s">
        <v>1061</v>
      </c>
      <c r="AQ1002" t="s">
        <v>1167</v>
      </c>
      <c r="AR1002">
        <v>1</v>
      </c>
      <c r="AT1002" s="97">
        <v>20</v>
      </c>
      <c r="AU1002" s="99">
        <v>153</v>
      </c>
      <c r="AV1002" s="103">
        <f t="shared" si="381"/>
        <v>20153</v>
      </c>
      <c r="AX1002" s="7" t="s">
        <v>1370</v>
      </c>
    </row>
    <row r="1003" spans="1:50" hidden="1" outlineLevel="1">
      <c r="A1003" t="s">
        <v>1062</v>
      </c>
      <c r="B1003" t="s">
        <v>1167</v>
      </c>
      <c r="C1003" s="1">
        <f t="shared" si="370"/>
        <v>27986</v>
      </c>
      <c r="D1003" s="7">
        <f>IF(N1003&gt;0, RANK(N1003,(N1003:P1003,Q1003:AE1003)),0)</f>
        <v>2</v>
      </c>
      <c r="E1003" s="7">
        <f>IF(O1003&gt;0,RANK(O1003,(N1003:P1003,Q1003:AE1003)),0)</f>
        <v>1</v>
      </c>
      <c r="F1003" s="7">
        <f>IF(P1003&gt;0,RANK(P1003,(N1003:P1003,Q1003:AE1003)),0)</f>
        <v>3</v>
      </c>
      <c r="G1003" s="1">
        <f t="shared" si="371"/>
        <v>7069</v>
      </c>
      <c r="H1003" s="2">
        <f t="shared" si="372"/>
        <v>0.2525905810047881</v>
      </c>
      <c r="I1003" s="2"/>
      <c r="J1003" s="2">
        <f t="shared" si="373"/>
        <v>0.34302865718573572</v>
      </c>
      <c r="K1003" s="2">
        <f t="shared" si="374"/>
        <v>0.59561923819052387</v>
      </c>
      <c r="L1003" s="2">
        <f t="shared" si="375"/>
        <v>4.1056242406917742E-2</v>
      </c>
      <c r="M1003" s="2">
        <f t="shared" si="376"/>
        <v>2.0295862216822669E-2</v>
      </c>
      <c r="N1003" s="117">
        <v>9600</v>
      </c>
      <c r="O1003" s="117">
        <v>16669</v>
      </c>
      <c r="P1003" s="117">
        <v>1149</v>
      </c>
      <c r="Q1003" s="117">
        <v>568</v>
      </c>
      <c r="R1003" s="117"/>
      <c r="S1003" s="117"/>
      <c r="T1003" s="117"/>
      <c r="U1003" s="117"/>
      <c r="V1003" s="117"/>
      <c r="W1003" s="117"/>
      <c r="X1003" s="117"/>
      <c r="Y1003" s="117"/>
      <c r="Z1003" s="117"/>
      <c r="AA1003" s="117"/>
      <c r="AB1003" s="117"/>
      <c r="AC1003" s="117"/>
      <c r="AD1003" s="117"/>
      <c r="AE1003" s="117"/>
      <c r="AG1003" s="7">
        <f>IF(Q1003&gt;0,RANK(Q1003,(N1003:P1003,Q1003:AE1003)),0)</f>
        <v>4</v>
      </c>
      <c r="AH1003" s="7">
        <f>IF(R1003&gt;0,RANK(R1003,(N1003:P1003,Q1003:AE1003)),0)</f>
        <v>0</v>
      </c>
      <c r="AI1003" s="7">
        <f>IF(T1003&gt;0,RANK(T1003,(N1003:P1003,Q1003:AE1003)),0)</f>
        <v>0</v>
      </c>
      <c r="AJ1003" s="7">
        <f>IF(S1003&gt;0,RANK(S1003,(N1003:P1003,Q1003:AE1003)),0)</f>
        <v>0</v>
      </c>
      <c r="AK1003" s="2">
        <f t="shared" si="377"/>
        <v>2.0295862216822697E-2</v>
      </c>
      <c r="AL1003" s="2">
        <f t="shared" si="378"/>
        <v>0</v>
      </c>
      <c r="AM1003" s="2">
        <f t="shared" si="379"/>
        <v>0</v>
      </c>
      <c r="AN1003" s="2">
        <f t="shared" si="380"/>
        <v>0</v>
      </c>
      <c r="AP1003" t="s">
        <v>1062</v>
      </c>
      <c r="AQ1003" t="s">
        <v>1167</v>
      </c>
      <c r="AR1003">
        <v>1</v>
      </c>
      <c r="AT1003" s="97">
        <v>20</v>
      </c>
      <c r="AU1003" s="99">
        <v>155</v>
      </c>
      <c r="AV1003" s="103">
        <f t="shared" si="381"/>
        <v>20155</v>
      </c>
      <c r="AX1003" s="7" t="s">
        <v>1370</v>
      </c>
    </row>
    <row r="1004" spans="1:50" hidden="1" outlineLevel="1">
      <c r="A1004" t="s">
        <v>496</v>
      </c>
      <c r="B1004" t="s">
        <v>1167</v>
      </c>
      <c r="C1004" s="1">
        <f t="shared" si="370"/>
        <v>3757</v>
      </c>
      <c r="D1004" s="7">
        <f>IF(N1004&gt;0, RANK(N1004,(N1004:P1004,Q1004:AE1004)),0)</f>
        <v>2</v>
      </c>
      <c r="E1004" s="7">
        <f>IF(O1004&gt;0,RANK(O1004,(N1004:P1004,Q1004:AE1004)),0)</f>
        <v>1</v>
      </c>
      <c r="F1004" s="7">
        <f>IF(P1004&gt;0,RANK(P1004,(N1004:P1004,Q1004:AE1004)),0)</f>
        <v>3</v>
      </c>
      <c r="G1004" s="1">
        <f t="shared" si="371"/>
        <v>1348</v>
      </c>
      <c r="H1004" s="2">
        <f t="shared" si="372"/>
        <v>0.3587969124301304</v>
      </c>
      <c r="I1004" s="2"/>
      <c r="J1004" s="2">
        <f t="shared" si="373"/>
        <v>0.28639872238488157</v>
      </c>
      <c r="K1004" s="2">
        <f t="shared" si="374"/>
        <v>0.64519563481501196</v>
      </c>
      <c r="L1004" s="2">
        <f t="shared" si="375"/>
        <v>5.0306095288794248E-2</v>
      </c>
      <c r="M1004" s="2">
        <f t="shared" si="376"/>
        <v>1.8099547511312167E-2</v>
      </c>
      <c r="N1004" s="117">
        <v>1076</v>
      </c>
      <c r="O1004" s="117">
        <v>2424</v>
      </c>
      <c r="P1004" s="117">
        <v>189</v>
      </c>
      <c r="Q1004" s="117">
        <v>68</v>
      </c>
      <c r="R1004" s="117"/>
      <c r="S1004" s="117"/>
      <c r="T1004" s="117"/>
      <c r="U1004" s="117"/>
      <c r="V1004" s="117"/>
      <c r="W1004" s="117"/>
      <c r="X1004" s="117"/>
      <c r="Y1004" s="117"/>
      <c r="Z1004" s="117"/>
      <c r="AA1004" s="117"/>
      <c r="AB1004" s="117"/>
      <c r="AC1004" s="117"/>
      <c r="AD1004" s="117"/>
      <c r="AE1004" s="117"/>
      <c r="AG1004" s="7">
        <f>IF(Q1004&gt;0,RANK(Q1004,(N1004:P1004,Q1004:AE1004)),0)</f>
        <v>4</v>
      </c>
      <c r="AH1004" s="7">
        <f>IF(R1004&gt;0,RANK(R1004,(N1004:P1004,Q1004:AE1004)),0)</f>
        <v>0</v>
      </c>
      <c r="AI1004" s="7">
        <f>IF(T1004&gt;0,RANK(T1004,(N1004:P1004,Q1004:AE1004)),0)</f>
        <v>0</v>
      </c>
      <c r="AJ1004" s="7">
        <f>IF(S1004&gt;0,RANK(S1004,(N1004:P1004,Q1004:AE1004)),0)</f>
        <v>0</v>
      </c>
      <c r="AK1004" s="2">
        <f t="shared" si="377"/>
        <v>1.8099547511312219E-2</v>
      </c>
      <c r="AL1004" s="2">
        <f t="shared" si="378"/>
        <v>0</v>
      </c>
      <c r="AM1004" s="2">
        <f t="shared" si="379"/>
        <v>0</v>
      </c>
      <c r="AN1004" s="2">
        <f t="shared" si="380"/>
        <v>0</v>
      </c>
      <c r="AP1004" t="s">
        <v>496</v>
      </c>
      <c r="AQ1004" t="s">
        <v>1167</v>
      </c>
      <c r="AR1004">
        <v>1</v>
      </c>
      <c r="AT1004" s="97">
        <v>20</v>
      </c>
      <c r="AU1004" s="99">
        <v>157</v>
      </c>
      <c r="AV1004" s="103">
        <f t="shared" si="381"/>
        <v>20157</v>
      </c>
      <c r="AX1004" s="7" t="s">
        <v>1370</v>
      </c>
    </row>
    <row r="1005" spans="1:50" hidden="1" outlineLevel="1">
      <c r="A1005" t="s">
        <v>852</v>
      </c>
      <c r="B1005" t="s">
        <v>1167</v>
      </c>
      <c r="C1005" s="1">
        <f t="shared" si="370"/>
        <v>5253</v>
      </c>
      <c r="D1005" s="7">
        <f>IF(N1005&gt;0, RANK(N1005,(N1005:P1005,Q1005:AE1005)),0)</f>
        <v>2</v>
      </c>
      <c r="E1005" s="7">
        <f>IF(O1005&gt;0,RANK(O1005,(N1005:P1005,Q1005:AE1005)),0)</f>
        <v>1</v>
      </c>
      <c r="F1005" s="7">
        <f>IF(P1005&gt;0,RANK(P1005,(N1005:P1005,Q1005:AE1005)),0)</f>
        <v>3</v>
      </c>
      <c r="G1005" s="1">
        <f t="shared" si="371"/>
        <v>1790</v>
      </c>
      <c r="H1005" s="2">
        <f t="shared" si="372"/>
        <v>0.34075766228821625</v>
      </c>
      <c r="I1005" s="2"/>
      <c r="J1005" s="2">
        <f t="shared" si="373"/>
        <v>0.30858557015039023</v>
      </c>
      <c r="K1005" s="2">
        <f t="shared" si="374"/>
        <v>0.64934323243860648</v>
      </c>
      <c r="L1005" s="2">
        <f t="shared" si="375"/>
        <v>2.836474395583476E-2</v>
      </c>
      <c r="M1005" s="2">
        <f t="shared" si="376"/>
        <v>1.3706453455168532E-2</v>
      </c>
      <c r="N1005" s="117">
        <v>1621</v>
      </c>
      <c r="O1005" s="117">
        <v>3411</v>
      </c>
      <c r="P1005" s="117">
        <v>149</v>
      </c>
      <c r="Q1005" s="117">
        <v>72</v>
      </c>
      <c r="R1005" s="117"/>
      <c r="S1005" s="117"/>
      <c r="T1005" s="117"/>
      <c r="U1005" s="117"/>
      <c r="V1005" s="117"/>
      <c r="W1005" s="117"/>
      <c r="X1005" s="117"/>
      <c r="Y1005" s="117"/>
      <c r="Z1005" s="117"/>
      <c r="AA1005" s="117"/>
      <c r="AB1005" s="117"/>
      <c r="AC1005" s="117"/>
      <c r="AD1005" s="117"/>
      <c r="AE1005" s="117"/>
      <c r="AG1005" s="7">
        <f>IF(Q1005&gt;0,RANK(Q1005,(N1005:P1005,Q1005:AE1005)),0)</f>
        <v>4</v>
      </c>
      <c r="AH1005" s="7">
        <f>IF(R1005&gt;0,RANK(R1005,(N1005:P1005,Q1005:AE1005)),0)</f>
        <v>0</v>
      </c>
      <c r="AI1005" s="7">
        <f>IF(T1005&gt;0,RANK(T1005,(N1005:P1005,Q1005:AE1005)),0)</f>
        <v>0</v>
      </c>
      <c r="AJ1005" s="7">
        <f>IF(S1005&gt;0,RANK(S1005,(N1005:P1005,Q1005:AE1005)),0)</f>
        <v>0</v>
      </c>
      <c r="AK1005" s="2">
        <f t="shared" si="377"/>
        <v>1.3706453455168474E-2</v>
      </c>
      <c r="AL1005" s="2">
        <f t="shared" si="378"/>
        <v>0</v>
      </c>
      <c r="AM1005" s="2">
        <f t="shared" si="379"/>
        <v>0</v>
      </c>
      <c r="AN1005" s="2">
        <f t="shared" si="380"/>
        <v>0</v>
      </c>
      <c r="AP1005" t="s">
        <v>852</v>
      </c>
      <c r="AQ1005" t="s">
        <v>1167</v>
      </c>
      <c r="AR1005">
        <v>1</v>
      </c>
      <c r="AT1005" s="97">
        <v>20</v>
      </c>
      <c r="AU1005" s="99">
        <v>159</v>
      </c>
      <c r="AV1005" s="103">
        <f t="shared" si="381"/>
        <v>20159</v>
      </c>
      <c r="AX1005" s="7" t="s">
        <v>1370</v>
      </c>
    </row>
    <row r="1006" spans="1:50" hidden="1" outlineLevel="1">
      <c r="A1006" t="s">
        <v>2306</v>
      </c>
      <c r="B1006" t="s">
        <v>1167</v>
      </c>
      <c r="C1006" s="1">
        <f t="shared" si="370"/>
        <v>21508</v>
      </c>
      <c r="D1006" s="7">
        <f>IF(N1006&gt;0, RANK(N1006,(N1006:P1006,Q1006:AE1006)),0)</f>
        <v>2</v>
      </c>
      <c r="E1006" s="7">
        <f>IF(O1006&gt;0,RANK(O1006,(N1006:P1006,Q1006:AE1006)),0)</f>
        <v>1</v>
      </c>
      <c r="F1006" s="7">
        <f>IF(P1006&gt;0,RANK(P1006,(N1006:P1006,Q1006:AE1006)),0)</f>
        <v>3</v>
      </c>
      <c r="G1006" s="1">
        <f t="shared" si="371"/>
        <v>8031</v>
      </c>
      <c r="H1006" s="2">
        <f t="shared" si="372"/>
        <v>0.37339594569462525</v>
      </c>
      <c r="I1006" s="2"/>
      <c r="J1006" s="2">
        <f t="shared" si="373"/>
        <v>0.29263529849358377</v>
      </c>
      <c r="K1006" s="2">
        <f t="shared" si="374"/>
        <v>0.66603124418820903</v>
      </c>
      <c r="L1006" s="2">
        <f t="shared" si="375"/>
        <v>2.6641249767528363E-2</v>
      </c>
      <c r="M1006" s="2">
        <f t="shared" si="376"/>
        <v>1.4692207550678783E-2</v>
      </c>
      <c r="N1006" s="117">
        <v>6294</v>
      </c>
      <c r="O1006" s="117">
        <v>14325</v>
      </c>
      <c r="P1006" s="117">
        <v>573</v>
      </c>
      <c r="Q1006" s="117">
        <v>316</v>
      </c>
      <c r="R1006" s="117"/>
      <c r="S1006" s="117"/>
      <c r="T1006" s="117"/>
      <c r="U1006" s="117"/>
      <c r="V1006" s="117"/>
      <c r="W1006" s="117"/>
      <c r="X1006" s="117"/>
      <c r="Y1006" s="117"/>
      <c r="Z1006" s="117"/>
      <c r="AA1006" s="117"/>
      <c r="AB1006" s="117"/>
      <c r="AC1006" s="117"/>
      <c r="AD1006" s="117"/>
      <c r="AE1006" s="117"/>
      <c r="AG1006" s="7">
        <f>IF(Q1006&gt;0,RANK(Q1006,(N1006:P1006,Q1006:AE1006)),0)</f>
        <v>4</v>
      </c>
      <c r="AH1006" s="7">
        <f>IF(R1006&gt;0,RANK(R1006,(N1006:P1006,Q1006:AE1006)),0)</f>
        <v>0</v>
      </c>
      <c r="AI1006" s="7">
        <f>IF(T1006&gt;0,RANK(T1006,(N1006:P1006,Q1006:AE1006)),0)</f>
        <v>0</v>
      </c>
      <c r="AJ1006" s="7">
        <f>IF(S1006&gt;0,RANK(S1006,(N1006:P1006,Q1006:AE1006)),0)</f>
        <v>0</v>
      </c>
      <c r="AK1006" s="2">
        <f t="shared" si="377"/>
        <v>1.4692207550678817E-2</v>
      </c>
      <c r="AL1006" s="2">
        <f t="shared" si="378"/>
        <v>0</v>
      </c>
      <c r="AM1006" s="2">
        <f t="shared" si="379"/>
        <v>0</v>
      </c>
      <c r="AN1006" s="2">
        <f t="shared" si="380"/>
        <v>0</v>
      </c>
      <c r="AP1006" t="s">
        <v>2306</v>
      </c>
      <c r="AQ1006" t="s">
        <v>1167</v>
      </c>
      <c r="AR1006">
        <v>2</v>
      </c>
      <c r="AT1006" s="97">
        <v>20</v>
      </c>
      <c r="AU1006" s="99">
        <v>161</v>
      </c>
      <c r="AV1006" s="103">
        <f t="shared" si="381"/>
        <v>20161</v>
      </c>
      <c r="AX1006" s="7" t="s">
        <v>1370</v>
      </c>
    </row>
    <row r="1007" spans="1:50" hidden="1" outlineLevel="1">
      <c r="A1007" t="s">
        <v>983</v>
      </c>
      <c r="B1007" t="s">
        <v>1167</v>
      </c>
      <c r="C1007" s="1">
        <f t="shared" si="370"/>
        <v>3049</v>
      </c>
      <c r="D1007" s="7">
        <f>IF(N1007&gt;0, RANK(N1007,(N1007:P1007,Q1007:AE1007)),0)</f>
        <v>2</v>
      </c>
      <c r="E1007" s="7">
        <f>IF(O1007&gt;0,RANK(O1007,(N1007:P1007,Q1007:AE1007)),0)</f>
        <v>1</v>
      </c>
      <c r="F1007" s="7">
        <f>IF(P1007&gt;0,RANK(P1007,(N1007:P1007,Q1007:AE1007)),0)</f>
        <v>3</v>
      </c>
      <c r="G1007" s="1">
        <f t="shared" si="371"/>
        <v>866</v>
      </c>
      <c r="H1007" s="2">
        <f t="shared" si="372"/>
        <v>0.28402755001639884</v>
      </c>
      <c r="I1007" s="2"/>
      <c r="J1007" s="2">
        <f t="shared" si="373"/>
        <v>0.33387996064283371</v>
      </c>
      <c r="K1007" s="2">
        <f t="shared" si="374"/>
        <v>0.61790751065923255</v>
      </c>
      <c r="L1007" s="2">
        <f t="shared" si="375"/>
        <v>2.9517874713020663E-2</v>
      </c>
      <c r="M1007" s="2">
        <f t="shared" si="376"/>
        <v>1.8694653984913025E-2</v>
      </c>
      <c r="N1007" s="117">
        <v>1018</v>
      </c>
      <c r="O1007" s="117">
        <v>1884</v>
      </c>
      <c r="P1007" s="117">
        <v>90</v>
      </c>
      <c r="Q1007" s="117">
        <v>57</v>
      </c>
      <c r="R1007" s="117"/>
      <c r="S1007" s="117"/>
      <c r="T1007" s="117"/>
      <c r="U1007" s="117"/>
      <c r="V1007" s="117"/>
      <c r="W1007" s="117"/>
      <c r="X1007" s="117"/>
      <c r="Y1007" s="117"/>
      <c r="Z1007" s="117"/>
      <c r="AA1007" s="117"/>
      <c r="AB1007" s="117"/>
      <c r="AC1007" s="117"/>
      <c r="AD1007" s="117"/>
      <c r="AE1007" s="117"/>
      <c r="AG1007" s="7">
        <f>IF(Q1007&gt;0,RANK(Q1007,(N1007:P1007,Q1007:AE1007)),0)</f>
        <v>4</v>
      </c>
      <c r="AH1007" s="7">
        <f>IF(R1007&gt;0,RANK(R1007,(N1007:P1007,Q1007:AE1007)),0)</f>
        <v>0</v>
      </c>
      <c r="AI1007" s="7">
        <f>IF(T1007&gt;0,RANK(T1007,(N1007:P1007,Q1007:AE1007)),0)</f>
        <v>0</v>
      </c>
      <c r="AJ1007" s="7">
        <f>IF(S1007&gt;0,RANK(S1007,(N1007:P1007,Q1007:AE1007)),0)</f>
        <v>0</v>
      </c>
      <c r="AK1007" s="2">
        <f t="shared" si="377"/>
        <v>1.8694653984913087E-2</v>
      </c>
      <c r="AL1007" s="2">
        <f t="shared" si="378"/>
        <v>0</v>
      </c>
      <c r="AM1007" s="2">
        <f t="shared" si="379"/>
        <v>0</v>
      </c>
      <c r="AN1007" s="2">
        <f t="shared" si="380"/>
        <v>0</v>
      </c>
      <c r="AP1007" t="s">
        <v>983</v>
      </c>
      <c r="AQ1007" t="s">
        <v>1167</v>
      </c>
      <c r="AR1007">
        <v>1</v>
      </c>
      <c r="AT1007" s="97">
        <v>20</v>
      </c>
      <c r="AU1007" s="99">
        <v>163</v>
      </c>
      <c r="AV1007" s="103">
        <f t="shared" si="381"/>
        <v>20163</v>
      </c>
      <c r="AX1007" s="7" t="s">
        <v>1370</v>
      </c>
    </row>
    <row r="1008" spans="1:50" hidden="1" outlineLevel="1">
      <c r="A1008" t="s">
        <v>1867</v>
      </c>
      <c r="B1008" t="s">
        <v>1167</v>
      </c>
      <c r="C1008" s="1">
        <f t="shared" si="370"/>
        <v>2111</v>
      </c>
      <c r="D1008" s="7">
        <f>IF(N1008&gt;0, RANK(N1008,(N1008:P1008,Q1008:AE1008)),0)</f>
        <v>2</v>
      </c>
      <c r="E1008" s="7">
        <f>IF(O1008&gt;0,RANK(O1008,(N1008:P1008,Q1008:AE1008)),0)</f>
        <v>1</v>
      </c>
      <c r="F1008" s="7">
        <f>IF(P1008&gt;0,RANK(P1008,(N1008:P1008,Q1008:AE1008)),0)</f>
        <v>3</v>
      </c>
      <c r="G1008" s="1">
        <f t="shared" si="371"/>
        <v>512</v>
      </c>
      <c r="H1008" s="2">
        <f t="shared" si="372"/>
        <v>0.24253908100426338</v>
      </c>
      <c r="I1008" s="2"/>
      <c r="J1008" s="2">
        <f t="shared" si="373"/>
        <v>0.35149218379914732</v>
      </c>
      <c r="K1008" s="2">
        <f t="shared" si="374"/>
        <v>0.59403126480341073</v>
      </c>
      <c r="L1008" s="2">
        <f t="shared" si="375"/>
        <v>3.9317858834675506E-2</v>
      </c>
      <c r="M1008" s="2">
        <f t="shared" si="376"/>
        <v>1.515869256276639E-2</v>
      </c>
      <c r="N1008" s="117">
        <v>742</v>
      </c>
      <c r="O1008" s="117">
        <v>1254</v>
      </c>
      <c r="P1008" s="117">
        <v>83</v>
      </c>
      <c r="Q1008" s="117">
        <v>32</v>
      </c>
      <c r="R1008" s="117"/>
      <c r="S1008" s="117"/>
      <c r="T1008" s="117"/>
      <c r="U1008" s="117"/>
      <c r="V1008" s="117"/>
      <c r="W1008" s="117"/>
      <c r="X1008" s="117"/>
      <c r="Y1008" s="117"/>
      <c r="Z1008" s="117"/>
      <c r="AA1008" s="117"/>
      <c r="AB1008" s="117"/>
      <c r="AC1008" s="117"/>
      <c r="AD1008" s="117"/>
      <c r="AE1008" s="117"/>
      <c r="AG1008" s="7">
        <f>IF(Q1008&gt;0,RANK(Q1008,(N1008:P1008,Q1008:AE1008)),0)</f>
        <v>4</v>
      </c>
      <c r="AH1008" s="7">
        <f>IF(R1008&gt;0,RANK(R1008,(N1008:P1008,Q1008:AE1008)),0)</f>
        <v>0</v>
      </c>
      <c r="AI1008" s="7">
        <f>IF(T1008&gt;0,RANK(T1008,(N1008:P1008,Q1008:AE1008)),0)</f>
        <v>0</v>
      </c>
      <c r="AJ1008" s="7">
        <f>IF(S1008&gt;0,RANK(S1008,(N1008:P1008,Q1008:AE1008)),0)</f>
        <v>0</v>
      </c>
      <c r="AK1008" s="2">
        <f t="shared" si="377"/>
        <v>1.5158692562766462E-2</v>
      </c>
      <c r="AL1008" s="2">
        <f t="shared" si="378"/>
        <v>0</v>
      </c>
      <c r="AM1008" s="2">
        <f t="shared" si="379"/>
        <v>0</v>
      </c>
      <c r="AN1008" s="2">
        <f t="shared" si="380"/>
        <v>0</v>
      </c>
      <c r="AP1008" t="s">
        <v>1867</v>
      </c>
      <c r="AQ1008" t="s">
        <v>1167</v>
      </c>
      <c r="AR1008">
        <v>1</v>
      </c>
      <c r="AT1008" s="97">
        <v>20</v>
      </c>
      <c r="AU1008" s="99">
        <v>165</v>
      </c>
      <c r="AV1008" s="103">
        <f t="shared" si="381"/>
        <v>20165</v>
      </c>
      <c r="AX1008" s="7" t="s">
        <v>1370</v>
      </c>
    </row>
    <row r="1009" spans="1:50" hidden="1" outlineLevel="1">
      <c r="A1009" t="s">
        <v>960</v>
      </c>
      <c r="B1009" t="s">
        <v>1167</v>
      </c>
      <c r="C1009" s="1">
        <f t="shared" si="370"/>
        <v>3993</v>
      </c>
      <c r="D1009" s="7">
        <f>IF(N1009&gt;0, RANK(N1009,(N1009:P1009,Q1009:AE1009)),0)</f>
        <v>2</v>
      </c>
      <c r="E1009" s="7">
        <f>IF(O1009&gt;0,RANK(O1009,(N1009:P1009,Q1009:AE1009)),0)</f>
        <v>1</v>
      </c>
      <c r="F1009" s="7">
        <f>IF(P1009&gt;0,RANK(P1009,(N1009:P1009,Q1009:AE1009)),0)</f>
        <v>3</v>
      </c>
      <c r="G1009" s="1">
        <f t="shared" si="371"/>
        <v>1669</v>
      </c>
      <c r="H1009" s="2">
        <f t="shared" si="372"/>
        <v>0.41798146756824445</v>
      </c>
      <c r="I1009" s="2"/>
      <c r="J1009" s="2">
        <f t="shared" si="373"/>
        <v>0.27347858752817428</v>
      </c>
      <c r="K1009" s="2">
        <f t="shared" si="374"/>
        <v>0.69146005509641872</v>
      </c>
      <c r="L1009" s="2">
        <f t="shared" si="375"/>
        <v>2.529426496368645E-2</v>
      </c>
      <c r="M1009" s="2">
        <f t="shared" si="376"/>
        <v>9.7670924117206036E-3</v>
      </c>
      <c r="N1009" s="117">
        <v>1092</v>
      </c>
      <c r="O1009" s="117">
        <v>2761</v>
      </c>
      <c r="P1009" s="117">
        <v>101</v>
      </c>
      <c r="Q1009" s="117">
        <v>39</v>
      </c>
      <c r="R1009" s="117"/>
      <c r="S1009" s="117"/>
      <c r="T1009" s="117"/>
      <c r="U1009" s="117"/>
      <c r="V1009" s="117"/>
      <c r="W1009" s="117"/>
      <c r="X1009" s="117"/>
      <c r="Y1009" s="117"/>
      <c r="Z1009" s="117"/>
      <c r="AA1009" s="117"/>
      <c r="AB1009" s="117"/>
      <c r="AC1009" s="117"/>
      <c r="AD1009" s="117"/>
      <c r="AE1009" s="117"/>
      <c r="AG1009" s="7">
        <f>IF(Q1009&gt;0,RANK(Q1009,(N1009:P1009,Q1009:AE1009)),0)</f>
        <v>4</v>
      </c>
      <c r="AH1009" s="7">
        <f>IF(R1009&gt;0,RANK(R1009,(N1009:P1009,Q1009:AE1009)),0)</f>
        <v>0</v>
      </c>
      <c r="AI1009" s="7">
        <f>IF(T1009&gt;0,RANK(T1009,(N1009:P1009,Q1009:AE1009)),0)</f>
        <v>0</v>
      </c>
      <c r="AJ1009" s="7">
        <f>IF(S1009&gt;0,RANK(S1009,(N1009:P1009,Q1009:AE1009)),0)</f>
        <v>0</v>
      </c>
      <c r="AK1009" s="2">
        <f t="shared" si="377"/>
        <v>9.7670924117205116E-3</v>
      </c>
      <c r="AL1009" s="2">
        <f t="shared" si="378"/>
        <v>0</v>
      </c>
      <c r="AM1009" s="2">
        <f t="shared" si="379"/>
        <v>0</v>
      </c>
      <c r="AN1009" s="2">
        <f t="shared" si="380"/>
        <v>0</v>
      </c>
      <c r="AP1009" t="s">
        <v>960</v>
      </c>
      <c r="AQ1009" t="s">
        <v>1167</v>
      </c>
      <c r="AR1009">
        <v>1</v>
      </c>
      <c r="AT1009" s="97">
        <v>20</v>
      </c>
      <c r="AU1009" s="99">
        <v>167</v>
      </c>
      <c r="AV1009" s="103">
        <f t="shared" si="381"/>
        <v>20167</v>
      </c>
      <c r="AX1009" s="7" t="s">
        <v>1370</v>
      </c>
    </row>
    <row r="1010" spans="1:50" hidden="1" outlineLevel="1">
      <c r="A1010" t="s">
        <v>408</v>
      </c>
      <c r="B1010" t="s">
        <v>1167</v>
      </c>
      <c r="C1010" s="1">
        <f t="shared" si="370"/>
        <v>23481</v>
      </c>
      <c r="D1010" s="7">
        <f>IF(N1010&gt;0, RANK(N1010,(N1010:P1010,Q1010:AE1010)),0)</f>
        <v>2</v>
      </c>
      <c r="E1010" s="7">
        <f>IF(O1010&gt;0,RANK(O1010,(N1010:P1010,Q1010:AE1010)),0)</f>
        <v>1</v>
      </c>
      <c r="F1010" s="7">
        <f>IF(P1010&gt;0,RANK(P1010,(N1010:P1010,Q1010:AE1010)),0)</f>
        <v>3</v>
      </c>
      <c r="G1010" s="1">
        <f t="shared" si="371"/>
        <v>6495</v>
      </c>
      <c r="H1010" s="2">
        <f t="shared" si="372"/>
        <v>0.27660661811677528</v>
      </c>
      <c r="I1010" s="2"/>
      <c r="J1010" s="2">
        <f t="shared" si="373"/>
        <v>0.33814573484945276</v>
      </c>
      <c r="K1010" s="2">
        <f t="shared" si="374"/>
        <v>0.61475235296622799</v>
      </c>
      <c r="L1010" s="2">
        <f t="shared" si="375"/>
        <v>3.3601635364763002E-2</v>
      </c>
      <c r="M1010" s="2">
        <f t="shared" si="376"/>
        <v>1.3500276819556248E-2</v>
      </c>
      <c r="N1010" s="117">
        <v>7940</v>
      </c>
      <c r="O1010" s="117">
        <v>14435</v>
      </c>
      <c r="P1010" s="117">
        <v>789</v>
      </c>
      <c r="Q1010" s="117">
        <v>317</v>
      </c>
      <c r="R1010" s="117"/>
      <c r="S1010" s="117"/>
      <c r="T1010" s="117"/>
      <c r="U1010" s="117"/>
      <c r="V1010" s="117"/>
      <c r="W1010" s="117"/>
      <c r="X1010" s="117"/>
      <c r="Y1010" s="117"/>
      <c r="Z1010" s="117"/>
      <c r="AA1010" s="117"/>
      <c r="AB1010" s="117"/>
      <c r="AC1010" s="117"/>
      <c r="AD1010" s="117"/>
      <c r="AE1010" s="117"/>
      <c r="AG1010" s="7">
        <f>IF(Q1010&gt;0,RANK(Q1010,(N1010:P1010,Q1010:AE1010)),0)</f>
        <v>4</v>
      </c>
      <c r="AH1010" s="7">
        <f>IF(R1010&gt;0,RANK(R1010,(N1010:P1010,Q1010:AE1010)),0)</f>
        <v>0</v>
      </c>
      <c r="AI1010" s="7">
        <f>IF(T1010&gt;0,RANK(T1010,(N1010:P1010,Q1010:AE1010)),0)</f>
        <v>0</v>
      </c>
      <c r="AJ1010" s="7">
        <f>IF(S1010&gt;0,RANK(S1010,(N1010:P1010,Q1010:AE1010)),0)</f>
        <v>0</v>
      </c>
      <c r="AK1010" s="2">
        <f t="shared" si="377"/>
        <v>1.3500276819556237E-2</v>
      </c>
      <c r="AL1010" s="2">
        <f t="shared" si="378"/>
        <v>0</v>
      </c>
      <c r="AM1010" s="2">
        <f t="shared" si="379"/>
        <v>0</v>
      </c>
      <c r="AN1010" s="2">
        <f t="shared" si="380"/>
        <v>0</v>
      </c>
      <c r="AP1010" t="s">
        <v>408</v>
      </c>
      <c r="AQ1010" t="s">
        <v>1167</v>
      </c>
      <c r="AR1010">
        <v>1</v>
      </c>
      <c r="AT1010" s="97">
        <v>20</v>
      </c>
      <c r="AU1010" s="99">
        <v>169</v>
      </c>
      <c r="AV1010" s="103">
        <f t="shared" si="381"/>
        <v>20169</v>
      </c>
      <c r="AX1010" s="7" t="s">
        <v>1370</v>
      </c>
    </row>
    <row r="1011" spans="1:50" hidden="1" outlineLevel="1">
      <c r="A1011" t="s">
        <v>1512</v>
      </c>
      <c r="B1011" t="s">
        <v>1167</v>
      </c>
      <c r="C1011" s="1">
        <f t="shared" si="370"/>
        <v>2517</v>
      </c>
      <c r="D1011" s="7">
        <f>IF(N1011&gt;0, RANK(N1011,(N1011:P1011,Q1011:AE1011)),0)</f>
        <v>2</v>
      </c>
      <c r="E1011" s="7">
        <f>IF(O1011&gt;0,RANK(O1011,(N1011:P1011,Q1011:AE1011)),0)</f>
        <v>1</v>
      </c>
      <c r="F1011" s="7">
        <f>IF(P1011&gt;0,RANK(P1011,(N1011:P1011,Q1011:AE1011)),0)</f>
        <v>3</v>
      </c>
      <c r="G1011" s="1">
        <f t="shared" si="371"/>
        <v>1166</v>
      </c>
      <c r="H1011" s="2">
        <f t="shared" si="372"/>
        <v>0.46324990067540722</v>
      </c>
      <c r="I1011" s="2"/>
      <c r="J1011" s="2">
        <f t="shared" si="373"/>
        <v>0.24632499006754072</v>
      </c>
      <c r="K1011" s="2">
        <f t="shared" si="374"/>
        <v>0.70957489074294799</v>
      </c>
      <c r="L1011" s="2">
        <f t="shared" si="375"/>
        <v>3.1783869686134288E-2</v>
      </c>
      <c r="M1011" s="2">
        <f t="shared" si="376"/>
        <v>1.2316249503377001E-2</v>
      </c>
      <c r="N1011" s="117">
        <v>620</v>
      </c>
      <c r="O1011" s="117">
        <v>1786</v>
      </c>
      <c r="P1011" s="117">
        <v>80</v>
      </c>
      <c r="Q1011" s="117">
        <v>31</v>
      </c>
      <c r="R1011" s="117"/>
      <c r="S1011" s="117"/>
      <c r="T1011" s="117"/>
      <c r="U1011" s="117"/>
      <c r="V1011" s="117"/>
      <c r="W1011" s="117"/>
      <c r="X1011" s="117"/>
      <c r="Y1011" s="117"/>
      <c r="Z1011" s="117"/>
      <c r="AA1011" s="117"/>
      <c r="AB1011" s="117"/>
      <c r="AC1011" s="117"/>
      <c r="AD1011" s="117"/>
      <c r="AE1011" s="117"/>
      <c r="AG1011" s="7">
        <f>IF(Q1011&gt;0,RANK(Q1011,(N1011:P1011,Q1011:AE1011)),0)</f>
        <v>4</v>
      </c>
      <c r="AH1011" s="7">
        <f>IF(R1011&gt;0,RANK(R1011,(N1011:P1011,Q1011:AE1011)),0)</f>
        <v>0</v>
      </c>
      <c r="AI1011" s="7">
        <f>IF(T1011&gt;0,RANK(T1011,(N1011:P1011,Q1011:AE1011)),0)</f>
        <v>0</v>
      </c>
      <c r="AJ1011" s="7">
        <f>IF(S1011&gt;0,RANK(S1011,(N1011:P1011,Q1011:AE1011)),0)</f>
        <v>0</v>
      </c>
      <c r="AK1011" s="2">
        <f t="shared" si="377"/>
        <v>1.2316249503377036E-2</v>
      </c>
      <c r="AL1011" s="2">
        <f t="shared" si="378"/>
        <v>0</v>
      </c>
      <c r="AM1011" s="2">
        <f t="shared" si="379"/>
        <v>0</v>
      </c>
      <c r="AN1011" s="2">
        <f t="shared" si="380"/>
        <v>0</v>
      </c>
      <c r="AP1011" t="s">
        <v>1512</v>
      </c>
      <c r="AQ1011" t="s">
        <v>1167</v>
      </c>
      <c r="AR1011">
        <v>1</v>
      </c>
      <c r="AT1011" s="97">
        <v>20</v>
      </c>
      <c r="AU1011" s="99">
        <v>171</v>
      </c>
      <c r="AV1011" s="103">
        <f t="shared" si="381"/>
        <v>20171</v>
      </c>
      <c r="AX1011" s="7" t="s">
        <v>1370</v>
      </c>
    </row>
    <row r="1012" spans="1:50" hidden="1" outlineLevel="1">
      <c r="A1012" t="s">
        <v>1518</v>
      </c>
      <c r="B1012" t="s">
        <v>1167</v>
      </c>
      <c r="C1012" s="1">
        <f t="shared" si="370"/>
        <v>175030</v>
      </c>
      <c r="D1012" s="7">
        <f>IF(N1012&gt;0, RANK(N1012,(N1012:P1012,Q1012:AE1012)),0)</f>
        <v>2</v>
      </c>
      <c r="E1012" s="7">
        <f>IF(O1012&gt;0,RANK(O1012,(N1012:P1012,Q1012:AE1012)),0)</f>
        <v>1</v>
      </c>
      <c r="F1012" s="7">
        <f>IF(P1012&gt;0,RANK(P1012,(N1012:P1012,Q1012:AE1012)),0)</f>
        <v>3</v>
      </c>
      <c r="G1012" s="1">
        <f t="shared" si="371"/>
        <v>76644</v>
      </c>
      <c r="H1012" s="2">
        <f t="shared" si="372"/>
        <v>0.43789064731760269</v>
      </c>
      <c r="I1012" s="2"/>
      <c r="J1012" s="2">
        <f t="shared" si="373"/>
        <v>0.24476946809118436</v>
      </c>
      <c r="K1012" s="2">
        <f t="shared" si="374"/>
        <v>0.68266011540878702</v>
      </c>
      <c r="L1012" s="2">
        <f t="shared" si="375"/>
        <v>4.4118151174084443E-2</v>
      </c>
      <c r="M1012" s="2">
        <f t="shared" si="376"/>
        <v>2.8452265325944158E-2</v>
      </c>
      <c r="N1012" s="117">
        <v>42842</v>
      </c>
      <c r="O1012" s="117">
        <v>119486</v>
      </c>
      <c r="P1012" s="117">
        <v>7722</v>
      </c>
      <c r="Q1012" s="117">
        <v>4980</v>
      </c>
      <c r="R1012" s="117"/>
      <c r="S1012" s="117"/>
      <c r="T1012" s="117"/>
      <c r="U1012" s="117"/>
      <c r="V1012" s="117"/>
      <c r="W1012" s="117"/>
      <c r="X1012" s="117"/>
      <c r="Y1012" s="117"/>
      <c r="Z1012" s="117"/>
      <c r="AA1012" s="117"/>
      <c r="AB1012" s="117"/>
      <c r="AC1012" s="117"/>
      <c r="AD1012" s="117"/>
      <c r="AE1012" s="117"/>
      <c r="AG1012" s="7">
        <f>IF(Q1012&gt;0,RANK(Q1012,(N1012:P1012,Q1012:AE1012)),0)</f>
        <v>4</v>
      </c>
      <c r="AH1012" s="7">
        <f>IF(R1012&gt;0,RANK(R1012,(N1012:P1012,Q1012:AE1012)),0)</f>
        <v>0</v>
      </c>
      <c r="AI1012" s="7">
        <f>IF(T1012&gt;0,RANK(T1012,(N1012:P1012,Q1012:AE1012)),0)</f>
        <v>0</v>
      </c>
      <c r="AJ1012" s="7">
        <f>IF(S1012&gt;0,RANK(S1012,(N1012:P1012,Q1012:AE1012)),0)</f>
        <v>0</v>
      </c>
      <c r="AK1012" s="2">
        <f t="shared" si="377"/>
        <v>2.8452265325944123E-2</v>
      </c>
      <c r="AL1012" s="2">
        <f t="shared" si="378"/>
        <v>0</v>
      </c>
      <c r="AM1012" s="2">
        <f t="shared" si="379"/>
        <v>0</v>
      </c>
      <c r="AN1012" s="2">
        <f t="shared" si="380"/>
        <v>0</v>
      </c>
      <c r="AP1012" t="s">
        <v>1518</v>
      </c>
      <c r="AQ1012" t="s">
        <v>1167</v>
      </c>
      <c r="AR1012">
        <v>4</v>
      </c>
      <c r="AT1012" s="97">
        <v>20</v>
      </c>
      <c r="AU1012" s="99">
        <v>173</v>
      </c>
      <c r="AV1012" s="103">
        <f t="shared" si="381"/>
        <v>20173</v>
      </c>
      <c r="AX1012" s="7" t="s">
        <v>1370</v>
      </c>
    </row>
    <row r="1013" spans="1:50" hidden="1" outlineLevel="1">
      <c r="A1013" t="s">
        <v>409</v>
      </c>
      <c r="B1013" t="s">
        <v>1167</v>
      </c>
      <c r="C1013" s="1">
        <f t="shared" si="370"/>
        <v>6591</v>
      </c>
      <c r="D1013" s="7">
        <f>IF(N1013&gt;0, RANK(N1013,(N1013:P1013,Q1013:AE1013)),0)</f>
        <v>2</v>
      </c>
      <c r="E1013" s="7">
        <f>IF(O1013&gt;0,RANK(O1013,(N1013:P1013,Q1013:AE1013)),0)</f>
        <v>1</v>
      </c>
      <c r="F1013" s="7">
        <f>IF(P1013&gt;0,RANK(P1013,(N1013:P1013,Q1013:AE1013)),0)</f>
        <v>3</v>
      </c>
      <c r="G1013" s="1">
        <f t="shared" si="371"/>
        <v>3214</v>
      </c>
      <c r="H1013" s="2">
        <f t="shared" si="372"/>
        <v>0.48763465331512668</v>
      </c>
      <c r="I1013" s="2"/>
      <c r="J1013" s="2">
        <f t="shared" si="373"/>
        <v>0.22181763010165376</v>
      </c>
      <c r="K1013" s="2">
        <f t="shared" si="374"/>
        <v>0.70945228341678046</v>
      </c>
      <c r="L1013" s="2">
        <f t="shared" si="375"/>
        <v>4.3999393111819149E-2</v>
      </c>
      <c r="M1013" s="2">
        <f t="shared" si="376"/>
        <v>2.4730693369746606E-2</v>
      </c>
      <c r="N1013" s="117">
        <v>1462</v>
      </c>
      <c r="O1013" s="117">
        <v>4676</v>
      </c>
      <c r="P1013" s="117">
        <v>290</v>
      </c>
      <c r="Q1013" s="117">
        <v>163</v>
      </c>
      <c r="R1013" s="117"/>
      <c r="S1013" s="117"/>
      <c r="T1013" s="117"/>
      <c r="U1013" s="117"/>
      <c r="V1013" s="117"/>
      <c r="W1013" s="117"/>
      <c r="X1013" s="117"/>
      <c r="Y1013" s="117"/>
      <c r="Z1013" s="117"/>
      <c r="AA1013" s="117"/>
      <c r="AB1013" s="117"/>
      <c r="AC1013" s="117"/>
      <c r="AD1013" s="117"/>
      <c r="AE1013" s="117"/>
      <c r="AG1013" s="7">
        <f>IF(Q1013&gt;0,RANK(Q1013,(N1013:P1013,Q1013:AE1013)),0)</f>
        <v>4</v>
      </c>
      <c r="AH1013" s="7">
        <f>IF(R1013&gt;0,RANK(R1013,(N1013:P1013,Q1013:AE1013)),0)</f>
        <v>0</v>
      </c>
      <c r="AI1013" s="7">
        <f>IF(T1013&gt;0,RANK(T1013,(N1013:P1013,Q1013:AE1013)),0)</f>
        <v>0</v>
      </c>
      <c r="AJ1013" s="7">
        <f>IF(S1013&gt;0,RANK(S1013,(N1013:P1013,Q1013:AE1013)),0)</f>
        <v>0</v>
      </c>
      <c r="AK1013" s="2">
        <f t="shared" si="377"/>
        <v>2.4730693369746624E-2</v>
      </c>
      <c r="AL1013" s="2">
        <f t="shared" si="378"/>
        <v>0</v>
      </c>
      <c r="AM1013" s="2">
        <f t="shared" si="379"/>
        <v>0</v>
      </c>
      <c r="AN1013" s="2">
        <f t="shared" si="380"/>
        <v>0</v>
      </c>
      <c r="AP1013" t="s">
        <v>409</v>
      </c>
      <c r="AQ1013" t="s">
        <v>1167</v>
      </c>
      <c r="AR1013">
        <v>1</v>
      </c>
      <c r="AT1013" s="97">
        <v>20</v>
      </c>
      <c r="AU1013" s="99">
        <v>175</v>
      </c>
      <c r="AV1013" s="103">
        <f t="shared" si="381"/>
        <v>20175</v>
      </c>
      <c r="AX1013" s="7" t="s">
        <v>1370</v>
      </c>
    </row>
    <row r="1014" spans="1:50" hidden="1" outlineLevel="1">
      <c r="A1014" t="s">
        <v>406</v>
      </c>
      <c r="B1014" t="s">
        <v>1167</v>
      </c>
      <c r="C1014" s="1">
        <f t="shared" si="370"/>
        <v>81095</v>
      </c>
      <c r="D1014" s="7">
        <f>IF(N1014&gt;0, RANK(N1014,(N1014:P1014,Q1014:AE1014)),0)</f>
        <v>2</v>
      </c>
      <c r="E1014" s="7">
        <f>IF(O1014&gt;0,RANK(O1014,(N1014:P1014,Q1014:AE1014)),0)</f>
        <v>1</v>
      </c>
      <c r="F1014" s="7">
        <f>IF(P1014&gt;0,RANK(P1014,(N1014:P1014,Q1014:AE1014)),0)</f>
        <v>3</v>
      </c>
      <c r="G1014" s="1">
        <f t="shared" si="371"/>
        <v>7115</v>
      </c>
      <c r="H1014" s="2">
        <f t="shared" si="372"/>
        <v>8.7736605216104574E-2</v>
      </c>
      <c r="I1014" s="2"/>
      <c r="J1014" s="2">
        <f t="shared" si="373"/>
        <v>0.43042111104260433</v>
      </c>
      <c r="K1014" s="2">
        <f t="shared" si="374"/>
        <v>0.51815771625870888</v>
      </c>
      <c r="L1014" s="2">
        <f t="shared" si="375"/>
        <v>3.3627227325975707E-2</v>
      </c>
      <c r="M1014" s="2">
        <f t="shared" si="376"/>
        <v>1.7793945372711027E-2</v>
      </c>
      <c r="N1014" s="117">
        <v>34905</v>
      </c>
      <c r="O1014" s="117">
        <v>42020</v>
      </c>
      <c r="P1014" s="117">
        <v>2727</v>
      </c>
      <c r="Q1014" s="117">
        <v>1443</v>
      </c>
      <c r="R1014" s="117"/>
      <c r="S1014" s="117"/>
      <c r="T1014" s="117"/>
      <c r="U1014" s="117"/>
      <c r="V1014" s="117"/>
      <c r="W1014" s="117"/>
      <c r="X1014" s="117"/>
      <c r="Y1014" s="117"/>
      <c r="Z1014" s="117"/>
      <c r="AA1014" s="117"/>
      <c r="AB1014" s="117"/>
      <c r="AC1014" s="117"/>
      <c r="AD1014" s="117"/>
      <c r="AE1014" s="117"/>
      <c r="AG1014" s="7">
        <f>IF(Q1014&gt;0,RANK(Q1014,(N1014:P1014,Q1014:AE1014)),0)</f>
        <v>4</v>
      </c>
      <c r="AH1014" s="7">
        <f>IF(R1014&gt;0,RANK(R1014,(N1014:P1014,Q1014:AE1014)),0)</f>
        <v>0</v>
      </c>
      <c r="AI1014" s="7">
        <f>IF(T1014&gt;0,RANK(T1014,(N1014:P1014,Q1014:AE1014)),0)</f>
        <v>0</v>
      </c>
      <c r="AJ1014" s="7">
        <f>IF(S1014&gt;0,RANK(S1014,(N1014:P1014,Q1014:AE1014)),0)</f>
        <v>0</v>
      </c>
      <c r="AK1014" s="2">
        <f t="shared" si="377"/>
        <v>1.7793945372711017E-2</v>
      </c>
      <c r="AL1014" s="2">
        <f t="shared" si="378"/>
        <v>0</v>
      </c>
      <c r="AM1014" s="2">
        <f t="shared" si="379"/>
        <v>0</v>
      </c>
      <c r="AN1014" s="2">
        <f t="shared" si="380"/>
        <v>0</v>
      </c>
      <c r="AP1014" t="s">
        <v>406</v>
      </c>
      <c r="AQ1014" t="s">
        <v>1167</v>
      </c>
      <c r="AR1014">
        <v>2</v>
      </c>
      <c r="AT1014" s="97">
        <v>20</v>
      </c>
      <c r="AU1014" s="99">
        <v>177</v>
      </c>
      <c r="AV1014" s="103">
        <f t="shared" si="381"/>
        <v>20177</v>
      </c>
      <c r="AX1014" s="7" t="s">
        <v>1370</v>
      </c>
    </row>
    <row r="1015" spans="1:50" hidden="1" outlineLevel="1">
      <c r="A1015" t="s">
        <v>775</v>
      </c>
      <c r="B1015" t="s">
        <v>1167</v>
      </c>
      <c r="C1015" s="1">
        <f t="shared" si="370"/>
        <v>1619</v>
      </c>
      <c r="D1015" s="7">
        <f>IF(N1015&gt;0, RANK(N1015,(N1015:P1015,Q1015:AE1015)),0)</f>
        <v>2</v>
      </c>
      <c r="E1015" s="7">
        <f>IF(O1015&gt;0,RANK(O1015,(N1015:P1015,Q1015:AE1015)),0)</f>
        <v>1</v>
      </c>
      <c r="F1015" s="7">
        <f>IF(P1015&gt;0,RANK(P1015,(N1015:P1015,Q1015:AE1015)),0)</f>
        <v>3</v>
      </c>
      <c r="G1015" s="1">
        <f t="shared" si="371"/>
        <v>549</v>
      </c>
      <c r="H1015" s="2">
        <f t="shared" si="372"/>
        <v>0.33909820877084618</v>
      </c>
      <c r="I1015" s="2"/>
      <c r="J1015" s="2">
        <f t="shared" si="373"/>
        <v>0.30512662137121682</v>
      </c>
      <c r="K1015" s="2">
        <f t="shared" si="374"/>
        <v>0.644224830142063</v>
      </c>
      <c r="L1015" s="2">
        <f t="shared" si="375"/>
        <v>2.964793082149475E-2</v>
      </c>
      <c r="M1015" s="2">
        <f t="shared" si="376"/>
        <v>2.1000617665225429E-2</v>
      </c>
      <c r="N1015" s="117">
        <v>494</v>
      </c>
      <c r="O1015" s="117">
        <v>1043</v>
      </c>
      <c r="P1015" s="117">
        <v>48</v>
      </c>
      <c r="Q1015" s="117">
        <v>34</v>
      </c>
      <c r="R1015" s="117"/>
      <c r="S1015" s="117"/>
      <c r="T1015" s="117"/>
      <c r="U1015" s="117"/>
      <c r="V1015" s="117"/>
      <c r="W1015" s="117"/>
      <c r="X1015" s="117"/>
      <c r="Y1015" s="117"/>
      <c r="Z1015" s="117"/>
      <c r="AA1015" s="117"/>
      <c r="AB1015" s="117"/>
      <c r="AC1015" s="117"/>
      <c r="AD1015" s="117"/>
      <c r="AE1015" s="117"/>
      <c r="AG1015" s="7">
        <f>IF(Q1015&gt;0,RANK(Q1015,(N1015:P1015,Q1015:AE1015)),0)</f>
        <v>4</v>
      </c>
      <c r="AH1015" s="7">
        <f>IF(R1015&gt;0,RANK(R1015,(N1015:P1015,Q1015:AE1015)),0)</f>
        <v>0</v>
      </c>
      <c r="AI1015" s="7">
        <f>IF(T1015&gt;0,RANK(T1015,(N1015:P1015,Q1015:AE1015)),0)</f>
        <v>0</v>
      </c>
      <c r="AJ1015" s="7">
        <f>IF(S1015&gt;0,RANK(S1015,(N1015:P1015,Q1015:AE1015)),0)</f>
        <v>0</v>
      </c>
      <c r="AK1015" s="2">
        <f t="shared" si="377"/>
        <v>2.1000617665225447E-2</v>
      </c>
      <c r="AL1015" s="2">
        <f t="shared" si="378"/>
        <v>0</v>
      </c>
      <c r="AM1015" s="2">
        <f t="shared" si="379"/>
        <v>0</v>
      </c>
      <c r="AN1015" s="2">
        <f t="shared" si="380"/>
        <v>0</v>
      </c>
      <c r="AP1015" t="s">
        <v>775</v>
      </c>
      <c r="AQ1015" t="s">
        <v>1167</v>
      </c>
      <c r="AR1015">
        <v>1</v>
      </c>
      <c r="AT1015" s="97">
        <v>20</v>
      </c>
      <c r="AU1015" s="99">
        <v>179</v>
      </c>
      <c r="AV1015" s="103">
        <f t="shared" si="381"/>
        <v>20179</v>
      </c>
      <c r="AX1015" s="7" t="s">
        <v>1370</v>
      </c>
    </row>
    <row r="1016" spans="1:50" hidden="1" outlineLevel="1">
      <c r="A1016" t="s">
        <v>1678</v>
      </c>
      <c r="B1016" t="s">
        <v>1167</v>
      </c>
      <c r="C1016" s="1">
        <f t="shared" si="370"/>
        <v>3189</v>
      </c>
      <c r="D1016" s="7">
        <f>IF(N1016&gt;0, RANK(N1016,(N1016:P1016,Q1016:AE1016)),0)</f>
        <v>2</v>
      </c>
      <c r="E1016" s="7">
        <f>IF(O1016&gt;0,RANK(O1016,(N1016:P1016,Q1016:AE1016)),0)</f>
        <v>1</v>
      </c>
      <c r="F1016" s="7">
        <f>IF(P1016&gt;0,RANK(P1016,(N1016:P1016,Q1016:AE1016)),0)</f>
        <v>3</v>
      </c>
      <c r="G1016" s="1">
        <f t="shared" si="371"/>
        <v>1348</v>
      </c>
      <c r="H1016" s="2">
        <f t="shared" si="372"/>
        <v>0.42270304170586392</v>
      </c>
      <c r="I1016" s="2"/>
      <c r="J1016" s="2">
        <f t="shared" si="373"/>
        <v>0.26121041078708057</v>
      </c>
      <c r="K1016" s="2">
        <f t="shared" si="374"/>
        <v>0.68391345249294455</v>
      </c>
      <c r="L1016" s="2">
        <f t="shared" si="375"/>
        <v>3.5120727500783946E-2</v>
      </c>
      <c r="M1016" s="2">
        <f t="shared" si="376"/>
        <v>1.9755409219190986E-2</v>
      </c>
      <c r="N1016" s="117">
        <v>833</v>
      </c>
      <c r="O1016" s="117">
        <v>2181</v>
      </c>
      <c r="P1016" s="117">
        <v>112</v>
      </c>
      <c r="Q1016" s="117">
        <v>63</v>
      </c>
      <c r="R1016" s="117"/>
      <c r="S1016" s="117"/>
      <c r="T1016" s="117"/>
      <c r="U1016" s="117"/>
      <c r="V1016" s="117"/>
      <c r="W1016" s="117"/>
      <c r="X1016" s="117"/>
      <c r="Y1016" s="117"/>
      <c r="Z1016" s="117"/>
      <c r="AA1016" s="117"/>
      <c r="AB1016" s="117"/>
      <c r="AC1016" s="117"/>
      <c r="AD1016" s="117"/>
      <c r="AE1016" s="117"/>
      <c r="AG1016" s="7">
        <f>IF(Q1016&gt;0,RANK(Q1016,(N1016:P1016,Q1016:AE1016)),0)</f>
        <v>4</v>
      </c>
      <c r="AH1016" s="7">
        <f>IF(R1016&gt;0,RANK(R1016,(N1016:P1016,Q1016:AE1016)),0)</f>
        <v>0</v>
      </c>
      <c r="AI1016" s="7">
        <f>IF(T1016&gt;0,RANK(T1016,(N1016:P1016,Q1016:AE1016)),0)</f>
        <v>0</v>
      </c>
      <c r="AJ1016" s="7">
        <f>IF(S1016&gt;0,RANK(S1016,(N1016:P1016,Q1016:AE1016)),0)</f>
        <v>0</v>
      </c>
      <c r="AK1016" s="2">
        <f t="shared" si="377"/>
        <v>1.9755409219190969E-2</v>
      </c>
      <c r="AL1016" s="2">
        <f t="shared" si="378"/>
        <v>0</v>
      </c>
      <c r="AM1016" s="2">
        <f t="shared" si="379"/>
        <v>0</v>
      </c>
      <c r="AN1016" s="2">
        <f t="shared" si="380"/>
        <v>0</v>
      </c>
      <c r="AP1016" t="s">
        <v>1678</v>
      </c>
      <c r="AQ1016" t="s">
        <v>1167</v>
      </c>
      <c r="AR1016">
        <v>1</v>
      </c>
      <c r="AT1016" s="97">
        <v>20</v>
      </c>
      <c r="AU1016" s="99">
        <v>181</v>
      </c>
      <c r="AV1016" s="103">
        <f t="shared" si="381"/>
        <v>20181</v>
      </c>
      <c r="AX1016" s="7" t="s">
        <v>1370</v>
      </c>
    </row>
    <row r="1017" spans="1:50" hidden="1" outlineLevel="1">
      <c r="A1017" t="s">
        <v>765</v>
      </c>
      <c r="B1017" t="s">
        <v>1167</v>
      </c>
      <c r="C1017" s="1">
        <f t="shared" si="370"/>
        <v>2827</v>
      </c>
      <c r="D1017" s="7">
        <f>IF(N1017&gt;0, RANK(N1017,(N1017:P1017,Q1017:AE1017)),0)</f>
        <v>2</v>
      </c>
      <c r="E1017" s="7">
        <f>IF(O1017&gt;0,RANK(O1017,(N1017:P1017,Q1017:AE1017)),0)</f>
        <v>1</v>
      </c>
      <c r="F1017" s="7">
        <f>IF(P1017&gt;0,RANK(P1017,(N1017:P1017,Q1017:AE1017)),0)</f>
        <v>3</v>
      </c>
      <c r="G1017" s="1">
        <f t="shared" si="371"/>
        <v>808</v>
      </c>
      <c r="H1017" s="2">
        <f t="shared" si="372"/>
        <v>0.28581535196321189</v>
      </c>
      <c r="I1017" s="2"/>
      <c r="J1017" s="2">
        <f t="shared" si="373"/>
        <v>0.33710647329324372</v>
      </c>
      <c r="K1017" s="2">
        <f t="shared" si="374"/>
        <v>0.62292182525645556</v>
      </c>
      <c r="L1017" s="2">
        <f t="shared" si="375"/>
        <v>2.6176158471878316E-2</v>
      </c>
      <c r="M1017" s="2">
        <f t="shared" si="376"/>
        <v>1.3795542978422396E-2</v>
      </c>
      <c r="N1017" s="117">
        <v>953</v>
      </c>
      <c r="O1017" s="117">
        <v>1761</v>
      </c>
      <c r="P1017" s="117">
        <v>74</v>
      </c>
      <c r="Q1017" s="117">
        <v>39</v>
      </c>
      <c r="R1017" s="117"/>
      <c r="S1017" s="117"/>
      <c r="T1017" s="117"/>
      <c r="U1017" s="117"/>
      <c r="V1017" s="117"/>
      <c r="W1017" s="117"/>
      <c r="X1017" s="117"/>
      <c r="Y1017" s="117"/>
      <c r="Z1017" s="117"/>
      <c r="AA1017" s="117"/>
      <c r="AB1017" s="117"/>
      <c r="AC1017" s="117"/>
      <c r="AD1017" s="117"/>
      <c r="AE1017" s="117"/>
      <c r="AG1017" s="7">
        <f>IF(Q1017&gt;0,RANK(Q1017,(N1017:P1017,Q1017:AE1017)),0)</f>
        <v>4</v>
      </c>
      <c r="AH1017" s="7">
        <f>IF(R1017&gt;0,RANK(R1017,(N1017:P1017,Q1017:AE1017)),0)</f>
        <v>0</v>
      </c>
      <c r="AI1017" s="7">
        <f>IF(T1017&gt;0,RANK(T1017,(N1017:P1017,Q1017:AE1017)),0)</f>
        <v>0</v>
      </c>
      <c r="AJ1017" s="7">
        <f>IF(S1017&gt;0,RANK(S1017,(N1017:P1017,Q1017:AE1017)),0)</f>
        <v>0</v>
      </c>
      <c r="AK1017" s="2">
        <f t="shared" si="377"/>
        <v>1.3795542978422356E-2</v>
      </c>
      <c r="AL1017" s="2">
        <f t="shared" si="378"/>
        <v>0</v>
      </c>
      <c r="AM1017" s="2">
        <f t="shared" si="379"/>
        <v>0</v>
      </c>
      <c r="AN1017" s="2">
        <f t="shared" si="380"/>
        <v>0</v>
      </c>
      <c r="AP1017" t="s">
        <v>765</v>
      </c>
      <c r="AQ1017" t="s">
        <v>1167</v>
      </c>
      <c r="AR1017">
        <v>1</v>
      </c>
      <c r="AT1017" s="97">
        <v>20</v>
      </c>
      <c r="AU1017" s="99">
        <v>183</v>
      </c>
      <c r="AV1017" s="103">
        <f t="shared" si="381"/>
        <v>20183</v>
      </c>
      <c r="AX1017" s="7" t="s">
        <v>1370</v>
      </c>
    </row>
    <row r="1018" spans="1:50" hidden="1" outlineLevel="1">
      <c r="A1018" t="s">
        <v>922</v>
      </c>
      <c r="B1018" t="s">
        <v>1167</v>
      </c>
      <c r="C1018" s="1">
        <f t="shared" si="370"/>
        <v>2726</v>
      </c>
      <c r="D1018" s="7">
        <f>IF(N1018&gt;0, RANK(N1018,(N1018:P1018,Q1018:AE1018)),0)</f>
        <v>2</v>
      </c>
      <c r="E1018" s="7">
        <f>IF(O1018&gt;0,RANK(O1018,(N1018:P1018,Q1018:AE1018)),0)</f>
        <v>1</v>
      </c>
      <c r="F1018" s="7">
        <f>IF(P1018&gt;0,RANK(P1018,(N1018:P1018,Q1018:AE1018)),0)</f>
        <v>3</v>
      </c>
      <c r="G1018" s="1">
        <f t="shared" si="371"/>
        <v>947</v>
      </c>
      <c r="H1018" s="2">
        <f t="shared" si="372"/>
        <v>0.34739545121056492</v>
      </c>
      <c r="I1018" s="2"/>
      <c r="J1018" s="2">
        <f t="shared" si="373"/>
        <v>0.30154071900220103</v>
      </c>
      <c r="K1018" s="2">
        <f t="shared" si="374"/>
        <v>0.64893617021276595</v>
      </c>
      <c r="L1018" s="2">
        <f t="shared" si="375"/>
        <v>3.3015407190022009E-2</v>
      </c>
      <c r="M1018" s="2">
        <f t="shared" si="376"/>
        <v>1.6507703595011011E-2</v>
      </c>
      <c r="N1018" s="117">
        <v>822</v>
      </c>
      <c r="O1018" s="117">
        <v>1769</v>
      </c>
      <c r="P1018" s="117">
        <v>90</v>
      </c>
      <c r="Q1018" s="117">
        <v>45</v>
      </c>
      <c r="R1018" s="117"/>
      <c r="S1018" s="117"/>
      <c r="T1018" s="117"/>
      <c r="U1018" s="117"/>
      <c r="V1018" s="117"/>
      <c r="W1018" s="117"/>
      <c r="X1018" s="117"/>
      <c r="Y1018" s="117"/>
      <c r="Z1018" s="117"/>
      <c r="AA1018" s="117"/>
      <c r="AB1018" s="117"/>
      <c r="AC1018" s="117"/>
      <c r="AD1018" s="117"/>
      <c r="AE1018" s="117"/>
      <c r="AG1018" s="7">
        <f>IF(Q1018&gt;0,RANK(Q1018,(N1018:P1018,Q1018:AE1018)),0)</f>
        <v>4</v>
      </c>
      <c r="AH1018" s="7">
        <f>IF(R1018&gt;0,RANK(R1018,(N1018:P1018,Q1018:AE1018)),0)</f>
        <v>0</v>
      </c>
      <c r="AI1018" s="7">
        <f>IF(T1018&gt;0,RANK(T1018,(N1018:P1018,Q1018:AE1018)),0)</f>
        <v>0</v>
      </c>
      <c r="AJ1018" s="7">
        <f>IF(S1018&gt;0,RANK(S1018,(N1018:P1018,Q1018:AE1018)),0)</f>
        <v>0</v>
      </c>
      <c r="AK1018" s="2">
        <f t="shared" si="377"/>
        <v>1.6507703595011004E-2</v>
      </c>
      <c r="AL1018" s="2">
        <f t="shared" si="378"/>
        <v>0</v>
      </c>
      <c r="AM1018" s="2">
        <f t="shared" si="379"/>
        <v>0</v>
      </c>
      <c r="AN1018" s="2">
        <f t="shared" si="380"/>
        <v>0</v>
      </c>
      <c r="AP1018" t="s">
        <v>922</v>
      </c>
      <c r="AQ1018" t="s">
        <v>1167</v>
      </c>
      <c r="AR1018">
        <v>1</v>
      </c>
      <c r="AT1018" s="97">
        <v>20</v>
      </c>
      <c r="AU1018" s="99">
        <v>185</v>
      </c>
      <c r="AV1018" s="103">
        <f t="shared" si="381"/>
        <v>20185</v>
      </c>
      <c r="AX1018" s="7" t="s">
        <v>1370</v>
      </c>
    </row>
    <row r="1019" spans="1:50" hidden="1" outlineLevel="1">
      <c r="A1019" t="s">
        <v>539</v>
      </c>
      <c r="B1019" t="s">
        <v>1167</v>
      </c>
      <c r="C1019" s="1">
        <f t="shared" si="370"/>
        <v>986</v>
      </c>
      <c r="D1019" s="7">
        <f>IF(N1019&gt;0, RANK(N1019,(N1019:P1019,Q1019:AE1019)),0)</f>
        <v>2</v>
      </c>
      <c r="E1019" s="7">
        <f>IF(O1019&gt;0,RANK(O1019,(N1019:P1019,Q1019:AE1019)),0)</f>
        <v>1</v>
      </c>
      <c r="F1019" s="7">
        <f>IF(P1019&gt;0,RANK(P1019,(N1019:P1019,Q1019:AE1019)),0)</f>
        <v>3</v>
      </c>
      <c r="G1019" s="1">
        <f t="shared" si="371"/>
        <v>426</v>
      </c>
      <c r="H1019" s="2">
        <f t="shared" si="372"/>
        <v>0.43204868154158216</v>
      </c>
      <c r="I1019" s="2"/>
      <c r="J1019" s="2">
        <f t="shared" si="373"/>
        <v>0.25557809330628806</v>
      </c>
      <c r="K1019" s="2">
        <f t="shared" si="374"/>
        <v>0.68762677484787016</v>
      </c>
      <c r="L1019" s="2">
        <f t="shared" si="375"/>
        <v>3.7525354969574036E-2</v>
      </c>
      <c r="M1019" s="2">
        <f t="shared" si="376"/>
        <v>1.9269776876267693E-2</v>
      </c>
      <c r="N1019" s="117">
        <v>252</v>
      </c>
      <c r="O1019" s="117">
        <v>678</v>
      </c>
      <c r="P1019" s="117">
        <v>37</v>
      </c>
      <c r="Q1019" s="117">
        <v>19</v>
      </c>
      <c r="R1019" s="117"/>
      <c r="S1019" s="117"/>
      <c r="T1019" s="117"/>
      <c r="U1019" s="117"/>
      <c r="V1019" s="117"/>
      <c r="W1019" s="117"/>
      <c r="X1019" s="117"/>
      <c r="Y1019" s="117"/>
      <c r="Z1019" s="117"/>
      <c r="AA1019" s="117"/>
      <c r="AB1019" s="117"/>
      <c r="AC1019" s="117"/>
      <c r="AD1019" s="117"/>
      <c r="AE1019" s="117"/>
      <c r="AG1019" s="7">
        <f>IF(Q1019&gt;0,RANK(Q1019,(N1019:P1019,Q1019:AE1019)),0)</f>
        <v>4</v>
      </c>
      <c r="AH1019" s="7">
        <f>IF(R1019&gt;0,RANK(R1019,(N1019:P1019,Q1019:AE1019)),0)</f>
        <v>0</v>
      </c>
      <c r="AI1019" s="7">
        <f>IF(T1019&gt;0,RANK(T1019,(N1019:P1019,Q1019:AE1019)),0)</f>
        <v>0</v>
      </c>
      <c r="AJ1019" s="7">
        <f>IF(S1019&gt;0,RANK(S1019,(N1019:P1019,Q1019:AE1019)),0)</f>
        <v>0</v>
      </c>
      <c r="AK1019" s="2">
        <f t="shared" si="377"/>
        <v>1.9269776876267748E-2</v>
      </c>
      <c r="AL1019" s="2">
        <f t="shared" si="378"/>
        <v>0</v>
      </c>
      <c r="AM1019" s="2">
        <f t="shared" si="379"/>
        <v>0</v>
      </c>
      <c r="AN1019" s="2">
        <f t="shared" si="380"/>
        <v>0</v>
      </c>
      <c r="AP1019" t="s">
        <v>539</v>
      </c>
      <c r="AQ1019" t="s">
        <v>1167</v>
      </c>
      <c r="AR1019">
        <v>1</v>
      </c>
      <c r="AT1019" s="97">
        <v>20</v>
      </c>
      <c r="AU1019" s="99">
        <v>187</v>
      </c>
      <c r="AV1019" s="103">
        <f t="shared" si="381"/>
        <v>20187</v>
      </c>
      <c r="AX1019" s="7" t="s">
        <v>1370</v>
      </c>
    </row>
    <row r="1020" spans="1:50" hidden="1" outlineLevel="1">
      <c r="A1020" t="s">
        <v>540</v>
      </c>
      <c r="B1020" t="s">
        <v>1167</v>
      </c>
      <c r="C1020" s="1">
        <f t="shared" si="370"/>
        <v>2402</v>
      </c>
      <c r="D1020" s="7">
        <f>IF(N1020&gt;0, RANK(N1020,(N1020:P1020,Q1020:AE1020)),0)</f>
        <v>2</v>
      </c>
      <c r="E1020" s="7">
        <f>IF(O1020&gt;0,RANK(O1020,(N1020:P1020,Q1020:AE1020)),0)</f>
        <v>1</v>
      </c>
      <c r="F1020" s="7">
        <f>IF(P1020&gt;0,RANK(P1020,(N1020:P1020,Q1020:AE1020)),0)</f>
        <v>4</v>
      </c>
      <c r="G1020" s="1">
        <f t="shared" si="371"/>
        <v>1140</v>
      </c>
      <c r="H1020" s="2">
        <f t="shared" si="372"/>
        <v>0.4746044962531224</v>
      </c>
      <c r="I1020" s="2"/>
      <c r="J1020" s="2">
        <f t="shared" si="373"/>
        <v>0.22814321398834306</v>
      </c>
      <c r="K1020" s="2">
        <f t="shared" si="374"/>
        <v>0.70274771024146543</v>
      </c>
      <c r="L1020" s="2">
        <f t="shared" si="375"/>
        <v>3.1640299750208163E-2</v>
      </c>
      <c r="M1020" s="2">
        <f t="shared" si="376"/>
        <v>3.7468776019983378E-2</v>
      </c>
      <c r="N1020" s="117">
        <v>548</v>
      </c>
      <c r="O1020" s="117">
        <v>1688</v>
      </c>
      <c r="P1020" s="117">
        <v>76</v>
      </c>
      <c r="Q1020" s="117">
        <v>90</v>
      </c>
      <c r="R1020" s="117"/>
      <c r="S1020" s="117"/>
      <c r="T1020" s="117"/>
      <c r="U1020" s="117"/>
      <c r="V1020" s="117"/>
      <c r="W1020" s="117"/>
      <c r="X1020" s="117"/>
      <c r="Y1020" s="117"/>
      <c r="Z1020" s="117"/>
      <c r="AA1020" s="117"/>
      <c r="AB1020" s="117"/>
      <c r="AC1020" s="117"/>
      <c r="AD1020" s="117"/>
      <c r="AE1020" s="117"/>
      <c r="AG1020" s="7">
        <f>IF(Q1020&gt;0,RANK(Q1020,(N1020:P1020,Q1020:AE1020)),0)</f>
        <v>3</v>
      </c>
      <c r="AH1020" s="7">
        <f>IF(R1020&gt;0,RANK(R1020,(N1020:P1020,Q1020:AE1020)),0)</f>
        <v>0</v>
      </c>
      <c r="AI1020" s="7">
        <f>IF(T1020&gt;0,RANK(T1020,(N1020:P1020,Q1020:AE1020)),0)</f>
        <v>0</v>
      </c>
      <c r="AJ1020" s="7">
        <f>IF(S1020&gt;0,RANK(S1020,(N1020:P1020,Q1020:AE1020)),0)</f>
        <v>0</v>
      </c>
      <c r="AK1020" s="2">
        <f t="shared" si="377"/>
        <v>3.7468776019983351E-2</v>
      </c>
      <c r="AL1020" s="2">
        <f t="shared" si="378"/>
        <v>0</v>
      </c>
      <c r="AM1020" s="2">
        <f t="shared" si="379"/>
        <v>0</v>
      </c>
      <c r="AN1020" s="2">
        <f t="shared" si="380"/>
        <v>0</v>
      </c>
      <c r="AP1020" t="s">
        <v>540</v>
      </c>
      <c r="AQ1020" t="s">
        <v>1167</v>
      </c>
      <c r="AR1020">
        <v>1</v>
      </c>
      <c r="AT1020" s="97">
        <v>20</v>
      </c>
      <c r="AU1020" s="99">
        <v>189</v>
      </c>
      <c r="AV1020" s="103">
        <f t="shared" si="381"/>
        <v>20189</v>
      </c>
      <c r="AX1020" s="7" t="s">
        <v>1370</v>
      </c>
    </row>
    <row r="1021" spans="1:50" hidden="1" outlineLevel="1">
      <c r="A1021" t="s">
        <v>12</v>
      </c>
      <c r="B1021" t="s">
        <v>1167</v>
      </c>
      <c r="C1021" s="1">
        <f t="shared" si="370"/>
        <v>11551</v>
      </c>
      <c r="D1021" s="7">
        <f>IF(N1021&gt;0, RANK(N1021,(N1021:P1021,Q1021:AE1021)),0)</f>
        <v>2</v>
      </c>
      <c r="E1021" s="7">
        <f>IF(O1021&gt;0,RANK(O1021,(N1021:P1021,Q1021:AE1021)),0)</f>
        <v>1</v>
      </c>
      <c r="F1021" s="7">
        <f>IF(P1021&gt;0,RANK(P1021,(N1021:P1021,Q1021:AE1021)),0)</f>
        <v>3</v>
      </c>
      <c r="G1021" s="1">
        <f t="shared" si="371"/>
        <v>3248</v>
      </c>
      <c r="H1021" s="2">
        <f t="shared" si="372"/>
        <v>0.28118777595013417</v>
      </c>
      <c r="I1021" s="2"/>
      <c r="J1021" s="2">
        <f t="shared" si="373"/>
        <v>0.3265518136957839</v>
      </c>
      <c r="K1021" s="2">
        <f t="shared" si="374"/>
        <v>0.60773958964591812</v>
      </c>
      <c r="L1021" s="2">
        <f t="shared" si="375"/>
        <v>4.2680287421002508E-2</v>
      </c>
      <c r="M1021" s="2">
        <f t="shared" si="376"/>
        <v>2.3028309237295472E-2</v>
      </c>
      <c r="N1021" s="117">
        <v>3772</v>
      </c>
      <c r="O1021" s="117">
        <v>7020</v>
      </c>
      <c r="P1021" s="117">
        <v>493</v>
      </c>
      <c r="Q1021" s="117">
        <v>266</v>
      </c>
      <c r="R1021" s="117"/>
      <c r="S1021" s="117"/>
      <c r="T1021" s="117"/>
      <c r="U1021" s="117"/>
      <c r="V1021" s="117"/>
      <c r="W1021" s="117"/>
      <c r="X1021" s="117"/>
      <c r="Y1021" s="117"/>
      <c r="Z1021" s="117"/>
      <c r="AA1021" s="117"/>
      <c r="AB1021" s="117"/>
      <c r="AC1021" s="117"/>
      <c r="AD1021" s="117"/>
      <c r="AE1021" s="117"/>
      <c r="AG1021" s="7">
        <f>IF(Q1021&gt;0,RANK(Q1021,(N1021:P1021,Q1021:AE1021)),0)</f>
        <v>4</v>
      </c>
      <c r="AH1021" s="7">
        <f>IF(R1021&gt;0,RANK(R1021,(N1021:P1021,Q1021:AE1021)),0)</f>
        <v>0</v>
      </c>
      <c r="AI1021" s="7">
        <f>IF(T1021&gt;0,RANK(T1021,(N1021:P1021,Q1021:AE1021)),0)</f>
        <v>0</v>
      </c>
      <c r="AJ1021" s="7">
        <f>IF(S1021&gt;0,RANK(S1021,(N1021:P1021,Q1021:AE1021)),0)</f>
        <v>0</v>
      </c>
      <c r="AK1021" s="2">
        <f t="shared" si="377"/>
        <v>2.3028309237295472E-2</v>
      </c>
      <c r="AL1021" s="2">
        <f t="shared" si="378"/>
        <v>0</v>
      </c>
      <c r="AM1021" s="2">
        <f t="shared" si="379"/>
        <v>0</v>
      </c>
      <c r="AN1021" s="2">
        <f t="shared" si="380"/>
        <v>0</v>
      </c>
      <c r="AP1021" t="s">
        <v>12</v>
      </c>
      <c r="AQ1021" t="s">
        <v>1167</v>
      </c>
      <c r="AR1021">
        <v>4</v>
      </c>
      <c r="AT1021" s="97">
        <v>20</v>
      </c>
      <c r="AU1021" s="99">
        <v>191</v>
      </c>
      <c r="AV1021" s="103">
        <f t="shared" si="381"/>
        <v>20191</v>
      </c>
      <c r="AX1021" s="7" t="s">
        <v>1370</v>
      </c>
    </row>
    <row r="1022" spans="1:50" hidden="1" outlineLevel="1">
      <c r="A1022" t="s">
        <v>1288</v>
      </c>
      <c r="B1022" t="s">
        <v>1167</v>
      </c>
      <c r="C1022" s="1">
        <f t="shared" ref="C1022:C1031" si="382">SUM(N1022:AE1022)</f>
        <v>3902</v>
      </c>
      <c r="D1022" s="7">
        <f>IF(N1022&gt;0, RANK(N1022,(N1022:P1022,Q1022:AE1022)),0)</f>
        <v>2</v>
      </c>
      <c r="E1022" s="7">
        <f>IF(O1022&gt;0,RANK(O1022,(N1022:P1022,Q1022:AE1022)),0)</f>
        <v>1</v>
      </c>
      <c r="F1022" s="7">
        <f>IF(P1022&gt;0,RANK(P1022,(N1022:P1022,Q1022:AE1022)),0)</f>
        <v>3</v>
      </c>
      <c r="G1022" s="1">
        <f t="shared" ref="G1022:G1031" si="383">IF(C1022&gt;0,MAX(N1022:P1022)-LARGE(N1022:P1022,2),0)</f>
        <v>1406</v>
      </c>
      <c r="H1022" s="2">
        <f t="shared" ref="H1022:H1031" si="384">IF(C1022&gt;0,G1022/C1022,0)</f>
        <v>0.36032803690415172</v>
      </c>
      <c r="I1022" s="2"/>
      <c r="J1022" s="2">
        <f t="shared" ref="J1022:J1031" si="385">IF($C1022=0,"-",N1022/$C1022)</f>
        <v>0.29805228088159919</v>
      </c>
      <c r="K1022" s="2">
        <f t="shared" ref="K1022:K1031" si="386">IF($C1022=0,"-",O1022/$C1022)</f>
        <v>0.6583803177857509</v>
      </c>
      <c r="L1022" s="2">
        <f t="shared" ref="L1022:L1031" si="387">IF($C1022=0,"-",P1022/$C1022)</f>
        <v>2.3577652485904665E-2</v>
      </c>
      <c r="M1022" s="2">
        <f t="shared" ref="M1022:M1031" si="388">IF(C1022=0,"-",(1-J1022-K1022-L1022))</f>
        <v>1.9989748846745248E-2</v>
      </c>
      <c r="N1022" s="117">
        <v>1163</v>
      </c>
      <c r="O1022" s="117">
        <v>2569</v>
      </c>
      <c r="P1022" s="117">
        <v>92</v>
      </c>
      <c r="Q1022" s="117">
        <v>78</v>
      </c>
      <c r="R1022" s="117"/>
      <c r="S1022" s="117"/>
      <c r="T1022" s="117"/>
      <c r="U1022" s="117"/>
      <c r="V1022" s="117"/>
      <c r="W1022" s="117"/>
      <c r="X1022" s="117"/>
      <c r="Y1022" s="117"/>
      <c r="Z1022" s="117"/>
      <c r="AA1022" s="117"/>
      <c r="AB1022" s="117"/>
      <c r="AC1022" s="117"/>
      <c r="AD1022" s="117"/>
      <c r="AE1022" s="117"/>
      <c r="AG1022" s="7">
        <f>IF(Q1022&gt;0,RANK(Q1022,(N1022:P1022,Q1022:AE1022)),0)</f>
        <v>4</v>
      </c>
      <c r="AH1022" s="7">
        <f>IF(R1022&gt;0,RANK(R1022,(N1022:P1022,Q1022:AE1022)),0)</f>
        <v>0</v>
      </c>
      <c r="AI1022" s="7">
        <f>IF(T1022&gt;0,RANK(T1022,(N1022:P1022,Q1022:AE1022)),0)</f>
        <v>0</v>
      </c>
      <c r="AJ1022" s="7">
        <f>IF(S1022&gt;0,RANK(S1022,(N1022:P1022,Q1022:AE1022)),0)</f>
        <v>0</v>
      </c>
      <c r="AK1022" s="2">
        <f t="shared" ref="AK1022:AK1031" si="389">IF($C1022=0,"-",Q1022/$C1022)</f>
        <v>1.9989748846745259E-2</v>
      </c>
      <c r="AL1022" s="2">
        <f t="shared" ref="AL1022:AL1031" si="390">IF($C1022=0,"-",R1022/$C1022)</f>
        <v>0</v>
      </c>
      <c r="AM1022" s="2">
        <f t="shared" ref="AM1022:AM1031" si="391">IF($C1022=0,"-",T1022/$C1022)</f>
        <v>0</v>
      </c>
      <c r="AN1022" s="2">
        <f t="shared" ref="AN1022:AN1031" si="392">IF($C1022=0,"-",S1022/$C1022)</f>
        <v>0</v>
      </c>
      <c r="AP1022" t="s">
        <v>1288</v>
      </c>
      <c r="AQ1022" t="s">
        <v>1167</v>
      </c>
      <c r="AR1022">
        <v>1</v>
      </c>
      <c r="AT1022" s="97">
        <v>20</v>
      </c>
      <c r="AU1022" s="99">
        <v>193</v>
      </c>
      <c r="AV1022" s="103">
        <f t="shared" si="381"/>
        <v>20193</v>
      </c>
      <c r="AX1022" s="7" t="s">
        <v>1370</v>
      </c>
    </row>
    <row r="1023" spans="1:50" hidden="1" outlineLevel="1">
      <c r="A1023" t="s">
        <v>1279</v>
      </c>
      <c r="B1023" t="s">
        <v>1167</v>
      </c>
      <c r="C1023" s="1">
        <f t="shared" si="382"/>
        <v>1906</v>
      </c>
      <c r="D1023" s="7">
        <f>IF(N1023&gt;0, RANK(N1023,(N1023:P1023,Q1023:AE1023)),0)</f>
        <v>2</v>
      </c>
      <c r="E1023" s="7">
        <f>IF(O1023&gt;0,RANK(O1023,(N1023:P1023,Q1023:AE1023)),0)</f>
        <v>1</v>
      </c>
      <c r="F1023" s="7">
        <f>IF(P1023&gt;0,RANK(P1023,(N1023:P1023,Q1023:AE1023)),0)</f>
        <v>3</v>
      </c>
      <c r="G1023" s="1">
        <f t="shared" si="383"/>
        <v>411</v>
      </c>
      <c r="H1023" s="2">
        <f t="shared" si="384"/>
        <v>0.21563483735571878</v>
      </c>
      <c r="I1023" s="2"/>
      <c r="J1023" s="2">
        <f t="shared" si="385"/>
        <v>0.36673662119622247</v>
      </c>
      <c r="K1023" s="2">
        <f t="shared" si="386"/>
        <v>0.58237145855194128</v>
      </c>
      <c r="L1023" s="2">
        <f t="shared" si="387"/>
        <v>3.9874081846799581E-2</v>
      </c>
      <c r="M1023" s="2">
        <f t="shared" si="388"/>
        <v>1.1017838405036728E-2</v>
      </c>
      <c r="N1023" s="117">
        <v>699</v>
      </c>
      <c r="O1023" s="117">
        <v>1110</v>
      </c>
      <c r="P1023" s="117">
        <v>76</v>
      </c>
      <c r="Q1023" s="117">
        <v>21</v>
      </c>
      <c r="R1023" s="117"/>
      <c r="S1023" s="117"/>
      <c r="T1023" s="117"/>
      <c r="U1023" s="117"/>
      <c r="V1023" s="117"/>
      <c r="W1023" s="117"/>
      <c r="X1023" s="117"/>
      <c r="Y1023" s="117"/>
      <c r="Z1023" s="117"/>
      <c r="AA1023" s="117"/>
      <c r="AB1023" s="117"/>
      <c r="AC1023" s="117"/>
      <c r="AD1023" s="117"/>
      <c r="AE1023" s="117"/>
      <c r="AG1023" s="7">
        <f>IF(Q1023&gt;0,RANK(Q1023,(N1023:P1023,Q1023:AE1023)),0)</f>
        <v>4</v>
      </c>
      <c r="AH1023" s="7">
        <f>IF(R1023&gt;0,RANK(R1023,(N1023:P1023,Q1023:AE1023)),0)</f>
        <v>0</v>
      </c>
      <c r="AI1023" s="7">
        <f>IF(T1023&gt;0,RANK(T1023,(N1023:P1023,Q1023:AE1023)),0)</f>
        <v>0</v>
      </c>
      <c r="AJ1023" s="7">
        <f>IF(S1023&gt;0,RANK(S1023,(N1023:P1023,Q1023:AE1023)),0)</f>
        <v>0</v>
      </c>
      <c r="AK1023" s="2">
        <f t="shared" si="389"/>
        <v>1.1017838405036727E-2</v>
      </c>
      <c r="AL1023" s="2">
        <f t="shared" si="390"/>
        <v>0</v>
      </c>
      <c r="AM1023" s="2">
        <f t="shared" si="391"/>
        <v>0</v>
      </c>
      <c r="AN1023" s="2">
        <f t="shared" si="392"/>
        <v>0</v>
      </c>
      <c r="AP1023" t="s">
        <v>1279</v>
      </c>
      <c r="AQ1023" t="s">
        <v>1167</v>
      </c>
      <c r="AR1023">
        <v>1</v>
      </c>
      <c r="AT1023" s="97">
        <v>20</v>
      </c>
      <c r="AU1023" s="99">
        <v>195</v>
      </c>
      <c r="AV1023" s="103">
        <f t="shared" si="381"/>
        <v>20195</v>
      </c>
      <c r="AX1023" s="7" t="s">
        <v>1370</v>
      </c>
    </row>
    <row r="1024" spans="1:50" hidden="1" outlineLevel="1">
      <c r="A1024" t="s">
        <v>2233</v>
      </c>
      <c r="B1024" t="s">
        <v>1167</v>
      </c>
      <c r="C1024" s="1">
        <f t="shared" si="382"/>
        <v>3351</v>
      </c>
      <c r="D1024" s="7">
        <f>IF(N1024&gt;0, RANK(N1024,(N1024:P1024,Q1024:AE1024)),0)</f>
        <v>2</v>
      </c>
      <c r="E1024" s="7">
        <f>IF(O1024&gt;0,RANK(O1024,(N1024:P1024,Q1024:AE1024)),0)</f>
        <v>1</v>
      </c>
      <c r="F1024" s="7">
        <f>IF(P1024&gt;0,RANK(P1024,(N1024:P1024,Q1024:AE1024)),0)</f>
        <v>3</v>
      </c>
      <c r="G1024" s="1">
        <f t="shared" si="383"/>
        <v>638</v>
      </c>
      <c r="H1024" s="2">
        <f t="shared" si="384"/>
        <v>0.19039092808116981</v>
      </c>
      <c r="I1024" s="2"/>
      <c r="J1024" s="2">
        <f t="shared" si="385"/>
        <v>0.37899134586690542</v>
      </c>
      <c r="K1024" s="2">
        <f t="shared" si="386"/>
        <v>0.56938227394807517</v>
      </c>
      <c r="L1024" s="2">
        <f t="shared" si="387"/>
        <v>3.5213369143539244E-2</v>
      </c>
      <c r="M1024" s="2">
        <f t="shared" si="388"/>
        <v>1.6413011041480172E-2</v>
      </c>
      <c r="N1024" s="117">
        <v>1270</v>
      </c>
      <c r="O1024" s="117">
        <v>1908</v>
      </c>
      <c r="P1024" s="117">
        <v>118</v>
      </c>
      <c r="Q1024" s="117">
        <v>55</v>
      </c>
      <c r="R1024" s="117"/>
      <c r="S1024" s="117"/>
      <c r="T1024" s="117"/>
      <c r="U1024" s="117"/>
      <c r="V1024" s="117"/>
      <c r="W1024" s="117"/>
      <c r="X1024" s="117"/>
      <c r="Y1024" s="117"/>
      <c r="Z1024" s="117"/>
      <c r="AA1024" s="117"/>
      <c r="AB1024" s="117"/>
      <c r="AC1024" s="117"/>
      <c r="AD1024" s="117"/>
      <c r="AE1024" s="117"/>
      <c r="AG1024" s="7">
        <f>IF(Q1024&gt;0,RANK(Q1024,(N1024:P1024,Q1024:AE1024)),0)</f>
        <v>4</v>
      </c>
      <c r="AH1024" s="7">
        <f>IF(R1024&gt;0,RANK(R1024,(N1024:P1024,Q1024:AE1024)),0)</f>
        <v>0</v>
      </c>
      <c r="AI1024" s="7">
        <f>IF(T1024&gt;0,RANK(T1024,(N1024:P1024,Q1024:AE1024)),0)</f>
        <v>0</v>
      </c>
      <c r="AJ1024" s="7">
        <f>IF(S1024&gt;0,RANK(S1024,(N1024:P1024,Q1024:AE1024)),0)</f>
        <v>0</v>
      </c>
      <c r="AK1024" s="2">
        <f t="shared" si="389"/>
        <v>1.6413011041480154E-2</v>
      </c>
      <c r="AL1024" s="2">
        <f t="shared" si="390"/>
        <v>0</v>
      </c>
      <c r="AM1024" s="2">
        <f t="shared" si="391"/>
        <v>0</v>
      </c>
      <c r="AN1024" s="2">
        <f t="shared" si="392"/>
        <v>0</v>
      </c>
      <c r="AP1024" t="s">
        <v>2233</v>
      </c>
      <c r="AQ1024" t="s">
        <v>1167</v>
      </c>
      <c r="AR1024">
        <v>1</v>
      </c>
      <c r="AT1024" s="97">
        <v>20</v>
      </c>
      <c r="AU1024" s="99">
        <v>197</v>
      </c>
      <c r="AV1024" s="103">
        <f t="shared" si="381"/>
        <v>20197</v>
      </c>
      <c r="AX1024" s="7" t="s">
        <v>1370</v>
      </c>
    </row>
    <row r="1025" spans="1:50" hidden="1" outlineLevel="1">
      <c r="A1025" t="s">
        <v>1001</v>
      </c>
      <c r="B1025" t="s">
        <v>1167</v>
      </c>
      <c r="C1025" s="1">
        <f t="shared" si="382"/>
        <v>1051</v>
      </c>
      <c r="D1025" s="7">
        <f>IF(N1025&gt;0, RANK(N1025,(N1025:P1025,Q1025:AE1025)),0)</f>
        <v>2</v>
      </c>
      <c r="E1025" s="7">
        <f>IF(O1025&gt;0,RANK(O1025,(N1025:P1025,Q1025:AE1025)),0)</f>
        <v>1</v>
      </c>
      <c r="F1025" s="7">
        <f>IF(P1025&gt;0,RANK(P1025,(N1025:P1025,Q1025:AE1025)),0)</f>
        <v>3</v>
      </c>
      <c r="G1025" s="1">
        <f t="shared" si="383"/>
        <v>579</v>
      </c>
      <c r="H1025" s="2">
        <f t="shared" si="384"/>
        <v>0.55090390104662224</v>
      </c>
      <c r="I1025" s="2"/>
      <c r="J1025" s="2">
        <f t="shared" si="385"/>
        <v>0.19790675547098002</v>
      </c>
      <c r="K1025" s="2">
        <f t="shared" si="386"/>
        <v>0.74881065651760226</v>
      </c>
      <c r="L1025" s="2">
        <f t="shared" si="387"/>
        <v>2.6641294005708849E-2</v>
      </c>
      <c r="M1025" s="2">
        <f t="shared" si="388"/>
        <v>2.664129400570887E-2</v>
      </c>
      <c r="N1025" s="117">
        <v>208</v>
      </c>
      <c r="O1025" s="117">
        <v>787</v>
      </c>
      <c r="P1025" s="117">
        <v>28</v>
      </c>
      <c r="Q1025" s="117">
        <v>28</v>
      </c>
      <c r="R1025" s="117"/>
      <c r="S1025" s="117"/>
      <c r="T1025" s="117"/>
      <c r="U1025" s="117"/>
      <c r="V1025" s="117"/>
      <c r="W1025" s="117"/>
      <c r="X1025" s="117"/>
      <c r="Y1025" s="117"/>
      <c r="Z1025" s="117"/>
      <c r="AA1025" s="117"/>
      <c r="AB1025" s="117"/>
      <c r="AC1025" s="117"/>
      <c r="AD1025" s="117"/>
      <c r="AE1025" s="117"/>
      <c r="AG1025" s="7">
        <f>IF(Q1025&gt;0,RANK(Q1025,(N1025:P1025,Q1025:AE1025)),0)</f>
        <v>3</v>
      </c>
      <c r="AH1025" s="7">
        <f>IF(R1025&gt;0,RANK(R1025,(N1025:P1025,Q1025:AE1025)),0)</f>
        <v>0</v>
      </c>
      <c r="AI1025" s="7">
        <f>IF(T1025&gt;0,RANK(T1025,(N1025:P1025,Q1025:AE1025)),0)</f>
        <v>0</v>
      </c>
      <c r="AJ1025" s="7">
        <f>IF(S1025&gt;0,RANK(S1025,(N1025:P1025,Q1025:AE1025)),0)</f>
        <v>0</v>
      </c>
      <c r="AK1025" s="2">
        <f t="shared" si="389"/>
        <v>2.6641294005708849E-2</v>
      </c>
      <c r="AL1025" s="2">
        <f t="shared" si="390"/>
        <v>0</v>
      </c>
      <c r="AM1025" s="2">
        <f t="shared" si="391"/>
        <v>0</v>
      </c>
      <c r="AN1025" s="2">
        <f t="shared" si="392"/>
        <v>0</v>
      </c>
      <c r="AP1025" t="s">
        <v>1001</v>
      </c>
      <c r="AQ1025" t="s">
        <v>1167</v>
      </c>
      <c r="AR1025">
        <v>1</v>
      </c>
      <c r="AT1025" s="97">
        <v>20</v>
      </c>
      <c r="AU1025" s="99">
        <v>199</v>
      </c>
      <c r="AV1025" s="103">
        <f t="shared" si="381"/>
        <v>20199</v>
      </c>
      <c r="AX1025" s="7" t="s">
        <v>1370</v>
      </c>
    </row>
    <row r="1026" spans="1:50" hidden="1" outlineLevel="1">
      <c r="A1026" t="s">
        <v>2040</v>
      </c>
      <c r="B1026" t="s">
        <v>1167</v>
      </c>
      <c r="C1026" s="1">
        <f t="shared" si="382"/>
        <v>3634</v>
      </c>
      <c r="D1026" s="7">
        <f>IF(N1026&gt;0, RANK(N1026,(N1026:P1026,Q1026:AE1026)),0)</f>
        <v>2</v>
      </c>
      <c r="E1026" s="7">
        <f>IF(O1026&gt;0,RANK(O1026,(N1026:P1026,Q1026:AE1026)),0)</f>
        <v>1</v>
      </c>
      <c r="F1026" s="7">
        <f>IF(P1026&gt;0,RANK(P1026,(N1026:P1026,Q1026:AE1026)),0)</f>
        <v>3</v>
      </c>
      <c r="G1026" s="1">
        <f t="shared" si="383"/>
        <v>1363</v>
      </c>
      <c r="H1026" s="2">
        <f t="shared" si="384"/>
        <v>0.37506879471656579</v>
      </c>
      <c r="I1026" s="2"/>
      <c r="J1026" s="2">
        <f t="shared" si="385"/>
        <v>0.28701155751238305</v>
      </c>
      <c r="K1026" s="2">
        <f t="shared" si="386"/>
        <v>0.66208035222894879</v>
      </c>
      <c r="L1026" s="2">
        <f t="shared" si="387"/>
        <v>3.5498073747936155E-2</v>
      </c>
      <c r="M1026" s="2">
        <f t="shared" si="388"/>
        <v>1.5410016510732004E-2</v>
      </c>
      <c r="N1026" s="117">
        <v>1043</v>
      </c>
      <c r="O1026" s="117">
        <v>2406</v>
      </c>
      <c r="P1026" s="117">
        <v>129</v>
      </c>
      <c r="Q1026" s="117">
        <v>56</v>
      </c>
      <c r="R1026" s="117"/>
      <c r="S1026" s="117"/>
      <c r="T1026" s="117"/>
      <c r="U1026" s="117"/>
      <c r="V1026" s="117"/>
      <c r="W1026" s="117"/>
      <c r="X1026" s="117"/>
      <c r="Y1026" s="117"/>
      <c r="Z1026" s="117"/>
      <c r="AA1026" s="117"/>
      <c r="AB1026" s="117"/>
      <c r="AC1026" s="117"/>
      <c r="AD1026" s="117"/>
      <c r="AE1026" s="117"/>
      <c r="AG1026" s="7">
        <f>IF(Q1026&gt;0,RANK(Q1026,(N1026:P1026,Q1026:AE1026)),0)</f>
        <v>4</v>
      </c>
      <c r="AH1026" s="7">
        <f>IF(R1026&gt;0,RANK(R1026,(N1026:P1026,Q1026:AE1026)),0)</f>
        <v>0</v>
      </c>
      <c r="AI1026" s="7">
        <f>IF(T1026&gt;0,RANK(T1026,(N1026:P1026,Q1026:AE1026)),0)</f>
        <v>0</v>
      </c>
      <c r="AJ1026" s="7">
        <f>IF(S1026&gt;0,RANK(S1026,(N1026:P1026,Q1026:AE1026)),0)</f>
        <v>0</v>
      </c>
      <c r="AK1026" s="2">
        <f t="shared" si="389"/>
        <v>1.5410016510731976E-2</v>
      </c>
      <c r="AL1026" s="2">
        <f t="shared" si="390"/>
        <v>0</v>
      </c>
      <c r="AM1026" s="2">
        <f t="shared" si="391"/>
        <v>0</v>
      </c>
      <c r="AN1026" s="2">
        <f t="shared" si="392"/>
        <v>0</v>
      </c>
      <c r="AP1026" t="s">
        <v>2040</v>
      </c>
      <c r="AQ1026" t="s">
        <v>1167</v>
      </c>
      <c r="AR1026">
        <v>1</v>
      </c>
      <c r="AT1026" s="97">
        <v>20</v>
      </c>
      <c r="AU1026" s="99">
        <v>201</v>
      </c>
      <c r="AV1026" s="103">
        <f t="shared" si="381"/>
        <v>20201</v>
      </c>
      <c r="AX1026" s="7" t="s">
        <v>1370</v>
      </c>
    </row>
    <row r="1027" spans="1:50" hidden="1" outlineLevel="1">
      <c r="A1027" t="s">
        <v>557</v>
      </c>
      <c r="B1027" t="s">
        <v>1167</v>
      </c>
      <c r="C1027" s="1">
        <f t="shared" si="382"/>
        <v>1221</v>
      </c>
      <c r="D1027" s="7">
        <f>IF(N1027&gt;0, RANK(N1027,(N1027:P1027,Q1027:AE1027)),0)</f>
        <v>2</v>
      </c>
      <c r="E1027" s="7">
        <f>IF(O1027&gt;0,RANK(O1027,(N1027:P1027,Q1027:AE1027)),0)</f>
        <v>1</v>
      </c>
      <c r="F1027" s="7">
        <f>IF(P1027&gt;0,RANK(P1027,(N1027:P1027,Q1027:AE1027)),0)</f>
        <v>3</v>
      </c>
      <c r="G1027" s="1">
        <f t="shared" si="383"/>
        <v>541</v>
      </c>
      <c r="H1027" s="2">
        <f t="shared" si="384"/>
        <v>0.44307944307944308</v>
      </c>
      <c r="I1027" s="2"/>
      <c r="J1027" s="2">
        <f t="shared" si="385"/>
        <v>0.25470925470925471</v>
      </c>
      <c r="K1027" s="2">
        <f t="shared" si="386"/>
        <v>0.69778869778869779</v>
      </c>
      <c r="L1027" s="2">
        <f t="shared" si="387"/>
        <v>3.6855036855036855E-2</v>
      </c>
      <c r="M1027" s="2">
        <f t="shared" si="388"/>
        <v>1.0647010647010707E-2</v>
      </c>
      <c r="N1027" s="117">
        <v>311</v>
      </c>
      <c r="O1027" s="117">
        <v>852</v>
      </c>
      <c r="P1027" s="117">
        <v>45</v>
      </c>
      <c r="Q1027" s="117">
        <v>13</v>
      </c>
      <c r="R1027" s="117"/>
      <c r="S1027" s="117"/>
      <c r="T1027" s="117"/>
      <c r="U1027" s="117"/>
      <c r="V1027" s="117"/>
      <c r="W1027" s="117"/>
      <c r="X1027" s="117"/>
      <c r="Y1027" s="117"/>
      <c r="Z1027" s="117"/>
      <c r="AA1027" s="117"/>
      <c r="AB1027" s="117"/>
      <c r="AC1027" s="117"/>
      <c r="AD1027" s="117"/>
      <c r="AE1027" s="117"/>
      <c r="AG1027" s="7">
        <f>IF(Q1027&gt;0,RANK(Q1027,(N1027:P1027,Q1027:AE1027)),0)</f>
        <v>4</v>
      </c>
      <c r="AH1027" s="7">
        <f>IF(R1027&gt;0,RANK(R1027,(N1027:P1027,Q1027:AE1027)),0)</f>
        <v>0</v>
      </c>
      <c r="AI1027" s="7">
        <f>IF(T1027&gt;0,RANK(T1027,(N1027:P1027,Q1027:AE1027)),0)</f>
        <v>0</v>
      </c>
      <c r="AJ1027" s="7">
        <f>IF(S1027&gt;0,RANK(S1027,(N1027:P1027,Q1027:AE1027)),0)</f>
        <v>0</v>
      </c>
      <c r="AK1027" s="2">
        <f t="shared" si="389"/>
        <v>1.0647010647010647E-2</v>
      </c>
      <c r="AL1027" s="2">
        <f t="shared" si="390"/>
        <v>0</v>
      </c>
      <c r="AM1027" s="2">
        <f t="shared" si="391"/>
        <v>0</v>
      </c>
      <c r="AN1027" s="2">
        <f t="shared" si="392"/>
        <v>0</v>
      </c>
      <c r="AP1027" t="s">
        <v>557</v>
      </c>
      <c r="AQ1027" t="s">
        <v>1167</v>
      </c>
      <c r="AR1027">
        <v>1</v>
      </c>
      <c r="AT1027" s="97">
        <v>20</v>
      </c>
      <c r="AU1027" s="99">
        <v>203</v>
      </c>
      <c r="AV1027" s="103">
        <f t="shared" si="381"/>
        <v>20203</v>
      </c>
      <c r="AX1027" s="7" t="s">
        <v>1370</v>
      </c>
    </row>
    <row r="1028" spans="1:50" hidden="1" outlineLevel="1">
      <c r="A1028" t="s">
        <v>558</v>
      </c>
      <c r="B1028" t="s">
        <v>1167</v>
      </c>
      <c r="C1028" s="1">
        <f t="shared" si="382"/>
        <v>4571</v>
      </c>
      <c r="D1028" s="7">
        <f>IF(N1028&gt;0, RANK(N1028,(N1028:P1028,Q1028:AE1028)),0)</f>
        <v>2</v>
      </c>
      <c r="E1028" s="7">
        <f>IF(O1028&gt;0,RANK(O1028,(N1028:P1028,Q1028:AE1028)),0)</f>
        <v>1</v>
      </c>
      <c r="F1028" s="7">
        <f>IF(P1028&gt;0,RANK(P1028,(N1028:P1028,Q1028:AE1028)),0)</f>
        <v>3</v>
      </c>
      <c r="G1028" s="1">
        <f t="shared" si="383"/>
        <v>1122</v>
      </c>
      <c r="H1028" s="2">
        <f t="shared" si="384"/>
        <v>0.24546051192299279</v>
      </c>
      <c r="I1028" s="2"/>
      <c r="J1028" s="2">
        <f t="shared" si="385"/>
        <v>0.33668781448260776</v>
      </c>
      <c r="K1028" s="2">
        <f t="shared" si="386"/>
        <v>0.58214832640560055</v>
      </c>
      <c r="L1028" s="2">
        <f t="shared" si="387"/>
        <v>6.4099759352439292E-2</v>
      </c>
      <c r="M1028" s="2">
        <f t="shared" si="388"/>
        <v>1.70640997593524E-2</v>
      </c>
      <c r="N1028" s="117">
        <v>1539</v>
      </c>
      <c r="O1028" s="117">
        <v>2661</v>
      </c>
      <c r="P1028" s="117">
        <v>293</v>
      </c>
      <c r="Q1028" s="117">
        <v>78</v>
      </c>
      <c r="R1028" s="117"/>
      <c r="S1028" s="117"/>
      <c r="T1028" s="117"/>
      <c r="U1028" s="117"/>
      <c r="V1028" s="117"/>
      <c r="W1028" s="117"/>
      <c r="X1028" s="117"/>
      <c r="Y1028" s="117"/>
      <c r="Z1028" s="117"/>
      <c r="AA1028" s="117"/>
      <c r="AB1028" s="117"/>
      <c r="AC1028" s="117"/>
      <c r="AD1028" s="117"/>
      <c r="AE1028" s="117"/>
      <c r="AG1028" s="7">
        <f>IF(Q1028&gt;0,RANK(Q1028,(N1028:P1028,Q1028:AE1028)),0)</f>
        <v>4</v>
      </c>
      <c r="AH1028" s="7">
        <f>IF(R1028&gt;0,RANK(R1028,(N1028:P1028,Q1028:AE1028)),0)</f>
        <v>0</v>
      </c>
      <c r="AI1028" s="7">
        <f>IF(T1028&gt;0,RANK(T1028,(N1028:P1028,Q1028:AE1028)),0)</f>
        <v>0</v>
      </c>
      <c r="AJ1028" s="7">
        <f>IF(S1028&gt;0,RANK(S1028,(N1028:P1028,Q1028:AE1028)),0)</f>
        <v>0</v>
      </c>
      <c r="AK1028" s="2">
        <f t="shared" si="389"/>
        <v>1.7064099759352438E-2</v>
      </c>
      <c r="AL1028" s="2">
        <f t="shared" si="390"/>
        <v>0</v>
      </c>
      <c r="AM1028" s="2">
        <f t="shared" si="391"/>
        <v>0</v>
      </c>
      <c r="AN1028" s="2">
        <f t="shared" si="392"/>
        <v>0</v>
      </c>
      <c r="AP1028" t="s">
        <v>558</v>
      </c>
      <c r="AQ1028" t="s">
        <v>1167</v>
      </c>
      <c r="AR1028">
        <v>2</v>
      </c>
      <c r="AT1028" s="97">
        <v>20</v>
      </c>
      <c r="AU1028" s="99">
        <v>205</v>
      </c>
      <c r="AV1028" s="103">
        <f t="shared" si="381"/>
        <v>20205</v>
      </c>
      <c r="AX1028" s="7" t="s">
        <v>1370</v>
      </c>
    </row>
    <row r="1029" spans="1:50" hidden="1" outlineLevel="1">
      <c r="A1029" t="s">
        <v>1348</v>
      </c>
      <c r="B1029" t="s">
        <v>1167</v>
      </c>
      <c r="C1029" s="1">
        <f t="shared" si="382"/>
        <v>1845</v>
      </c>
      <c r="D1029" s="7">
        <f>IF(N1029&gt;0, RANK(N1029,(N1029:P1029,Q1029:AE1029)),0)</f>
        <v>2</v>
      </c>
      <c r="E1029" s="7">
        <f>IF(O1029&gt;0,RANK(O1029,(N1029:P1029,Q1029:AE1029)),0)</f>
        <v>1</v>
      </c>
      <c r="F1029" s="7">
        <f>IF(P1029&gt;0,RANK(P1029,(N1029:P1029,Q1029:AE1029)),0)</f>
        <v>3</v>
      </c>
      <c r="G1029" s="1">
        <f t="shared" si="383"/>
        <v>412</v>
      </c>
      <c r="H1029" s="2">
        <f t="shared" si="384"/>
        <v>0.22330623306233063</v>
      </c>
      <c r="I1029" s="2"/>
      <c r="J1029" s="2">
        <f t="shared" si="385"/>
        <v>0.34525745257452573</v>
      </c>
      <c r="K1029" s="2">
        <f t="shared" si="386"/>
        <v>0.56856368563685633</v>
      </c>
      <c r="L1029" s="2">
        <f t="shared" si="387"/>
        <v>5.907859078590786E-2</v>
      </c>
      <c r="M1029" s="2">
        <f t="shared" si="388"/>
        <v>2.7100271002710029E-2</v>
      </c>
      <c r="N1029" s="117">
        <v>637</v>
      </c>
      <c r="O1029" s="117">
        <v>1049</v>
      </c>
      <c r="P1029" s="117">
        <v>109</v>
      </c>
      <c r="Q1029" s="117">
        <v>50</v>
      </c>
      <c r="R1029" s="117"/>
      <c r="S1029" s="117"/>
      <c r="T1029" s="117"/>
      <c r="U1029" s="117"/>
      <c r="V1029" s="117"/>
      <c r="W1029" s="117"/>
      <c r="X1029" s="117"/>
      <c r="Y1029" s="117"/>
      <c r="Z1029" s="117"/>
      <c r="AA1029" s="117"/>
      <c r="AB1029" s="117"/>
      <c r="AC1029" s="117"/>
      <c r="AD1029" s="117"/>
      <c r="AE1029" s="117"/>
      <c r="AG1029" s="7">
        <f>IF(Q1029&gt;0,RANK(Q1029,(N1029:P1029,Q1029:AE1029)),0)</f>
        <v>4</v>
      </c>
      <c r="AH1029" s="7">
        <f>IF(R1029&gt;0,RANK(R1029,(N1029:P1029,Q1029:AE1029)),0)</f>
        <v>0</v>
      </c>
      <c r="AI1029" s="7">
        <f>IF(T1029&gt;0,RANK(T1029,(N1029:P1029,Q1029:AE1029)),0)</f>
        <v>0</v>
      </c>
      <c r="AJ1029" s="7">
        <f>IF(S1029&gt;0,RANK(S1029,(N1029:P1029,Q1029:AE1029)),0)</f>
        <v>0</v>
      </c>
      <c r="AK1029" s="2">
        <f t="shared" si="389"/>
        <v>2.7100271002710029E-2</v>
      </c>
      <c r="AL1029" s="2">
        <f t="shared" si="390"/>
        <v>0</v>
      </c>
      <c r="AM1029" s="2">
        <f t="shared" si="391"/>
        <v>0</v>
      </c>
      <c r="AN1029" s="2">
        <f t="shared" si="392"/>
        <v>0</v>
      </c>
      <c r="AP1029" t="s">
        <v>1348</v>
      </c>
      <c r="AQ1029" t="s">
        <v>1167</v>
      </c>
      <c r="AR1029">
        <v>2</v>
      </c>
      <c r="AT1029" s="97">
        <v>20</v>
      </c>
      <c r="AU1029" s="99">
        <v>207</v>
      </c>
      <c r="AV1029" s="103">
        <f t="shared" si="381"/>
        <v>20207</v>
      </c>
      <c r="AX1029" s="7" t="s">
        <v>1370</v>
      </c>
    </row>
    <row r="1030" spans="1:50" hidden="1" outlineLevel="1">
      <c r="A1030" t="s">
        <v>1328</v>
      </c>
      <c r="B1030" t="s">
        <v>1167</v>
      </c>
      <c r="C1030" s="1">
        <f t="shared" si="382"/>
        <v>56869</v>
      </c>
      <c r="D1030" s="7">
        <f>IF(N1030&gt;0, RANK(N1030,(N1030:P1030,Q1030:AE1030)),0)</f>
        <v>2</v>
      </c>
      <c r="E1030" s="7">
        <f>IF(O1030&gt;0,RANK(O1030,(N1030:P1030,Q1030:AE1030)),0)</f>
        <v>1</v>
      </c>
      <c r="F1030" s="7">
        <f>IF(P1030&gt;0,RANK(P1030,(N1030:P1030,Q1030:AE1030)),0)</f>
        <v>3</v>
      </c>
      <c r="G1030" s="1">
        <f t="shared" si="383"/>
        <v>7146</v>
      </c>
      <c r="H1030" s="2">
        <f t="shared" si="384"/>
        <v>0.12565721218941778</v>
      </c>
      <c r="I1030" s="2"/>
      <c r="J1030" s="2">
        <f t="shared" si="385"/>
        <v>0.38196556999419717</v>
      </c>
      <c r="K1030" s="2">
        <f t="shared" si="386"/>
        <v>0.50762278218361501</v>
      </c>
      <c r="L1030" s="2">
        <f t="shared" si="387"/>
        <v>6.8402820517329307E-2</v>
      </c>
      <c r="M1030" s="2">
        <f t="shared" si="388"/>
        <v>4.2008827304858512E-2</v>
      </c>
      <c r="N1030" s="117">
        <v>21722</v>
      </c>
      <c r="O1030" s="117">
        <v>28868</v>
      </c>
      <c r="P1030" s="117">
        <v>3890</v>
      </c>
      <c r="Q1030" s="117">
        <v>2389</v>
      </c>
      <c r="R1030" s="117"/>
      <c r="S1030" s="117"/>
      <c r="T1030" s="117"/>
      <c r="U1030" s="117"/>
      <c r="V1030" s="117"/>
      <c r="W1030" s="117"/>
      <c r="X1030" s="117"/>
      <c r="Y1030" s="117"/>
      <c r="Z1030" s="117"/>
      <c r="AA1030" s="117"/>
      <c r="AB1030" s="117"/>
      <c r="AC1030" s="117"/>
      <c r="AD1030" s="117"/>
      <c r="AE1030" s="117"/>
      <c r="AG1030" s="7">
        <f>IF(Q1030&gt;0,RANK(Q1030,(N1030:P1030,Q1030:AE1030)),0)</f>
        <v>4</v>
      </c>
      <c r="AH1030" s="7">
        <f>IF(R1030&gt;0,RANK(R1030,(N1030:P1030,Q1030:AE1030)),0)</f>
        <v>0</v>
      </c>
      <c r="AI1030" s="7">
        <f>IF(T1030&gt;0,RANK(T1030,(N1030:P1030,Q1030:AE1030)),0)</f>
        <v>0</v>
      </c>
      <c r="AJ1030" s="7">
        <f>IF(S1030&gt;0,RANK(S1030,(N1030:P1030,Q1030:AE1030)),0)</f>
        <v>0</v>
      </c>
      <c r="AK1030" s="2">
        <f t="shared" si="389"/>
        <v>4.2008827304858533E-2</v>
      </c>
      <c r="AL1030" s="2">
        <f t="shared" si="390"/>
        <v>0</v>
      </c>
      <c r="AM1030" s="2">
        <f t="shared" si="391"/>
        <v>0</v>
      </c>
      <c r="AN1030" s="2">
        <f t="shared" si="392"/>
        <v>0</v>
      </c>
      <c r="AP1030" t="s">
        <v>1328</v>
      </c>
      <c r="AQ1030" t="s">
        <v>1167</v>
      </c>
      <c r="AR1030">
        <v>3</v>
      </c>
      <c r="AT1030" s="97">
        <v>20</v>
      </c>
      <c r="AU1030" s="99">
        <v>209</v>
      </c>
      <c r="AV1030" s="103">
        <f t="shared" si="381"/>
        <v>20209</v>
      </c>
      <c r="AX1030" s="7" t="s">
        <v>1370</v>
      </c>
    </row>
    <row r="1031" spans="1:50" collapsed="1">
      <c r="A1031" t="s">
        <v>1058</v>
      </c>
      <c r="B1031" t="s">
        <v>1894</v>
      </c>
      <c r="C1031" s="1">
        <f t="shared" si="382"/>
        <v>1126447</v>
      </c>
      <c r="D1031" s="7">
        <f>IF(N1031&gt;0, RANK(N1031,(N1031:P1031,Q1031:AE1031)),0)</f>
        <v>2</v>
      </c>
      <c r="E1031" s="7">
        <f>IF(O1031&gt;0,RANK(O1031,(N1031:P1031,Q1031:AE1031)),0)</f>
        <v>1</v>
      </c>
      <c r="F1031" s="7">
        <f>IF(P1031&gt;0,RANK(P1031,(N1031:P1031,Q1031:AE1031)),0)</f>
        <v>3</v>
      </c>
      <c r="G1031" s="1">
        <f t="shared" si="383"/>
        <v>356721</v>
      </c>
      <c r="H1031" s="2">
        <f t="shared" si="384"/>
        <v>0.31667801503310855</v>
      </c>
      <c r="I1031" s="2"/>
      <c r="J1031" s="2">
        <f t="shared" si="385"/>
        <v>0.31028978726917467</v>
      </c>
      <c r="K1031" s="2">
        <f t="shared" si="386"/>
        <v>0.62696780230228322</v>
      </c>
      <c r="L1031" s="2">
        <f t="shared" si="387"/>
        <v>4.0324134202496878E-2</v>
      </c>
      <c r="M1031" s="2">
        <f t="shared" si="388"/>
        <v>2.2418276226045239E-2</v>
      </c>
      <c r="N1031" s="113">
        <f>SUM(N926:N1030)</f>
        <v>349525</v>
      </c>
      <c r="O1031" s="113">
        <f>SUM(O926:O1030)</f>
        <v>706246</v>
      </c>
      <c r="P1031" s="113">
        <f>SUM(P926:P1030)</f>
        <v>45423</v>
      </c>
      <c r="Q1031" s="113">
        <f>SUM(Q926:Q1030)</f>
        <v>25253</v>
      </c>
      <c r="R1031" s="113"/>
      <c r="S1031" s="113"/>
      <c r="T1031" s="113"/>
      <c r="U1031" s="3"/>
      <c r="V1031" s="113"/>
      <c r="W1031" s="113"/>
      <c r="X1031" s="113"/>
      <c r="Y1031" s="113"/>
      <c r="Z1031" s="113"/>
      <c r="AA1031" s="113"/>
      <c r="AB1031" s="113"/>
      <c r="AC1031" s="113"/>
      <c r="AD1031" s="113"/>
      <c r="AE1031" s="113">
        <f>SUM(AE926:AE1030)</f>
        <v>0</v>
      </c>
      <c r="AG1031" s="7">
        <f>IF(Q1031&gt;0,RANK(Q1031,(N1031:P1031,Q1031:AE1031)),0)</f>
        <v>4</v>
      </c>
      <c r="AH1031" s="7">
        <f>IF(R1031&gt;0,RANK(R1031,(N1031:P1031,Q1031:AE1031)),0)</f>
        <v>0</v>
      </c>
      <c r="AI1031" s="7">
        <f>IF(T1031&gt;0,RANK(T1031,(N1031:P1031,Q1031:AE1031)),0)</f>
        <v>0</v>
      </c>
      <c r="AJ1031" s="7">
        <f>IF(S1031&gt;0,RANK(S1031,(N1031:P1031,Q1031:AE1031)),0)</f>
        <v>0</v>
      </c>
      <c r="AK1031" s="2">
        <f t="shared" si="389"/>
        <v>2.2418276226045256E-2</v>
      </c>
      <c r="AL1031" s="2">
        <f t="shared" si="390"/>
        <v>0</v>
      </c>
      <c r="AM1031" s="2">
        <f t="shared" si="391"/>
        <v>0</v>
      </c>
      <c r="AN1031" s="2">
        <f t="shared" si="392"/>
        <v>0</v>
      </c>
      <c r="AP1031" t="s">
        <v>1058</v>
      </c>
      <c r="AQ1031" t="s">
        <v>1894</v>
      </c>
      <c r="AT1031" s="97">
        <v>20</v>
      </c>
      <c r="AU1031" s="99"/>
      <c r="AV1031" s="97">
        <v>20</v>
      </c>
      <c r="AX1031" s="7" t="s">
        <v>2353</v>
      </c>
    </row>
    <row r="1032" spans="1:50">
      <c r="C1032" s="1"/>
      <c r="E1032" s="7"/>
      <c r="F1032" s="7"/>
      <c r="I1032" s="2"/>
      <c r="N1032" s="113"/>
      <c r="O1032" s="113"/>
      <c r="P1032" s="113"/>
      <c r="Q1032" s="113"/>
      <c r="R1032" s="113"/>
      <c r="S1032" s="113"/>
      <c r="T1032" s="113"/>
      <c r="U1032" s="113"/>
      <c r="V1032" s="113"/>
      <c r="W1032" s="113"/>
      <c r="X1032" s="113"/>
      <c r="Y1032" s="113"/>
      <c r="Z1032" s="113"/>
      <c r="AA1032" s="113"/>
      <c r="AB1032" s="113"/>
      <c r="AC1032" s="113"/>
      <c r="AD1032" s="113"/>
      <c r="AE1032" s="113"/>
      <c r="AG1032" s="7"/>
      <c r="AH1032" s="7"/>
      <c r="AI1032" s="7"/>
      <c r="AJ1032" s="7"/>
      <c r="AT1032" s="97"/>
      <c r="AU1032" s="99"/>
      <c r="AV1032" s="103"/>
    </row>
    <row r="1033" spans="1:50" ht="12.75" hidden="1" customHeight="1" outlineLevel="1">
      <c r="A1033" t="s">
        <v>1445</v>
      </c>
      <c r="B1033" t="s">
        <v>559</v>
      </c>
      <c r="C1033" s="1">
        <f t="shared" ref="C1033:C1064" si="393">SUM(N1033:AE1033)</f>
        <v>5703</v>
      </c>
      <c r="D1033" s="7">
        <f>IF(N1033&gt;0, RANK(N1033,(N1033:P1033,Q1033:AE1033)),0)</f>
        <v>2</v>
      </c>
      <c r="E1033" s="7">
        <f>IF(O1033&gt;0,RANK(O1033,(N1033:P1033,Q1033:AE1033)),0)</f>
        <v>1</v>
      </c>
      <c r="F1033" s="7">
        <f>IF(P1033&gt;0,RANK(P1033,(N1033:P1033,Q1033:AE1033)),0)</f>
        <v>0</v>
      </c>
      <c r="G1033" s="1">
        <f t="shared" ref="G1033:G1086" si="394">IF(C1033&gt;0,MAX(N1033:P1033)-LARGE(N1033:P1033,2),0)</f>
        <v>902</v>
      </c>
      <c r="H1033" s="2">
        <f t="shared" ref="H1033:H1086" si="395">IF(C1033&gt;0,G1033/C1033,0)</f>
        <v>0.15816237068209715</v>
      </c>
      <c r="I1033" s="2"/>
      <c r="J1033" s="2">
        <f t="shared" ref="J1033:J1064" si="396">IF($C1033=0,"-",N1033/$C1033)</f>
        <v>0.416973522707347</v>
      </c>
      <c r="K1033" s="2">
        <f t="shared" ref="K1033:K1064" si="397">IF($C1033=0,"-",O1033/$C1033)</f>
        <v>0.57513589338944415</v>
      </c>
      <c r="L1033" s="2">
        <f t="shared" ref="L1033:L1064" si="398">IF($C1033=0,"-",P1033/$C1033)</f>
        <v>0</v>
      </c>
      <c r="M1033" s="2">
        <f t="shared" ref="M1033:M1064" si="399">IF(C1033=0,"-",(1-J1033-K1033-L1033))</f>
        <v>7.8905839032088476E-3</v>
      </c>
      <c r="N1033" s="113">
        <v>2378</v>
      </c>
      <c r="O1033" s="113">
        <v>3280</v>
      </c>
      <c r="P1033" s="113"/>
      <c r="Q1033" s="113">
        <v>45</v>
      </c>
      <c r="R1033" s="113"/>
      <c r="S1033" s="113"/>
      <c r="T1033" s="113"/>
      <c r="U1033" s="113"/>
      <c r="V1033" s="113"/>
      <c r="W1033" s="113"/>
      <c r="X1033" s="113"/>
      <c r="Y1033" s="113"/>
      <c r="Z1033" s="113"/>
      <c r="AA1033" s="113"/>
      <c r="AB1033" s="113"/>
      <c r="AC1033" s="113"/>
      <c r="AD1033" s="113"/>
      <c r="AE1033" s="113"/>
      <c r="AG1033" s="7">
        <f>IF(Q1033&gt;0,RANK(Q1033,(N1033:P1033,Q1033:AE1033)),0)</f>
        <v>3</v>
      </c>
      <c r="AH1033" s="7">
        <f>IF(R1033&gt;0,RANK(R1033,(N1033:P1033,Q1033:AE1033)),0)</f>
        <v>0</v>
      </c>
      <c r="AI1033" s="7">
        <f>IF(T1033&gt;0,RANK(T1033,(N1033:P1033,Q1033:AE1033)),0)</f>
        <v>0</v>
      </c>
      <c r="AJ1033" s="7">
        <f>IF(S1033&gt;0,RANK(S1033,(N1033:P1033,Q1033:AE1033)),0)</f>
        <v>0</v>
      </c>
      <c r="AK1033" s="2">
        <f t="shared" ref="AK1033:AK1064" si="400">IF($C1033=0,"-",Q1033/$C1033)</f>
        <v>7.8905839032088372E-3</v>
      </c>
      <c r="AL1033" s="2">
        <f t="shared" ref="AL1033:AL1064" si="401">IF($C1033=0,"-",R1033/$C1033)</f>
        <v>0</v>
      </c>
      <c r="AM1033" s="2">
        <f t="shared" ref="AM1033:AM1064" si="402">IF($C1033=0,"-",T1033/$C1033)</f>
        <v>0</v>
      </c>
      <c r="AN1033" s="2">
        <f t="shared" ref="AN1033:AN1064" si="403">IF($C1033=0,"-",S1033/$C1033)</f>
        <v>0</v>
      </c>
      <c r="AP1033" t="s">
        <v>1445</v>
      </c>
      <c r="AQ1033" t="s">
        <v>559</v>
      </c>
      <c r="AR1033">
        <v>1</v>
      </c>
      <c r="AT1033" s="97">
        <v>21</v>
      </c>
      <c r="AU1033" s="99">
        <v>1</v>
      </c>
      <c r="AV1033" s="103">
        <f t="shared" si="381"/>
        <v>21001</v>
      </c>
      <c r="AX1033" s="7" t="s">
        <v>1370</v>
      </c>
    </row>
    <row r="1034" spans="1:50" ht="12.75" hidden="1" customHeight="1" outlineLevel="1">
      <c r="A1034" t="s">
        <v>1918</v>
      </c>
      <c r="B1034" t="s">
        <v>559</v>
      </c>
      <c r="C1034" s="1">
        <f t="shared" si="393"/>
        <v>4658</v>
      </c>
      <c r="D1034" s="7">
        <f>IF(N1034&gt;0, RANK(N1034,(N1034:P1034,Q1034:AE1034)),0)</f>
        <v>2</v>
      </c>
      <c r="E1034" s="7">
        <f>IF(O1034&gt;0,RANK(O1034,(N1034:P1034,Q1034:AE1034)),0)</f>
        <v>1</v>
      </c>
      <c r="F1034" s="7">
        <f>IF(P1034&gt;0,RANK(P1034,(N1034:P1034,Q1034:AE1034)),0)</f>
        <v>0</v>
      </c>
      <c r="G1034" s="1">
        <f t="shared" si="394"/>
        <v>214</v>
      </c>
      <c r="H1034" s="2">
        <f t="shared" si="395"/>
        <v>4.5942464577071705E-2</v>
      </c>
      <c r="I1034" s="2"/>
      <c r="J1034" s="2">
        <f t="shared" si="396"/>
        <v>0.47294976384714471</v>
      </c>
      <c r="K1034" s="2">
        <f t="shared" si="397"/>
        <v>0.51889222842421645</v>
      </c>
      <c r="L1034" s="2">
        <f t="shared" si="398"/>
        <v>0</v>
      </c>
      <c r="M1034" s="2">
        <f t="shared" si="399"/>
        <v>8.1580077286388386E-3</v>
      </c>
      <c r="N1034" s="113">
        <v>2203</v>
      </c>
      <c r="O1034" s="113">
        <v>2417</v>
      </c>
      <c r="P1034" s="113"/>
      <c r="Q1034" s="113">
        <v>38</v>
      </c>
      <c r="R1034" s="113"/>
      <c r="S1034" s="113"/>
      <c r="T1034" s="113"/>
      <c r="U1034" s="113"/>
      <c r="V1034" s="113"/>
      <c r="W1034" s="113"/>
      <c r="X1034" s="113"/>
      <c r="Y1034" s="113"/>
      <c r="Z1034" s="113"/>
      <c r="AA1034" s="113"/>
      <c r="AB1034" s="113"/>
      <c r="AC1034" s="113"/>
      <c r="AD1034" s="113"/>
      <c r="AE1034" s="113"/>
      <c r="AG1034" s="7">
        <f>IF(Q1034&gt;0,RANK(Q1034,(N1034:P1034,Q1034:AE1034)),0)</f>
        <v>3</v>
      </c>
      <c r="AH1034" s="7">
        <f>IF(R1034&gt;0,RANK(R1034,(N1034:P1034,Q1034:AE1034)),0)</f>
        <v>0</v>
      </c>
      <c r="AI1034" s="7">
        <f>IF(T1034&gt;0,RANK(T1034,(N1034:P1034,Q1034:AE1034)),0)</f>
        <v>0</v>
      </c>
      <c r="AJ1034" s="7">
        <f>IF(S1034&gt;0,RANK(S1034,(N1034:P1034,Q1034:AE1034)),0)</f>
        <v>0</v>
      </c>
      <c r="AK1034" s="2">
        <f t="shared" si="400"/>
        <v>8.1580077286389011E-3</v>
      </c>
      <c r="AL1034" s="2">
        <f t="shared" si="401"/>
        <v>0</v>
      </c>
      <c r="AM1034" s="2">
        <f t="shared" si="402"/>
        <v>0</v>
      </c>
      <c r="AN1034" s="2">
        <f t="shared" si="403"/>
        <v>0</v>
      </c>
      <c r="AP1034" t="s">
        <v>1918</v>
      </c>
      <c r="AQ1034" t="s">
        <v>559</v>
      </c>
      <c r="AR1034">
        <v>1</v>
      </c>
      <c r="AT1034" s="97">
        <v>21</v>
      </c>
      <c r="AU1034" s="99">
        <v>3</v>
      </c>
      <c r="AV1034" s="103">
        <f t="shared" si="381"/>
        <v>21003</v>
      </c>
      <c r="AX1034" s="7" t="s">
        <v>1370</v>
      </c>
    </row>
    <row r="1035" spans="1:50" ht="12.75" hidden="1" customHeight="1" outlineLevel="1">
      <c r="A1035" t="s">
        <v>933</v>
      </c>
      <c r="B1035" t="s">
        <v>559</v>
      </c>
      <c r="C1035" s="1">
        <f t="shared" si="393"/>
        <v>5768</v>
      </c>
      <c r="D1035" s="7">
        <f>IF(N1035&gt;0, RANK(N1035,(N1035:P1035,Q1035:AE1035)),0)</f>
        <v>1</v>
      </c>
      <c r="E1035" s="7">
        <f>IF(O1035&gt;0,RANK(O1035,(N1035:P1035,Q1035:AE1035)),0)</f>
        <v>2</v>
      </c>
      <c r="F1035" s="7">
        <f>IF(P1035&gt;0,RANK(P1035,(N1035:P1035,Q1035:AE1035)),0)</f>
        <v>0</v>
      </c>
      <c r="G1035" s="1">
        <f t="shared" si="394"/>
        <v>1398</v>
      </c>
      <c r="H1035" s="2">
        <f t="shared" si="395"/>
        <v>0.24237170596393898</v>
      </c>
      <c r="I1035" s="2"/>
      <c r="J1035" s="2">
        <f t="shared" si="396"/>
        <v>0.61425104022191401</v>
      </c>
      <c r="K1035" s="2">
        <f t="shared" si="397"/>
        <v>0.37187933425797504</v>
      </c>
      <c r="L1035" s="2">
        <f t="shared" si="398"/>
        <v>0</v>
      </c>
      <c r="M1035" s="2">
        <f t="shared" si="399"/>
        <v>1.3869625520110951E-2</v>
      </c>
      <c r="N1035" s="113">
        <v>3543</v>
      </c>
      <c r="O1035" s="113">
        <v>2145</v>
      </c>
      <c r="P1035" s="113"/>
      <c r="Q1035" s="113">
        <v>80</v>
      </c>
      <c r="R1035" s="113"/>
      <c r="S1035" s="113"/>
      <c r="T1035" s="113"/>
      <c r="U1035" s="113"/>
      <c r="V1035" s="113"/>
      <c r="W1035" s="113"/>
      <c r="X1035" s="113"/>
      <c r="Y1035" s="113"/>
      <c r="Z1035" s="113"/>
      <c r="AA1035" s="113"/>
      <c r="AB1035" s="113"/>
      <c r="AC1035" s="113"/>
      <c r="AD1035" s="113"/>
      <c r="AE1035" s="113"/>
      <c r="AG1035" s="7">
        <f>IF(Q1035&gt;0,RANK(Q1035,(N1035:P1035,Q1035:AE1035)),0)</f>
        <v>3</v>
      </c>
      <c r="AH1035" s="7">
        <f>IF(R1035&gt;0,RANK(R1035,(N1035:P1035,Q1035:AE1035)),0)</f>
        <v>0</v>
      </c>
      <c r="AI1035" s="7">
        <f>IF(T1035&gt;0,RANK(T1035,(N1035:P1035,Q1035:AE1035)),0)</f>
        <v>0</v>
      </c>
      <c r="AJ1035" s="7">
        <f>IF(S1035&gt;0,RANK(S1035,(N1035:P1035,Q1035:AE1035)),0)</f>
        <v>0</v>
      </c>
      <c r="AK1035" s="2">
        <f t="shared" si="400"/>
        <v>1.3869625520110958E-2</v>
      </c>
      <c r="AL1035" s="2">
        <f t="shared" si="401"/>
        <v>0</v>
      </c>
      <c r="AM1035" s="2">
        <f t="shared" si="402"/>
        <v>0</v>
      </c>
      <c r="AN1035" s="2">
        <f t="shared" si="403"/>
        <v>0</v>
      </c>
      <c r="AP1035" t="s">
        <v>933</v>
      </c>
      <c r="AQ1035" t="s">
        <v>559</v>
      </c>
      <c r="AR1035">
        <v>6</v>
      </c>
      <c r="AT1035" s="97">
        <v>21</v>
      </c>
      <c r="AU1035" s="99">
        <v>5</v>
      </c>
      <c r="AV1035" s="103">
        <f t="shared" si="381"/>
        <v>21005</v>
      </c>
      <c r="AX1035" s="7" t="s">
        <v>1370</v>
      </c>
    </row>
    <row r="1036" spans="1:50" ht="12.75" hidden="1" customHeight="1" outlineLevel="1">
      <c r="A1036" t="s">
        <v>2161</v>
      </c>
      <c r="B1036" t="s">
        <v>559</v>
      </c>
      <c r="C1036" s="1">
        <f t="shared" si="393"/>
        <v>3741</v>
      </c>
      <c r="D1036" s="7">
        <f>IF(N1036&gt;0, RANK(N1036,(N1036:P1036,Q1036:AE1036)),0)</f>
        <v>1</v>
      </c>
      <c r="E1036" s="7">
        <f>IF(O1036&gt;0,RANK(O1036,(N1036:P1036,Q1036:AE1036)),0)</f>
        <v>2</v>
      </c>
      <c r="F1036" s="7">
        <f>IF(P1036&gt;0,RANK(P1036,(N1036:P1036,Q1036:AE1036)),0)</f>
        <v>0</v>
      </c>
      <c r="G1036" s="1">
        <f t="shared" si="394"/>
        <v>2549</v>
      </c>
      <c r="H1036" s="2">
        <f t="shared" si="395"/>
        <v>0.68136861801657311</v>
      </c>
      <c r="I1036" s="2"/>
      <c r="J1036" s="2">
        <f t="shared" si="396"/>
        <v>0.83614006950013364</v>
      </c>
      <c r="K1036" s="2">
        <f t="shared" si="397"/>
        <v>0.15477145148356056</v>
      </c>
      <c r="L1036" s="2">
        <f t="shared" si="398"/>
        <v>0</v>
      </c>
      <c r="M1036" s="2">
        <f t="shared" si="399"/>
        <v>9.0884790163058005E-3</v>
      </c>
      <c r="N1036" s="113">
        <v>3128</v>
      </c>
      <c r="O1036" s="113">
        <v>579</v>
      </c>
      <c r="P1036" s="113"/>
      <c r="Q1036" s="113">
        <v>34</v>
      </c>
      <c r="R1036" s="113"/>
      <c r="S1036" s="113"/>
      <c r="T1036" s="113"/>
      <c r="U1036" s="113"/>
      <c r="V1036" s="113"/>
      <c r="W1036" s="113"/>
      <c r="X1036" s="113"/>
      <c r="Y1036" s="113"/>
      <c r="Z1036" s="113"/>
      <c r="AA1036" s="113"/>
      <c r="AB1036" s="113"/>
      <c r="AC1036" s="113"/>
      <c r="AD1036" s="113"/>
      <c r="AE1036" s="113"/>
      <c r="AG1036" s="7">
        <f>IF(Q1036&gt;0,RANK(Q1036,(N1036:P1036,Q1036:AE1036)),0)</f>
        <v>3</v>
      </c>
      <c r="AH1036" s="7">
        <f>IF(R1036&gt;0,RANK(R1036,(N1036:P1036,Q1036:AE1036)),0)</f>
        <v>0</v>
      </c>
      <c r="AI1036" s="7">
        <f>IF(T1036&gt;0,RANK(T1036,(N1036:P1036,Q1036:AE1036)),0)</f>
        <v>0</v>
      </c>
      <c r="AJ1036" s="7">
        <f>IF(S1036&gt;0,RANK(S1036,(N1036:P1036,Q1036:AE1036)),0)</f>
        <v>0</v>
      </c>
      <c r="AK1036" s="2">
        <f t="shared" si="400"/>
        <v>9.0884790163058005E-3</v>
      </c>
      <c r="AL1036" s="2">
        <f t="shared" si="401"/>
        <v>0</v>
      </c>
      <c r="AM1036" s="2">
        <f t="shared" si="402"/>
        <v>0</v>
      </c>
      <c r="AN1036" s="2">
        <f t="shared" si="403"/>
        <v>0</v>
      </c>
      <c r="AP1036" t="s">
        <v>2161</v>
      </c>
      <c r="AQ1036" t="s">
        <v>559</v>
      </c>
      <c r="AR1036">
        <v>1</v>
      </c>
      <c r="AT1036" s="97">
        <v>21</v>
      </c>
      <c r="AU1036" s="99">
        <v>7</v>
      </c>
      <c r="AV1036" s="103">
        <f t="shared" si="381"/>
        <v>21007</v>
      </c>
      <c r="AX1036" s="7" t="s">
        <v>1370</v>
      </c>
    </row>
    <row r="1037" spans="1:50" ht="12.75" hidden="1" customHeight="1" outlineLevel="1">
      <c r="A1037" t="s">
        <v>1977</v>
      </c>
      <c r="B1037" t="s">
        <v>559</v>
      </c>
      <c r="C1037" s="1">
        <f t="shared" si="393"/>
        <v>11450</v>
      </c>
      <c r="D1037" s="7">
        <f>IF(N1037&gt;0, RANK(N1037,(N1037:P1037,Q1037:AE1037)),0)</f>
        <v>1</v>
      </c>
      <c r="E1037" s="7">
        <f>IF(O1037&gt;0,RANK(O1037,(N1037:P1037,Q1037:AE1037)),0)</f>
        <v>2</v>
      </c>
      <c r="F1037" s="7">
        <f>IF(P1037&gt;0,RANK(P1037,(N1037:P1037,Q1037:AE1037)),0)</f>
        <v>0</v>
      </c>
      <c r="G1037" s="1">
        <f t="shared" si="394"/>
        <v>2615</v>
      </c>
      <c r="H1037" s="2">
        <f t="shared" si="395"/>
        <v>0.22838427947598253</v>
      </c>
      <c r="I1037" s="2"/>
      <c r="J1037" s="2">
        <f t="shared" si="396"/>
        <v>0.61048034934497819</v>
      </c>
      <c r="K1037" s="2">
        <f t="shared" si="397"/>
        <v>0.38209606986899564</v>
      </c>
      <c r="L1037" s="2">
        <f t="shared" si="398"/>
        <v>0</v>
      </c>
      <c r="M1037" s="2">
        <f t="shared" si="399"/>
        <v>7.4235807860261738E-3</v>
      </c>
      <c r="N1037" s="113">
        <v>6990</v>
      </c>
      <c r="O1037" s="113">
        <v>4375</v>
      </c>
      <c r="P1037" s="113"/>
      <c r="Q1037" s="113">
        <v>85</v>
      </c>
      <c r="R1037" s="113"/>
      <c r="S1037" s="113"/>
      <c r="T1037" s="113"/>
      <c r="U1037" s="113"/>
      <c r="V1037" s="113"/>
      <c r="W1037" s="113"/>
      <c r="X1037" s="113"/>
      <c r="Y1037" s="113"/>
      <c r="Z1037" s="113"/>
      <c r="AA1037" s="113"/>
      <c r="AB1037" s="113"/>
      <c r="AC1037" s="113"/>
      <c r="AD1037" s="113"/>
      <c r="AE1037" s="113"/>
      <c r="AG1037" s="7">
        <f>IF(Q1037&gt;0,RANK(Q1037,(N1037:P1037,Q1037:AE1037)),0)</f>
        <v>3</v>
      </c>
      <c r="AH1037" s="7">
        <f>IF(R1037&gt;0,RANK(R1037,(N1037:P1037,Q1037:AE1037)),0)</f>
        <v>0</v>
      </c>
      <c r="AI1037" s="7">
        <f>IF(T1037&gt;0,RANK(T1037,(N1037:P1037,Q1037:AE1037)),0)</f>
        <v>0</v>
      </c>
      <c r="AJ1037" s="7">
        <f>IF(S1037&gt;0,RANK(S1037,(N1037:P1037,Q1037:AE1037)),0)</f>
        <v>0</v>
      </c>
      <c r="AK1037" s="2">
        <f t="shared" si="400"/>
        <v>7.4235807860262007E-3</v>
      </c>
      <c r="AL1037" s="2">
        <f t="shared" si="401"/>
        <v>0</v>
      </c>
      <c r="AM1037" s="2">
        <f t="shared" si="402"/>
        <v>0</v>
      </c>
      <c r="AN1037" s="2">
        <f t="shared" si="403"/>
        <v>0</v>
      </c>
      <c r="AP1037" t="s">
        <v>1977</v>
      </c>
      <c r="AQ1037" t="s">
        <v>559</v>
      </c>
      <c r="AR1037">
        <v>2</v>
      </c>
      <c r="AT1037" s="97">
        <v>21</v>
      </c>
      <c r="AU1037" s="99">
        <v>9</v>
      </c>
      <c r="AV1037" s="103">
        <f t="shared" si="381"/>
        <v>21009</v>
      </c>
      <c r="AX1037" s="7" t="s">
        <v>1370</v>
      </c>
    </row>
    <row r="1038" spans="1:50" ht="12.75" hidden="1" customHeight="1" outlineLevel="1">
      <c r="A1038" t="s">
        <v>1976</v>
      </c>
      <c r="B1038" t="s">
        <v>559</v>
      </c>
      <c r="C1038" s="1">
        <f t="shared" si="393"/>
        <v>3375</v>
      </c>
      <c r="D1038" s="7">
        <f>IF(N1038&gt;0, RANK(N1038,(N1038:P1038,Q1038:AE1038)),0)</f>
        <v>1</v>
      </c>
      <c r="E1038" s="7">
        <f>IF(O1038&gt;0,RANK(O1038,(N1038:P1038,Q1038:AE1038)),0)</f>
        <v>2</v>
      </c>
      <c r="F1038" s="7">
        <f>IF(P1038&gt;0,RANK(P1038,(N1038:P1038,Q1038:AE1038)),0)</f>
        <v>0</v>
      </c>
      <c r="G1038" s="1">
        <f t="shared" si="394"/>
        <v>1892</v>
      </c>
      <c r="H1038" s="2">
        <f t="shared" si="395"/>
        <v>0.56059259259259264</v>
      </c>
      <c r="I1038" s="2"/>
      <c r="J1038" s="2">
        <f t="shared" si="396"/>
        <v>0.77511111111111108</v>
      </c>
      <c r="K1038" s="2">
        <f t="shared" si="397"/>
        <v>0.21451851851851853</v>
      </c>
      <c r="L1038" s="2">
        <f t="shared" si="398"/>
        <v>0</v>
      </c>
      <c r="M1038" s="2">
        <f t="shared" si="399"/>
        <v>1.0370370370370391E-2</v>
      </c>
      <c r="N1038" s="113">
        <v>2616</v>
      </c>
      <c r="O1038" s="113">
        <v>724</v>
      </c>
      <c r="P1038" s="113"/>
      <c r="Q1038" s="113">
        <v>35</v>
      </c>
      <c r="R1038" s="113"/>
      <c r="S1038" s="113"/>
      <c r="T1038" s="113"/>
      <c r="U1038" s="113"/>
      <c r="V1038" s="113"/>
      <c r="W1038" s="113"/>
      <c r="X1038" s="113"/>
      <c r="Y1038" s="113"/>
      <c r="Z1038" s="113"/>
      <c r="AA1038" s="113"/>
      <c r="AB1038" s="113"/>
      <c r="AC1038" s="113"/>
      <c r="AD1038" s="113"/>
      <c r="AE1038" s="113"/>
      <c r="AG1038" s="7">
        <f>IF(Q1038&gt;0,RANK(Q1038,(N1038:P1038,Q1038:AE1038)),0)</f>
        <v>3</v>
      </c>
      <c r="AH1038" s="7">
        <f>IF(R1038&gt;0,RANK(R1038,(N1038:P1038,Q1038:AE1038)),0)</f>
        <v>0</v>
      </c>
      <c r="AI1038" s="7">
        <f>IF(T1038&gt;0,RANK(T1038,(N1038:P1038,Q1038:AE1038)),0)</f>
        <v>0</v>
      </c>
      <c r="AJ1038" s="7">
        <f>IF(S1038&gt;0,RANK(S1038,(N1038:P1038,Q1038:AE1038)),0)</f>
        <v>0</v>
      </c>
      <c r="AK1038" s="2">
        <f t="shared" si="400"/>
        <v>1.037037037037037E-2</v>
      </c>
      <c r="AL1038" s="2">
        <f t="shared" si="401"/>
        <v>0</v>
      </c>
      <c r="AM1038" s="2">
        <f t="shared" si="402"/>
        <v>0</v>
      </c>
      <c r="AN1038" s="2">
        <f t="shared" si="403"/>
        <v>0</v>
      </c>
      <c r="AP1038" t="s">
        <v>1976</v>
      </c>
      <c r="AQ1038" t="s">
        <v>559</v>
      </c>
      <c r="AR1038">
        <v>6</v>
      </c>
      <c r="AT1038" s="97">
        <v>21</v>
      </c>
      <c r="AU1038" s="99">
        <v>11</v>
      </c>
      <c r="AV1038" s="103">
        <f t="shared" si="381"/>
        <v>21011</v>
      </c>
      <c r="AX1038" s="7" t="s">
        <v>1370</v>
      </c>
    </row>
    <row r="1039" spans="1:50" ht="12.75" hidden="1" customHeight="1" outlineLevel="1">
      <c r="A1039" t="s">
        <v>203</v>
      </c>
      <c r="B1039" t="s">
        <v>559</v>
      </c>
      <c r="C1039" s="1">
        <f t="shared" si="393"/>
        <v>8412</v>
      </c>
      <c r="D1039" s="7">
        <f>IF(N1039&gt;0, RANK(N1039,(N1039:P1039,Q1039:AE1039)),0)</f>
        <v>1</v>
      </c>
      <c r="E1039" s="7">
        <f>IF(O1039&gt;0,RANK(O1039,(N1039:P1039,Q1039:AE1039)),0)</f>
        <v>2</v>
      </c>
      <c r="F1039" s="7">
        <f>IF(P1039&gt;0,RANK(P1039,(N1039:P1039,Q1039:AE1039)),0)</f>
        <v>0</v>
      </c>
      <c r="G1039" s="1">
        <f t="shared" si="394"/>
        <v>2463</v>
      </c>
      <c r="H1039" s="2">
        <f t="shared" si="395"/>
        <v>0.29279600570613412</v>
      </c>
      <c r="I1039" s="2"/>
      <c r="J1039" s="2">
        <f t="shared" si="396"/>
        <v>0.63766048502139805</v>
      </c>
      <c r="K1039" s="2">
        <f t="shared" si="397"/>
        <v>0.34486447931526393</v>
      </c>
      <c r="L1039" s="2">
        <f t="shared" si="398"/>
        <v>0</v>
      </c>
      <c r="M1039" s="2">
        <f t="shared" si="399"/>
        <v>1.7475035663338023E-2</v>
      </c>
      <c r="N1039" s="113">
        <v>5364</v>
      </c>
      <c r="O1039" s="113">
        <v>2901</v>
      </c>
      <c r="P1039" s="113"/>
      <c r="Q1039" s="113">
        <v>147</v>
      </c>
      <c r="R1039" s="113"/>
      <c r="S1039" s="113"/>
      <c r="T1039" s="113"/>
      <c r="U1039" s="113"/>
      <c r="V1039" s="113"/>
      <c r="W1039" s="113"/>
      <c r="X1039" s="113"/>
      <c r="Y1039" s="113"/>
      <c r="Z1039" s="113"/>
      <c r="AA1039" s="113"/>
      <c r="AB1039" s="113"/>
      <c r="AC1039" s="113"/>
      <c r="AD1039" s="113"/>
      <c r="AE1039" s="113"/>
      <c r="AG1039" s="7">
        <f>IF(Q1039&gt;0,RANK(Q1039,(N1039:P1039,Q1039:AE1039)),0)</f>
        <v>3</v>
      </c>
      <c r="AH1039" s="7">
        <f>IF(R1039&gt;0,RANK(R1039,(N1039:P1039,Q1039:AE1039)),0)</f>
        <v>0</v>
      </c>
      <c r="AI1039" s="7">
        <f>IF(T1039&gt;0,RANK(T1039,(N1039:P1039,Q1039:AE1039)),0)</f>
        <v>0</v>
      </c>
      <c r="AJ1039" s="7">
        <f>IF(S1039&gt;0,RANK(S1039,(N1039:P1039,Q1039:AE1039)),0)</f>
        <v>0</v>
      </c>
      <c r="AK1039" s="2">
        <f t="shared" si="400"/>
        <v>1.7475035663338089E-2</v>
      </c>
      <c r="AL1039" s="2">
        <f t="shared" si="401"/>
        <v>0</v>
      </c>
      <c r="AM1039" s="2">
        <f t="shared" si="402"/>
        <v>0</v>
      </c>
      <c r="AN1039" s="2">
        <f t="shared" si="403"/>
        <v>0</v>
      </c>
      <c r="AP1039" t="s">
        <v>203</v>
      </c>
      <c r="AQ1039" t="s">
        <v>559</v>
      </c>
      <c r="AR1039">
        <v>5</v>
      </c>
      <c r="AT1039" s="97">
        <v>21</v>
      </c>
      <c r="AU1039" s="99">
        <v>13</v>
      </c>
      <c r="AV1039" s="103">
        <f t="shared" si="381"/>
        <v>21013</v>
      </c>
      <c r="AX1039" s="7" t="s">
        <v>1370</v>
      </c>
    </row>
    <row r="1040" spans="1:50" ht="12.75" hidden="1" customHeight="1" outlineLevel="1">
      <c r="A1040" t="s">
        <v>1435</v>
      </c>
      <c r="B1040" t="s">
        <v>559</v>
      </c>
      <c r="C1040" s="1">
        <f t="shared" si="393"/>
        <v>21261</v>
      </c>
      <c r="D1040" s="7">
        <f>IF(N1040&gt;0, RANK(N1040,(N1040:P1040,Q1040:AE1040)),0)</f>
        <v>1</v>
      </c>
      <c r="E1040" s="7">
        <f>IF(O1040&gt;0,RANK(O1040,(N1040:P1040,Q1040:AE1040)),0)</f>
        <v>2</v>
      </c>
      <c r="F1040" s="7">
        <f>IF(P1040&gt;0,RANK(P1040,(N1040:P1040,Q1040:AE1040)),0)</f>
        <v>0</v>
      </c>
      <c r="G1040" s="1">
        <f t="shared" si="394"/>
        <v>1847</v>
      </c>
      <c r="H1040" s="2">
        <f t="shared" si="395"/>
        <v>8.6872677672734114E-2</v>
      </c>
      <c r="I1040" s="2"/>
      <c r="J1040" s="2">
        <f t="shared" si="396"/>
        <v>0.53487606415502564</v>
      </c>
      <c r="K1040" s="2">
        <f t="shared" si="397"/>
        <v>0.44800338648229154</v>
      </c>
      <c r="L1040" s="2">
        <f t="shared" si="398"/>
        <v>0</v>
      </c>
      <c r="M1040" s="2">
        <f t="shared" si="399"/>
        <v>1.7120549362682813E-2</v>
      </c>
      <c r="N1040" s="113">
        <v>11372</v>
      </c>
      <c r="O1040" s="113">
        <v>9525</v>
      </c>
      <c r="P1040" s="113"/>
      <c r="Q1040" s="113">
        <v>364</v>
      </c>
      <c r="R1040" s="113"/>
      <c r="S1040" s="113"/>
      <c r="T1040" s="113"/>
      <c r="U1040" s="113"/>
      <c r="V1040" s="113"/>
      <c r="W1040" s="113"/>
      <c r="X1040" s="113"/>
      <c r="Y1040" s="113"/>
      <c r="Z1040" s="113"/>
      <c r="AA1040" s="113"/>
      <c r="AB1040" s="113"/>
      <c r="AC1040" s="113"/>
      <c r="AD1040" s="113"/>
      <c r="AE1040" s="113"/>
      <c r="AG1040" s="7">
        <f>IF(Q1040&gt;0,RANK(Q1040,(N1040:P1040,Q1040:AE1040)),0)</f>
        <v>3</v>
      </c>
      <c r="AH1040" s="7">
        <f>IF(R1040&gt;0,RANK(R1040,(N1040:P1040,Q1040:AE1040)),0)</f>
        <v>0</v>
      </c>
      <c r="AI1040" s="7">
        <f>IF(T1040&gt;0,RANK(T1040,(N1040:P1040,Q1040:AE1040)),0)</f>
        <v>0</v>
      </c>
      <c r="AJ1040" s="7">
        <f>IF(S1040&gt;0,RANK(S1040,(N1040:P1040,Q1040:AE1040)),0)</f>
        <v>0</v>
      </c>
      <c r="AK1040" s="2">
        <f t="shared" si="400"/>
        <v>1.7120549362682848E-2</v>
      </c>
      <c r="AL1040" s="2">
        <f t="shared" si="401"/>
        <v>0</v>
      </c>
      <c r="AM1040" s="2">
        <f t="shared" si="402"/>
        <v>0</v>
      </c>
      <c r="AN1040" s="2">
        <f t="shared" si="403"/>
        <v>0</v>
      </c>
      <c r="AP1040" t="s">
        <v>1435</v>
      </c>
      <c r="AQ1040" t="s">
        <v>559</v>
      </c>
      <c r="AR1040">
        <v>4</v>
      </c>
      <c r="AT1040" s="97">
        <v>21</v>
      </c>
      <c r="AU1040" s="99">
        <v>15</v>
      </c>
      <c r="AV1040" s="103">
        <f t="shared" si="381"/>
        <v>21015</v>
      </c>
      <c r="AX1040" s="7" t="s">
        <v>1370</v>
      </c>
    </row>
    <row r="1041" spans="1:50" ht="12.75" hidden="1" customHeight="1" outlineLevel="1">
      <c r="A1041" t="s">
        <v>1190</v>
      </c>
      <c r="B1041" t="s">
        <v>559</v>
      </c>
      <c r="C1041" s="1">
        <f t="shared" si="393"/>
        <v>6055</v>
      </c>
      <c r="D1041" s="7">
        <f>IF(N1041&gt;0, RANK(N1041,(N1041:P1041,Q1041:AE1041)),0)</f>
        <v>1</v>
      </c>
      <c r="E1041" s="7">
        <f>IF(O1041&gt;0,RANK(O1041,(N1041:P1041,Q1041:AE1041)),0)</f>
        <v>2</v>
      </c>
      <c r="F1041" s="7">
        <f>IF(P1041&gt;0,RANK(P1041,(N1041:P1041,Q1041:AE1041)),0)</f>
        <v>0</v>
      </c>
      <c r="G1041" s="1">
        <f t="shared" si="394"/>
        <v>2411</v>
      </c>
      <c r="H1041" s="2">
        <f t="shared" si="395"/>
        <v>0.39818331957060282</v>
      </c>
      <c r="I1041" s="2"/>
      <c r="J1041" s="2">
        <f t="shared" si="396"/>
        <v>0.69165978530140382</v>
      </c>
      <c r="K1041" s="2">
        <f t="shared" si="397"/>
        <v>0.29347646573080099</v>
      </c>
      <c r="L1041" s="2">
        <f t="shared" si="398"/>
        <v>0</v>
      </c>
      <c r="M1041" s="2">
        <f t="shared" si="399"/>
        <v>1.4863748967795187E-2</v>
      </c>
      <c r="N1041" s="113">
        <v>4188</v>
      </c>
      <c r="O1041" s="113">
        <v>1777</v>
      </c>
      <c r="P1041" s="113"/>
      <c r="Q1041" s="113">
        <v>90</v>
      </c>
      <c r="R1041" s="113"/>
      <c r="S1041" s="113"/>
      <c r="T1041" s="113"/>
      <c r="U1041" s="113"/>
      <c r="V1041" s="113"/>
      <c r="W1041" s="113"/>
      <c r="X1041" s="113"/>
      <c r="Y1041" s="113"/>
      <c r="Z1041" s="113"/>
      <c r="AA1041" s="113"/>
      <c r="AB1041" s="113"/>
      <c r="AC1041" s="113"/>
      <c r="AD1041" s="113"/>
      <c r="AE1041" s="113"/>
      <c r="AG1041" s="7">
        <f>IF(Q1041&gt;0,RANK(Q1041,(N1041:P1041,Q1041:AE1041)),0)</f>
        <v>3</v>
      </c>
      <c r="AH1041" s="7">
        <f>IF(R1041&gt;0,RANK(R1041,(N1041:P1041,Q1041:AE1041)),0)</f>
        <v>0</v>
      </c>
      <c r="AI1041" s="7">
        <f>IF(T1041&gt;0,RANK(T1041,(N1041:P1041,Q1041:AE1041)),0)</f>
        <v>0</v>
      </c>
      <c r="AJ1041" s="7">
        <f>IF(S1041&gt;0,RANK(S1041,(N1041:P1041,Q1041:AE1041)),0)</f>
        <v>0</v>
      </c>
      <c r="AK1041" s="2">
        <f t="shared" si="400"/>
        <v>1.486374896779521E-2</v>
      </c>
      <c r="AL1041" s="2">
        <f t="shared" si="401"/>
        <v>0</v>
      </c>
      <c r="AM1041" s="2">
        <f t="shared" si="402"/>
        <v>0</v>
      </c>
      <c r="AN1041" s="2">
        <f t="shared" si="403"/>
        <v>0</v>
      </c>
      <c r="AP1041" t="s">
        <v>1190</v>
      </c>
      <c r="AQ1041" t="s">
        <v>559</v>
      </c>
      <c r="AR1041">
        <v>6</v>
      </c>
      <c r="AT1041" s="97">
        <v>21</v>
      </c>
      <c r="AU1041" s="99">
        <v>17</v>
      </c>
      <c r="AV1041" s="103">
        <f t="shared" si="381"/>
        <v>21017</v>
      </c>
      <c r="AX1041" s="7" t="s">
        <v>1370</v>
      </c>
    </row>
    <row r="1042" spans="1:50" ht="12.75" hidden="1" customHeight="1" outlineLevel="1">
      <c r="A1042" t="s">
        <v>71</v>
      </c>
      <c r="B1042" t="s">
        <v>559</v>
      </c>
      <c r="C1042" s="1">
        <f t="shared" si="393"/>
        <v>19516</v>
      </c>
      <c r="D1042" s="7">
        <f>IF(N1042&gt;0, RANK(N1042,(N1042:P1042,Q1042:AE1042)),0)</f>
        <v>1</v>
      </c>
      <c r="E1042" s="7">
        <f>IF(O1042&gt;0,RANK(O1042,(N1042:P1042,Q1042:AE1042)),0)</f>
        <v>2</v>
      </c>
      <c r="F1042" s="7">
        <f>IF(P1042&gt;0,RANK(P1042,(N1042:P1042,Q1042:AE1042)),0)</f>
        <v>0</v>
      </c>
      <c r="G1042" s="1">
        <f t="shared" si="394"/>
        <v>7180</v>
      </c>
      <c r="H1042" s="2">
        <f t="shared" si="395"/>
        <v>0.36790325886452141</v>
      </c>
      <c r="I1042" s="2"/>
      <c r="J1042" s="2">
        <f t="shared" si="396"/>
        <v>0.67923754867800779</v>
      </c>
      <c r="K1042" s="2">
        <f t="shared" si="397"/>
        <v>0.31133428981348638</v>
      </c>
      <c r="L1042" s="2">
        <f t="shared" si="398"/>
        <v>0</v>
      </c>
      <c r="M1042" s="2">
        <f t="shared" si="399"/>
        <v>9.428161508505839E-3</v>
      </c>
      <c r="N1042" s="113">
        <v>13256</v>
      </c>
      <c r="O1042" s="113">
        <v>6076</v>
      </c>
      <c r="P1042" s="113"/>
      <c r="Q1042" s="113">
        <v>184</v>
      </c>
      <c r="R1042" s="113"/>
      <c r="S1042" s="113"/>
      <c r="T1042" s="113"/>
      <c r="U1042" s="113"/>
      <c r="V1042" s="113"/>
      <c r="W1042" s="113"/>
      <c r="X1042" s="113"/>
      <c r="Y1042" s="113"/>
      <c r="Z1042" s="113"/>
      <c r="AA1042" s="113"/>
      <c r="AB1042" s="113"/>
      <c r="AC1042" s="113"/>
      <c r="AD1042" s="113"/>
      <c r="AE1042" s="113"/>
      <c r="AG1042" s="7">
        <f>IF(Q1042&gt;0,RANK(Q1042,(N1042:P1042,Q1042:AE1042)),0)</f>
        <v>3</v>
      </c>
      <c r="AH1042" s="7">
        <f>IF(R1042&gt;0,RANK(R1042,(N1042:P1042,Q1042:AE1042)),0)</f>
        <v>0</v>
      </c>
      <c r="AI1042" s="7">
        <f>IF(T1042&gt;0,RANK(T1042,(N1042:P1042,Q1042:AE1042)),0)</f>
        <v>0</v>
      </c>
      <c r="AJ1042" s="7">
        <f>IF(S1042&gt;0,RANK(S1042,(N1042:P1042,Q1042:AE1042)),0)</f>
        <v>0</v>
      </c>
      <c r="AK1042" s="2">
        <f t="shared" si="400"/>
        <v>9.4281615085058407E-3</v>
      </c>
      <c r="AL1042" s="2">
        <f t="shared" si="401"/>
        <v>0</v>
      </c>
      <c r="AM1042" s="2">
        <f t="shared" si="402"/>
        <v>0</v>
      </c>
      <c r="AN1042" s="2">
        <f t="shared" si="403"/>
        <v>0</v>
      </c>
      <c r="AP1042" t="s">
        <v>71</v>
      </c>
      <c r="AQ1042" t="s">
        <v>559</v>
      </c>
      <c r="AR1042">
        <v>4</v>
      </c>
      <c r="AT1042" s="97">
        <v>21</v>
      </c>
      <c r="AU1042" s="99">
        <v>19</v>
      </c>
      <c r="AV1042" s="103">
        <f t="shared" si="381"/>
        <v>21019</v>
      </c>
      <c r="AX1042" s="7" t="s">
        <v>1370</v>
      </c>
    </row>
    <row r="1043" spans="1:50" ht="12.75" hidden="1" customHeight="1" outlineLevel="1">
      <c r="A1043" t="s">
        <v>592</v>
      </c>
      <c r="B1043" t="s">
        <v>559</v>
      </c>
      <c r="C1043" s="1">
        <f t="shared" si="393"/>
        <v>8308</v>
      </c>
      <c r="D1043" s="7">
        <f>IF(N1043&gt;0, RANK(N1043,(N1043:P1043,Q1043:AE1043)),0)</f>
        <v>1</v>
      </c>
      <c r="E1043" s="7">
        <f>IF(O1043&gt;0,RANK(O1043,(N1043:P1043,Q1043:AE1043)),0)</f>
        <v>2</v>
      </c>
      <c r="F1043" s="7">
        <f>IF(P1043&gt;0,RANK(P1043,(N1043:P1043,Q1043:AE1043)),0)</f>
        <v>0</v>
      </c>
      <c r="G1043" s="1">
        <f t="shared" si="394"/>
        <v>1815</v>
      </c>
      <c r="H1043" s="2">
        <f t="shared" si="395"/>
        <v>0.21846413095811265</v>
      </c>
      <c r="I1043" s="2"/>
      <c r="J1043" s="2">
        <f t="shared" si="396"/>
        <v>0.60483870967741937</v>
      </c>
      <c r="K1043" s="2">
        <f t="shared" si="397"/>
        <v>0.38637457871930669</v>
      </c>
      <c r="L1043" s="2">
        <f t="shared" si="398"/>
        <v>0</v>
      </c>
      <c r="M1043" s="2">
        <f t="shared" si="399"/>
        <v>8.7867116032739334E-3</v>
      </c>
      <c r="N1043" s="113">
        <v>5025</v>
      </c>
      <c r="O1043" s="113">
        <v>3210</v>
      </c>
      <c r="P1043" s="113"/>
      <c r="Q1043" s="113">
        <v>73</v>
      </c>
      <c r="R1043" s="113"/>
      <c r="S1043" s="113"/>
      <c r="T1043" s="113"/>
      <c r="U1043" s="113"/>
      <c r="V1043" s="113"/>
      <c r="W1043" s="113"/>
      <c r="X1043" s="113"/>
      <c r="Y1043" s="113"/>
      <c r="Z1043" s="113"/>
      <c r="AA1043" s="113"/>
      <c r="AB1043" s="113"/>
      <c r="AC1043" s="113"/>
      <c r="AD1043" s="113"/>
      <c r="AE1043" s="113"/>
      <c r="AG1043" s="7">
        <f>IF(Q1043&gt;0,RANK(Q1043,(N1043:P1043,Q1043:AE1043)),0)</f>
        <v>3</v>
      </c>
      <c r="AH1043" s="7">
        <f>IF(R1043&gt;0,RANK(R1043,(N1043:P1043,Q1043:AE1043)),0)</f>
        <v>0</v>
      </c>
      <c r="AI1043" s="7">
        <f>IF(T1043&gt;0,RANK(T1043,(N1043:P1043,Q1043:AE1043)),0)</f>
        <v>0</v>
      </c>
      <c r="AJ1043" s="7">
        <f>IF(S1043&gt;0,RANK(S1043,(N1043:P1043,Q1043:AE1043)),0)</f>
        <v>0</v>
      </c>
      <c r="AK1043" s="2">
        <f t="shared" si="400"/>
        <v>8.7867116032739525E-3</v>
      </c>
      <c r="AL1043" s="2">
        <f t="shared" si="401"/>
        <v>0</v>
      </c>
      <c r="AM1043" s="2">
        <f t="shared" si="402"/>
        <v>0</v>
      </c>
      <c r="AN1043" s="2">
        <f t="shared" si="403"/>
        <v>0</v>
      </c>
      <c r="AP1043" t="s">
        <v>592</v>
      </c>
      <c r="AQ1043" t="s">
        <v>559</v>
      </c>
      <c r="AR1043">
        <v>6</v>
      </c>
      <c r="AT1043" s="97">
        <v>21</v>
      </c>
      <c r="AU1043" s="99">
        <v>21</v>
      </c>
      <c r="AV1043" s="103">
        <f t="shared" si="381"/>
        <v>21021</v>
      </c>
      <c r="AX1043" s="7" t="s">
        <v>1370</v>
      </c>
    </row>
    <row r="1044" spans="1:50" ht="12.75" hidden="1" customHeight="1" outlineLevel="1">
      <c r="A1044" t="s">
        <v>1036</v>
      </c>
      <c r="B1044" t="s">
        <v>559</v>
      </c>
      <c r="C1044" s="1">
        <f t="shared" si="393"/>
        <v>2387</v>
      </c>
      <c r="D1044" s="7">
        <f>IF(N1044&gt;0, RANK(N1044,(N1044:P1044,Q1044:AE1044)),0)</f>
        <v>1</v>
      </c>
      <c r="E1044" s="7">
        <f>IF(O1044&gt;0,RANK(O1044,(N1044:P1044,Q1044:AE1044)),0)</f>
        <v>2</v>
      </c>
      <c r="F1044" s="7">
        <f>IF(P1044&gt;0,RANK(P1044,(N1044:P1044,Q1044:AE1044)),0)</f>
        <v>0</v>
      </c>
      <c r="G1044" s="1">
        <f t="shared" si="394"/>
        <v>1131</v>
      </c>
      <c r="H1044" s="2">
        <f t="shared" si="395"/>
        <v>0.4738165060745706</v>
      </c>
      <c r="I1044" s="2"/>
      <c r="J1044" s="2">
        <f t="shared" si="396"/>
        <v>0.72894847088395476</v>
      </c>
      <c r="K1044" s="2">
        <f t="shared" si="397"/>
        <v>0.25513196480938416</v>
      </c>
      <c r="L1044" s="2">
        <f t="shared" si="398"/>
        <v>0</v>
      </c>
      <c r="M1044" s="2">
        <f t="shared" si="399"/>
        <v>1.5919564306661083E-2</v>
      </c>
      <c r="N1044" s="113">
        <v>1740</v>
      </c>
      <c r="O1044" s="113">
        <v>609</v>
      </c>
      <c r="P1044" s="113"/>
      <c r="Q1044" s="113">
        <v>38</v>
      </c>
      <c r="R1044" s="113"/>
      <c r="S1044" s="113"/>
      <c r="T1044" s="113"/>
      <c r="U1044" s="113"/>
      <c r="V1044" s="113"/>
      <c r="W1044" s="113"/>
      <c r="X1044" s="113"/>
      <c r="Y1044" s="113"/>
      <c r="Z1044" s="113"/>
      <c r="AA1044" s="113"/>
      <c r="AB1044" s="113"/>
      <c r="AC1044" s="113"/>
      <c r="AD1044" s="113"/>
      <c r="AE1044" s="113"/>
      <c r="AG1044" s="7">
        <f>IF(Q1044&gt;0,RANK(Q1044,(N1044:P1044,Q1044:AE1044)),0)</f>
        <v>3</v>
      </c>
      <c r="AH1044" s="7">
        <f>IF(R1044&gt;0,RANK(R1044,(N1044:P1044,Q1044:AE1044)),0)</f>
        <v>0</v>
      </c>
      <c r="AI1044" s="7">
        <f>IF(T1044&gt;0,RANK(T1044,(N1044:P1044,Q1044:AE1044)),0)</f>
        <v>0</v>
      </c>
      <c r="AJ1044" s="7">
        <f>IF(S1044&gt;0,RANK(S1044,(N1044:P1044,Q1044:AE1044)),0)</f>
        <v>0</v>
      </c>
      <c r="AK1044" s="2">
        <f t="shared" si="400"/>
        <v>1.5919564306661083E-2</v>
      </c>
      <c r="AL1044" s="2">
        <f t="shared" si="401"/>
        <v>0</v>
      </c>
      <c r="AM1044" s="2">
        <f t="shared" si="402"/>
        <v>0</v>
      </c>
      <c r="AN1044" s="2">
        <f t="shared" si="403"/>
        <v>0</v>
      </c>
      <c r="AP1044" t="s">
        <v>1036</v>
      </c>
      <c r="AQ1044" t="s">
        <v>559</v>
      </c>
      <c r="AR1044">
        <v>4</v>
      </c>
      <c r="AT1044" s="97">
        <v>21</v>
      </c>
      <c r="AU1044" s="99">
        <v>23</v>
      </c>
      <c r="AV1044" s="103">
        <f t="shared" si="381"/>
        <v>21023</v>
      </c>
      <c r="AX1044" s="7" t="s">
        <v>1370</v>
      </c>
    </row>
    <row r="1045" spans="1:50" ht="12.75" hidden="1" customHeight="1" outlineLevel="1">
      <c r="A1045" t="s">
        <v>1310</v>
      </c>
      <c r="B1045" t="s">
        <v>559</v>
      </c>
      <c r="C1045" s="1">
        <f t="shared" si="393"/>
        <v>4873</v>
      </c>
      <c r="D1045" s="7">
        <f>IF(N1045&gt;0, RANK(N1045,(N1045:P1045,Q1045:AE1045)),0)</f>
        <v>1</v>
      </c>
      <c r="E1045" s="7">
        <f>IF(O1045&gt;0,RANK(O1045,(N1045:P1045,Q1045:AE1045)),0)</f>
        <v>2</v>
      </c>
      <c r="F1045" s="7">
        <f>IF(P1045&gt;0,RANK(P1045,(N1045:P1045,Q1045:AE1045)),0)</f>
        <v>0</v>
      </c>
      <c r="G1045" s="1">
        <f t="shared" si="394"/>
        <v>2979</v>
      </c>
      <c r="H1045" s="2">
        <f t="shared" si="395"/>
        <v>0.6113277241945414</v>
      </c>
      <c r="I1045" s="2"/>
      <c r="J1045" s="2">
        <f t="shared" si="396"/>
        <v>0.80238046378001227</v>
      </c>
      <c r="K1045" s="2">
        <f t="shared" si="397"/>
        <v>0.19105273958547095</v>
      </c>
      <c r="L1045" s="2">
        <f t="shared" si="398"/>
        <v>0</v>
      </c>
      <c r="M1045" s="2">
        <f t="shared" si="399"/>
        <v>6.5667966345167861E-3</v>
      </c>
      <c r="N1045" s="113">
        <v>3910</v>
      </c>
      <c r="O1045" s="113">
        <v>931</v>
      </c>
      <c r="P1045" s="113"/>
      <c r="Q1045" s="113">
        <v>32</v>
      </c>
      <c r="R1045" s="113"/>
      <c r="S1045" s="113"/>
      <c r="T1045" s="113"/>
      <c r="U1045" s="113"/>
      <c r="V1045" s="113"/>
      <c r="W1045" s="113"/>
      <c r="X1045" s="113"/>
      <c r="Y1045" s="113"/>
      <c r="Z1045" s="113"/>
      <c r="AA1045" s="113"/>
      <c r="AB1045" s="113"/>
      <c r="AC1045" s="113"/>
      <c r="AD1045" s="113"/>
      <c r="AE1045" s="113"/>
      <c r="AG1045" s="7">
        <f>IF(Q1045&gt;0,RANK(Q1045,(N1045:P1045,Q1045:AE1045)),0)</f>
        <v>3</v>
      </c>
      <c r="AH1045" s="7">
        <f>IF(R1045&gt;0,RANK(R1045,(N1045:P1045,Q1045:AE1045)),0)</f>
        <v>0</v>
      </c>
      <c r="AI1045" s="7">
        <f>IF(T1045&gt;0,RANK(T1045,(N1045:P1045,Q1045:AE1045)),0)</f>
        <v>0</v>
      </c>
      <c r="AJ1045" s="7">
        <f>IF(S1045&gt;0,RANK(S1045,(N1045:P1045,Q1045:AE1045)),0)</f>
        <v>0</v>
      </c>
      <c r="AK1045" s="2">
        <f t="shared" si="400"/>
        <v>6.5667966345167245E-3</v>
      </c>
      <c r="AL1045" s="2">
        <f t="shared" si="401"/>
        <v>0</v>
      </c>
      <c r="AM1045" s="2">
        <f t="shared" si="402"/>
        <v>0</v>
      </c>
      <c r="AN1045" s="2">
        <f t="shared" si="403"/>
        <v>0</v>
      </c>
      <c r="AP1045" t="s">
        <v>1310</v>
      </c>
      <c r="AQ1045" t="s">
        <v>559</v>
      </c>
      <c r="AR1045">
        <v>5</v>
      </c>
      <c r="AT1045" s="97">
        <v>21</v>
      </c>
      <c r="AU1045" s="99">
        <v>25</v>
      </c>
      <c r="AV1045" s="103">
        <f t="shared" si="381"/>
        <v>21025</v>
      </c>
      <c r="AX1045" s="7" t="s">
        <v>1370</v>
      </c>
    </row>
    <row r="1046" spans="1:50" ht="12.75" hidden="1" customHeight="1" outlineLevel="1">
      <c r="A1046" t="s">
        <v>1282</v>
      </c>
      <c r="B1046" t="s">
        <v>559</v>
      </c>
      <c r="C1046" s="1">
        <f t="shared" si="393"/>
        <v>6468</v>
      </c>
      <c r="D1046" s="7">
        <f>IF(N1046&gt;0, RANK(N1046,(N1046:P1046,Q1046:AE1046)),0)</f>
        <v>1</v>
      </c>
      <c r="E1046" s="7">
        <f>IF(O1046&gt;0,RANK(O1046,(N1046:P1046,Q1046:AE1046)),0)</f>
        <v>2</v>
      </c>
      <c r="F1046" s="7">
        <f>IF(P1046&gt;0,RANK(P1046,(N1046:P1046,Q1046:AE1046)),0)</f>
        <v>0</v>
      </c>
      <c r="G1046" s="1">
        <f t="shared" si="394"/>
        <v>2202</v>
      </c>
      <c r="H1046" s="2">
        <f t="shared" si="395"/>
        <v>0.34044526901669758</v>
      </c>
      <c r="I1046" s="2"/>
      <c r="J1046" s="2">
        <f t="shared" si="396"/>
        <v>0.66697588126159557</v>
      </c>
      <c r="K1046" s="2">
        <f t="shared" si="397"/>
        <v>0.32653061224489793</v>
      </c>
      <c r="L1046" s="2">
        <f t="shared" si="398"/>
        <v>0</v>
      </c>
      <c r="M1046" s="2">
        <f t="shared" si="399"/>
        <v>6.4935064935064957E-3</v>
      </c>
      <c r="N1046" s="113">
        <v>4314</v>
      </c>
      <c r="O1046" s="113">
        <v>2112</v>
      </c>
      <c r="P1046" s="113"/>
      <c r="Q1046" s="113">
        <v>42</v>
      </c>
      <c r="R1046" s="113"/>
      <c r="S1046" s="113"/>
      <c r="T1046" s="113"/>
      <c r="U1046" s="113"/>
      <c r="V1046" s="113"/>
      <c r="W1046" s="113"/>
      <c r="X1046" s="113"/>
      <c r="Y1046" s="113"/>
      <c r="Z1046" s="113"/>
      <c r="AA1046" s="113"/>
      <c r="AB1046" s="113"/>
      <c r="AC1046" s="113"/>
      <c r="AD1046" s="113"/>
      <c r="AE1046" s="113"/>
      <c r="AG1046" s="7">
        <f>IF(Q1046&gt;0,RANK(Q1046,(N1046:P1046,Q1046:AE1046)),0)</f>
        <v>3</v>
      </c>
      <c r="AH1046" s="7">
        <f>IF(R1046&gt;0,RANK(R1046,(N1046:P1046,Q1046:AE1046)),0)</f>
        <v>0</v>
      </c>
      <c r="AI1046" s="7">
        <f>IF(T1046&gt;0,RANK(T1046,(N1046:P1046,Q1046:AE1046)),0)</f>
        <v>0</v>
      </c>
      <c r="AJ1046" s="7">
        <f>IF(S1046&gt;0,RANK(S1046,(N1046:P1046,Q1046:AE1046)),0)</f>
        <v>0</v>
      </c>
      <c r="AK1046" s="2">
        <f t="shared" si="400"/>
        <v>6.4935064935064939E-3</v>
      </c>
      <c r="AL1046" s="2">
        <f t="shared" si="401"/>
        <v>0</v>
      </c>
      <c r="AM1046" s="2">
        <f t="shared" si="402"/>
        <v>0</v>
      </c>
      <c r="AN1046" s="2">
        <f t="shared" si="403"/>
        <v>0</v>
      </c>
      <c r="AP1046" t="s">
        <v>1282</v>
      </c>
      <c r="AQ1046" t="s">
        <v>559</v>
      </c>
      <c r="AR1046">
        <v>2</v>
      </c>
      <c r="AT1046" s="97">
        <v>21</v>
      </c>
      <c r="AU1046" s="99">
        <v>27</v>
      </c>
      <c r="AV1046" s="103">
        <f t="shared" si="381"/>
        <v>21027</v>
      </c>
      <c r="AX1046" s="7" t="s">
        <v>1370</v>
      </c>
    </row>
    <row r="1047" spans="1:50" ht="12.75" hidden="1" customHeight="1" outlineLevel="1">
      <c r="A1047" t="s">
        <v>753</v>
      </c>
      <c r="B1047" t="s">
        <v>559</v>
      </c>
      <c r="C1047" s="1">
        <f t="shared" si="393"/>
        <v>17375</v>
      </c>
      <c r="D1047" s="7">
        <f>IF(N1047&gt;0, RANK(N1047,(N1047:P1047,Q1047:AE1047)),0)</f>
        <v>1</v>
      </c>
      <c r="E1047" s="7">
        <f>IF(O1047&gt;0,RANK(O1047,(N1047:P1047,Q1047:AE1047)),0)</f>
        <v>2</v>
      </c>
      <c r="F1047" s="7">
        <f>IF(P1047&gt;0,RANK(P1047,(N1047:P1047,Q1047:AE1047)),0)</f>
        <v>0</v>
      </c>
      <c r="G1047" s="1">
        <f t="shared" si="394"/>
        <v>4749</v>
      </c>
      <c r="H1047" s="2">
        <f t="shared" si="395"/>
        <v>0.27332374100719425</v>
      </c>
      <c r="I1047" s="2"/>
      <c r="J1047" s="2">
        <f t="shared" si="396"/>
        <v>0.6304460431654676</v>
      </c>
      <c r="K1047" s="2">
        <f t="shared" si="397"/>
        <v>0.3571223021582734</v>
      </c>
      <c r="L1047" s="2">
        <f t="shared" si="398"/>
        <v>0</v>
      </c>
      <c r="M1047" s="2">
        <f t="shared" si="399"/>
        <v>1.2431654676259007E-2</v>
      </c>
      <c r="N1047" s="113">
        <v>10954</v>
      </c>
      <c r="O1047" s="113">
        <v>6205</v>
      </c>
      <c r="P1047" s="113"/>
      <c r="Q1047" s="113">
        <v>216</v>
      </c>
      <c r="R1047" s="113"/>
      <c r="S1047" s="113"/>
      <c r="T1047" s="113"/>
      <c r="U1047" s="113"/>
      <c r="V1047" s="113"/>
      <c r="W1047" s="113"/>
      <c r="X1047" s="113"/>
      <c r="Y1047" s="113"/>
      <c r="Z1047" s="113"/>
      <c r="AA1047" s="113"/>
      <c r="AB1047" s="113"/>
      <c r="AC1047" s="113"/>
      <c r="AD1047" s="113"/>
      <c r="AE1047" s="113"/>
      <c r="AG1047" s="7">
        <f>IF(Q1047&gt;0,RANK(Q1047,(N1047:P1047,Q1047:AE1047)),0)</f>
        <v>3</v>
      </c>
      <c r="AH1047" s="7">
        <f>IF(R1047&gt;0,RANK(R1047,(N1047:P1047,Q1047:AE1047)),0)</f>
        <v>0</v>
      </c>
      <c r="AI1047" s="7">
        <f>IF(T1047&gt;0,RANK(T1047,(N1047:P1047,Q1047:AE1047)),0)</f>
        <v>0</v>
      </c>
      <c r="AJ1047" s="7">
        <f>IF(S1047&gt;0,RANK(S1047,(N1047:P1047,Q1047:AE1047)),0)</f>
        <v>0</v>
      </c>
      <c r="AK1047" s="2">
        <f t="shared" si="400"/>
        <v>1.2431654676258994E-2</v>
      </c>
      <c r="AL1047" s="2">
        <f t="shared" si="401"/>
        <v>0</v>
      </c>
      <c r="AM1047" s="2">
        <f t="shared" si="402"/>
        <v>0</v>
      </c>
      <c r="AN1047" s="2">
        <f t="shared" si="403"/>
        <v>0</v>
      </c>
      <c r="AP1047" t="s">
        <v>753</v>
      </c>
      <c r="AQ1047" t="s">
        <v>559</v>
      </c>
      <c r="AR1047">
        <v>2</v>
      </c>
      <c r="AT1047" s="97">
        <v>21</v>
      </c>
      <c r="AU1047" s="99">
        <v>29</v>
      </c>
      <c r="AV1047" s="103">
        <f t="shared" si="381"/>
        <v>21029</v>
      </c>
      <c r="AX1047" s="7" t="s">
        <v>1370</v>
      </c>
    </row>
    <row r="1048" spans="1:50" ht="12.75" hidden="1" customHeight="1" outlineLevel="1">
      <c r="A1048" t="s">
        <v>1492</v>
      </c>
      <c r="B1048" t="s">
        <v>559</v>
      </c>
      <c r="C1048" s="1">
        <f t="shared" si="393"/>
        <v>4098</v>
      </c>
      <c r="D1048" s="7">
        <f>IF(N1048&gt;0, RANK(N1048,(N1048:P1048,Q1048:AE1048)),0)</f>
        <v>2</v>
      </c>
      <c r="E1048" s="7">
        <f>IF(O1048&gt;0,RANK(O1048,(N1048:P1048,Q1048:AE1048)),0)</f>
        <v>1</v>
      </c>
      <c r="F1048" s="7">
        <f>IF(P1048&gt;0,RANK(P1048,(N1048:P1048,Q1048:AE1048)),0)</f>
        <v>0</v>
      </c>
      <c r="G1048" s="1">
        <f t="shared" si="394"/>
        <v>438</v>
      </c>
      <c r="H1048" s="2">
        <f t="shared" si="395"/>
        <v>0.10688140556368961</v>
      </c>
      <c r="I1048" s="2"/>
      <c r="J1048" s="2">
        <f t="shared" si="396"/>
        <v>0.44338701805758907</v>
      </c>
      <c r="K1048" s="2">
        <f t="shared" si="397"/>
        <v>0.5502684236212787</v>
      </c>
      <c r="L1048" s="2">
        <f t="shared" si="398"/>
        <v>0</v>
      </c>
      <c r="M1048" s="2">
        <f t="shared" si="399"/>
        <v>6.3445583211322321E-3</v>
      </c>
      <c r="N1048" s="113">
        <v>1817</v>
      </c>
      <c r="O1048" s="113">
        <v>2255</v>
      </c>
      <c r="P1048" s="113"/>
      <c r="Q1048" s="113">
        <v>26</v>
      </c>
      <c r="R1048" s="113"/>
      <c r="S1048" s="113"/>
      <c r="T1048" s="113"/>
      <c r="U1048" s="113"/>
      <c r="V1048" s="113"/>
      <c r="W1048" s="113"/>
      <c r="X1048" s="113"/>
      <c r="Y1048" s="113"/>
      <c r="Z1048" s="113"/>
      <c r="AA1048" s="113"/>
      <c r="AB1048" s="113"/>
      <c r="AC1048" s="113"/>
      <c r="AD1048" s="113"/>
      <c r="AE1048" s="113"/>
      <c r="AG1048" s="7">
        <f>IF(Q1048&gt;0,RANK(Q1048,(N1048:P1048,Q1048:AE1048)),0)</f>
        <v>3</v>
      </c>
      <c r="AH1048" s="7">
        <f>IF(R1048&gt;0,RANK(R1048,(N1048:P1048,Q1048:AE1048)),0)</f>
        <v>0</v>
      </c>
      <c r="AI1048" s="7">
        <f>IF(T1048&gt;0,RANK(T1048,(N1048:P1048,Q1048:AE1048)),0)</f>
        <v>0</v>
      </c>
      <c r="AJ1048" s="7">
        <f>IF(S1048&gt;0,RANK(S1048,(N1048:P1048,Q1048:AE1048)),0)</f>
        <v>0</v>
      </c>
      <c r="AK1048" s="2">
        <f t="shared" si="400"/>
        <v>6.3445583211322598E-3</v>
      </c>
      <c r="AL1048" s="2">
        <f t="shared" si="401"/>
        <v>0</v>
      </c>
      <c r="AM1048" s="2">
        <f t="shared" si="402"/>
        <v>0</v>
      </c>
      <c r="AN1048" s="2">
        <f t="shared" si="403"/>
        <v>0</v>
      </c>
      <c r="AP1048" t="s">
        <v>1492</v>
      </c>
      <c r="AQ1048" t="s">
        <v>559</v>
      </c>
      <c r="AR1048">
        <v>1</v>
      </c>
      <c r="AT1048" s="97">
        <v>21</v>
      </c>
      <c r="AU1048" s="99">
        <v>31</v>
      </c>
      <c r="AV1048" s="103">
        <f t="shared" si="381"/>
        <v>21031</v>
      </c>
      <c r="AX1048" s="7" t="s">
        <v>1370</v>
      </c>
    </row>
    <row r="1049" spans="1:50" ht="12.75" hidden="1" customHeight="1" outlineLevel="1">
      <c r="A1049" t="s">
        <v>1636</v>
      </c>
      <c r="B1049" t="s">
        <v>559</v>
      </c>
      <c r="C1049" s="1">
        <f t="shared" si="393"/>
        <v>5305</v>
      </c>
      <c r="D1049" s="7">
        <f>IF(N1049&gt;0, RANK(N1049,(N1049:P1049,Q1049:AE1049)),0)</f>
        <v>1</v>
      </c>
      <c r="E1049" s="7">
        <f>IF(O1049&gt;0,RANK(O1049,(N1049:P1049,Q1049:AE1049)),0)</f>
        <v>2</v>
      </c>
      <c r="F1049" s="7">
        <f>IF(P1049&gt;0,RANK(P1049,(N1049:P1049,Q1049:AE1049)),0)</f>
        <v>0</v>
      </c>
      <c r="G1049" s="1">
        <f t="shared" si="394"/>
        <v>2018</v>
      </c>
      <c r="H1049" s="2">
        <f t="shared" si="395"/>
        <v>0.38039585296889727</v>
      </c>
      <c r="I1049" s="2"/>
      <c r="J1049" s="2">
        <f t="shared" si="396"/>
        <v>0.68689915174363803</v>
      </c>
      <c r="K1049" s="2">
        <f t="shared" si="397"/>
        <v>0.30650329877474081</v>
      </c>
      <c r="L1049" s="2">
        <f t="shared" si="398"/>
        <v>0</v>
      </c>
      <c r="M1049" s="2">
        <f t="shared" si="399"/>
        <v>6.5975494816211677E-3</v>
      </c>
      <c r="N1049" s="113">
        <v>3644</v>
      </c>
      <c r="O1049" s="113">
        <v>1626</v>
      </c>
      <c r="P1049" s="113"/>
      <c r="Q1049" s="113">
        <v>35</v>
      </c>
      <c r="R1049" s="113"/>
      <c r="S1049" s="113"/>
      <c r="T1049" s="113"/>
      <c r="U1049" s="113"/>
      <c r="V1049" s="113"/>
      <c r="W1049" s="113"/>
      <c r="X1049" s="113"/>
      <c r="Y1049" s="113"/>
      <c r="Z1049" s="113"/>
      <c r="AA1049" s="113"/>
      <c r="AB1049" s="113"/>
      <c r="AC1049" s="113"/>
      <c r="AD1049" s="113"/>
      <c r="AE1049" s="113"/>
      <c r="AG1049" s="7">
        <f>IF(Q1049&gt;0,RANK(Q1049,(N1049:P1049,Q1049:AE1049)),0)</f>
        <v>3</v>
      </c>
      <c r="AH1049" s="7">
        <f>IF(R1049&gt;0,RANK(R1049,(N1049:P1049,Q1049:AE1049)),0)</f>
        <v>0</v>
      </c>
      <c r="AI1049" s="7">
        <f>IF(T1049&gt;0,RANK(T1049,(N1049:P1049,Q1049:AE1049)),0)</f>
        <v>0</v>
      </c>
      <c r="AJ1049" s="7">
        <f>IF(S1049&gt;0,RANK(S1049,(N1049:P1049,Q1049:AE1049)),0)</f>
        <v>0</v>
      </c>
      <c r="AK1049" s="2">
        <f t="shared" si="400"/>
        <v>6.5975494816211122E-3</v>
      </c>
      <c r="AL1049" s="2">
        <f t="shared" si="401"/>
        <v>0</v>
      </c>
      <c r="AM1049" s="2">
        <f t="shared" si="402"/>
        <v>0</v>
      </c>
      <c r="AN1049" s="2">
        <f t="shared" si="403"/>
        <v>0</v>
      </c>
      <c r="AP1049" t="s">
        <v>1636</v>
      </c>
      <c r="AQ1049" t="s">
        <v>559</v>
      </c>
      <c r="AR1049">
        <v>1</v>
      </c>
      <c r="AT1049" s="97">
        <v>21</v>
      </c>
      <c r="AU1049" s="99">
        <v>33</v>
      </c>
      <c r="AV1049" s="103">
        <f t="shared" si="381"/>
        <v>21033</v>
      </c>
      <c r="AX1049" s="7" t="s">
        <v>1370</v>
      </c>
    </row>
    <row r="1050" spans="1:50" ht="12.75" hidden="1" customHeight="1" outlineLevel="1">
      <c r="A1050" t="s">
        <v>1321</v>
      </c>
      <c r="B1050" t="s">
        <v>559</v>
      </c>
      <c r="C1050" s="1">
        <f t="shared" si="393"/>
        <v>11632</v>
      </c>
      <c r="D1050" s="7">
        <f>IF(N1050&gt;0, RANK(N1050,(N1050:P1050,Q1050:AE1050)),0)</f>
        <v>1</v>
      </c>
      <c r="E1050" s="7">
        <f>IF(O1050&gt;0,RANK(O1050,(N1050:P1050,Q1050:AE1050)),0)</f>
        <v>2</v>
      </c>
      <c r="F1050" s="7">
        <f>IF(P1050&gt;0,RANK(P1050,(N1050:P1050,Q1050:AE1050)),0)</f>
        <v>0</v>
      </c>
      <c r="G1050" s="1">
        <f t="shared" si="394"/>
        <v>3394</v>
      </c>
      <c r="H1050" s="2">
        <f t="shared" si="395"/>
        <v>0.29178129298486932</v>
      </c>
      <c r="I1050" s="2"/>
      <c r="J1050" s="2">
        <f t="shared" si="396"/>
        <v>0.64064649243466298</v>
      </c>
      <c r="K1050" s="2">
        <f t="shared" si="397"/>
        <v>0.34886519944979366</v>
      </c>
      <c r="L1050" s="2">
        <f t="shared" si="398"/>
        <v>0</v>
      </c>
      <c r="M1050" s="2">
        <f t="shared" si="399"/>
        <v>1.0488308115543354E-2</v>
      </c>
      <c r="N1050" s="113">
        <v>7452</v>
      </c>
      <c r="O1050" s="113">
        <v>4058</v>
      </c>
      <c r="P1050" s="113"/>
      <c r="Q1050" s="113">
        <v>122</v>
      </c>
      <c r="R1050" s="113"/>
      <c r="S1050" s="113"/>
      <c r="T1050" s="113"/>
      <c r="U1050" s="113"/>
      <c r="V1050" s="113"/>
      <c r="W1050" s="113"/>
      <c r="X1050" s="113"/>
      <c r="Y1050" s="113"/>
      <c r="Z1050" s="113"/>
      <c r="AA1050" s="113"/>
      <c r="AB1050" s="113"/>
      <c r="AC1050" s="113"/>
      <c r="AD1050" s="113"/>
      <c r="AE1050" s="113"/>
      <c r="AG1050" s="7">
        <f>IF(Q1050&gt;0,RANK(Q1050,(N1050:P1050,Q1050:AE1050)),0)</f>
        <v>3</v>
      </c>
      <c r="AH1050" s="7">
        <f>IF(R1050&gt;0,RANK(R1050,(N1050:P1050,Q1050:AE1050)),0)</f>
        <v>0</v>
      </c>
      <c r="AI1050" s="7">
        <f>IF(T1050&gt;0,RANK(T1050,(N1050:P1050,Q1050:AE1050)),0)</f>
        <v>0</v>
      </c>
      <c r="AJ1050" s="7">
        <f>IF(S1050&gt;0,RANK(S1050,(N1050:P1050,Q1050:AE1050)),0)</f>
        <v>0</v>
      </c>
      <c r="AK1050" s="2">
        <f t="shared" si="400"/>
        <v>1.0488308115543328E-2</v>
      </c>
      <c r="AL1050" s="2">
        <f t="shared" si="401"/>
        <v>0</v>
      </c>
      <c r="AM1050" s="2">
        <f t="shared" si="402"/>
        <v>0</v>
      </c>
      <c r="AN1050" s="2">
        <f t="shared" si="403"/>
        <v>0</v>
      </c>
      <c r="AP1050" t="s">
        <v>1321</v>
      </c>
      <c r="AQ1050" t="s">
        <v>559</v>
      </c>
      <c r="AR1050">
        <v>1</v>
      </c>
      <c r="AT1050" s="97">
        <v>21</v>
      </c>
      <c r="AU1050" s="99">
        <v>35</v>
      </c>
      <c r="AV1050" s="103">
        <f t="shared" si="381"/>
        <v>21035</v>
      </c>
      <c r="AX1050" s="7" t="s">
        <v>1370</v>
      </c>
    </row>
    <row r="1051" spans="1:50" ht="12.75" hidden="1" customHeight="1" outlineLevel="1">
      <c r="A1051" t="s">
        <v>1322</v>
      </c>
      <c r="B1051" t="s">
        <v>559</v>
      </c>
      <c r="C1051" s="1">
        <f t="shared" si="393"/>
        <v>27477</v>
      </c>
      <c r="D1051" s="7">
        <f>IF(N1051&gt;0, RANK(N1051,(N1051:P1051,Q1051:AE1051)),0)</f>
        <v>1</v>
      </c>
      <c r="E1051" s="7">
        <f>IF(O1051&gt;0,RANK(O1051,(N1051:P1051,Q1051:AE1051)),0)</f>
        <v>2</v>
      </c>
      <c r="F1051" s="7">
        <f>IF(P1051&gt;0,RANK(P1051,(N1051:P1051,Q1051:AE1051)),0)</f>
        <v>0</v>
      </c>
      <c r="G1051" s="1">
        <f t="shared" si="394"/>
        <v>4584</v>
      </c>
      <c r="H1051" s="2">
        <f t="shared" si="395"/>
        <v>0.16683044000436728</v>
      </c>
      <c r="I1051" s="2"/>
      <c r="J1051" s="2">
        <f t="shared" si="396"/>
        <v>0.57375259307784687</v>
      </c>
      <c r="K1051" s="2">
        <f t="shared" si="397"/>
        <v>0.40692215307347962</v>
      </c>
      <c r="L1051" s="2">
        <f t="shared" si="398"/>
        <v>0</v>
      </c>
      <c r="M1051" s="2">
        <f t="shared" si="399"/>
        <v>1.9325253848673507E-2</v>
      </c>
      <c r="N1051" s="113">
        <v>15765</v>
      </c>
      <c r="O1051" s="113">
        <v>11181</v>
      </c>
      <c r="P1051" s="113"/>
      <c r="Q1051" s="113">
        <v>531</v>
      </c>
      <c r="R1051" s="113"/>
      <c r="S1051" s="113"/>
      <c r="T1051" s="113"/>
      <c r="U1051" s="113"/>
      <c r="V1051" s="113"/>
      <c r="W1051" s="113"/>
      <c r="X1051" s="113"/>
      <c r="Y1051" s="113"/>
      <c r="Z1051" s="113"/>
      <c r="AA1051" s="113"/>
      <c r="AB1051" s="113"/>
      <c r="AC1051" s="113"/>
      <c r="AD1051" s="113"/>
      <c r="AE1051" s="113"/>
      <c r="AG1051" s="7">
        <f>IF(Q1051&gt;0,RANK(Q1051,(N1051:P1051,Q1051:AE1051)),0)</f>
        <v>3</v>
      </c>
      <c r="AH1051" s="7">
        <f>IF(R1051&gt;0,RANK(R1051,(N1051:P1051,Q1051:AE1051)),0)</f>
        <v>0</v>
      </c>
      <c r="AI1051" s="7">
        <f>IF(T1051&gt;0,RANK(T1051,(N1051:P1051,Q1051:AE1051)),0)</f>
        <v>0</v>
      </c>
      <c r="AJ1051" s="7">
        <f>IF(S1051&gt;0,RANK(S1051,(N1051:P1051,Q1051:AE1051)),0)</f>
        <v>0</v>
      </c>
      <c r="AK1051" s="2">
        <f t="shared" si="400"/>
        <v>1.9325253848673438E-2</v>
      </c>
      <c r="AL1051" s="2">
        <f t="shared" si="401"/>
        <v>0</v>
      </c>
      <c r="AM1051" s="2">
        <f t="shared" si="402"/>
        <v>0</v>
      </c>
      <c r="AN1051" s="2">
        <f t="shared" si="403"/>
        <v>0</v>
      </c>
      <c r="AP1051" t="s">
        <v>1322</v>
      </c>
      <c r="AQ1051" t="s">
        <v>559</v>
      </c>
      <c r="AR1051">
        <v>4</v>
      </c>
      <c r="AT1051" s="97">
        <v>21</v>
      </c>
      <c r="AU1051" s="99">
        <v>37</v>
      </c>
      <c r="AV1051" s="103">
        <f t="shared" si="381"/>
        <v>21037</v>
      </c>
      <c r="AX1051" s="7" t="s">
        <v>1370</v>
      </c>
    </row>
    <row r="1052" spans="1:50" ht="12.75" hidden="1" customHeight="1" outlineLevel="1">
      <c r="A1052" t="s">
        <v>1712</v>
      </c>
      <c r="B1052" t="s">
        <v>559</v>
      </c>
      <c r="C1052" s="1">
        <f t="shared" si="393"/>
        <v>2253</v>
      </c>
      <c r="D1052" s="7">
        <f>IF(N1052&gt;0, RANK(N1052,(N1052:P1052,Q1052:AE1052)),0)</f>
        <v>1</v>
      </c>
      <c r="E1052" s="7">
        <f>IF(O1052&gt;0,RANK(O1052,(N1052:P1052,Q1052:AE1052)),0)</f>
        <v>2</v>
      </c>
      <c r="F1052" s="7">
        <f>IF(P1052&gt;0,RANK(P1052,(N1052:P1052,Q1052:AE1052)),0)</f>
        <v>0</v>
      </c>
      <c r="G1052" s="1">
        <f t="shared" si="394"/>
        <v>1280</v>
      </c>
      <c r="H1052" s="2">
        <f t="shared" si="395"/>
        <v>0.56813138038171329</v>
      </c>
      <c r="I1052" s="2"/>
      <c r="J1052" s="2">
        <f t="shared" si="396"/>
        <v>0.78118064802485576</v>
      </c>
      <c r="K1052" s="2">
        <f t="shared" si="397"/>
        <v>0.21304926764314247</v>
      </c>
      <c r="L1052" s="2">
        <f t="shared" si="398"/>
        <v>0</v>
      </c>
      <c r="M1052" s="2">
        <f t="shared" si="399"/>
        <v>5.7700843320017681E-3</v>
      </c>
      <c r="N1052" s="113">
        <v>1760</v>
      </c>
      <c r="O1052" s="113">
        <v>480</v>
      </c>
      <c r="P1052" s="113"/>
      <c r="Q1052" s="113">
        <v>13</v>
      </c>
      <c r="R1052" s="113"/>
      <c r="S1052" s="113"/>
      <c r="T1052" s="113"/>
      <c r="U1052" s="113"/>
      <c r="V1052" s="113"/>
      <c r="W1052" s="113"/>
      <c r="X1052" s="113"/>
      <c r="Y1052" s="113"/>
      <c r="Z1052" s="113"/>
      <c r="AA1052" s="113"/>
      <c r="AB1052" s="113"/>
      <c r="AC1052" s="113"/>
      <c r="AD1052" s="113"/>
      <c r="AE1052" s="113"/>
      <c r="AG1052" s="7">
        <f>IF(Q1052&gt;0,RANK(Q1052,(N1052:P1052,Q1052:AE1052)),0)</f>
        <v>3</v>
      </c>
      <c r="AH1052" s="7">
        <f>IF(R1052&gt;0,RANK(R1052,(N1052:P1052,Q1052:AE1052)),0)</f>
        <v>0</v>
      </c>
      <c r="AI1052" s="7">
        <f>IF(T1052&gt;0,RANK(T1052,(N1052:P1052,Q1052:AE1052)),0)</f>
        <v>0</v>
      </c>
      <c r="AJ1052" s="7">
        <f>IF(S1052&gt;0,RANK(S1052,(N1052:P1052,Q1052:AE1052)),0)</f>
        <v>0</v>
      </c>
      <c r="AK1052" s="2">
        <f t="shared" si="400"/>
        <v>5.770084332001775E-3</v>
      </c>
      <c r="AL1052" s="2">
        <f t="shared" si="401"/>
        <v>0</v>
      </c>
      <c r="AM1052" s="2">
        <f t="shared" si="402"/>
        <v>0</v>
      </c>
      <c r="AN1052" s="2">
        <f t="shared" si="403"/>
        <v>0</v>
      </c>
      <c r="AP1052" t="s">
        <v>1712</v>
      </c>
      <c r="AQ1052" t="s">
        <v>559</v>
      </c>
      <c r="AR1052">
        <v>1</v>
      </c>
      <c r="AT1052" s="97">
        <v>21</v>
      </c>
      <c r="AU1052" s="99">
        <v>39</v>
      </c>
      <c r="AV1052" s="103">
        <f t="shared" si="381"/>
        <v>21039</v>
      </c>
      <c r="AX1052" s="7" t="s">
        <v>1370</v>
      </c>
    </row>
    <row r="1053" spans="1:50" ht="12.75" hidden="1" customHeight="1" outlineLevel="1">
      <c r="A1053" t="s">
        <v>1575</v>
      </c>
      <c r="B1053" t="s">
        <v>559</v>
      </c>
      <c r="C1053" s="1">
        <f t="shared" si="393"/>
        <v>3169</v>
      </c>
      <c r="D1053" s="7">
        <f>IF(N1053&gt;0, RANK(N1053,(N1053:P1053,Q1053:AE1053)),0)</f>
        <v>1</v>
      </c>
      <c r="E1053" s="7">
        <f>IF(O1053&gt;0,RANK(O1053,(N1053:P1053,Q1053:AE1053)),0)</f>
        <v>2</v>
      </c>
      <c r="F1053" s="7">
        <f>IF(P1053&gt;0,RANK(P1053,(N1053:P1053,Q1053:AE1053)),0)</f>
        <v>0</v>
      </c>
      <c r="G1053" s="1">
        <f t="shared" si="394"/>
        <v>1785</v>
      </c>
      <c r="H1053" s="2">
        <f t="shared" si="395"/>
        <v>0.56326917008520039</v>
      </c>
      <c r="I1053" s="2"/>
      <c r="J1053" s="2">
        <f t="shared" si="396"/>
        <v>0.77279899021773435</v>
      </c>
      <c r="K1053" s="2">
        <f t="shared" si="397"/>
        <v>0.20952982013253393</v>
      </c>
      <c r="L1053" s="2">
        <f t="shared" si="398"/>
        <v>0</v>
      </c>
      <c r="M1053" s="2">
        <f t="shared" si="399"/>
        <v>1.7671189649731717E-2</v>
      </c>
      <c r="N1053" s="113">
        <v>2449</v>
      </c>
      <c r="O1053" s="113">
        <v>664</v>
      </c>
      <c r="P1053" s="113"/>
      <c r="Q1053" s="113">
        <v>56</v>
      </c>
      <c r="R1053" s="113"/>
      <c r="S1053" s="113"/>
      <c r="T1053" s="113"/>
      <c r="U1053" s="113"/>
      <c r="V1053" s="113"/>
      <c r="W1053" s="113"/>
      <c r="X1053" s="113"/>
      <c r="Y1053" s="113"/>
      <c r="Z1053" s="113"/>
      <c r="AA1053" s="113"/>
      <c r="AB1053" s="113"/>
      <c r="AC1053" s="113"/>
      <c r="AD1053" s="113"/>
      <c r="AE1053" s="113"/>
      <c r="AG1053" s="7">
        <f>IF(Q1053&gt;0,RANK(Q1053,(N1053:P1053,Q1053:AE1053)),0)</f>
        <v>3</v>
      </c>
      <c r="AH1053" s="7">
        <f>IF(R1053&gt;0,RANK(R1053,(N1053:P1053,Q1053:AE1053)),0)</f>
        <v>0</v>
      </c>
      <c r="AI1053" s="7">
        <f>IF(T1053&gt;0,RANK(T1053,(N1053:P1053,Q1053:AE1053)),0)</f>
        <v>0</v>
      </c>
      <c r="AJ1053" s="7">
        <f>IF(S1053&gt;0,RANK(S1053,(N1053:P1053,Q1053:AE1053)),0)</f>
        <v>0</v>
      </c>
      <c r="AK1053" s="2">
        <f t="shared" si="400"/>
        <v>1.7671189649731776E-2</v>
      </c>
      <c r="AL1053" s="2">
        <f t="shared" si="401"/>
        <v>0</v>
      </c>
      <c r="AM1053" s="2">
        <f t="shared" si="402"/>
        <v>0</v>
      </c>
      <c r="AN1053" s="2">
        <f t="shared" si="403"/>
        <v>0</v>
      </c>
      <c r="AP1053" t="s">
        <v>1575</v>
      </c>
      <c r="AQ1053" t="s">
        <v>559</v>
      </c>
      <c r="AR1053">
        <v>4</v>
      </c>
      <c r="AT1053" s="97">
        <v>21</v>
      </c>
      <c r="AU1053" s="99">
        <v>41</v>
      </c>
      <c r="AV1053" s="103">
        <f t="shared" si="381"/>
        <v>21041</v>
      </c>
      <c r="AX1053" s="7" t="s">
        <v>1370</v>
      </c>
    </row>
    <row r="1054" spans="1:50" ht="12.75" hidden="1" customHeight="1" outlineLevel="1">
      <c r="A1054" t="s">
        <v>1625</v>
      </c>
      <c r="B1054" t="s">
        <v>559</v>
      </c>
      <c r="C1054" s="1">
        <f t="shared" si="393"/>
        <v>7657</v>
      </c>
      <c r="D1054" s="7">
        <f>IF(N1054&gt;0, RANK(N1054,(N1054:P1054,Q1054:AE1054)),0)</f>
        <v>1</v>
      </c>
      <c r="E1054" s="7">
        <f>IF(O1054&gt;0,RANK(O1054,(N1054:P1054,Q1054:AE1054)),0)</f>
        <v>2</v>
      </c>
      <c r="F1054" s="7">
        <f>IF(P1054&gt;0,RANK(P1054,(N1054:P1054,Q1054:AE1054)),0)</f>
        <v>0</v>
      </c>
      <c r="G1054" s="1">
        <f t="shared" si="394"/>
        <v>2345</v>
      </c>
      <c r="H1054" s="2">
        <f t="shared" si="395"/>
        <v>0.30625571372600235</v>
      </c>
      <c r="I1054" s="2"/>
      <c r="J1054" s="2">
        <f t="shared" si="396"/>
        <v>0.64947107222149669</v>
      </c>
      <c r="K1054" s="2">
        <f t="shared" si="397"/>
        <v>0.34321535849549434</v>
      </c>
      <c r="L1054" s="2">
        <f t="shared" si="398"/>
        <v>0</v>
      </c>
      <c r="M1054" s="2">
        <f t="shared" si="399"/>
        <v>7.3135692830089694E-3</v>
      </c>
      <c r="N1054" s="113">
        <v>4973</v>
      </c>
      <c r="O1054" s="113">
        <v>2628</v>
      </c>
      <c r="P1054" s="113"/>
      <c r="Q1054" s="113">
        <v>56</v>
      </c>
      <c r="R1054" s="113"/>
      <c r="S1054" s="113"/>
      <c r="T1054" s="113"/>
      <c r="U1054" s="113"/>
      <c r="V1054" s="113"/>
      <c r="W1054" s="113"/>
      <c r="X1054" s="113"/>
      <c r="Y1054" s="113"/>
      <c r="Z1054" s="113"/>
      <c r="AA1054" s="113"/>
      <c r="AB1054" s="113"/>
      <c r="AC1054" s="113"/>
      <c r="AD1054" s="113"/>
      <c r="AE1054" s="113"/>
      <c r="AG1054" s="7">
        <f>IF(Q1054&gt;0,RANK(Q1054,(N1054:P1054,Q1054:AE1054)),0)</f>
        <v>3</v>
      </c>
      <c r="AH1054" s="7">
        <f>IF(R1054&gt;0,RANK(R1054,(N1054:P1054,Q1054:AE1054)),0)</f>
        <v>0</v>
      </c>
      <c r="AI1054" s="7">
        <f>IF(T1054&gt;0,RANK(T1054,(N1054:P1054,Q1054:AE1054)),0)</f>
        <v>0</v>
      </c>
      <c r="AJ1054" s="7">
        <f>IF(S1054&gt;0,RANK(S1054,(N1054:P1054,Q1054:AE1054)),0)</f>
        <v>0</v>
      </c>
      <c r="AK1054" s="2">
        <f t="shared" si="400"/>
        <v>7.313569283009011E-3</v>
      </c>
      <c r="AL1054" s="2">
        <f t="shared" si="401"/>
        <v>0</v>
      </c>
      <c r="AM1054" s="2">
        <f t="shared" si="402"/>
        <v>0</v>
      </c>
      <c r="AN1054" s="2">
        <f t="shared" si="403"/>
        <v>0</v>
      </c>
      <c r="AP1054" t="s">
        <v>1625</v>
      </c>
      <c r="AQ1054" t="s">
        <v>559</v>
      </c>
      <c r="AR1054">
        <v>4</v>
      </c>
      <c r="AT1054" s="97">
        <v>21</v>
      </c>
      <c r="AU1054" s="99">
        <v>43</v>
      </c>
      <c r="AV1054" s="103">
        <f t="shared" si="381"/>
        <v>21043</v>
      </c>
      <c r="AX1054" s="7" t="s">
        <v>1370</v>
      </c>
    </row>
    <row r="1055" spans="1:50" ht="12.75" hidden="1" customHeight="1" outlineLevel="1">
      <c r="A1055" t="s">
        <v>1093</v>
      </c>
      <c r="B1055" t="s">
        <v>559</v>
      </c>
      <c r="C1055" s="1">
        <f t="shared" si="393"/>
        <v>4466</v>
      </c>
      <c r="D1055" s="7">
        <f>IF(N1055&gt;0, RANK(N1055,(N1055:P1055,Q1055:AE1055)),0)</f>
        <v>2</v>
      </c>
      <c r="E1055" s="7">
        <f>IF(O1055&gt;0,RANK(O1055,(N1055:P1055,Q1055:AE1055)),0)</f>
        <v>1</v>
      </c>
      <c r="F1055" s="7">
        <f>IF(P1055&gt;0,RANK(P1055,(N1055:P1055,Q1055:AE1055)),0)</f>
        <v>0</v>
      </c>
      <c r="G1055" s="1">
        <f t="shared" si="394"/>
        <v>749</v>
      </c>
      <c r="H1055" s="2">
        <f t="shared" si="395"/>
        <v>0.16771159874608149</v>
      </c>
      <c r="I1055" s="2"/>
      <c r="J1055" s="2">
        <f t="shared" si="396"/>
        <v>0.4102104791759964</v>
      </c>
      <c r="K1055" s="2">
        <f t="shared" si="397"/>
        <v>0.57792207792207795</v>
      </c>
      <c r="L1055" s="2">
        <f t="shared" si="398"/>
        <v>0</v>
      </c>
      <c r="M1055" s="2">
        <f t="shared" si="399"/>
        <v>1.1867442901925651E-2</v>
      </c>
      <c r="N1055" s="113">
        <v>1832</v>
      </c>
      <c r="O1055" s="113">
        <v>2581</v>
      </c>
      <c r="P1055" s="113"/>
      <c r="Q1055" s="113">
        <v>53</v>
      </c>
      <c r="R1055" s="113"/>
      <c r="S1055" s="113"/>
      <c r="T1055" s="113"/>
      <c r="U1055" s="113"/>
      <c r="V1055" s="113"/>
      <c r="W1055" s="113"/>
      <c r="X1055" s="113"/>
      <c r="Y1055" s="113"/>
      <c r="Z1055" s="113"/>
      <c r="AA1055" s="113"/>
      <c r="AB1055" s="113"/>
      <c r="AC1055" s="113"/>
      <c r="AD1055" s="113"/>
      <c r="AE1055" s="113"/>
      <c r="AG1055" s="7">
        <f>IF(Q1055&gt;0,RANK(Q1055,(N1055:P1055,Q1055:AE1055)),0)</f>
        <v>3</v>
      </c>
      <c r="AH1055" s="7">
        <f>IF(R1055&gt;0,RANK(R1055,(N1055:P1055,Q1055:AE1055)),0)</f>
        <v>0</v>
      </c>
      <c r="AI1055" s="7">
        <f>IF(T1055&gt;0,RANK(T1055,(N1055:P1055,Q1055:AE1055)),0)</f>
        <v>0</v>
      </c>
      <c r="AJ1055" s="7">
        <f>IF(S1055&gt;0,RANK(S1055,(N1055:P1055,Q1055:AE1055)),0)</f>
        <v>0</v>
      </c>
      <c r="AK1055" s="2">
        <f t="shared" si="400"/>
        <v>1.186744290192566E-2</v>
      </c>
      <c r="AL1055" s="2">
        <f t="shared" si="401"/>
        <v>0</v>
      </c>
      <c r="AM1055" s="2">
        <f t="shared" si="402"/>
        <v>0</v>
      </c>
      <c r="AN1055" s="2">
        <f t="shared" si="403"/>
        <v>0</v>
      </c>
      <c r="AP1055" t="s">
        <v>1093</v>
      </c>
      <c r="AQ1055" t="s">
        <v>559</v>
      </c>
      <c r="AR1055">
        <v>2</v>
      </c>
      <c r="AT1055" s="97">
        <v>21</v>
      </c>
      <c r="AU1055" s="99">
        <v>45</v>
      </c>
      <c r="AV1055" s="103">
        <f t="shared" si="381"/>
        <v>21045</v>
      </c>
      <c r="AX1055" s="7" t="s">
        <v>1370</v>
      </c>
    </row>
    <row r="1056" spans="1:50" ht="12.75" hidden="1" customHeight="1" outlineLevel="1">
      <c r="A1056" t="s">
        <v>988</v>
      </c>
      <c r="B1056" t="s">
        <v>559</v>
      </c>
      <c r="C1056" s="1">
        <f t="shared" si="393"/>
        <v>14328</v>
      </c>
      <c r="D1056" s="7">
        <f>IF(N1056&gt;0, RANK(N1056,(N1056:P1056,Q1056:AE1056)),0)</f>
        <v>1</v>
      </c>
      <c r="E1056" s="7">
        <f>IF(O1056&gt;0,RANK(O1056,(N1056:P1056,Q1056:AE1056)),0)</f>
        <v>2</v>
      </c>
      <c r="F1056" s="7">
        <f>IF(P1056&gt;0,RANK(P1056,(N1056:P1056,Q1056:AE1056)),0)</f>
        <v>0</v>
      </c>
      <c r="G1056" s="1">
        <f t="shared" si="394"/>
        <v>1772</v>
      </c>
      <c r="H1056" s="2">
        <f t="shared" si="395"/>
        <v>0.12367392518146288</v>
      </c>
      <c r="I1056" s="2"/>
      <c r="J1056" s="2">
        <f t="shared" si="396"/>
        <v>0.55709101060859856</v>
      </c>
      <c r="K1056" s="2">
        <f t="shared" si="397"/>
        <v>0.4334170854271357</v>
      </c>
      <c r="L1056" s="2">
        <f t="shared" si="398"/>
        <v>0</v>
      </c>
      <c r="M1056" s="2">
        <f t="shared" si="399"/>
        <v>9.4919039642657466E-3</v>
      </c>
      <c r="N1056" s="113">
        <v>7982</v>
      </c>
      <c r="O1056" s="113">
        <v>6210</v>
      </c>
      <c r="P1056" s="113"/>
      <c r="Q1056" s="113">
        <v>136</v>
      </c>
      <c r="R1056" s="113"/>
      <c r="S1056" s="113"/>
      <c r="T1056" s="113"/>
      <c r="U1056" s="113"/>
      <c r="V1056" s="113"/>
      <c r="W1056" s="113"/>
      <c r="X1056" s="113"/>
      <c r="Y1056" s="113"/>
      <c r="Z1056" s="113"/>
      <c r="AA1056" s="113"/>
      <c r="AB1056" s="113"/>
      <c r="AC1056" s="113"/>
      <c r="AD1056" s="113"/>
      <c r="AE1056" s="113"/>
      <c r="AG1056" s="7">
        <f>IF(Q1056&gt;0,RANK(Q1056,(N1056:P1056,Q1056:AE1056)),0)</f>
        <v>3</v>
      </c>
      <c r="AH1056" s="7">
        <f>IF(R1056&gt;0,RANK(R1056,(N1056:P1056,Q1056:AE1056)),0)</f>
        <v>0</v>
      </c>
      <c r="AI1056" s="7">
        <f>IF(T1056&gt;0,RANK(T1056,(N1056:P1056,Q1056:AE1056)),0)</f>
        <v>0</v>
      </c>
      <c r="AJ1056" s="7">
        <f>IF(S1056&gt;0,RANK(S1056,(N1056:P1056,Q1056:AE1056)),0)</f>
        <v>0</v>
      </c>
      <c r="AK1056" s="2">
        <f t="shared" si="400"/>
        <v>9.4919039642657726E-3</v>
      </c>
      <c r="AL1056" s="2">
        <f t="shared" si="401"/>
        <v>0</v>
      </c>
      <c r="AM1056" s="2">
        <f t="shared" si="402"/>
        <v>0</v>
      </c>
      <c r="AN1056" s="2">
        <f t="shared" si="403"/>
        <v>0</v>
      </c>
      <c r="AP1056" t="s">
        <v>988</v>
      </c>
      <c r="AQ1056" t="s">
        <v>559</v>
      </c>
      <c r="AR1056">
        <v>1</v>
      </c>
      <c r="AT1056" s="97">
        <v>21</v>
      </c>
      <c r="AU1056" s="99">
        <v>47</v>
      </c>
      <c r="AV1056" s="103">
        <f t="shared" ref="AV1056:AV1119" si="404">1000*AT1056+AU1056</f>
        <v>21047</v>
      </c>
      <c r="AX1056" s="7" t="s">
        <v>1370</v>
      </c>
    </row>
    <row r="1057" spans="1:50" ht="12.75" hidden="1" customHeight="1" outlineLevel="1">
      <c r="A1057" t="s">
        <v>601</v>
      </c>
      <c r="B1057" t="s">
        <v>559</v>
      </c>
      <c r="C1057" s="1">
        <f t="shared" si="393"/>
        <v>9655</v>
      </c>
      <c r="D1057" s="7">
        <f>IF(N1057&gt;0, RANK(N1057,(N1057:P1057,Q1057:AE1057)),0)</f>
        <v>1</v>
      </c>
      <c r="E1057" s="7">
        <f>IF(O1057&gt;0,RANK(O1057,(N1057:P1057,Q1057:AE1057)),0)</f>
        <v>2</v>
      </c>
      <c r="F1057" s="7">
        <f>IF(P1057&gt;0,RANK(P1057,(N1057:P1057,Q1057:AE1057)),0)</f>
        <v>0</v>
      </c>
      <c r="G1057" s="1">
        <f t="shared" si="394"/>
        <v>2664</v>
      </c>
      <c r="H1057" s="2">
        <f t="shared" si="395"/>
        <v>0.27591921284308646</v>
      </c>
      <c r="I1057" s="2"/>
      <c r="J1057" s="2">
        <f t="shared" si="396"/>
        <v>0.63241843604350079</v>
      </c>
      <c r="K1057" s="2">
        <f t="shared" si="397"/>
        <v>0.35649922320041427</v>
      </c>
      <c r="L1057" s="2">
        <f t="shared" si="398"/>
        <v>0</v>
      </c>
      <c r="M1057" s="2">
        <f t="shared" si="399"/>
        <v>1.1082340756084941E-2</v>
      </c>
      <c r="N1057" s="113">
        <v>6106</v>
      </c>
      <c r="O1057" s="113">
        <v>3442</v>
      </c>
      <c r="P1057" s="113"/>
      <c r="Q1057" s="113">
        <v>107</v>
      </c>
      <c r="R1057" s="113"/>
      <c r="S1057" s="113"/>
      <c r="T1057" s="113"/>
      <c r="U1057" s="113"/>
      <c r="V1057" s="113"/>
      <c r="W1057" s="113"/>
      <c r="X1057" s="113"/>
      <c r="Y1057" s="113"/>
      <c r="Z1057" s="113"/>
      <c r="AA1057" s="113"/>
      <c r="AB1057" s="113"/>
      <c r="AC1057" s="113"/>
      <c r="AD1057" s="113"/>
      <c r="AE1057" s="113"/>
      <c r="AG1057" s="7">
        <f>IF(Q1057&gt;0,RANK(Q1057,(N1057:P1057,Q1057:AE1057)),0)</f>
        <v>3</v>
      </c>
      <c r="AH1057" s="7">
        <f>IF(R1057&gt;0,RANK(R1057,(N1057:P1057,Q1057:AE1057)),0)</f>
        <v>0</v>
      </c>
      <c r="AI1057" s="7">
        <f>IF(T1057&gt;0,RANK(T1057,(N1057:P1057,Q1057:AE1057)),0)</f>
        <v>0</v>
      </c>
      <c r="AJ1057" s="7">
        <f>IF(S1057&gt;0,RANK(S1057,(N1057:P1057,Q1057:AE1057)),0)</f>
        <v>0</v>
      </c>
      <c r="AK1057" s="2">
        <f t="shared" si="400"/>
        <v>1.108234075608493E-2</v>
      </c>
      <c r="AL1057" s="2">
        <f t="shared" si="401"/>
        <v>0</v>
      </c>
      <c r="AM1057" s="2">
        <f t="shared" si="402"/>
        <v>0</v>
      </c>
      <c r="AN1057" s="2">
        <f t="shared" si="403"/>
        <v>0</v>
      </c>
      <c r="AP1057" t="s">
        <v>601</v>
      </c>
      <c r="AQ1057" t="s">
        <v>559</v>
      </c>
      <c r="AR1057">
        <v>6</v>
      </c>
      <c r="AT1057" s="97">
        <v>21</v>
      </c>
      <c r="AU1057" s="99">
        <v>49</v>
      </c>
      <c r="AV1057" s="103">
        <f t="shared" si="404"/>
        <v>21049</v>
      </c>
      <c r="AX1057" s="7" t="s">
        <v>1370</v>
      </c>
    </row>
    <row r="1058" spans="1:50" ht="12.75" hidden="1" customHeight="1" outlineLevel="1">
      <c r="A1058" t="s">
        <v>958</v>
      </c>
      <c r="B1058" t="s">
        <v>559</v>
      </c>
      <c r="C1058" s="1">
        <f t="shared" si="393"/>
        <v>5513</v>
      </c>
      <c r="D1058" s="7">
        <f>IF(N1058&gt;0, RANK(N1058,(N1058:P1058,Q1058:AE1058)),0)</f>
        <v>2</v>
      </c>
      <c r="E1058" s="7">
        <f>IF(O1058&gt;0,RANK(O1058,(N1058:P1058,Q1058:AE1058)),0)</f>
        <v>1</v>
      </c>
      <c r="F1058" s="7">
        <f>IF(P1058&gt;0,RANK(P1058,(N1058:P1058,Q1058:AE1058)),0)</f>
        <v>0</v>
      </c>
      <c r="G1058" s="1">
        <f t="shared" si="394"/>
        <v>960</v>
      </c>
      <c r="H1058" s="2">
        <f t="shared" si="395"/>
        <v>0.17413386540903319</v>
      </c>
      <c r="I1058" s="2"/>
      <c r="J1058" s="2">
        <f t="shared" si="396"/>
        <v>0.40812624705242156</v>
      </c>
      <c r="K1058" s="2">
        <f t="shared" si="397"/>
        <v>0.5822601124614547</v>
      </c>
      <c r="L1058" s="2">
        <f t="shared" si="398"/>
        <v>0</v>
      </c>
      <c r="M1058" s="2">
        <f t="shared" si="399"/>
        <v>9.6136404861236757E-3</v>
      </c>
      <c r="N1058" s="113">
        <v>2250</v>
      </c>
      <c r="O1058" s="113">
        <v>3210</v>
      </c>
      <c r="P1058" s="113"/>
      <c r="Q1058" s="113">
        <v>53</v>
      </c>
      <c r="R1058" s="113"/>
      <c r="S1058" s="113"/>
      <c r="T1058" s="113"/>
      <c r="U1058" s="113"/>
      <c r="V1058" s="113"/>
      <c r="W1058" s="113"/>
      <c r="X1058" s="113"/>
      <c r="Y1058" s="113"/>
      <c r="Z1058" s="113"/>
      <c r="AA1058" s="113"/>
      <c r="AB1058" s="113"/>
      <c r="AC1058" s="113"/>
      <c r="AD1058" s="113"/>
      <c r="AE1058" s="113"/>
      <c r="AG1058" s="7">
        <f>IF(Q1058&gt;0,RANK(Q1058,(N1058:P1058,Q1058:AE1058)),0)</f>
        <v>3</v>
      </c>
      <c r="AH1058" s="7">
        <f>IF(R1058&gt;0,RANK(R1058,(N1058:P1058,Q1058:AE1058)),0)</f>
        <v>0</v>
      </c>
      <c r="AI1058" s="7">
        <f>IF(T1058&gt;0,RANK(T1058,(N1058:P1058,Q1058:AE1058)),0)</f>
        <v>0</v>
      </c>
      <c r="AJ1058" s="7">
        <f>IF(S1058&gt;0,RANK(S1058,(N1058:P1058,Q1058:AE1058)),0)</f>
        <v>0</v>
      </c>
      <c r="AK1058" s="2">
        <f t="shared" si="400"/>
        <v>9.6136404861237069E-3</v>
      </c>
      <c r="AL1058" s="2">
        <f t="shared" si="401"/>
        <v>0</v>
      </c>
      <c r="AM1058" s="2">
        <f t="shared" si="402"/>
        <v>0</v>
      </c>
      <c r="AN1058" s="2">
        <f t="shared" si="403"/>
        <v>0</v>
      </c>
      <c r="AP1058" t="s">
        <v>958</v>
      </c>
      <c r="AQ1058" t="s">
        <v>559</v>
      </c>
      <c r="AR1058">
        <v>5</v>
      </c>
      <c r="AT1058" s="97">
        <v>21</v>
      </c>
      <c r="AU1058" s="99">
        <v>51</v>
      </c>
      <c r="AV1058" s="103">
        <f t="shared" si="404"/>
        <v>21051</v>
      </c>
      <c r="AX1058" s="7" t="s">
        <v>1370</v>
      </c>
    </row>
    <row r="1059" spans="1:50" ht="12.75" hidden="1" customHeight="1" outlineLevel="1">
      <c r="A1059" t="s">
        <v>466</v>
      </c>
      <c r="B1059" t="s">
        <v>559</v>
      </c>
      <c r="C1059" s="1">
        <f t="shared" si="393"/>
        <v>3561</v>
      </c>
      <c r="D1059" s="7">
        <f>IF(N1059&gt;0, RANK(N1059,(N1059:P1059,Q1059:AE1059)),0)</f>
        <v>2</v>
      </c>
      <c r="E1059" s="7">
        <f>IF(O1059&gt;0,RANK(O1059,(N1059:P1059,Q1059:AE1059)),0)</f>
        <v>1</v>
      </c>
      <c r="F1059" s="7">
        <f>IF(P1059&gt;0,RANK(P1059,(N1059:P1059,Q1059:AE1059)),0)</f>
        <v>0</v>
      </c>
      <c r="G1059" s="1">
        <f t="shared" si="394"/>
        <v>925</v>
      </c>
      <c r="H1059" s="2">
        <f t="shared" si="395"/>
        <v>0.2597584948048301</v>
      </c>
      <c r="I1059" s="2"/>
      <c r="J1059" s="2">
        <f t="shared" si="396"/>
        <v>0.36422353271552932</v>
      </c>
      <c r="K1059" s="2">
        <f t="shared" si="397"/>
        <v>0.62398202752035947</v>
      </c>
      <c r="L1059" s="2">
        <f t="shared" si="398"/>
        <v>0</v>
      </c>
      <c r="M1059" s="2">
        <f t="shared" si="399"/>
        <v>1.1794439764111209E-2</v>
      </c>
      <c r="N1059" s="113">
        <v>1297</v>
      </c>
      <c r="O1059" s="113">
        <v>2222</v>
      </c>
      <c r="P1059" s="113"/>
      <c r="Q1059" s="113">
        <v>42</v>
      </c>
      <c r="R1059" s="113"/>
      <c r="S1059" s="113"/>
      <c r="T1059" s="113"/>
      <c r="U1059" s="113"/>
      <c r="V1059" s="113"/>
      <c r="W1059" s="113"/>
      <c r="X1059" s="113"/>
      <c r="Y1059" s="113"/>
      <c r="Z1059" s="113"/>
      <c r="AA1059" s="113"/>
      <c r="AB1059" s="113"/>
      <c r="AC1059" s="113"/>
      <c r="AD1059" s="113"/>
      <c r="AE1059" s="113"/>
      <c r="AG1059" s="7">
        <f>IF(Q1059&gt;0,RANK(Q1059,(N1059:P1059,Q1059:AE1059)),0)</f>
        <v>3</v>
      </c>
      <c r="AH1059" s="7">
        <f>IF(R1059&gt;0,RANK(R1059,(N1059:P1059,Q1059:AE1059)),0)</f>
        <v>0</v>
      </c>
      <c r="AI1059" s="7">
        <f>IF(T1059&gt;0,RANK(T1059,(N1059:P1059,Q1059:AE1059)),0)</f>
        <v>0</v>
      </c>
      <c r="AJ1059" s="7">
        <f>IF(S1059&gt;0,RANK(S1059,(N1059:P1059,Q1059:AE1059)),0)</f>
        <v>0</v>
      </c>
      <c r="AK1059" s="2">
        <f t="shared" si="400"/>
        <v>1.1794439764111205E-2</v>
      </c>
      <c r="AL1059" s="2">
        <f t="shared" si="401"/>
        <v>0</v>
      </c>
      <c r="AM1059" s="2">
        <f t="shared" si="402"/>
        <v>0</v>
      </c>
      <c r="AN1059" s="2">
        <f t="shared" si="403"/>
        <v>0</v>
      </c>
      <c r="AP1059" t="s">
        <v>466</v>
      </c>
      <c r="AQ1059" t="s">
        <v>559</v>
      </c>
      <c r="AR1059">
        <v>1</v>
      </c>
      <c r="AT1059" s="97">
        <v>21</v>
      </c>
      <c r="AU1059" s="99">
        <v>53</v>
      </c>
      <c r="AV1059" s="103">
        <f t="shared" si="404"/>
        <v>21053</v>
      </c>
      <c r="AX1059" s="7" t="s">
        <v>1370</v>
      </c>
    </row>
    <row r="1060" spans="1:50" ht="12.75" hidden="1" customHeight="1" outlineLevel="1">
      <c r="A1060" t="s">
        <v>2263</v>
      </c>
      <c r="B1060" t="s">
        <v>559</v>
      </c>
      <c r="C1060" s="1">
        <f t="shared" si="393"/>
        <v>3351</v>
      </c>
      <c r="D1060" s="7">
        <f>IF(N1060&gt;0, RANK(N1060,(N1060:P1060,Q1060:AE1060)),0)</f>
        <v>1</v>
      </c>
      <c r="E1060" s="7">
        <f>IF(O1060&gt;0,RANK(O1060,(N1060:P1060,Q1060:AE1060)),0)</f>
        <v>2</v>
      </c>
      <c r="F1060" s="7">
        <f>IF(P1060&gt;0,RANK(P1060,(N1060:P1060,Q1060:AE1060)),0)</f>
        <v>0</v>
      </c>
      <c r="G1060" s="1">
        <f t="shared" si="394"/>
        <v>910</v>
      </c>
      <c r="H1060" s="2">
        <f t="shared" si="395"/>
        <v>0.27156072814085347</v>
      </c>
      <c r="I1060" s="2"/>
      <c r="J1060" s="2">
        <f t="shared" si="396"/>
        <v>0.63264697105341694</v>
      </c>
      <c r="K1060" s="2">
        <f t="shared" si="397"/>
        <v>0.36108624291256342</v>
      </c>
      <c r="L1060" s="2">
        <f t="shared" si="398"/>
        <v>0</v>
      </c>
      <c r="M1060" s="2">
        <f t="shared" si="399"/>
        <v>6.2667860340196446E-3</v>
      </c>
      <c r="N1060" s="113">
        <v>2120</v>
      </c>
      <c r="O1060" s="113">
        <v>1210</v>
      </c>
      <c r="P1060" s="113"/>
      <c r="Q1060" s="113">
        <v>21</v>
      </c>
      <c r="R1060" s="113"/>
      <c r="S1060" s="113"/>
      <c r="T1060" s="113"/>
      <c r="U1060" s="113"/>
      <c r="V1060" s="113"/>
      <c r="W1060" s="113"/>
      <c r="X1060" s="113"/>
      <c r="Y1060" s="113"/>
      <c r="Z1060" s="113"/>
      <c r="AA1060" s="113"/>
      <c r="AB1060" s="113"/>
      <c r="AC1060" s="113"/>
      <c r="AD1060" s="113"/>
      <c r="AE1060" s="113"/>
      <c r="AG1060" s="7">
        <f>IF(Q1060&gt;0,RANK(Q1060,(N1060:P1060,Q1060:AE1060)),0)</f>
        <v>3</v>
      </c>
      <c r="AH1060" s="7">
        <f>IF(R1060&gt;0,RANK(R1060,(N1060:P1060,Q1060:AE1060)),0)</f>
        <v>0</v>
      </c>
      <c r="AI1060" s="7">
        <f>IF(T1060&gt;0,RANK(T1060,(N1060:P1060,Q1060:AE1060)),0)</f>
        <v>0</v>
      </c>
      <c r="AJ1060" s="7">
        <f>IF(S1060&gt;0,RANK(S1060,(N1060:P1060,Q1060:AE1060)),0)</f>
        <v>0</v>
      </c>
      <c r="AK1060" s="2">
        <f t="shared" si="400"/>
        <v>6.2667860340196958E-3</v>
      </c>
      <c r="AL1060" s="2">
        <f t="shared" si="401"/>
        <v>0</v>
      </c>
      <c r="AM1060" s="2">
        <f t="shared" si="402"/>
        <v>0</v>
      </c>
      <c r="AN1060" s="2">
        <f t="shared" si="403"/>
        <v>0</v>
      </c>
      <c r="AP1060" t="s">
        <v>2263</v>
      </c>
      <c r="AQ1060" t="s">
        <v>559</v>
      </c>
      <c r="AR1060">
        <v>1</v>
      </c>
      <c r="AT1060" s="97">
        <v>21</v>
      </c>
      <c r="AU1060" s="99">
        <v>55</v>
      </c>
      <c r="AV1060" s="103">
        <f t="shared" si="404"/>
        <v>21055</v>
      </c>
      <c r="AX1060" s="7" t="s">
        <v>1370</v>
      </c>
    </row>
    <row r="1061" spans="1:50" ht="12.75" hidden="1" customHeight="1" outlineLevel="1">
      <c r="A1061" t="s">
        <v>972</v>
      </c>
      <c r="B1061" t="s">
        <v>559</v>
      </c>
      <c r="C1061" s="1">
        <f t="shared" si="393"/>
        <v>2855</v>
      </c>
      <c r="D1061" s="7">
        <f>IF(N1061&gt;0, RANK(N1061,(N1061:P1061,Q1061:AE1061)),0)</f>
        <v>2</v>
      </c>
      <c r="E1061" s="7">
        <f>IF(O1061&gt;0,RANK(O1061,(N1061:P1061,Q1061:AE1061)),0)</f>
        <v>1</v>
      </c>
      <c r="F1061" s="7">
        <f>IF(P1061&gt;0,RANK(P1061,(N1061:P1061,Q1061:AE1061)),0)</f>
        <v>0</v>
      </c>
      <c r="G1061" s="1">
        <f t="shared" si="394"/>
        <v>763</v>
      </c>
      <c r="H1061" s="2">
        <f t="shared" si="395"/>
        <v>0.26725043782837127</v>
      </c>
      <c r="I1061" s="2"/>
      <c r="J1061" s="2">
        <f t="shared" si="396"/>
        <v>0.36462346760070052</v>
      </c>
      <c r="K1061" s="2">
        <f t="shared" si="397"/>
        <v>0.63187390542907185</v>
      </c>
      <c r="L1061" s="2">
        <f t="shared" si="398"/>
        <v>0</v>
      </c>
      <c r="M1061" s="2">
        <f t="shared" si="399"/>
        <v>3.5026269702276291E-3</v>
      </c>
      <c r="N1061" s="113">
        <v>1041</v>
      </c>
      <c r="O1061" s="113">
        <v>1804</v>
      </c>
      <c r="P1061" s="113"/>
      <c r="Q1061" s="113">
        <v>10</v>
      </c>
      <c r="R1061" s="113"/>
      <c r="S1061" s="113"/>
      <c r="T1061" s="113"/>
      <c r="U1061" s="113"/>
      <c r="V1061" s="113"/>
      <c r="W1061" s="113"/>
      <c r="X1061" s="113"/>
      <c r="Y1061" s="113"/>
      <c r="Z1061" s="113"/>
      <c r="AA1061" s="113"/>
      <c r="AB1061" s="113"/>
      <c r="AC1061" s="113"/>
      <c r="AD1061" s="113"/>
      <c r="AE1061" s="113"/>
      <c r="AG1061" s="7">
        <f>IF(Q1061&gt;0,RANK(Q1061,(N1061:P1061,Q1061:AE1061)),0)</f>
        <v>3</v>
      </c>
      <c r="AH1061" s="7">
        <f>IF(R1061&gt;0,RANK(R1061,(N1061:P1061,Q1061:AE1061)),0)</f>
        <v>0</v>
      </c>
      <c r="AI1061" s="7">
        <f>IF(T1061&gt;0,RANK(T1061,(N1061:P1061,Q1061:AE1061)),0)</f>
        <v>0</v>
      </c>
      <c r="AJ1061" s="7">
        <f>IF(S1061&gt;0,RANK(S1061,(N1061:P1061,Q1061:AE1061)),0)</f>
        <v>0</v>
      </c>
      <c r="AK1061" s="2">
        <f t="shared" si="400"/>
        <v>3.5026269702276708E-3</v>
      </c>
      <c r="AL1061" s="2">
        <f t="shared" si="401"/>
        <v>0</v>
      </c>
      <c r="AM1061" s="2">
        <f t="shared" si="402"/>
        <v>0</v>
      </c>
      <c r="AN1061" s="2">
        <f t="shared" si="403"/>
        <v>0</v>
      </c>
      <c r="AP1061" t="s">
        <v>972</v>
      </c>
      <c r="AQ1061" t="s">
        <v>559</v>
      </c>
      <c r="AR1061">
        <v>1</v>
      </c>
      <c r="AT1061" s="97">
        <v>21</v>
      </c>
      <c r="AU1061" s="99">
        <v>57</v>
      </c>
      <c r="AV1061" s="103">
        <f t="shared" si="404"/>
        <v>21057</v>
      </c>
      <c r="AX1061" s="7" t="s">
        <v>1370</v>
      </c>
    </row>
    <row r="1062" spans="1:50" ht="12.75" hidden="1" customHeight="1" outlineLevel="1">
      <c r="A1062" t="s">
        <v>192</v>
      </c>
      <c r="B1062" t="s">
        <v>559</v>
      </c>
      <c r="C1062" s="1">
        <f t="shared" si="393"/>
        <v>33046</v>
      </c>
      <c r="D1062" s="7">
        <f>IF(N1062&gt;0, RANK(N1062,(N1062:P1062,Q1062:AE1062)),0)</f>
        <v>1</v>
      </c>
      <c r="E1062" s="7">
        <f>IF(O1062&gt;0,RANK(O1062,(N1062:P1062,Q1062:AE1062)),0)</f>
        <v>2</v>
      </c>
      <c r="F1062" s="7">
        <f>IF(P1062&gt;0,RANK(P1062,(N1062:P1062,Q1062:AE1062)),0)</f>
        <v>0</v>
      </c>
      <c r="G1062" s="1">
        <f t="shared" si="394"/>
        <v>11820</v>
      </c>
      <c r="H1062" s="2">
        <f t="shared" si="395"/>
        <v>0.35768322943775344</v>
      </c>
      <c r="I1062" s="2"/>
      <c r="J1062" s="2">
        <f t="shared" si="396"/>
        <v>0.67160927192398479</v>
      </c>
      <c r="K1062" s="2">
        <f t="shared" si="397"/>
        <v>0.31392604248623129</v>
      </c>
      <c r="L1062" s="2">
        <f t="shared" si="398"/>
        <v>0</v>
      </c>
      <c r="M1062" s="2">
        <f t="shared" si="399"/>
        <v>1.4464685589783921E-2</v>
      </c>
      <c r="N1062" s="113">
        <v>22194</v>
      </c>
      <c r="O1062" s="113">
        <v>10374</v>
      </c>
      <c r="P1062" s="113"/>
      <c r="Q1062" s="113">
        <v>478</v>
      </c>
      <c r="R1062" s="113"/>
      <c r="S1062" s="113"/>
      <c r="T1062" s="113"/>
      <c r="U1062" s="113"/>
      <c r="V1062" s="113"/>
      <c r="W1062" s="113"/>
      <c r="X1062" s="113"/>
      <c r="Y1062" s="113"/>
      <c r="Z1062" s="113"/>
      <c r="AA1062" s="113"/>
      <c r="AB1062" s="113"/>
      <c r="AC1062" s="113"/>
      <c r="AD1062" s="113"/>
      <c r="AE1062" s="113"/>
      <c r="AG1062" s="7">
        <f>IF(Q1062&gt;0,RANK(Q1062,(N1062:P1062,Q1062:AE1062)),0)</f>
        <v>3</v>
      </c>
      <c r="AH1062" s="7">
        <f>IF(R1062&gt;0,RANK(R1062,(N1062:P1062,Q1062:AE1062)),0)</f>
        <v>0</v>
      </c>
      <c r="AI1062" s="7">
        <f>IF(T1062&gt;0,RANK(T1062,(N1062:P1062,Q1062:AE1062)),0)</f>
        <v>0</v>
      </c>
      <c r="AJ1062" s="7">
        <f>IF(S1062&gt;0,RANK(S1062,(N1062:P1062,Q1062:AE1062)),0)</f>
        <v>0</v>
      </c>
      <c r="AK1062" s="2">
        <f t="shared" si="400"/>
        <v>1.4464685589783938E-2</v>
      </c>
      <c r="AL1062" s="2">
        <f t="shared" si="401"/>
        <v>0</v>
      </c>
      <c r="AM1062" s="2">
        <f t="shared" si="402"/>
        <v>0</v>
      </c>
      <c r="AN1062" s="2">
        <f t="shared" si="403"/>
        <v>0</v>
      </c>
      <c r="AP1062" t="s">
        <v>192</v>
      </c>
      <c r="AQ1062" t="s">
        <v>559</v>
      </c>
      <c r="AR1062">
        <v>2</v>
      </c>
      <c r="AT1062" s="97">
        <v>21</v>
      </c>
      <c r="AU1062" s="99">
        <v>59</v>
      </c>
      <c r="AV1062" s="103">
        <f t="shared" si="404"/>
        <v>21059</v>
      </c>
      <c r="AX1062" s="7" t="s">
        <v>1370</v>
      </c>
    </row>
    <row r="1063" spans="1:50" ht="12.75" hidden="1" customHeight="1" outlineLevel="1">
      <c r="A1063" t="s">
        <v>973</v>
      </c>
      <c r="B1063" t="s">
        <v>559</v>
      </c>
      <c r="C1063" s="1">
        <f t="shared" si="393"/>
        <v>3886</v>
      </c>
      <c r="D1063" s="7">
        <f>IF(N1063&gt;0, RANK(N1063,(N1063:P1063,Q1063:AE1063)),0)</f>
        <v>2</v>
      </c>
      <c r="E1063" s="7">
        <f>IF(O1063&gt;0,RANK(O1063,(N1063:P1063,Q1063:AE1063)),0)</f>
        <v>1</v>
      </c>
      <c r="F1063" s="7">
        <f>IF(P1063&gt;0,RANK(P1063,(N1063:P1063,Q1063:AE1063)),0)</f>
        <v>0</v>
      </c>
      <c r="G1063" s="1">
        <f t="shared" si="394"/>
        <v>300</v>
      </c>
      <c r="H1063" s="2">
        <f t="shared" si="395"/>
        <v>7.720020586721564E-2</v>
      </c>
      <c r="I1063" s="2"/>
      <c r="J1063" s="2">
        <f t="shared" si="396"/>
        <v>0.45856922285126095</v>
      </c>
      <c r="K1063" s="2">
        <f t="shared" si="397"/>
        <v>0.53576942871847655</v>
      </c>
      <c r="L1063" s="2">
        <f t="shared" si="398"/>
        <v>0</v>
      </c>
      <c r="M1063" s="2">
        <f t="shared" si="399"/>
        <v>5.6613484302624473E-3</v>
      </c>
      <c r="N1063" s="113">
        <v>1782</v>
      </c>
      <c r="O1063" s="113">
        <v>2082</v>
      </c>
      <c r="P1063" s="113"/>
      <c r="Q1063" s="113">
        <v>22</v>
      </c>
      <c r="R1063" s="113"/>
      <c r="S1063" s="113"/>
      <c r="T1063" s="113"/>
      <c r="U1063" s="113"/>
      <c r="V1063" s="113"/>
      <c r="W1063" s="113"/>
      <c r="X1063" s="113"/>
      <c r="Y1063" s="113"/>
      <c r="Z1063" s="113"/>
      <c r="AA1063" s="113"/>
      <c r="AB1063" s="113"/>
      <c r="AC1063" s="113"/>
      <c r="AD1063" s="113"/>
      <c r="AE1063" s="113"/>
      <c r="AG1063" s="7">
        <f>IF(Q1063&gt;0,RANK(Q1063,(N1063:P1063,Q1063:AE1063)),0)</f>
        <v>3</v>
      </c>
      <c r="AH1063" s="7">
        <f>IF(R1063&gt;0,RANK(R1063,(N1063:P1063,Q1063:AE1063)),0)</f>
        <v>0</v>
      </c>
      <c r="AI1063" s="7">
        <f>IF(T1063&gt;0,RANK(T1063,(N1063:P1063,Q1063:AE1063)),0)</f>
        <v>0</v>
      </c>
      <c r="AJ1063" s="7">
        <f>IF(S1063&gt;0,RANK(S1063,(N1063:P1063,Q1063:AE1063)),0)</f>
        <v>0</v>
      </c>
      <c r="AK1063" s="2">
        <f t="shared" si="400"/>
        <v>5.6613484302624811E-3</v>
      </c>
      <c r="AL1063" s="2">
        <f t="shared" si="401"/>
        <v>0</v>
      </c>
      <c r="AM1063" s="2">
        <f t="shared" si="402"/>
        <v>0</v>
      </c>
      <c r="AN1063" s="2">
        <f t="shared" si="403"/>
        <v>0</v>
      </c>
      <c r="AP1063" t="s">
        <v>973</v>
      </c>
      <c r="AQ1063" t="s">
        <v>559</v>
      </c>
      <c r="AR1063">
        <v>2</v>
      </c>
      <c r="AT1063" s="97">
        <v>21</v>
      </c>
      <c r="AU1063" s="99">
        <v>61</v>
      </c>
      <c r="AV1063" s="103">
        <f t="shared" si="404"/>
        <v>21061</v>
      </c>
      <c r="AX1063" s="7" t="s">
        <v>1370</v>
      </c>
    </row>
    <row r="1064" spans="1:50" ht="12.75" hidden="1" customHeight="1" outlineLevel="1">
      <c r="A1064" t="s">
        <v>482</v>
      </c>
      <c r="B1064" t="s">
        <v>559</v>
      </c>
      <c r="C1064" s="1">
        <f t="shared" si="393"/>
        <v>2237</v>
      </c>
      <c r="D1064" s="7">
        <f>IF(N1064&gt;0, RANK(N1064,(N1064:P1064,Q1064:AE1064)),0)</f>
        <v>1</v>
      </c>
      <c r="E1064" s="7">
        <f>IF(O1064&gt;0,RANK(O1064,(N1064:P1064,Q1064:AE1064)),0)</f>
        <v>2</v>
      </c>
      <c r="F1064" s="7">
        <f>IF(P1064&gt;0,RANK(P1064,(N1064:P1064,Q1064:AE1064)),0)</f>
        <v>0</v>
      </c>
      <c r="G1064" s="1">
        <f t="shared" si="394"/>
        <v>1676</v>
      </c>
      <c r="H1064" s="2">
        <f t="shared" si="395"/>
        <v>0.74921770227983908</v>
      </c>
      <c r="I1064" s="2"/>
      <c r="J1064" s="2">
        <f t="shared" si="396"/>
        <v>0.86902101028162715</v>
      </c>
      <c r="K1064" s="2">
        <f t="shared" si="397"/>
        <v>0.11980330800178811</v>
      </c>
      <c r="L1064" s="2">
        <f t="shared" si="398"/>
        <v>0</v>
      </c>
      <c r="M1064" s="2">
        <f t="shared" si="399"/>
        <v>1.1175681716584743E-2</v>
      </c>
      <c r="N1064" s="113">
        <v>1944</v>
      </c>
      <c r="O1064" s="113">
        <v>268</v>
      </c>
      <c r="P1064" s="113"/>
      <c r="Q1064" s="113">
        <v>25</v>
      </c>
      <c r="R1064" s="113"/>
      <c r="S1064" s="113"/>
      <c r="T1064" s="113"/>
      <c r="U1064" s="113"/>
      <c r="V1064" s="113"/>
      <c r="W1064" s="113"/>
      <c r="X1064" s="113"/>
      <c r="Y1064" s="113"/>
      <c r="Z1064" s="113"/>
      <c r="AA1064" s="113"/>
      <c r="AB1064" s="113"/>
      <c r="AC1064" s="113"/>
      <c r="AD1064" s="113"/>
      <c r="AE1064" s="113"/>
      <c r="AG1064" s="7">
        <f>IF(Q1064&gt;0,RANK(Q1064,(N1064:P1064,Q1064:AE1064)),0)</f>
        <v>3</v>
      </c>
      <c r="AH1064" s="7">
        <f>IF(R1064&gt;0,RANK(R1064,(N1064:P1064,Q1064:AE1064)),0)</f>
        <v>0</v>
      </c>
      <c r="AI1064" s="7">
        <f>IF(T1064&gt;0,RANK(T1064,(N1064:P1064,Q1064:AE1064)),0)</f>
        <v>0</v>
      </c>
      <c r="AJ1064" s="7">
        <f>IF(S1064&gt;0,RANK(S1064,(N1064:P1064,Q1064:AE1064)),0)</f>
        <v>0</v>
      </c>
      <c r="AK1064" s="2">
        <f t="shared" si="400"/>
        <v>1.1175681716584712E-2</v>
      </c>
      <c r="AL1064" s="2">
        <f t="shared" si="401"/>
        <v>0</v>
      </c>
      <c r="AM1064" s="2">
        <f t="shared" si="402"/>
        <v>0</v>
      </c>
      <c r="AN1064" s="2">
        <f t="shared" si="403"/>
        <v>0</v>
      </c>
      <c r="AP1064" t="s">
        <v>482</v>
      </c>
      <c r="AQ1064" t="s">
        <v>559</v>
      </c>
      <c r="AR1064">
        <v>4</v>
      </c>
      <c r="AT1064" s="97">
        <v>21</v>
      </c>
      <c r="AU1064" s="99">
        <v>63</v>
      </c>
      <c r="AV1064" s="103">
        <f t="shared" si="404"/>
        <v>21063</v>
      </c>
      <c r="AX1064" s="7" t="s">
        <v>1370</v>
      </c>
    </row>
    <row r="1065" spans="1:50" ht="12.75" hidden="1" customHeight="1" outlineLevel="1">
      <c r="A1065" t="s">
        <v>568</v>
      </c>
      <c r="B1065" t="s">
        <v>559</v>
      </c>
      <c r="C1065" s="1">
        <f t="shared" ref="C1065:C1096" si="405">SUM(N1065:AE1065)</f>
        <v>4687</v>
      </c>
      <c r="D1065" s="7">
        <f>IF(N1065&gt;0, RANK(N1065,(N1065:P1065,Q1065:AE1065)),0)</f>
        <v>1</v>
      </c>
      <c r="E1065" s="7">
        <f>IF(O1065&gt;0,RANK(O1065,(N1065:P1065,Q1065:AE1065)),0)</f>
        <v>2</v>
      </c>
      <c r="F1065" s="7">
        <f>IF(P1065&gt;0,RANK(P1065,(N1065:P1065,Q1065:AE1065)),0)</f>
        <v>0</v>
      </c>
      <c r="G1065" s="1">
        <f t="shared" si="394"/>
        <v>610</v>
      </c>
      <c r="H1065" s="2">
        <f t="shared" si="395"/>
        <v>0.13014721570300833</v>
      </c>
      <c r="I1065" s="2"/>
      <c r="J1065" s="2">
        <f t="shared" ref="J1065:J1096" si="406">IF($C1065=0,"-",N1065/$C1065)</f>
        <v>0.55963302752293576</v>
      </c>
      <c r="K1065" s="2">
        <f t="shared" ref="K1065:K1096" si="407">IF($C1065=0,"-",O1065/$C1065)</f>
        <v>0.42948581181992745</v>
      </c>
      <c r="L1065" s="2">
        <f t="shared" ref="L1065:L1096" si="408">IF($C1065=0,"-",P1065/$C1065)</f>
        <v>0</v>
      </c>
      <c r="M1065" s="2">
        <f t="shared" ref="M1065:M1096" si="409">IF(C1065=0,"-",(1-J1065-K1065-L1065))</f>
        <v>1.088116065713679E-2</v>
      </c>
      <c r="N1065" s="113">
        <v>2623</v>
      </c>
      <c r="O1065" s="113">
        <v>2013</v>
      </c>
      <c r="P1065" s="113"/>
      <c r="Q1065" s="113">
        <v>51</v>
      </c>
      <c r="R1065" s="113"/>
      <c r="S1065" s="113"/>
      <c r="T1065" s="113"/>
      <c r="U1065" s="113"/>
      <c r="V1065" s="113"/>
      <c r="W1065" s="113"/>
      <c r="X1065" s="113"/>
      <c r="Y1065" s="113"/>
      <c r="Z1065" s="113"/>
      <c r="AA1065" s="113"/>
      <c r="AB1065" s="113"/>
      <c r="AC1065" s="113"/>
      <c r="AD1065" s="113"/>
      <c r="AE1065" s="113"/>
      <c r="AG1065" s="7">
        <f>IF(Q1065&gt;0,RANK(Q1065,(N1065:P1065,Q1065:AE1065)),0)</f>
        <v>3</v>
      </c>
      <c r="AH1065" s="7">
        <f>IF(R1065&gt;0,RANK(R1065,(N1065:P1065,Q1065:AE1065)),0)</f>
        <v>0</v>
      </c>
      <c r="AI1065" s="7">
        <f>IF(T1065&gt;0,RANK(T1065,(N1065:P1065,Q1065:AE1065)),0)</f>
        <v>0</v>
      </c>
      <c r="AJ1065" s="7">
        <f>IF(S1065&gt;0,RANK(S1065,(N1065:P1065,Q1065:AE1065)),0)</f>
        <v>0</v>
      </c>
      <c r="AK1065" s="2">
        <f t="shared" ref="AK1065:AK1096" si="410">IF($C1065=0,"-",Q1065/$C1065)</f>
        <v>1.0881160657136761E-2</v>
      </c>
      <c r="AL1065" s="2">
        <f t="shared" ref="AL1065:AL1096" si="411">IF($C1065=0,"-",R1065/$C1065)</f>
        <v>0</v>
      </c>
      <c r="AM1065" s="2">
        <f t="shared" ref="AM1065:AM1096" si="412">IF($C1065=0,"-",T1065/$C1065)</f>
        <v>0</v>
      </c>
      <c r="AN1065" s="2">
        <f t="shared" ref="AN1065:AN1096" si="413">IF($C1065=0,"-",S1065/$C1065)</f>
        <v>0</v>
      </c>
      <c r="AP1065" t="s">
        <v>568</v>
      </c>
      <c r="AQ1065" t="s">
        <v>559</v>
      </c>
      <c r="AR1065">
        <v>6</v>
      </c>
      <c r="AT1065" s="97">
        <v>21</v>
      </c>
      <c r="AU1065" s="99">
        <v>65</v>
      </c>
      <c r="AV1065" s="103">
        <f t="shared" si="404"/>
        <v>21065</v>
      </c>
      <c r="AX1065" s="7" t="s">
        <v>1370</v>
      </c>
    </row>
    <row r="1066" spans="1:50" ht="12.75" hidden="1" customHeight="1" outlineLevel="1">
      <c r="A1066" t="s">
        <v>1177</v>
      </c>
      <c r="B1066" t="s">
        <v>559</v>
      </c>
      <c r="C1066" s="1">
        <f t="shared" si="405"/>
        <v>81609</v>
      </c>
      <c r="D1066" s="7">
        <f>IF(N1066&gt;0, RANK(N1066,(N1066:P1066,Q1066:AE1066)),0)</f>
        <v>1</v>
      </c>
      <c r="E1066" s="7">
        <f>IF(O1066&gt;0,RANK(O1066,(N1066:P1066,Q1066:AE1066)),0)</f>
        <v>2</v>
      </c>
      <c r="F1066" s="7">
        <f>IF(P1066&gt;0,RANK(P1066,(N1066:P1066,Q1066:AE1066)),0)</f>
        <v>0</v>
      </c>
      <c r="G1066" s="1">
        <f t="shared" si="394"/>
        <v>11894</v>
      </c>
      <c r="H1066" s="2">
        <f t="shared" si="395"/>
        <v>0.1457437292455489</v>
      </c>
      <c r="I1066" s="2"/>
      <c r="J1066" s="2">
        <f t="shared" si="406"/>
        <v>0.56294036196988073</v>
      </c>
      <c r="K1066" s="2">
        <f t="shared" si="407"/>
        <v>0.41719663272433188</v>
      </c>
      <c r="L1066" s="2">
        <f t="shared" si="408"/>
        <v>0</v>
      </c>
      <c r="M1066" s="2">
        <f t="shared" si="409"/>
        <v>1.9863005305787385E-2</v>
      </c>
      <c r="N1066" s="113">
        <v>45941</v>
      </c>
      <c r="O1066" s="113">
        <v>34047</v>
      </c>
      <c r="P1066" s="113"/>
      <c r="Q1066" s="113">
        <v>1621</v>
      </c>
      <c r="R1066" s="113"/>
      <c r="S1066" s="113"/>
      <c r="T1066" s="113"/>
      <c r="U1066" s="113"/>
      <c r="V1066" s="113"/>
      <c r="W1066" s="113"/>
      <c r="X1066" s="113"/>
      <c r="Y1066" s="113"/>
      <c r="Z1066" s="113"/>
      <c r="AA1066" s="113"/>
      <c r="AB1066" s="113"/>
      <c r="AC1066" s="113"/>
      <c r="AD1066" s="113"/>
      <c r="AE1066" s="113"/>
      <c r="AG1066" s="7">
        <f>IF(Q1066&gt;0,RANK(Q1066,(N1066:P1066,Q1066:AE1066)),0)</f>
        <v>3</v>
      </c>
      <c r="AH1066" s="7">
        <f>IF(R1066&gt;0,RANK(R1066,(N1066:P1066,Q1066:AE1066)),0)</f>
        <v>0</v>
      </c>
      <c r="AI1066" s="7">
        <f>IF(T1066&gt;0,RANK(T1066,(N1066:P1066,Q1066:AE1066)),0)</f>
        <v>0</v>
      </c>
      <c r="AJ1066" s="7">
        <f>IF(S1066&gt;0,RANK(S1066,(N1066:P1066,Q1066:AE1066)),0)</f>
        <v>0</v>
      </c>
      <c r="AK1066" s="2">
        <f t="shared" si="410"/>
        <v>1.9863005305787353E-2</v>
      </c>
      <c r="AL1066" s="2">
        <f t="shared" si="411"/>
        <v>0</v>
      </c>
      <c r="AM1066" s="2">
        <f t="shared" si="412"/>
        <v>0</v>
      </c>
      <c r="AN1066" s="2">
        <f t="shared" si="413"/>
        <v>0</v>
      </c>
      <c r="AP1066" t="s">
        <v>1177</v>
      </c>
      <c r="AQ1066" t="s">
        <v>559</v>
      </c>
      <c r="AR1066">
        <v>6</v>
      </c>
      <c r="AT1066" s="97">
        <v>21</v>
      </c>
      <c r="AU1066" s="99">
        <v>67</v>
      </c>
      <c r="AV1066" s="103">
        <f t="shared" si="404"/>
        <v>21067</v>
      </c>
      <c r="AX1066" s="7" t="s">
        <v>1370</v>
      </c>
    </row>
    <row r="1067" spans="1:50" ht="12.75" hidden="1" customHeight="1" outlineLevel="1">
      <c r="A1067" t="s">
        <v>1775</v>
      </c>
      <c r="B1067" t="s">
        <v>559</v>
      </c>
      <c r="C1067" s="1">
        <f t="shared" si="405"/>
        <v>4281</v>
      </c>
      <c r="D1067" s="7">
        <f>IF(N1067&gt;0, RANK(N1067,(N1067:P1067,Q1067:AE1067)),0)</f>
        <v>1</v>
      </c>
      <c r="E1067" s="7">
        <f>IF(O1067&gt;0,RANK(O1067,(N1067:P1067,Q1067:AE1067)),0)</f>
        <v>2</v>
      </c>
      <c r="F1067" s="7">
        <f>IF(P1067&gt;0,RANK(P1067,(N1067:P1067,Q1067:AE1067)),0)</f>
        <v>0</v>
      </c>
      <c r="G1067" s="1">
        <f t="shared" si="394"/>
        <v>1588</v>
      </c>
      <c r="H1067" s="2">
        <f t="shared" si="395"/>
        <v>0.37094136883905632</v>
      </c>
      <c r="I1067" s="2"/>
      <c r="J1067" s="2">
        <f t="shared" si="406"/>
        <v>0.6795141322121</v>
      </c>
      <c r="K1067" s="2">
        <f t="shared" si="407"/>
        <v>0.30857276337304368</v>
      </c>
      <c r="L1067" s="2">
        <f t="shared" si="408"/>
        <v>0</v>
      </c>
      <c r="M1067" s="2">
        <f t="shared" si="409"/>
        <v>1.1913104414856324E-2</v>
      </c>
      <c r="N1067" s="113">
        <v>2909</v>
      </c>
      <c r="O1067" s="113">
        <v>1321</v>
      </c>
      <c r="P1067" s="113"/>
      <c r="Q1067" s="113">
        <v>51</v>
      </c>
      <c r="R1067" s="113"/>
      <c r="S1067" s="113"/>
      <c r="T1067" s="113"/>
      <c r="U1067" s="113"/>
      <c r="V1067" s="113"/>
      <c r="W1067" s="113"/>
      <c r="X1067" s="113"/>
      <c r="Y1067" s="113"/>
      <c r="Z1067" s="113"/>
      <c r="AA1067" s="113"/>
      <c r="AB1067" s="113"/>
      <c r="AC1067" s="113"/>
      <c r="AD1067" s="113"/>
      <c r="AE1067" s="113"/>
      <c r="AG1067" s="7">
        <f>IF(Q1067&gt;0,RANK(Q1067,(N1067:P1067,Q1067:AE1067)),0)</f>
        <v>3</v>
      </c>
      <c r="AH1067" s="7">
        <f>IF(R1067&gt;0,RANK(R1067,(N1067:P1067,Q1067:AE1067)),0)</f>
        <v>0</v>
      </c>
      <c r="AI1067" s="7">
        <f>IF(T1067&gt;0,RANK(T1067,(N1067:P1067,Q1067:AE1067)),0)</f>
        <v>0</v>
      </c>
      <c r="AJ1067" s="7">
        <f>IF(S1067&gt;0,RANK(S1067,(N1067:P1067,Q1067:AE1067)),0)</f>
        <v>0</v>
      </c>
      <c r="AK1067" s="2">
        <f t="shared" si="410"/>
        <v>1.1913104414856343E-2</v>
      </c>
      <c r="AL1067" s="2">
        <f t="shared" si="411"/>
        <v>0</v>
      </c>
      <c r="AM1067" s="2">
        <f t="shared" si="412"/>
        <v>0</v>
      </c>
      <c r="AN1067" s="2">
        <f t="shared" si="413"/>
        <v>0</v>
      </c>
      <c r="AP1067" t="s">
        <v>1775</v>
      </c>
      <c r="AQ1067" t="s">
        <v>559</v>
      </c>
      <c r="AR1067">
        <v>4</v>
      </c>
      <c r="AT1067" s="97">
        <v>21</v>
      </c>
      <c r="AU1067" s="99">
        <v>69</v>
      </c>
      <c r="AV1067" s="103">
        <f t="shared" si="404"/>
        <v>21069</v>
      </c>
      <c r="AX1067" s="7" t="s">
        <v>1370</v>
      </c>
    </row>
    <row r="1068" spans="1:50" ht="12.75" hidden="1" customHeight="1" outlineLevel="1">
      <c r="A1068" t="s">
        <v>1941</v>
      </c>
      <c r="B1068" t="s">
        <v>559</v>
      </c>
      <c r="C1068" s="1">
        <f t="shared" si="405"/>
        <v>15516</v>
      </c>
      <c r="D1068" s="7">
        <f>IF(N1068&gt;0, RANK(N1068,(N1068:P1068,Q1068:AE1068)),0)</f>
        <v>1</v>
      </c>
      <c r="E1068" s="7">
        <f>IF(O1068&gt;0,RANK(O1068,(N1068:P1068,Q1068:AE1068)),0)</f>
        <v>2</v>
      </c>
      <c r="F1068" s="7">
        <f>IF(P1068&gt;0,RANK(P1068,(N1068:P1068,Q1068:AE1068)),0)</f>
        <v>0</v>
      </c>
      <c r="G1068" s="1">
        <f t="shared" si="394"/>
        <v>10915</v>
      </c>
      <c r="H1068" s="2">
        <f t="shared" si="395"/>
        <v>0.70346738850219126</v>
      </c>
      <c r="I1068" s="2"/>
      <c r="J1068" s="2">
        <f t="shared" si="406"/>
        <v>0.84673885021912865</v>
      </c>
      <c r="K1068" s="2">
        <f t="shared" si="407"/>
        <v>0.14327146171693736</v>
      </c>
      <c r="L1068" s="2">
        <f t="shared" si="408"/>
        <v>0</v>
      </c>
      <c r="M1068" s="2">
        <f t="shared" si="409"/>
        <v>9.9896880639339936E-3</v>
      </c>
      <c r="N1068" s="113">
        <v>13138</v>
      </c>
      <c r="O1068" s="113">
        <v>2223</v>
      </c>
      <c r="P1068" s="113"/>
      <c r="Q1068" s="113">
        <v>155</v>
      </c>
      <c r="R1068" s="113"/>
      <c r="S1068" s="113"/>
      <c r="T1068" s="113"/>
      <c r="U1068" s="113"/>
      <c r="V1068" s="113"/>
      <c r="W1068" s="113"/>
      <c r="X1068" s="113"/>
      <c r="Y1068" s="113"/>
      <c r="Z1068" s="113"/>
      <c r="AA1068" s="113"/>
      <c r="AB1068" s="113"/>
      <c r="AC1068" s="113"/>
      <c r="AD1068" s="113"/>
      <c r="AE1068" s="113"/>
      <c r="AG1068" s="7">
        <f>IF(Q1068&gt;0,RANK(Q1068,(N1068:P1068,Q1068:AE1068)),0)</f>
        <v>3</v>
      </c>
      <c r="AH1068" s="7">
        <f>IF(R1068&gt;0,RANK(R1068,(N1068:P1068,Q1068:AE1068)),0)</f>
        <v>0</v>
      </c>
      <c r="AI1068" s="7">
        <f>IF(T1068&gt;0,RANK(T1068,(N1068:P1068,Q1068:AE1068)),0)</f>
        <v>0</v>
      </c>
      <c r="AJ1068" s="7">
        <f>IF(S1068&gt;0,RANK(S1068,(N1068:P1068,Q1068:AE1068)),0)</f>
        <v>0</v>
      </c>
      <c r="AK1068" s="2">
        <f t="shared" si="410"/>
        <v>9.989688063934004E-3</v>
      </c>
      <c r="AL1068" s="2">
        <f t="shared" si="411"/>
        <v>0</v>
      </c>
      <c r="AM1068" s="2">
        <f t="shared" si="412"/>
        <v>0</v>
      </c>
      <c r="AN1068" s="2">
        <f t="shared" si="413"/>
        <v>0</v>
      </c>
      <c r="AP1068" t="s">
        <v>1941</v>
      </c>
      <c r="AQ1068" t="s">
        <v>559</v>
      </c>
      <c r="AR1068">
        <v>5</v>
      </c>
      <c r="AT1068" s="97">
        <v>21</v>
      </c>
      <c r="AU1068" s="99">
        <v>71</v>
      </c>
      <c r="AV1068" s="103">
        <f t="shared" si="404"/>
        <v>21071</v>
      </c>
      <c r="AX1068" s="7" t="s">
        <v>1370</v>
      </c>
    </row>
    <row r="1069" spans="1:50" ht="12.75" hidden="1" customHeight="1" outlineLevel="1">
      <c r="A1069" t="s">
        <v>1785</v>
      </c>
      <c r="B1069" t="s">
        <v>559</v>
      </c>
      <c r="C1069" s="1">
        <f t="shared" si="405"/>
        <v>18065</v>
      </c>
      <c r="D1069" s="7">
        <f>IF(N1069&gt;0, RANK(N1069,(N1069:P1069,Q1069:AE1069)),0)</f>
        <v>1</v>
      </c>
      <c r="E1069" s="7">
        <f>IF(O1069&gt;0,RANK(O1069,(N1069:P1069,Q1069:AE1069)),0)</f>
        <v>2</v>
      </c>
      <c r="F1069" s="7">
        <f>IF(P1069&gt;0,RANK(P1069,(N1069:P1069,Q1069:AE1069)),0)</f>
        <v>0</v>
      </c>
      <c r="G1069" s="1">
        <f t="shared" si="394"/>
        <v>7731</v>
      </c>
      <c r="H1069" s="2">
        <f t="shared" si="395"/>
        <v>0.42795460835870469</v>
      </c>
      <c r="I1069" s="2"/>
      <c r="J1069" s="2">
        <f t="shared" si="406"/>
        <v>0.70395792969831161</v>
      </c>
      <c r="K1069" s="2">
        <f t="shared" si="407"/>
        <v>0.27600332133960698</v>
      </c>
      <c r="L1069" s="2">
        <f t="shared" si="408"/>
        <v>0</v>
      </c>
      <c r="M1069" s="2">
        <f t="shared" si="409"/>
        <v>2.003874896208141E-2</v>
      </c>
      <c r="N1069" s="113">
        <v>12717</v>
      </c>
      <c r="O1069" s="113">
        <v>4986</v>
      </c>
      <c r="P1069" s="113"/>
      <c r="Q1069" s="113">
        <v>362</v>
      </c>
      <c r="R1069" s="113"/>
      <c r="S1069" s="113"/>
      <c r="T1069" s="113"/>
      <c r="U1069" s="113"/>
      <c r="V1069" s="113"/>
      <c r="W1069" s="113"/>
      <c r="X1069" s="113"/>
      <c r="Y1069" s="113"/>
      <c r="Z1069" s="113"/>
      <c r="AA1069" s="113"/>
      <c r="AB1069" s="113"/>
      <c r="AC1069" s="113"/>
      <c r="AD1069" s="113"/>
      <c r="AE1069" s="113"/>
      <c r="AG1069" s="7">
        <f>IF(Q1069&gt;0,RANK(Q1069,(N1069:P1069,Q1069:AE1069)),0)</f>
        <v>3</v>
      </c>
      <c r="AH1069" s="7">
        <f>IF(R1069&gt;0,RANK(R1069,(N1069:P1069,Q1069:AE1069)),0)</f>
        <v>0</v>
      </c>
      <c r="AI1069" s="7">
        <f>IF(T1069&gt;0,RANK(T1069,(N1069:P1069,Q1069:AE1069)),0)</f>
        <v>0</v>
      </c>
      <c r="AJ1069" s="7">
        <f>IF(S1069&gt;0,RANK(S1069,(N1069:P1069,Q1069:AE1069)),0)</f>
        <v>0</v>
      </c>
      <c r="AK1069" s="2">
        <f t="shared" si="410"/>
        <v>2.0038748962081371E-2</v>
      </c>
      <c r="AL1069" s="2">
        <f t="shared" si="411"/>
        <v>0</v>
      </c>
      <c r="AM1069" s="2">
        <f t="shared" si="412"/>
        <v>0</v>
      </c>
      <c r="AN1069" s="2">
        <f t="shared" si="413"/>
        <v>0</v>
      </c>
      <c r="AP1069" t="s">
        <v>1785</v>
      </c>
      <c r="AQ1069" t="s">
        <v>559</v>
      </c>
      <c r="AR1069">
        <v>6</v>
      </c>
      <c r="AT1069" s="97">
        <v>21</v>
      </c>
      <c r="AU1069" s="99">
        <v>73</v>
      </c>
      <c r="AV1069" s="103">
        <f t="shared" si="404"/>
        <v>21073</v>
      </c>
      <c r="AX1069" s="7" t="s">
        <v>1370</v>
      </c>
    </row>
    <row r="1070" spans="1:50" ht="12.75" hidden="1" customHeight="1" outlineLevel="1">
      <c r="A1070" t="s">
        <v>1415</v>
      </c>
      <c r="B1070" t="s">
        <v>559</v>
      </c>
      <c r="C1070" s="1">
        <f t="shared" si="405"/>
        <v>2644</v>
      </c>
      <c r="D1070" s="7">
        <f>IF(N1070&gt;0, RANK(N1070,(N1070:P1070,Q1070:AE1070)),0)</f>
        <v>1</v>
      </c>
      <c r="E1070" s="7">
        <f>IF(O1070&gt;0,RANK(O1070,(N1070:P1070,Q1070:AE1070)),0)</f>
        <v>2</v>
      </c>
      <c r="F1070" s="7">
        <f>IF(P1070&gt;0,RANK(P1070,(N1070:P1070,Q1070:AE1070)),0)</f>
        <v>0</v>
      </c>
      <c r="G1070" s="1">
        <f t="shared" si="394"/>
        <v>1383</v>
      </c>
      <c r="H1070" s="2">
        <f t="shared" si="395"/>
        <v>0.52307110438729199</v>
      </c>
      <c r="I1070" s="2"/>
      <c r="J1070" s="2">
        <f t="shared" si="406"/>
        <v>0.75605143721633883</v>
      </c>
      <c r="K1070" s="2">
        <f t="shared" si="407"/>
        <v>0.2329803328290469</v>
      </c>
      <c r="L1070" s="2">
        <f t="shared" si="408"/>
        <v>0</v>
      </c>
      <c r="M1070" s="2">
        <f t="shared" si="409"/>
        <v>1.0968229954614273E-2</v>
      </c>
      <c r="N1070" s="113">
        <v>1999</v>
      </c>
      <c r="O1070" s="113">
        <v>616</v>
      </c>
      <c r="P1070" s="113"/>
      <c r="Q1070" s="113">
        <v>29</v>
      </c>
      <c r="R1070" s="113"/>
      <c r="S1070" s="113"/>
      <c r="T1070" s="113"/>
      <c r="U1070" s="113"/>
      <c r="V1070" s="113"/>
      <c r="W1070" s="113"/>
      <c r="X1070" s="113"/>
      <c r="Y1070" s="113"/>
      <c r="Z1070" s="113"/>
      <c r="AA1070" s="113"/>
      <c r="AB1070" s="113"/>
      <c r="AC1070" s="113"/>
      <c r="AD1070" s="113"/>
      <c r="AE1070" s="113"/>
      <c r="AG1070" s="7">
        <f>IF(Q1070&gt;0,RANK(Q1070,(N1070:P1070,Q1070:AE1070)),0)</f>
        <v>3</v>
      </c>
      <c r="AH1070" s="7">
        <f>IF(R1070&gt;0,RANK(R1070,(N1070:P1070,Q1070:AE1070)),0)</f>
        <v>0</v>
      </c>
      <c r="AI1070" s="7">
        <f>IF(T1070&gt;0,RANK(T1070,(N1070:P1070,Q1070:AE1070)),0)</f>
        <v>0</v>
      </c>
      <c r="AJ1070" s="7">
        <f>IF(S1070&gt;0,RANK(S1070,(N1070:P1070,Q1070:AE1070)),0)</f>
        <v>0</v>
      </c>
      <c r="AK1070" s="2">
        <f t="shared" si="410"/>
        <v>1.096822995461422E-2</v>
      </c>
      <c r="AL1070" s="2">
        <f t="shared" si="411"/>
        <v>0</v>
      </c>
      <c r="AM1070" s="2">
        <f t="shared" si="412"/>
        <v>0</v>
      </c>
      <c r="AN1070" s="2">
        <f t="shared" si="413"/>
        <v>0</v>
      </c>
      <c r="AP1070" t="s">
        <v>1415</v>
      </c>
      <c r="AQ1070" t="s">
        <v>559</v>
      </c>
      <c r="AR1070">
        <v>1</v>
      </c>
      <c r="AT1070" s="97">
        <v>21</v>
      </c>
      <c r="AU1070" s="99">
        <v>75</v>
      </c>
      <c r="AV1070" s="103">
        <f t="shared" si="404"/>
        <v>21075</v>
      </c>
      <c r="AX1070" s="7" t="s">
        <v>1370</v>
      </c>
    </row>
    <row r="1071" spans="1:50" ht="12.75" hidden="1" customHeight="1" outlineLevel="1">
      <c r="A1071" t="s">
        <v>1931</v>
      </c>
      <c r="B1071" t="s">
        <v>559</v>
      </c>
      <c r="C1071" s="1">
        <f t="shared" si="405"/>
        <v>1888</v>
      </c>
      <c r="D1071" s="7">
        <f>IF(N1071&gt;0, RANK(N1071,(N1071:P1071,Q1071:AE1071)),0)</f>
        <v>1</v>
      </c>
      <c r="E1071" s="7">
        <f>IF(O1071&gt;0,RANK(O1071,(N1071:P1071,Q1071:AE1071)),0)</f>
        <v>2</v>
      </c>
      <c r="F1071" s="7">
        <f>IF(P1071&gt;0,RANK(P1071,(N1071:P1071,Q1071:AE1071)),0)</f>
        <v>0</v>
      </c>
      <c r="G1071" s="1">
        <f t="shared" si="394"/>
        <v>987</v>
      </c>
      <c r="H1071" s="2">
        <f t="shared" si="395"/>
        <v>0.52277542372881358</v>
      </c>
      <c r="I1071" s="2"/>
      <c r="J1071" s="2">
        <f t="shared" si="406"/>
        <v>0.75158898305084743</v>
      </c>
      <c r="K1071" s="2">
        <f t="shared" si="407"/>
        <v>0.2288135593220339</v>
      </c>
      <c r="L1071" s="2">
        <f t="shared" si="408"/>
        <v>0</v>
      </c>
      <c r="M1071" s="2">
        <f t="shared" si="409"/>
        <v>1.9597457627118675E-2</v>
      </c>
      <c r="N1071" s="113">
        <v>1419</v>
      </c>
      <c r="O1071" s="113">
        <v>432</v>
      </c>
      <c r="P1071" s="113"/>
      <c r="Q1071" s="113">
        <v>37</v>
      </c>
      <c r="R1071" s="113"/>
      <c r="S1071" s="113"/>
      <c r="T1071" s="113"/>
      <c r="U1071" s="113"/>
      <c r="V1071" s="113"/>
      <c r="W1071" s="113"/>
      <c r="X1071" s="113"/>
      <c r="Y1071" s="113"/>
      <c r="Z1071" s="113"/>
      <c r="AA1071" s="113"/>
      <c r="AB1071" s="113"/>
      <c r="AC1071" s="113"/>
      <c r="AD1071" s="113"/>
      <c r="AE1071" s="113"/>
      <c r="AG1071" s="7">
        <f>IF(Q1071&gt;0,RANK(Q1071,(N1071:P1071,Q1071:AE1071)),0)</f>
        <v>3</v>
      </c>
      <c r="AH1071" s="7">
        <f>IF(R1071&gt;0,RANK(R1071,(N1071:P1071,Q1071:AE1071)),0)</f>
        <v>0</v>
      </c>
      <c r="AI1071" s="7">
        <f>IF(T1071&gt;0,RANK(T1071,(N1071:P1071,Q1071:AE1071)),0)</f>
        <v>0</v>
      </c>
      <c r="AJ1071" s="7">
        <f>IF(S1071&gt;0,RANK(S1071,(N1071:P1071,Q1071:AE1071)),0)</f>
        <v>0</v>
      </c>
      <c r="AK1071" s="2">
        <f t="shared" si="410"/>
        <v>1.9597457627118644E-2</v>
      </c>
      <c r="AL1071" s="2">
        <f t="shared" si="411"/>
        <v>0</v>
      </c>
      <c r="AM1071" s="2">
        <f t="shared" si="412"/>
        <v>0</v>
      </c>
      <c r="AN1071" s="2">
        <f t="shared" si="413"/>
        <v>0</v>
      </c>
      <c r="AP1071" t="s">
        <v>1931</v>
      </c>
      <c r="AQ1071" t="s">
        <v>559</v>
      </c>
      <c r="AR1071">
        <v>4</v>
      </c>
      <c r="AT1071" s="97">
        <v>21</v>
      </c>
      <c r="AU1071" s="99">
        <v>77</v>
      </c>
      <c r="AV1071" s="103">
        <f t="shared" si="404"/>
        <v>21077</v>
      </c>
      <c r="AX1071" s="7" t="s">
        <v>1370</v>
      </c>
    </row>
    <row r="1072" spans="1:50" ht="12.75" hidden="1" customHeight="1" outlineLevel="1">
      <c r="A1072" t="s">
        <v>1260</v>
      </c>
      <c r="B1072" t="s">
        <v>559</v>
      </c>
      <c r="C1072" s="1">
        <f t="shared" si="405"/>
        <v>4289</v>
      </c>
      <c r="D1072" s="7">
        <f>IF(N1072&gt;0, RANK(N1072,(N1072:P1072,Q1072:AE1072)),0)</f>
        <v>1</v>
      </c>
      <c r="E1072" s="7">
        <f>IF(O1072&gt;0,RANK(O1072,(N1072:P1072,Q1072:AE1072)),0)</f>
        <v>2</v>
      </c>
      <c r="F1072" s="7">
        <f>IF(P1072&gt;0,RANK(P1072,(N1072:P1072,Q1072:AE1072)),0)</f>
        <v>0</v>
      </c>
      <c r="G1072" s="1">
        <f t="shared" si="394"/>
        <v>458</v>
      </c>
      <c r="H1072" s="2">
        <f t="shared" si="395"/>
        <v>0.10678479832128701</v>
      </c>
      <c r="I1072" s="2"/>
      <c r="J1072" s="2">
        <f t="shared" si="406"/>
        <v>0.55001165772907434</v>
      </c>
      <c r="K1072" s="2">
        <f t="shared" si="407"/>
        <v>0.44322685940778739</v>
      </c>
      <c r="L1072" s="2">
        <f t="shared" si="408"/>
        <v>0</v>
      </c>
      <c r="M1072" s="2">
        <f t="shared" si="409"/>
        <v>6.7614828631382684E-3</v>
      </c>
      <c r="N1072" s="113">
        <v>2359</v>
      </c>
      <c r="O1072" s="113">
        <v>1901</v>
      </c>
      <c r="P1072" s="113"/>
      <c r="Q1072" s="113">
        <v>29</v>
      </c>
      <c r="R1072" s="113"/>
      <c r="S1072" s="113"/>
      <c r="T1072" s="113"/>
      <c r="U1072" s="113"/>
      <c r="V1072" s="113"/>
      <c r="W1072" s="113"/>
      <c r="X1072" s="113"/>
      <c r="Y1072" s="113"/>
      <c r="Z1072" s="113"/>
      <c r="AA1072" s="113"/>
      <c r="AB1072" s="113"/>
      <c r="AC1072" s="113"/>
      <c r="AD1072" s="113"/>
      <c r="AE1072" s="113"/>
      <c r="AG1072" s="7">
        <f>IF(Q1072&gt;0,RANK(Q1072,(N1072:P1072,Q1072:AE1072)),0)</f>
        <v>3</v>
      </c>
      <c r="AH1072" s="7">
        <f>IF(R1072&gt;0,RANK(R1072,(N1072:P1072,Q1072:AE1072)),0)</f>
        <v>0</v>
      </c>
      <c r="AI1072" s="7">
        <f>IF(T1072&gt;0,RANK(T1072,(N1072:P1072,Q1072:AE1072)),0)</f>
        <v>0</v>
      </c>
      <c r="AJ1072" s="7">
        <f>IF(S1072&gt;0,RANK(S1072,(N1072:P1072,Q1072:AE1072)),0)</f>
        <v>0</v>
      </c>
      <c r="AK1072" s="2">
        <f t="shared" si="410"/>
        <v>6.7614828631382606E-3</v>
      </c>
      <c r="AL1072" s="2">
        <f t="shared" si="411"/>
        <v>0</v>
      </c>
      <c r="AM1072" s="2">
        <f t="shared" si="412"/>
        <v>0</v>
      </c>
      <c r="AN1072" s="2">
        <f t="shared" si="413"/>
        <v>0</v>
      </c>
      <c r="AP1072" t="s">
        <v>1260</v>
      </c>
      <c r="AQ1072" t="s">
        <v>559</v>
      </c>
      <c r="AR1072">
        <v>6</v>
      </c>
      <c r="AT1072" s="97">
        <v>21</v>
      </c>
      <c r="AU1072" s="99">
        <v>79</v>
      </c>
      <c r="AV1072" s="103">
        <f t="shared" si="404"/>
        <v>21079</v>
      </c>
      <c r="AX1072" s="7" t="s">
        <v>1370</v>
      </c>
    </row>
    <row r="1073" spans="1:50" ht="12.75" hidden="1" customHeight="1" outlineLevel="1">
      <c r="A1073" t="s">
        <v>373</v>
      </c>
      <c r="B1073" t="s">
        <v>559</v>
      </c>
      <c r="C1073" s="1">
        <f t="shared" si="405"/>
        <v>4719</v>
      </c>
      <c r="D1073" s="7">
        <f>IF(N1073&gt;0, RANK(N1073,(N1073:P1073,Q1073:AE1073)),0)</f>
        <v>1</v>
      </c>
      <c r="E1073" s="7">
        <f>IF(O1073&gt;0,RANK(O1073,(N1073:P1073,Q1073:AE1073)),0)</f>
        <v>2</v>
      </c>
      <c r="F1073" s="7">
        <f>IF(P1073&gt;0,RANK(P1073,(N1073:P1073,Q1073:AE1073)),0)</f>
        <v>0</v>
      </c>
      <c r="G1073" s="1">
        <f t="shared" si="394"/>
        <v>1959</v>
      </c>
      <c r="H1073" s="2">
        <f t="shared" si="395"/>
        <v>0.4151303242212333</v>
      </c>
      <c r="I1073" s="2"/>
      <c r="J1073" s="2">
        <f t="shared" si="406"/>
        <v>0.69866497139224415</v>
      </c>
      <c r="K1073" s="2">
        <f t="shared" si="407"/>
        <v>0.28353464717101079</v>
      </c>
      <c r="L1073" s="2">
        <f t="shared" si="408"/>
        <v>0</v>
      </c>
      <c r="M1073" s="2">
        <f t="shared" si="409"/>
        <v>1.7800381436745061E-2</v>
      </c>
      <c r="N1073" s="113">
        <v>3297</v>
      </c>
      <c r="O1073" s="113">
        <v>1338</v>
      </c>
      <c r="P1073" s="113"/>
      <c r="Q1073" s="113">
        <v>84</v>
      </c>
      <c r="R1073" s="113"/>
      <c r="S1073" s="113"/>
      <c r="T1073" s="113"/>
      <c r="U1073" s="113"/>
      <c r="V1073" s="113"/>
      <c r="W1073" s="113"/>
      <c r="X1073" s="113"/>
      <c r="Y1073" s="113"/>
      <c r="Z1073" s="113"/>
      <c r="AA1073" s="113"/>
      <c r="AB1073" s="113"/>
      <c r="AC1073" s="113"/>
      <c r="AD1073" s="113"/>
      <c r="AE1073" s="113"/>
      <c r="AG1073" s="7">
        <f>IF(Q1073&gt;0,RANK(Q1073,(N1073:P1073,Q1073:AE1073)),0)</f>
        <v>3</v>
      </c>
      <c r="AH1073" s="7">
        <f>IF(R1073&gt;0,RANK(R1073,(N1073:P1073,Q1073:AE1073)),0)</f>
        <v>0</v>
      </c>
      <c r="AI1073" s="7">
        <f>IF(T1073&gt;0,RANK(T1073,(N1073:P1073,Q1073:AE1073)),0)</f>
        <v>0</v>
      </c>
      <c r="AJ1073" s="7">
        <f>IF(S1073&gt;0,RANK(S1073,(N1073:P1073,Q1073:AE1073)),0)</f>
        <v>0</v>
      </c>
      <c r="AK1073" s="2">
        <f t="shared" si="410"/>
        <v>1.7800381436745075E-2</v>
      </c>
      <c r="AL1073" s="2">
        <f t="shared" si="411"/>
        <v>0</v>
      </c>
      <c r="AM1073" s="2">
        <f t="shared" si="412"/>
        <v>0</v>
      </c>
      <c r="AN1073" s="2">
        <f t="shared" si="413"/>
        <v>0</v>
      </c>
      <c r="AP1073" t="s">
        <v>373</v>
      </c>
      <c r="AQ1073" t="s">
        <v>559</v>
      </c>
      <c r="AR1073">
        <v>4</v>
      </c>
      <c r="AT1073" s="97">
        <v>21</v>
      </c>
      <c r="AU1073" s="99">
        <v>81</v>
      </c>
      <c r="AV1073" s="103">
        <f t="shared" si="404"/>
        <v>21081</v>
      </c>
      <c r="AX1073" s="7" t="s">
        <v>1370</v>
      </c>
    </row>
    <row r="1074" spans="1:50" ht="12.75" hidden="1" customHeight="1" outlineLevel="1">
      <c r="A1074" t="s">
        <v>1081</v>
      </c>
      <c r="B1074" t="s">
        <v>559</v>
      </c>
      <c r="C1074" s="1">
        <f t="shared" si="405"/>
        <v>12848</v>
      </c>
      <c r="D1074" s="7">
        <f>IF(N1074&gt;0, RANK(N1074,(N1074:P1074,Q1074:AE1074)),0)</f>
        <v>1</v>
      </c>
      <c r="E1074" s="7">
        <f>IF(O1074&gt;0,RANK(O1074,(N1074:P1074,Q1074:AE1074)),0)</f>
        <v>2</v>
      </c>
      <c r="F1074" s="7">
        <f>IF(P1074&gt;0,RANK(P1074,(N1074:P1074,Q1074:AE1074)),0)</f>
        <v>0</v>
      </c>
      <c r="G1074" s="1">
        <f t="shared" si="394"/>
        <v>6481</v>
      </c>
      <c r="H1074" s="2">
        <f t="shared" si="395"/>
        <v>0.50443648816936493</v>
      </c>
      <c r="I1074" s="2"/>
      <c r="J1074" s="2">
        <f t="shared" si="406"/>
        <v>0.74688667496886674</v>
      </c>
      <c r="K1074" s="2">
        <f t="shared" si="407"/>
        <v>0.24245018679950187</v>
      </c>
      <c r="L1074" s="2">
        <f t="shared" si="408"/>
        <v>0</v>
      </c>
      <c r="M1074" s="2">
        <f t="shared" si="409"/>
        <v>1.0663138231631397E-2</v>
      </c>
      <c r="N1074" s="113">
        <v>9596</v>
      </c>
      <c r="O1074" s="113">
        <v>3115</v>
      </c>
      <c r="P1074" s="113"/>
      <c r="Q1074" s="113">
        <v>137</v>
      </c>
      <c r="R1074" s="113"/>
      <c r="S1074" s="113"/>
      <c r="T1074" s="113"/>
      <c r="U1074" s="113"/>
      <c r="V1074" s="113"/>
      <c r="W1074" s="113"/>
      <c r="X1074" s="113"/>
      <c r="Y1074" s="113"/>
      <c r="Z1074" s="113"/>
      <c r="AA1074" s="113"/>
      <c r="AB1074" s="113"/>
      <c r="AC1074" s="113"/>
      <c r="AD1074" s="113"/>
      <c r="AE1074" s="113"/>
      <c r="AG1074" s="7">
        <f>IF(Q1074&gt;0,RANK(Q1074,(N1074:P1074,Q1074:AE1074)),0)</f>
        <v>3</v>
      </c>
      <c r="AH1074" s="7">
        <f>IF(R1074&gt;0,RANK(R1074,(N1074:P1074,Q1074:AE1074)),0)</f>
        <v>0</v>
      </c>
      <c r="AI1074" s="7">
        <f>IF(T1074&gt;0,RANK(T1074,(N1074:P1074,Q1074:AE1074)),0)</f>
        <v>0</v>
      </c>
      <c r="AJ1074" s="7">
        <f>IF(S1074&gt;0,RANK(S1074,(N1074:P1074,Q1074:AE1074)),0)</f>
        <v>0</v>
      </c>
      <c r="AK1074" s="2">
        <f t="shared" si="410"/>
        <v>1.0663138231631382E-2</v>
      </c>
      <c r="AL1074" s="2">
        <f t="shared" si="411"/>
        <v>0</v>
      </c>
      <c r="AM1074" s="2">
        <f t="shared" si="412"/>
        <v>0</v>
      </c>
      <c r="AN1074" s="2">
        <f t="shared" si="413"/>
        <v>0</v>
      </c>
      <c r="AP1074" t="s">
        <v>1081</v>
      </c>
      <c r="AQ1074" t="s">
        <v>559</v>
      </c>
      <c r="AR1074">
        <v>1</v>
      </c>
      <c r="AT1074" s="97">
        <v>21</v>
      </c>
      <c r="AU1074" s="99">
        <v>83</v>
      </c>
      <c r="AV1074" s="103">
        <f t="shared" si="404"/>
        <v>21083</v>
      </c>
      <c r="AX1074" s="7" t="s">
        <v>1370</v>
      </c>
    </row>
    <row r="1075" spans="1:50" ht="12.75" hidden="1" customHeight="1" outlineLevel="1">
      <c r="A1075" t="s">
        <v>1731</v>
      </c>
      <c r="B1075" t="s">
        <v>559</v>
      </c>
      <c r="C1075" s="1">
        <f t="shared" si="405"/>
        <v>7535</v>
      </c>
      <c r="D1075" s="7">
        <f>IF(N1075&gt;0, RANK(N1075,(N1075:P1075,Q1075:AE1075)),0)</f>
        <v>1</v>
      </c>
      <c r="E1075" s="7">
        <f>IF(O1075&gt;0,RANK(O1075,(N1075:P1075,Q1075:AE1075)),0)</f>
        <v>2</v>
      </c>
      <c r="F1075" s="7">
        <f>IF(P1075&gt;0,RANK(P1075,(N1075:P1075,Q1075:AE1075)),0)</f>
        <v>0</v>
      </c>
      <c r="G1075" s="1">
        <f t="shared" si="394"/>
        <v>59</v>
      </c>
      <c r="H1075" s="2">
        <f t="shared" si="395"/>
        <v>7.8301260783012611E-3</v>
      </c>
      <c r="I1075" s="2"/>
      <c r="J1075" s="2">
        <f t="shared" si="406"/>
        <v>0.49807564698075646</v>
      </c>
      <c r="K1075" s="2">
        <f t="shared" si="407"/>
        <v>0.49024552090245521</v>
      </c>
      <c r="L1075" s="2">
        <f t="shared" si="408"/>
        <v>0</v>
      </c>
      <c r="M1075" s="2">
        <f t="shared" si="409"/>
        <v>1.1678832116788329E-2</v>
      </c>
      <c r="N1075" s="113">
        <v>3753</v>
      </c>
      <c r="O1075" s="113">
        <v>3694</v>
      </c>
      <c r="P1075" s="113"/>
      <c r="Q1075" s="113">
        <v>88</v>
      </c>
      <c r="R1075" s="113"/>
      <c r="S1075" s="113"/>
      <c r="T1075" s="113"/>
      <c r="U1075" s="113"/>
      <c r="V1075" s="113"/>
      <c r="W1075" s="113"/>
      <c r="X1075" s="113"/>
      <c r="Y1075" s="113"/>
      <c r="Z1075" s="113"/>
      <c r="AA1075" s="113"/>
      <c r="AB1075" s="113"/>
      <c r="AC1075" s="113"/>
      <c r="AD1075" s="113"/>
      <c r="AE1075" s="113"/>
      <c r="AG1075" s="7">
        <f>IF(Q1075&gt;0,RANK(Q1075,(N1075:P1075,Q1075:AE1075)),0)</f>
        <v>3</v>
      </c>
      <c r="AH1075" s="7">
        <f>IF(R1075&gt;0,RANK(R1075,(N1075:P1075,Q1075:AE1075)),0)</f>
        <v>0</v>
      </c>
      <c r="AI1075" s="7">
        <f>IF(T1075&gt;0,RANK(T1075,(N1075:P1075,Q1075:AE1075)),0)</f>
        <v>0</v>
      </c>
      <c r="AJ1075" s="7">
        <f>IF(S1075&gt;0,RANK(S1075,(N1075:P1075,Q1075:AE1075)),0)</f>
        <v>0</v>
      </c>
      <c r="AK1075" s="2">
        <f t="shared" si="410"/>
        <v>1.167883211678832E-2</v>
      </c>
      <c r="AL1075" s="2">
        <f t="shared" si="411"/>
        <v>0</v>
      </c>
      <c r="AM1075" s="2">
        <f t="shared" si="412"/>
        <v>0</v>
      </c>
      <c r="AN1075" s="2">
        <f t="shared" si="413"/>
        <v>0</v>
      </c>
      <c r="AP1075" t="s">
        <v>1731</v>
      </c>
      <c r="AQ1075" t="s">
        <v>559</v>
      </c>
      <c r="AR1075">
        <v>2</v>
      </c>
      <c r="AT1075" s="97">
        <v>21</v>
      </c>
      <c r="AU1075" s="99">
        <v>85</v>
      </c>
      <c r="AV1075" s="103">
        <f t="shared" si="404"/>
        <v>21085</v>
      </c>
      <c r="AX1075" s="7" t="s">
        <v>1370</v>
      </c>
    </row>
    <row r="1076" spans="1:50" ht="12.75" hidden="1" customHeight="1" outlineLevel="1">
      <c r="A1076" t="s">
        <v>2015</v>
      </c>
      <c r="B1076" t="s">
        <v>559</v>
      </c>
      <c r="C1076" s="1">
        <f t="shared" si="405"/>
        <v>4518</v>
      </c>
      <c r="D1076" s="7">
        <f>IF(N1076&gt;0, RANK(N1076,(N1076:P1076,Q1076:AE1076)),0)</f>
        <v>2</v>
      </c>
      <c r="E1076" s="7">
        <f>IF(O1076&gt;0,RANK(O1076,(N1076:P1076,Q1076:AE1076)),0)</f>
        <v>1</v>
      </c>
      <c r="F1076" s="7">
        <f>IF(P1076&gt;0,RANK(P1076,(N1076:P1076,Q1076:AE1076)),0)</f>
        <v>0</v>
      </c>
      <c r="G1076" s="1">
        <f t="shared" si="394"/>
        <v>294</v>
      </c>
      <c r="H1076" s="2">
        <f t="shared" si="395"/>
        <v>6.5073041168658696E-2</v>
      </c>
      <c r="I1076" s="2"/>
      <c r="J1076" s="2">
        <f t="shared" si="406"/>
        <v>0.46480743691899068</v>
      </c>
      <c r="K1076" s="2">
        <f t="shared" si="407"/>
        <v>0.52988047808764938</v>
      </c>
      <c r="L1076" s="2">
        <f t="shared" si="408"/>
        <v>0</v>
      </c>
      <c r="M1076" s="2">
        <f t="shared" si="409"/>
        <v>5.312084993359889E-3</v>
      </c>
      <c r="N1076" s="113">
        <v>2100</v>
      </c>
      <c r="O1076" s="113">
        <v>2394</v>
      </c>
      <c r="P1076" s="113"/>
      <c r="Q1076" s="113">
        <v>24</v>
      </c>
      <c r="R1076" s="113"/>
      <c r="S1076" s="113"/>
      <c r="T1076" s="113"/>
      <c r="U1076" s="113"/>
      <c r="V1076" s="113"/>
      <c r="W1076" s="113"/>
      <c r="X1076" s="113"/>
      <c r="Y1076" s="113"/>
      <c r="Z1076" s="113"/>
      <c r="AA1076" s="113"/>
      <c r="AB1076" s="113"/>
      <c r="AC1076" s="113"/>
      <c r="AD1076" s="113"/>
      <c r="AE1076" s="113"/>
      <c r="AG1076" s="7">
        <f>IF(Q1076&gt;0,RANK(Q1076,(N1076:P1076,Q1076:AE1076)),0)</f>
        <v>3</v>
      </c>
      <c r="AH1076" s="7">
        <f>IF(R1076&gt;0,RANK(R1076,(N1076:P1076,Q1076:AE1076)),0)</f>
        <v>0</v>
      </c>
      <c r="AI1076" s="7">
        <f>IF(T1076&gt;0,RANK(T1076,(N1076:P1076,Q1076:AE1076)),0)</f>
        <v>0</v>
      </c>
      <c r="AJ1076" s="7">
        <f>IF(S1076&gt;0,RANK(S1076,(N1076:P1076,Q1076:AE1076)),0)</f>
        <v>0</v>
      </c>
      <c r="AK1076" s="2">
        <f t="shared" si="410"/>
        <v>5.3120849933598934E-3</v>
      </c>
      <c r="AL1076" s="2">
        <f t="shared" si="411"/>
        <v>0</v>
      </c>
      <c r="AM1076" s="2">
        <f t="shared" si="412"/>
        <v>0</v>
      </c>
      <c r="AN1076" s="2">
        <f t="shared" si="413"/>
        <v>0</v>
      </c>
      <c r="AP1076" t="s">
        <v>2015</v>
      </c>
      <c r="AQ1076" t="s">
        <v>559</v>
      </c>
      <c r="AR1076">
        <v>2</v>
      </c>
      <c r="AT1076" s="97">
        <v>21</v>
      </c>
      <c r="AU1076" s="99">
        <v>87</v>
      </c>
      <c r="AV1076" s="103">
        <f t="shared" si="404"/>
        <v>21087</v>
      </c>
      <c r="AX1076" s="7" t="s">
        <v>1370</v>
      </c>
    </row>
    <row r="1077" spans="1:50" ht="12.75" hidden="1" customHeight="1" outlineLevel="1">
      <c r="A1077" t="s">
        <v>209</v>
      </c>
      <c r="B1077" t="s">
        <v>559</v>
      </c>
      <c r="C1077" s="1">
        <f t="shared" si="405"/>
        <v>12903</v>
      </c>
      <c r="D1077" s="7">
        <f>IF(N1077&gt;0, RANK(N1077,(N1077:P1077,Q1077:AE1077)),0)</f>
        <v>1</v>
      </c>
      <c r="E1077" s="7">
        <f>IF(O1077&gt;0,RANK(O1077,(N1077:P1077,Q1077:AE1077)),0)</f>
        <v>2</v>
      </c>
      <c r="F1077" s="7">
        <f>IF(P1077&gt;0,RANK(P1077,(N1077:P1077,Q1077:AE1077)),0)</f>
        <v>0</v>
      </c>
      <c r="G1077" s="1">
        <f t="shared" si="394"/>
        <v>4595</v>
      </c>
      <c r="H1077" s="2">
        <f t="shared" si="395"/>
        <v>0.35611873207781136</v>
      </c>
      <c r="I1077" s="2"/>
      <c r="J1077" s="2">
        <f t="shared" si="406"/>
        <v>0.67356428737502905</v>
      </c>
      <c r="K1077" s="2">
        <f t="shared" si="407"/>
        <v>0.31744555529721769</v>
      </c>
      <c r="L1077" s="2">
        <f t="shared" si="408"/>
        <v>0</v>
      </c>
      <c r="M1077" s="2">
        <f t="shared" si="409"/>
        <v>8.9901573277532676E-3</v>
      </c>
      <c r="N1077" s="113">
        <v>8691</v>
      </c>
      <c r="O1077" s="113">
        <v>4096</v>
      </c>
      <c r="P1077" s="113"/>
      <c r="Q1077" s="113">
        <v>116</v>
      </c>
      <c r="R1077" s="113"/>
      <c r="S1077" s="113"/>
      <c r="T1077" s="113"/>
      <c r="U1077" s="113"/>
      <c r="V1077" s="113"/>
      <c r="W1077" s="113"/>
      <c r="X1077" s="113"/>
      <c r="Y1077" s="113"/>
      <c r="Z1077" s="113"/>
      <c r="AA1077" s="113"/>
      <c r="AB1077" s="113"/>
      <c r="AC1077" s="113"/>
      <c r="AD1077" s="113"/>
      <c r="AE1077" s="113"/>
      <c r="AG1077" s="7">
        <f>IF(Q1077&gt;0,RANK(Q1077,(N1077:P1077,Q1077:AE1077)),0)</f>
        <v>3</v>
      </c>
      <c r="AH1077" s="7">
        <f>IF(R1077&gt;0,RANK(R1077,(N1077:P1077,Q1077:AE1077)),0)</f>
        <v>0</v>
      </c>
      <c r="AI1077" s="7">
        <f>IF(T1077&gt;0,RANK(T1077,(N1077:P1077,Q1077:AE1077)),0)</f>
        <v>0</v>
      </c>
      <c r="AJ1077" s="7">
        <f>IF(S1077&gt;0,RANK(S1077,(N1077:P1077,Q1077:AE1077)),0)</f>
        <v>0</v>
      </c>
      <c r="AK1077" s="2">
        <f t="shared" si="410"/>
        <v>8.9901573277532364E-3</v>
      </c>
      <c r="AL1077" s="2">
        <f t="shared" si="411"/>
        <v>0</v>
      </c>
      <c r="AM1077" s="2">
        <f t="shared" si="412"/>
        <v>0</v>
      </c>
      <c r="AN1077" s="2">
        <f t="shared" si="413"/>
        <v>0</v>
      </c>
      <c r="AP1077" t="s">
        <v>209</v>
      </c>
      <c r="AQ1077" t="s">
        <v>559</v>
      </c>
      <c r="AR1077">
        <v>4</v>
      </c>
      <c r="AT1077" s="97">
        <v>21</v>
      </c>
      <c r="AU1077" s="99">
        <v>89</v>
      </c>
      <c r="AV1077" s="103">
        <f t="shared" si="404"/>
        <v>21089</v>
      </c>
      <c r="AX1077" s="7" t="s">
        <v>1370</v>
      </c>
    </row>
    <row r="1078" spans="1:50" ht="12.75" hidden="1" customHeight="1" outlineLevel="1">
      <c r="A1078" t="s">
        <v>1521</v>
      </c>
      <c r="B1078" t="s">
        <v>559</v>
      </c>
      <c r="C1078" s="1">
        <f t="shared" si="405"/>
        <v>3082</v>
      </c>
      <c r="D1078" s="7">
        <f>IF(N1078&gt;0, RANK(N1078,(N1078:P1078,Q1078:AE1078)),0)</f>
        <v>1</v>
      </c>
      <c r="E1078" s="7">
        <f>IF(O1078&gt;0,RANK(O1078,(N1078:P1078,Q1078:AE1078)),0)</f>
        <v>2</v>
      </c>
      <c r="F1078" s="7">
        <f>IF(P1078&gt;0,RANK(P1078,(N1078:P1078,Q1078:AE1078)),0)</f>
        <v>0</v>
      </c>
      <c r="G1078" s="1">
        <f t="shared" si="394"/>
        <v>1286</v>
      </c>
      <c r="H1078" s="2">
        <f t="shared" si="395"/>
        <v>0.41726151849448412</v>
      </c>
      <c r="I1078" s="2"/>
      <c r="J1078" s="2">
        <f t="shared" si="406"/>
        <v>0.69467878001297856</v>
      </c>
      <c r="K1078" s="2">
        <f t="shared" si="407"/>
        <v>0.2774172615184945</v>
      </c>
      <c r="L1078" s="2">
        <f t="shared" si="408"/>
        <v>0</v>
      </c>
      <c r="M1078" s="2">
        <f t="shared" si="409"/>
        <v>2.7903958468526946E-2</v>
      </c>
      <c r="N1078" s="113">
        <v>2141</v>
      </c>
      <c r="O1078" s="113">
        <v>855</v>
      </c>
      <c r="P1078" s="113"/>
      <c r="Q1078" s="113">
        <v>86</v>
      </c>
      <c r="R1078" s="113"/>
      <c r="S1078" s="113"/>
      <c r="T1078" s="113"/>
      <c r="U1078" s="113"/>
      <c r="V1078" s="113"/>
      <c r="W1078" s="113"/>
      <c r="X1078" s="113"/>
      <c r="Y1078" s="113"/>
      <c r="Z1078" s="113"/>
      <c r="AA1078" s="113"/>
      <c r="AB1078" s="113"/>
      <c r="AC1078" s="113"/>
      <c r="AD1078" s="113"/>
      <c r="AE1078" s="113"/>
      <c r="AG1078" s="7">
        <f>IF(Q1078&gt;0,RANK(Q1078,(N1078:P1078,Q1078:AE1078)),0)</f>
        <v>3</v>
      </c>
      <c r="AH1078" s="7">
        <f>IF(R1078&gt;0,RANK(R1078,(N1078:P1078,Q1078:AE1078)),0)</f>
        <v>0</v>
      </c>
      <c r="AI1078" s="7">
        <f>IF(T1078&gt;0,RANK(T1078,(N1078:P1078,Q1078:AE1078)),0)</f>
        <v>0</v>
      </c>
      <c r="AJ1078" s="7">
        <f>IF(S1078&gt;0,RANK(S1078,(N1078:P1078,Q1078:AE1078)),0)</f>
        <v>0</v>
      </c>
      <c r="AK1078" s="2">
        <f t="shared" si="410"/>
        <v>2.7903958468526932E-2</v>
      </c>
      <c r="AL1078" s="2">
        <f t="shared" si="411"/>
        <v>0</v>
      </c>
      <c r="AM1078" s="2">
        <f t="shared" si="412"/>
        <v>0</v>
      </c>
      <c r="AN1078" s="2">
        <f t="shared" si="413"/>
        <v>0</v>
      </c>
      <c r="AP1078" t="s">
        <v>1521</v>
      </c>
      <c r="AQ1078" t="s">
        <v>559</v>
      </c>
      <c r="AR1078">
        <v>2</v>
      </c>
      <c r="AT1078" s="97">
        <v>21</v>
      </c>
      <c r="AU1078" s="99">
        <v>91</v>
      </c>
      <c r="AV1078" s="103">
        <f t="shared" si="404"/>
        <v>21091</v>
      </c>
      <c r="AX1078" s="7" t="s">
        <v>1370</v>
      </c>
    </row>
    <row r="1079" spans="1:50" ht="12.75" hidden="1" customHeight="1" outlineLevel="1">
      <c r="A1079" t="s">
        <v>168</v>
      </c>
      <c r="B1079" t="s">
        <v>559</v>
      </c>
      <c r="C1079" s="1">
        <f t="shared" si="405"/>
        <v>23907</v>
      </c>
      <c r="D1079" s="7">
        <f>IF(N1079&gt;0, RANK(N1079,(N1079:P1079,Q1079:AE1079)),0)</f>
        <v>1</v>
      </c>
      <c r="E1079" s="7">
        <f>IF(O1079&gt;0,RANK(O1079,(N1079:P1079,Q1079:AE1079)),0)</f>
        <v>2</v>
      </c>
      <c r="F1079" s="7">
        <f>IF(P1079&gt;0,RANK(P1079,(N1079:P1079,Q1079:AE1079)),0)</f>
        <v>0</v>
      </c>
      <c r="G1079" s="1">
        <f t="shared" si="394"/>
        <v>6130</v>
      </c>
      <c r="H1079" s="2">
        <f t="shared" si="395"/>
        <v>0.25641025641025639</v>
      </c>
      <c r="I1079" s="2"/>
      <c r="J1079" s="2">
        <f t="shared" si="406"/>
        <v>0.62149161333500647</v>
      </c>
      <c r="K1079" s="2">
        <f t="shared" si="407"/>
        <v>0.36508135692475008</v>
      </c>
      <c r="L1079" s="2">
        <f t="shared" si="408"/>
        <v>0</v>
      </c>
      <c r="M1079" s="2">
        <f t="shared" si="409"/>
        <v>1.3427029740243457E-2</v>
      </c>
      <c r="N1079" s="113">
        <v>14858</v>
      </c>
      <c r="O1079" s="113">
        <v>8728</v>
      </c>
      <c r="P1079" s="113"/>
      <c r="Q1079" s="113">
        <v>321</v>
      </c>
      <c r="R1079" s="113"/>
      <c r="S1079" s="113"/>
      <c r="T1079" s="113"/>
      <c r="U1079" s="113"/>
      <c r="V1079" s="113"/>
      <c r="W1079" s="113"/>
      <c r="X1079" s="113"/>
      <c r="Y1079" s="113"/>
      <c r="Z1079" s="113"/>
      <c r="AA1079" s="113"/>
      <c r="AB1079" s="113"/>
      <c r="AC1079" s="113"/>
      <c r="AD1079" s="113"/>
      <c r="AE1079" s="113"/>
      <c r="AG1079" s="7">
        <f>IF(Q1079&gt;0,RANK(Q1079,(N1079:P1079,Q1079:AE1079)),0)</f>
        <v>3</v>
      </c>
      <c r="AH1079" s="7">
        <f>IF(R1079&gt;0,RANK(R1079,(N1079:P1079,Q1079:AE1079)),0)</f>
        <v>0</v>
      </c>
      <c r="AI1079" s="7">
        <f>IF(T1079&gt;0,RANK(T1079,(N1079:P1079,Q1079:AE1079)),0)</f>
        <v>0</v>
      </c>
      <c r="AJ1079" s="7">
        <f>IF(S1079&gt;0,RANK(S1079,(N1079:P1079,Q1079:AE1079)),0)</f>
        <v>0</v>
      </c>
      <c r="AK1079" s="2">
        <f t="shared" si="410"/>
        <v>1.3427029740243443E-2</v>
      </c>
      <c r="AL1079" s="2">
        <f t="shared" si="411"/>
        <v>0</v>
      </c>
      <c r="AM1079" s="2">
        <f t="shared" si="412"/>
        <v>0</v>
      </c>
      <c r="AN1079" s="2">
        <f t="shared" si="413"/>
        <v>0</v>
      </c>
      <c r="AP1079" t="s">
        <v>168</v>
      </c>
      <c r="AQ1079" t="s">
        <v>559</v>
      </c>
      <c r="AR1079">
        <v>2</v>
      </c>
      <c r="AT1079" s="97">
        <v>21</v>
      </c>
      <c r="AU1079" s="99">
        <v>93</v>
      </c>
      <c r="AV1079" s="103">
        <f t="shared" si="404"/>
        <v>21093</v>
      </c>
      <c r="AX1079" s="7" t="s">
        <v>1370</v>
      </c>
    </row>
    <row r="1080" spans="1:50" ht="12.75" hidden="1" customHeight="1" outlineLevel="1">
      <c r="A1080" t="s">
        <v>1827</v>
      </c>
      <c r="B1080" t="s">
        <v>559</v>
      </c>
      <c r="C1080" s="1">
        <f t="shared" si="405"/>
        <v>9965</v>
      </c>
      <c r="D1080" s="7">
        <f>IF(N1080&gt;0, RANK(N1080,(N1080:P1080,Q1080:AE1080)),0)</f>
        <v>1</v>
      </c>
      <c r="E1080" s="7">
        <f>IF(O1080&gt;0,RANK(O1080,(N1080:P1080,Q1080:AE1080)),0)</f>
        <v>2</v>
      </c>
      <c r="F1080" s="7">
        <f>IF(P1080&gt;0,RANK(P1080,(N1080:P1080,Q1080:AE1080)),0)</f>
        <v>0</v>
      </c>
      <c r="G1080" s="1">
        <f t="shared" si="394"/>
        <v>4870</v>
      </c>
      <c r="H1080" s="2">
        <f t="shared" si="395"/>
        <v>0.48871048670346212</v>
      </c>
      <c r="I1080" s="2"/>
      <c r="J1080" s="2">
        <f t="shared" si="406"/>
        <v>0.7395885599598595</v>
      </c>
      <c r="K1080" s="2">
        <f t="shared" si="407"/>
        <v>0.25087807325639738</v>
      </c>
      <c r="L1080" s="2">
        <f t="shared" si="408"/>
        <v>0</v>
      </c>
      <c r="M1080" s="2">
        <f t="shared" si="409"/>
        <v>9.5333667837431135E-3</v>
      </c>
      <c r="N1080" s="113">
        <v>7370</v>
      </c>
      <c r="O1080" s="113">
        <v>2500</v>
      </c>
      <c r="P1080" s="113"/>
      <c r="Q1080" s="113">
        <v>95</v>
      </c>
      <c r="R1080" s="113"/>
      <c r="S1080" s="113"/>
      <c r="T1080" s="113"/>
      <c r="U1080" s="113"/>
      <c r="V1080" s="113"/>
      <c r="W1080" s="113"/>
      <c r="X1080" s="113"/>
      <c r="Y1080" s="113"/>
      <c r="Z1080" s="113"/>
      <c r="AA1080" s="113"/>
      <c r="AB1080" s="113"/>
      <c r="AC1080" s="113"/>
      <c r="AD1080" s="113"/>
      <c r="AE1080" s="113"/>
      <c r="AG1080" s="7">
        <f>IF(Q1080&gt;0,RANK(Q1080,(N1080:P1080,Q1080:AE1080)),0)</f>
        <v>3</v>
      </c>
      <c r="AH1080" s="7">
        <f>IF(R1080&gt;0,RANK(R1080,(N1080:P1080,Q1080:AE1080)),0)</f>
        <v>0</v>
      </c>
      <c r="AI1080" s="7">
        <f>IF(T1080&gt;0,RANK(T1080,(N1080:P1080,Q1080:AE1080)),0)</f>
        <v>0</v>
      </c>
      <c r="AJ1080" s="7">
        <f>IF(S1080&gt;0,RANK(S1080,(N1080:P1080,Q1080:AE1080)),0)</f>
        <v>0</v>
      </c>
      <c r="AK1080" s="2">
        <f t="shared" si="410"/>
        <v>9.5333667837431014E-3</v>
      </c>
      <c r="AL1080" s="2">
        <f t="shared" si="411"/>
        <v>0</v>
      </c>
      <c r="AM1080" s="2">
        <f t="shared" si="412"/>
        <v>0</v>
      </c>
      <c r="AN1080" s="2">
        <f t="shared" si="413"/>
        <v>0</v>
      </c>
      <c r="AP1080" t="s">
        <v>1827</v>
      </c>
      <c r="AQ1080" t="s">
        <v>559</v>
      </c>
      <c r="AR1080">
        <v>5</v>
      </c>
      <c r="AT1080" s="97">
        <v>21</v>
      </c>
      <c r="AU1080" s="99">
        <v>95</v>
      </c>
      <c r="AV1080" s="103">
        <f t="shared" si="404"/>
        <v>21095</v>
      </c>
      <c r="AX1080" s="7" t="s">
        <v>1370</v>
      </c>
    </row>
    <row r="1081" spans="1:50" ht="12.75" hidden="1" customHeight="1" outlineLevel="1">
      <c r="A1081" t="s">
        <v>374</v>
      </c>
      <c r="B1081" t="s">
        <v>559</v>
      </c>
      <c r="C1081" s="1">
        <f t="shared" si="405"/>
        <v>5710</v>
      </c>
      <c r="D1081" s="7">
        <f>IF(N1081&gt;0, RANK(N1081,(N1081:P1081,Q1081:AE1081)),0)</f>
        <v>1</v>
      </c>
      <c r="E1081" s="7">
        <f>IF(O1081&gt;0,RANK(O1081,(N1081:P1081,Q1081:AE1081)),0)</f>
        <v>2</v>
      </c>
      <c r="F1081" s="7">
        <f>IF(P1081&gt;0,RANK(P1081,(N1081:P1081,Q1081:AE1081)),0)</f>
        <v>0</v>
      </c>
      <c r="G1081" s="1">
        <f t="shared" si="394"/>
        <v>2517</v>
      </c>
      <c r="H1081" s="2">
        <f t="shared" si="395"/>
        <v>0.44080560420315235</v>
      </c>
      <c r="I1081" s="2"/>
      <c r="J1081" s="2">
        <f t="shared" si="406"/>
        <v>0.71523642732049042</v>
      </c>
      <c r="K1081" s="2">
        <f t="shared" si="407"/>
        <v>0.27443082311733802</v>
      </c>
      <c r="L1081" s="2">
        <f t="shared" si="408"/>
        <v>0</v>
      </c>
      <c r="M1081" s="2">
        <f t="shared" si="409"/>
        <v>1.0332749562171561E-2</v>
      </c>
      <c r="N1081" s="113">
        <v>4084</v>
      </c>
      <c r="O1081" s="113">
        <v>1567</v>
      </c>
      <c r="P1081" s="113"/>
      <c r="Q1081" s="113">
        <v>59</v>
      </c>
      <c r="R1081" s="113"/>
      <c r="S1081" s="113"/>
      <c r="T1081" s="113"/>
      <c r="U1081" s="113"/>
      <c r="V1081" s="113"/>
      <c r="W1081" s="113"/>
      <c r="X1081" s="113"/>
      <c r="Y1081" s="113"/>
      <c r="Z1081" s="113"/>
      <c r="AA1081" s="113"/>
      <c r="AB1081" s="113"/>
      <c r="AC1081" s="113"/>
      <c r="AD1081" s="113"/>
      <c r="AE1081" s="113"/>
      <c r="AG1081" s="7">
        <f>IF(Q1081&gt;0,RANK(Q1081,(N1081:P1081,Q1081:AE1081)),0)</f>
        <v>3</v>
      </c>
      <c r="AH1081" s="7">
        <f>IF(R1081&gt;0,RANK(R1081,(N1081:P1081,Q1081:AE1081)),0)</f>
        <v>0</v>
      </c>
      <c r="AI1081" s="7">
        <f>IF(T1081&gt;0,RANK(T1081,(N1081:P1081,Q1081:AE1081)),0)</f>
        <v>0</v>
      </c>
      <c r="AJ1081" s="7">
        <f>IF(S1081&gt;0,RANK(S1081,(N1081:P1081,Q1081:AE1081)),0)</f>
        <v>0</v>
      </c>
      <c r="AK1081" s="2">
        <f t="shared" si="410"/>
        <v>1.0332749562171629E-2</v>
      </c>
      <c r="AL1081" s="2">
        <f t="shared" si="411"/>
        <v>0</v>
      </c>
      <c r="AM1081" s="2">
        <f t="shared" si="412"/>
        <v>0</v>
      </c>
      <c r="AN1081" s="2">
        <f t="shared" si="413"/>
        <v>0</v>
      </c>
      <c r="AP1081" t="s">
        <v>374</v>
      </c>
      <c r="AQ1081" t="s">
        <v>559</v>
      </c>
      <c r="AR1081">
        <v>6</v>
      </c>
      <c r="AT1081" s="97">
        <v>21</v>
      </c>
      <c r="AU1081" s="99">
        <v>97</v>
      </c>
      <c r="AV1081" s="103">
        <f t="shared" si="404"/>
        <v>21097</v>
      </c>
      <c r="AX1081" s="7" t="s">
        <v>1370</v>
      </c>
    </row>
    <row r="1082" spans="1:50" ht="12.75" hidden="1" customHeight="1" outlineLevel="1">
      <c r="A1082" t="s">
        <v>1943</v>
      </c>
      <c r="B1082" t="s">
        <v>559</v>
      </c>
      <c r="C1082" s="1">
        <f t="shared" si="405"/>
        <v>5128</v>
      </c>
      <c r="D1082" s="7">
        <f>IF(N1082&gt;0, RANK(N1082,(N1082:P1082,Q1082:AE1082)),0)</f>
        <v>1</v>
      </c>
      <c r="E1082" s="7">
        <f>IF(O1082&gt;0,RANK(O1082,(N1082:P1082,Q1082:AE1082)),0)</f>
        <v>2</v>
      </c>
      <c r="F1082" s="7">
        <f>IF(P1082&gt;0,RANK(P1082,(N1082:P1082,Q1082:AE1082)),0)</f>
        <v>0</v>
      </c>
      <c r="G1082" s="1">
        <f t="shared" si="394"/>
        <v>1607</v>
      </c>
      <c r="H1082" s="2">
        <f t="shared" si="395"/>
        <v>0.31337753510140404</v>
      </c>
      <c r="I1082" s="2"/>
      <c r="J1082" s="2">
        <f t="shared" si="406"/>
        <v>0.65347113884555386</v>
      </c>
      <c r="K1082" s="2">
        <f t="shared" si="407"/>
        <v>0.34009360374414976</v>
      </c>
      <c r="L1082" s="2">
        <f t="shared" si="408"/>
        <v>0</v>
      </c>
      <c r="M1082" s="2">
        <f t="shared" si="409"/>
        <v>6.43525741029638E-3</v>
      </c>
      <c r="N1082" s="113">
        <v>3351</v>
      </c>
      <c r="O1082" s="113">
        <v>1744</v>
      </c>
      <c r="P1082" s="113"/>
      <c r="Q1082" s="113">
        <v>33</v>
      </c>
      <c r="R1082" s="113"/>
      <c r="S1082" s="113"/>
      <c r="T1082" s="113"/>
      <c r="U1082" s="113"/>
      <c r="V1082" s="113"/>
      <c r="W1082" s="113"/>
      <c r="X1082" s="113"/>
      <c r="Y1082" s="113"/>
      <c r="Z1082" s="113"/>
      <c r="AA1082" s="113"/>
      <c r="AB1082" s="113"/>
      <c r="AC1082" s="113"/>
      <c r="AD1082" s="113"/>
      <c r="AE1082" s="113"/>
      <c r="AG1082" s="7">
        <f>IF(Q1082&gt;0,RANK(Q1082,(N1082:P1082,Q1082:AE1082)),0)</f>
        <v>3</v>
      </c>
      <c r="AH1082" s="7">
        <f>IF(R1082&gt;0,RANK(R1082,(N1082:P1082,Q1082:AE1082)),0)</f>
        <v>0</v>
      </c>
      <c r="AI1082" s="7">
        <f>IF(T1082&gt;0,RANK(T1082,(N1082:P1082,Q1082:AE1082)),0)</f>
        <v>0</v>
      </c>
      <c r="AJ1082" s="7">
        <f>IF(S1082&gt;0,RANK(S1082,(N1082:P1082,Q1082:AE1082)),0)</f>
        <v>0</v>
      </c>
      <c r="AK1082" s="2">
        <f t="shared" si="410"/>
        <v>6.4352574102964121E-3</v>
      </c>
      <c r="AL1082" s="2">
        <f t="shared" si="411"/>
        <v>0</v>
      </c>
      <c r="AM1082" s="2">
        <f t="shared" si="412"/>
        <v>0</v>
      </c>
      <c r="AN1082" s="2">
        <f t="shared" si="413"/>
        <v>0</v>
      </c>
      <c r="AP1082" t="s">
        <v>1943</v>
      </c>
      <c r="AQ1082" t="s">
        <v>559</v>
      </c>
      <c r="AR1082">
        <v>2</v>
      </c>
      <c r="AT1082" s="97">
        <v>21</v>
      </c>
      <c r="AU1082" s="99">
        <v>99</v>
      </c>
      <c r="AV1082" s="103">
        <f t="shared" si="404"/>
        <v>21099</v>
      </c>
      <c r="AX1082" s="7" t="s">
        <v>1370</v>
      </c>
    </row>
    <row r="1083" spans="1:50" ht="12.75" hidden="1" customHeight="1" outlineLevel="1">
      <c r="A1083" t="s">
        <v>1729</v>
      </c>
      <c r="B1083" t="s">
        <v>559</v>
      </c>
      <c r="C1083" s="1">
        <f t="shared" si="405"/>
        <v>14957</v>
      </c>
      <c r="D1083" s="7">
        <f>IF(N1083&gt;0, RANK(N1083,(N1083:P1083,Q1083:AE1083)),0)</f>
        <v>1</v>
      </c>
      <c r="E1083" s="7">
        <f>IF(O1083&gt;0,RANK(O1083,(N1083:P1083,Q1083:AE1083)),0)</f>
        <v>2</v>
      </c>
      <c r="F1083" s="7">
        <f>IF(P1083&gt;0,RANK(P1083,(N1083:P1083,Q1083:AE1083)),0)</f>
        <v>0</v>
      </c>
      <c r="G1083" s="1">
        <f t="shared" si="394"/>
        <v>6979</v>
      </c>
      <c r="H1083" s="2">
        <f t="shared" si="395"/>
        <v>0.46660426556127566</v>
      </c>
      <c r="I1083" s="2"/>
      <c r="J1083" s="2">
        <f t="shared" si="406"/>
        <v>0.72815404158587949</v>
      </c>
      <c r="K1083" s="2">
        <f t="shared" si="407"/>
        <v>0.26154977602460389</v>
      </c>
      <c r="L1083" s="2">
        <f t="shared" si="408"/>
        <v>0</v>
      </c>
      <c r="M1083" s="2">
        <f t="shared" si="409"/>
        <v>1.0296182389516628E-2</v>
      </c>
      <c r="N1083" s="113">
        <v>10891</v>
      </c>
      <c r="O1083" s="113">
        <v>3912</v>
      </c>
      <c r="P1083" s="113"/>
      <c r="Q1083" s="113">
        <v>154</v>
      </c>
      <c r="R1083" s="113"/>
      <c r="S1083" s="113"/>
      <c r="T1083" s="113"/>
      <c r="U1083" s="113"/>
      <c r="V1083" s="113"/>
      <c r="W1083" s="113"/>
      <c r="X1083" s="113"/>
      <c r="Y1083" s="113"/>
      <c r="Z1083" s="113"/>
      <c r="AA1083" s="113"/>
      <c r="AB1083" s="113"/>
      <c r="AC1083" s="113"/>
      <c r="AD1083" s="113"/>
      <c r="AE1083" s="113"/>
      <c r="AG1083" s="7">
        <f>IF(Q1083&gt;0,RANK(Q1083,(N1083:P1083,Q1083:AE1083)),0)</f>
        <v>3</v>
      </c>
      <c r="AH1083" s="7">
        <f>IF(R1083&gt;0,RANK(R1083,(N1083:P1083,Q1083:AE1083)),0)</f>
        <v>0</v>
      </c>
      <c r="AI1083" s="7">
        <f>IF(T1083&gt;0,RANK(T1083,(N1083:P1083,Q1083:AE1083)),0)</f>
        <v>0</v>
      </c>
      <c r="AJ1083" s="7">
        <f>IF(S1083&gt;0,RANK(S1083,(N1083:P1083,Q1083:AE1083)),0)</f>
        <v>0</v>
      </c>
      <c r="AK1083" s="2">
        <f t="shared" si="410"/>
        <v>1.0296182389516614E-2</v>
      </c>
      <c r="AL1083" s="2">
        <f t="shared" si="411"/>
        <v>0</v>
      </c>
      <c r="AM1083" s="2">
        <f t="shared" si="412"/>
        <v>0</v>
      </c>
      <c r="AN1083" s="2">
        <f t="shared" si="413"/>
        <v>0</v>
      </c>
      <c r="AP1083" t="s">
        <v>1729</v>
      </c>
      <c r="AQ1083" t="s">
        <v>559</v>
      </c>
      <c r="AR1083">
        <v>1</v>
      </c>
      <c r="AT1083" s="97">
        <v>21</v>
      </c>
      <c r="AU1083" s="99">
        <v>101</v>
      </c>
      <c r="AV1083" s="103">
        <f t="shared" si="404"/>
        <v>21101</v>
      </c>
      <c r="AX1083" s="7" t="s">
        <v>1370</v>
      </c>
    </row>
    <row r="1084" spans="1:50" ht="12.75" hidden="1" customHeight="1" outlineLevel="1">
      <c r="A1084" t="s">
        <v>525</v>
      </c>
      <c r="B1084" t="s">
        <v>559</v>
      </c>
      <c r="C1084" s="1">
        <f t="shared" si="405"/>
        <v>4611</v>
      </c>
      <c r="D1084" s="7">
        <f>IF(N1084&gt;0, RANK(N1084,(N1084:P1084,Q1084:AE1084)),0)</f>
        <v>1</v>
      </c>
      <c r="E1084" s="7">
        <f>IF(O1084&gt;0,RANK(O1084,(N1084:P1084,Q1084:AE1084)),0)</f>
        <v>2</v>
      </c>
      <c r="F1084" s="7">
        <f>IF(P1084&gt;0,RANK(P1084,(N1084:P1084,Q1084:AE1084)),0)</f>
        <v>0</v>
      </c>
      <c r="G1084" s="1">
        <f t="shared" si="394"/>
        <v>2418</v>
      </c>
      <c r="H1084" s="2">
        <f t="shared" si="395"/>
        <v>0.52439817826935586</v>
      </c>
      <c r="I1084" s="2"/>
      <c r="J1084" s="2">
        <f t="shared" si="406"/>
        <v>0.75536759921925833</v>
      </c>
      <c r="K1084" s="2">
        <f t="shared" si="407"/>
        <v>0.23096942094990242</v>
      </c>
      <c r="L1084" s="2">
        <f t="shared" si="408"/>
        <v>0</v>
      </c>
      <c r="M1084" s="2">
        <f t="shared" si="409"/>
        <v>1.366297983083925E-2</v>
      </c>
      <c r="N1084" s="113">
        <v>3483</v>
      </c>
      <c r="O1084" s="113">
        <v>1065</v>
      </c>
      <c r="P1084" s="113"/>
      <c r="Q1084" s="113">
        <v>63</v>
      </c>
      <c r="R1084" s="113"/>
      <c r="S1084" s="113"/>
      <c r="T1084" s="113"/>
      <c r="U1084" s="113"/>
      <c r="V1084" s="113"/>
      <c r="W1084" s="113"/>
      <c r="X1084" s="113"/>
      <c r="Y1084" s="113"/>
      <c r="Z1084" s="113"/>
      <c r="AA1084" s="113"/>
      <c r="AB1084" s="113"/>
      <c r="AC1084" s="113"/>
      <c r="AD1084" s="113"/>
      <c r="AE1084" s="113"/>
      <c r="AG1084" s="7">
        <f>IF(Q1084&gt;0,RANK(Q1084,(N1084:P1084,Q1084:AE1084)),0)</f>
        <v>3</v>
      </c>
      <c r="AH1084" s="7">
        <f>IF(R1084&gt;0,RANK(R1084,(N1084:P1084,Q1084:AE1084)),0)</f>
        <v>0</v>
      </c>
      <c r="AI1084" s="7">
        <f>IF(T1084&gt;0,RANK(T1084,(N1084:P1084,Q1084:AE1084)),0)</f>
        <v>0</v>
      </c>
      <c r="AJ1084" s="7">
        <f>IF(S1084&gt;0,RANK(S1084,(N1084:P1084,Q1084:AE1084)),0)</f>
        <v>0</v>
      </c>
      <c r="AK1084" s="2">
        <f t="shared" si="410"/>
        <v>1.3662979830839297E-2</v>
      </c>
      <c r="AL1084" s="2">
        <f t="shared" si="411"/>
        <v>0</v>
      </c>
      <c r="AM1084" s="2">
        <f t="shared" si="412"/>
        <v>0</v>
      </c>
      <c r="AN1084" s="2">
        <f t="shared" si="413"/>
        <v>0</v>
      </c>
      <c r="AP1084" t="s">
        <v>525</v>
      </c>
      <c r="AQ1084" t="s">
        <v>559</v>
      </c>
      <c r="AR1084">
        <v>4</v>
      </c>
      <c r="AT1084" s="97">
        <v>21</v>
      </c>
      <c r="AU1084" s="99">
        <v>103</v>
      </c>
      <c r="AV1084" s="103">
        <f t="shared" si="404"/>
        <v>21103</v>
      </c>
      <c r="AX1084" s="7" t="s">
        <v>1370</v>
      </c>
    </row>
    <row r="1085" spans="1:50" ht="12.75" hidden="1" customHeight="1" outlineLevel="1">
      <c r="A1085" t="s">
        <v>1705</v>
      </c>
      <c r="B1085" t="s">
        <v>559</v>
      </c>
      <c r="C1085" s="1">
        <f t="shared" si="405"/>
        <v>2338</v>
      </c>
      <c r="D1085" s="7">
        <f>IF(N1085&gt;0, RANK(N1085,(N1085:P1085,Q1085:AE1085)),0)</f>
        <v>1</v>
      </c>
      <c r="E1085" s="7">
        <f>IF(O1085&gt;0,RANK(O1085,(N1085:P1085,Q1085:AE1085)),0)</f>
        <v>2</v>
      </c>
      <c r="F1085" s="7">
        <f>IF(P1085&gt;0,RANK(P1085,(N1085:P1085,Q1085:AE1085)),0)</f>
        <v>0</v>
      </c>
      <c r="G1085" s="1">
        <f t="shared" si="394"/>
        <v>1315</v>
      </c>
      <c r="H1085" s="2">
        <f t="shared" si="395"/>
        <v>0.56244653550042767</v>
      </c>
      <c r="I1085" s="2"/>
      <c r="J1085" s="2">
        <f t="shared" si="406"/>
        <v>0.77331052181351578</v>
      </c>
      <c r="K1085" s="2">
        <f t="shared" si="407"/>
        <v>0.21086398631308811</v>
      </c>
      <c r="L1085" s="2">
        <f t="shared" si="408"/>
        <v>0</v>
      </c>
      <c r="M1085" s="2">
        <f t="shared" si="409"/>
        <v>1.5825491873396103E-2</v>
      </c>
      <c r="N1085" s="113">
        <v>1808</v>
      </c>
      <c r="O1085" s="113">
        <v>493</v>
      </c>
      <c r="P1085" s="113"/>
      <c r="Q1085" s="113">
        <v>37</v>
      </c>
      <c r="R1085" s="113"/>
      <c r="S1085" s="113"/>
      <c r="T1085" s="113"/>
      <c r="U1085" s="113"/>
      <c r="V1085" s="113"/>
      <c r="W1085" s="113"/>
      <c r="X1085" s="113"/>
      <c r="Y1085" s="113"/>
      <c r="Z1085" s="113"/>
      <c r="AA1085" s="113"/>
      <c r="AB1085" s="113"/>
      <c r="AC1085" s="113"/>
      <c r="AD1085" s="113"/>
      <c r="AE1085" s="113"/>
      <c r="AG1085" s="7">
        <f>IF(Q1085&gt;0,RANK(Q1085,(N1085:P1085,Q1085:AE1085)),0)</f>
        <v>3</v>
      </c>
      <c r="AH1085" s="7">
        <f>IF(R1085&gt;0,RANK(R1085,(N1085:P1085,Q1085:AE1085)),0)</f>
        <v>0</v>
      </c>
      <c r="AI1085" s="7">
        <f>IF(T1085&gt;0,RANK(T1085,(N1085:P1085,Q1085:AE1085)),0)</f>
        <v>0</v>
      </c>
      <c r="AJ1085" s="7">
        <f>IF(S1085&gt;0,RANK(S1085,(N1085:P1085,Q1085:AE1085)),0)</f>
        <v>0</v>
      </c>
      <c r="AK1085" s="2">
        <f t="shared" si="410"/>
        <v>1.5825491873396064E-2</v>
      </c>
      <c r="AL1085" s="2">
        <f t="shared" si="411"/>
        <v>0</v>
      </c>
      <c r="AM1085" s="2">
        <f t="shared" si="412"/>
        <v>0</v>
      </c>
      <c r="AN1085" s="2">
        <f t="shared" si="413"/>
        <v>0</v>
      </c>
      <c r="AP1085" t="s">
        <v>1705</v>
      </c>
      <c r="AQ1085" t="s">
        <v>559</v>
      </c>
      <c r="AR1085">
        <v>1</v>
      </c>
      <c r="AT1085" s="97">
        <v>21</v>
      </c>
      <c r="AU1085" s="99">
        <v>105</v>
      </c>
      <c r="AV1085" s="103">
        <f t="shared" si="404"/>
        <v>21105</v>
      </c>
      <c r="AX1085" s="7" t="s">
        <v>1370</v>
      </c>
    </row>
    <row r="1086" spans="1:50" ht="12.75" hidden="1" customHeight="1" outlineLevel="1">
      <c r="A1086" t="s">
        <v>1706</v>
      </c>
      <c r="B1086" t="s">
        <v>559</v>
      </c>
      <c r="C1086" s="1">
        <f t="shared" si="405"/>
        <v>15973</v>
      </c>
      <c r="D1086" s="7">
        <f>IF(N1086&gt;0, RANK(N1086,(N1086:P1086,Q1086:AE1086)),0)</f>
        <v>1</v>
      </c>
      <c r="E1086" s="7">
        <f>IF(O1086&gt;0,RANK(O1086,(N1086:P1086,Q1086:AE1086)),0)</f>
        <v>2</v>
      </c>
      <c r="F1086" s="7">
        <f>IF(P1086&gt;0,RANK(P1086,(N1086:P1086,Q1086:AE1086)),0)</f>
        <v>0</v>
      </c>
      <c r="G1086" s="1">
        <f t="shared" si="394"/>
        <v>7545</v>
      </c>
      <c r="H1086" s="2">
        <f t="shared" si="395"/>
        <v>0.47235960683653666</v>
      </c>
      <c r="I1086" s="2"/>
      <c r="J1086" s="2">
        <f t="shared" si="406"/>
        <v>0.73073311212671388</v>
      </c>
      <c r="K1086" s="2">
        <f t="shared" si="407"/>
        <v>0.25837350529017716</v>
      </c>
      <c r="L1086" s="2">
        <f t="shared" si="408"/>
        <v>0</v>
      </c>
      <c r="M1086" s="2">
        <f t="shared" si="409"/>
        <v>1.0893382583108957E-2</v>
      </c>
      <c r="N1086" s="113">
        <v>11672</v>
      </c>
      <c r="O1086" s="113">
        <v>4127</v>
      </c>
      <c r="P1086" s="113"/>
      <c r="Q1086" s="113">
        <v>174</v>
      </c>
      <c r="R1086" s="113"/>
      <c r="S1086" s="113"/>
      <c r="T1086" s="113"/>
      <c r="U1086" s="113"/>
      <c r="V1086" s="113"/>
      <c r="W1086" s="113"/>
      <c r="X1086" s="113"/>
      <c r="Y1086" s="113"/>
      <c r="Z1086" s="113"/>
      <c r="AA1086" s="113"/>
      <c r="AB1086" s="113"/>
      <c r="AC1086" s="113"/>
      <c r="AD1086" s="113"/>
      <c r="AE1086" s="113"/>
      <c r="AG1086" s="7">
        <f>IF(Q1086&gt;0,RANK(Q1086,(N1086:P1086,Q1086:AE1086)),0)</f>
        <v>3</v>
      </c>
      <c r="AH1086" s="7">
        <f>IF(R1086&gt;0,RANK(R1086,(N1086:P1086,Q1086:AE1086)),0)</f>
        <v>0</v>
      </c>
      <c r="AI1086" s="7">
        <f>IF(T1086&gt;0,RANK(T1086,(N1086:P1086,Q1086:AE1086)),0)</f>
        <v>0</v>
      </c>
      <c r="AJ1086" s="7">
        <f>IF(S1086&gt;0,RANK(S1086,(N1086:P1086,Q1086:AE1086)),0)</f>
        <v>0</v>
      </c>
      <c r="AK1086" s="2">
        <f t="shared" si="410"/>
        <v>1.0893382583108997E-2</v>
      </c>
      <c r="AL1086" s="2">
        <f t="shared" si="411"/>
        <v>0</v>
      </c>
      <c r="AM1086" s="2">
        <f t="shared" si="412"/>
        <v>0</v>
      </c>
      <c r="AN1086" s="2">
        <f t="shared" si="413"/>
        <v>0</v>
      </c>
      <c r="AP1086" t="s">
        <v>1706</v>
      </c>
      <c r="AQ1086" t="s">
        <v>559</v>
      </c>
      <c r="AR1086">
        <v>1</v>
      </c>
      <c r="AT1086" s="97">
        <v>21</v>
      </c>
      <c r="AU1086" s="99">
        <v>107</v>
      </c>
      <c r="AV1086" s="103">
        <f t="shared" si="404"/>
        <v>21107</v>
      </c>
      <c r="AX1086" s="7" t="s">
        <v>1370</v>
      </c>
    </row>
    <row r="1087" spans="1:50" ht="12.75" hidden="1" customHeight="1" outlineLevel="1">
      <c r="A1087" t="s">
        <v>1151</v>
      </c>
      <c r="B1087" t="s">
        <v>559</v>
      </c>
      <c r="C1087" s="1">
        <f t="shared" si="405"/>
        <v>3590</v>
      </c>
      <c r="D1087" s="7">
        <f>IF(N1087&gt;0, RANK(N1087,(N1087:P1087,Q1087:AE1087)),0)</f>
        <v>2</v>
      </c>
      <c r="E1087" s="7">
        <f>IF(O1087&gt;0,RANK(O1087,(N1087:P1087,Q1087:AE1087)),0)</f>
        <v>1</v>
      </c>
      <c r="F1087" s="7">
        <f>IF(P1087&gt;0,RANK(P1087,(N1087:P1087,Q1087:AE1087)),0)</f>
        <v>0</v>
      </c>
      <c r="G1087" s="1">
        <f t="shared" ref="G1087:G1150" si="414">IF(C1087&gt;0,MAX(N1087:P1087)-LARGE(N1087:P1087,2),0)</f>
        <v>1532</v>
      </c>
      <c r="H1087" s="2">
        <f t="shared" ref="H1087:H1150" si="415">IF(C1087&gt;0,G1087/C1087,0)</f>
        <v>0.42674094707520893</v>
      </c>
      <c r="I1087" s="2"/>
      <c r="J1087" s="2">
        <f t="shared" si="406"/>
        <v>0.28161559888579385</v>
      </c>
      <c r="K1087" s="2">
        <f t="shared" si="407"/>
        <v>0.70835654596100284</v>
      </c>
      <c r="L1087" s="2">
        <f t="shared" si="408"/>
        <v>0</v>
      </c>
      <c r="M1087" s="2">
        <f t="shared" si="409"/>
        <v>1.0027855153203369E-2</v>
      </c>
      <c r="N1087" s="113">
        <v>1011</v>
      </c>
      <c r="O1087" s="113">
        <v>2543</v>
      </c>
      <c r="P1087" s="113"/>
      <c r="Q1087" s="113">
        <v>36</v>
      </c>
      <c r="R1087" s="113"/>
      <c r="S1087" s="113"/>
      <c r="T1087" s="113"/>
      <c r="U1087" s="113"/>
      <c r="V1087" s="113"/>
      <c r="W1087" s="113"/>
      <c r="X1087" s="113"/>
      <c r="Y1087" s="113"/>
      <c r="Z1087" s="113"/>
      <c r="AA1087" s="113"/>
      <c r="AB1087" s="113"/>
      <c r="AC1087" s="113"/>
      <c r="AD1087" s="113"/>
      <c r="AE1087" s="113"/>
      <c r="AG1087" s="7">
        <f>IF(Q1087&gt;0,RANK(Q1087,(N1087:P1087,Q1087:AE1087)),0)</f>
        <v>3</v>
      </c>
      <c r="AH1087" s="7">
        <f>IF(R1087&gt;0,RANK(R1087,(N1087:P1087,Q1087:AE1087)),0)</f>
        <v>0</v>
      </c>
      <c r="AI1087" s="7">
        <f>IF(T1087&gt;0,RANK(T1087,(N1087:P1087,Q1087:AE1087)),0)</f>
        <v>0</v>
      </c>
      <c r="AJ1087" s="7">
        <f>IF(S1087&gt;0,RANK(S1087,(N1087:P1087,Q1087:AE1087)),0)</f>
        <v>0</v>
      </c>
      <c r="AK1087" s="2">
        <f t="shared" si="410"/>
        <v>1.0027855153203343E-2</v>
      </c>
      <c r="AL1087" s="2">
        <f t="shared" si="411"/>
        <v>0</v>
      </c>
      <c r="AM1087" s="2">
        <f t="shared" si="412"/>
        <v>0</v>
      </c>
      <c r="AN1087" s="2">
        <f t="shared" si="413"/>
        <v>0</v>
      </c>
      <c r="AP1087" t="s">
        <v>1151</v>
      </c>
      <c r="AQ1087" t="s">
        <v>559</v>
      </c>
      <c r="AR1087">
        <v>5</v>
      </c>
      <c r="AT1087" s="97">
        <v>21</v>
      </c>
      <c r="AU1087" s="99">
        <v>109</v>
      </c>
      <c r="AV1087" s="103">
        <f t="shared" si="404"/>
        <v>21109</v>
      </c>
      <c r="AX1087" s="7" t="s">
        <v>1370</v>
      </c>
    </row>
    <row r="1088" spans="1:50" ht="12.75" hidden="1" customHeight="1" outlineLevel="1">
      <c r="A1088" t="s">
        <v>1042</v>
      </c>
      <c r="B1088" t="s">
        <v>559</v>
      </c>
      <c r="C1088" s="1">
        <f t="shared" si="405"/>
        <v>300588</v>
      </c>
      <c r="D1088" s="7">
        <f>IF(N1088&gt;0, RANK(N1088,(N1088:P1088,Q1088:AE1088)),0)</f>
        <v>1</v>
      </c>
      <c r="E1088" s="7">
        <f>IF(O1088&gt;0,RANK(O1088,(N1088:P1088,Q1088:AE1088)),0)</f>
        <v>2</v>
      </c>
      <c r="F1088" s="7">
        <f>IF(P1088&gt;0,RANK(P1088,(N1088:P1088,Q1088:AE1088)),0)</f>
        <v>0</v>
      </c>
      <c r="G1088" s="1">
        <f t="shared" si="414"/>
        <v>94297</v>
      </c>
      <c r="H1088" s="2">
        <f t="shared" si="415"/>
        <v>0.31370846474243813</v>
      </c>
      <c r="I1088" s="2"/>
      <c r="J1088" s="2">
        <f t="shared" si="406"/>
        <v>0.64957017578878729</v>
      </c>
      <c r="K1088" s="2">
        <f t="shared" si="407"/>
        <v>0.33586171104634915</v>
      </c>
      <c r="L1088" s="2">
        <f t="shared" si="408"/>
        <v>0</v>
      </c>
      <c r="M1088" s="2">
        <f t="shared" si="409"/>
        <v>1.4568113164863561E-2</v>
      </c>
      <c r="N1088" s="113">
        <v>195253</v>
      </c>
      <c r="O1088" s="113">
        <v>100956</v>
      </c>
      <c r="P1088" s="113"/>
      <c r="Q1088" s="113">
        <v>4379</v>
      </c>
      <c r="R1088" s="113"/>
      <c r="S1088" s="113"/>
      <c r="T1088" s="113"/>
      <c r="U1088" s="113"/>
      <c r="V1088" s="113"/>
      <c r="W1088" s="113"/>
      <c r="X1088" s="113"/>
      <c r="Y1088" s="113"/>
      <c r="Z1088" s="113"/>
      <c r="AA1088" s="113"/>
      <c r="AB1088" s="113"/>
      <c r="AC1088" s="113"/>
      <c r="AD1088" s="113"/>
      <c r="AE1088" s="113"/>
      <c r="AG1088" s="7">
        <f>IF(Q1088&gt;0,RANK(Q1088,(N1088:P1088,Q1088:AE1088)),0)</f>
        <v>3</v>
      </c>
      <c r="AH1088" s="7">
        <f>IF(R1088&gt;0,RANK(R1088,(N1088:P1088,Q1088:AE1088)),0)</f>
        <v>0</v>
      </c>
      <c r="AI1088" s="7">
        <f>IF(T1088&gt;0,RANK(T1088,(N1088:P1088,Q1088:AE1088)),0)</f>
        <v>0</v>
      </c>
      <c r="AJ1088" s="7">
        <f>IF(S1088&gt;0,RANK(S1088,(N1088:P1088,Q1088:AE1088)),0)</f>
        <v>0</v>
      </c>
      <c r="AK1088" s="2">
        <f t="shared" si="410"/>
        <v>1.4568113164863535E-2</v>
      </c>
      <c r="AL1088" s="2">
        <f t="shared" si="411"/>
        <v>0</v>
      </c>
      <c r="AM1088" s="2">
        <f t="shared" si="412"/>
        <v>0</v>
      </c>
      <c r="AN1088" s="2">
        <f t="shared" si="413"/>
        <v>0</v>
      </c>
      <c r="AP1088" t="s">
        <v>1042</v>
      </c>
      <c r="AQ1088" t="s">
        <v>559</v>
      </c>
      <c r="AT1088" s="97">
        <v>21</v>
      </c>
      <c r="AU1088" s="99">
        <v>111</v>
      </c>
      <c r="AV1088" s="103">
        <f t="shared" si="404"/>
        <v>21111</v>
      </c>
      <c r="AX1088" s="7" t="s">
        <v>1370</v>
      </c>
    </row>
    <row r="1089" spans="1:50" ht="12.75" hidden="1" customHeight="1" outlineLevel="1">
      <c r="A1089" t="s">
        <v>1719</v>
      </c>
      <c r="B1089" t="s">
        <v>559</v>
      </c>
      <c r="C1089" s="1">
        <f t="shared" si="405"/>
        <v>10996</v>
      </c>
      <c r="D1089" s="7">
        <f>IF(N1089&gt;0, RANK(N1089,(N1089:P1089,Q1089:AE1089)),0)</f>
        <v>1</v>
      </c>
      <c r="E1089" s="7">
        <f>IF(O1089&gt;0,RANK(O1089,(N1089:P1089,Q1089:AE1089)),0)</f>
        <v>2</v>
      </c>
      <c r="F1089" s="7">
        <f>IF(P1089&gt;0,RANK(P1089,(N1089:P1089,Q1089:AE1089)),0)</f>
        <v>0</v>
      </c>
      <c r="G1089" s="1">
        <f t="shared" si="414"/>
        <v>677</v>
      </c>
      <c r="H1089" s="2">
        <f t="shared" si="415"/>
        <v>6.1567842851946164E-2</v>
      </c>
      <c r="I1089" s="2"/>
      <c r="J1089" s="2">
        <f t="shared" si="406"/>
        <v>0.52546380502000722</v>
      </c>
      <c r="K1089" s="2">
        <f t="shared" si="407"/>
        <v>0.46389596216806112</v>
      </c>
      <c r="L1089" s="2">
        <f t="shared" si="408"/>
        <v>0</v>
      </c>
      <c r="M1089" s="2">
        <f t="shared" si="409"/>
        <v>1.064023281193166E-2</v>
      </c>
      <c r="N1089" s="113">
        <v>5778</v>
      </c>
      <c r="O1089" s="113">
        <v>5101</v>
      </c>
      <c r="P1089" s="113"/>
      <c r="Q1089" s="113">
        <v>117</v>
      </c>
      <c r="R1089" s="113"/>
      <c r="S1089" s="113"/>
      <c r="T1089" s="113"/>
      <c r="U1089" s="113"/>
      <c r="V1089" s="113"/>
      <c r="W1089" s="113"/>
      <c r="X1089" s="113"/>
      <c r="Y1089" s="113"/>
      <c r="Z1089" s="113"/>
      <c r="AA1089" s="113"/>
      <c r="AB1089" s="113"/>
      <c r="AC1089" s="113"/>
      <c r="AD1089" s="113"/>
      <c r="AE1089" s="113"/>
      <c r="AG1089" s="7">
        <f>IF(Q1089&gt;0,RANK(Q1089,(N1089:P1089,Q1089:AE1089)),0)</f>
        <v>3</v>
      </c>
      <c r="AH1089" s="7">
        <f>IF(R1089&gt;0,RANK(R1089,(N1089:P1089,Q1089:AE1089)),0)</f>
        <v>0</v>
      </c>
      <c r="AI1089" s="7">
        <f>IF(T1089&gt;0,RANK(T1089,(N1089:P1089,Q1089:AE1089)),0)</f>
        <v>0</v>
      </c>
      <c r="AJ1089" s="7">
        <f>IF(S1089&gt;0,RANK(S1089,(N1089:P1089,Q1089:AE1089)),0)</f>
        <v>0</v>
      </c>
      <c r="AK1089" s="2">
        <f t="shared" si="410"/>
        <v>1.0640232811931612E-2</v>
      </c>
      <c r="AL1089" s="2">
        <f t="shared" si="411"/>
        <v>0</v>
      </c>
      <c r="AM1089" s="2">
        <f t="shared" si="412"/>
        <v>0</v>
      </c>
      <c r="AN1089" s="2">
        <f t="shared" si="413"/>
        <v>0</v>
      </c>
      <c r="AP1089" t="s">
        <v>1719</v>
      </c>
      <c r="AQ1089" t="s">
        <v>559</v>
      </c>
      <c r="AR1089">
        <v>6</v>
      </c>
      <c r="AT1089" s="97">
        <v>21</v>
      </c>
      <c r="AU1089" s="99">
        <v>113</v>
      </c>
      <c r="AV1089" s="103">
        <f t="shared" si="404"/>
        <v>21113</v>
      </c>
      <c r="AX1089" s="7" t="s">
        <v>1370</v>
      </c>
    </row>
    <row r="1090" spans="1:50" ht="12.75" hidden="1" customHeight="1" outlineLevel="1">
      <c r="A1090" t="s">
        <v>1800</v>
      </c>
      <c r="B1090" t="s">
        <v>559</v>
      </c>
      <c r="C1090" s="1">
        <f t="shared" si="405"/>
        <v>7410</v>
      </c>
      <c r="D1090" s="7">
        <f>IF(N1090&gt;0, RANK(N1090,(N1090:P1090,Q1090:AE1090)),0)</f>
        <v>1</v>
      </c>
      <c r="E1090" s="7">
        <f>IF(O1090&gt;0,RANK(O1090,(N1090:P1090,Q1090:AE1090)),0)</f>
        <v>2</v>
      </c>
      <c r="F1090" s="7">
        <f>IF(P1090&gt;0,RANK(P1090,(N1090:P1090,Q1090:AE1090)),0)</f>
        <v>0</v>
      </c>
      <c r="G1090" s="1">
        <f t="shared" si="414"/>
        <v>2022</v>
      </c>
      <c r="H1090" s="2">
        <f t="shared" si="415"/>
        <v>0.27287449392712548</v>
      </c>
      <c r="I1090" s="2"/>
      <c r="J1090" s="2">
        <f t="shared" si="406"/>
        <v>0.63049932523616736</v>
      </c>
      <c r="K1090" s="2">
        <f t="shared" si="407"/>
        <v>0.35762483130904182</v>
      </c>
      <c r="L1090" s="2">
        <f t="shared" si="408"/>
        <v>0</v>
      </c>
      <c r="M1090" s="2">
        <f t="shared" si="409"/>
        <v>1.1875843454790813E-2</v>
      </c>
      <c r="N1090" s="113">
        <v>4672</v>
      </c>
      <c r="O1090" s="113">
        <v>2650</v>
      </c>
      <c r="P1090" s="113"/>
      <c r="Q1090" s="113">
        <v>88</v>
      </c>
      <c r="R1090" s="113"/>
      <c r="S1090" s="113"/>
      <c r="T1090" s="113"/>
      <c r="U1090" s="113"/>
      <c r="V1090" s="113"/>
      <c r="W1090" s="113"/>
      <c r="X1090" s="113"/>
      <c r="Y1090" s="113"/>
      <c r="Z1090" s="113"/>
      <c r="AA1090" s="113"/>
      <c r="AB1090" s="113"/>
      <c r="AC1090" s="113"/>
      <c r="AD1090" s="113"/>
      <c r="AE1090" s="113"/>
      <c r="AG1090" s="7">
        <f>IF(Q1090&gt;0,RANK(Q1090,(N1090:P1090,Q1090:AE1090)),0)</f>
        <v>3</v>
      </c>
      <c r="AH1090" s="7">
        <f>IF(R1090&gt;0,RANK(R1090,(N1090:P1090,Q1090:AE1090)),0)</f>
        <v>0</v>
      </c>
      <c r="AI1090" s="7">
        <f>IF(T1090&gt;0,RANK(T1090,(N1090:P1090,Q1090:AE1090)),0)</f>
        <v>0</v>
      </c>
      <c r="AJ1090" s="7">
        <f>IF(S1090&gt;0,RANK(S1090,(N1090:P1090,Q1090:AE1090)),0)</f>
        <v>0</v>
      </c>
      <c r="AK1090" s="2">
        <f t="shared" si="410"/>
        <v>1.1875843454790824E-2</v>
      </c>
      <c r="AL1090" s="2">
        <f t="shared" si="411"/>
        <v>0</v>
      </c>
      <c r="AM1090" s="2">
        <f t="shared" si="412"/>
        <v>0</v>
      </c>
      <c r="AN1090" s="2">
        <f t="shared" si="413"/>
        <v>0</v>
      </c>
      <c r="AP1090" t="s">
        <v>1800</v>
      </c>
      <c r="AQ1090" t="s">
        <v>559</v>
      </c>
      <c r="AR1090">
        <v>5</v>
      </c>
      <c r="AT1090" s="97">
        <v>21</v>
      </c>
      <c r="AU1090" s="99">
        <v>115</v>
      </c>
      <c r="AV1090" s="103">
        <f t="shared" si="404"/>
        <v>21115</v>
      </c>
      <c r="AX1090" s="7" t="s">
        <v>1370</v>
      </c>
    </row>
    <row r="1091" spans="1:50" ht="12.75" hidden="1" customHeight="1" outlineLevel="1">
      <c r="A1091" t="s">
        <v>1241</v>
      </c>
      <c r="B1091" t="s">
        <v>559</v>
      </c>
      <c r="C1091" s="1">
        <f t="shared" si="405"/>
        <v>47116</v>
      </c>
      <c r="D1091" s="7">
        <f>IF(N1091&gt;0, RANK(N1091,(N1091:P1091,Q1091:AE1091)),0)</f>
        <v>1</v>
      </c>
      <c r="E1091" s="7">
        <f>IF(O1091&gt;0,RANK(O1091,(N1091:P1091,Q1091:AE1091)),0)</f>
        <v>2</v>
      </c>
      <c r="F1091" s="7">
        <f>IF(P1091&gt;0,RANK(P1091,(N1091:P1091,Q1091:AE1091)),0)</f>
        <v>0</v>
      </c>
      <c r="G1091" s="1">
        <f t="shared" si="414"/>
        <v>3938</v>
      </c>
      <c r="H1091" s="2">
        <f t="shared" si="415"/>
        <v>8.3580949146786654E-2</v>
      </c>
      <c r="I1091" s="2"/>
      <c r="J1091" s="2">
        <f t="shared" si="406"/>
        <v>0.53013838186603279</v>
      </c>
      <c r="K1091" s="2">
        <f t="shared" si="407"/>
        <v>0.44655743271924614</v>
      </c>
      <c r="L1091" s="2">
        <f t="shared" si="408"/>
        <v>0</v>
      </c>
      <c r="M1091" s="2">
        <f t="shared" si="409"/>
        <v>2.3304185414721068E-2</v>
      </c>
      <c r="N1091" s="113">
        <v>24978</v>
      </c>
      <c r="O1091" s="113">
        <v>21040</v>
      </c>
      <c r="P1091" s="113"/>
      <c r="Q1091" s="113">
        <v>1098</v>
      </c>
      <c r="R1091" s="113"/>
      <c r="S1091" s="113"/>
      <c r="T1091" s="113"/>
      <c r="U1091" s="113"/>
      <c r="V1091" s="113"/>
      <c r="W1091" s="113"/>
      <c r="X1091" s="113"/>
      <c r="Y1091" s="113"/>
      <c r="Z1091" s="113"/>
      <c r="AA1091" s="113"/>
      <c r="AB1091" s="113"/>
      <c r="AC1091" s="113"/>
      <c r="AD1091" s="113"/>
      <c r="AE1091" s="113"/>
      <c r="AG1091" s="7">
        <f>IF(Q1091&gt;0,RANK(Q1091,(N1091:P1091,Q1091:AE1091)),0)</f>
        <v>3</v>
      </c>
      <c r="AH1091" s="7">
        <f>IF(R1091&gt;0,RANK(R1091,(N1091:P1091,Q1091:AE1091)),0)</f>
        <v>0</v>
      </c>
      <c r="AI1091" s="7">
        <f>IF(T1091&gt;0,RANK(T1091,(N1091:P1091,Q1091:AE1091)),0)</f>
        <v>0</v>
      </c>
      <c r="AJ1091" s="7">
        <f>IF(S1091&gt;0,RANK(S1091,(N1091:P1091,Q1091:AE1091)),0)</f>
        <v>0</v>
      </c>
      <c r="AK1091" s="2">
        <f t="shared" si="410"/>
        <v>2.3304185414721113E-2</v>
      </c>
      <c r="AL1091" s="2">
        <f t="shared" si="411"/>
        <v>0</v>
      </c>
      <c r="AM1091" s="2">
        <f t="shared" si="412"/>
        <v>0</v>
      </c>
      <c r="AN1091" s="2">
        <f t="shared" si="413"/>
        <v>0</v>
      </c>
      <c r="AP1091" t="s">
        <v>1241</v>
      </c>
      <c r="AQ1091" t="s">
        <v>559</v>
      </c>
      <c r="AR1091">
        <v>4</v>
      </c>
      <c r="AT1091" s="97">
        <v>21</v>
      </c>
      <c r="AU1091" s="99">
        <v>117</v>
      </c>
      <c r="AV1091" s="103">
        <f t="shared" si="404"/>
        <v>21117</v>
      </c>
      <c r="AX1091" s="7" t="s">
        <v>1370</v>
      </c>
    </row>
    <row r="1092" spans="1:50" ht="12.75" hidden="1" customHeight="1" outlineLevel="1">
      <c r="A1092" t="s">
        <v>1242</v>
      </c>
      <c r="B1092" t="s">
        <v>559</v>
      </c>
      <c r="C1092" s="1">
        <f t="shared" si="405"/>
        <v>6171</v>
      </c>
      <c r="D1092" s="7">
        <f>IF(N1092&gt;0, RANK(N1092,(N1092:P1092,Q1092:AE1092)),0)</f>
        <v>1</v>
      </c>
      <c r="E1092" s="7">
        <f>IF(O1092&gt;0,RANK(O1092,(N1092:P1092,Q1092:AE1092)),0)</f>
        <v>2</v>
      </c>
      <c r="F1092" s="7">
        <f>IF(P1092&gt;0,RANK(P1092,(N1092:P1092,Q1092:AE1092)),0)</f>
        <v>0</v>
      </c>
      <c r="G1092" s="1">
        <f t="shared" si="414"/>
        <v>4500</v>
      </c>
      <c r="H1092" s="2">
        <f t="shared" si="415"/>
        <v>0.7292173067574137</v>
      </c>
      <c r="I1092" s="2"/>
      <c r="J1092" s="2">
        <f t="shared" si="406"/>
        <v>0.85869389077945224</v>
      </c>
      <c r="K1092" s="2">
        <f t="shared" si="407"/>
        <v>0.12947658402203857</v>
      </c>
      <c r="L1092" s="2">
        <f t="shared" si="408"/>
        <v>0</v>
      </c>
      <c r="M1092" s="2">
        <f t="shared" si="409"/>
        <v>1.1829525198509189E-2</v>
      </c>
      <c r="N1092" s="113">
        <v>5299</v>
      </c>
      <c r="O1092" s="113">
        <v>799</v>
      </c>
      <c r="P1092" s="113"/>
      <c r="Q1092" s="113">
        <v>73</v>
      </c>
      <c r="R1092" s="113"/>
      <c r="S1092" s="113"/>
      <c r="T1092" s="113"/>
      <c r="U1092" s="113"/>
      <c r="V1092" s="113"/>
      <c r="W1092" s="113"/>
      <c r="X1092" s="113"/>
      <c r="Y1092" s="113"/>
      <c r="Z1092" s="113"/>
      <c r="AA1092" s="113"/>
      <c r="AB1092" s="113"/>
      <c r="AC1092" s="113"/>
      <c r="AD1092" s="113"/>
      <c r="AE1092" s="113"/>
      <c r="AG1092" s="7">
        <f>IF(Q1092&gt;0,RANK(Q1092,(N1092:P1092,Q1092:AE1092)),0)</f>
        <v>3</v>
      </c>
      <c r="AH1092" s="7">
        <f>IF(R1092&gt;0,RANK(R1092,(N1092:P1092,Q1092:AE1092)),0)</f>
        <v>0</v>
      </c>
      <c r="AI1092" s="7">
        <f>IF(T1092&gt;0,RANK(T1092,(N1092:P1092,Q1092:AE1092)),0)</f>
        <v>0</v>
      </c>
      <c r="AJ1092" s="7">
        <f>IF(S1092&gt;0,RANK(S1092,(N1092:P1092,Q1092:AE1092)),0)</f>
        <v>0</v>
      </c>
      <c r="AK1092" s="2">
        <f t="shared" si="410"/>
        <v>1.1829525198509156E-2</v>
      </c>
      <c r="AL1092" s="2">
        <f t="shared" si="411"/>
        <v>0</v>
      </c>
      <c r="AM1092" s="2">
        <f t="shared" si="412"/>
        <v>0</v>
      </c>
      <c r="AN1092" s="2">
        <f t="shared" si="413"/>
        <v>0</v>
      </c>
      <c r="AP1092" t="s">
        <v>1242</v>
      </c>
      <c r="AQ1092" t="s">
        <v>559</v>
      </c>
      <c r="AR1092">
        <v>5</v>
      </c>
      <c r="AT1092" s="97">
        <v>21</v>
      </c>
      <c r="AU1092" s="99">
        <v>119</v>
      </c>
      <c r="AV1092" s="103">
        <f t="shared" si="404"/>
        <v>21119</v>
      </c>
      <c r="AX1092" s="7" t="s">
        <v>1370</v>
      </c>
    </row>
    <row r="1093" spans="1:50" ht="12.75" hidden="1" customHeight="1" outlineLevel="1">
      <c r="A1093" t="s">
        <v>1847</v>
      </c>
      <c r="B1093" t="s">
        <v>559</v>
      </c>
      <c r="C1093" s="1">
        <f t="shared" si="405"/>
        <v>8119</v>
      </c>
      <c r="D1093" s="7">
        <f>IF(N1093&gt;0, RANK(N1093,(N1093:P1093,Q1093:AE1093)),0)</f>
        <v>1</v>
      </c>
      <c r="E1093" s="7">
        <f>IF(O1093&gt;0,RANK(O1093,(N1093:P1093,Q1093:AE1093)),0)</f>
        <v>2</v>
      </c>
      <c r="F1093" s="7">
        <f>IF(P1093&gt;0,RANK(P1093,(N1093:P1093,Q1093:AE1093)),0)</f>
        <v>0</v>
      </c>
      <c r="G1093" s="1">
        <f t="shared" si="414"/>
        <v>1151</v>
      </c>
      <c r="H1093" s="2">
        <f t="shared" si="415"/>
        <v>0.14176622736790245</v>
      </c>
      <c r="I1093" s="2"/>
      <c r="J1093" s="2">
        <f t="shared" si="406"/>
        <v>0.56583323069343516</v>
      </c>
      <c r="K1093" s="2">
        <f t="shared" si="407"/>
        <v>0.42406700332553271</v>
      </c>
      <c r="L1093" s="2">
        <f t="shared" si="408"/>
        <v>0</v>
      </c>
      <c r="M1093" s="2">
        <f t="shared" si="409"/>
        <v>1.0099765981032127E-2</v>
      </c>
      <c r="N1093" s="113">
        <v>4594</v>
      </c>
      <c r="O1093" s="113">
        <v>3443</v>
      </c>
      <c r="P1093" s="113"/>
      <c r="Q1093" s="113">
        <v>82</v>
      </c>
      <c r="R1093" s="113"/>
      <c r="S1093" s="113"/>
      <c r="T1093" s="113"/>
      <c r="U1093" s="113"/>
      <c r="V1093" s="113"/>
      <c r="W1093" s="113"/>
      <c r="X1093" s="113"/>
      <c r="Y1093" s="113"/>
      <c r="Z1093" s="113"/>
      <c r="AA1093" s="113"/>
      <c r="AB1093" s="113"/>
      <c r="AC1093" s="113"/>
      <c r="AD1093" s="113"/>
      <c r="AE1093" s="113"/>
      <c r="AG1093" s="7">
        <f>IF(Q1093&gt;0,RANK(Q1093,(N1093:P1093,Q1093:AE1093)),0)</f>
        <v>3</v>
      </c>
      <c r="AH1093" s="7">
        <f>IF(R1093&gt;0,RANK(R1093,(N1093:P1093,Q1093:AE1093)),0)</f>
        <v>0</v>
      </c>
      <c r="AI1093" s="7">
        <f>IF(T1093&gt;0,RANK(T1093,(N1093:P1093,Q1093:AE1093)),0)</f>
        <v>0</v>
      </c>
      <c r="AJ1093" s="7">
        <f>IF(S1093&gt;0,RANK(S1093,(N1093:P1093,Q1093:AE1093)),0)</f>
        <v>0</v>
      </c>
      <c r="AK1093" s="2">
        <f t="shared" si="410"/>
        <v>1.0099765981032146E-2</v>
      </c>
      <c r="AL1093" s="2">
        <f t="shared" si="411"/>
        <v>0</v>
      </c>
      <c r="AM1093" s="2">
        <f t="shared" si="412"/>
        <v>0</v>
      </c>
      <c r="AN1093" s="2">
        <f t="shared" si="413"/>
        <v>0</v>
      </c>
      <c r="AP1093" t="s">
        <v>1847</v>
      </c>
      <c r="AQ1093" t="s">
        <v>559</v>
      </c>
      <c r="AR1093">
        <v>5</v>
      </c>
      <c r="AT1093" s="97">
        <v>21</v>
      </c>
      <c r="AU1093" s="99">
        <v>121</v>
      </c>
      <c r="AV1093" s="103">
        <f t="shared" si="404"/>
        <v>21121</v>
      </c>
      <c r="AX1093" s="7" t="s">
        <v>1370</v>
      </c>
    </row>
    <row r="1094" spans="1:50" ht="12.75" hidden="1" customHeight="1" outlineLevel="1">
      <c r="A1094" t="s">
        <v>1080</v>
      </c>
      <c r="B1094" t="s">
        <v>559</v>
      </c>
      <c r="C1094" s="1">
        <f t="shared" si="405"/>
        <v>4462</v>
      </c>
      <c r="D1094" s="7">
        <f>IF(N1094&gt;0, RANK(N1094,(N1094:P1094,Q1094:AE1094)),0)</f>
        <v>1</v>
      </c>
      <c r="E1094" s="7">
        <f>IF(O1094&gt;0,RANK(O1094,(N1094:P1094,Q1094:AE1094)),0)</f>
        <v>2</v>
      </c>
      <c r="F1094" s="7">
        <f>IF(P1094&gt;0,RANK(P1094,(N1094:P1094,Q1094:AE1094)),0)</f>
        <v>0</v>
      </c>
      <c r="G1094" s="1">
        <f t="shared" si="414"/>
        <v>1594</v>
      </c>
      <c r="H1094" s="2">
        <f t="shared" si="415"/>
        <v>0.35723890632003585</v>
      </c>
      <c r="I1094" s="2"/>
      <c r="J1094" s="2">
        <f t="shared" si="406"/>
        <v>0.67368892873151054</v>
      </c>
      <c r="K1094" s="2">
        <f t="shared" si="407"/>
        <v>0.31645002241147469</v>
      </c>
      <c r="L1094" s="2">
        <f t="shared" si="408"/>
        <v>0</v>
      </c>
      <c r="M1094" s="2">
        <f t="shared" si="409"/>
        <v>9.8610488570147758E-3</v>
      </c>
      <c r="N1094" s="113">
        <v>3006</v>
      </c>
      <c r="O1094" s="113">
        <v>1412</v>
      </c>
      <c r="P1094" s="113"/>
      <c r="Q1094" s="113">
        <v>44</v>
      </c>
      <c r="R1094" s="113"/>
      <c r="S1094" s="113"/>
      <c r="T1094" s="113"/>
      <c r="U1094" s="113"/>
      <c r="V1094" s="113"/>
      <c r="W1094" s="113"/>
      <c r="X1094" s="113"/>
      <c r="Y1094" s="113"/>
      <c r="Z1094" s="113"/>
      <c r="AA1094" s="113"/>
      <c r="AB1094" s="113"/>
      <c r="AC1094" s="113"/>
      <c r="AD1094" s="113"/>
      <c r="AE1094" s="113"/>
      <c r="AG1094" s="7">
        <f>IF(Q1094&gt;0,RANK(Q1094,(N1094:P1094,Q1094:AE1094)),0)</f>
        <v>3</v>
      </c>
      <c r="AH1094" s="7">
        <f>IF(R1094&gt;0,RANK(R1094,(N1094:P1094,Q1094:AE1094)),0)</f>
        <v>0</v>
      </c>
      <c r="AI1094" s="7">
        <f>IF(T1094&gt;0,RANK(T1094,(N1094:P1094,Q1094:AE1094)),0)</f>
        <v>0</v>
      </c>
      <c r="AJ1094" s="7">
        <f>IF(S1094&gt;0,RANK(S1094,(N1094:P1094,Q1094:AE1094)),0)</f>
        <v>0</v>
      </c>
      <c r="AK1094" s="2">
        <f t="shared" si="410"/>
        <v>9.8610488570147915E-3</v>
      </c>
      <c r="AL1094" s="2">
        <f t="shared" si="411"/>
        <v>0</v>
      </c>
      <c r="AM1094" s="2">
        <f t="shared" si="412"/>
        <v>0</v>
      </c>
      <c r="AN1094" s="2">
        <f t="shared" si="413"/>
        <v>0</v>
      </c>
      <c r="AP1094" t="s">
        <v>1080</v>
      </c>
      <c r="AQ1094" t="s">
        <v>559</v>
      </c>
      <c r="AR1094">
        <v>2</v>
      </c>
      <c r="AT1094" s="97">
        <v>21</v>
      </c>
      <c r="AU1094" s="99">
        <v>123</v>
      </c>
      <c r="AV1094" s="103">
        <f t="shared" si="404"/>
        <v>21123</v>
      </c>
      <c r="AX1094" s="7" t="s">
        <v>1370</v>
      </c>
    </row>
    <row r="1095" spans="1:50" ht="12.75" hidden="1" customHeight="1" outlineLevel="1">
      <c r="A1095" t="s">
        <v>2245</v>
      </c>
      <c r="B1095" t="s">
        <v>559</v>
      </c>
      <c r="C1095" s="1">
        <f t="shared" si="405"/>
        <v>13448</v>
      </c>
      <c r="D1095" s="7">
        <f>IF(N1095&gt;0, RANK(N1095,(N1095:P1095,Q1095:AE1095)),0)</f>
        <v>2</v>
      </c>
      <c r="E1095" s="7">
        <f>IF(O1095&gt;0,RANK(O1095,(N1095:P1095,Q1095:AE1095)),0)</f>
        <v>1</v>
      </c>
      <c r="F1095" s="7">
        <f>IF(P1095&gt;0,RANK(P1095,(N1095:P1095,Q1095:AE1095)),0)</f>
        <v>0</v>
      </c>
      <c r="G1095" s="1">
        <f t="shared" si="414"/>
        <v>925</v>
      </c>
      <c r="H1095" s="2">
        <f t="shared" si="415"/>
        <v>6.8783462224866157E-2</v>
      </c>
      <c r="I1095" s="2"/>
      <c r="J1095" s="2">
        <f t="shared" si="406"/>
        <v>0.46118381915526474</v>
      </c>
      <c r="K1095" s="2">
        <f t="shared" si="407"/>
        <v>0.52996728138013083</v>
      </c>
      <c r="L1095" s="2">
        <f t="shared" si="408"/>
        <v>0</v>
      </c>
      <c r="M1095" s="2">
        <f t="shared" si="409"/>
        <v>8.8488994646044317E-3</v>
      </c>
      <c r="N1095" s="113">
        <v>6202</v>
      </c>
      <c r="O1095" s="113">
        <v>7127</v>
      </c>
      <c r="P1095" s="113"/>
      <c r="Q1095" s="113">
        <v>119</v>
      </c>
      <c r="R1095" s="113"/>
      <c r="S1095" s="113"/>
      <c r="T1095" s="113"/>
      <c r="U1095" s="113"/>
      <c r="V1095" s="113"/>
      <c r="W1095" s="113"/>
      <c r="X1095" s="113"/>
      <c r="Y1095" s="113"/>
      <c r="Z1095" s="113"/>
      <c r="AA1095" s="113"/>
      <c r="AB1095" s="113"/>
      <c r="AC1095" s="113"/>
      <c r="AD1095" s="113"/>
      <c r="AE1095" s="113"/>
      <c r="AG1095" s="7">
        <f>IF(Q1095&gt;0,RANK(Q1095,(N1095:P1095,Q1095:AE1095)),0)</f>
        <v>3</v>
      </c>
      <c r="AH1095" s="7">
        <f>IF(R1095&gt;0,RANK(R1095,(N1095:P1095,Q1095:AE1095)),0)</f>
        <v>0</v>
      </c>
      <c r="AI1095" s="7">
        <f>IF(T1095&gt;0,RANK(T1095,(N1095:P1095,Q1095:AE1095)),0)</f>
        <v>0</v>
      </c>
      <c r="AJ1095" s="7">
        <f>IF(S1095&gt;0,RANK(S1095,(N1095:P1095,Q1095:AE1095)),0)</f>
        <v>0</v>
      </c>
      <c r="AK1095" s="2">
        <f t="shared" si="410"/>
        <v>8.8488994646044022E-3</v>
      </c>
      <c r="AL1095" s="2">
        <f t="shared" si="411"/>
        <v>0</v>
      </c>
      <c r="AM1095" s="2">
        <f t="shared" si="412"/>
        <v>0</v>
      </c>
      <c r="AN1095" s="2">
        <f t="shared" si="413"/>
        <v>0</v>
      </c>
      <c r="AP1095" t="s">
        <v>2245</v>
      </c>
      <c r="AQ1095" t="s">
        <v>559</v>
      </c>
      <c r="AR1095">
        <v>5</v>
      </c>
      <c r="AT1095" s="97">
        <v>21</v>
      </c>
      <c r="AU1095" s="99">
        <v>125</v>
      </c>
      <c r="AV1095" s="103">
        <f t="shared" si="404"/>
        <v>21125</v>
      </c>
      <c r="AX1095" s="7" t="s">
        <v>1370</v>
      </c>
    </row>
    <row r="1096" spans="1:50" ht="12.75" hidden="1" customHeight="1" outlineLevel="1">
      <c r="A1096" t="s">
        <v>126</v>
      </c>
      <c r="B1096" t="s">
        <v>559</v>
      </c>
      <c r="C1096" s="1">
        <f t="shared" si="405"/>
        <v>4453</v>
      </c>
      <c r="D1096" s="7">
        <f>IF(N1096&gt;0, RANK(N1096,(N1096:P1096,Q1096:AE1096)),0)</f>
        <v>1</v>
      </c>
      <c r="E1096" s="7">
        <f>IF(O1096&gt;0,RANK(O1096,(N1096:P1096,Q1096:AE1096)),0)</f>
        <v>2</v>
      </c>
      <c r="F1096" s="7">
        <f>IF(P1096&gt;0,RANK(P1096,(N1096:P1096,Q1096:AE1096)),0)</f>
        <v>0</v>
      </c>
      <c r="G1096" s="1">
        <f t="shared" si="414"/>
        <v>1212</v>
      </c>
      <c r="H1096" s="2">
        <f t="shared" si="415"/>
        <v>0.27217606108241638</v>
      </c>
      <c r="I1096" s="2"/>
      <c r="J1096" s="2">
        <f t="shared" si="406"/>
        <v>0.63170896025151579</v>
      </c>
      <c r="K1096" s="2">
        <f t="shared" si="407"/>
        <v>0.35953289916909947</v>
      </c>
      <c r="L1096" s="2">
        <f t="shared" si="408"/>
        <v>0</v>
      </c>
      <c r="M1096" s="2">
        <f t="shared" si="409"/>
        <v>8.7581405793847322E-3</v>
      </c>
      <c r="N1096" s="113">
        <v>2813</v>
      </c>
      <c r="O1096" s="113">
        <v>1601</v>
      </c>
      <c r="P1096" s="113"/>
      <c r="Q1096" s="113">
        <v>39</v>
      </c>
      <c r="R1096" s="113"/>
      <c r="S1096" s="113"/>
      <c r="T1096" s="113"/>
      <c r="U1096" s="113"/>
      <c r="V1096" s="113"/>
      <c r="W1096" s="113"/>
      <c r="X1096" s="113"/>
      <c r="Y1096" s="113"/>
      <c r="Z1096" s="113"/>
      <c r="AA1096" s="113"/>
      <c r="AB1096" s="113"/>
      <c r="AC1096" s="113"/>
      <c r="AD1096" s="113"/>
      <c r="AE1096" s="113"/>
      <c r="AG1096" s="7">
        <f>IF(Q1096&gt;0,RANK(Q1096,(N1096:P1096,Q1096:AE1096)),0)</f>
        <v>3</v>
      </c>
      <c r="AH1096" s="7">
        <f>IF(R1096&gt;0,RANK(R1096,(N1096:P1096,Q1096:AE1096)),0)</f>
        <v>0</v>
      </c>
      <c r="AI1096" s="7">
        <f>IF(T1096&gt;0,RANK(T1096,(N1096:P1096,Q1096:AE1096)),0)</f>
        <v>0</v>
      </c>
      <c r="AJ1096" s="7">
        <f>IF(S1096&gt;0,RANK(S1096,(N1096:P1096,Q1096:AE1096)),0)</f>
        <v>0</v>
      </c>
      <c r="AK1096" s="2">
        <f t="shared" si="410"/>
        <v>8.7581405793846837E-3</v>
      </c>
      <c r="AL1096" s="2">
        <f t="shared" si="411"/>
        <v>0</v>
      </c>
      <c r="AM1096" s="2">
        <f t="shared" si="412"/>
        <v>0</v>
      </c>
      <c r="AN1096" s="2">
        <f t="shared" si="413"/>
        <v>0</v>
      </c>
      <c r="AP1096" t="s">
        <v>126</v>
      </c>
      <c r="AQ1096" t="s">
        <v>559</v>
      </c>
      <c r="AR1096">
        <v>5</v>
      </c>
      <c r="AT1096" s="97">
        <v>21</v>
      </c>
      <c r="AU1096" s="99">
        <v>127</v>
      </c>
      <c r="AV1096" s="103">
        <f t="shared" si="404"/>
        <v>21127</v>
      </c>
      <c r="AX1096" s="7" t="s">
        <v>1370</v>
      </c>
    </row>
    <row r="1097" spans="1:50" ht="12.75" hidden="1" customHeight="1" outlineLevel="1">
      <c r="A1097" t="s">
        <v>314</v>
      </c>
      <c r="B1097" t="s">
        <v>559</v>
      </c>
      <c r="C1097" s="1">
        <f t="shared" ref="C1097:C1128" si="416">SUM(N1097:AE1097)</f>
        <v>2631</v>
      </c>
      <c r="D1097" s="7">
        <f>IF(N1097&gt;0, RANK(N1097,(N1097:P1097,Q1097:AE1097)),0)</f>
        <v>1</v>
      </c>
      <c r="E1097" s="7">
        <f>IF(O1097&gt;0,RANK(O1097,(N1097:P1097,Q1097:AE1097)),0)</f>
        <v>2</v>
      </c>
      <c r="F1097" s="7">
        <f>IF(P1097&gt;0,RANK(P1097,(N1097:P1097,Q1097:AE1097)),0)</f>
        <v>0</v>
      </c>
      <c r="G1097" s="1">
        <f t="shared" si="414"/>
        <v>188</v>
      </c>
      <c r="H1097" s="2">
        <f t="shared" si="415"/>
        <v>7.1455720258456867E-2</v>
      </c>
      <c r="I1097" s="2"/>
      <c r="J1097" s="2">
        <f t="shared" ref="J1097:J1128" si="417">IF($C1097=0,"-",N1097/$C1097)</f>
        <v>0.53021664766248577</v>
      </c>
      <c r="K1097" s="2">
        <f t="shared" ref="K1097:K1128" si="418">IF($C1097=0,"-",O1097/$C1097)</f>
        <v>0.45876092740402891</v>
      </c>
      <c r="L1097" s="2">
        <f t="shared" ref="L1097:L1128" si="419">IF($C1097=0,"-",P1097/$C1097)</f>
        <v>0</v>
      </c>
      <c r="M1097" s="2">
        <f t="shared" ref="M1097:M1128" si="420">IF(C1097=0,"-",(1-J1097-K1097-L1097))</f>
        <v>1.102242493348532E-2</v>
      </c>
      <c r="N1097" s="113">
        <v>1395</v>
      </c>
      <c r="O1097" s="113">
        <v>1207</v>
      </c>
      <c r="P1097" s="113"/>
      <c r="Q1097" s="113">
        <v>29</v>
      </c>
      <c r="R1097" s="113"/>
      <c r="S1097" s="113"/>
      <c r="T1097" s="113"/>
      <c r="U1097" s="113"/>
      <c r="V1097" s="113"/>
      <c r="W1097" s="113"/>
      <c r="X1097" s="113"/>
      <c r="Y1097" s="113"/>
      <c r="Z1097" s="113"/>
      <c r="AA1097" s="113"/>
      <c r="AB1097" s="113"/>
      <c r="AC1097" s="113"/>
      <c r="AD1097" s="113"/>
      <c r="AE1097" s="113"/>
      <c r="AG1097" s="7">
        <f>IF(Q1097&gt;0,RANK(Q1097,(N1097:P1097,Q1097:AE1097)),0)</f>
        <v>3</v>
      </c>
      <c r="AH1097" s="7">
        <f>IF(R1097&gt;0,RANK(R1097,(N1097:P1097,Q1097:AE1097)),0)</f>
        <v>0</v>
      </c>
      <c r="AI1097" s="7">
        <f>IF(T1097&gt;0,RANK(T1097,(N1097:P1097,Q1097:AE1097)),0)</f>
        <v>0</v>
      </c>
      <c r="AJ1097" s="7">
        <f>IF(S1097&gt;0,RANK(S1097,(N1097:P1097,Q1097:AE1097)),0)</f>
        <v>0</v>
      </c>
      <c r="AK1097" s="2">
        <f t="shared" ref="AK1097:AK1128" si="421">IF($C1097=0,"-",Q1097/$C1097)</f>
        <v>1.1022424933485367E-2</v>
      </c>
      <c r="AL1097" s="2">
        <f t="shared" ref="AL1097:AL1128" si="422">IF($C1097=0,"-",R1097/$C1097)</f>
        <v>0</v>
      </c>
      <c r="AM1097" s="2">
        <f t="shared" ref="AM1097:AM1128" si="423">IF($C1097=0,"-",T1097/$C1097)</f>
        <v>0</v>
      </c>
      <c r="AN1097" s="2">
        <f t="shared" ref="AN1097:AN1128" si="424">IF($C1097=0,"-",S1097/$C1097)</f>
        <v>0</v>
      </c>
      <c r="AP1097" t="s">
        <v>314</v>
      </c>
      <c r="AQ1097" t="s">
        <v>559</v>
      </c>
      <c r="AR1097">
        <v>5</v>
      </c>
      <c r="AT1097" s="97">
        <v>21</v>
      </c>
      <c r="AU1097" s="99">
        <v>129</v>
      </c>
      <c r="AV1097" s="103">
        <f t="shared" si="404"/>
        <v>21129</v>
      </c>
      <c r="AX1097" s="7" t="s">
        <v>1370</v>
      </c>
    </row>
    <row r="1098" spans="1:50" ht="12.75" hidden="1" customHeight="1" outlineLevel="1">
      <c r="A1098" t="s">
        <v>1570</v>
      </c>
      <c r="B1098" t="s">
        <v>559</v>
      </c>
      <c r="C1098" s="1">
        <f t="shared" si="416"/>
        <v>3958</v>
      </c>
      <c r="D1098" s="7">
        <f>IF(N1098&gt;0, RANK(N1098,(N1098:P1098,Q1098:AE1098)),0)</f>
        <v>2</v>
      </c>
      <c r="E1098" s="7">
        <f>IF(O1098&gt;0,RANK(O1098,(N1098:P1098,Q1098:AE1098)),0)</f>
        <v>1</v>
      </c>
      <c r="F1098" s="7">
        <f>IF(P1098&gt;0,RANK(P1098,(N1098:P1098,Q1098:AE1098)),0)</f>
        <v>0</v>
      </c>
      <c r="G1098" s="1">
        <f t="shared" si="414"/>
        <v>405</v>
      </c>
      <c r="H1098" s="2">
        <f t="shared" si="415"/>
        <v>0.1023244062657908</v>
      </c>
      <c r="I1098" s="2"/>
      <c r="J1098" s="2">
        <f t="shared" si="417"/>
        <v>0.44618494188984337</v>
      </c>
      <c r="K1098" s="2">
        <f t="shared" si="418"/>
        <v>0.54850934815563412</v>
      </c>
      <c r="L1098" s="2">
        <f t="shared" si="419"/>
        <v>0</v>
      </c>
      <c r="M1098" s="2">
        <f t="shared" si="420"/>
        <v>5.3057099545225084E-3</v>
      </c>
      <c r="N1098" s="113">
        <v>1766</v>
      </c>
      <c r="O1098" s="113">
        <v>2171</v>
      </c>
      <c r="P1098" s="113"/>
      <c r="Q1098" s="113">
        <v>21</v>
      </c>
      <c r="R1098" s="113"/>
      <c r="S1098" s="113"/>
      <c r="T1098" s="113"/>
      <c r="U1098" s="113"/>
      <c r="V1098" s="113"/>
      <c r="W1098" s="113"/>
      <c r="X1098" s="113"/>
      <c r="Y1098" s="113"/>
      <c r="Z1098" s="113"/>
      <c r="AA1098" s="113"/>
      <c r="AB1098" s="113"/>
      <c r="AC1098" s="113"/>
      <c r="AD1098" s="113"/>
      <c r="AE1098" s="113"/>
      <c r="AG1098" s="7">
        <f>IF(Q1098&gt;0,RANK(Q1098,(N1098:P1098,Q1098:AE1098)),0)</f>
        <v>3</v>
      </c>
      <c r="AH1098" s="7">
        <f>IF(R1098&gt;0,RANK(R1098,(N1098:P1098,Q1098:AE1098)),0)</f>
        <v>0</v>
      </c>
      <c r="AI1098" s="7">
        <f>IF(T1098&gt;0,RANK(T1098,(N1098:P1098,Q1098:AE1098)),0)</f>
        <v>0</v>
      </c>
      <c r="AJ1098" s="7">
        <f>IF(S1098&gt;0,RANK(S1098,(N1098:P1098,Q1098:AE1098)),0)</f>
        <v>0</v>
      </c>
      <c r="AK1098" s="2">
        <f t="shared" si="421"/>
        <v>5.3057099545224858E-3</v>
      </c>
      <c r="AL1098" s="2">
        <f t="shared" si="422"/>
        <v>0</v>
      </c>
      <c r="AM1098" s="2">
        <f t="shared" si="423"/>
        <v>0</v>
      </c>
      <c r="AN1098" s="2">
        <f t="shared" si="424"/>
        <v>0</v>
      </c>
      <c r="AP1098" t="s">
        <v>1570</v>
      </c>
      <c r="AQ1098" t="s">
        <v>559</v>
      </c>
      <c r="AR1098">
        <v>5</v>
      </c>
      <c r="AT1098" s="97">
        <v>21</v>
      </c>
      <c r="AU1098" s="99">
        <v>131</v>
      </c>
      <c r="AV1098" s="103">
        <f t="shared" si="404"/>
        <v>21131</v>
      </c>
      <c r="AX1098" s="7" t="s">
        <v>1370</v>
      </c>
    </row>
    <row r="1099" spans="1:50" ht="12.75" hidden="1" customHeight="1" outlineLevel="1">
      <c r="A1099" t="s">
        <v>1178</v>
      </c>
      <c r="B1099" t="s">
        <v>559</v>
      </c>
      <c r="C1099" s="1">
        <f t="shared" si="416"/>
        <v>7390</v>
      </c>
      <c r="D1099" s="7">
        <f>IF(N1099&gt;0, RANK(N1099,(N1099:P1099,Q1099:AE1099)),0)</f>
        <v>1</v>
      </c>
      <c r="E1099" s="7">
        <f>IF(O1099&gt;0,RANK(O1099,(N1099:P1099,Q1099:AE1099)),0)</f>
        <v>2</v>
      </c>
      <c r="F1099" s="7">
        <f>IF(P1099&gt;0,RANK(P1099,(N1099:P1099,Q1099:AE1099)),0)</f>
        <v>0</v>
      </c>
      <c r="G1099" s="1">
        <f t="shared" si="414"/>
        <v>3713</v>
      </c>
      <c r="H1099" s="2">
        <f t="shared" si="415"/>
        <v>0.50243572395128555</v>
      </c>
      <c r="I1099" s="2"/>
      <c r="J1099" s="2">
        <f t="shared" si="417"/>
        <v>0.74262516914749666</v>
      </c>
      <c r="K1099" s="2">
        <f t="shared" si="418"/>
        <v>0.2401894451962111</v>
      </c>
      <c r="L1099" s="2">
        <f t="shared" si="419"/>
        <v>0</v>
      </c>
      <c r="M1099" s="2">
        <f t="shared" si="420"/>
        <v>1.718538565629224E-2</v>
      </c>
      <c r="N1099" s="113">
        <v>5488</v>
      </c>
      <c r="O1099" s="113">
        <v>1775</v>
      </c>
      <c r="P1099" s="113"/>
      <c r="Q1099" s="113">
        <v>127</v>
      </c>
      <c r="R1099" s="113"/>
      <c r="S1099" s="113"/>
      <c r="T1099" s="113"/>
      <c r="U1099" s="113"/>
      <c r="V1099" s="113"/>
      <c r="W1099" s="113"/>
      <c r="X1099" s="113"/>
      <c r="Y1099" s="113"/>
      <c r="Z1099" s="113"/>
      <c r="AA1099" s="113"/>
      <c r="AB1099" s="113"/>
      <c r="AC1099" s="113"/>
      <c r="AD1099" s="113"/>
      <c r="AE1099" s="113"/>
      <c r="AG1099" s="7">
        <f>IF(Q1099&gt;0,RANK(Q1099,(N1099:P1099,Q1099:AE1099)),0)</f>
        <v>3</v>
      </c>
      <c r="AH1099" s="7">
        <f>IF(R1099&gt;0,RANK(R1099,(N1099:P1099,Q1099:AE1099)),0)</f>
        <v>0</v>
      </c>
      <c r="AI1099" s="7">
        <f>IF(T1099&gt;0,RANK(T1099,(N1099:P1099,Q1099:AE1099)),0)</f>
        <v>0</v>
      </c>
      <c r="AJ1099" s="7">
        <f>IF(S1099&gt;0,RANK(S1099,(N1099:P1099,Q1099:AE1099)),0)</f>
        <v>0</v>
      </c>
      <c r="AK1099" s="2">
        <f t="shared" si="421"/>
        <v>1.7185385656292285E-2</v>
      </c>
      <c r="AL1099" s="2">
        <f t="shared" si="422"/>
        <v>0</v>
      </c>
      <c r="AM1099" s="2">
        <f t="shared" si="423"/>
        <v>0</v>
      </c>
      <c r="AN1099" s="2">
        <f t="shared" si="424"/>
        <v>0</v>
      </c>
      <c r="AP1099" t="s">
        <v>1178</v>
      </c>
      <c r="AQ1099" t="s">
        <v>559</v>
      </c>
      <c r="AR1099">
        <v>5</v>
      </c>
      <c r="AT1099" s="97">
        <v>21</v>
      </c>
      <c r="AU1099" s="99">
        <v>133</v>
      </c>
      <c r="AV1099" s="103">
        <f t="shared" si="404"/>
        <v>21133</v>
      </c>
      <c r="AX1099" s="7" t="s">
        <v>1370</v>
      </c>
    </row>
    <row r="1100" spans="1:50" ht="12.75" hidden="1" customHeight="1" outlineLevel="1">
      <c r="A1100" t="s">
        <v>947</v>
      </c>
      <c r="B1100" t="s">
        <v>559</v>
      </c>
      <c r="C1100" s="1">
        <f t="shared" si="416"/>
        <v>4180</v>
      </c>
      <c r="D1100" s="7">
        <f>IF(N1100&gt;0, RANK(N1100,(N1100:P1100,Q1100:AE1100)),0)</f>
        <v>2</v>
      </c>
      <c r="E1100" s="7">
        <f>IF(O1100&gt;0,RANK(O1100,(N1100:P1100,Q1100:AE1100)),0)</f>
        <v>1</v>
      </c>
      <c r="F1100" s="7">
        <f>IF(P1100&gt;0,RANK(P1100,(N1100:P1100,Q1100:AE1100)),0)</f>
        <v>0</v>
      </c>
      <c r="G1100" s="1">
        <f t="shared" si="414"/>
        <v>121</v>
      </c>
      <c r="H1100" s="2">
        <f t="shared" si="415"/>
        <v>2.8947368421052631E-2</v>
      </c>
      <c r="I1100" s="2"/>
      <c r="J1100" s="2">
        <f t="shared" si="417"/>
        <v>0.47870813397129186</v>
      </c>
      <c r="K1100" s="2">
        <f t="shared" si="418"/>
        <v>0.50765550239234447</v>
      </c>
      <c r="L1100" s="2">
        <f t="shared" si="419"/>
        <v>0</v>
      </c>
      <c r="M1100" s="2">
        <f t="shared" si="420"/>
        <v>1.3636363636363669E-2</v>
      </c>
      <c r="N1100" s="113">
        <v>2001</v>
      </c>
      <c r="O1100" s="113">
        <v>2122</v>
      </c>
      <c r="P1100" s="113"/>
      <c r="Q1100" s="113">
        <v>57</v>
      </c>
      <c r="R1100" s="113"/>
      <c r="S1100" s="113"/>
      <c r="T1100" s="113"/>
      <c r="U1100" s="113"/>
      <c r="V1100" s="113"/>
      <c r="W1100" s="113"/>
      <c r="X1100" s="113"/>
      <c r="Y1100" s="113"/>
      <c r="Z1100" s="113"/>
      <c r="AA1100" s="113"/>
      <c r="AB1100" s="113"/>
      <c r="AC1100" s="113"/>
      <c r="AD1100" s="113"/>
      <c r="AE1100" s="113"/>
      <c r="AG1100" s="7">
        <f>IF(Q1100&gt;0,RANK(Q1100,(N1100:P1100,Q1100:AE1100)),0)</f>
        <v>3</v>
      </c>
      <c r="AH1100" s="7">
        <f>IF(R1100&gt;0,RANK(R1100,(N1100:P1100,Q1100:AE1100)),0)</f>
        <v>0</v>
      </c>
      <c r="AI1100" s="7">
        <f>IF(T1100&gt;0,RANK(T1100,(N1100:P1100,Q1100:AE1100)),0)</f>
        <v>0</v>
      </c>
      <c r="AJ1100" s="7">
        <f>IF(S1100&gt;0,RANK(S1100,(N1100:P1100,Q1100:AE1100)),0)</f>
        <v>0</v>
      </c>
      <c r="AK1100" s="2">
        <f t="shared" si="421"/>
        <v>1.3636363636363636E-2</v>
      </c>
      <c r="AL1100" s="2">
        <f t="shared" si="422"/>
        <v>0</v>
      </c>
      <c r="AM1100" s="2">
        <f t="shared" si="423"/>
        <v>0</v>
      </c>
      <c r="AN1100" s="2">
        <f t="shared" si="424"/>
        <v>0</v>
      </c>
      <c r="AP1100" t="s">
        <v>947</v>
      </c>
      <c r="AQ1100" t="s">
        <v>559</v>
      </c>
      <c r="AR1100">
        <v>4</v>
      </c>
      <c r="AT1100" s="97">
        <v>21</v>
      </c>
      <c r="AU1100" s="99">
        <v>135</v>
      </c>
      <c r="AV1100" s="103">
        <f t="shared" si="404"/>
        <v>21135</v>
      </c>
      <c r="AX1100" s="7" t="s">
        <v>1370</v>
      </c>
    </row>
    <row r="1101" spans="1:50" ht="12.75" hidden="1" customHeight="1" outlineLevel="1">
      <c r="A1101" t="s">
        <v>900</v>
      </c>
      <c r="B1101" t="s">
        <v>559</v>
      </c>
      <c r="C1101" s="1">
        <f t="shared" si="416"/>
        <v>5598</v>
      </c>
      <c r="D1101" s="7">
        <f>IF(N1101&gt;0, RANK(N1101,(N1101:P1101,Q1101:AE1101)),0)</f>
        <v>1</v>
      </c>
      <c r="E1101" s="7">
        <f>IF(O1101&gt;0,RANK(O1101,(N1101:P1101,Q1101:AE1101)),0)</f>
        <v>2</v>
      </c>
      <c r="F1101" s="7">
        <f>IF(P1101&gt;0,RANK(P1101,(N1101:P1101,Q1101:AE1101)),0)</f>
        <v>0</v>
      </c>
      <c r="G1101" s="1">
        <f t="shared" si="414"/>
        <v>1452</v>
      </c>
      <c r="H1101" s="2">
        <f t="shared" si="415"/>
        <v>0.25937834941050375</v>
      </c>
      <c r="I1101" s="2"/>
      <c r="J1101" s="2">
        <f t="shared" si="417"/>
        <v>0.62540192926045013</v>
      </c>
      <c r="K1101" s="2">
        <f t="shared" si="418"/>
        <v>0.36602357984994643</v>
      </c>
      <c r="L1101" s="2">
        <f t="shared" si="419"/>
        <v>0</v>
      </c>
      <c r="M1101" s="2">
        <f t="shared" si="420"/>
        <v>8.5744908896034366E-3</v>
      </c>
      <c r="N1101" s="113">
        <v>3501</v>
      </c>
      <c r="O1101" s="113">
        <v>2049</v>
      </c>
      <c r="P1101" s="113"/>
      <c r="Q1101" s="113">
        <v>48</v>
      </c>
      <c r="R1101" s="113"/>
      <c r="S1101" s="113"/>
      <c r="T1101" s="113"/>
      <c r="U1101" s="113"/>
      <c r="V1101" s="113"/>
      <c r="W1101" s="113"/>
      <c r="X1101" s="113"/>
      <c r="Y1101" s="113"/>
      <c r="Z1101" s="113"/>
      <c r="AA1101" s="113"/>
      <c r="AB1101" s="113"/>
      <c r="AC1101" s="113"/>
      <c r="AD1101" s="113"/>
      <c r="AE1101" s="113"/>
      <c r="AG1101" s="7">
        <f>IF(Q1101&gt;0,RANK(Q1101,(N1101:P1101,Q1101:AE1101)),0)</f>
        <v>3</v>
      </c>
      <c r="AH1101" s="7">
        <f>IF(R1101&gt;0,RANK(R1101,(N1101:P1101,Q1101:AE1101)),0)</f>
        <v>0</v>
      </c>
      <c r="AI1101" s="7">
        <f>IF(T1101&gt;0,RANK(T1101,(N1101:P1101,Q1101:AE1101)),0)</f>
        <v>0</v>
      </c>
      <c r="AJ1101" s="7">
        <f>IF(S1101&gt;0,RANK(S1101,(N1101:P1101,Q1101:AE1101)),0)</f>
        <v>0</v>
      </c>
      <c r="AK1101" s="2">
        <f t="shared" si="421"/>
        <v>8.5744908896034297E-3</v>
      </c>
      <c r="AL1101" s="2">
        <f t="shared" si="422"/>
        <v>0</v>
      </c>
      <c r="AM1101" s="2">
        <f t="shared" si="423"/>
        <v>0</v>
      </c>
      <c r="AN1101" s="2">
        <f t="shared" si="424"/>
        <v>0</v>
      </c>
      <c r="AP1101" t="s">
        <v>900</v>
      </c>
      <c r="AQ1101" t="s">
        <v>559</v>
      </c>
      <c r="AT1101" s="97">
        <v>21</v>
      </c>
      <c r="AU1101" s="99">
        <v>137</v>
      </c>
      <c r="AV1101" s="103">
        <f t="shared" si="404"/>
        <v>21137</v>
      </c>
      <c r="AX1101" s="7" t="s">
        <v>1370</v>
      </c>
    </row>
    <row r="1102" spans="1:50" ht="12.75" hidden="1" customHeight="1" outlineLevel="1">
      <c r="A1102" t="s">
        <v>1044</v>
      </c>
      <c r="B1102" t="s">
        <v>559</v>
      </c>
      <c r="C1102" s="1">
        <f t="shared" si="416"/>
        <v>3812</v>
      </c>
      <c r="D1102" s="7">
        <f>IF(N1102&gt;0, RANK(N1102,(N1102:P1102,Q1102:AE1102)),0)</f>
        <v>1</v>
      </c>
      <c r="E1102" s="7">
        <f>IF(O1102&gt;0,RANK(O1102,(N1102:P1102,Q1102:AE1102)),0)</f>
        <v>2</v>
      </c>
      <c r="F1102" s="7">
        <f>IF(P1102&gt;0,RANK(P1102,(N1102:P1102,Q1102:AE1102)),0)</f>
        <v>0</v>
      </c>
      <c r="G1102" s="1">
        <f t="shared" si="414"/>
        <v>2010</v>
      </c>
      <c r="H1102" s="2">
        <f t="shared" si="415"/>
        <v>0.52728226652675758</v>
      </c>
      <c r="I1102" s="2"/>
      <c r="J1102" s="2">
        <f t="shared" si="417"/>
        <v>0.75708289611752366</v>
      </c>
      <c r="K1102" s="2">
        <f t="shared" si="418"/>
        <v>0.229800629590766</v>
      </c>
      <c r="L1102" s="2">
        <f t="shared" si="419"/>
        <v>0</v>
      </c>
      <c r="M1102" s="2">
        <f t="shared" si="420"/>
        <v>1.3116474291710339E-2</v>
      </c>
      <c r="N1102" s="113">
        <v>2886</v>
      </c>
      <c r="O1102" s="113">
        <v>876</v>
      </c>
      <c r="P1102" s="113"/>
      <c r="Q1102" s="113">
        <v>50</v>
      </c>
      <c r="R1102" s="113"/>
      <c r="S1102" s="113"/>
      <c r="T1102" s="113"/>
      <c r="U1102" s="113"/>
      <c r="V1102" s="113"/>
      <c r="W1102" s="113"/>
      <c r="X1102" s="113"/>
      <c r="Y1102" s="113"/>
      <c r="Z1102" s="113"/>
      <c r="AA1102" s="113"/>
      <c r="AB1102" s="113"/>
      <c r="AC1102" s="113"/>
      <c r="AD1102" s="113"/>
      <c r="AE1102" s="113"/>
      <c r="AG1102" s="7">
        <f>IF(Q1102&gt;0,RANK(Q1102,(N1102:P1102,Q1102:AE1102)),0)</f>
        <v>3</v>
      </c>
      <c r="AH1102" s="7">
        <f>IF(R1102&gt;0,RANK(R1102,(N1102:P1102,Q1102:AE1102)),0)</f>
        <v>0</v>
      </c>
      <c r="AI1102" s="7">
        <f>IF(T1102&gt;0,RANK(T1102,(N1102:P1102,Q1102:AE1102)),0)</f>
        <v>0</v>
      </c>
      <c r="AJ1102" s="7">
        <f>IF(S1102&gt;0,RANK(S1102,(N1102:P1102,Q1102:AE1102)),0)</f>
        <v>0</v>
      </c>
      <c r="AK1102" s="2">
        <f t="shared" si="421"/>
        <v>1.3116474291710388E-2</v>
      </c>
      <c r="AL1102" s="2">
        <f t="shared" si="422"/>
        <v>0</v>
      </c>
      <c r="AM1102" s="2">
        <f t="shared" si="423"/>
        <v>0</v>
      </c>
      <c r="AN1102" s="2">
        <f t="shared" si="424"/>
        <v>0</v>
      </c>
      <c r="AP1102" t="s">
        <v>1044</v>
      </c>
      <c r="AQ1102" t="s">
        <v>559</v>
      </c>
      <c r="AR1102">
        <v>1</v>
      </c>
      <c r="AT1102" s="97">
        <v>21</v>
      </c>
      <c r="AU1102" s="99">
        <v>139</v>
      </c>
      <c r="AV1102" s="103">
        <f t="shared" si="404"/>
        <v>21139</v>
      </c>
      <c r="AX1102" s="7" t="s">
        <v>1370</v>
      </c>
    </row>
    <row r="1103" spans="1:50" ht="12.75" hidden="1" customHeight="1" outlineLevel="1">
      <c r="A1103" t="s">
        <v>1812</v>
      </c>
      <c r="B1103" t="s">
        <v>559</v>
      </c>
      <c r="C1103" s="1">
        <f t="shared" si="416"/>
        <v>7938</v>
      </c>
      <c r="D1103" s="7">
        <f>IF(N1103&gt;0, RANK(N1103,(N1103:P1103,Q1103:AE1103)),0)</f>
        <v>1</v>
      </c>
      <c r="E1103" s="7">
        <f>IF(O1103&gt;0,RANK(O1103,(N1103:P1103,Q1103:AE1103)),0)</f>
        <v>2</v>
      </c>
      <c r="F1103" s="7">
        <f>IF(P1103&gt;0,RANK(P1103,(N1103:P1103,Q1103:AE1103)),0)</f>
        <v>0</v>
      </c>
      <c r="G1103" s="1">
        <f t="shared" si="414"/>
        <v>1950</v>
      </c>
      <c r="H1103" s="2">
        <f t="shared" si="415"/>
        <v>0.24565381708238851</v>
      </c>
      <c r="I1103" s="2"/>
      <c r="J1103" s="2">
        <f t="shared" si="417"/>
        <v>0.61766187956664143</v>
      </c>
      <c r="K1103" s="2">
        <f t="shared" si="418"/>
        <v>0.37200806248425294</v>
      </c>
      <c r="L1103" s="2">
        <f t="shared" si="419"/>
        <v>0</v>
      </c>
      <c r="M1103" s="2">
        <f t="shared" si="420"/>
        <v>1.0330057949105631E-2</v>
      </c>
      <c r="N1103" s="113">
        <v>4903</v>
      </c>
      <c r="O1103" s="113">
        <v>2953</v>
      </c>
      <c r="P1103" s="113"/>
      <c r="Q1103" s="113">
        <v>82</v>
      </c>
      <c r="R1103" s="113"/>
      <c r="S1103" s="113"/>
      <c r="T1103" s="113"/>
      <c r="U1103" s="113"/>
      <c r="V1103" s="113"/>
      <c r="W1103" s="113"/>
      <c r="X1103" s="113"/>
      <c r="Y1103" s="113"/>
      <c r="Z1103" s="113"/>
      <c r="AA1103" s="113"/>
      <c r="AB1103" s="113"/>
      <c r="AC1103" s="113"/>
      <c r="AD1103" s="113"/>
      <c r="AE1103" s="113"/>
      <c r="AG1103" s="7">
        <f>IF(Q1103&gt;0,RANK(Q1103,(N1103:P1103,Q1103:AE1103)),0)</f>
        <v>3</v>
      </c>
      <c r="AH1103" s="7">
        <f>IF(R1103&gt;0,RANK(R1103,(N1103:P1103,Q1103:AE1103)),0)</f>
        <v>0</v>
      </c>
      <c r="AI1103" s="7">
        <f>IF(T1103&gt;0,RANK(T1103,(N1103:P1103,Q1103:AE1103)),0)</f>
        <v>0</v>
      </c>
      <c r="AJ1103" s="7">
        <f>IF(S1103&gt;0,RANK(S1103,(N1103:P1103,Q1103:AE1103)),0)</f>
        <v>0</v>
      </c>
      <c r="AK1103" s="2">
        <f t="shared" si="421"/>
        <v>1.0330057949105569E-2</v>
      </c>
      <c r="AL1103" s="2">
        <f t="shared" si="422"/>
        <v>0</v>
      </c>
      <c r="AM1103" s="2">
        <f t="shared" si="423"/>
        <v>0</v>
      </c>
      <c r="AN1103" s="2">
        <f t="shared" si="424"/>
        <v>0</v>
      </c>
      <c r="AP1103" t="s">
        <v>1812</v>
      </c>
      <c r="AQ1103" t="s">
        <v>559</v>
      </c>
      <c r="AR1103">
        <v>1</v>
      </c>
      <c r="AT1103" s="97">
        <v>21</v>
      </c>
      <c r="AU1103" s="99">
        <v>141</v>
      </c>
      <c r="AV1103" s="103">
        <f t="shared" si="404"/>
        <v>21141</v>
      </c>
      <c r="AX1103" s="7" t="s">
        <v>1370</v>
      </c>
    </row>
    <row r="1104" spans="1:50" ht="12.75" hidden="1" customHeight="1" outlineLevel="1">
      <c r="A1104" t="s">
        <v>1742</v>
      </c>
      <c r="B1104" t="s">
        <v>559</v>
      </c>
      <c r="C1104" s="1">
        <f t="shared" si="416"/>
        <v>2623</v>
      </c>
      <c r="D1104" s="7">
        <f>IF(N1104&gt;0, RANK(N1104,(N1104:P1104,Q1104:AE1104)),0)</f>
        <v>1</v>
      </c>
      <c r="E1104" s="7">
        <f>IF(O1104&gt;0,RANK(O1104,(N1104:P1104,Q1104:AE1104)),0)</f>
        <v>2</v>
      </c>
      <c r="F1104" s="7">
        <f>IF(P1104&gt;0,RANK(P1104,(N1104:P1104,Q1104:AE1104)),0)</f>
        <v>0</v>
      </c>
      <c r="G1104" s="1">
        <f t="shared" si="414"/>
        <v>1402</v>
      </c>
      <c r="H1104" s="2">
        <f t="shared" si="415"/>
        <v>0.53450247807853601</v>
      </c>
      <c r="I1104" s="2"/>
      <c r="J1104" s="2">
        <f t="shared" si="417"/>
        <v>0.76172321768966833</v>
      </c>
      <c r="K1104" s="2">
        <f t="shared" si="418"/>
        <v>0.22722073961113229</v>
      </c>
      <c r="L1104" s="2">
        <f t="shared" si="419"/>
        <v>0</v>
      </c>
      <c r="M1104" s="2">
        <f t="shared" si="420"/>
        <v>1.1056042699199381E-2</v>
      </c>
      <c r="N1104" s="113">
        <v>1998</v>
      </c>
      <c r="O1104" s="113">
        <v>596</v>
      </c>
      <c r="P1104" s="113"/>
      <c r="Q1104" s="113">
        <v>29</v>
      </c>
      <c r="R1104" s="113"/>
      <c r="S1104" s="113"/>
      <c r="T1104" s="113"/>
      <c r="U1104" s="113"/>
      <c r="V1104" s="113"/>
      <c r="W1104" s="113"/>
      <c r="X1104" s="113"/>
      <c r="Y1104" s="113"/>
      <c r="Z1104" s="113"/>
      <c r="AA1104" s="113"/>
      <c r="AB1104" s="113"/>
      <c r="AC1104" s="113"/>
      <c r="AD1104" s="113"/>
      <c r="AE1104" s="113"/>
      <c r="AG1104" s="7">
        <f>IF(Q1104&gt;0,RANK(Q1104,(N1104:P1104,Q1104:AE1104)),0)</f>
        <v>3</v>
      </c>
      <c r="AH1104" s="7">
        <f>IF(R1104&gt;0,RANK(R1104,(N1104:P1104,Q1104:AE1104)),0)</f>
        <v>0</v>
      </c>
      <c r="AI1104" s="7">
        <f>IF(T1104&gt;0,RANK(T1104,(N1104:P1104,Q1104:AE1104)),0)</f>
        <v>0</v>
      </c>
      <c r="AJ1104" s="7">
        <f>IF(S1104&gt;0,RANK(S1104,(N1104:P1104,Q1104:AE1104)),0)</f>
        <v>0</v>
      </c>
      <c r="AK1104" s="2">
        <f t="shared" si="421"/>
        <v>1.105604269919939E-2</v>
      </c>
      <c r="AL1104" s="2">
        <f t="shared" si="422"/>
        <v>0</v>
      </c>
      <c r="AM1104" s="2">
        <f t="shared" si="423"/>
        <v>0</v>
      </c>
      <c r="AN1104" s="2">
        <f t="shared" si="424"/>
        <v>0</v>
      </c>
      <c r="AP1104" t="s">
        <v>1742</v>
      </c>
      <c r="AQ1104" t="s">
        <v>559</v>
      </c>
      <c r="AR1104">
        <v>1</v>
      </c>
      <c r="AT1104" s="97">
        <v>21</v>
      </c>
      <c r="AU1104" s="99">
        <v>143</v>
      </c>
      <c r="AV1104" s="103">
        <f t="shared" si="404"/>
        <v>21143</v>
      </c>
      <c r="AX1104" s="7" t="s">
        <v>1370</v>
      </c>
    </row>
    <row r="1105" spans="1:50" ht="12.75" hidden="1" customHeight="1" outlineLevel="1">
      <c r="A1105" t="s">
        <v>399</v>
      </c>
      <c r="B1105" t="s">
        <v>559</v>
      </c>
      <c r="C1105" s="1">
        <f t="shared" si="416"/>
        <v>25278</v>
      </c>
      <c r="D1105" s="7">
        <f>IF(N1105&gt;0, RANK(N1105,(N1105:P1105,Q1105:AE1105)),0)</f>
        <v>1</v>
      </c>
      <c r="E1105" s="7">
        <f>IF(O1105&gt;0,RANK(O1105,(N1105:P1105,Q1105:AE1105)),0)</f>
        <v>2</v>
      </c>
      <c r="F1105" s="7">
        <f>IF(P1105&gt;0,RANK(P1105,(N1105:P1105,Q1105:AE1105)),0)</f>
        <v>0</v>
      </c>
      <c r="G1105" s="1">
        <f t="shared" si="414"/>
        <v>10579</v>
      </c>
      <c r="H1105" s="2">
        <f t="shared" si="415"/>
        <v>0.41850621093440937</v>
      </c>
      <c r="I1105" s="2"/>
      <c r="J1105" s="2">
        <f t="shared" si="417"/>
        <v>0.7057915974365061</v>
      </c>
      <c r="K1105" s="2">
        <f t="shared" si="418"/>
        <v>0.28728538650209667</v>
      </c>
      <c r="L1105" s="2">
        <f t="shared" si="419"/>
        <v>0</v>
      </c>
      <c r="M1105" s="2">
        <f t="shared" si="420"/>
        <v>6.9230160613972247E-3</v>
      </c>
      <c r="N1105" s="113">
        <v>17841</v>
      </c>
      <c r="O1105" s="113">
        <v>7262</v>
      </c>
      <c r="P1105" s="113"/>
      <c r="Q1105" s="113">
        <v>175</v>
      </c>
      <c r="R1105" s="113"/>
      <c r="S1105" s="113"/>
      <c r="T1105" s="113"/>
      <c r="U1105" s="113"/>
      <c r="V1105" s="113"/>
      <c r="W1105" s="113"/>
      <c r="X1105" s="113"/>
      <c r="Y1105" s="113"/>
      <c r="Z1105" s="113"/>
      <c r="AA1105" s="113"/>
      <c r="AB1105" s="113"/>
      <c r="AC1105" s="113"/>
      <c r="AD1105" s="113"/>
      <c r="AE1105" s="113"/>
      <c r="AG1105" s="7">
        <f>IF(Q1105&gt;0,RANK(Q1105,(N1105:P1105,Q1105:AE1105)),0)</f>
        <v>3</v>
      </c>
      <c r="AH1105" s="7">
        <f>IF(R1105&gt;0,RANK(R1105,(N1105:P1105,Q1105:AE1105)),0)</f>
        <v>0</v>
      </c>
      <c r="AI1105" s="7">
        <f>IF(T1105&gt;0,RANK(T1105,(N1105:P1105,Q1105:AE1105)),0)</f>
        <v>0</v>
      </c>
      <c r="AJ1105" s="7">
        <f>IF(S1105&gt;0,RANK(S1105,(N1105:P1105,Q1105:AE1105)),0)</f>
        <v>0</v>
      </c>
      <c r="AK1105" s="2">
        <f t="shared" si="421"/>
        <v>6.9230160613972629E-3</v>
      </c>
      <c r="AL1105" s="2">
        <f t="shared" si="422"/>
        <v>0</v>
      </c>
      <c r="AM1105" s="2">
        <f t="shared" si="423"/>
        <v>0</v>
      </c>
      <c r="AN1105" s="2">
        <f t="shared" si="424"/>
        <v>0</v>
      </c>
      <c r="AP1105" t="s">
        <v>399</v>
      </c>
      <c r="AQ1105" t="s">
        <v>559</v>
      </c>
      <c r="AR1105">
        <v>1</v>
      </c>
      <c r="AT1105" s="97">
        <v>21</v>
      </c>
      <c r="AU1105" s="99">
        <v>145</v>
      </c>
      <c r="AV1105" s="103">
        <f t="shared" si="404"/>
        <v>21145</v>
      </c>
      <c r="AX1105" s="7" t="s">
        <v>1370</v>
      </c>
    </row>
    <row r="1106" spans="1:50" ht="12.75" hidden="1" customHeight="1" outlineLevel="1">
      <c r="A1106" t="s">
        <v>1538</v>
      </c>
      <c r="B1106" t="s">
        <v>559</v>
      </c>
      <c r="C1106" s="1">
        <f t="shared" si="416"/>
        <v>3897</v>
      </c>
      <c r="D1106" s="7">
        <f>IF(N1106&gt;0, RANK(N1106,(N1106:P1106,Q1106:AE1106)),0)</f>
        <v>2</v>
      </c>
      <c r="E1106" s="7">
        <f>IF(O1106&gt;0,RANK(O1106,(N1106:P1106,Q1106:AE1106)),0)</f>
        <v>1</v>
      </c>
      <c r="F1106" s="7">
        <f>IF(P1106&gt;0,RANK(P1106,(N1106:P1106,Q1106:AE1106)),0)</f>
        <v>0</v>
      </c>
      <c r="G1106" s="1">
        <f t="shared" si="414"/>
        <v>95</v>
      </c>
      <c r="H1106" s="2">
        <f t="shared" si="415"/>
        <v>2.4377726456248396E-2</v>
      </c>
      <c r="I1106" s="2"/>
      <c r="J1106" s="2">
        <f t="shared" si="417"/>
        <v>0.47549396972029767</v>
      </c>
      <c r="K1106" s="2">
        <f t="shared" si="418"/>
        <v>0.49987169617654609</v>
      </c>
      <c r="L1106" s="2">
        <f t="shared" si="419"/>
        <v>0</v>
      </c>
      <c r="M1106" s="2">
        <f t="shared" si="420"/>
        <v>2.4634334103156241E-2</v>
      </c>
      <c r="N1106" s="113">
        <v>1853</v>
      </c>
      <c r="O1106" s="113">
        <v>1948</v>
      </c>
      <c r="P1106" s="113"/>
      <c r="Q1106" s="113">
        <v>96</v>
      </c>
      <c r="R1106" s="113"/>
      <c r="S1106" s="113"/>
      <c r="T1106" s="113"/>
      <c r="U1106" s="113"/>
      <c r="V1106" s="113"/>
      <c r="W1106" s="113"/>
      <c r="X1106" s="113"/>
      <c r="Y1106" s="113"/>
      <c r="Z1106" s="113"/>
      <c r="AA1106" s="113"/>
      <c r="AB1106" s="113"/>
      <c r="AC1106" s="113"/>
      <c r="AD1106" s="113"/>
      <c r="AE1106" s="113"/>
      <c r="AG1106" s="7">
        <f>IF(Q1106&gt;0,RANK(Q1106,(N1106:P1106,Q1106:AE1106)),0)</f>
        <v>3</v>
      </c>
      <c r="AH1106" s="7">
        <f>IF(R1106&gt;0,RANK(R1106,(N1106:P1106,Q1106:AE1106)),0)</f>
        <v>0</v>
      </c>
      <c r="AI1106" s="7">
        <f>IF(T1106&gt;0,RANK(T1106,(N1106:P1106,Q1106:AE1106)),0)</f>
        <v>0</v>
      </c>
      <c r="AJ1106" s="7">
        <f>IF(S1106&gt;0,RANK(S1106,(N1106:P1106,Q1106:AE1106)),0)</f>
        <v>0</v>
      </c>
      <c r="AK1106" s="2">
        <f t="shared" si="421"/>
        <v>2.4634334103156273E-2</v>
      </c>
      <c r="AL1106" s="2">
        <f t="shared" si="422"/>
        <v>0</v>
      </c>
      <c r="AM1106" s="2">
        <f t="shared" si="423"/>
        <v>0</v>
      </c>
      <c r="AN1106" s="2">
        <f t="shared" si="424"/>
        <v>0</v>
      </c>
      <c r="AP1106" t="s">
        <v>1538</v>
      </c>
      <c r="AQ1106" t="s">
        <v>559</v>
      </c>
      <c r="AR1106">
        <v>5</v>
      </c>
      <c r="AT1106" s="97">
        <v>21</v>
      </c>
      <c r="AU1106" s="99">
        <v>147</v>
      </c>
      <c r="AV1106" s="103">
        <f t="shared" si="404"/>
        <v>21147</v>
      </c>
      <c r="AX1106" s="7" t="s">
        <v>1370</v>
      </c>
    </row>
    <row r="1107" spans="1:50" ht="12.75" hidden="1" customHeight="1" outlineLevel="1">
      <c r="A1107" t="s">
        <v>1157</v>
      </c>
      <c r="B1107" t="s">
        <v>559</v>
      </c>
      <c r="C1107" s="1">
        <f t="shared" si="416"/>
        <v>3773</v>
      </c>
      <c r="D1107" s="7">
        <f>IF(N1107&gt;0, RANK(N1107,(N1107:P1107,Q1107:AE1107)),0)</f>
        <v>1</v>
      </c>
      <c r="E1107" s="7">
        <f>IF(O1107&gt;0,RANK(O1107,(N1107:P1107,Q1107:AE1107)),0)</f>
        <v>2</v>
      </c>
      <c r="F1107" s="7">
        <f>IF(P1107&gt;0,RANK(P1107,(N1107:P1107,Q1107:AE1107)),0)</f>
        <v>0</v>
      </c>
      <c r="G1107" s="1">
        <f t="shared" si="414"/>
        <v>1792</v>
      </c>
      <c r="H1107" s="2">
        <f t="shared" si="415"/>
        <v>0.47495361781076068</v>
      </c>
      <c r="I1107" s="2"/>
      <c r="J1107" s="2">
        <f t="shared" si="417"/>
        <v>0.73124834349324142</v>
      </c>
      <c r="K1107" s="2">
        <f t="shared" si="418"/>
        <v>0.2562947256824808</v>
      </c>
      <c r="L1107" s="2">
        <f t="shared" si="419"/>
        <v>0</v>
      </c>
      <c r="M1107" s="2">
        <f t="shared" si="420"/>
        <v>1.245693082427779E-2</v>
      </c>
      <c r="N1107" s="113">
        <v>2759</v>
      </c>
      <c r="O1107" s="113">
        <v>967</v>
      </c>
      <c r="P1107" s="113"/>
      <c r="Q1107" s="113">
        <v>47</v>
      </c>
      <c r="R1107" s="113"/>
      <c r="S1107" s="113"/>
      <c r="T1107" s="113"/>
      <c r="U1107" s="113"/>
      <c r="V1107" s="113"/>
      <c r="W1107" s="113"/>
      <c r="X1107" s="113"/>
      <c r="Y1107" s="113"/>
      <c r="Z1107" s="113"/>
      <c r="AA1107" s="113"/>
      <c r="AB1107" s="113"/>
      <c r="AC1107" s="113"/>
      <c r="AD1107" s="113"/>
      <c r="AE1107" s="113"/>
      <c r="AG1107" s="7">
        <f>IF(Q1107&gt;0,RANK(Q1107,(N1107:P1107,Q1107:AE1107)),0)</f>
        <v>3</v>
      </c>
      <c r="AH1107" s="7">
        <f>IF(R1107&gt;0,RANK(R1107,(N1107:P1107,Q1107:AE1107)),0)</f>
        <v>0</v>
      </c>
      <c r="AI1107" s="7">
        <f>IF(T1107&gt;0,RANK(T1107,(N1107:P1107,Q1107:AE1107)),0)</f>
        <v>0</v>
      </c>
      <c r="AJ1107" s="7">
        <f>IF(S1107&gt;0,RANK(S1107,(N1107:P1107,Q1107:AE1107)),0)</f>
        <v>0</v>
      </c>
      <c r="AK1107" s="2">
        <f t="shared" si="421"/>
        <v>1.2456930824277764E-2</v>
      </c>
      <c r="AL1107" s="2">
        <f t="shared" si="422"/>
        <v>0</v>
      </c>
      <c r="AM1107" s="2">
        <f t="shared" si="423"/>
        <v>0</v>
      </c>
      <c r="AN1107" s="2">
        <f t="shared" si="424"/>
        <v>0</v>
      </c>
      <c r="AP1107" t="s">
        <v>1157</v>
      </c>
      <c r="AQ1107" t="s">
        <v>559</v>
      </c>
      <c r="AR1107">
        <v>1</v>
      </c>
      <c r="AT1107" s="97">
        <v>21</v>
      </c>
      <c r="AU1107" s="99">
        <v>149</v>
      </c>
      <c r="AV1107" s="103">
        <f t="shared" si="404"/>
        <v>21149</v>
      </c>
      <c r="AX1107" s="7" t="s">
        <v>1370</v>
      </c>
    </row>
    <row r="1108" spans="1:50" ht="12.75" hidden="1" customHeight="1" outlineLevel="1">
      <c r="A1108" t="s">
        <v>760</v>
      </c>
      <c r="B1108" t="s">
        <v>559</v>
      </c>
      <c r="C1108" s="1">
        <f t="shared" si="416"/>
        <v>18086</v>
      </c>
      <c r="D1108" s="7">
        <f>IF(N1108&gt;0, RANK(N1108,(N1108:P1108,Q1108:AE1108)),0)</f>
        <v>1</v>
      </c>
      <c r="E1108" s="7">
        <f>IF(O1108&gt;0,RANK(O1108,(N1108:P1108,Q1108:AE1108)),0)</f>
        <v>2</v>
      </c>
      <c r="F1108" s="7">
        <f>IF(P1108&gt;0,RANK(P1108,(N1108:P1108,Q1108:AE1108)),0)</f>
        <v>0</v>
      </c>
      <c r="G1108" s="1">
        <f t="shared" si="414"/>
        <v>4062</v>
      </c>
      <c r="H1108" s="2">
        <f t="shared" si="415"/>
        <v>0.22459360831582439</v>
      </c>
      <c r="I1108" s="2"/>
      <c r="J1108" s="2">
        <f t="shared" si="417"/>
        <v>0.60687824836890414</v>
      </c>
      <c r="K1108" s="2">
        <f t="shared" si="418"/>
        <v>0.38228464005307972</v>
      </c>
      <c r="L1108" s="2">
        <f t="shared" si="419"/>
        <v>0</v>
      </c>
      <c r="M1108" s="2">
        <f t="shared" si="420"/>
        <v>1.0837111578016145E-2</v>
      </c>
      <c r="N1108" s="113">
        <v>10976</v>
      </c>
      <c r="O1108" s="113">
        <v>6914</v>
      </c>
      <c r="P1108" s="113"/>
      <c r="Q1108" s="113">
        <v>196</v>
      </c>
      <c r="R1108" s="113"/>
      <c r="S1108" s="113"/>
      <c r="T1108" s="113"/>
      <c r="U1108" s="113"/>
      <c r="V1108" s="113"/>
      <c r="W1108" s="113"/>
      <c r="X1108" s="113"/>
      <c r="Y1108" s="113"/>
      <c r="Z1108" s="113"/>
      <c r="AA1108" s="113"/>
      <c r="AB1108" s="113"/>
      <c r="AC1108" s="113"/>
      <c r="AD1108" s="113"/>
      <c r="AE1108" s="113"/>
      <c r="AG1108" s="7">
        <f>IF(Q1108&gt;0,RANK(Q1108,(N1108:P1108,Q1108:AE1108)),0)</f>
        <v>3</v>
      </c>
      <c r="AH1108" s="7">
        <f>IF(R1108&gt;0,RANK(R1108,(N1108:P1108,Q1108:AE1108)),0)</f>
        <v>0</v>
      </c>
      <c r="AI1108" s="7">
        <f>IF(T1108&gt;0,RANK(T1108,(N1108:P1108,Q1108:AE1108)),0)</f>
        <v>0</v>
      </c>
      <c r="AJ1108" s="7">
        <f>IF(S1108&gt;0,RANK(S1108,(N1108:P1108,Q1108:AE1108)),0)</f>
        <v>0</v>
      </c>
      <c r="AK1108" s="2">
        <f t="shared" si="421"/>
        <v>1.0837111578016145E-2</v>
      </c>
      <c r="AL1108" s="2">
        <f t="shared" si="422"/>
        <v>0</v>
      </c>
      <c r="AM1108" s="2">
        <f t="shared" si="423"/>
        <v>0</v>
      </c>
      <c r="AN1108" s="2">
        <f t="shared" si="424"/>
        <v>0</v>
      </c>
      <c r="AP1108" t="s">
        <v>760</v>
      </c>
      <c r="AQ1108" t="s">
        <v>559</v>
      </c>
      <c r="AR1108">
        <v>6</v>
      </c>
      <c r="AT1108" s="97">
        <v>21</v>
      </c>
      <c r="AU1108" s="99">
        <v>151</v>
      </c>
      <c r="AV1108" s="103">
        <f t="shared" si="404"/>
        <v>21151</v>
      </c>
      <c r="AX1108" s="7" t="s">
        <v>1370</v>
      </c>
    </row>
    <row r="1109" spans="1:50" ht="12.75" hidden="1" customHeight="1" outlineLevel="1">
      <c r="A1109" t="s">
        <v>2046</v>
      </c>
      <c r="B1109" t="s">
        <v>559</v>
      </c>
      <c r="C1109" s="1">
        <f t="shared" si="416"/>
        <v>4640</v>
      </c>
      <c r="D1109" s="7">
        <f>IF(N1109&gt;0, RANK(N1109,(N1109:P1109,Q1109:AE1109)),0)</f>
        <v>1</v>
      </c>
      <c r="E1109" s="7">
        <f>IF(O1109&gt;0,RANK(O1109,(N1109:P1109,Q1109:AE1109)),0)</f>
        <v>2</v>
      </c>
      <c r="F1109" s="7">
        <f>IF(P1109&gt;0,RANK(P1109,(N1109:P1109,Q1109:AE1109)),0)</f>
        <v>0</v>
      </c>
      <c r="G1109" s="1">
        <f t="shared" si="414"/>
        <v>1929</v>
      </c>
      <c r="H1109" s="2">
        <f t="shared" si="415"/>
        <v>0.41573275862068965</v>
      </c>
      <c r="I1109" s="2"/>
      <c r="J1109" s="2">
        <f t="shared" si="417"/>
        <v>0.7017241379310345</v>
      </c>
      <c r="K1109" s="2">
        <f t="shared" si="418"/>
        <v>0.28599137931034485</v>
      </c>
      <c r="L1109" s="2">
        <f t="shared" si="419"/>
        <v>0</v>
      </c>
      <c r="M1109" s="2">
        <f t="shared" si="420"/>
        <v>1.2284482758620652E-2</v>
      </c>
      <c r="N1109" s="113">
        <v>3256</v>
      </c>
      <c r="O1109" s="113">
        <v>1327</v>
      </c>
      <c r="P1109" s="113"/>
      <c r="Q1109" s="113">
        <v>57</v>
      </c>
      <c r="R1109" s="113"/>
      <c r="S1109" s="113"/>
      <c r="T1109" s="113"/>
      <c r="U1109" s="113"/>
      <c r="V1109" s="113"/>
      <c r="W1109" s="113"/>
      <c r="X1109" s="113"/>
      <c r="Y1109" s="113"/>
      <c r="Z1109" s="113"/>
      <c r="AA1109" s="113"/>
      <c r="AB1109" s="113"/>
      <c r="AC1109" s="113"/>
      <c r="AD1109" s="113"/>
      <c r="AE1109" s="113"/>
      <c r="AG1109" s="7">
        <f>IF(Q1109&gt;0,RANK(Q1109,(N1109:P1109,Q1109:AE1109)),0)</f>
        <v>3</v>
      </c>
      <c r="AH1109" s="7">
        <f>IF(R1109&gt;0,RANK(R1109,(N1109:P1109,Q1109:AE1109)),0)</f>
        <v>0</v>
      </c>
      <c r="AI1109" s="7">
        <f>IF(T1109&gt;0,RANK(T1109,(N1109:P1109,Q1109:AE1109)),0)</f>
        <v>0</v>
      </c>
      <c r="AJ1109" s="7">
        <f>IF(S1109&gt;0,RANK(S1109,(N1109:P1109,Q1109:AE1109)),0)</f>
        <v>0</v>
      </c>
      <c r="AK1109" s="2">
        <f t="shared" si="421"/>
        <v>1.228448275862069E-2</v>
      </c>
      <c r="AL1109" s="2">
        <f t="shared" si="422"/>
        <v>0</v>
      </c>
      <c r="AM1109" s="2">
        <f t="shared" si="423"/>
        <v>0</v>
      </c>
      <c r="AN1109" s="2">
        <f t="shared" si="424"/>
        <v>0</v>
      </c>
      <c r="AP1109" t="s">
        <v>2046</v>
      </c>
      <c r="AQ1109" t="s">
        <v>559</v>
      </c>
      <c r="AR1109">
        <v>5</v>
      </c>
      <c r="AT1109" s="97">
        <v>21</v>
      </c>
      <c r="AU1109" s="99">
        <v>153</v>
      </c>
      <c r="AV1109" s="103">
        <f t="shared" si="404"/>
        <v>21153</v>
      </c>
      <c r="AX1109" s="7" t="s">
        <v>1370</v>
      </c>
    </row>
    <row r="1110" spans="1:50" ht="12.75" hidden="1" customHeight="1" outlineLevel="1">
      <c r="A1110" t="s">
        <v>1836</v>
      </c>
      <c r="B1110" t="s">
        <v>559</v>
      </c>
      <c r="C1110" s="1">
        <f t="shared" si="416"/>
        <v>5339</v>
      </c>
      <c r="D1110" s="7">
        <f>IF(N1110&gt;0, RANK(N1110,(N1110:P1110,Q1110:AE1110)),0)</f>
        <v>1</v>
      </c>
      <c r="E1110" s="7">
        <f>IF(O1110&gt;0,RANK(O1110,(N1110:P1110,Q1110:AE1110)),0)</f>
        <v>2</v>
      </c>
      <c r="F1110" s="7">
        <f>IF(P1110&gt;0,RANK(P1110,(N1110:P1110,Q1110:AE1110)),0)</f>
        <v>0</v>
      </c>
      <c r="G1110" s="1">
        <f t="shared" si="414"/>
        <v>3024</v>
      </c>
      <c r="H1110" s="2">
        <f t="shared" si="415"/>
        <v>0.56639820191047008</v>
      </c>
      <c r="I1110" s="2"/>
      <c r="J1110" s="2">
        <f t="shared" si="417"/>
        <v>0.77711181869263912</v>
      </c>
      <c r="K1110" s="2">
        <f t="shared" si="418"/>
        <v>0.21071361678216893</v>
      </c>
      <c r="L1110" s="2">
        <f t="shared" si="419"/>
        <v>0</v>
      </c>
      <c r="M1110" s="2">
        <f t="shared" si="420"/>
        <v>1.2174564525191944E-2</v>
      </c>
      <c r="N1110" s="113">
        <v>4149</v>
      </c>
      <c r="O1110" s="113">
        <v>1125</v>
      </c>
      <c r="P1110" s="113"/>
      <c r="Q1110" s="113">
        <v>65</v>
      </c>
      <c r="R1110" s="113"/>
      <c r="S1110" s="113"/>
      <c r="T1110" s="113"/>
      <c r="U1110" s="113"/>
      <c r="V1110" s="113"/>
      <c r="W1110" s="113"/>
      <c r="X1110" s="113"/>
      <c r="Y1110" s="113"/>
      <c r="Z1110" s="113"/>
      <c r="AA1110" s="113"/>
      <c r="AB1110" s="113"/>
      <c r="AC1110" s="113"/>
      <c r="AD1110" s="113"/>
      <c r="AE1110" s="113"/>
      <c r="AG1110" s="7">
        <f>IF(Q1110&gt;0,RANK(Q1110,(N1110:P1110,Q1110:AE1110)),0)</f>
        <v>3</v>
      </c>
      <c r="AH1110" s="7">
        <f>IF(R1110&gt;0,RANK(R1110,(N1110:P1110,Q1110:AE1110)),0)</f>
        <v>0</v>
      </c>
      <c r="AI1110" s="7">
        <f>IF(T1110&gt;0,RANK(T1110,(N1110:P1110,Q1110:AE1110)),0)</f>
        <v>0</v>
      </c>
      <c r="AJ1110" s="7">
        <f>IF(S1110&gt;0,RANK(S1110,(N1110:P1110,Q1110:AE1110)),0)</f>
        <v>0</v>
      </c>
      <c r="AK1110" s="2">
        <f t="shared" si="421"/>
        <v>1.2174564525191984E-2</v>
      </c>
      <c r="AL1110" s="2">
        <f t="shared" si="422"/>
        <v>0</v>
      </c>
      <c r="AM1110" s="2">
        <f t="shared" si="423"/>
        <v>0</v>
      </c>
      <c r="AN1110" s="2">
        <f t="shared" si="424"/>
        <v>0</v>
      </c>
      <c r="AP1110" t="s">
        <v>1836</v>
      </c>
      <c r="AQ1110" t="s">
        <v>559</v>
      </c>
      <c r="AR1110">
        <v>2</v>
      </c>
      <c r="AT1110" s="97">
        <v>21</v>
      </c>
      <c r="AU1110" s="99">
        <v>155</v>
      </c>
      <c r="AV1110" s="103">
        <f t="shared" si="404"/>
        <v>21155</v>
      </c>
      <c r="AX1110" s="7" t="s">
        <v>1370</v>
      </c>
    </row>
    <row r="1111" spans="1:50" ht="12.75" hidden="1" customHeight="1" outlineLevel="1">
      <c r="A1111" t="s">
        <v>2126</v>
      </c>
      <c r="B1111" t="s">
        <v>559</v>
      </c>
      <c r="C1111" s="1">
        <f t="shared" si="416"/>
        <v>11934</v>
      </c>
      <c r="D1111" s="7">
        <f>IF(N1111&gt;0, RANK(N1111,(N1111:P1111,Q1111:AE1111)),0)</f>
        <v>1</v>
      </c>
      <c r="E1111" s="7">
        <f>IF(O1111&gt;0,RANK(O1111,(N1111:P1111,Q1111:AE1111)),0)</f>
        <v>2</v>
      </c>
      <c r="F1111" s="7">
        <f>IF(P1111&gt;0,RANK(P1111,(N1111:P1111,Q1111:AE1111)),0)</f>
        <v>0</v>
      </c>
      <c r="G1111" s="1">
        <f t="shared" si="414"/>
        <v>5449</v>
      </c>
      <c r="H1111" s="2">
        <f t="shared" si="415"/>
        <v>0.45659460365342719</v>
      </c>
      <c r="I1111" s="2"/>
      <c r="J1111" s="2">
        <f t="shared" si="417"/>
        <v>0.72465225406401879</v>
      </c>
      <c r="K1111" s="2">
        <f t="shared" si="418"/>
        <v>0.2680576504105916</v>
      </c>
      <c r="L1111" s="2">
        <f t="shared" si="419"/>
        <v>0</v>
      </c>
      <c r="M1111" s="2">
        <f t="shared" si="420"/>
        <v>7.2900955253896171E-3</v>
      </c>
      <c r="N1111" s="113">
        <v>8648</v>
      </c>
      <c r="O1111" s="113">
        <v>3199</v>
      </c>
      <c r="P1111" s="113"/>
      <c r="Q1111" s="113">
        <v>87</v>
      </c>
      <c r="R1111" s="113"/>
      <c r="S1111" s="113"/>
      <c r="T1111" s="113"/>
      <c r="U1111" s="113"/>
      <c r="V1111" s="113"/>
      <c r="W1111" s="113"/>
      <c r="X1111" s="113"/>
      <c r="Y1111" s="113"/>
      <c r="Z1111" s="113"/>
      <c r="AA1111" s="113"/>
      <c r="AB1111" s="113"/>
      <c r="AC1111" s="113"/>
      <c r="AD1111" s="113"/>
      <c r="AE1111" s="113"/>
      <c r="AG1111" s="7">
        <f>IF(Q1111&gt;0,RANK(Q1111,(N1111:P1111,Q1111:AE1111)),0)</f>
        <v>3</v>
      </c>
      <c r="AH1111" s="7">
        <f>IF(R1111&gt;0,RANK(R1111,(N1111:P1111,Q1111:AE1111)),0)</f>
        <v>0</v>
      </c>
      <c r="AI1111" s="7">
        <f>IF(T1111&gt;0,RANK(T1111,(N1111:P1111,Q1111:AE1111)),0)</f>
        <v>0</v>
      </c>
      <c r="AJ1111" s="7">
        <f>IF(S1111&gt;0,RANK(S1111,(N1111:P1111,Q1111:AE1111)),0)</f>
        <v>0</v>
      </c>
      <c r="AK1111" s="2">
        <f t="shared" si="421"/>
        <v>7.2900955253896432E-3</v>
      </c>
      <c r="AL1111" s="2">
        <f t="shared" si="422"/>
        <v>0</v>
      </c>
      <c r="AM1111" s="2">
        <f t="shared" si="423"/>
        <v>0</v>
      </c>
      <c r="AN1111" s="2">
        <f t="shared" si="424"/>
        <v>0</v>
      </c>
      <c r="AP1111" t="s">
        <v>2126</v>
      </c>
      <c r="AQ1111" t="s">
        <v>559</v>
      </c>
      <c r="AR1111">
        <v>1</v>
      </c>
      <c r="AT1111" s="97">
        <v>21</v>
      </c>
      <c r="AU1111" s="99">
        <v>157</v>
      </c>
      <c r="AV1111" s="103">
        <f t="shared" si="404"/>
        <v>21157</v>
      </c>
      <c r="AX1111" s="7" t="s">
        <v>1370</v>
      </c>
    </row>
    <row r="1112" spans="1:50" ht="12.75" hidden="1" customHeight="1" outlineLevel="1">
      <c r="A1112" t="s">
        <v>76</v>
      </c>
      <c r="B1112" t="s">
        <v>559</v>
      </c>
      <c r="C1112" s="1">
        <f t="shared" si="416"/>
        <v>3610</v>
      </c>
      <c r="D1112" s="7">
        <f>IF(N1112&gt;0, RANK(N1112,(N1112:P1112,Q1112:AE1112)),0)</f>
        <v>1</v>
      </c>
      <c r="E1112" s="7">
        <f>IF(O1112&gt;0,RANK(O1112,(N1112:P1112,Q1112:AE1112)),0)</f>
        <v>2</v>
      </c>
      <c r="F1112" s="7">
        <f>IF(P1112&gt;0,RANK(P1112,(N1112:P1112,Q1112:AE1112)),0)</f>
        <v>0</v>
      </c>
      <c r="G1112" s="1">
        <f t="shared" si="414"/>
        <v>631</v>
      </c>
      <c r="H1112" s="2">
        <f t="shared" si="415"/>
        <v>0.17479224376731303</v>
      </c>
      <c r="I1112" s="2"/>
      <c r="J1112" s="2">
        <f t="shared" si="417"/>
        <v>0.58088642659279777</v>
      </c>
      <c r="K1112" s="2">
        <f t="shared" si="418"/>
        <v>0.40609418282548476</v>
      </c>
      <c r="L1112" s="2">
        <f t="shared" si="419"/>
        <v>0</v>
      </c>
      <c r="M1112" s="2">
        <f t="shared" si="420"/>
        <v>1.3019390581717472E-2</v>
      </c>
      <c r="N1112" s="113">
        <v>2097</v>
      </c>
      <c r="O1112" s="113">
        <v>1466</v>
      </c>
      <c r="P1112" s="113"/>
      <c r="Q1112" s="113">
        <v>47</v>
      </c>
      <c r="R1112" s="113"/>
      <c r="S1112" s="113"/>
      <c r="T1112" s="113"/>
      <c r="U1112" s="113"/>
      <c r="V1112" s="113"/>
      <c r="W1112" s="113"/>
      <c r="X1112" s="113"/>
      <c r="Y1112" s="113"/>
      <c r="Z1112" s="113"/>
      <c r="AA1112" s="113"/>
      <c r="AB1112" s="113"/>
      <c r="AC1112" s="113"/>
      <c r="AD1112" s="113"/>
      <c r="AE1112" s="113"/>
      <c r="AG1112" s="7">
        <f>IF(Q1112&gt;0,RANK(Q1112,(N1112:P1112,Q1112:AE1112)),0)</f>
        <v>3</v>
      </c>
      <c r="AH1112" s="7">
        <f>IF(R1112&gt;0,RANK(R1112,(N1112:P1112,Q1112:AE1112)),0)</f>
        <v>0</v>
      </c>
      <c r="AI1112" s="7">
        <f>IF(T1112&gt;0,RANK(T1112,(N1112:P1112,Q1112:AE1112)),0)</f>
        <v>0</v>
      </c>
      <c r="AJ1112" s="7">
        <f>IF(S1112&gt;0,RANK(S1112,(N1112:P1112,Q1112:AE1112)),0)</f>
        <v>0</v>
      </c>
      <c r="AK1112" s="2">
        <f t="shared" si="421"/>
        <v>1.3019390581717451E-2</v>
      </c>
      <c r="AL1112" s="2">
        <f t="shared" si="422"/>
        <v>0</v>
      </c>
      <c r="AM1112" s="2">
        <f t="shared" si="423"/>
        <v>0</v>
      </c>
      <c r="AN1112" s="2">
        <f t="shared" si="424"/>
        <v>0</v>
      </c>
      <c r="AP1112" t="s">
        <v>76</v>
      </c>
      <c r="AQ1112" t="s">
        <v>559</v>
      </c>
      <c r="AR1112">
        <v>5</v>
      </c>
      <c r="AT1112" s="97">
        <v>21</v>
      </c>
      <c r="AU1112" s="99">
        <v>159</v>
      </c>
      <c r="AV1112" s="103">
        <f t="shared" si="404"/>
        <v>21159</v>
      </c>
      <c r="AX1112" s="7" t="s">
        <v>1370</v>
      </c>
    </row>
    <row r="1113" spans="1:50" ht="12.75" hidden="1" customHeight="1" outlineLevel="1">
      <c r="A1113" t="s">
        <v>256</v>
      </c>
      <c r="B1113" t="s">
        <v>559</v>
      </c>
      <c r="C1113" s="1">
        <f t="shared" si="416"/>
        <v>5345</v>
      </c>
      <c r="D1113" s="7">
        <f>IF(N1113&gt;0, RANK(N1113,(N1113:P1113,Q1113:AE1113)),0)</f>
        <v>1</v>
      </c>
      <c r="E1113" s="7">
        <f>IF(O1113&gt;0,RANK(O1113,(N1113:P1113,Q1113:AE1113)),0)</f>
        <v>2</v>
      </c>
      <c r="F1113" s="7">
        <f>IF(P1113&gt;0,RANK(P1113,(N1113:P1113,Q1113:AE1113)),0)</f>
        <v>0</v>
      </c>
      <c r="G1113" s="1">
        <f t="shared" si="414"/>
        <v>1815</v>
      </c>
      <c r="H1113" s="2">
        <f t="shared" si="415"/>
        <v>0.33956969130028064</v>
      </c>
      <c r="I1113" s="2"/>
      <c r="J1113" s="2">
        <f t="shared" si="417"/>
        <v>0.66454630495790457</v>
      </c>
      <c r="K1113" s="2">
        <f t="shared" si="418"/>
        <v>0.32497661365762393</v>
      </c>
      <c r="L1113" s="2">
        <f t="shared" si="419"/>
        <v>0</v>
      </c>
      <c r="M1113" s="2">
        <f t="shared" si="420"/>
        <v>1.0477081384471509E-2</v>
      </c>
      <c r="N1113" s="113">
        <v>3552</v>
      </c>
      <c r="O1113" s="113">
        <v>1737</v>
      </c>
      <c r="P1113" s="113"/>
      <c r="Q1113" s="113">
        <v>56</v>
      </c>
      <c r="R1113" s="113"/>
      <c r="S1113" s="113"/>
      <c r="T1113" s="113"/>
      <c r="U1113" s="113"/>
      <c r="V1113" s="113"/>
      <c r="W1113" s="113"/>
      <c r="X1113" s="113"/>
      <c r="Y1113" s="113"/>
      <c r="Z1113" s="113"/>
      <c r="AA1113" s="113"/>
      <c r="AB1113" s="113"/>
      <c r="AC1113" s="113"/>
      <c r="AD1113" s="113"/>
      <c r="AE1113" s="113"/>
      <c r="AG1113" s="7">
        <f>IF(Q1113&gt;0,RANK(Q1113,(N1113:P1113,Q1113:AE1113)),0)</f>
        <v>3</v>
      </c>
      <c r="AH1113" s="7">
        <f>IF(R1113&gt;0,RANK(R1113,(N1113:P1113,Q1113:AE1113)),0)</f>
        <v>0</v>
      </c>
      <c r="AI1113" s="7">
        <f>IF(T1113&gt;0,RANK(T1113,(N1113:P1113,Q1113:AE1113)),0)</f>
        <v>0</v>
      </c>
      <c r="AJ1113" s="7">
        <f>IF(S1113&gt;0,RANK(S1113,(N1113:P1113,Q1113:AE1113)),0)</f>
        <v>0</v>
      </c>
      <c r="AK1113" s="2">
        <f t="shared" si="421"/>
        <v>1.0477081384471469E-2</v>
      </c>
      <c r="AL1113" s="2">
        <f t="shared" si="422"/>
        <v>0</v>
      </c>
      <c r="AM1113" s="2">
        <f t="shared" si="423"/>
        <v>0</v>
      </c>
      <c r="AN1113" s="2">
        <f t="shared" si="424"/>
        <v>0</v>
      </c>
      <c r="AP1113" t="s">
        <v>256</v>
      </c>
      <c r="AQ1113" t="s">
        <v>559</v>
      </c>
      <c r="AR1113">
        <v>4</v>
      </c>
      <c r="AT1113" s="97">
        <v>21</v>
      </c>
      <c r="AU1113" s="99">
        <v>161</v>
      </c>
      <c r="AV1113" s="103">
        <f t="shared" si="404"/>
        <v>21161</v>
      </c>
      <c r="AX1113" s="7" t="s">
        <v>1370</v>
      </c>
    </row>
    <row r="1114" spans="1:50" ht="12.75" hidden="1" customHeight="1" outlineLevel="1">
      <c r="A1114" t="s">
        <v>1197</v>
      </c>
      <c r="B1114" t="s">
        <v>559</v>
      </c>
      <c r="C1114" s="1">
        <f t="shared" si="416"/>
        <v>6765</v>
      </c>
      <c r="D1114" s="7">
        <f>IF(N1114&gt;0, RANK(N1114,(N1114:P1114,Q1114:AE1114)),0)</f>
        <v>1</v>
      </c>
      <c r="E1114" s="7">
        <f>IF(O1114&gt;0,RANK(O1114,(N1114:P1114,Q1114:AE1114)),0)</f>
        <v>2</v>
      </c>
      <c r="F1114" s="7">
        <f>IF(P1114&gt;0,RANK(P1114,(N1114:P1114,Q1114:AE1114)),0)</f>
        <v>0</v>
      </c>
      <c r="G1114" s="1">
        <f t="shared" si="414"/>
        <v>2885</v>
      </c>
      <c r="H1114" s="2">
        <f t="shared" si="415"/>
        <v>0.42645971914264597</v>
      </c>
      <c r="I1114" s="2"/>
      <c r="J1114" s="2">
        <f t="shared" si="417"/>
        <v>0.70598669623059862</v>
      </c>
      <c r="K1114" s="2">
        <f t="shared" si="418"/>
        <v>0.27952697708795271</v>
      </c>
      <c r="L1114" s="2">
        <f t="shared" si="419"/>
        <v>0</v>
      </c>
      <c r="M1114" s="2">
        <f t="shared" si="420"/>
        <v>1.4486326681448669E-2</v>
      </c>
      <c r="N1114" s="113">
        <v>4776</v>
      </c>
      <c r="O1114" s="113">
        <v>1891</v>
      </c>
      <c r="P1114" s="113"/>
      <c r="Q1114" s="113">
        <v>98</v>
      </c>
      <c r="R1114" s="113"/>
      <c r="S1114" s="113"/>
      <c r="T1114" s="113"/>
      <c r="U1114" s="113"/>
      <c r="V1114" s="113"/>
      <c r="W1114" s="113"/>
      <c r="X1114" s="113"/>
      <c r="Y1114" s="113"/>
      <c r="Z1114" s="113"/>
      <c r="AA1114" s="113"/>
      <c r="AB1114" s="113"/>
      <c r="AC1114" s="113"/>
      <c r="AD1114" s="113"/>
      <c r="AE1114" s="113"/>
      <c r="AG1114" s="7">
        <f>IF(Q1114&gt;0,RANK(Q1114,(N1114:P1114,Q1114:AE1114)),0)</f>
        <v>3</v>
      </c>
      <c r="AH1114" s="7">
        <f>IF(R1114&gt;0,RANK(R1114,(N1114:P1114,Q1114:AE1114)),0)</f>
        <v>0</v>
      </c>
      <c r="AI1114" s="7">
        <f>IF(T1114&gt;0,RANK(T1114,(N1114:P1114,Q1114:AE1114)),0)</f>
        <v>0</v>
      </c>
      <c r="AJ1114" s="7">
        <f>IF(S1114&gt;0,RANK(S1114,(N1114:P1114,Q1114:AE1114)),0)</f>
        <v>0</v>
      </c>
      <c r="AK1114" s="2">
        <f t="shared" si="421"/>
        <v>1.4486326681448633E-2</v>
      </c>
      <c r="AL1114" s="2">
        <f t="shared" si="422"/>
        <v>0</v>
      </c>
      <c r="AM1114" s="2">
        <f t="shared" si="423"/>
        <v>0</v>
      </c>
      <c r="AN1114" s="2">
        <f t="shared" si="424"/>
        <v>0</v>
      </c>
      <c r="AP1114" t="s">
        <v>1197</v>
      </c>
      <c r="AQ1114" t="s">
        <v>559</v>
      </c>
      <c r="AR1114">
        <v>2</v>
      </c>
      <c r="AT1114" s="97">
        <v>21</v>
      </c>
      <c r="AU1114" s="99">
        <v>163</v>
      </c>
      <c r="AV1114" s="103">
        <f t="shared" si="404"/>
        <v>21163</v>
      </c>
      <c r="AX1114" s="7" t="s">
        <v>1370</v>
      </c>
    </row>
    <row r="1115" spans="1:50" ht="12.75" hidden="1" customHeight="1" outlineLevel="1">
      <c r="A1115" t="s">
        <v>1524</v>
      </c>
      <c r="B1115" t="s">
        <v>559</v>
      </c>
      <c r="C1115" s="1">
        <f t="shared" si="416"/>
        <v>1831</v>
      </c>
      <c r="D1115" s="7">
        <f>IF(N1115&gt;0, RANK(N1115,(N1115:P1115,Q1115:AE1115)),0)</f>
        <v>1</v>
      </c>
      <c r="E1115" s="7">
        <f>IF(O1115&gt;0,RANK(O1115,(N1115:P1115,Q1115:AE1115)),0)</f>
        <v>2</v>
      </c>
      <c r="F1115" s="7">
        <f>IF(P1115&gt;0,RANK(P1115,(N1115:P1115,Q1115:AE1115)),0)</f>
        <v>0</v>
      </c>
      <c r="G1115" s="1">
        <f t="shared" si="414"/>
        <v>1032</v>
      </c>
      <c r="H1115" s="2">
        <f t="shared" si="415"/>
        <v>0.56362643364281817</v>
      </c>
      <c r="I1115" s="2"/>
      <c r="J1115" s="2">
        <f t="shared" si="417"/>
        <v>0.77717094483888582</v>
      </c>
      <c r="K1115" s="2">
        <f t="shared" si="418"/>
        <v>0.21354451119606771</v>
      </c>
      <c r="L1115" s="2">
        <f t="shared" si="419"/>
        <v>0</v>
      </c>
      <c r="M1115" s="2">
        <f t="shared" si="420"/>
        <v>9.2845439650464656E-3</v>
      </c>
      <c r="N1115" s="113">
        <v>1423</v>
      </c>
      <c r="O1115" s="113">
        <v>391</v>
      </c>
      <c r="P1115" s="113"/>
      <c r="Q1115" s="113">
        <v>17</v>
      </c>
      <c r="R1115" s="113"/>
      <c r="S1115" s="113"/>
      <c r="T1115" s="113"/>
      <c r="U1115" s="113"/>
      <c r="V1115" s="113"/>
      <c r="W1115" s="113"/>
      <c r="X1115" s="113"/>
      <c r="Y1115" s="113"/>
      <c r="Z1115" s="113"/>
      <c r="AA1115" s="113"/>
      <c r="AB1115" s="113"/>
      <c r="AC1115" s="113"/>
      <c r="AD1115" s="113"/>
      <c r="AE1115" s="113"/>
      <c r="AG1115" s="7">
        <f>IF(Q1115&gt;0,RANK(Q1115,(N1115:P1115,Q1115:AE1115)),0)</f>
        <v>3</v>
      </c>
      <c r="AH1115" s="7">
        <f>IF(R1115&gt;0,RANK(R1115,(N1115:P1115,Q1115:AE1115)),0)</f>
        <v>0</v>
      </c>
      <c r="AI1115" s="7">
        <f>IF(T1115&gt;0,RANK(T1115,(N1115:P1115,Q1115:AE1115)),0)</f>
        <v>0</v>
      </c>
      <c r="AJ1115" s="7">
        <f>IF(S1115&gt;0,RANK(S1115,(N1115:P1115,Q1115:AE1115)),0)</f>
        <v>0</v>
      </c>
      <c r="AK1115" s="2">
        <f t="shared" si="421"/>
        <v>9.2845439650464223E-3</v>
      </c>
      <c r="AL1115" s="2">
        <f t="shared" si="422"/>
        <v>0</v>
      </c>
      <c r="AM1115" s="2">
        <f t="shared" si="423"/>
        <v>0</v>
      </c>
      <c r="AN1115" s="2">
        <f t="shared" si="424"/>
        <v>0</v>
      </c>
      <c r="AP1115" t="s">
        <v>1524</v>
      </c>
      <c r="AQ1115" t="s">
        <v>559</v>
      </c>
      <c r="AR1115">
        <v>5</v>
      </c>
      <c r="AT1115" s="97">
        <v>21</v>
      </c>
      <c r="AU1115" s="99">
        <v>165</v>
      </c>
      <c r="AV1115" s="103">
        <f t="shared" si="404"/>
        <v>21165</v>
      </c>
      <c r="AX1115" s="7" t="s">
        <v>1370</v>
      </c>
    </row>
    <row r="1116" spans="1:50" ht="12.75" hidden="1" customHeight="1" outlineLevel="1">
      <c r="A1116" t="s">
        <v>1165</v>
      </c>
      <c r="B1116" t="s">
        <v>559</v>
      </c>
      <c r="C1116" s="1">
        <f t="shared" si="416"/>
        <v>6153</v>
      </c>
      <c r="D1116" s="7">
        <f>IF(N1116&gt;0, RANK(N1116,(N1116:P1116,Q1116:AE1116)),0)</f>
        <v>1</v>
      </c>
      <c r="E1116" s="7">
        <f>IF(O1116&gt;0,RANK(O1116,(N1116:P1116,Q1116:AE1116)),0)</f>
        <v>2</v>
      </c>
      <c r="F1116" s="7">
        <f>IF(P1116&gt;0,RANK(P1116,(N1116:P1116,Q1116:AE1116)),0)</f>
        <v>0</v>
      </c>
      <c r="G1116" s="1">
        <f t="shared" si="414"/>
        <v>1634</v>
      </c>
      <c r="H1116" s="2">
        <f t="shared" si="415"/>
        <v>0.26556151470827238</v>
      </c>
      <c r="I1116" s="2"/>
      <c r="J1116" s="2">
        <f t="shared" si="417"/>
        <v>0.62229806598407278</v>
      </c>
      <c r="K1116" s="2">
        <f t="shared" si="418"/>
        <v>0.3567365512758004</v>
      </c>
      <c r="L1116" s="2">
        <f t="shared" si="419"/>
        <v>0</v>
      </c>
      <c r="M1116" s="2">
        <f t="shared" si="420"/>
        <v>2.0965382740126826E-2</v>
      </c>
      <c r="N1116" s="113">
        <v>3829</v>
      </c>
      <c r="O1116" s="113">
        <v>2195</v>
      </c>
      <c r="P1116" s="113"/>
      <c r="Q1116" s="113">
        <v>129</v>
      </c>
      <c r="R1116" s="113"/>
      <c r="S1116" s="113"/>
      <c r="T1116" s="113"/>
      <c r="U1116" s="113"/>
      <c r="V1116" s="113"/>
      <c r="W1116" s="113"/>
      <c r="X1116" s="113"/>
      <c r="Y1116" s="113"/>
      <c r="Z1116" s="113"/>
      <c r="AA1116" s="113"/>
      <c r="AB1116" s="113"/>
      <c r="AC1116" s="113"/>
      <c r="AD1116" s="113"/>
      <c r="AE1116" s="113"/>
      <c r="AG1116" s="7">
        <f>IF(Q1116&gt;0,RANK(Q1116,(N1116:P1116,Q1116:AE1116)),0)</f>
        <v>3</v>
      </c>
      <c r="AH1116" s="7">
        <f>IF(R1116&gt;0,RANK(R1116,(N1116:P1116,Q1116:AE1116)),0)</f>
        <v>0</v>
      </c>
      <c r="AI1116" s="7">
        <f>IF(T1116&gt;0,RANK(T1116,(N1116:P1116,Q1116:AE1116)),0)</f>
        <v>0</v>
      </c>
      <c r="AJ1116" s="7">
        <f>IF(S1116&gt;0,RANK(S1116,(N1116:P1116,Q1116:AE1116)),0)</f>
        <v>0</v>
      </c>
      <c r="AK1116" s="2">
        <f t="shared" si="421"/>
        <v>2.0965382740126767E-2</v>
      </c>
      <c r="AL1116" s="2">
        <f t="shared" si="422"/>
        <v>0</v>
      </c>
      <c r="AM1116" s="2">
        <f t="shared" si="423"/>
        <v>0</v>
      </c>
      <c r="AN1116" s="2">
        <f t="shared" si="424"/>
        <v>0</v>
      </c>
      <c r="AP1116" t="s">
        <v>1165</v>
      </c>
      <c r="AQ1116" t="s">
        <v>559</v>
      </c>
      <c r="AR1116">
        <v>6</v>
      </c>
      <c r="AT1116" s="97">
        <v>21</v>
      </c>
      <c r="AU1116" s="99">
        <v>167</v>
      </c>
      <c r="AV1116" s="103">
        <f t="shared" si="404"/>
        <v>21167</v>
      </c>
      <c r="AX1116" s="7" t="s">
        <v>1370</v>
      </c>
    </row>
    <row r="1117" spans="1:50" ht="12.75" hidden="1" customHeight="1" outlineLevel="1">
      <c r="A1117" t="s">
        <v>97</v>
      </c>
      <c r="B1117" t="s">
        <v>559</v>
      </c>
      <c r="C1117" s="1">
        <f t="shared" si="416"/>
        <v>3309</v>
      </c>
      <c r="D1117" s="7">
        <f>IF(N1117&gt;0, RANK(N1117,(N1117:P1117,Q1117:AE1117)),0)</f>
        <v>1</v>
      </c>
      <c r="E1117" s="7">
        <f>IF(O1117&gt;0,RANK(O1117,(N1117:P1117,Q1117:AE1117)),0)</f>
        <v>2</v>
      </c>
      <c r="F1117" s="7">
        <f>IF(P1117&gt;0,RANK(P1117,(N1117:P1117,Q1117:AE1117)),0)</f>
        <v>0</v>
      </c>
      <c r="G1117" s="1">
        <f t="shared" si="414"/>
        <v>518</v>
      </c>
      <c r="H1117" s="2">
        <f t="shared" si="415"/>
        <v>0.1565427621637957</v>
      </c>
      <c r="I1117" s="2"/>
      <c r="J1117" s="2">
        <f t="shared" si="417"/>
        <v>0.57268056814747659</v>
      </c>
      <c r="K1117" s="2">
        <f t="shared" si="418"/>
        <v>0.41613780598368089</v>
      </c>
      <c r="L1117" s="2">
        <f t="shared" si="419"/>
        <v>0</v>
      </c>
      <c r="M1117" s="2">
        <f t="shared" si="420"/>
        <v>1.1181625868842526E-2</v>
      </c>
      <c r="N1117" s="113">
        <v>1895</v>
      </c>
      <c r="O1117" s="113">
        <v>1377</v>
      </c>
      <c r="P1117" s="113"/>
      <c r="Q1117" s="113">
        <v>37</v>
      </c>
      <c r="R1117" s="113"/>
      <c r="S1117" s="113"/>
      <c r="T1117" s="113"/>
      <c r="U1117" s="113"/>
      <c r="V1117" s="113"/>
      <c r="W1117" s="113"/>
      <c r="X1117" s="113"/>
      <c r="Y1117" s="113"/>
      <c r="Z1117" s="113"/>
      <c r="AA1117" s="113"/>
      <c r="AB1117" s="113"/>
      <c r="AC1117" s="113"/>
      <c r="AD1117" s="113"/>
      <c r="AE1117" s="113"/>
      <c r="AG1117" s="7">
        <f>IF(Q1117&gt;0,RANK(Q1117,(N1117:P1117,Q1117:AE1117)),0)</f>
        <v>3</v>
      </c>
      <c r="AH1117" s="7">
        <f>IF(R1117&gt;0,RANK(R1117,(N1117:P1117,Q1117:AE1117)),0)</f>
        <v>0</v>
      </c>
      <c r="AI1117" s="7">
        <f>IF(T1117&gt;0,RANK(T1117,(N1117:P1117,Q1117:AE1117)),0)</f>
        <v>0</v>
      </c>
      <c r="AJ1117" s="7">
        <f>IF(S1117&gt;0,RANK(S1117,(N1117:P1117,Q1117:AE1117)),0)</f>
        <v>0</v>
      </c>
      <c r="AK1117" s="2">
        <f t="shared" si="421"/>
        <v>1.1181625868842551E-2</v>
      </c>
      <c r="AL1117" s="2">
        <f t="shared" si="422"/>
        <v>0</v>
      </c>
      <c r="AM1117" s="2">
        <f t="shared" si="423"/>
        <v>0</v>
      </c>
      <c r="AN1117" s="2">
        <f t="shared" si="424"/>
        <v>0</v>
      </c>
      <c r="AP1117" t="s">
        <v>97</v>
      </c>
      <c r="AQ1117" t="s">
        <v>559</v>
      </c>
      <c r="AR1117">
        <v>2</v>
      </c>
      <c r="AT1117" s="97">
        <v>21</v>
      </c>
      <c r="AU1117" s="99">
        <v>169</v>
      </c>
      <c r="AV1117" s="103">
        <f t="shared" si="404"/>
        <v>21169</v>
      </c>
      <c r="AX1117" s="7" t="s">
        <v>1370</v>
      </c>
    </row>
    <row r="1118" spans="1:50" ht="12.75" hidden="1" customHeight="1" outlineLevel="1">
      <c r="A1118" t="s">
        <v>2112</v>
      </c>
      <c r="B1118" t="s">
        <v>559</v>
      </c>
      <c r="C1118" s="1">
        <f t="shared" si="416"/>
        <v>4129</v>
      </c>
      <c r="D1118" s="7">
        <f>IF(N1118&gt;0, RANK(N1118,(N1118:P1118,Q1118:AE1118)),0)</f>
        <v>2</v>
      </c>
      <c r="E1118" s="7">
        <f>IF(O1118&gt;0,RANK(O1118,(N1118:P1118,Q1118:AE1118)),0)</f>
        <v>1</v>
      </c>
      <c r="F1118" s="7">
        <f>IF(P1118&gt;0,RANK(P1118,(N1118:P1118,Q1118:AE1118)),0)</f>
        <v>0</v>
      </c>
      <c r="G1118" s="1">
        <f t="shared" si="414"/>
        <v>1154</v>
      </c>
      <c r="H1118" s="2">
        <f t="shared" si="415"/>
        <v>0.27948655848873821</v>
      </c>
      <c r="I1118" s="2"/>
      <c r="J1118" s="2">
        <f t="shared" si="417"/>
        <v>0.35456527004117222</v>
      </c>
      <c r="K1118" s="2">
        <f t="shared" si="418"/>
        <v>0.63405182852991038</v>
      </c>
      <c r="L1118" s="2">
        <f t="shared" si="419"/>
        <v>0</v>
      </c>
      <c r="M1118" s="2">
        <f t="shared" si="420"/>
        <v>1.1382901428917402E-2</v>
      </c>
      <c r="N1118" s="113">
        <v>1464</v>
      </c>
      <c r="O1118" s="113">
        <v>2618</v>
      </c>
      <c r="P1118" s="113"/>
      <c r="Q1118" s="113">
        <v>47</v>
      </c>
      <c r="R1118" s="113"/>
      <c r="S1118" s="113"/>
      <c r="T1118" s="113"/>
      <c r="U1118" s="113"/>
      <c r="V1118" s="113"/>
      <c r="W1118" s="113"/>
      <c r="X1118" s="113"/>
      <c r="Y1118" s="113"/>
      <c r="Z1118" s="113"/>
      <c r="AA1118" s="113"/>
      <c r="AB1118" s="113"/>
      <c r="AC1118" s="113"/>
      <c r="AD1118" s="113"/>
      <c r="AE1118" s="113"/>
      <c r="AG1118" s="7">
        <f>IF(Q1118&gt;0,RANK(Q1118,(N1118:P1118,Q1118:AE1118)),0)</f>
        <v>3</v>
      </c>
      <c r="AH1118" s="7">
        <f>IF(R1118&gt;0,RANK(R1118,(N1118:P1118,Q1118:AE1118)),0)</f>
        <v>0</v>
      </c>
      <c r="AI1118" s="7">
        <f>IF(T1118&gt;0,RANK(T1118,(N1118:P1118,Q1118:AE1118)),0)</f>
        <v>0</v>
      </c>
      <c r="AJ1118" s="7">
        <f>IF(S1118&gt;0,RANK(S1118,(N1118:P1118,Q1118:AE1118)),0)</f>
        <v>0</v>
      </c>
      <c r="AK1118" s="2">
        <f t="shared" si="421"/>
        <v>1.1382901428917413E-2</v>
      </c>
      <c r="AL1118" s="2">
        <f t="shared" si="422"/>
        <v>0</v>
      </c>
      <c r="AM1118" s="2">
        <f t="shared" si="423"/>
        <v>0</v>
      </c>
      <c r="AN1118" s="2">
        <f t="shared" si="424"/>
        <v>0</v>
      </c>
      <c r="AP1118" t="s">
        <v>2112</v>
      </c>
      <c r="AQ1118" t="s">
        <v>559</v>
      </c>
      <c r="AR1118">
        <v>1</v>
      </c>
      <c r="AT1118" s="97">
        <v>21</v>
      </c>
      <c r="AU1118" s="99">
        <v>171</v>
      </c>
      <c r="AV1118" s="103">
        <f t="shared" si="404"/>
        <v>21171</v>
      </c>
      <c r="AX1118" s="7" t="s">
        <v>1370</v>
      </c>
    </row>
    <row r="1119" spans="1:50" ht="12.75" hidden="1" customHeight="1" outlineLevel="1">
      <c r="A1119" t="s">
        <v>1340</v>
      </c>
      <c r="B1119" t="s">
        <v>559</v>
      </c>
      <c r="C1119" s="1">
        <f t="shared" si="416"/>
        <v>6475</v>
      </c>
      <c r="D1119" s="7">
        <f>IF(N1119&gt;0, RANK(N1119,(N1119:P1119,Q1119:AE1119)),0)</f>
        <v>1</v>
      </c>
      <c r="E1119" s="7">
        <f>IF(O1119&gt;0,RANK(O1119,(N1119:P1119,Q1119:AE1119)),0)</f>
        <v>2</v>
      </c>
      <c r="F1119" s="7">
        <f>IF(P1119&gt;0,RANK(P1119,(N1119:P1119,Q1119:AE1119)),0)</f>
        <v>0</v>
      </c>
      <c r="G1119" s="1">
        <f t="shared" si="414"/>
        <v>3050</v>
      </c>
      <c r="H1119" s="2">
        <f t="shared" si="415"/>
        <v>0.47104247104247104</v>
      </c>
      <c r="I1119" s="2"/>
      <c r="J1119" s="2">
        <f t="shared" si="417"/>
        <v>0.72880308880308875</v>
      </c>
      <c r="K1119" s="2">
        <f t="shared" si="418"/>
        <v>0.25776061776061776</v>
      </c>
      <c r="L1119" s="2">
        <f t="shared" si="419"/>
        <v>0</v>
      </c>
      <c r="M1119" s="2">
        <f t="shared" si="420"/>
        <v>1.3436293436293489E-2</v>
      </c>
      <c r="N1119" s="113">
        <v>4719</v>
      </c>
      <c r="O1119" s="113">
        <v>1669</v>
      </c>
      <c r="P1119" s="113"/>
      <c r="Q1119" s="113">
        <v>87</v>
      </c>
      <c r="R1119" s="113"/>
      <c r="S1119" s="113"/>
      <c r="T1119" s="113"/>
      <c r="U1119" s="113"/>
      <c r="V1119" s="113"/>
      <c r="W1119" s="113"/>
      <c r="X1119" s="113"/>
      <c r="Y1119" s="113"/>
      <c r="Z1119" s="113"/>
      <c r="AA1119" s="113"/>
      <c r="AB1119" s="113"/>
      <c r="AC1119" s="113"/>
      <c r="AD1119" s="113"/>
      <c r="AE1119" s="113"/>
      <c r="AG1119" s="7">
        <f>IF(Q1119&gt;0,RANK(Q1119,(N1119:P1119,Q1119:AE1119)),0)</f>
        <v>3</v>
      </c>
      <c r="AH1119" s="7">
        <f>IF(R1119&gt;0,RANK(R1119,(N1119:P1119,Q1119:AE1119)),0)</f>
        <v>0</v>
      </c>
      <c r="AI1119" s="7">
        <f>IF(T1119&gt;0,RANK(T1119,(N1119:P1119,Q1119:AE1119)),0)</f>
        <v>0</v>
      </c>
      <c r="AJ1119" s="7">
        <f>IF(S1119&gt;0,RANK(S1119,(N1119:P1119,Q1119:AE1119)),0)</f>
        <v>0</v>
      </c>
      <c r="AK1119" s="2">
        <f t="shared" si="421"/>
        <v>1.3436293436293436E-2</v>
      </c>
      <c r="AL1119" s="2">
        <f t="shared" si="422"/>
        <v>0</v>
      </c>
      <c r="AM1119" s="2">
        <f t="shared" si="423"/>
        <v>0</v>
      </c>
      <c r="AN1119" s="2">
        <f t="shared" si="424"/>
        <v>0</v>
      </c>
      <c r="AP1119" t="s">
        <v>1340</v>
      </c>
      <c r="AQ1119" t="s">
        <v>559</v>
      </c>
      <c r="AR1119">
        <v>6</v>
      </c>
      <c r="AT1119" s="97">
        <v>21</v>
      </c>
      <c r="AU1119" s="99">
        <v>173</v>
      </c>
      <c r="AV1119" s="103">
        <f t="shared" si="404"/>
        <v>21173</v>
      </c>
      <c r="AX1119" s="7" t="s">
        <v>1370</v>
      </c>
    </row>
    <row r="1120" spans="1:50" ht="12.75" hidden="1" customHeight="1" outlineLevel="1">
      <c r="A1120" t="s">
        <v>1318</v>
      </c>
      <c r="B1120" t="s">
        <v>559</v>
      </c>
      <c r="C1120" s="1">
        <f t="shared" si="416"/>
        <v>3584</v>
      </c>
      <c r="D1120" s="7">
        <f>IF(N1120&gt;0, RANK(N1120,(N1120:P1120,Q1120:AE1120)),0)</f>
        <v>1</v>
      </c>
      <c r="E1120" s="7">
        <f>IF(O1120&gt;0,RANK(O1120,(N1120:P1120,Q1120:AE1120)),0)</f>
        <v>2</v>
      </c>
      <c r="F1120" s="7">
        <f>IF(P1120&gt;0,RANK(P1120,(N1120:P1120,Q1120:AE1120)),0)</f>
        <v>0</v>
      </c>
      <c r="G1120" s="1">
        <f t="shared" si="414"/>
        <v>2308</v>
      </c>
      <c r="H1120" s="2">
        <f t="shared" si="415"/>
        <v>0.6439732142857143</v>
      </c>
      <c r="I1120" s="2"/>
      <c r="J1120" s="2">
        <f t="shared" si="417"/>
        <v>0.8169642857142857</v>
      </c>
      <c r="K1120" s="2">
        <f t="shared" si="418"/>
        <v>0.17299107142857142</v>
      </c>
      <c r="L1120" s="2">
        <f t="shared" si="419"/>
        <v>0</v>
      </c>
      <c r="M1120" s="2">
        <f t="shared" si="420"/>
        <v>1.0044642857142877E-2</v>
      </c>
      <c r="N1120" s="113">
        <v>2928</v>
      </c>
      <c r="O1120" s="113">
        <v>620</v>
      </c>
      <c r="P1120" s="113"/>
      <c r="Q1120" s="113">
        <v>36</v>
      </c>
      <c r="R1120" s="113"/>
      <c r="S1120" s="113"/>
      <c r="T1120" s="113"/>
      <c r="U1120" s="113"/>
      <c r="V1120" s="113"/>
      <c r="W1120" s="113"/>
      <c r="X1120" s="113"/>
      <c r="Y1120" s="113"/>
      <c r="Z1120" s="113"/>
      <c r="AA1120" s="113"/>
      <c r="AB1120" s="113"/>
      <c r="AC1120" s="113"/>
      <c r="AD1120" s="113"/>
      <c r="AE1120" s="113"/>
      <c r="AG1120" s="7">
        <f>IF(Q1120&gt;0,RANK(Q1120,(N1120:P1120,Q1120:AE1120)),0)</f>
        <v>3</v>
      </c>
      <c r="AH1120" s="7">
        <f>IF(R1120&gt;0,RANK(R1120,(N1120:P1120,Q1120:AE1120)),0)</f>
        <v>0</v>
      </c>
      <c r="AI1120" s="7">
        <f>IF(T1120&gt;0,RANK(T1120,(N1120:P1120,Q1120:AE1120)),0)</f>
        <v>0</v>
      </c>
      <c r="AJ1120" s="7">
        <f>IF(S1120&gt;0,RANK(S1120,(N1120:P1120,Q1120:AE1120)),0)</f>
        <v>0</v>
      </c>
      <c r="AK1120" s="2">
        <f t="shared" si="421"/>
        <v>1.0044642857142858E-2</v>
      </c>
      <c r="AL1120" s="2">
        <f t="shared" si="422"/>
        <v>0</v>
      </c>
      <c r="AM1120" s="2">
        <f t="shared" si="423"/>
        <v>0</v>
      </c>
      <c r="AN1120" s="2">
        <f t="shared" si="424"/>
        <v>0</v>
      </c>
      <c r="AP1120" t="s">
        <v>1318</v>
      </c>
      <c r="AQ1120" t="s">
        <v>559</v>
      </c>
      <c r="AR1120">
        <v>5</v>
      </c>
      <c r="AT1120" s="97">
        <v>21</v>
      </c>
      <c r="AU1120" s="99">
        <v>175</v>
      </c>
      <c r="AV1120" s="103">
        <f t="shared" ref="AV1120:AV1183" si="425">1000*AT1120+AU1120</f>
        <v>21175</v>
      </c>
      <c r="AX1120" s="7" t="s">
        <v>1370</v>
      </c>
    </row>
    <row r="1121" spans="1:50" ht="12.75" hidden="1" customHeight="1" outlineLevel="1">
      <c r="A1121" t="s">
        <v>98</v>
      </c>
      <c r="B1121" t="s">
        <v>559</v>
      </c>
      <c r="C1121" s="1">
        <f t="shared" si="416"/>
        <v>11654</v>
      </c>
      <c r="D1121" s="7">
        <f>IF(N1121&gt;0, RANK(N1121,(N1121:P1121,Q1121:AE1121)),0)</f>
        <v>1</v>
      </c>
      <c r="E1121" s="7">
        <f>IF(O1121&gt;0,RANK(O1121,(N1121:P1121,Q1121:AE1121)),0)</f>
        <v>2</v>
      </c>
      <c r="F1121" s="7">
        <f>IF(P1121&gt;0,RANK(P1121,(N1121:P1121,Q1121:AE1121)),0)</f>
        <v>0</v>
      </c>
      <c r="G1121" s="1">
        <f t="shared" si="414"/>
        <v>5815</v>
      </c>
      <c r="H1121" s="2">
        <f t="shared" si="415"/>
        <v>0.4989703106229621</v>
      </c>
      <c r="I1121" s="2"/>
      <c r="J1121" s="2">
        <f t="shared" si="417"/>
        <v>0.7452376866311996</v>
      </c>
      <c r="K1121" s="2">
        <f t="shared" si="418"/>
        <v>0.2462673760082375</v>
      </c>
      <c r="L1121" s="2">
        <f t="shared" si="419"/>
        <v>0</v>
      </c>
      <c r="M1121" s="2">
        <f t="shared" si="420"/>
        <v>8.4949373605628931E-3</v>
      </c>
      <c r="N1121" s="113">
        <v>8685</v>
      </c>
      <c r="O1121" s="113">
        <v>2870</v>
      </c>
      <c r="P1121" s="113"/>
      <c r="Q1121" s="113">
        <v>99</v>
      </c>
      <c r="R1121" s="113"/>
      <c r="S1121" s="113"/>
      <c r="T1121" s="113"/>
      <c r="U1121" s="113"/>
      <c r="V1121" s="113"/>
      <c r="W1121" s="113"/>
      <c r="X1121" s="113"/>
      <c r="Y1121" s="113"/>
      <c r="Z1121" s="113"/>
      <c r="AA1121" s="113"/>
      <c r="AB1121" s="113"/>
      <c r="AC1121" s="113"/>
      <c r="AD1121" s="113"/>
      <c r="AE1121" s="113"/>
      <c r="AG1121" s="7">
        <f>IF(Q1121&gt;0,RANK(Q1121,(N1121:P1121,Q1121:AE1121)),0)</f>
        <v>3</v>
      </c>
      <c r="AH1121" s="7">
        <f>IF(R1121&gt;0,RANK(R1121,(N1121:P1121,Q1121:AE1121)),0)</f>
        <v>0</v>
      </c>
      <c r="AI1121" s="7">
        <f>IF(T1121&gt;0,RANK(T1121,(N1121:P1121,Q1121:AE1121)),0)</f>
        <v>0</v>
      </c>
      <c r="AJ1121" s="7">
        <f>IF(S1121&gt;0,RANK(S1121,(N1121:P1121,Q1121:AE1121)),0)</f>
        <v>0</v>
      </c>
      <c r="AK1121" s="2">
        <f t="shared" si="421"/>
        <v>8.4949373605628965E-3</v>
      </c>
      <c r="AL1121" s="2">
        <f t="shared" si="422"/>
        <v>0</v>
      </c>
      <c r="AM1121" s="2">
        <f t="shared" si="423"/>
        <v>0</v>
      </c>
      <c r="AN1121" s="2">
        <f t="shared" si="424"/>
        <v>0</v>
      </c>
      <c r="AP1121" t="s">
        <v>98</v>
      </c>
      <c r="AQ1121" t="s">
        <v>559</v>
      </c>
      <c r="AR1121">
        <v>1</v>
      </c>
      <c r="AT1121" s="97">
        <v>21</v>
      </c>
      <c r="AU1121" s="99">
        <v>177</v>
      </c>
      <c r="AV1121" s="103">
        <f t="shared" si="425"/>
        <v>21177</v>
      </c>
      <c r="AX1121" s="7" t="s">
        <v>1370</v>
      </c>
    </row>
    <row r="1122" spans="1:50" ht="12.75" hidden="1" customHeight="1" outlineLevel="1">
      <c r="A1122" t="s">
        <v>1496</v>
      </c>
      <c r="B1122" t="s">
        <v>559</v>
      </c>
      <c r="C1122" s="1">
        <f t="shared" si="416"/>
        <v>9607</v>
      </c>
      <c r="D1122" s="7">
        <f>IF(N1122&gt;0, RANK(N1122,(N1122:P1122,Q1122:AE1122)),0)</f>
        <v>1</v>
      </c>
      <c r="E1122" s="7">
        <f>IF(O1122&gt;0,RANK(O1122,(N1122:P1122,Q1122:AE1122)),0)</f>
        <v>2</v>
      </c>
      <c r="F1122" s="7">
        <f>IF(P1122&gt;0,RANK(P1122,(N1122:P1122,Q1122:AE1122)),0)</f>
        <v>0</v>
      </c>
      <c r="G1122" s="1">
        <f t="shared" si="414"/>
        <v>3790</v>
      </c>
      <c r="H1122" s="2">
        <f t="shared" si="415"/>
        <v>0.39450400749453524</v>
      </c>
      <c r="I1122" s="2"/>
      <c r="J1122" s="2">
        <f t="shared" si="417"/>
        <v>0.68876860622462788</v>
      </c>
      <c r="K1122" s="2">
        <f t="shared" si="418"/>
        <v>0.29426459873009264</v>
      </c>
      <c r="L1122" s="2">
        <f t="shared" si="419"/>
        <v>0</v>
      </c>
      <c r="M1122" s="2">
        <f t="shared" si="420"/>
        <v>1.6966795045279481E-2</v>
      </c>
      <c r="N1122" s="113">
        <v>6617</v>
      </c>
      <c r="O1122" s="113">
        <v>2827</v>
      </c>
      <c r="P1122" s="113"/>
      <c r="Q1122" s="113">
        <v>163</v>
      </c>
      <c r="R1122" s="113"/>
      <c r="S1122" s="113"/>
      <c r="T1122" s="113"/>
      <c r="U1122" s="113"/>
      <c r="V1122" s="113"/>
      <c r="W1122" s="113"/>
      <c r="X1122" s="113"/>
      <c r="Y1122" s="113"/>
      <c r="Z1122" s="113"/>
      <c r="AA1122" s="113"/>
      <c r="AB1122" s="113"/>
      <c r="AC1122" s="113"/>
      <c r="AD1122" s="113"/>
      <c r="AE1122" s="113"/>
      <c r="AG1122" s="7">
        <f>IF(Q1122&gt;0,RANK(Q1122,(N1122:P1122,Q1122:AE1122)),0)</f>
        <v>3</v>
      </c>
      <c r="AH1122" s="7">
        <f>IF(R1122&gt;0,RANK(R1122,(N1122:P1122,Q1122:AE1122)),0)</f>
        <v>0</v>
      </c>
      <c r="AI1122" s="7">
        <f>IF(T1122&gt;0,RANK(T1122,(N1122:P1122,Q1122:AE1122)),0)</f>
        <v>0</v>
      </c>
      <c r="AJ1122" s="7">
        <f>IF(S1122&gt;0,RANK(S1122,(N1122:P1122,Q1122:AE1122)),0)</f>
        <v>0</v>
      </c>
      <c r="AK1122" s="2">
        <f t="shared" si="421"/>
        <v>1.6966795045279485E-2</v>
      </c>
      <c r="AL1122" s="2">
        <f t="shared" si="422"/>
        <v>0</v>
      </c>
      <c r="AM1122" s="2">
        <f t="shared" si="423"/>
        <v>0</v>
      </c>
      <c r="AN1122" s="2">
        <f t="shared" si="424"/>
        <v>0</v>
      </c>
      <c r="AP1122" t="s">
        <v>1496</v>
      </c>
      <c r="AQ1122" t="s">
        <v>559</v>
      </c>
      <c r="AR1122">
        <v>2</v>
      </c>
      <c r="AT1122" s="97">
        <v>21</v>
      </c>
      <c r="AU1122" s="99">
        <v>179</v>
      </c>
      <c r="AV1122" s="103">
        <f t="shared" si="425"/>
        <v>21179</v>
      </c>
      <c r="AX1122" s="7" t="s">
        <v>1370</v>
      </c>
    </row>
    <row r="1123" spans="1:50" ht="12.75" hidden="1" customHeight="1" outlineLevel="1">
      <c r="A1123" t="s">
        <v>460</v>
      </c>
      <c r="B1123" t="s">
        <v>559</v>
      </c>
      <c r="C1123" s="1">
        <f t="shared" si="416"/>
        <v>2142</v>
      </c>
      <c r="D1123" s="7">
        <f>IF(N1123&gt;0, RANK(N1123,(N1123:P1123,Q1123:AE1123)),0)</f>
        <v>1</v>
      </c>
      <c r="E1123" s="7">
        <f>IF(O1123&gt;0,RANK(O1123,(N1123:P1123,Q1123:AE1123)),0)</f>
        <v>2</v>
      </c>
      <c r="F1123" s="7">
        <f>IF(P1123&gt;0,RANK(P1123,(N1123:P1123,Q1123:AE1123)),0)</f>
        <v>0</v>
      </c>
      <c r="G1123" s="1">
        <f t="shared" si="414"/>
        <v>1105</v>
      </c>
      <c r="H1123" s="2">
        <f t="shared" si="415"/>
        <v>0.51587301587301593</v>
      </c>
      <c r="I1123" s="2"/>
      <c r="J1123" s="2">
        <f t="shared" si="417"/>
        <v>0.74556489262371617</v>
      </c>
      <c r="K1123" s="2">
        <f t="shared" si="418"/>
        <v>0.22969187675070027</v>
      </c>
      <c r="L1123" s="2">
        <f t="shared" si="419"/>
        <v>0</v>
      </c>
      <c r="M1123" s="2">
        <f t="shared" si="420"/>
        <v>2.4743230625583562E-2</v>
      </c>
      <c r="N1123" s="113">
        <v>1597</v>
      </c>
      <c r="O1123" s="113">
        <v>492</v>
      </c>
      <c r="P1123" s="113"/>
      <c r="Q1123" s="113">
        <v>53</v>
      </c>
      <c r="R1123" s="113"/>
      <c r="S1123" s="113"/>
      <c r="T1123" s="113"/>
      <c r="U1123" s="113"/>
      <c r="V1123" s="113"/>
      <c r="W1123" s="113"/>
      <c r="X1123" s="113"/>
      <c r="Y1123" s="113"/>
      <c r="Z1123" s="113"/>
      <c r="AA1123" s="113"/>
      <c r="AB1123" s="113"/>
      <c r="AC1123" s="113"/>
      <c r="AD1123" s="113"/>
      <c r="AE1123" s="113"/>
      <c r="AG1123" s="7">
        <f>IF(Q1123&gt;0,RANK(Q1123,(N1123:P1123,Q1123:AE1123)),0)</f>
        <v>3</v>
      </c>
      <c r="AH1123" s="7">
        <f>IF(R1123&gt;0,RANK(R1123,(N1123:P1123,Q1123:AE1123)),0)</f>
        <v>0</v>
      </c>
      <c r="AI1123" s="7">
        <f>IF(T1123&gt;0,RANK(T1123,(N1123:P1123,Q1123:AE1123)),0)</f>
        <v>0</v>
      </c>
      <c r="AJ1123" s="7">
        <f>IF(S1123&gt;0,RANK(S1123,(N1123:P1123,Q1123:AE1123)),0)</f>
        <v>0</v>
      </c>
      <c r="AK1123" s="2">
        <f t="shared" si="421"/>
        <v>2.4743230625583566E-2</v>
      </c>
      <c r="AL1123" s="2">
        <f t="shared" si="422"/>
        <v>0</v>
      </c>
      <c r="AM1123" s="2">
        <f t="shared" si="423"/>
        <v>0</v>
      </c>
      <c r="AN1123" s="2">
        <f t="shared" si="424"/>
        <v>0</v>
      </c>
      <c r="AP1123" t="s">
        <v>460</v>
      </c>
      <c r="AQ1123" t="s">
        <v>559</v>
      </c>
      <c r="AR1123">
        <v>6</v>
      </c>
      <c r="AT1123" s="97">
        <v>21</v>
      </c>
      <c r="AU1123" s="99">
        <v>181</v>
      </c>
      <c r="AV1123" s="103">
        <f t="shared" si="425"/>
        <v>21181</v>
      </c>
      <c r="AX1123" s="7" t="s">
        <v>1370</v>
      </c>
    </row>
    <row r="1124" spans="1:50" ht="12.75" hidden="1" customHeight="1" outlineLevel="1">
      <c r="A1124" t="s">
        <v>977</v>
      </c>
      <c r="B1124" t="s">
        <v>559</v>
      </c>
      <c r="C1124" s="1">
        <f t="shared" si="416"/>
        <v>8155</v>
      </c>
      <c r="D1124" s="7">
        <f>IF(N1124&gt;0, RANK(N1124,(N1124:P1124,Q1124:AE1124)),0)</f>
        <v>1</v>
      </c>
      <c r="E1124" s="7">
        <f>IF(O1124&gt;0,RANK(O1124,(N1124:P1124,Q1124:AE1124)),0)</f>
        <v>2</v>
      </c>
      <c r="F1124" s="7">
        <f>IF(P1124&gt;0,RANK(P1124,(N1124:P1124,Q1124:AE1124)),0)</f>
        <v>0</v>
      </c>
      <c r="G1124" s="1">
        <f t="shared" si="414"/>
        <v>2121</v>
      </c>
      <c r="H1124" s="2">
        <f t="shared" si="415"/>
        <v>0.26008583690987125</v>
      </c>
      <c r="I1124" s="2"/>
      <c r="J1124" s="2">
        <f t="shared" si="417"/>
        <v>0.62611894543225011</v>
      </c>
      <c r="K1124" s="2">
        <f t="shared" si="418"/>
        <v>0.36603310852237891</v>
      </c>
      <c r="L1124" s="2">
        <f t="shared" si="419"/>
        <v>0</v>
      </c>
      <c r="M1124" s="2">
        <f t="shared" si="420"/>
        <v>7.8479460453709793E-3</v>
      </c>
      <c r="N1124" s="113">
        <v>5106</v>
      </c>
      <c r="O1124" s="113">
        <v>2985</v>
      </c>
      <c r="P1124" s="113"/>
      <c r="Q1124" s="113">
        <v>64</v>
      </c>
      <c r="R1124" s="113"/>
      <c r="S1124" s="113"/>
      <c r="T1124" s="113"/>
      <c r="U1124" s="113"/>
      <c r="V1124" s="113"/>
      <c r="W1124" s="113"/>
      <c r="X1124" s="113"/>
      <c r="Y1124" s="113"/>
      <c r="Z1124" s="113"/>
      <c r="AA1124" s="113"/>
      <c r="AB1124" s="113"/>
      <c r="AC1124" s="113"/>
      <c r="AD1124" s="113"/>
      <c r="AE1124" s="113"/>
      <c r="AG1124" s="7">
        <f>IF(Q1124&gt;0,RANK(Q1124,(N1124:P1124,Q1124:AE1124)),0)</f>
        <v>3</v>
      </c>
      <c r="AH1124" s="7">
        <f>IF(R1124&gt;0,RANK(R1124,(N1124:P1124,Q1124:AE1124)),0)</f>
        <v>0</v>
      </c>
      <c r="AI1124" s="7">
        <f>IF(T1124&gt;0,RANK(T1124,(N1124:P1124,Q1124:AE1124)),0)</f>
        <v>0</v>
      </c>
      <c r="AJ1124" s="7">
        <f>IF(S1124&gt;0,RANK(S1124,(N1124:P1124,Q1124:AE1124)),0)</f>
        <v>0</v>
      </c>
      <c r="AK1124" s="2">
        <f t="shared" si="421"/>
        <v>7.8479460453709377E-3</v>
      </c>
      <c r="AL1124" s="2">
        <f t="shared" si="422"/>
        <v>0</v>
      </c>
      <c r="AM1124" s="2">
        <f t="shared" si="423"/>
        <v>0</v>
      </c>
      <c r="AN1124" s="2">
        <f t="shared" si="424"/>
        <v>0</v>
      </c>
      <c r="AP1124" t="s">
        <v>977</v>
      </c>
      <c r="AQ1124" t="s">
        <v>559</v>
      </c>
      <c r="AR1124">
        <v>1</v>
      </c>
      <c r="AT1124" s="97">
        <v>21</v>
      </c>
      <c r="AU1124" s="99">
        <v>183</v>
      </c>
      <c r="AV1124" s="103">
        <f t="shared" si="425"/>
        <v>21183</v>
      </c>
      <c r="AX1124" s="7" t="s">
        <v>1370</v>
      </c>
    </row>
    <row r="1125" spans="1:50" ht="12.75" hidden="1" customHeight="1" outlineLevel="1">
      <c r="A1125" t="s">
        <v>1344</v>
      </c>
      <c r="B1125" t="s">
        <v>559</v>
      </c>
      <c r="C1125" s="1">
        <f t="shared" si="416"/>
        <v>15175</v>
      </c>
      <c r="D1125" s="7">
        <f>IF(N1125&gt;0, RANK(N1125,(N1125:P1125,Q1125:AE1125)),0)</f>
        <v>1</v>
      </c>
      <c r="E1125" s="7">
        <f>IF(O1125&gt;0,RANK(O1125,(N1125:P1125,Q1125:AE1125)),0)</f>
        <v>2</v>
      </c>
      <c r="F1125" s="7">
        <f>IF(P1125&gt;0,RANK(P1125,(N1125:P1125,Q1125:AE1125)),0)</f>
        <v>0</v>
      </c>
      <c r="G1125" s="1">
        <f t="shared" si="414"/>
        <v>187</v>
      </c>
      <c r="H1125" s="2">
        <f t="shared" si="415"/>
        <v>1.2322899505766063E-2</v>
      </c>
      <c r="I1125" s="2"/>
      <c r="J1125" s="2">
        <f t="shared" si="417"/>
        <v>0.50161449752883036</v>
      </c>
      <c r="K1125" s="2">
        <f t="shared" si="418"/>
        <v>0.48929159802306427</v>
      </c>
      <c r="L1125" s="2">
        <f t="shared" si="419"/>
        <v>0</v>
      </c>
      <c r="M1125" s="2">
        <f t="shared" si="420"/>
        <v>9.0939044481053721E-3</v>
      </c>
      <c r="N1125" s="113">
        <v>7612</v>
      </c>
      <c r="O1125" s="113">
        <v>7425</v>
      </c>
      <c r="P1125" s="113"/>
      <c r="Q1125" s="113">
        <v>138</v>
      </c>
      <c r="R1125" s="113"/>
      <c r="S1125" s="113"/>
      <c r="T1125" s="113"/>
      <c r="U1125" s="113"/>
      <c r="V1125" s="113"/>
      <c r="W1125" s="113"/>
      <c r="X1125" s="113"/>
      <c r="Y1125" s="113"/>
      <c r="Z1125" s="113"/>
      <c r="AA1125" s="113"/>
      <c r="AB1125" s="113"/>
      <c r="AC1125" s="113"/>
      <c r="AD1125" s="113"/>
      <c r="AE1125" s="113"/>
      <c r="AG1125" s="7">
        <f>IF(Q1125&gt;0,RANK(Q1125,(N1125:P1125,Q1125:AE1125)),0)</f>
        <v>3</v>
      </c>
      <c r="AH1125" s="7">
        <f>IF(R1125&gt;0,RANK(R1125,(N1125:P1125,Q1125:AE1125)),0)</f>
        <v>0</v>
      </c>
      <c r="AI1125" s="7">
        <f>IF(T1125&gt;0,RANK(T1125,(N1125:P1125,Q1125:AE1125)),0)</f>
        <v>0</v>
      </c>
      <c r="AJ1125" s="7">
        <f>IF(S1125&gt;0,RANK(S1125,(N1125:P1125,Q1125:AE1125)),0)</f>
        <v>0</v>
      </c>
      <c r="AK1125" s="2">
        <f t="shared" si="421"/>
        <v>9.0939044481054363E-3</v>
      </c>
      <c r="AL1125" s="2">
        <f t="shared" si="422"/>
        <v>0</v>
      </c>
      <c r="AM1125" s="2">
        <f t="shared" si="423"/>
        <v>0</v>
      </c>
      <c r="AN1125" s="2">
        <f t="shared" si="424"/>
        <v>0</v>
      </c>
      <c r="AP1125" t="s">
        <v>1344</v>
      </c>
      <c r="AQ1125" t="s">
        <v>559</v>
      </c>
      <c r="AR1125">
        <v>4</v>
      </c>
      <c r="AT1125" s="97">
        <v>21</v>
      </c>
      <c r="AU1125" s="99">
        <v>185</v>
      </c>
      <c r="AV1125" s="103">
        <f t="shared" si="425"/>
        <v>21185</v>
      </c>
      <c r="AX1125" s="7" t="s">
        <v>1370</v>
      </c>
    </row>
    <row r="1126" spans="1:50" ht="12.75" hidden="1" customHeight="1" outlineLevel="1">
      <c r="A1126" t="s">
        <v>1109</v>
      </c>
      <c r="B1126" t="s">
        <v>559</v>
      </c>
      <c r="C1126" s="1">
        <f t="shared" si="416"/>
        <v>3220</v>
      </c>
      <c r="D1126" s="7">
        <f>IF(N1126&gt;0, RANK(N1126,(N1126:P1126,Q1126:AE1126)),0)</f>
        <v>1</v>
      </c>
      <c r="E1126" s="7">
        <f>IF(O1126&gt;0,RANK(O1126,(N1126:P1126,Q1126:AE1126)),0)</f>
        <v>2</v>
      </c>
      <c r="F1126" s="7">
        <f>IF(P1126&gt;0,RANK(P1126,(N1126:P1126,Q1126:AE1126)),0)</f>
        <v>0</v>
      </c>
      <c r="G1126" s="1">
        <f t="shared" si="414"/>
        <v>1653</v>
      </c>
      <c r="H1126" s="2">
        <f t="shared" si="415"/>
        <v>0.51335403726708073</v>
      </c>
      <c r="I1126" s="2"/>
      <c r="J1126" s="2">
        <f t="shared" si="417"/>
        <v>0.7509316770186335</v>
      </c>
      <c r="K1126" s="2">
        <f t="shared" si="418"/>
        <v>0.2375776397515528</v>
      </c>
      <c r="L1126" s="2">
        <f t="shared" si="419"/>
        <v>0</v>
      </c>
      <c r="M1126" s="2">
        <f t="shared" si="420"/>
        <v>1.1490683229813697E-2</v>
      </c>
      <c r="N1126" s="113">
        <v>2418</v>
      </c>
      <c r="O1126" s="113">
        <v>765</v>
      </c>
      <c r="P1126" s="113"/>
      <c r="Q1126" s="113">
        <v>37</v>
      </c>
      <c r="R1126" s="113"/>
      <c r="S1126" s="113"/>
      <c r="T1126" s="113"/>
      <c r="U1126" s="113"/>
      <c r="V1126" s="113"/>
      <c r="W1126" s="113"/>
      <c r="X1126" s="113"/>
      <c r="Y1126" s="113"/>
      <c r="Z1126" s="113"/>
      <c r="AA1126" s="113"/>
      <c r="AB1126" s="113"/>
      <c r="AC1126" s="113"/>
      <c r="AD1126" s="113"/>
      <c r="AE1126" s="113"/>
      <c r="AG1126" s="7">
        <f>IF(Q1126&gt;0,RANK(Q1126,(N1126:P1126,Q1126:AE1126)),0)</f>
        <v>3</v>
      </c>
      <c r="AH1126" s="7">
        <f>IF(R1126&gt;0,RANK(R1126,(N1126:P1126,Q1126:AE1126)),0)</f>
        <v>0</v>
      </c>
      <c r="AI1126" s="7">
        <f>IF(T1126&gt;0,RANK(T1126,(N1126:P1126,Q1126:AE1126)),0)</f>
        <v>0</v>
      </c>
      <c r="AJ1126" s="7">
        <f>IF(S1126&gt;0,RANK(S1126,(N1126:P1126,Q1126:AE1126)),0)</f>
        <v>0</v>
      </c>
      <c r="AK1126" s="2">
        <f t="shared" si="421"/>
        <v>1.1490683229813664E-2</v>
      </c>
      <c r="AL1126" s="2">
        <f t="shared" si="422"/>
        <v>0</v>
      </c>
      <c r="AM1126" s="2">
        <f t="shared" si="423"/>
        <v>0</v>
      </c>
      <c r="AN1126" s="2">
        <f t="shared" si="424"/>
        <v>0</v>
      </c>
      <c r="AP1126" t="s">
        <v>1109</v>
      </c>
      <c r="AQ1126" t="s">
        <v>559</v>
      </c>
      <c r="AR1126">
        <v>4</v>
      </c>
      <c r="AT1126" s="97">
        <v>21</v>
      </c>
      <c r="AU1126" s="99">
        <v>187</v>
      </c>
      <c r="AV1126" s="103">
        <f t="shared" si="425"/>
        <v>21187</v>
      </c>
      <c r="AX1126" s="7" t="s">
        <v>1370</v>
      </c>
    </row>
    <row r="1127" spans="1:50" ht="12.75" hidden="1" customHeight="1" outlineLevel="1">
      <c r="A1127" t="s">
        <v>2155</v>
      </c>
      <c r="B1127" t="s">
        <v>559</v>
      </c>
      <c r="C1127" s="1">
        <f t="shared" si="416"/>
        <v>1591</v>
      </c>
      <c r="D1127" s="7">
        <f>IF(N1127&gt;0, RANK(N1127,(N1127:P1127,Q1127:AE1127)),0)</f>
        <v>1</v>
      </c>
      <c r="E1127" s="7">
        <f>IF(O1127&gt;0,RANK(O1127,(N1127:P1127,Q1127:AE1127)),0)</f>
        <v>2</v>
      </c>
      <c r="F1127" s="7">
        <f>IF(P1127&gt;0,RANK(P1127,(N1127:P1127,Q1127:AE1127)),0)</f>
        <v>0</v>
      </c>
      <c r="G1127" s="1">
        <f t="shared" si="414"/>
        <v>137</v>
      </c>
      <c r="H1127" s="2">
        <f t="shared" si="415"/>
        <v>8.6109365179132619E-2</v>
      </c>
      <c r="I1127" s="2"/>
      <c r="J1127" s="2">
        <f t="shared" si="417"/>
        <v>0.5367693274670019</v>
      </c>
      <c r="K1127" s="2">
        <f t="shared" si="418"/>
        <v>0.45065996228786925</v>
      </c>
      <c r="L1127" s="2">
        <f t="shared" si="419"/>
        <v>0</v>
      </c>
      <c r="M1127" s="2">
        <f t="shared" si="420"/>
        <v>1.2570710245128847E-2</v>
      </c>
      <c r="N1127" s="113">
        <v>854</v>
      </c>
      <c r="O1127" s="113">
        <v>717</v>
      </c>
      <c r="P1127" s="113"/>
      <c r="Q1127" s="113">
        <v>20</v>
      </c>
      <c r="R1127" s="113"/>
      <c r="S1127" s="113"/>
      <c r="T1127" s="113"/>
      <c r="U1127" s="113"/>
      <c r="V1127" s="113"/>
      <c r="W1127" s="113"/>
      <c r="X1127" s="113"/>
      <c r="Y1127" s="113"/>
      <c r="Z1127" s="113"/>
      <c r="AA1127" s="113"/>
      <c r="AB1127" s="113"/>
      <c r="AC1127" s="113"/>
      <c r="AD1127" s="113"/>
      <c r="AE1127" s="113"/>
      <c r="AG1127" s="7">
        <f>IF(Q1127&gt;0,RANK(Q1127,(N1127:P1127,Q1127:AE1127)),0)</f>
        <v>3</v>
      </c>
      <c r="AH1127" s="7">
        <f>IF(R1127&gt;0,RANK(R1127,(N1127:P1127,Q1127:AE1127)),0)</f>
        <v>0</v>
      </c>
      <c r="AI1127" s="7">
        <f>IF(T1127&gt;0,RANK(T1127,(N1127:P1127,Q1127:AE1127)),0)</f>
        <v>0</v>
      </c>
      <c r="AJ1127" s="7">
        <f>IF(S1127&gt;0,RANK(S1127,(N1127:P1127,Q1127:AE1127)),0)</f>
        <v>0</v>
      </c>
      <c r="AK1127" s="2">
        <f t="shared" si="421"/>
        <v>1.257071024512885E-2</v>
      </c>
      <c r="AL1127" s="2">
        <f t="shared" si="422"/>
        <v>0</v>
      </c>
      <c r="AM1127" s="2">
        <f t="shared" si="423"/>
        <v>0</v>
      </c>
      <c r="AN1127" s="2">
        <f t="shared" si="424"/>
        <v>0</v>
      </c>
      <c r="AP1127" t="s">
        <v>2155</v>
      </c>
      <c r="AQ1127" t="s">
        <v>559</v>
      </c>
      <c r="AR1127">
        <v>5</v>
      </c>
      <c r="AT1127" s="97">
        <v>21</v>
      </c>
      <c r="AU1127" s="99">
        <v>189</v>
      </c>
      <c r="AV1127" s="103">
        <f t="shared" si="425"/>
        <v>21189</v>
      </c>
      <c r="AX1127" s="7" t="s">
        <v>1370</v>
      </c>
    </row>
    <row r="1128" spans="1:50" ht="12.75" hidden="1" customHeight="1" outlineLevel="1">
      <c r="A1128" t="s">
        <v>763</v>
      </c>
      <c r="B1128" t="s">
        <v>559</v>
      </c>
      <c r="C1128" s="1">
        <f t="shared" si="416"/>
        <v>3613</v>
      </c>
      <c r="D1128" s="7">
        <f>IF(N1128&gt;0, RANK(N1128,(N1128:P1128,Q1128:AE1128)),0)</f>
        <v>1</v>
      </c>
      <c r="E1128" s="7">
        <f>IF(O1128&gt;0,RANK(O1128,(N1128:P1128,Q1128:AE1128)),0)</f>
        <v>2</v>
      </c>
      <c r="F1128" s="7">
        <f>IF(P1128&gt;0,RANK(P1128,(N1128:P1128,Q1128:AE1128)),0)</f>
        <v>0</v>
      </c>
      <c r="G1128" s="1">
        <f t="shared" si="414"/>
        <v>1433</v>
      </c>
      <c r="H1128" s="2">
        <f t="shared" si="415"/>
        <v>0.39662330473290897</v>
      </c>
      <c r="I1128" s="2"/>
      <c r="J1128" s="2">
        <f t="shared" si="417"/>
        <v>0.68641018544146137</v>
      </c>
      <c r="K1128" s="2">
        <f t="shared" si="418"/>
        <v>0.28978688070855246</v>
      </c>
      <c r="L1128" s="2">
        <f t="shared" si="419"/>
        <v>0</v>
      </c>
      <c r="M1128" s="2">
        <f t="shared" si="420"/>
        <v>2.3802933849986163E-2</v>
      </c>
      <c r="N1128" s="113">
        <v>2480</v>
      </c>
      <c r="O1128" s="113">
        <v>1047</v>
      </c>
      <c r="P1128" s="113"/>
      <c r="Q1128" s="113">
        <v>86</v>
      </c>
      <c r="R1128" s="113"/>
      <c r="S1128" s="113"/>
      <c r="T1128" s="113"/>
      <c r="U1128" s="113"/>
      <c r="V1128" s="113"/>
      <c r="W1128" s="113"/>
      <c r="X1128" s="113"/>
      <c r="Y1128" s="113"/>
      <c r="Z1128" s="113"/>
      <c r="AA1128" s="113"/>
      <c r="AB1128" s="113"/>
      <c r="AC1128" s="113"/>
      <c r="AD1128" s="113"/>
      <c r="AE1128" s="113"/>
      <c r="AG1128" s="7">
        <f>IF(Q1128&gt;0,RANK(Q1128,(N1128:P1128,Q1128:AE1128)),0)</f>
        <v>3</v>
      </c>
      <c r="AH1128" s="7">
        <f>IF(R1128&gt;0,RANK(R1128,(N1128:P1128,Q1128:AE1128)),0)</f>
        <v>0</v>
      </c>
      <c r="AI1128" s="7">
        <f>IF(T1128&gt;0,RANK(T1128,(N1128:P1128,Q1128:AE1128)),0)</f>
        <v>0</v>
      </c>
      <c r="AJ1128" s="7">
        <f>IF(S1128&gt;0,RANK(S1128,(N1128:P1128,Q1128:AE1128)),0)</f>
        <v>0</v>
      </c>
      <c r="AK1128" s="2">
        <f t="shared" si="421"/>
        <v>2.380293384998616E-2</v>
      </c>
      <c r="AL1128" s="2">
        <f t="shared" si="422"/>
        <v>0</v>
      </c>
      <c r="AM1128" s="2">
        <f t="shared" si="423"/>
        <v>0</v>
      </c>
      <c r="AN1128" s="2">
        <f t="shared" si="424"/>
        <v>0</v>
      </c>
      <c r="AP1128" t="s">
        <v>763</v>
      </c>
      <c r="AQ1128" t="s">
        <v>559</v>
      </c>
      <c r="AR1128">
        <v>4</v>
      </c>
      <c r="AT1128" s="97">
        <v>21</v>
      </c>
      <c r="AU1128" s="99">
        <v>191</v>
      </c>
      <c r="AV1128" s="103">
        <f t="shared" si="425"/>
        <v>21191</v>
      </c>
      <c r="AX1128" s="7" t="s">
        <v>1370</v>
      </c>
    </row>
    <row r="1129" spans="1:50" ht="12.75" hidden="1" customHeight="1" outlineLevel="1">
      <c r="A1129" t="s">
        <v>866</v>
      </c>
      <c r="B1129" t="s">
        <v>559</v>
      </c>
      <c r="C1129" s="1">
        <f t="shared" ref="C1129:C1153" si="426">SUM(N1129:AE1129)</f>
        <v>9503</v>
      </c>
      <c r="D1129" s="7">
        <f>IF(N1129&gt;0, RANK(N1129,(N1129:P1129,Q1129:AE1129)),0)</f>
        <v>1</v>
      </c>
      <c r="E1129" s="7">
        <f>IF(O1129&gt;0,RANK(O1129,(N1129:P1129,Q1129:AE1129)),0)</f>
        <v>2</v>
      </c>
      <c r="F1129" s="7">
        <f>IF(P1129&gt;0,RANK(P1129,(N1129:P1129,Q1129:AE1129)),0)</f>
        <v>0</v>
      </c>
      <c r="G1129" s="1">
        <f t="shared" si="414"/>
        <v>3888</v>
      </c>
      <c r="H1129" s="2">
        <f t="shared" si="415"/>
        <v>0.40913395769756916</v>
      </c>
      <c r="I1129" s="2"/>
      <c r="J1129" s="2">
        <f t="shared" ref="J1129:J1153" si="427">IF($C1129=0,"-",N1129/$C1129)</f>
        <v>0.70041039671682626</v>
      </c>
      <c r="K1129" s="2">
        <f t="shared" ref="K1129:K1153" si="428">IF($C1129=0,"-",O1129/$C1129)</f>
        <v>0.29127643901925709</v>
      </c>
      <c r="L1129" s="2">
        <f t="shared" ref="L1129:L1153" si="429">IF($C1129=0,"-",P1129/$C1129)</f>
        <v>0</v>
      </c>
      <c r="M1129" s="2">
        <f t="shared" ref="M1129:M1153" si="430">IF(C1129=0,"-",(1-J1129-K1129-L1129))</f>
        <v>8.3131642639166503E-3</v>
      </c>
      <c r="N1129" s="113">
        <v>6656</v>
      </c>
      <c r="O1129" s="113">
        <v>2768</v>
      </c>
      <c r="P1129" s="113"/>
      <c r="Q1129" s="113">
        <v>79</v>
      </c>
      <c r="R1129" s="113"/>
      <c r="S1129" s="113"/>
      <c r="T1129" s="113"/>
      <c r="U1129" s="113"/>
      <c r="V1129" s="113"/>
      <c r="W1129" s="113"/>
      <c r="X1129" s="113"/>
      <c r="Y1129" s="113"/>
      <c r="Z1129" s="113"/>
      <c r="AA1129" s="113"/>
      <c r="AB1129" s="113"/>
      <c r="AC1129" s="113"/>
      <c r="AD1129" s="113"/>
      <c r="AE1129" s="113"/>
      <c r="AG1129" s="7">
        <f>IF(Q1129&gt;0,RANK(Q1129,(N1129:P1129,Q1129:AE1129)),0)</f>
        <v>3</v>
      </c>
      <c r="AH1129" s="7">
        <f>IF(R1129&gt;0,RANK(R1129,(N1129:P1129,Q1129:AE1129)),0)</f>
        <v>0</v>
      </c>
      <c r="AI1129" s="7">
        <f>IF(T1129&gt;0,RANK(T1129,(N1129:P1129,Q1129:AE1129)),0)</f>
        <v>0</v>
      </c>
      <c r="AJ1129" s="7">
        <f>IF(S1129&gt;0,RANK(S1129,(N1129:P1129,Q1129:AE1129)),0)</f>
        <v>0</v>
      </c>
      <c r="AK1129" s="2">
        <f t="shared" ref="AK1129:AK1153" si="431">IF($C1129=0,"-",Q1129/$C1129)</f>
        <v>8.3131642639166572E-3</v>
      </c>
      <c r="AL1129" s="2">
        <f t="shared" ref="AL1129:AL1153" si="432">IF($C1129=0,"-",R1129/$C1129)</f>
        <v>0</v>
      </c>
      <c r="AM1129" s="2">
        <f t="shared" ref="AM1129:AM1153" si="433">IF($C1129=0,"-",T1129/$C1129)</f>
        <v>0</v>
      </c>
      <c r="AN1129" s="2">
        <f t="shared" ref="AN1129:AN1153" si="434">IF($C1129=0,"-",S1129/$C1129)</f>
        <v>0</v>
      </c>
      <c r="AP1129" t="s">
        <v>866</v>
      </c>
      <c r="AQ1129" t="s">
        <v>559</v>
      </c>
      <c r="AR1129">
        <v>5</v>
      </c>
      <c r="AT1129" s="97">
        <v>21</v>
      </c>
      <c r="AU1129" s="99">
        <v>193</v>
      </c>
      <c r="AV1129" s="103">
        <f t="shared" si="425"/>
        <v>21193</v>
      </c>
      <c r="AX1129" s="7" t="s">
        <v>1370</v>
      </c>
    </row>
    <row r="1130" spans="1:50" ht="12.75" hidden="1" customHeight="1" outlineLevel="1">
      <c r="A1130" t="s">
        <v>468</v>
      </c>
      <c r="B1130" t="s">
        <v>559</v>
      </c>
      <c r="C1130" s="1">
        <f t="shared" si="426"/>
        <v>24557</v>
      </c>
      <c r="D1130" s="7">
        <f>IF(N1130&gt;0, RANK(N1130,(N1130:P1130,Q1130:AE1130)),0)</f>
        <v>1</v>
      </c>
      <c r="E1130" s="7">
        <f>IF(O1130&gt;0,RANK(O1130,(N1130:P1130,Q1130:AE1130)),0)</f>
        <v>2</v>
      </c>
      <c r="F1130" s="7">
        <f>IF(P1130&gt;0,RANK(P1130,(N1130:P1130,Q1130:AE1130)),0)</f>
        <v>0</v>
      </c>
      <c r="G1130" s="1">
        <f t="shared" si="414"/>
        <v>11660</v>
      </c>
      <c r="H1130" s="2">
        <f t="shared" si="415"/>
        <v>0.47481369874170298</v>
      </c>
      <c r="I1130" s="2"/>
      <c r="J1130" s="2">
        <f t="shared" si="427"/>
        <v>0.73429164800260616</v>
      </c>
      <c r="K1130" s="2">
        <f t="shared" si="428"/>
        <v>0.25947794926090323</v>
      </c>
      <c r="L1130" s="2">
        <f t="shared" si="429"/>
        <v>0</v>
      </c>
      <c r="M1130" s="2">
        <f t="shared" si="430"/>
        <v>6.2304027364906145E-3</v>
      </c>
      <c r="N1130" s="113">
        <v>18032</v>
      </c>
      <c r="O1130" s="113">
        <v>6372</v>
      </c>
      <c r="P1130" s="113"/>
      <c r="Q1130" s="113">
        <v>153</v>
      </c>
      <c r="R1130" s="113"/>
      <c r="S1130" s="113"/>
      <c r="T1130" s="113"/>
      <c r="U1130" s="113"/>
      <c r="V1130" s="113"/>
      <c r="W1130" s="113"/>
      <c r="X1130" s="113"/>
      <c r="Y1130" s="113"/>
      <c r="Z1130" s="113"/>
      <c r="AA1130" s="113"/>
      <c r="AB1130" s="113"/>
      <c r="AC1130" s="113"/>
      <c r="AD1130" s="113"/>
      <c r="AE1130" s="113"/>
      <c r="AG1130" s="7">
        <f>IF(Q1130&gt;0,RANK(Q1130,(N1130:P1130,Q1130:AE1130)),0)</f>
        <v>3</v>
      </c>
      <c r="AH1130" s="7">
        <f>IF(R1130&gt;0,RANK(R1130,(N1130:P1130,Q1130:AE1130)),0)</f>
        <v>0</v>
      </c>
      <c r="AI1130" s="7">
        <f>IF(T1130&gt;0,RANK(T1130,(N1130:P1130,Q1130:AE1130)),0)</f>
        <v>0</v>
      </c>
      <c r="AJ1130" s="7">
        <f>IF(S1130&gt;0,RANK(S1130,(N1130:P1130,Q1130:AE1130)),0)</f>
        <v>0</v>
      </c>
      <c r="AK1130" s="2">
        <f t="shared" si="431"/>
        <v>6.2304027364906136E-3</v>
      </c>
      <c r="AL1130" s="2">
        <f t="shared" si="432"/>
        <v>0</v>
      </c>
      <c r="AM1130" s="2">
        <f t="shared" si="433"/>
        <v>0</v>
      </c>
      <c r="AN1130" s="2">
        <f t="shared" si="434"/>
        <v>0</v>
      </c>
      <c r="AP1130" t="s">
        <v>468</v>
      </c>
      <c r="AQ1130" t="s">
        <v>559</v>
      </c>
      <c r="AR1130">
        <v>5</v>
      </c>
      <c r="AT1130" s="97">
        <v>21</v>
      </c>
      <c r="AU1130" s="99">
        <v>195</v>
      </c>
      <c r="AV1130" s="103">
        <f t="shared" si="425"/>
        <v>21195</v>
      </c>
      <c r="AX1130" s="7" t="s">
        <v>1370</v>
      </c>
    </row>
    <row r="1131" spans="1:50" ht="12.75" hidden="1" customHeight="1" outlineLevel="1">
      <c r="A1131" t="s">
        <v>865</v>
      </c>
      <c r="B1131" t="s">
        <v>559</v>
      </c>
      <c r="C1131" s="1">
        <f t="shared" si="426"/>
        <v>3831</v>
      </c>
      <c r="D1131" s="7">
        <f>IF(N1131&gt;0, RANK(N1131,(N1131:P1131,Q1131:AE1131)),0)</f>
        <v>1</v>
      </c>
      <c r="E1131" s="7">
        <f>IF(O1131&gt;0,RANK(O1131,(N1131:P1131,Q1131:AE1131)),0)</f>
        <v>2</v>
      </c>
      <c r="F1131" s="7">
        <f>IF(P1131&gt;0,RANK(P1131,(N1131:P1131,Q1131:AE1131)),0)</f>
        <v>0</v>
      </c>
      <c r="G1131" s="1">
        <f t="shared" si="414"/>
        <v>1412</v>
      </c>
      <c r="H1131" s="2">
        <f t="shared" si="415"/>
        <v>0.36857217436700601</v>
      </c>
      <c r="I1131" s="2"/>
      <c r="J1131" s="2">
        <f t="shared" si="427"/>
        <v>0.67501957713390759</v>
      </c>
      <c r="K1131" s="2">
        <f t="shared" si="428"/>
        <v>0.30644740276690158</v>
      </c>
      <c r="L1131" s="2">
        <f t="shared" si="429"/>
        <v>0</v>
      </c>
      <c r="M1131" s="2">
        <f t="shared" si="430"/>
        <v>1.8533020099190833E-2</v>
      </c>
      <c r="N1131" s="113">
        <v>2586</v>
      </c>
      <c r="O1131" s="113">
        <v>1174</v>
      </c>
      <c r="P1131" s="113"/>
      <c r="Q1131" s="113">
        <v>71</v>
      </c>
      <c r="R1131" s="113"/>
      <c r="S1131" s="113"/>
      <c r="T1131" s="113"/>
      <c r="U1131" s="113"/>
      <c r="V1131" s="113"/>
      <c r="W1131" s="113"/>
      <c r="X1131" s="113"/>
      <c r="Y1131" s="113"/>
      <c r="Z1131" s="113"/>
      <c r="AA1131" s="113"/>
      <c r="AB1131" s="113"/>
      <c r="AC1131" s="113"/>
      <c r="AD1131" s="113"/>
      <c r="AE1131" s="113"/>
      <c r="AG1131" s="7">
        <f>IF(Q1131&gt;0,RANK(Q1131,(N1131:P1131,Q1131:AE1131)),0)</f>
        <v>3</v>
      </c>
      <c r="AH1131" s="7">
        <f>IF(R1131&gt;0,RANK(R1131,(N1131:P1131,Q1131:AE1131)),0)</f>
        <v>0</v>
      </c>
      <c r="AI1131" s="7">
        <f>IF(T1131&gt;0,RANK(T1131,(N1131:P1131,Q1131:AE1131)),0)</f>
        <v>0</v>
      </c>
      <c r="AJ1131" s="7">
        <f>IF(S1131&gt;0,RANK(S1131,(N1131:P1131,Q1131:AE1131)),0)</f>
        <v>0</v>
      </c>
      <c r="AK1131" s="2">
        <f t="shared" si="431"/>
        <v>1.8533020099190813E-2</v>
      </c>
      <c r="AL1131" s="2">
        <f t="shared" si="432"/>
        <v>0</v>
      </c>
      <c r="AM1131" s="2">
        <f t="shared" si="433"/>
        <v>0</v>
      </c>
      <c r="AN1131" s="2">
        <f t="shared" si="434"/>
        <v>0</v>
      </c>
      <c r="AP1131" t="s">
        <v>865</v>
      </c>
      <c r="AQ1131" t="s">
        <v>559</v>
      </c>
      <c r="AR1131">
        <v>6</v>
      </c>
      <c r="AT1131" s="97">
        <v>21</v>
      </c>
      <c r="AU1131" s="99">
        <v>197</v>
      </c>
      <c r="AV1131" s="103">
        <f t="shared" si="425"/>
        <v>21197</v>
      </c>
      <c r="AX1131" s="7" t="s">
        <v>1370</v>
      </c>
    </row>
    <row r="1132" spans="1:50" ht="12.75" hidden="1" customHeight="1" outlineLevel="1">
      <c r="A1132" t="s">
        <v>2014</v>
      </c>
      <c r="B1132" t="s">
        <v>559</v>
      </c>
      <c r="C1132" s="1">
        <f t="shared" si="426"/>
        <v>15719</v>
      </c>
      <c r="D1132" s="7">
        <f>IF(N1132&gt;0, RANK(N1132,(N1132:P1132,Q1132:AE1132)),0)</f>
        <v>2</v>
      </c>
      <c r="E1132" s="7">
        <f>IF(O1132&gt;0,RANK(O1132,(N1132:P1132,Q1132:AE1132)),0)</f>
        <v>1</v>
      </c>
      <c r="F1132" s="7">
        <f>IF(P1132&gt;0,RANK(P1132,(N1132:P1132,Q1132:AE1132)),0)</f>
        <v>0</v>
      </c>
      <c r="G1132" s="1">
        <f t="shared" si="414"/>
        <v>341</v>
      </c>
      <c r="H1132" s="2">
        <f t="shared" si="415"/>
        <v>2.1693491952414275E-2</v>
      </c>
      <c r="I1132" s="2"/>
      <c r="J1132" s="2">
        <f t="shared" si="427"/>
        <v>0.48495451364590625</v>
      </c>
      <c r="K1132" s="2">
        <f t="shared" si="428"/>
        <v>0.50664800559832046</v>
      </c>
      <c r="L1132" s="2">
        <f t="shared" si="429"/>
        <v>0</v>
      </c>
      <c r="M1132" s="2">
        <f t="shared" si="430"/>
        <v>8.39748075577329E-3</v>
      </c>
      <c r="N1132" s="113">
        <v>7623</v>
      </c>
      <c r="O1132" s="113">
        <v>7964</v>
      </c>
      <c r="P1132" s="113"/>
      <c r="Q1132" s="113">
        <v>132</v>
      </c>
      <c r="R1132" s="113"/>
      <c r="S1132" s="113"/>
      <c r="T1132" s="113"/>
      <c r="U1132" s="113"/>
      <c r="V1132" s="113"/>
      <c r="W1132" s="113"/>
      <c r="X1132" s="113"/>
      <c r="Y1132" s="113"/>
      <c r="Z1132" s="113"/>
      <c r="AA1132" s="113"/>
      <c r="AB1132" s="113"/>
      <c r="AC1132" s="113"/>
      <c r="AD1132" s="113"/>
      <c r="AE1132" s="113"/>
      <c r="AG1132" s="7">
        <f>IF(Q1132&gt;0,RANK(Q1132,(N1132:P1132,Q1132:AE1132)),0)</f>
        <v>3</v>
      </c>
      <c r="AH1132" s="7">
        <f>IF(R1132&gt;0,RANK(R1132,(N1132:P1132,Q1132:AE1132)),0)</f>
        <v>0</v>
      </c>
      <c r="AI1132" s="7">
        <f>IF(T1132&gt;0,RANK(T1132,(N1132:P1132,Q1132:AE1132)),0)</f>
        <v>0</v>
      </c>
      <c r="AJ1132" s="7">
        <f>IF(S1132&gt;0,RANK(S1132,(N1132:P1132,Q1132:AE1132)),0)</f>
        <v>0</v>
      </c>
      <c r="AK1132" s="2">
        <f t="shared" si="431"/>
        <v>8.3974807557732675E-3</v>
      </c>
      <c r="AL1132" s="2">
        <f t="shared" si="432"/>
        <v>0</v>
      </c>
      <c r="AM1132" s="2">
        <f t="shared" si="433"/>
        <v>0</v>
      </c>
      <c r="AN1132" s="2">
        <f t="shared" si="434"/>
        <v>0</v>
      </c>
      <c r="AP1132" t="s">
        <v>2014</v>
      </c>
      <c r="AQ1132" t="s">
        <v>559</v>
      </c>
      <c r="AR1132">
        <v>5</v>
      </c>
      <c r="AT1132" s="97">
        <v>21</v>
      </c>
      <c r="AU1132" s="99">
        <v>199</v>
      </c>
      <c r="AV1132" s="103">
        <f t="shared" si="425"/>
        <v>21199</v>
      </c>
      <c r="AX1132" s="7" t="s">
        <v>1370</v>
      </c>
    </row>
    <row r="1133" spans="1:50" ht="12.75" hidden="1" customHeight="1" outlineLevel="1">
      <c r="A1133" t="s">
        <v>2201</v>
      </c>
      <c r="B1133" t="s">
        <v>559</v>
      </c>
      <c r="C1133" s="1">
        <f t="shared" si="426"/>
        <v>809</v>
      </c>
      <c r="D1133" s="7">
        <f>IF(N1133&gt;0, RANK(N1133,(N1133:P1133,Q1133:AE1133)),0)</f>
        <v>1</v>
      </c>
      <c r="E1133" s="7">
        <f>IF(O1133&gt;0,RANK(O1133,(N1133:P1133,Q1133:AE1133)),0)</f>
        <v>2</v>
      </c>
      <c r="F1133" s="7">
        <f>IF(P1133&gt;0,RANK(P1133,(N1133:P1133,Q1133:AE1133)),0)</f>
        <v>0</v>
      </c>
      <c r="G1133" s="1">
        <f t="shared" si="414"/>
        <v>365</v>
      </c>
      <c r="H1133" s="2">
        <f t="shared" si="415"/>
        <v>0.45117428924598268</v>
      </c>
      <c r="I1133" s="2"/>
      <c r="J1133" s="2">
        <f t="shared" si="427"/>
        <v>0.71940667490729293</v>
      </c>
      <c r="K1133" s="2">
        <f t="shared" si="428"/>
        <v>0.26823238566131025</v>
      </c>
      <c r="L1133" s="2">
        <f t="shared" si="429"/>
        <v>0</v>
      </c>
      <c r="M1133" s="2">
        <f t="shared" si="430"/>
        <v>1.2360939431396822E-2</v>
      </c>
      <c r="N1133" s="113">
        <v>582</v>
      </c>
      <c r="O1133" s="113">
        <v>217</v>
      </c>
      <c r="P1133" s="113"/>
      <c r="Q1133" s="113">
        <v>10</v>
      </c>
      <c r="R1133" s="113"/>
      <c r="S1133" s="113"/>
      <c r="T1133" s="113"/>
      <c r="U1133" s="113"/>
      <c r="V1133" s="113"/>
      <c r="W1133" s="113"/>
      <c r="X1133" s="113"/>
      <c r="Y1133" s="113"/>
      <c r="Z1133" s="113"/>
      <c r="AA1133" s="113"/>
      <c r="AB1133" s="113"/>
      <c r="AC1133" s="113"/>
      <c r="AD1133" s="113"/>
      <c r="AE1133" s="113"/>
      <c r="AG1133" s="7">
        <f>IF(Q1133&gt;0,RANK(Q1133,(N1133:P1133,Q1133:AE1133)),0)</f>
        <v>3</v>
      </c>
      <c r="AH1133" s="7">
        <f>IF(R1133&gt;0,RANK(R1133,(N1133:P1133,Q1133:AE1133)),0)</f>
        <v>0</v>
      </c>
      <c r="AI1133" s="7">
        <f>IF(T1133&gt;0,RANK(T1133,(N1133:P1133,Q1133:AE1133)),0)</f>
        <v>0</v>
      </c>
      <c r="AJ1133" s="7">
        <f>IF(S1133&gt;0,RANK(S1133,(N1133:P1133,Q1133:AE1133)),0)</f>
        <v>0</v>
      </c>
      <c r="AK1133" s="2">
        <f t="shared" si="431"/>
        <v>1.2360939431396786E-2</v>
      </c>
      <c r="AL1133" s="2">
        <f t="shared" si="432"/>
        <v>0</v>
      </c>
      <c r="AM1133" s="2">
        <f t="shared" si="433"/>
        <v>0</v>
      </c>
      <c r="AN1133" s="2">
        <f t="shared" si="434"/>
        <v>0</v>
      </c>
      <c r="AP1133" t="s">
        <v>2201</v>
      </c>
      <c r="AQ1133" t="s">
        <v>559</v>
      </c>
      <c r="AR1133">
        <v>4</v>
      </c>
      <c r="AT1133" s="97">
        <v>21</v>
      </c>
      <c r="AU1133" s="99">
        <v>201</v>
      </c>
      <c r="AV1133" s="103">
        <f t="shared" si="425"/>
        <v>21201</v>
      </c>
      <c r="AX1133" s="7" t="s">
        <v>1370</v>
      </c>
    </row>
    <row r="1134" spans="1:50" ht="12.75" hidden="1" customHeight="1" outlineLevel="1">
      <c r="A1134" t="s">
        <v>2162</v>
      </c>
      <c r="B1134" t="s">
        <v>559</v>
      </c>
      <c r="C1134" s="1">
        <f t="shared" si="426"/>
        <v>4396</v>
      </c>
      <c r="D1134" s="7">
        <f>IF(N1134&gt;0, RANK(N1134,(N1134:P1134,Q1134:AE1134)),0)</f>
        <v>2</v>
      </c>
      <c r="E1134" s="7">
        <f>IF(O1134&gt;0,RANK(O1134,(N1134:P1134,Q1134:AE1134)),0)</f>
        <v>1</v>
      </c>
      <c r="F1134" s="7">
        <f>IF(P1134&gt;0,RANK(P1134,(N1134:P1134,Q1134:AE1134)),0)</f>
        <v>0</v>
      </c>
      <c r="G1134" s="1">
        <f t="shared" si="414"/>
        <v>694</v>
      </c>
      <c r="H1134" s="2">
        <f t="shared" si="415"/>
        <v>0.15787079162875342</v>
      </c>
      <c r="I1134" s="2"/>
      <c r="J1134" s="2">
        <f t="shared" si="427"/>
        <v>0.41833484986351227</v>
      </c>
      <c r="K1134" s="2">
        <f t="shared" si="428"/>
        <v>0.57620564149226572</v>
      </c>
      <c r="L1134" s="2">
        <f t="shared" si="429"/>
        <v>0</v>
      </c>
      <c r="M1134" s="2">
        <f t="shared" si="430"/>
        <v>5.4595086442220664E-3</v>
      </c>
      <c r="N1134" s="113">
        <v>1839</v>
      </c>
      <c r="O1134" s="113">
        <v>2533</v>
      </c>
      <c r="P1134" s="113"/>
      <c r="Q1134" s="113">
        <v>24</v>
      </c>
      <c r="R1134" s="113"/>
      <c r="S1134" s="113"/>
      <c r="T1134" s="113"/>
      <c r="U1134" s="113"/>
      <c r="V1134" s="113"/>
      <c r="W1134" s="113"/>
      <c r="X1134" s="113"/>
      <c r="Y1134" s="113"/>
      <c r="Z1134" s="113"/>
      <c r="AA1134" s="113"/>
      <c r="AB1134" s="113"/>
      <c r="AC1134" s="113"/>
      <c r="AD1134" s="113"/>
      <c r="AE1134" s="113"/>
      <c r="AG1134" s="7">
        <f>IF(Q1134&gt;0,RANK(Q1134,(N1134:P1134,Q1134:AE1134)),0)</f>
        <v>3</v>
      </c>
      <c r="AH1134" s="7">
        <f>IF(R1134&gt;0,RANK(R1134,(N1134:P1134,Q1134:AE1134)),0)</f>
        <v>0</v>
      </c>
      <c r="AI1134" s="7">
        <f>IF(T1134&gt;0,RANK(T1134,(N1134:P1134,Q1134:AE1134)),0)</f>
        <v>0</v>
      </c>
      <c r="AJ1134" s="7">
        <f>IF(S1134&gt;0,RANK(S1134,(N1134:P1134,Q1134:AE1134)),0)</f>
        <v>0</v>
      </c>
      <c r="AK1134" s="2">
        <f t="shared" si="431"/>
        <v>5.4595086442220204E-3</v>
      </c>
      <c r="AL1134" s="2">
        <f t="shared" si="432"/>
        <v>0</v>
      </c>
      <c r="AM1134" s="2">
        <f t="shared" si="433"/>
        <v>0</v>
      </c>
      <c r="AN1134" s="2">
        <f t="shared" si="434"/>
        <v>0</v>
      </c>
      <c r="AP1134" t="s">
        <v>2162</v>
      </c>
      <c r="AQ1134" t="s">
        <v>559</v>
      </c>
      <c r="AR1134">
        <v>5</v>
      </c>
      <c r="AT1134" s="97">
        <v>21</v>
      </c>
      <c r="AU1134" s="99">
        <v>203</v>
      </c>
      <c r="AV1134" s="103">
        <f t="shared" si="425"/>
        <v>21203</v>
      </c>
      <c r="AX1134" s="7" t="s">
        <v>1370</v>
      </c>
    </row>
    <row r="1135" spans="1:50" ht="12.75" hidden="1" customHeight="1" outlineLevel="1">
      <c r="A1135" t="s">
        <v>1972</v>
      </c>
      <c r="B1135" t="s">
        <v>559</v>
      </c>
      <c r="C1135" s="1">
        <f t="shared" si="426"/>
        <v>6458</v>
      </c>
      <c r="D1135" s="7">
        <f>IF(N1135&gt;0, RANK(N1135,(N1135:P1135,Q1135:AE1135)),0)</f>
        <v>1</v>
      </c>
      <c r="E1135" s="7">
        <f>IF(O1135&gt;0,RANK(O1135,(N1135:P1135,Q1135:AE1135)),0)</f>
        <v>2</v>
      </c>
      <c r="F1135" s="7">
        <f>IF(P1135&gt;0,RANK(P1135,(N1135:P1135,Q1135:AE1135)),0)</f>
        <v>0</v>
      </c>
      <c r="G1135" s="1">
        <f t="shared" si="414"/>
        <v>2753</v>
      </c>
      <c r="H1135" s="2">
        <f t="shared" si="415"/>
        <v>0.42629296995973986</v>
      </c>
      <c r="I1135" s="2"/>
      <c r="J1135" s="2">
        <f t="shared" si="427"/>
        <v>0.70795912047073395</v>
      </c>
      <c r="K1135" s="2">
        <f t="shared" si="428"/>
        <v>0.28166615051099414</v>
      </c>
      <c r="L1135" s="2">
        <f t="shared" si="429"/>
        <v>0</v>
      </c>
      <c r="M1135" s="2">
        <f t="shared" si="430"/>
        <v>1.0374729018271911E-2</v>
      </c>
      <c r="N1135" s="113">
        <v>4572</v>
      </c>
      <c r="O1135" s="113">
        <v>1819</v>
      </c>
      <c r="P1135" s="113"/>
      <c r="Q1135" s="113">
        <v>67</v>
      </c>
      <c r="R1135" s="113"/>
      <c r="S1135" s="113"/>
      <c r="T1135" s="113"/>
      <c r="U1135" s="113"/>
      <c r="V1135" s="113"/>
      <c r="W1135" s="113"/>
      <c r="X1135" s="113"/>
      <c r="Y1135" s="113"/>
      <c r="Z1135" s="113"/>
      <c r="AA1135" s="113"/>
      <c r="AB1135" s="113"/>
      <c r="AC1135" s="113"/>
      <c r="AD1135" s="113"/>
      <c r="AE1135" s="113"/>
      <c r="AG1135" s="7">
        <f>IF(Q1135&gt;0,RANK(Q1135,(N1135:P1135,Q1135:AE1135)),0)</f>
        <v>3</v>
      </c>
      <c r="AH1135" s="7">
        <f>IF(R1135&gt;0,RANK(R1135,(N1135:P1135,Q1135:AE1135)),0)</f>
        <v>0</v>
      </c>
      <c r="AI1135" s="7">
        <f>IF(T1135&gt;0,RANK(T1135,(N1135:P1135,Q1135:AE1135)),0)</f>
        <v>0</v>
      </c>
      <c r="AJ1135" s="7">
        <f>IF(S1135&gt;0,RANK(S1135,(N1135:P1135,Q1135:AE1135)),0)</f>
        <v>0</v>
      </c>
      <c r="AK1135" s="2">
        <f t="shared" si="431"/>
        <v>1.0374729018271911E-2</v>
      </c>
      <c r="AL1135" s="2">
        <f t="shared" si="432"/>
        <v>0</v>
      </c>
      <c r="AM1135" s="2">
        <f t="shared" si="433"/>
        <v>0</v>
      </c>
      <c r="AN1135" s="2">
        <f t="shared" si="434"/>
        <v>0</v>
      </c>
      <c r="AP1135" t="s">
        <v>1972</v>
      </c>
      <c r="AQ1135" t="s">
        <v>559</v>
      </c>
      <c r="AR1135">
        <v>4</v>
      </c>
      <c r="AT1135" s="97">
        <v>21</v>
      </c>
      <c r="AU1135" s="99">
        <v>205</v>
      </c>
      <c r="AV1135" s="103">
        <f t="shared" si="425"/>
        <v>21205</v>
      </c>
      <c r="AX1135" s="7" t="s">
        <v>1370</v>
      </c>
    </row>
    <row r="1136" spans="1:50" ht="12.75" hidden="1" customHeight="1" outlineLevel="1">
      <c r="A1136" t="s">
        <v>960</v>
      </c>
      <c r="B1136" t="s">
        <v>559</v>
      </c>
      <c r="C1136" s="1">
        <f t="shared" si="426"/>
        <v>6561</v>
      </c>
      <c r="D1136" s="7">
        <f>IF(N1136&gt;0, RANK(N1136,(N1136:P1136,Q1136:AE1136)),0)</f>
        <v>2</v>
      </c>
      <c r="E1136" s="7">
        <f>IF(O1136&gt;0,RANK(O1136,(N1136:P1136,Q1136:AE1136)),0)</f>
        <v>1</v>
      </c>
      <c r="F1136" s="7">
        <f>IF(P1136&gt;0,RANK(P1136,(N1136:P1136,Q1136:AE1136)),0)</f>
        <v>0</v>
      </c>
      <c r="G1136" s="1">
        <f t="shared" si="414"/>
        <v>1393</v>
      </c>
      <c r="H1136" s="2">
        <f t="shared" si="415"/>
        <v>0.21231519585429051</v>
      </c>
      <c r="I1136" s="2"/>
      <c r="J1136" s="2">
        <f t="shared" si="427"/>
        <v>0.3901844231062338</v>
      </c>
      <c r="K1136" s="2">
        <f t="shared" si="428"/>
        <v>0.60249961896052429</v>
      </c>
      <c r="L1136" s="2">
        <f t="shared" si="429"/>
        <v>0</v>
      </c>
      <c r="M1136" s="2">
        <f t="shared" si="430"/>
        <v>7.3159579332419122E-3</v>
      </c>
      <c r="N1136" s="113">
        <v>2560</v>
      </c>
      <c r="O1136" s="113">
        <v>3953</v>
      </c>
      <c r="P1136" s="113"/>
      <c r="Q1136" s="113">
        <v>48</v>
      </c>
      <c r="R1136" s="113"/>
      <c r="S1136" s="113"/>
      <c r="T1136" s="113"/>
      <c r="U1136" s="113"/>
      <c r="V1136" s="113"/>
      <c r="W1136" s="113"/>
      <c r="X1136" s="113"/>
      <c r="Y1136" s="113"/>
      <c r="Z1136" s="113"/>
      <c r="AA1136" s="113"/>
      <c r="AB1136" s="113"/>
      <c r="AC1136" s="113"/>
      <c r="AD1136" s="113"/>
      <c r="AE1136" s="113"/>
      <c r="AG1136" s="7">
        <f>IF(Q1136&gt;0,RANK(Q1136,(N1136:P1136,Q1136:AE1136)),0)</f>
        <v>3</v>
      </c>
      <c r="AH1136" s="7">
        <f>IF(R1136&gt;0,RANK(R1136,(N1136:P1136,Q1136:AE1136)),0)</f>
        <v>0</v>
      </c>
      <c r="AI1136" s="7">
        <f>IF(T1136&gt;0,RANK(T1136,(N1136:P1136,Q1136:AE1136)),0)</f>
        <v>0</v>
      </c>
      <c r="AJ1136" s="7">
        <f>IF(S1136&gt;0,RANK(S1136,(N1136:P1136,Q1136:AE1136)),0)</f>
        <v>0</v>
      </c>
      <c r="AK1136" s="2">
        <f t="shared" si="431"/>
        <v>7.3159579332418836E-3</v>
      </c>
      <c r="AL1136" s="2">
        <f t="shared" si="432"/>
        <v>0</v>
      </c>
      <c r="AM1136" s="2">
        <f t="shared" si="433"/>
        <v>0</v>
      </c>
      <c r="AN1136" s="2">
        <f t="shared" si="434"/>
        <v>0</v>
      </c>
      <c r="AP1136" t="s">
        <v>960</v>
      </c>
      <c r="AQ1136" t="s">
        <v>559</v>
      </c>
      <c r="AR1136">
        <v>1</v>
      </c>
      <c r="AT1136" s="97">
        <v>21</v>
      </c>
      <c r="AU1136" s="99">
        <v>207</v>
      </c>
      <c r="AV1136" s="103">
        <f t="shared" si="425"/>
        <v>21207</v>
      </c>
      <c r="AX1136" s="7" t="s">
        <v>1370</v>
      </c>
    </row>
    <row r="1137" spans="1:50" ht="12.75" hidden="1" customHeight="1" outlineLevel="1">
      <c r="A1137" t="s">
        <v>1512</v>
      </c>
      <c r="B1137" t="s">
        <v>559</v>
      </c>
      <c r="C1137" s="1">
        <f t="shared" si="426"/>
        <v>8315</v>
      </c>
      <c r="D1137" s="7">
        <f>IF(N1137&gt;0, RANK(N1137,(N1137:P1137,Q1137:AE1137)),0)</f>
        <v>1</v>
      </c>
      <c r="E1137" s="7">
        <f>IF(O1137&gt;0,RANK(O1137,(N1137:P1137,Q1137:AE1137)),0)</f>
        <v>2</v>
      </c>
      <c r="F1137" s="7">
        <f>IF(P1137&gt;0,RANK(P1137,(N1137:P1137,Q1137:AE1137)),0)</f>
        <v>0</v>
      </c>
      <c r="G1137" s="1">
        <f t="shared" si="414"/>
        <v>2392</v>
      </c>
      <c r="H1137" s="2">
        <f t="shared" si="415"/>
        <v>0.28767288033674082</v>
      </c>
      <c r="I1137" s="2"/>
      <c r="J1137" s="2">
        <f t="shared" si="427"/>
        <v>0.63800360793746247</v>
      </c>
      <c r="K1137" s="2">
        <f t="shared" si="428"/>
        <v>0.35033072760072159</v>
      </c>
      <c r="L1137" s="2">
        <f t="shared" si="429"/>
        <v>0</v>
      </c>
      <c r="M1137" s="2">
        <f t="shared" si="430"/>
        <v>1.1665664461815939E-2</v>
      </c>
      <c r="N1137" s="113">
        <v>5305</v>
      </c>
      <c r="O1137" s="113">
        <v>2913</v>
      </c>
      <c r="P1137" s="113"/>
      <c r="Q1137" s="113">
        <v>97</v>
      </c>
      <c r="R1137" s="113"/>
      <c r="S1137" s="113"/>
      <c r="T1137" s="113"/>
      <c r="U1137" s="113"/>
      <c r="V1137" s="113"/>
      <c r="W1137" s="113"/>
      <c r="X1137" s="113"/>
      <c r="Y1137" s="113"/>
      <c r="Z1137" s="113"/>
      <c r="AA1137" s="113"/>
      <c r="AB1137" s="113"/>
      <c r="AC1137" s="113"/>
      <c r="AD1137" s="113"/>
      <c r="AE1137" s="113"/>
      <c r="AG1137" s="7">
        <f>IF(Q1137&gt;0,RANK(Q1137,(N1137:P1137,Q1137:AE1137)),0)</f>
        <v>3</v>
      </c>
      <c r="AH1137" s="7">
        <f>IF(R1137&gt;0,RANK(R1137,(N1137:P1137,Q1137:AE1137)),0)</f>
        <v>0</v>
      </c>
      <c r="AI1137" s="7">
        <f>IF(T1137&gt;0,RANK(T1137,(N1137:P1137,Q1137:AE1137)),0)</f>
        <v>0</v>
      </c>
      <c r="AJ1137" s="7">
        <f>IF(S1137&gt;0,RANK(S1137,(N1137:P1137,Q1137:AE1137)),0)</f>
        <v>0</v>
      </c>
      <c r="AK1137" s="2">
        <f t="shared" si="431"/>
        <v>1.1665664461815994E-2</v>
      </c>
      <c r="AL1137" s="2">
        <f t="shared" si="432"/>
        <v>0</v>
      </c>
      <c r="AM1137" s="2">
        <f t="shared" si="433"/>
        <v>0</v>
      </c>
      <c r="AN1137" s="2">
        <f t="shared" si="434"/>
        <v>0</v>
      </c>
      <c r="AP1137" t="s">
        <v>1512</v>
      </c>
      <c r="AQ1137" t="s">
        <v>559</v>
      </c>
      <c r="AR1137">
        <v>6</v>
      </c>
      <c r="AT1137" s="97">
        <v>21</v>
      </c>
      <c r="AU1137" s="99">
        <v>209</v>
      </c>
      <c r="AV1137" s="103">
        <f t="shared" si="425"/>
        <v>21209</v>
      </c>
      <c r="AX1137" s="7" t="s">
        <v>1370</v>
      </c>
    </row>
    <row r="1138" spans="1:50" ht="12.75" hidden="1" customHeight="1" outlineLevel="1">
      <c r="A1138" t="s">
        <v>519</v>
      </c>
      <c r="B1138" t="s">
        <v>559</v>
      </c>
      <c r="C1138" s="1">
        <f t="shared" si="426"/>
        <v>9425</v>
      </c>
      <c r="D1138" s="7">
        <f>IF(N1138&gt;0, RANK(N1138,(N1138:P1138,Q1138:AE1138)),0)</f>
        <v>1</v>
      </c>
      <c r="E1138" s="7">
        <f>IF(O1138&gt;0,RANK(O1138,(N1138:P1138,Q1138:AE1138)),0)</f>
        <v>2</v>
      </c>
      <c r="F1138" s="7">
        <f>IF(P1138&gt;0,RANK(P1138,(N1138:P1138,Q1138:AE1138)),0)</f>
        <v>0</v>
      </c>
      <c r="G1138" s="1">
        <f t="shared" si="414"/>
        <v>2177</v>
      </c>
      <c r="H1138" s="2">
        <f t="shared" si="415"/>
        <v>0.2309814323607427</v>
      </c>
      <c r="I1138" s="2"/>
      <c r="J1138" s="2">
        <f t="shared" si="427"/>
        <v>0.61050397877984086</v>
      </c>
      <c r="K1138" s="2">
        <f t="shared" si="428"/>
        <v>0.37952254641909816</v>
      </c>
      <c r="L1138" s="2">
        <f t="shared" si="429"/>
        <v>0</v>
      </c>
      <c r="M1138" s="2">
        <f t="shared" si="430"/>
        <v>9.9734748010609775E-3</v>
      </c>
      <c r="N1138" s="113">
        <v>5754</v>
      </c>
      <c r="O1138" s="113">
        <v>3577</v>
      </c>
      <c r="P1138" s="113"/>
      <c r="Q1138" s="113">
        <v>94</v>
      </c>
      <c r="R1138" s="113"/>
      <c r="S1138" s="113"/>
      <c r="T1138" s="113"/>
      <c r="U1138" s="113"/>
      <c r="V1138" s="113"/>
      <c r="W1138" s="113"/>
      <c r="X1138" s="113"/>
      <c r="Y1138" s="113"/>
      <c r="Z1138" s="113"/>
      <c r="AA1138" s="113"/>
      <c r="AB1138" s="113"/>
      <c r="AC1138" s="113"/>
      <c r="AD1138" s="113"/>
      <c r="AE1138" s="113"/>
      <c r="AG1138" s="7">
        <f>IF(Q1138&gt;0,RANK(Q1138,(N1138:P1138,Q1138:AE1138)),0)</f>
        <v>3</v>
      </c>
      <c r="AH1138" s="7">
        <f>IF(R1138&gt;0,RANK(R1138,(N1138:P1138,Q1138:AE1138)),0)</f>
        <v>0</v>
      </c>
      <c r="AI1138" s="7">
        <f>IF(T1138&gt;0,RANK(T1138,(N1138:P1138,Q1138:AE1138)),0)</f>
        <v>0</v>
      </c>
      <c r="AJ1138" s="7">
        <f>IF(S1138&gt;0,RANK(S1138,(N1138:P1138,Q1138:AE1138)),0)</f>
        <v>0</v>
      </c>
      <c r="AK1138" s="2">
        <f t="shared" si="431"/>
        <v>9.9734748010610087E-3</v>
      </c>
      <c r="AL1138" s="2">
        <f t="shared" si="432"/>
        <v>0</v>
      </c>
      <c r="AM1138" s="2">
        <f t="shared" si="433"/>
        <v>0</v>
      </c>
      <c r="AN1138" s="2">
        <f t="shared" si="434"/>
        <v>0</v>
      </c>
      <c r="AP1138" t="s">
        <v>519</v>
      </c>
      <c r="AQ1138" t="s">
        <v>559</v>
      </c>
      <c r="AR1138">
        <v>4</v>
      </c>
      <c r="AT1138" s="97">
        <v>21</v>
      </c>
      <c r="AU1138" s="99">
        <v>211</v>
      </c>
      <c r="AV1138" s="103">
        <f t="shared" si="425"/>
        <v>21211</v>
      </c>
      <c r="AX1138" s="7" t="s">
        <v>1370</v>
      </c>
    </row>
    <row r="1139" spans="1:50" ht="12.75" hidden="1" customHeight="1" outlineLevel="1">
      <c r="A1139" t="s">
        <v>1973</v>
      </c>
      <c r="B1139" t="s">
        <v>559</v>
      </c>
      <c r="C1139" s="1">
        <f t="shared" si="426"/>
        <v>4818</v>
      </c>
      <c r="D1139" s="7">
        <f>IF(N1139&gt;0, RANK(N1139,(N1139:P1139,Q1139:AE1139)),0)</f>
        <v>1</v>
      </c>
      <c r="E1139" s="7">
        <f>IF(O1139&gt;0,RANK(O1139,(N1139:P1139,Q1139:AE1139)),0)</f>
        <v>2</v>
      </c>
      <c r="F1139" s="7">
        <f>IF(P1139&gt;0,RANK(P1139,(N1139:P1139,Q1139:AE1139)),0)</f>
        <v>0</v>
      </c>
      <c r="G1139" s="1">
        <f t="shared" si="414"/>
        <v>1202</v>
      </c>
      <c r="H1139" s="2">
        <f t="shared" si="415"/>
        <v>0.24948111249481111</v>
      </c>
      <c r="I1139" s="2"/>
      <c r="J1139" s="2">
        <f t="shared" si="427"/>
        <v>0.62079701120797015</v>
      </c>
      <c r="K1139" s="2">
        <f t="shared" si="428"/>
        <v>0.37131589871315901</v>
      </c>
      <c r="L1139" s="2">
        <f t="shared" si="429"/>
        <v>0</v>
      </c>
      <c r="M1139" s="2">
        <f t="shared" si="430"/>
        <v>7.8870900788708398E-3</v>
      </c>
      <c r="N1139" s="113">
        <v>2991</v>
      </c>
      <c r="O1139" s="113">
        <v>1789</v>
      </c>
      <c r="P1139" s="113"/>
      <c r="Q1139" s="113">
        <v>38</v>
      </c>
      <c r="R1139" s="113"/>
      <c r="S1139" s="113"/>
      <c r="T1139" s="113"/>
      <c r="U1139" s="113"/>
      <c r="V1139" s="113"/>
      <c r="W1139" s="113"/>
      <c r="X1139" s="113"/>
      <c r="Y1139" s="113"/>
      <c r="Z1139" s="113"/>
      <c r="AA1139" s="113"/>
      <c r="AB1139" s="113"/>
      <c r="AC1139" s="113"/>
      <c r="AD1139" s="113"/>
      <c r="AE1139" s="113"/>
      <c r="AG1139" s="7">
        <f>IF(Q1139&gt;0,RANK(Q1139,(N1139:P1139,Q1139:AE1139)),0)</f>
        <v>3</v>
      </c>
      <c r="AH1139" s="7">
        <f>IF(R1139&gt;0,RANK(R1139,(N1139:P1139,Q1139:AE1139)),0)</f>
        <v>0</v>
      </c>
      <c r="AI1139" s="7">
        <f>IF(T1139&gt;0,RANK(T1139,(N1139:P1139,Q1139:AE1139)),0)</f>
        <v>0</v>
      </c>
      <c r="AJ1139" s="7">
        <f>IF(S1139&gt;0,RANK(S1139,(N1139:P1139,Q1139:AE1139)),0)</f>
        <v>0</v>
      </c>
      <c r="AK1139" s="2">
        <f t="shared" si="431"/>
        <v>7.8870900788709005E-3</v>
      </c>
      <c r="AL1139" s="2">
        <f t="shared" si="432"/>
        <v>0</v>
      </c>
      <c r="AM1139" s="2">
        <f t="shared" si="433"/>
        <v>0</v>
      </c>
      <c r="AN1139" s="2">
        <f t="shared" si="434"/>
        <v>0</v>
      </c>
      <c r="AP1139" t="s">
        <v>1973</v>
      </c>
      <c r="AQ1139" t="s">
        <v>559</v>
      </c>
      <c r="AR1139">
        <v>1</v>
      </c>
      <c r="AT1139" s="97">
        <v>21</v>
      </c>
      <c r="AU1139" s="99">
        <v>213</v>
      </c>
      <c r="AV1139" s="103">
        <f t="shared" si="425"/>
        <v>21213</v>
      </c>
      <c r="AX1139" s="7" t="s">
        <v>1370</v>
      </c>
    </row>
    <row r="1140" spans="1:50" ht="12.75" hidden="1" customHeight="1" outlineLevel="1">
      <c r="A1140" t="s">
        <v>2008</v>
      </c>
      <c r="B1140" t="s">
        <v>559</v>
      </c>
      <c r="C1140" s="1">
        <f t="shared" si="426"/>
        <v>2684</v>
      </c>
      <c r="D1140" s="7">
        <f>IF(N1140&gt;0, RANK(N1140,(N1140:P1140,Q1140:AE1140)),0)</f>
        <v>1</v>
      </c>
      <c r="E1140" s="7">
        <f>IF(O1140&gt;0,RANK(O1140,(N1140:P1140,Q1140:AE1140)),0)</f>
        <v>2</v>
      </c>
      <c r="F1140" s="7">
        <f>IF(P1140&gt;0,RANK(P1140,(N1140:P1140,Q1140:AE1140)),0)</f>
        <v>0</v>
      </c>
      <c r="G1140" s="1">
        <f t="shared" si="414"/>
        <v>1069</v>
      </c>
      <c r="H1140" s="2">
        <f t="shared" si="415"/>
        <v>0.39828614008941876</v>
      </c>
      <c r="I1140" s="2"/>
      <c r="J1140" s="2">
        <f t="shared" si="427"/>
        <v>0.69374068554396429</v>
      </c>
      <c r="K1140" s="2">
        <f t="shared" si="428"/>
        <v>0.29545454545454547</v>
      </c>
      <c r="L1140" s="2">
        <f t="shared" si="429"/>
        <v>0</v>
      </c>
      <c r="M1140" s="2">
        <f t="shared" si="430"/>
        <v>1.0804769001490244E-2</v>
      </c>
      <c r="N1140" s="113">
        <v>1862</v>
      </c>
      <c r="O1140" s="113">
        <v>793</v>
      </c>
      <c r="P1140" s="113"/>
      <c r="Q1140" s="113">
        <v>29</v>
      </c>
      <c r="R1140" s="113"/>
      <c r="S1140" s="113"/>
      <c r="T1140" s="113"/>
      <c r="U1140" s="113"/>
      <c r="V1140" s="113"/>
      <c r="W1140" s="113"/>
      <c r="X1140" s="113"/>
      <c r="Y1140" s="113"/>
      <c r="Z1140" s="113"/>
      <c r="AA1140" s="113"/>
      <c r="AB1140" s="113"/>
      <c r="AC1140" s="113"/>
      <c r="AD1140" s="113"/>
      <c r="AE1140" s="113"/>
      <c r="AG1140" s="7">
        <f>IF(Q1140&gt;0,RANK(Q1140,(N1140:P1140,Q1140:AE1140)),0)</f>
        <v>3</v>
      </c>
      <c r="AH1140" s="7">
        <f>IF(R1140&gt;0,RANK(R1140,(N1140:P1140,Q1140:AE1140)),0)</f>
        <v>0</v>
      </c>
      <c r="AI1140" s="7">
        <f>IF(T1140&gt;0,RANK(T1140,(N1140:P1140,Q1140:AE1140)),0)</f>
        <v>0</v>
      </c>
      <c r="AJ1140" s="7">
        <f>IF(S1140&gt;0,RANK(S1140,(N1140:P1140,Q1140:AE1140)),0)</f>
        <v>0</v>
      </c>
      <c r="AK1140" s="2">
        <f t="shared" si="431"/>
        <v>1.0804769001490314E-2</v>
      </c>
      <c r="AL1140" s="2">
        <f t="shared" si="432"/>
        <v>0</v>
      </c>
      <c r="AM1140" s="2">
        <f t="shared" si="433"/>
        <v>0</v>
      </c>
      <c r="AN1140" s="2">
        <f t="shared" si="434"/>
        <v>0</v>
      </c>
      <c r="AP1140" t="s">
        <v>2008</v>
      </c>
      <c r="AQ1140" t="s">
        <v>559</v>
      </c>
      <c r="AR1140">
        <v>2</v>
      </c>
      <c r="AT1140" s="97">
        <v>21</v>
      </c>
      <c r="AU1140" s="99">
        <v>215</v>
      </c>
      <c r="AV1140" s="103">
        <f t="shared" si="425"/>
        <v>21215</v>
      </c>
      <c r="AX1140" s="7" t="s">
        <v>1370</v>
      </c>
    </row>
    <row r="1141" spans="1:50" ht="12.75" hidden="1" customHeight="1" outlineLevel="1">
      <c r="A1141" t="s">
        <v>387</v>
      </c>
      <c r="B1141" t="s">
        <v>559</v>
      </c>
      <c r="C1141" s="1">
        <f t="shared" si="426"/>
        <v>8239</v>
      </c>
      <c r="D1141" s="7">
        <f>IF(N1141&gt;0, RANK(N1141,(N1141:P1141,Q1141:AE1141)),0)</f>
        <v>1</v>
      </c>
      <c r="E1141" s="7">
        <f>IF(O1141&gt;0,RANK(O1141,(N1141:P1141,Q1141:AE1141)),0)</f>
        <v>2</v>
      </c>
      <c r="F1141" s="7">
        <f>IF(P1141&gt;0,RANK(P1141,(N1141:P1141,Q1141:AE1141)),0)</f>
        <v>0</v>
      </c>
      <c r="G1141" s="1">
        <f t="shared" si="414"/>
        <v>633</v>
      </c>
      <c r="H1141" s="2">
        <f t="shared" si="415"/>
        <v>7.6829712343731038E-2</v>
      </c>
      <c r="I1141" s="2"/>
      <c r="J1141" s="2">
        <f t="shared" si="427"/>
        <v>0.53562325524942345</v>
      </c>
      <c r="K1141" s="2">
        <f t="shared" si="428"/>
        <v>0.45879354290569246</v>
      </c>
      <c r="L1141" s="2">
        <f t="shared" si="429"/>
        <v>0</v>
      </c>
      <c r="M1141" s="2">
        <f t="shared" si="430"/>
        <v>5.5832018448840892E-3</v>
      </c>
      <c r="N1141" s="113">
        <v>4413</v>
      </c>
      <c r="O1141" s="113">
        <v>3780</v>
      </c>
      <c r="P1141" s="113"/>
      <c r="Q1141" s="113">
        <v>46</v>
      </c>
      <c r="R1141" s="113"/>
      <c r="S1141" s="113"/>
      <c r="T1141" s="113"/>
      <c r="U1141" s="113"/>
      <c r="V1141" s="113"/>
      <c r="W1141" s="113"/>
      <c r="X1141" s="113"/>
      <c r="Y1141" s="113"/>
      <c r="Z1141" s="113"/>
      <c r="AA1141" s="113"/>
      <c r="AB1141" s="113"/>
      <c r="AC1141" s="113"/>
      <c r="AD1141" s="113"/>
      <c r="AE1141" s="113"/>
      <c r="AG1141" s="7">
        <f>IF(Q1141&gt;0,RANK(Q1141,(N1141:P1141,Q1141:AE1141)),0)</f>
        <v>3</v>
      </c>
      <c r="AH1141" s="7">
        <f>IF(R1141&gt;0,RANK(R1141,(N1141:P1141,Q1141:AE1141)),0)</f>
        <v>0</v>
      </c>
      <c r="AI1141" s="7">
        <f>IF(T1141&gt;0,RANK(T1141,(N1141:P1141,Q1141:AE1141)),0)</f>
        <v>0</v>
      </c>
      <c r="AJ1141" s="7">
        <f>IF(S1141&gt;0,RANK(S1141,(N1141:P1141,Q1141:AE1141)),0)</f>
        <v>0</v>
      </c>
      <c r="AK1141" s="2">
        <f t="shared" si="431"/>
        <v>5.5832018448840875E-3</v>
      </c>
      <c r="AL1141" s="2">
        <f t="shared" si="432"/>
        <v>0</v>
      </c>
      <c r="AM1141" s="2">
        <f t="shared" si="433"/>
        <v>0</v>
      </c>
      <c r="AN1141" s="2">
        <f t="shared" si="434"/>
        <v>0</v>
      </c>
      <c r="AP1141" t="s">
        <v>387</v>
      </c>
      <c r="AQ1141" t="s">
        <v>559</v>
      </c>
      <c r="AR1141">
        <v>2</v>
      </c>
      <c r="AT1141" s="97">
        <v>21</v>
      </c>
      <c r="AU1141" s="99">
        <v>217</v>
      </c>
      <c r="AV1141" s="103">
        <f t="shared" si="425"/>
        <v>21217</v>
      </c>
      <c r="AX1141" s="7" t="s">
        <v>1370</v>
      </c>
    </row>
    <row r="1142" spans="1:50" ht="12.75" hidden="1" customHeight="1" outlineLevel="1">
      <c r="A1142" t="s">
        <v>1996</v>
      </c>
      <c r="B1142" t="s">
        <v>559</v>
      </c>
      <c r="C1142" s="1">
        <f t="shared" si="426"/>
        <v>3019</v>
      </c>
      <c r="D1142" s="7">
        <f>IF(N1142&gt;0, RANK(N1142,(N1142:P1142,Q1142:AE1142)),0)</f>
        <v>1</v>
      </c>
      <c r="E1142" s="7">
        <f>IF(O1142&gt;0,RANK(O1142,(N1142:P1142,Q1142:AE1142)),0)</f>
        <v>2</v>
      </c>
      <c r="F1142" s="7">
        <f>IF(P1142&gt;0,RANK(P1142,(N1142:P1142,Q1142:AE1142)),0)</f>
        <v>0</v>
      </c>
      <c r="G1142" s="1">
        <f t="shared" si="414"/>
        <v>843</v>
      </c>
      <c r="H1142" s="2">
        <f t="shared" si="415"/>
        <v>0.27923153362040409</v>
      </c>
      <c r="I1142" s="2"/>
      <c r="J1142" s="2">
        <f t="shared" si="427"/>
        <v>0.62702881748923489</v>
      </c>
      <c r="K1142" s="2">
        <f t="shared" si="428"/>
        <v>0.34779728386883074</v>
      </c>
      <c r="L1142" s="2">
        <f t="shared" si="429"/>
        <v>0</v>
      </c>
      <c r="M1142" s="2">
        <f t="shared" si="430"/>
        <v>2.5173898641934367E-2</v>
      </c>
      <c r="N1142" s="113">
        <v>1893</v>
      </c>
      <c r="O1142" s="113">
        <v>1050</v>
      </c>
      <c r="P1142" s="113"/>
      <c r="Q1142" s="113">
        <v>76</v>
      </c>
      <c r="R1142" s="113"/>
      <c r="S1142" s="113"/>
      <c r="T1142" s="113"/>
      <c r="U1142" s="113"/>
      <c r="V1142" s="113"/>
      <c r="W1142" s="113"/>
      <c r="X1142" s="113"/>
      <c r="Y1142" s="113"/>
      <c r="Z1142" s="113"/>
      <c r="AA1142" s="113"/>
      <c r="AB1142" s="113"/>
      <c r="AC1142" s="113"/>
      <c r="AD1142" s="113"/>
      <c r="AE1142" s="113"/>
      <c r="AG1142" s="7">
        <f>IF(Q1142&gt;0,RANK(Q1142,(N1142:P1142,Q1142:AE1142)),0)</f>
        <v>3</v>
      </c>
      <c r="AH1142" s="7">
        <f>IF(R1142&gt;0,RANK(R1142,(N1142:P1142,Q1142:AE1142)),0)</f>
        <v>0</v>
      </c>
      <c r="AI1142" s="7">
        <f>IF(T1142&gt;0,RANK(T1142,(N1142:P1142,Q1142:AE1142)),0)</f>
        <v>0</v>
      </c>
      <c r="AJ1142" s="7">
        <f>IF(S1142&gt;0,RANK(S1142,(N1142:P1142,Q1142:AE1142)),0)</f>
        <v>0</v>
      </c>
      <c r="AK1142" s="2">
        <f t="shared" si="431"/>
        <v>2.5173898641934415E-2</v>
      </c>
      <c r="AL1142" s="2">
        <f t="shared" si="432"/>
        <v>0</v>
      </c>
      <c r="AM1142" s="2">
        <f t="shared" si="433"/>
        <v>0</v>
      </c>
      <c r="AN1142" s="2">
        <f t="shared" si="434"/>
        <v>0</v>
      </c>
      <c r="AP1142" t="s">
        <v>1996</v>
      </c>
      <c r="AQ1142" t="s">
        <v>559</v>
      </c>
      <c r="AR1142">
        <v>1</v>
      </c>
      <c r="AT1142" s="97">
        <v>21</v>
      </c>
      <c r="AU1142" s="99">
        <v>219</v>
      </c>
      <c r="AV1142" s="103">
        <f t="shared" si="425"/>
        <v>21219</v>
      </c>
      <c r="AX1142" s="7" t="s">
        <v>1370</v>
      </c>
    </row>
    <row r="1143" spans="1:50" ht="12.75" hidden="1" customHeight="1" outlineLevel="1">
      <c r="A1143" t="s">
        <v>2009</v>
      </c>
      <c r="B1143" t="s">
        <v>559</v>
      </c>
      <c r="C1143" s="1">
        <f t="shared" si="426"/>
        <v>4151</v>
      </c>
      <c r="D1143" s="7">
        <f>IF(N1143&gt;0, RANK(N1143,(N1143:P1143,Q1143:AE1143)),0)</f>
        <v>1</v>
      </c>
      <c r="E1143" s="7">
        <f>IF(O1143&gt;0,RANK(O1143,(N1143:P1143,Q1143:AE1143)),0)</f>
        <v>2</v>
      </c>
      <c r="F1143" s="7">
        <f>IF(P1143&gt;0,RANK(P1143,(N1143:P1143,Q1143:AE1143)),0)</f>
        <v>0</v>
      </c>
      <c r="G1143" s="1">
        <f t="shared" si="414"/>
        <v>1521</v>
      </c>
      <c r="H1143" s="2">
        <f t="shared" si="415"/>
        <v>0.36641773066730909</v>
      </c>
      <c r="I1143" s="2"/>
      <c r="J1143" s="2">
        <f t="shared" si="427"/>
        <v>0.67549987954709712</v>
      </c>
      <c r="K1143" s="2">
        <f t="shared" si="428"/>
        <v>0.30908214887978802</v>
      </c>
      <c r="L1143" s="2">
        <f t="shared" si="429"/>
        <v>0</v>
      </c>
      <c r="M1143" s="2">
        <f t="shared" si="430"/>
        <v>1.5417971573114864E-2</v>
      </c>
      <c r="N1143" s="113">
        <v>2804</v>
      </c>
      <c r="O1143" s="113">
        <v>1283</v>
      </c>
      <c r="P1143" s="113"/>
      <c r="Q1143" s="113">
        <v>64</v>
      </c>
      <c r="R1143" s="113"/>
      <c r="S1143" s="113"/>
      <c r="T1143" s="113"/>
      <c r="U1143" s="113"/>
      <c r="V1143" s="113"/>
      <c r="W1143" s="113"/>
      <c r="X1143" s="113"/>
      <c r="Y1143" s="113"/>
      <c r="Z1143" s="113"/>
      <c r="AA1143" s="113"/>
      <c r="AB1143" s="113"/>
      <c r="AC1143" s="113"/>
      <c r="AD1143" s="113"/>
      <c r="AE1143" s="113"/>
      <c r="AG1143" s="7">
        <f>IF(Q1143&gt;0,RANK(Q1143,(N1143:P1143,Q1143:AE1143)),0)</f>
        <v>3</v>
      </c>
      <c r="AH1143" s="7">
        <f>IF(R1143&gt;0,RANK(R1143,(N1143:P1143,Q1143:AE1143)),0)</f>
        <v>0</v>
      </c>
      <c r="AI1143" s="7">
        <f>IF(T1143&gt;0,RANK(T1143,(N1143:P1143,Q1143:AE1143)),0)</f>
        <v>0</v>
      </c>
      <c r="AJ1143" s="7">
        <f>IF(S1143&gt;0,RANK(S1143,(N1143:P1143,Q1143:AE1143)),0)</f>
        <v>0</v>
      </c>
      <c r="AK1143" s="2">
        <f t="shared" si="431"/>
        <v>1.5417971573114912E-2</v>
      </c>
      <c r="AL1143" s="2">
        <f t="shared" si="432"/>
        <v>0</v>
      </c>
      <c r="AM1143" s="2">
        <f t="shared" si="433"/>
        <v>0</v>
      </c>
      <c r="AN1143" s="2">
        <f t="shared" si="434"/>
        <v>0</v>
      </c>
      <c r="AP1143" t="s">
        <v>2009</v>
      </c>
      <c r="AQ1143" t="s">
        <v>559</v>
      </c>
      <c r="AR1143">
        <v>1</v>
      </c>
      <c r="AT1143" s="97">
        <v>21</v>
      </c>
      <c r="AU1143" s="99">
        <v>221</v>
      </c>
      <c r="AV1143" s="103">
        <f t="shared" si="425"/>
        <v>21221</v>
      </c>
      <c r="AX1143" s="7" t="s">
        <v>1370</v>
      </c>
    </row>
    <row r="1144" spans="1:50" ht="12.75" hidden="1" customHeight="1" outlineLevel="1">
      <c r="A1144" t="s">
        <v>1600</v>
      </c>
      <c r="B1144" t="s">
        <v>559</v>
      </c>
      <c r="C1144" s="1">
        <f t="shared" si="426"/>
        <v>2514</v>
      </c>
      <c r="D1144" s="7">
        <f>IF(N1144&gt;0, RANK(N1144,(N1144:P1144,Q1144:AE1144)),0)</f>
        <v>1</v>
      </c>
      <c r="E1144" s="7">
        <f>IF(O1144&gt;0,RANK(O1144,(N1144:P1144,Q1144:AE1144)),0)</f>
        <v>2</v>
      </c>
      <c r="F1144" s="7">
        <f>IF(P1144&gt;0,RANK(P1144,(N1144:P1144,Q1144:AE1144)),0)</f>
        <v>0</v>
      </c>
      <c r="G1144" s="1">
        <f t="shared" si="414"/>
        <v>1322</v>
      </c>
      <c r="H1144" s="2">
        <f t="shared" si="415"/>
        <v>0.52585521081941133</v>
      </c>
      <c r="I1144" s="2"/>
      <c r="J1144" s="2">
        <f t="shared" si="427"/>
        <v>0.75775656324582341</v>
      </c>
      <c r="K1144" s="2">
        <f t="shared" si="428"/>
        <v>0.23190135242641211</v>
      </c>
      <c r="L1144" s="2">
        <f t="shared" si="429"/>
        <v>0</v>
      </c>
      <c r="M1144" s="2">
        <f t="shared" si="430"/>
        <v>1.0342084327764484E-2</v>
      </c>
      <c r="N1144" s="113">
        <v>1905</v>
      </c>
      <c r="O1144" s="113">
        <v>583</v>
      </c>
      <c r="P1144" s="113"/>
      <c r="Q1144" s="113">
        <v>26</v>
      </c>
      <c r="R1144" s="113"/>
      <c r="S1144" s="113"/>
      <c r="T1144" s="113"/>
      <c r="U1144" s="113"/>
      <c r="V1144" s="113"/>
      <c r="W1144" s="113"/>
      <c r="X1144" s="113"/>
      <c r="Y1144" s="113"/>
      <c r="Z1144" s="113"/>
      <c r="AA1144" s="113"/>
      <c r="AB1144" s="113"/>
      <c r="AC1144" s="113"/>
      <c r="AD1144" s="113"/>
      <c r="AE1144" s="113"/>
      <c r="AG1144" s="7">
        <f>IF(Q1144&gt;0,RANK(Q1144,(N1144:P1144,Q1144:AE1144)),0)</f>
        <v>3</v>
      </c>
      <c r="AH1144" s="7">
        <f>IF(R1144&gt;0,RANK(R1144,(N1144:P1144,Q1144:AE1144)),0)</f>
        <v>0</v>
      </c>
      <c r="AI1144" s="7">
        <f>IF(T1144&gt;0,RANK(T1144,(N1144:P1144,Q1144:AE1144)),0)</f>
        <v>0</v>
      </c>
      <c r="AJ1144" s="7">
        <f>IF(S1144&gt;0,RANK(S1144,(N1144:P1144,Q1144:AE1144)),0)</f>
        <v>0</v>
      </c>
      <c r="AK1144" s="2">
        <f t="shared" si="431"/>
        <v>1.0342084327764518E-2</v>
      </c>
      <c r="AL1144" s="2">
        <f t="shared" si="432"/>
        <v>0</v>
      </c>
      <c r="AM1144" s="2">
        <f t="shared" si="433"/>
        <v>0</v>
      </c>
      <c r="AN1144" s="2">
        <f t="shared" si="434"/>
        <v>0</v>
      </c>
      <c r="AP1144" t="s">
        <v>1600</v>
      </c>
      <c r="AQ1144" t="s">
        <v>559</v>
      </c>
      <c r="AR1144">
        <v>4</v>
      </c>
      <c r="AT1144" s="97">
        <v>21</v>
      </c>
      <c r="AU1144" s="99">
        <v>223</v>
      </c>
      <c r="AV1144" s="103">
        <f t="shared" si="425"/>
        <v>21223</v>
      </c>
      <c r="AX1144" s="7" t="s">
        <v>1370</v>
      </c>
    </row>
    <row r="1145" spans="1:50" ht="12.75" hidden="1" customHeight="1" outlineLevel="1">
      <c r="A1145" t="s">
        <v>762</v>
      </c>
      <c r="B1145" t="s">
        <v>559</v>
      </c>
      <c r="C1145" s="1">
        <f t="shared" si="426"/>
        <v>5308</v>
      </c>
      <c r="D1145" s="7">
        <f>IF(N1145&gt;0, RANK(N1145,(N1145:P1145,Q1145:AE1145)),0)</f>
        <v>1</v>
      </c>
      <c r="E1145" s="7">
        <f>IF(O1145&gt;0,RANK(O1145,(N1145:P1145,Q1145:AE1145)),0)</f>
        <v>2</v>
      </c>
      <c r="F1145" s="7">
        <f>IF(P1145&gt;0,RANK(P1145,(N1145:P1145,Q1145:AE1145)),0)</f>
        <v>0</v>
      </c>
      <c r="G1145" s="1">
        <f t="shared" si="414"/>
        <v>3305</v>
      </c>
      <c r="H1145" s="2">
        <f t="shared" si="415"/>
        <v>0.62264506405425768</v>
      </c>
      <c r="I1145" s="2"/>
      <c r="J1145" s="2">
        <f t="shared" si="427"/>
        <v>0.80746043707611148</v>
      </c>
      <c r="K1145" s="2">
        <f t="shared" si="428"/>
        <v>0.1848153730218538</v>
      </c>
      <c r="L1145" s="2">
        <f t="shared" si="429"/>
        <v>0</v>
      </c>
      <c r="M1145" s="2">
        <f t="shared" si="430"/>
        <v>7.7241899020347171E-3</v>
      </c>
      <c r="N1145" s="113">
        <v>4286</v>
      </c>
      <c r="O1145" s="113">
        <v>981</v>
      </c>
      <c r="P1145" s="113"/>
      <c r="Q1145" s="113">
        <v>41</v>
      </c>
      <c r="R1145" s="113"/>
      <c r="S1145" s="113"/>
      <c r="T1145" s="113"/>
      <c r="U1145" s="113"/>
      <c r="V1145" s="113"/>
      <c r="W1145" s="113"/>
      <c r="X1145" s="113"/>
      <c r="Y1145" s="113"/>
      <c r="Z1145" s="113"/>
      <c r="AA1145" s="113"/>
      <c r="AB1145" s="113"/>
      <c r="AC1145" s="113"/>
      <c r="AD1145" s="113"/>
      <c r="AE1145" s="113"/>
      <c r="AG1145" s="7">
        <f>IF(Q1145&gt;0,RANK(Q1145,(N1145:P1145,Q1145:AE1145)),0)</f>
        <v>3</v>
      </c>
      <c r="AH1145" s="7">
        <f>IF(R1145&gt;0,RANK(R1145,(N1145:P1145,Q1145:AE1145)),0)</f>
        <v>0</v>
      </c>
      <c r="AI1145" s="7">
        <f>IF(T1145&gt;0,RANK(T1145,(N1145:P1145,Q1145:AE1145)),0)</f>
        <v>0</v>
      </c>
      <c r="AJ1145" s="7">
        <f>IF(S1145&gt;0,RANK(S1145,(N1145:P1145,Q1145:AE1145)),0)</f>
        <v>0</v>
      </c>
      <c r="AK1145" s="2">
        <f t="shared" si="431"/>
        <v>7.7241899020346651E-3</v>
      </c>
      <c r="AL1145" s="2">
        <f t="shared" si="432"/>
        <v>0</v>
      </c>
      <c r="AM1145" s="2">
        <f t="shared" si="433"/>
        <v>0</v>
      </c>
      <c r="AN1145" s="2">
        <f t="shared" si="434"/>
        <v>0</v>
      </c>
      <c r="AP1145" t="s">
        <v>762</v>
      </c>
      <c r="AQ1145" t="s">
        <v>559</v>
      </c>
      <c r="AR1145">
        <v>1</v>
      </c>
      <c r="AT1145" s="97">
        <v>21</v>
      </c>
      <c r="AU1145" s="99">
        <v>225</v>
      </c>
      <c r="AV1145" s="103">
        <f t="shared" si="425"/>
        <v>21225</v>
      </c>
      <c r="AX1145" s="7" t="s">
        <v>1370</v>
      </c>
    </row>
    <row r="1146" spans="1:50" ht="12.75" hidden="1" customHeight="1" outlineLevel="1">
      <c r="A1146" t="s">
        <v>1881</v>
      </c>
      <c r="B1146" t="s">
        <v>559</v>
      </c>
      <c r="C1146" s="1">
        <f t="shared" si="426"/>
        <v>28008</v>
      </c>
      <c r="D1146" s="7">
        <f>IF(N1146&gt;0, RANK(N1146,(N1146:P1146,Q1146:AE1146)),0)</f>
        <v>1</v>
      </c>
      <c r="E1146" s="7">
        <f>IF(O1146&gt;0,RANK(O1146,(N1146:P1146,Q1146:AE1146)),0)</f>
        <v>2</v>
      </c>
      <c r="F1146" s="7">
        <f>IF(P1146&gt;0,RANK(P1146,(N1146:P1146,Q1146:AE1146)),0)</f>
        <v>0</v>
      </c>
      <c r="G1146" s="1">
        <f t="shared" si="414"/>
        <v>619</v>
      </c>
      <c r="H1146" s="2">
        <f t="shared" si="415"/>
        <v>2.2100828334761496E-2</v>
      </c>
      <c r="I1146" s="2"/>
      <c r="J1146" s="2">
        <f t="shared" si="427"/>
        <v>0.50617680662667808</v>
      </c>
      <c r="K1146" s="2">
        <f t="shared" si="428"/>
        <v>0.48407597829191662</v>
      </c>
      <c r="L1146" s="2">
        <f t="shared" si="429"/>
        <v>0</v>
      </c>
      <c r="M1146" s="2">
        <f t="shared" si="430"/>
        <v>9.7472150814053027E-3</v>
      </c>
      <c r="N1146" s="113">
        <v>14177</v>
      </c>
      <c r="O1146" s="113">
        <v>13558</v>
      </c>
      <c r="P1146" s="113"/>
      <c r="Q1146" s="113">
        <v>273</v>
      </c>
      <c r="R1146" s="113"/>
      <c r="S1146" s="113"/>
      <c r="T1146" s="113"/>
      <c r="U1146" s="113"/>
      <c r="V1146" s="113"/>
      <c r="W1146" s="113"/>
      <c r="X1146" s="113"/>
      <c r="Y1146" s="113"/>
      <c r="Z1146" s="113"/>
      <c r="AA1146" s="113"/>
      <c r="AB1146" s="113"/>
      <c r="AC1146" s="113"/>
      <c r="AD1146" s="113"/>
      <c r="AE1146" s="113"/>
      <c r="AG1146" s="7">
        <f>IF(Q1146&gt;0,RANK(Q1146,(N1146:P1146,Q1146:AE1146)),0)</f>
        <v>3</v>
      </c>
      <c r="AH1146" s="7">
        <f>IF(R1146&gt;0,RANK(R1146,(N1146:P1146,Q1146:AE1146)),0)</f>
        <v>0</v>
      </c>
      <c r="AI1146" s="7">
        <f>IF(T1146&gt;0,RANK(T1146,(N1146:P1146,Q1146:AE1146)),0)</f>
        <v>0</v>
      </c>
      <c r="AJ1146" s="7">
        <f>IF(S1146&gt;0,RANK(S1146,(N1146:P1146,Q1146:AE1146)),0)</f>
        <v>0</v>
      </c>
      <c r="AK1146" s="2">
        <f t="shared" si="431"/>
        <v>9.7472150814053131E-3</v>
      </c>
      <c r="AL1146" s="2">
        <f t="shared" si="432"/>
        <v>0</v>
      </c>
      <c r="AM1146" s="2">
        <f t="shared" si="433"/>
        <v>0</v>
      </c>
      <c r="AN1146" s="2">
        <f t="shared" si="434"/>
        <v>0</v>
      </c>
      <c r="AP1146" t="s">
        <v>1881</v>
      </c>
      <c r="AQ1146" t="s">
        <v>559</v>
      </c>
      <c r="AR1146">
        <v>2</v>
      </c>
      <c r="AT1146" s="97">
        <v>21</v>
      </c>
      <c r="AU1146" s="99">
        <v>227</v>
      </c>
      <c r="AV1146" s="103">
        <f t="shared" si="425"/>
        <v>21227</v>
      </c>
      <c r="AX1146" s="7" t="s">
        <v>1370</v>
      </c>
    </row>
    <row r="1147" spans="1:50" ht="12.75" hidden="1" customHeight="1" outlineLevel="1">
      <c r="A1147" t="s">
        <v>2040</v>
      </c>
      <c r="B1147" t="s">
        <v>559</v>
      </c>
      <c r="C1147" s="1">
        <f t="shared" si="426"/>
        <v>3889</v>
      </c>
      <c r="D1147" s="7">
        <f>IF(N1147&gt;0, RANK(N1147,(N1147:P1147,Q1147:AE1147)),0)</f>
        <v>1</v>
      </c>
      <c r="E1147" s="7">
        <f>IF(O1147&gt;0,RANK(O1147,(N1147:P1147,Q1147:AE1147)),0)</f>
        <v>2</v>
      </c>
      <c r="F1147" s="7">
        <f>IF(P1147&gt;0,RANK(P1147,(N1147:P1147,Q1147:AE1147)),0)</f>
        <v>0</v>
      </c>
      <c r="G1147" s="1">
        <f t="shared" si="414"/>
        <v>1187</v>
      </c>
      <c r="H1147" s="2">
        <f t="shared" si="415"/>
        <v>0.30521985086140396</v>
      </c>
      <c r="I1147" s="2"/>
      <c r="J1147" s="2">
        <f t="shared" si="427"/>
        <v>0.64335304705579843</v>
      </c>
      <c r="K1147" s="2">
        <f t="shared" si="428"/>
        <v>0.33813319619439447</v>
      </c>
      <c r="L1147" s="2">
        <f t="shared" si="429"/>
        <v>0</v>
      </c>
      <c r="M1147" s="2">
        <f t="shared" si="430"/>
        <v>1.8513756749807098E-2</v>
      </c>
      <c r="N1147" s="113">
        <v>2502</v>
      </c>
      <c r="O1147" s="113">
        <v>1315</v>
      </c>
      <c r="P1147" s="113"/>
      <c r="Q1147" s="113">
        <v>72</v>
      </c>
      <c r="R1147" s="113"/>
      <c r="S1147" s="113"/>
      <c r="T1147" s="113"/>
      <c r="U1147" s="113"/>
      <c r="V1147" s="113"/>
      <c r="W1147" s="113"/>
      <c r="X1147" s="113"/>
      <c r="Y1147" s="113"/>
      <c r="Z1147" s="113"/>
      <c r="AA1147" s="113"/>
      <c r="AB1147" s="113"/>
      <c r="AC1147" s="113"/>
      <c r="AD1147" s="113"/>
      <c r="AE1147" s="113"/>
      <c r="AG1147" s="7">
        <f>IF(Q1147&gt;0,RANK(Q1147,(N1147:P1147,Q1147:AE1147)),0)</f>
        <v>3</v>
      </c>
      <c r="AH1147" s="7">
        <f>IF(R1147&gt;0,RANK(R1147,(N1147:P1147,Q1147:AE1147)),0)</f>
        <v>0</v>
      </c>
      <c r="AI1147" s="7">
        <f>IF(T1147&gt;0,RANK(T1147,(N1147:P1147,Q1147:AE1147)),0)</f>
        <v>0</v>
      </c>
      <c r="AJ1147" s="7">
        <f>IF(S1147&gt;0,RANK(S1147,(N1147:P1147,Q1147:AE1147)),0)</f>
        <v>0</v>
      </c>
      <c r="AK1147" s="2">
        <f t="shared" si="431"/>
        <v>1.851375674980715E-2</v>
      </c>
      <c r="AL1147" s="2">
        <f t="shared" si="432"/>
        <v>0</v>
      </c>
      <c r="AM1147" s="2">
        <f t="shared" si="433"/>
        <v>0</v>
      </c>
      <c r="AN1147" s="2">
        <f t="shared" si="434"/>
        <v>0</v>
      </c>
      <c r="AP1147" t="s">
        <v>2040</v>
      </c>
      <c r="AQ1147" t="s">
        <v>559</v>
      </c>
      <c r="AR1147">
        <v>2</v>
      </c>
      <c r="AT1147" s="97">
        <v>21</v>
      </c>
      <c r="AU1147" s="99">
        <v>229</v>
      </c>
      <c r="AV1147" s="103">
        <f t="shared" si="425"/>
        <v>21229</v>
      </c>
      <c r="AX1147" s="7" t="s">
        <v>1370</v>
      </c>
    </row>
    <row r="1148" spans="1:50" ht="12.75" hidden="1" customHeight="1" outlineLevel="1">
      <c r="A1148" t="s">
        <v>1882</v>
      </c>
      <c r="B1148" t="s">
        <v>559</v>
      </c>
      <c r="C1148" s="1">
        <f t="shared" si="426"/>
        <v>5314</v>
      </c>
      <c r="D1148" s="7">
        <f>IF(N1148&gt;0, RANK(N1148,(N1148:P1148,Q1148:AE1148)),0)</f>
        <v>1</v>
      </c>
      <c r="E1148" s="7">
        <f>IF(O1148&gt;0,RANK(O1148,(N1148:P1148,Q1148:AE1148)),0)</f>
        <v>2</v>
      </c>
      <c r="F1148" s="7">
        <f>IF(P1148&gt;0,RANK(P1148,(N1148:P1148,Q1148:AE1148)),0)</f>
        <v>0</v>
      </c>
      <c r="G1148" s="1">
        <f t="shared" si="414"/>
        <v>85</v>
      </c>
      <c r="H1148" s="2">
        <f t="shared" si="415"/>
        <v>1.5995483628152053E-2</v>
      </c>
      <c r="I1148" s="2"/>
      <c r="J1148" s="2">
        <f t="shared" si="427"/>
        <v>0.50338727888596158</v>
      </c>
      <c r="K1148" s="2">
        <f t="shared" si="428"/>
        <v>0.48739179525780957</v>
      </c>
      <c r="L1148" s="2">
        <f t="shared" si="429"/>
        <v>0</v>
      </c>
      <c r="M1148" s="2">
        <f t="shared" si="430"/>
        <v>9.2209258562288565E-3</v>
      </c>
      <c r="N1148" s="113">
        <v>2675</v>
      </c>
      <c r="O1148" s="113">
        <v>2590</v>
      </c>
      <c r="P1148" s="113"/>
      <c r="Q1148" s="113">
        <v>49</v>
      </c>
      <c r="R1148" s="113"/>
      <c r="S1148" s="113"/>
      <c r="T1148" s="113"/>
      <c r="U1148" s="113"/>
      <c r="V1148" s="113"/>
      <c r="W1148" s="113"/>
      <c r="X1148" s="113"/>
      <c r="Y1148" s="113"/>
      <c r="Z1148" s="113"/>
      <c r="AA1148" s="113"/>
      <c r="AB1148" s="113"/>
      <c r="AC1148" s="113"/>
      <c r="AD1148" s="113"/>
      <c r="AE1148" s="113"/>
      <c r="AG1148" s="7">
        <f>IF(Q1148&gt;0,RANK(Q1148,(N1148:P1148,Q1148:AE1148)),0)</f>
        <v>3</v>
      </c>
      <c r="AH1148" s="7">
        <f>IF(R1148&gt;0,RANK(R1148,(N1148:P1148,Q1148:AE1148)),0)</f>
        <v>0</v>
      </c>
      <c r="AI1148" s="7">
        <f>IF(T1148&gt;0,RANK(T1148,(N1148:P1148,Q1148:AE1148)),0)</f>
        <v>0</v>
      </c>
      <c r="AJ1148" s="7">
        <f>IF(S1148&gt;0,RANK(S1148,(N1148:P1148,Q1148:AE1148)),0)</f>
        <v>0</v>
      </c>
      <c r="AK1148" s="2">
        <f t="shared" si="431"/>
        <v>9.2209258562288288E-3</v>
      </c>
      <c r="AL1148" s="2">
        <f t="shared" si="432"/>
        <v>0</v>
      </c>
      <c r="AM1148" s="2">
        <f t="shared" si="433"/>
        <v>0</v>
      </c>
      <c r="AN1148" s="2">
        <f t="shared" si="434"/>
        <v>0</v>
      </c>
      <c r="AP1148" t="s">
        <v>1882</v>
      </c>
      <c r="AQ1148" t="s">
        <v>559</v>
      </c>
      <c r="AR1148">
        <v>5</v>
      </c>
      <c r="AT1148" s="97">
        <v>21</v>
      </c>
      <c r="AU1148" s="99">
        <v>231</v>
      </c>
      <c r="AV1148" s="103">
        <f t="shared" si="425"/>
        <v>21231</v>
      </c>
      <c r="AX1148" s="7" t="s">
        <v>1370</v>
      </c>
    </row>
    <row r="1149" spans="1:50" ht="12.75" hidden="1" customHeight="1" outlineLevel="1">
      <c r="A1149" t="s">
        <v>1748</v>
      </c>
      <c r="B1149" t="s">
        <v>559</v>
      </c>
      <c r="C1149" s="1">
        <f t="shared" si="426"/>
        <v>5197</v>
      </c>
      <c r="D1149" s="7">
        <f>IF(N1149&gt;0, RANK(N1149,(N1149:P1149,Q1149:AE1149)),0)</f>
        <v>1</v>
      </c>
      <c r="E1149" s="7">
        <f>IF(O1149&gt;0,RANK(O1149,(N1149:P1149,Q1149:AE1149)),0)</f>
        <v>2</v>
      </c>
      <c r="F1149" s="7">
        <f>IF(P1149&gt;0,RANK(P1149,(N1149:P1149,Q1149:AE1149)),0)</f>
        <v>0</v>
      </c>
      <c r="G1149" s="1">
        <f t="shared" si="414"/>
        <v>3346</v>
      </c>
      <c r="H1149" s="2">
        <f t="shared" si="415"/>
        <v>0.64383298056571103</v>
      </c>
      <c r="I1149" s="2"/>
      <c r="J1149" s="2">
        <f t="shared" si="427"/>
        <v>0.81585530113527038</v>
      </c>
      <c r="K1149" s="2">
        <f t="shared" si="428"/>
        <v>0.17202232056955935</v>
      </c>
      <c r="L1149" s="2">
        <f t="shared" si="429"/>
        <v>0</v>
      </c>
      <c r="M1149" s="2">
        <f t="shared" si="430"/>
        <v>1.2122378295170266E-2</v>
      </c>
      <c r="N1149" s="113">
        <v>4240</v>
      </c>
      <c r="O1149" s="113">
        <v>894</v>
      </c>
      <c r="P1149" s="113"/>
      <c r="Q1149" s="113">
        <v>63</v>
      </c>
      <c r="R1149" s="113"/>
      <c r="S1149" s="113"/>
      <c r="T1149" s="113"/>
      <c r="U1149" s="113"/>
      <c r="V1149" s="113"/>
      <c r="W1149" s="113"/>
      <c r="X1149" s="113"/>
      <c r="Y1149" s="113"/>
      <c r="Z1149" s="113"/>
      <c r="AA1149" s="113"/>
      <c r="AB1149" s="113"/>
      <c r="AC1149" s="113"/>
      <c r="AD1149" s="113"/>
      <c r="AE1149" s="113"/>
      <c r="AG1149" s="7">
        <f>IF(Q1149&gt;0,RANK(Q1149,(N1149:P1149,Q1149:AE1149)),0)</f>
        <v>3</v>
      </c>
      <c r="AH1149" s="7">
        <f>IF(R1149&gt;0,RANK(R1149,(N1149:P1149,Q1149:AE1149)),0)</f>
        <v>0</v>
      </c>
      <c r="AI1149" s="7">
        <f>IF(T1149&gt;0,RANK(T1149,(N1149:P1149,Q1149:AE1149)),0)</f>
        <v>0</v>
      </c>
      <c r="AJ1149" s="7">
        <f>IF(S1149&gt;0,RANK(S1149,(N1149:P1149,Q1149:AE1149)),0)</f>
        <v>0</v>
      </c>
      <c r="AK1149" s="2">
        <f t="shared" si="431"/>
        <v>1.2122378295170291E-2</v>
      </c>
      <c r="AL1149" s="2">
        <f t="shared" si="432"/>
        <v>0</v>
      </c>
      <c r="AM1149" s="2">
        <f t="shared" si="433"/>
        <v>0</v>
      </c>
      <c r="AN1149" s="2">
        <f t="shared" si="434"/>
        <v>0</v>
      </c>
      <c r="AP1149" t="s">
        <v>1748</v>
      </c>
      <c r="AQ1149" t="s">
        <v>559</v>
      </c>
      <c r="AR1149">
        <v>1</v>
      </c>
      <c r="AT1149" s="97">
        <v>21</v>
      </c>
      <c r="AU1149" s="99">
        <v>233</v>
      </c>
      <c r="AV1149" s="103">
        <f t="shared" si="425"/>
        <v>21233</v>
      </c>
      <c r="AX1149" s="7" t="s">
        <v>1370</v>
      </c>
    </row>
    <row r="1150" spans="1:50" ht="12.75" hidden="1" customHeight="1" outlineLevel="1">
      <c r="A1150" t="s">
        <v>1500</v>
      </c>
      <c r="B1150" t="s">
        <v>559</v>
      </c>
      <c r="C1150" s="1">
        <f t="shared" si="426"/>
        <v>9150</v>
      </c>
      <c r="D1150" s="7">
        <f>IF(N1150&gt;0, RANK(N1150,(N1150:P1150,Q1150:AE1150)),0)</f>
        <v>1</v>
      </c>
      <c r="E1150" s="7">
        <f>IF(O1150&gt;0,RANK(O1150,(N1150:P1150,Q1150:AE1150)),0)</f>
        <v>2</v>
      </c>
      <c r="F1150" s="7">
        <f>IF(P1150&gt;0,RANK(P1150,(N1150:P1150,Q1150:AE1150)),0)</f>
        <v>0</v>
      </c>
      <c r="G1150" s="1">
        <f t="shared" si="414"/>
        <v>206</v>
      </c>
      <c r="H1150" s="2">
        <f t="shared" si="415"/>
        <v>2.2513661202185793E-2</v>
      </c>
      <c r="I1150" s="2"/>
      <c r="J1150" s="2">
        <f t="shared" si="427"/>
        <v>0.50382513661202188</v>
      </c>
      <c r="K1150" s="2">
        <f t="shared" si="428"/>
        <v>0.48131147540983604</v>
      </c>
      <c r="L1150" s="2">
        <f t="shared" si="429"/>
        <v>0</v>
      </c>
      <c r="M1150" s="2">
        <f t="shared" si="430"/>
        <v>1.4863387978142073E-2</v>
      </c>
      <c r="N1150" s="113">
        <v>4610</v>
      </c>
      <c r="O1150" s="113">
        <v>4404</v>
      </c>
      <c r="P1150" s="113"/>
      <c r="Q1150" s="113">
        <v>136</v>
      </c>
      <c r="R1150" s="113"/>
      <c r="S1150" s="113"/>
      <c r="T1150" s="113"/>
      <c r="U1150" s="113"/>
      <c r="V1150" s="113"/>
      <c r="W1150" s="113"/>
      <c r="X1150" s="113"/>
      <c r="Y1150" s="113"/>
      <c r="Z1150" s="113"/>
      <c r="AA1150" s="113"/>
      <c r="AB1150" s="113"/>
      <c r="AC1150" s="113"/>
      <c r="AD1150" s="113"/>
      <c r="AE1150" s="113"/>
      <c r="AG1150" s="7">
        <f>IF(Q1150&gt;0,RANK(Q1150,(N1150:P1150,Q1150:AE1150)),0)</f>
        <v>3</v>
      </c>
      <c r="AH1150" s="7">
        <f>IF(R1150&gt;0,RANK(R1150,(N1150:P1150,Q1150:AE1150)),0)</f>
        <v>0</v>
      </c>
      <c r="AI1150" s="7">
        <f>IF(T1150&gt;0,RANK(T1150,(N1150:P1150,Q1150:AE1150)),0)</f>
        <v>0</v>
      </c>
      <c r="AJ1150" s="7">
        <f>IF(S1150&gt;0,RANK(S1150,(N1150:P1150,Q1150:AE1150)),0)</f>
        <v>0</v>
      </c>
      <c r="AK1150" s="2">
        <f t="shared" si="431"/>
        <v>1.4863387978142076E-2</v>
      </c>
      <c r="AL1150" s="2">
        <f t="shared" si="432"/>
        <v>0</v>
      </c>
      <c r="AM1150" s="2">
        <f t="shared" si="433"/>
        <v>0</v>
      </c>
      <c r="AN1150" s="2">
        <f t="shared" si="434"/>
        <v>0</v>
      </c>
      <c r="AP1150" t="s">
        <v>1500</v>
      </c>
      <c r="AQ1150" t="s">
        <v>559</v>
      </c>
      <c r="AR1150">
        <v>5</v>
      </c>
      <c r="AT1150" s="97">
        <v>21</v>
      </c>
      <c r="AU1150" s="99">
        <v>235</v>
      </c>
      <c r="AV1150" s="103">
        <f t="shared" si="425"/>
        <v>21235</v>
      </c>
      <c r="AX1150" s="7" t="s">
        <v>1370</v>
      </c>
    </row>
    <row r="1151" spans="1:50" ht="12.75" hidden="1" customHeight="1" outlineLevel="1">
      <c r="A1151" t="s">
        <v>1601</v>
      </c>
      <c r="B1151" t="s">
        <v>559</v>
      </c>
      <c r="C1151" s="1">
        <f t="shared" si="426"/>
        <v>2200</v>
      </c>
      <c r="D1151" s="7">
        <f>IF(N1151&gt;0, RANK(N1151,(N1151:P1151,Q1151:AE1151)),0)</f>
        <v>1</v>
      </c>
      <c r="E1151" s="7">
        <f>IF(O1151&gt;0,RANK(O1151,(N1151:P1151,Q1151:AE1151)),0)</f>
        <v>2</v>
      </c>
      <c r="F1151" s="7">
        <f>IF(P1151&gt;0,RANK(P1151,(N1151:P1151,Q1151:AE1151)),0)</f>
        <v>0</v>
      </c>
      <c r="G1151" s="1">
        <f t="shared" ref="G1151:G1214" si="435">IF(C1151&gt;0,MAX(N1151:P1151)-LARGE(N1151:P1151,2),0)</f>
        <v>1289</v>
      </c>
      <c r="H1151" s="2">
        <f t="shared" ref="H1151:H1214" si="436">IF(C1151&gt;0,G1151/C1151,0)</f>
        <v>0.58590909090909093</v>
      </c>
      <c r="I1151" s="2"/>
      <c r="J1151" s="2">
        <f t="shared" si="427"/>
        <v>0.78636363636363638</v>
      </c>
      <c r="K1151" s="2">
        <f t="shared" si="428"/>
        <v>0.20045454545454544</v>
      </c>
      <c r="L1151" s="2">
        <f t="shared" si="429"/>
        <v>0</v>
      </c>
      <c r="M1151" s="2">
        <f t="shared" si="430"/>
        <v>1.3181818181818183E-2</v>
      </c>
      <c r="N1151" s="113">
        <v>1730</v>
      </c>
      <c r="O1151" s="113">
        <v>441</v>
      </c>
      <c r="P1151" s="113"/>
      <c r="Q1151" s="113">
        <v>29</v>
      </c>
      <c r="R1151" s="113"/>
      <c r="S1151" s="113"/>
      <c r="T1151" s="113"/>
      <c r="U1151" s="113"/>
      <c r="V1151" s="113"/>
      <c r="W1151" s="113"/>
      <c r="X1151" s="113"/>
      <c r="Y1151" s="113"/>
      <c r="Z1151" s="113"/>
      <c r="AA1151" s="113"/>
      <c r="AB1151" s="113"/>
      <c r="AC1151" s="113"/>
      <c r="AD1151" s="113"/>
      <c r="AE1151" s="113"/>
      <c r="AG1151" s="7">
        <f>IF(Q1151&gt;0,RANK(Q1151,(N1151:P1151,Q1151:AE1151)),0)</f>
        <v>3</v>
      </c>
      <c r="AH1151" s="7">
        <f>IF(R1151&gt;0,RANK(R1151,(N1151:P1151,Q1151:AE1151)),0)</f>
        <v>0</v>
      </c>
      <c r="AI1151" s="7">
        <f>IF(T1151&gt;0,RANK(T1151,(N1151:P1151,Q1151:AE1151)),0)</f>
        <v>0</v>
      </c>
      <c r="AJ1151" s="7">
        <f>IF(S1151&gt;0,RANK(S1151,(N1151:P1151,Q1151:AE1151)),0)</f>
        <v>0</v>
      </c>
      <c r="AK1151" s="2">
        <f t="shared" si="431"/>
        <v>1.3181818181818182E-2</v>
      </c>
      <c r="AL1151" s="2">
        <f t="shared" si="432"/>
        <v>0</v>
      </c>
      <c r="AM1151" s="2">
        <f t="shared" si="433"/>
        <v>0</v>
      </c>
      <c r="AN1151" s="2">
        <f t="shared" si="434"/>
        <v>0</v>
      </c>
      <c r="AP1151" t="s">
        <v>1601</v>
      </c>
      <c r="AQ1151" t="s">
        <v>559</v>
      </c>
      <c r="AR1151">
        <v>5</v>
      </c>
      <c r="AT1151" s="97">
        <v>21</v>
      </c>
      <c r="AU1151" s="99">
        <v>237</v>
      </c>
      <c r="AV1151" s="103">
        <f t="shared" si="425"/>
        <v>21237</v>
      </c>
      <c r="AX1151" s="7" t="s">
        <v>1370</v>
      </c>
    </row>
    <row r="1152" spans="1:50" ht="12" hidden="1" customHeight="1" outlineLevel="1">
      <c r="A1152" t="s">
        <v>1925</v>
      </c>
      <c r="B1152" t="s">
        <v>559</v>
      </c>
      <c r="C1152" s="1">
        <f t="shared" si="426"/>
        <v>7993</v>
      </c>
      <c r="D1152" s="7">
        <f>IF(N1152&gt;0, RANK(N1152,(N1152:P1152,Q1152:AE1152)),0)</f>
        <v>1</v>
      </c>
      <c r="E1152" s="7">
        <f>IF(O1152&gt;0,RANK(O1152,(N1152:P1152,Q1152:AE1152)),0)</f>
        <v>2</v>
      </c>
      <c r="F1152" s="7">
        <f>IF(P1152&gt;0,RANK(P1152,(N1152:P1152,Q1152:AE1152)),0)</f>
        <v>0</v>
      </c>
      <c r="G1152" s="1">
        <f t="shared" si="435"/>
        <v>1354</v>
      </c>
      <c r="H1152" s="2">
        <f t="shared" si="436"/>
        <v>0.16939822344551483</v>
      </c>
      <c r="I1152" s="2"/>
      <c r="J1152" s="2">
        <f t="shared" si="427"/>
        <v>0.57850619291880401</v>
      </c>
      <c r="K1152" s="2">
        <f t="shared" si="428"/>
        <v>0.40910796947328915</v>
      </c>
      <c r="L1152" s="2">
        <f t="shared" si="429"/>
        <v>0</v>
      </c>
      <c r="M1152" s="2">
        <f t="shared" si="430"/>
        <v>1.2385837607906847E-2</v>
      </c>
      <c r="N1152" s="113">
        <v>4624</v>
      </c>
      <c r="O1152" s="113">
        <v>3270</v>
      </c>
      <c r="P1152" s="113"/>
      <c r="Q1152" s="113">
        <v>99</v>
      </c>
      <c r="R1152" s="113"/>
      <c r="S1152" s="113"/>
      <c r="T1152" s="113"/>
      <c r="U1152" s="113"/>
      <c r="V1152" s="113"/>
      <c r="W1152" s="113"/>
      <c r="X1152" s="113"/>
      <c r="Y1152" s="113"/>
      <c r="Z1152" s="113"/>
      <c r="AA1152" s="113"/>
      <c r="AB1152" s="113"/>
      <c r="AC1152" s="113"/>
      <c r="AD1152" s="113"/>
      <c r="AE1152" s="113"/>
      <c r="AG1152" s="7">
        <f>IF(Q1152&gt;0,RANK(Q1152,(N1152:P1152,Q1152:AE1152)),0)</f>
        <v>3</v>
      </c>
      <c r="AH1152" s="7">
        <f>IF(R1152&gt;0,RANK(R1152,(N1152:P1152,Q1152:AE1152)),0)</f>
        <v>0</v>
      </c>
      <c r="AI1152" s="7">
        <f>IF(T1152&gt;0,RANK(T1152,(N1152:P1152,Q1152:AE1152)),0)</f>
        <v>0</v>
      </c>
      <c r="AJ1152" s="7">
        <f>IF(S1152&gt;0,RANK(S1152,(N1152:P1152,Q1152:AE1152)),0)</f>
        <v>0</v>
      </c>
      <c r="AK1152" s="2">
        <f t="shared" si="431"/>
        <v>1.2385837607906918E-2</v>
      </c>
      <c r="AL1152" s="2">
        <f t="shared" si="432"/>
        <v>0</v>
      </c>
      <c r="AM1152" s="2">
        <f t="shared" si="433"/>
        <v>0</v>
      </c>
      <c r="AN1152" s="2">
        <f t="shared" si="434"/>
        <v>0</v>
      </c>
      <c r="AP1152" t="s">
        <v>1925</v>
      </c>
      <c r="AQ1152" t="s">
        <v>559</v>
      </c>
      <c r="AR1152">
        <v>6</v>
      </c>
      <c r="AT1152" s="97">
        <v>21</v>
      </c>
      <c r="AU1152" s="99">
        <v>239</v>
      </c>
      <c r="AV1152" s="103">
        <f t="shared" si="425"/>
        <v>21239</v>
      </c>
      <c r="AX1152" s="7" t="s">
        <v>1370</v>
      </c>
    </row>
    <row r="1153" spans="1:50" collapsed="1">
      <c r="A1153" t="s">
        <v>910</v>
      </c>
      <c r="B1153" t="s">
        <v>1894</v>
      </c>
      <c r="C1153" s="1">
        <f t="shared" si="426"/>
        <v>1330858</v>
      </c>
      <c r="D1153" s="7">
        <f>IF(N1153&gt;0, RANK(N1153,(N1153:P1153,Q1153:AE1153)),0)</f>
        <v>1</v>
      </c>
      <c r="E1153" s="7">
        <f>IF(O1153&gt;0,RANK(O1153,(N1153:P1153,Q1153:AE1153)),0)</f>
        <v>2</v>
      </c>
      <c r="F1153" s="7">
        <f>IF(P1153&gt;0,RANK(P1153,(N1153:P1153,Q1153:AE1153)),0)</f>
        <v>0</v>
      </c>
      <c r="G1153" s="1">
        <f t="shared" si="435"/>
        <v>360284</v>
      </c>
      <c r="H1153" s="2">
        <f t="shared" si="436"/>
        <v>0.27071558348073199</v>
      </c>
      <c r="I1153" s="2"/>
      <c r="J1153" s="2">
        <f t="shared" si="427"/>
        <v>0.62883342926142383</v>
      </c>
      <c r="K1153" s="2">
        <f t="shared" si="428"/>
        <v>0.35811784578069183</v>
      </c>
      <c r="L1153" s="2">
        <f t="shared" si="429"/>
        <v>0</v>
      </c>
      <c r="M1153" s="2">
        <f t="shared" si="430"/>
        <v>1.3048724957884339E-2</v>
      </c>
      <c r="N1153" s="113">
        <f>SUM(N1033:N1152)</f>
        <v>836888</v>
      </c>
      <c r="O1153" s="113">
        <f>SUM(O1033:O1152)</f>
        <v>476604</v>
      </c>
      <c r="P1153" s="113"/>
      <c r="Q1153" s="113">
        <f>SUM(Q1033:Q1152)</f>
        <v>17366</v>
      </c>
      <c r="R1153" s="113"/>
      <c r="S1153" s="113"/>
      <c r="T1153" s="113"/>
      <c r="U1153" s="113"/>
      <c r="V1153" s="113"/>
      <c r="W1153" s="113"/>
      <c r="X1153" s="113"/>
      <c r="Y1153" s="113"/>
      <c r="Z1153" s="113"/>
      <c r="AA1153" s="113"/>
      <c r="AB1153" s="113"/>
      <c r="AC1153" s="113"/>
      <c r="AD1153" s="113"/>
      <c r="AE1153" s="113">
        <f>SUM(AE1033:AE1152)</f>
        <v>0</v>
      </c>
      <c r="AG1153" s="7">
        <f>IF(Q1153&gt;0,RANK(Q1153,(N1153:P1153,Q1153:AE1153)),0)</f>
        <v>3</v>
      </c>
      <c r="AH1153" s="7">
        <f>IF(R1153&gt;0,RANK(R1153,(N1153:P1153,Q1153:AE1153)),0)</f>
        <v>0</v>
      </c>
      <c r="AI1153" s="7">
        <f>IF(T1153&gt;0,RANK(T1153,(N1153:P1153,Q1153:AE1153)),0)</f>
        <v>0</v>
      </c>
      <c r="AJ1153" s="7">
        <f>IF(S1153&gt;0,RANK(S1153,(N1153:P1153,Q1153:AE1153)),0)</f>
        <v>0</v>
      </c>
      <c r="AK1153" s="2">
        <f t="shared" si="431"/>
        <v>1.3048724957884313E-2</v>
      </c>
      <c r="AL1153" s="2">
        <f t="shared" si="432"/>
        <v>0</v>
      </c>
      <c r="AM1153" s="2">
        <f t="shared" si="433"/>
        <v>0</v>
      </c>
      <c r="AN1153" s="2">
        <f t="shared" si="434"/>
        <v>0</v>
      </c>
      <c r="AP1153" t="s">
        <v>910</v>
      </c>
      <c r="AQ1153" t="s">
        <v>1894</v>
      </c>
      <c r="AT1153" s="97">
        <v>21</v>
      </c>
      <c r="AU1153" s="99"/>
      <c r="AV1153" s="97">
        <v>21</v>
      </c>
      <c r="AX1153" s="7" t="s">
        <v>2353</v>
      </c>
    </row>
    <row r="1154" spans="1:50">
      <c r="C1154" s="1"/>
      <c r="E1154" s="7"/>
      <c r="F1154" s="7"/>
      <c r="I1154" s="2"/>
      <c r="N1154" s="113"/>
      <c r="O1154" s="113"/>
      <c r="P1154" s="113"/>
      <c r="Q1154" s="113"/>
      <c r="R1154" s="113"/>
      <c r="S1154" s="113"/>
      <c r="T1154" s="113"/>
      <c r="U1154" s="113"/>
      <c r="V1154" s="113"/>
      <c r="W1154" s="113"/>
      <c r="X1154" s="113"/>
      <c r="Y1154" s="113"/>
      <c r="Z1154" s="113"/>
      <c r="AA1154" s="113"/>
      <c r="AB1154" s="113"/>
      <c r="AC1154" s="113"/>
      <c r="AD1154" s="113"/>
      <c r="AE1154" s="113"/>
      <c r="AG1154" s="7"/>
      <c r="AH1154" s="7"/>
      <c r="AI1154" s="7"/>
      <c r="AJ1154" s="7"/>
      <c r="AT1154" s="97"/>
      <c r="AU1154" s="99"/>
      <c r="AV1154" s="103"/>
    </row>
    <row r="1155" spans="1:50" hidden="1" outlineLevel="1">
      <c r="A1155" t="s">
        <v>1952</v>
      </c>
      <c r="B1155" t="s">
        <v>1437</v>
      </c>
      <c r="C1155" s="1">
        <f t="shared" ref="C1155:C1186" si="437">SUM(N1155:AE1155)</f>
        <v>10581</v>
      </c>
      <c r="D1155" s="7">
        <f>IF(N1155&gt;0, RANK(N1155,(N1155:P1155,Q1155:AE1155)),0)</f>
        <v>1</v>
      </c>
      <c r="E1155" s="7">
        <f>IF(O1155&gt;0,RANK(O1155,(N1155:P1155,Q1155:AE1155)),0)</f>
        <v>2</v>
      </c>
      <c r="F1155" s="7">
        <f>IF(P1155&gt;0,RANK(P1155,(N1155:P1155,Q1155:AE1155)),0)</f>
        <v>4</v>
      </c>
      <c r="G1155" s="1">
        <f t="shared" si="435"/>
        <v>6592</v>
      </c>
      <c r="H1155" s="2">
        <f t="shared" si="436"/>
        <v>0.62300349683394762</v>
      </c>
      <c r="I1155" s="2"/>
      <c r="J1155" s="2">
        <f t="shared" ref="J1155:J1186" si="438">IF($C1155=0,"-",N1155/$C1155)</f>
        <v>0.74492013987335792</v>
      </c>
      <c r="K1155" s="2">
        <f t="shared" ref="K1155:K1186" si="439">IF($C1155=0,"-",O1155/$C1155)</f>
        <v>0.12191664303941026</v>
      </c>
      <c r="L1155" s="2">
        <f t="shared" ref="L1155:L1186" si="440">IF($C1155=0,"-",P1155/$C1155)</f>
        <v>4.3190624704659293E-2</v>
      </c>
      <c r="M1155" s="2">
        <f t="shared" ref="M1155:M1186" si="441">IF(C1155=0,"-",(1-J1155-K1155-L1155))</f>
        <v>8.9972592382572547E-2</v>
      </c>
      <c r="N1155" s="113">
        <v>7882</v>
      </c>
      <c r="O1155" s="113">
        <v>1290</v>
      </c>
      <c r="P1155" s="113">
        <v>457</v>
      </c>
      <c r="Q1155" s="113"/>
      <c r="R1155" s="113"/>
      <c r="S1155" s="113"/>
      <c r="T1155" s="113"/>
      <c r="U1155" s="113"/>
      <c r="V1155" s="113"/>
      <c r="W1155" s="113"/>
      <c r="X1155" s="113"/>
      <c r="Y1155" s="113"/>
      <c r="Z1155" s="113"/>
      <c r="AA1155" s="113">
        <v>666</v>
      </c>
      <c r="AB1155" s="113">
        <v>286</v>
      </c>
      <c r="AC1155" s="113"/>
      <c r="AD1155" s="113"/>
      <c r="AE1155" s="113"/>
      <c r="AG1155" s="7">
        <f>IF(Q1155&gt;0,RANK(Q1155,(N1155:P1155,Q1155:AE1155)),0)</f>
        <v>0</v>
      </c>
      <c r="AH1155" s="7">
        <f>IF(R1155&gt;0,RANK(R1155,(N1155:P1155,Q1155:AE1155)),0)</f>
        <v>0</v>
      </c>
      <c r="AI1155" s="7">
        <f>IF(T1155&gt;0,RANK(T1155,(N1155:P1155,Q1155:AE1155)),0)</f>
        <v>0</v>
      </c>
      <c r="AJ1155" s="7">
        <f>IF(S1155&gt;0,RANK(S1155,(N1155:P1155,Q1155:AE1155)),0)</f>
        <v>0</v>
      </c>
      <c r="AK1155" s="2">
        <f t="shared" ref="AK1155:AK1186" si="442">IF($C1155=0,"-",Q1155/$C1155)</f>
        <v>0</v>
      </c>
      <c r="AL1155" s="2">
        <f t="shared" ref="AL1155:AL1186" si="443">IF($C1155=0,"-",R1155/$C1155)</f>
        <v>0</v>
      </c>
      <c r="AM1155" s="2">
        <f t="shared" ref="AM1155:AM1186" si="444">IF($C1155=0,"-",T1155/$C1155)</f>
        <v>0</v>
      </c>
      <c r="AN1155" s="2">
        <f t="shared" ref="AN1155:AN1186" si="445">IF($C1155=0,"-",S1155/$C1155)</f>
        <v>0</v>
      </c>
      <c r="AP1155" t="s">
        <v>1952</v>
      </c>
      <c r="AQ1155" t="s">
        <v>1437</v>
      </c>
      <c r="AR1155">
        <v>7</v>
      </c>
      <c r="AT1155" s="97">
        <v>22</v>
      </c>
      <c r="AU1155" s="99">
        <v>1</v>
      </c>
      <c r="AV1155" s="103">
        <f t="shared" si="425"/>
        <v>22001</v>
      </c>
      <c r="AX1155" s="7" t="s">
        <v>1583</v>
      </c>
    </row>
    <row r="1156" spans="1:50" hidden="1" outlineLevel="1">
      <c r="A1156" t="s">
        <v>1918</v>
      </c>
      <c r="B1156" t="s">
        <v>1437</v>
      </c>
      <c r="C1156" s="1">
        <f t="shared" si="437"/>
        <v>5876</v>
      </c>
      <c r="D1156" s="7">
        <f>IF(N1156&gt;0, RANK(N1156,(N1156:P1156,Q1156:AE1156)),0)</f>
        <v>1</v>
      </c>
      <c r="E1156" s="7">
        <f>IF(O1156&gt;0,RANK(O1156,(N1156:P1156,Q1156:AE1156)),0)</f>
        <v>2</v>
      </c>
      <c r="F1156" s="7">
        <f>IF(P1156&gt;0,RANK(P1156,(N1156:P1156,Q1156:AE1156)),0)</f>
        <v>4</v>
      </c>
      <c r="G1156" s="1">
        <f t="shared" si="435"/>
        <v>4569</v>
      </c>
      <c r="H1156" s="2">
        <f t="shared" si="436"/>
        <v>0.77756977535738603</v>
      </c>
      <c r="I1156" s="2"/>
      <c r="J1156" s="2">
        <f t="shared" si="438"/>
        <v>0.83049693669162694</v>
      </c>
      <c r="K1156" s="2">
        <f t="shared" si="439"/>
        <v>5.2927161334240982E-2</v>
      </c>
      <c r="L1156" s="2">
        <f t="shared" si="440"/>
        <v>3.5398230088495575E-2</v>
      </c>
      <c r="M1156" s="2">
        <f t="shared" si="441"/>
        <v>8.1177671885636501E-2</v>
      </c>
      <c r="N1156" s="113">
        <v>4880</v>
      </c>
      <c r="O1156" s="113">
        <v>311</v>
      </c>
      <c r="P1156" s="113">
        <v>208</v>
      </c>
      <c r="Q1156" s="113"/>
      <c r="R1156" s="113"/>
      <c r="S1156" s="113"/>
      <c r="T1156" s="113"/>
      <c r="U1156" s="113"/>
      <c r="V1156" s="113"/>
      <c r="W1156" s="113"/>
      <c r="X1156" s="113"/>
      <c r="Y1156" s="113"/>
      <c r="Z1156" s="113"/>
      <c r="AA1156" s="113">
        <v>287</v>
      </c>
      <c r="AB1156" s="113">
        <v>190</v>
      </c>
      <c r="AC1156" s="113"/>
      <c r="AD1156" s="113"/>
      <c r="AE1156" s="113"/>
      <c r="AG1156" s="7">
        <f>IF(Q1156&gt;0,RANK(Q1156,(N1156:P1156,Q1156:AE1156)),0)</f>
        <v>0</v>
      </c>
      <c r="AH1156" s="7">
        <f>IF(R1156&gt;0,RANK(R1156,(N1156:P1156,Q1156:AE1156)),0)</f>
        <v>0</v>
      </c>
      <c r="AI1156" s="7">
        <f>IF(T1156&gt;0,RANK(T1156,(N1156:P1156,Q1156:AE1156)),0)</f>
        <v>0</v>
      </c>
      <c r="AJ1156" s="7">
        <f>IF(S1156&gt;0,RANK(S1156,(N1156:P1156,Q1156:AE1156)),0)</f>
        <v>0</v>
      </c>
      <c r="AK1156" s="2">
        <f t="shared" si="442"/>
        <v>0</v>
      </c>
      <c r="AL1156" s="2">
        <f t="shared" si="443"/>
        <v>0</v>
      </c>
      <c r="AM1156" s="2">
        <f t="shared" si="444"/>
        <v>0</v>
      </c>
      <c r="AN1156" s="2">
        <f t="shared" si="445"/>
        <v>0</v>
      </c>
      <c r="AP1156" t="s">
        <v>1918</v>
      </c>
      <c r="AQ1156" t="s">
        <v>1437</v>
      </c>
      <c r="AR1156">
        <v>0</v>
      </c>
      <c r="AT1156" s="97">
        <v>22</v>
      </c>
      <c r="AU1156" s="99">
        <v>3</v>
      </c>
      <c r="AV1156" s="103">
        <f t="shared" si="425"/>
        <v>22003</v>
      </c>
      <c r="AX1156" s="7" t="s">
        <v>1583</v>
      </c>
    </row>
    <row r="1157" spans="1:50" hidden="1" outlineLevel="1">
      <c r="A1157" t="s">
        <v>2170</v>
      </c>
      <c r="B1157" t="s">
        <v>1437</v>
      </c>
      <c r="C1157" s="1">
        <f t="shared" si="437"/>
        <v>11299</v>
      </c>
      <c r="D1157" s="7">
        <f>IF(N1157&gt;0, RANK(N1157,(N1157:P1157,Q1157:AE1157)),0)</f>
        <v>1</v>
      </c>
      <c r="E1157" s="7">
        <f>IF(O1157&gt;0,RANK(O1157,(N1157:P1157,Q1157:AE1157)),0)</f>
        <v>2</v>
      </c>
      <c r="F1157" s="7">
        <f>IF(P1157&gt;0,RANK(P1157,(N1157:P1157,Q1157:AE1157)),0)</f>
        <v>4</v>
      </c>
      <c r="G1157" s="1">
        <f t="shared" si="435"/>
        <v>7254</v>
      </c>
      <c r="H1157" s="2">
        <f t="shared" si="436"/>
        <v>0.64200371714311</v>
      </c>
      <c r="I1157" s="2"/>
      <c r="J1157" s="2">
        <f t="shared" si="438"/>
        <v>0.74351712540932824</v>
      </c>
      <c r="K1157" s="2">
        <f t="shared" si="439"/>
        <v>0.10151340826621826</v>
      </c>
      <c r="L1157" s="2">
        <f t="shared" si="440"/>
        <v>5.0269935392512614E-2</v>
      </c>
      <c r="M1157" s="2">
        <f t="shared" si="441"/>
        <v>0.1046995309319409</v>
      </c>
      <c r="N1157" s="113">
        <v>8401</v>
      </c>
      <c r="O1157" s="113">
        <v>1147</v>
      </c>
      <c r="P1157" s="113">
        <v>568</v>
      </c>
      <c r="Q1157" s="113"/>
      <c r="R1157" s="113"/>
      <c r="S1157" s="113"/>
      <c r="T1157" s="113"/>
      <c r="U1157" s="113"/>
      <c r="V1157" s="113"/>
      <c r="W1157" s="113"/>
      <c r="X1157" s="113"/>
      <c r="Y1157" s="113"/>
      <c r="Z1157" s="113"/>
      <c r="AA1157" s="113">
        <v>822</v>
      </c>
      <c r="AB1157" s="113">
        <v>361</v>
      </c>
      <c r="AC1157" s="113"/>
      <c r="AD1157" s="113"/>
      <c r="AE1157" s="113"/>
      <c r="AG1157" s="7">
        <f>IF(Q1157&gt;0,RANK(Q1157,(N1157:P1157,Q1157:AE1157)),0)</f>
        <v>0</v>
      </c>
      <c r="AH1157" s="7">
        <f>IF(R1157&gt;0,RANK(R1157,(N1157:P1157,Q1157:AE1157)),0)</f>
        <v>0</v>
      </c>
      <c r="AI1157" s="7">
        <f>IF(T1157&gt;0,RANK(T1157,(N1157:P1157,Q1157:AE1157)),0)</f>
        <v>0</v>
      </c>
      <c r="AJ1157" s="7">
        <f>IF(S1157&gt;0,RANK(S1157,(N1157:P1157,Q1157:AE1157)),0)</f>
        <v>0</v>
      </c>
      <c r="AK1157" s="2">
        <f t="shared" si="442"/>
        <v>0</v>
      </c>
      <c r="AL1157" s="2">
        <f t="shared" si="443"/>
        <v>0</v>
      </c>
      <c r="AM1157" s="2">
        <f t="shared" si="444"/>
        <v>0</v>
      </c>
      <c r="AN1157" s="2">
        <f t="shared" si="445"/>
        <v>0</v>
      </c>
      <c r="AP1157" t="s">
        <v>2170</v>
      </c>
      <c r="AQ1157" t="s">
        <v>1437</v>
      </c>
      <c r="AR1157">
        <v>0</v>
      </c>
      <c r="AT1157" s="97">
        <v>22</v>
      </c>
      <c r="AU1157" s="99">
        <v>5</v>
      </c>
      <c r="AV1157" s="103">
        <f t="shared" si="425"/>
        <v>22005</v>
      </c>
      <c r="AX1157" s="7" t="s">
        <v>1583</v>
      </c>
    </row>
    <row r="1158" spans="1:50" hidden="1" outlineLevel="1">
      <c r="A1158" t="s">
        <v>1621</v>
      </c>
      <c r="B1158" t="s">
        <v>1437</v>
      </c>
      <c r="C1158" s="1">
        <f t="shared" si="437"/>
        <v>3348</v>
      </c>
      <c r="D1158" s="7">
        <f>IF(N1158&gt;0, RANK(N1158,(N1158:P1158,Q1158:AE1158)),0)</f>
        <v>1</v>
      </c>
      <c r="E1158" s="7">
        <f>IF(O1158&gt;0,RANK(O1158,(N1158:P1158,Q1158:AE1158)),0)</f>
        <v>5</v>
      </c>
      <c r="F1158" s="7">
        <f>IF(P1158&gt;0,RANK(P1158,(N1158:P1158,Q1158:AE1158)),0)</f>
        <v>3</v>
      </c>
      <c r="G1158" s="1">
        <f t="shared" si="435"/>
        <v>2502</v>
      </c>
      <c r="H1158" s="2">
        <f t="shared" si="436"/>
        <v>0.74731182795698925</v>
      </c>
      <c r="I1158" s="2"/>
      <c r="J1158" s="2">
        <f t="shared" si="438"/>
        <v>0.80167264038231778</v>
      </c>
      <c r="K1158" s="2">
        <f t="shared" si="439"/>
        <v>3.6439665471923538E-2</v>
      </c>
      <c r="L1158" s="2">
        <f t="shared" si="440"/>
        <v>5.4360812425328552E-2</v>
      </c>
      <c r="M1158" s="2">
        <f t="shared" si="441"/>
        <v>0.10752688172043012</v>
      </c>
      <c r="N1158" s="113">
        <v>2684</v>
      </c>
      <c r="O1158" s="113">
        <v>122</v>
      </c>
      <c r="P1158" s="113">
        <v>182</v>
      </c>
      <c r="Q1158" s="113"/>
      <c r="R1158" s="113"/>
      <c r="S1158" s="113"/>
      <c r="T1158" s="113"/>
      <c r="U1158" s="113"/>
      <c r="V1158" s="113"/>
      <c r="W1158" s="113"/>
      <c r="X1158" s="113"/>
      <c r="Y1158" s="113"/>
      <c r="Z1158" s="113"/>
      <c r="AA1158" s="113">
        <v>228</v>
      </c>
      <c r="AB1158" s="113">
        <v>132</v>
      </c>
      <c r="AC1158" s="113"/>
      <c r="AD1158" s="113"/>
      <c r="AE1158" s="113"/>
      <c r="AG1158" s="7">
        <f>IF(Q1158&gt;0,RANK(Q1158,(N1158:P1158,Q1158:AE1158)),0)</f>
        <v>0</v>
      </c>
      <c r="AH1158" s="7">
        <f>IF(R1158&gt;0,RANK(R1158,(N1158:P1158,Q1158:AE1158)),0)</f>
        <v>0</v>
      </c>
      <c r="AI1158" s="7">
        <f>IF(T1158&gt;0,RANK(T1158,(N1158:P1158,Q1158:AE1158)),0)</f>
        <v>0</v>
      </c>
      <c r="AJ1158" s="7">
        <f>IF(S1158&gt;0,RANK(S1158,(N1158:P1158,Q1158:AE1158)),0)</f>
        <v>0</v>
      </c>
      <c r="AK1158" s="2">
        <f t="shared" si="442"/>
        <v>0</v>
      </c>
      <c r="AL1158" s="2">
        <f t="shared" si="443"/>
        <v>0</v>
      </c>
      <c r="AM1158" s="2">
        <f t="shared" si="444"/>
        <v>0</v>
      </c>
      <c r="AN1158" s="2">
        <f t="shared" si="445"/>
        <v>0</v>
      </c>
      <c r="AP1158" t="s">
        <v>1621</v>
      </c>
      <c r="AQ1158" t="s">
        <v>1437</v>
      </c>
      <c r="AR1158">
        <v>3</v>
      </c>
      <c r="AT1158" s="97">
        <v>22</v>
      </c>
      <c r="AU1158" s="99">
        <v>7</v>
      </c>
      <c r="AV1158" s="103">
        <f t="shared" si="425"/>
        <v>22007</v>
      </c>
      <c r="AX1158" s="7" t="s">
        <v>1583</v>
      </c>
    </row>
    <row r="1159" spans="1:50" hidden="1" outlineLevel="1">
      <c r="A1159" t="s">
        <v>1256</v>
      </c>
      <c r="B1159" t="s">
        <v>1437</v>
      </c>
      <c r="C1159" s="1">
        <f t="shared" si="437"/>
        <v>8483</v>
      </c>
      <c r="D1159" s="7">
        <f>IF(N1159&gt;0, RANK(N1159,(N1159:P1159,Q1159:AE1159)),0)</f>
        <v>1</v>
      </c>
      <c r="E1159" s="7">
        <f>IF(O1159&gt;0,RANK(O1159,(N1159:P1159,Q1159:AE1159)),0)</f>
        <v>5</v>
      </c>
      <c r="F1159" s="7">
        <f>IF(P1159&gt;0,RANK(P1159,(N1159:P1159,Q1159:AE1159)),0)</f>
        <v>3</v>
      </c>
      <c r="G1159" s="1">
        <f t="shared" si="435"/>
        <v>6339</v>
      </c>
      <c r="H1159" s="2">
        <f t="shared" si="436"/>
        <v>0.74725922433101499</v>
      </c>
      <c r="I1159" s="2"/>
      <c r="J1159" s="2">
        <f t="shared" si="438"/>
        <v>0.79806672167865145</v>
      </c>
      <c r="K1159" s="2">
        <f t="shared" si="439"/>
        <v>3.5364847341742306E-2</v>
      </c>
      <c r="L1159" s="2">
        <f t="shared" si="440"/>
        <v>5.0807497347636447E-2</v>
      </c>
      <c r="M1159" s="2">
        <f t="shared" si="441"/>
        <v>0.11576093363196979</v>
      </c>
      <c r="N1159" s="113">
        <v>6770</v>
      </c>
      <c r="O1159" s="113">
        <v>300</v>
      </c>
      <c r="P1159" s="113">
        <v>431</v>
      </c>
      <c r="Q1159" s="113"/>
      <c r="R1159" s="113"/>
      <c r="S1159" s="113"/>
      <c r="T1159" s="113"/>
      <c r="U1159" s="113"/>
      <c r="V1159" s="113"/>
      <c r="W1159" s="113"/>
      <c r="X1159" s="113"/>
      <c r="Y1159" s="113"/>
      <c r="Z1159" s="113"/>
      <c r="AA1159" s="113">
        <v>551</v>
      </c>
      <c r="AB1159" s="113">
        <v>431</v>
      </c>
      <c r="AC1159" s="113"/>
      <c r="AD1159" s="113"/>
      <c r="AE1159" s="113"/>
      <c r="AG1159" s="7">
        <f>IF(Q1159&gt;0,RANK(Q1159,(N1159:P1159,Q1159:AE1159)),0)</f>
        <v>0</v>
      </c>
      <c r="AH1159" s="7">
        <f>IF(R1159&gt;0,RANK(R1159,(N1159:P1159,Q1159:AE1159)),0)</f>
        <v>0</v>
      </c>
      <c r="AI1159" s="7">
        <f>IF(T1159&gt;0,RANK(T1159,(N1159:P1159,Q1159:AE1159)),0)</f>
        <v>0</v>
      </c>
      <c r="AJ1159" s="7">
        <f>IF(S1159&gt;0,RANK(S1159,(N1159:P1159,Q1159:AE1159)),0)</f>
        <v>0</v>
      </c>
      <c r="AK1159" s="2">
        <f t="shared" si="442"/>
        <v>0</v>
      </c>
      <c r="AL1159" s="2">
        <f t="shared" si="443"/>
        <v>0</v>
      </c>
      <c r="AM1159" s="2">
        <f t="shared" si="444"/>
        <v>0</v>
      </c>
      <c r="AN1159" s="2">
        <f t="shared" si="445"/>
        <v>0</v>
      </c>
      <c r="AP1159" t="s">
        <v>1256</v>
      </c>
      <c r="AQ1159" t="s">
        <v>1437</v>
      </c>
      <c r="AR1159">
        <v>5</v>
      </c>
      <c r="AT1159" s="97">
        <v>22</v>
      </c>
      <c r="AU1159" s="99">
        <v>9</v>
      </c>
      <c r="AV1159" s="103">
        <f t="shared" si="425"/>
        <v>22009</v>
      </c>
      <c r="AX1159" s="7" t="s">
        <v>1583</v>
      </c>
    </row>
    <row r="1160" spans="1:50" hidden="1" outlineLevel="1">
      <c r="A1160" t="s">
        <v>1717</v>
      </c>
      <c r="B1160" t="s">
        <v>1437</v>
      </c>
      <c r="C1160" s="1">
        <f t="shared" si="437"/>
        <v>4479</v>
      </c>
      <c r="D1160" s="7">
        <f>IF(N1160&gt;0, RANK(N1160,(N1160:P1160,Q1160:AE1160)),0)</f>
        <v>1</v>
      </c>
      <c r="E1160" s="7">
        <f>IF(O1160&gt;0,RANK(O1160,(N1160:P1160,Q1160:AE1160)),0)</f>
        <v>2</v>
      </c>
      <c r="F1160" s="7">
        <f>IF(P1160&gt;0,RANK(P1160,(N1160:P1160,Q1160:AE1160)),0)</f>
        <v>5</v>
      </c>
      <c r="G1160" s="1">
        <f t="shared" si="435"/>
        <v>3126</v>
      </c>
      <c r="H1160" s="2">
        <f t="shared" si="436"/>
        <v>0.69792364367046211</v>
      </c>
      <c r="I1160" s="2"/>
      <c r="J1160" s="2">
        <f t="shared" si="438"/>
        <v>0.7657959365929895</v>
      </c>
      <c r="K1160" s="2">
        <f t="shared" si="439"/>
        <v>6.7872292922527347E-2</v>
      </c>
      <c r="L1160" s="2">
        <f t="shared" si="440"/>
        <v>4.6885465505693238E-2</v>
      </c>
      <c r="M1160" s="2">
        <f t="shared" si="441"/>
        <v>0.11944630497878993</v>
      </c>
      <c r="N1160" s="113">
        <v>3430</v>
      </c>
      <c r="O1160" s="113">
        <v>304</v>
      </c>
      <c r="P1160" s="113">
        <v>210</v>
      </c>
      <c r="Q1160" s="113"/>
      <c r="R1160" s="113"/>
      <c r="S1160" s="113"/>
      <c r="T1160" s="113"/>
      <c r="U1160" s="113"/>
      <c r="V1160" s="113"/>
      <c r="W1160" s="113"/>
      <c r="X1160" s="113"/>
      <c r="Y1160" s="113"/>
      <c r="Z1160" s="113"/>
      <c r="AA1160" s="113">
        <v>288</v>
      </c>
      <c r="AB1160" s="113">
        <v>247</v>
      </c>
      <c r="AC1160" s="113"/>
      <c r="AD1160" s="113"/>
      <c r="AE1160" s="113"/>
      <c r="AG1160" s="7">
        <f>IF(Q1160&gt;0,RANK(Q1160,(N1160:P1160,Q1160:AE1160)),0)</f>
        <v>0</v>
      </c>
      <c r="AH1160" s="7">
        <f>IF(R1160&gt;0,RANK(R1160,(N1160:P1160,Q1160:AE1160)),0)</f>
        <v>0</v>
      </c>
      <c r="AI1160" s="7">
        <f>IF(T1160&gt;0,RANK(T1160,(N1160:P1160,Q1160:AE1160)),0)</f>
        <v>0</v>
      </c>
      <c r="AJ1160" s="7">
        <f>IF(S1160&gt;0,RANK(S1160,(N1160:P1160,Q1160:AE1160)),0)</f>
        <v>0</v>
      </c>
      <c r="AK1160" s="2">
        <f t="shared" si="442"/>
        <v>0</v>
      </c>
      <c r="AL1160" s="2">
        <f t="shared" si="443"/>
        <v>0</v>
      </c>
      <c r="AM1160" s="2">
        <f t="shared" si="444"/>
        <v>0</v>
      </c>
      <c r="AN1160" s="2">
        <f t="shared" si="445"/>
        <v>0</v>
      </c>
      <c r="AP1160" t="s">
        <v>1717</v>
      </c>
      <c r="AQ1160" t="s">
        <v>1437</v>
      </c>
      <c r="AR1160">
        <v>4</v>
      </c>
      <c r="AT1160" s="97">
        <v>22</v>
      </c>
      <c r="AU1160" s="99">
        <v>11</v>
      </c>
      <c r="AV1160" s="103">
        <f t="shared" si="425"/>
        <v>22011</v>
      </c>
      <c r="AX1160" s="7" t="s">
        <v>1583</v>
      </c>
    </row>
    <row r="1161" spans="1:50" hidden="1" outlineLevel="1">
      <c r="A1161" t="s">
        <v>1795</v>
      </c>
      <c r="B1161" t="s">
        <v>1437</v>
      </c>
      <c r="C1161" s="1">
        <f t="shared" si="437"/>
        <v>4371</v>
      </c>
      <c r="D1161" s="7">
        <f>IF(N1161&gt;0, RANK(N1161,(N1161:P1161,Q1161:AE1161)),0)</f>
        <v>1</v>
      </c>
      <c r="E1161" s="7">
        <f>IF(O1161&gt;0,RANK(O1161,(N1161:P1161,Q1161:AE1161)),0)</f>
        <v>4</v>
      </c>
      <c r="F1161" s="7">
        <f>IF(P1161&gt;0,RANK(P1161,(N1161:P1161,Q1161:AE1161)),0)</f>
        <v>3</v>
      </c>
      <c r="G1161" s="1">
        <f t="shared" si="435"/>
        <v>3190</v>
      </c>
      <c r="H1161" s="2">
        <f t="shared" si="436"/>
        <v>0.72981011210249369</v>
      </c>
      <c r="I1161" s="2"/>
      <c r="J1161" s="2">
        <f t="shared" si="438"/>
        <v>0.7789979409746054</v>
      </c>
      <c r="K1161" s="2">
        <f t="shared" si="439"/>
        <v>4.4154655685197892E-2</v>
      </c>
      <c r="L1161" s="2">
        <f t="shared" si="440"/>
        <v>4.9187828872111643E-2</v>
      </c>
      <c r="M1161" s="2">
        <f t="shared" si="441"/>
        <v>0.12765957446808507</v>
      </c>
      <c r="N1161" s="113">
        <v>3405</v>
      </c>
      <c r="O1161" s="113">
        <v>193</v>
      </c>
      <c r="P1161" s="113">
        <v>215</v>
      </c>
      <c r="Q1161" s="113"/>
      <c r="R1161" s="113"/>
      <c r="S1161" s="113"/>
      <c r="T1161" s="113"/>
      <c r="U1161" s="113"/>
      <c r="V1161" s="113"/>
      <c r="W1161" s="113"/>
      <c r="X1161" s="113"/>
      <c r="Y1161" s="113"/>
      <c r="Z1161" s="113"/>
      <c r="AA1161" s="113">
        <v>146</v>
      </c>
      <c r="AB1161" s="113">
        <v>412</v>
      </c>
      <c r="AC1161" s="113"/>
      <c r="AD1161" s="113"/>
      <c r="AE1161" s="113"/>
      <c r="AG1161" s="7">
        <f>IF(Q1161&gt;0,RANK(Q1161,(N1161:P1161,Q1161:AE1161)),0)</f>
        <v>0</v>
      </c>
      <c r="AH1161" s="7">
        <f>IF(R1161&gt;0,RANK(R1161,(N1161:P1161,Q1161:AE1161)),0)</f>
        <v>0</v>
      </c>
      <c r="AI1161" s="7">
        <f>IF(T1161&gt;0,RANK(T1161,(N1161:P1161,Q1161:AE1161)),0)</f>
        <v>0</v>
      </c>
      <c r="AJ1161" s="7">
        <f>IF(S1161&gt;0,RANK(S1161,(N1161:P1161,Q1161:AE1161)),0)</f>
        <v>0</v>
      </c>
      <c r="AK1161" s="2">
        <f t="shared" si="442"/>
        <v>0</v>
      </c>
      <c r="AL1161" s="2">
        <f t="shared" si="443"/>
        <v>0</v>
      </c>
      <c r="AM1161" s="2">
        <f t="shared" si="444"/>
        <v>0</v>
      </c>
      <c r="AN1161" s="2">
        <f t="shared" si="445"/>
        <v>0</v>
      </c>
      <c r="AP1161" t="s">
        <v>1795</v>
      </c>
      <c r="AQ1161" t="s">
        <v>1437</v>
      </c>
      <c r="AR1161">
        <v>4</v>
      </c>
      <c r="AT1161" s="97">
        <v>22</v>
      </c>
      <c r="AU1161" s="99">
        <v>13</v>
      </c>
      <c r="AV1161" s="103">
        <f t="shared" si="425"/>
        <v>22013</v>
      </c>
      <c r="AX1161" s="7" t="s">
        <v>1583</v>
      </c>
    </row>
    <row r="1162" spans="1:50" hidden="1" outlineLevel="1">
      <c r="A1162" t="s">
        <v>1826</v>
      </c>
      <c r="B1162" t="s">
        <v>1437</v>
      </c>
      <c r="C1162" s="1">
        <f t="shared" si="437"/>
        <v>16338</v>
      </c>
      <c r="D1162" s="7">
        <f>IF(N1162&gt;0, RANK(N1162,(N1162:P1162,Q1162:AE1162)),0)</f>
        <v>1</v>
      </c>
      <c r="E1162" s="7">
        <f>IF(O1162&gt;0,RANK(O1162,(N1162:P1162,Q1162:AE1162)),0)</f>
        <v>2</v>
      </c>
      <c r="F1162" s="7">
        <f>IF(P1162&gt;0,RANK(P1162,(N1162:P1162,Q1162:AE1162)),0)</f>
        <v>3</v>
      </c>
      <c r="G1162" s="1">
        <f t="shared" si="435"/>
        <v>10084</v>
      </c>
      <c r="H1162" s="2">
        <f t="shared" si="436"/>
        <v>0.61721140898518789</v>
      </c>
      <c r="I1162" s="2"/>
      <c r="J1162" s="2">
        <f t="shared" si="438"/>
        <v>0.7142857142857143</v>
      </c>
      <c r="K1162" s="2">
        <f t="shared" si="439"/>
        <v>9.7074305300526381E-2</v>
      </c>
      <c r="L1162" s="2">
        <f t="shared" si="440"/>
        <v>8.18337617823479E-2</v>
      </c>
      <c r="M1162" s="2">
        <f t="shared" si="441"/>
        <v>0.10680621863141142</v>
      </c>
      <c r="N1162" s="113">
        <v>11670</v>
      </c>
      <c r="O1162" s="113">
        <v>1586</v>
      </c>
      <c r="P1162" s="113">
        <v>1337</v>
      </c>
      <c r="Q1162" s="113"/>
      <c r="R1162" s="113"/>
      <c r="S1162" s="113"/>
      <c r="T1162" s="113"/>
      <c r="U1162" s="113"/>
      <c r="V1162" s="113"/>
      <c r="W1162" s="113"/>
      <c r="X1162" s="113"/>
      <c r="Y1162" s="113"/>
      <c r="Z1162" s="113"/>
      <c r="AA1162" s="113">
        <v>520</v>
      </c>
      <c r="AB1162" s="113">
        <v>1225</v>
      </c>
      <c r="AC1162" s="113"/>
      <c r="AD1162" s="113"/>
      <c r="AE1162" s="113"/>
      <c r="AG1162" s="7">
        <f>IF(Q1162&gt;0,RANK(Q1162,(N1162:P1162,Q1162:AE1162)),0)</f>
        <v>0</v>
      </c>
      <c r="AH1162" s="7">
        <f>IF(R1162&gt;0,RANK(R1162,(N1162:P1162,Q1162:AE1162)),0)</f>
        <v>0</v>
      </c>
      <c r="AI1162" s="7">
        <f>IF(T1162&gt;0,RANK(T1162,(N1162:P1162,Q1162:AE1162)),0)</f>
        <v>0</v>
      </c>
      <c r="AJ1162" s="7">
        <f>IF(S1162&gt;0,RANK(S1162,(N1162:P1162,Q1162:AE1162)),0)</f>
        <v>0</v>
      </c>
      <c r="AK1162" s="2">
        <f t="shared" si="442"/>
        <v>0</v>
      </c>
      <c r="AL1162" s="2">
        <f t="shared" si="443"/>
        <v>0</v>
      </c>
      <c r="AM1162" s="2">
        <f t="shared" si="444"/>
        <v>0</v>
      </c>
      <c r="AN1162" s="2">
        <f t="shared" si="445"/>
        <v>0</v>
      </c>
      <c r="AP1162" t="s">
        <v>1826</v>
      </c>
      <c r="AQ1162" t="s">
        <v>1437</v>
      </c>
      <c r="AR1162">
        <v>4</v>
      </c>
      <c r="AT1162" s="97">
        <v>22</v>
      </c>
      <c r="AU1162" s="99">
        <v>15</v>
      </c>
      <c r="AV1162" s="103">
        <f t="shared" si="425"/>
        <v>22015</v>
      </c>
      <c r="AX1162" s="7" t="s">
        <v>1583</v>
      </c>
    </row>
    <row r="1163" spans="1:50" hidden="1" outlineLevel="1">
      <c r="A1163" t="s">
        <v>864</v>
      </c>
      <c r="B1163" t="s">
        <v>1437</v>
      </c>
      <c r="C1163" s="1">
        <f t="shared" si="437"/>
        <v>55372</v>
      </c>
      <c r="D1163" s="7">
        <f>IF(N1163&gt;0, RANK(N1163,(N1163:P1163,Q1163:AE1163)),0)</f>
        <v>1</v>
      </c>
      <c r="E1163" s="7">
        <f>IF(O1163&gt;0,RANK(O1163,(N1163:P1163,Q1163:AE1163)),0)</f>
        <v>2</v>
      </c>
      <c r="F1163" s="7">
        <f>IF(P1163&gt;0,RANK(P1163,(N1163:P1163,Q1163:AE1163)),0)</f>
        <v>3</v>
      </c>
      <c r="G1163" s="1">
        <f t="shared" si="435"/>
        <v>37249</v>
      </c>
      <c r="H1163" s="2">
        <f t="shared" si="436"/>
        <v>0.67270461605143395</v>
      </c>
      <c r="I1163" s="2"/>
      <c r="J1163" s="2">
        <f t="shared" si="438"/>
        <v>0.76168460593801923</v>
      </c>
      <c r="K1163" s="2">
        <f t="shared" si="439"/>
        <v>8.8979989886585273E-2</v>
      </c>
      <c r="L1163" s="2">
        <f t="shared" si="440"/>
        <v>7.9011052517517874E-2</v>
      </c>
      <c r="M1163" s="2">
        <f t="shared" si="441"/>
        <v>7.0324351657877607E-2</v>
      </c>
      <c r="N1163" s="113">
        <v>42176</v>
      </c>
      <c r="O1163" s="113">
        <v>4927</v>
      </c>
      <c r="P1163" s="113">
        <v>4375</v>
      </c>
      <c r="Q1163" s="113"/>
      <c r="R1163" s="113"/>
      <c r="S1163" s="113"/>
      <c r="T1163" s="113"/>
      <c r="U1163" s="113"/>
      <c r="V1163" s="113"/>
      <c r="W1163" s="113"/>
      <c r="X1163" s="113"/>
      <c r="Y1163" s="113"/>
      <c r="Z1163" s="113"/>
      <c r="AA1163" s="113">
        <v>1420</v>
      </c>
      <c r="AB1163" s="113">
        <v>2474</v>
      </c>
      <c r="AC1163" s="113"/>
      <c r="AD1163" s="113"/>
      <c r="AE1163" s="113"/>
      <c r="AG1163" s="7">
        <f>IF(Q1163&gt;0,RANK(Q1163,(N1163:P1163,Q1163:AE1163)),0)</f>
        <v>0</v>
      </c>
      <c r="AH1163" s="7">
        <f>IF(R1163&gt;0,RANK(R1163,(N1163:P1163,Q1163:AE1163)),0)</f>
        <v>0</v>
      </c>
      <c r="AI1163" s="7">
        <f>IF(T1163&gt;0,RANK(T1163,(N1163:P1163,Q1163:AE1163)),0)</f>
        <v>0</v>
      </c>
      <c r="AJ1163" s="7">
        <f>IF(S1163&gt;0,RANK(S1163,(N1163:P1163,Q1163:AE1163)),0)</f>
        <v>0</v>
      </c>
      <c r="AK1163" s="2">
        <f t="shared" si="442"/>
        <v>0</v>
      </c>
      <c r="AL1163" s="2">
        <f t="shared" si="443"/>
        <v>0</v>
      </c>
      <c r="AM1163" s="2">
        <f t="shared" si="444"/>
        <v>0</v>
      </c>
      <c r="AN1163" s="2">
        <f t="shared" si="445"/>
        <v>0</v>
      </c>
      <c r="AP1163" t="s">
        <v>864</v>
      </c>
      <c r="AQ1163" t="s">
        <v>1437</v>
      </c>
      <c r="AR1163">
        <v>4</v>
      </c>
      <c r="AT1163" s="97">
        <v>22</v>
      </c>
      <c r="AU1163" s="99">
        <v>17</v>
      </c>
      <c r="AV1163" s="103">
        <f t="shared" si="425"/>
        <v>22017</v>
      </c>
      <c r="AX1163" s="7" t="s">
        <v>1583</v>
      </c>
    </row>
    <row r="1164" spans="1:50" hidden="1" outlineLevel="1">
      <c r="A1164" t="s">
        <v>326</v>
      </c>
      <c r="B1164" t="s">
        <v>1437</v>
      </c>
      <c r="C1164" s="1">
        <f t="shared" si="437"/>
        <v>31769</v>
      </c>
      <c r="D1164" s="7">
        <f>IF(N1164&gt;0, RANK(N1164,(N1164:P1164,Q1164:AE1164)),0)</f>
        <v>1</v>
      </c>
      <c r="E1164" s="7">
        <f>IF(O1164&gt;0,RANK(O1164,(N1164:P1164,Q1164:AE1164)),0)</f>
        <v>2</v>
      </c>
      <c r="F1164" s="7">
        <f>IF(P1164&gt;0,RANK(P1164,(N1164:P1164,Q1164:AE1164)),0)</f>
        <v>4</v>
      </c>
      <c r="G1164" s="1">
        <f t="shared" si="435"/>
        <v>21682</v>
      </c>
      <c r="H1164" s="2">
        <f t="shared" si="436"/>
        <v>0.68248921905001736</v>
      </c>
      <c r="I1164" s="2"/>
      <c r="J1164" s="2">
        <f t="shared" si="438"/>
        <v>0.77386760678649003</v>
      </c>
      <c r="K1164" s="2">
        <f t="shared" si="439"/>
        <v>9.1378387736472666E-2</v>
      </c>
      <c r="L1164" s="2">
        <f t="shared" si="440"/>
        <v>4.6019704743617995E-2</v>
      </c>
      <c r="M1164" s="2">
        <f t="shared" si="441"/>
        <v>8.8734300733419313E-2</v>
      </c>
      <c r="N1164" s="113">
        <v>24585</v>
      </c>
      <c r="O1164" s="113">
        <v>2903</v>
      </c>
      <c r="P1164" s="113">
        <v>1462</v>
      </c>
      <c r="Q1164" s="113"/>
      <c r="R1164" s="113"/>
      <c r="S1164" s="113"/>
      <c r="T1164" s="113"/>
      <c r="U1164" s="113"/>
      <c r="V1164" s="113"/>
      <c r="W1164" s="113"/>
      <c r="X1164" s="113"/>
      <c r="Y1164" s="113"/>
      <c r="Z1164" s="113"/>
      <c r="AA1164" s="113">
        <v>1755</v>
      </c>
      <c r="AB1164" s="113">
        <v>1064</v>
      </c>
      <c r="AC1164" s="113"/>
      <c r="AD1164" s="113"/>
      <c r="AE1164" s="113"/>
      <c r="AG1164" s="7">
        <f>IF(Q1164&gt;0,RANK(Q1164,(N1164:P1164,Q1164:AE1164)),0)</f>
        <v>0</v>
      </c>
      <c r="AH1164" s="7">
        <f>IF(R1164&gt;0,RANK(R1164,(N1164:P1164,Q1164:AE1164)),0)</f>
        <v>0</v>
      </c>
      <c r="AI1164" s="7">
        <f>IF(T1164&gt;0,RANK(T1164,(N1164:P1164,Q1164:AE1164)),0)</f>
        <v>0</v>
      </c>
      <c r="AJ1164" s="7">
        <f>IF(S1164&gt;0,RANK(S1164,(N1164:P1164,Q1164:AE1164)),0)</f>
        <v>0</v>
      </c>
      <c r="AK1164" s="2">
        <f t="shared" si="442"/>
        <v>0</v>
      </c>
      <c r="AL1164" s="2">
        <f t="shared" si="443"/>
        <v>0</v>
      </c>
      <c r="AM1164" s="2">
        <f t="shared" si="444"/>
        <v>0</v>
      </c>
      <c r="AN1164" s="2">
        <f t="shared" si="445"/>
        <v>0</v>
      </c>
      <c r="AP1164" t="s">
        <v>326</v>
      </c>
      <c r="AQ1164" t="s">
        <v>1437</v>
      </c>
      <c r="AR1164">
        <v>7</v>
      </c>
      <c r="AT1164" s="97">
        <v>22</v>
      </c>
      <c r="AU1164" s="99">
        <v>19</v>
      </c>
      <c r="AV1164" s="103">
        <f t="shared" si="425"/>
        <v>22019</v>
      </c>
      <c r="AX1164" s="7" t="s">
        <v>1583</v>
      </c>
    </row>
    <row r="1165" spans="1:50" hidden="1" outlineLevel="1">
      <c r="A1165" t="s">
        <v>1636</v>
      </c>
      <c r="B1165" t="s">
        <v>1437</v>
      </c>
      <c r="C1165" s="1">
        <f t="shared" si="437"/>
        <v>2379</v>
      </c>
      <c r="D1165" s="7">
        <f>IF(N1165&gt;0, RANK(N1165,(N1165:P1165,Q1165:AE1165)),0)</f>
        <v>1</v>
      </c>
      <c r="E1165" s="7">
        <f>IF(O1165&gt;0,RANK(O1165,(N1165:P1165,Q1165:AE1165)),0)</f>
        <v>4</v>
      </c>
      <c r="F1165" s="7">
        <f>IF(P1165&gt;0,RANK(P1165,(N1165:P1165,Q1165:AE1165)),0)</f>
        <v>2</v>
      </c>
      <c r="G1165" s="1">
        <f t="shared" si="435"/>
        <v>1683</v>
      </c>
      <c r="H1165" s="2">
        <f t="shared" si="436"/>
        <v>0.7074401008827238</v>
      </c>
      <c r="I1165" s="2"/>
      <c r="J1165" s="2">
        <f t="shared" si="438"/>
        <v>0.77679697351828503</v>
      </c>
      <c r="K1165" s="2">
        <f t="shared" si="439"/>
        <v>4.7919293820933163E-2</v>
      </c>
      <c r="L1165" s="2">
        <f t="shared" si="440"/>
        <v>6.9356872635561159E-2</v>
      </c>
      <c r="M1165" s="2">
        <f t="shared" si="441"/>
        <v>0.10592686002522066</v>
      </c>
      <c r="N1165" s="113">
        <v>1848</v>
      </c>
      <c r="O1165" s="113">
        <v>114</v>
      </c>
      <c r="P1165" s="113">
        <v>165</v>
      </c>
      <c r="Q1165" s="113"/>
      <c r="R1165" s="113"/>
      <c r="S1165" s="113"/>
      <c r="T1165" s="113"/>
      <c r="U1165" s="113"/>
      <c r="V1165" s="113"/>
      <c r="W1165" s="113"/>
      <c r="X1165" s="113"/>
      <c r="Y1165" s="113"/>
      <c r="Z1165" s="113"/>
      <c r="AA1165" s="113">
        <v>142</v>
      </c>
      <c r="AB1165" s="113">
        <v>110</v>
      </c>
      <c r="AC1165" s="113"/>
      <c r="AD1165" s="113"/>
      <c r="AE1165" s="113"/>
      <c r="AG1165" s="7">
        <f>IF(Q1165&gt;0,RANK(Q1165,(N1165:P1165,Q1165:AE1165)),0)</f>
        <v>0</v>
      </c>
      <c r="AH1165" s="7">
        <f>IF(R1165&gt;0,RANK(R1165,(N1165:P1165,Q1165:AE1165)),0)</f>
        <v>0</v>
      </c>
      <c r="AI1165" s="7">
        <f>IF(T1165&gt;0,RANK(T1165,(N1165:P1165,Q1165:AE1165)),0)</f>
        <v>0</v>
      </c>
      <c r="AJ1165" s="7">
        <f>IF(S1165&gt;0,RANK(S1165,(N1165:P1165,Q1165:AE1165)),0)</f>
        <v>0</v>
      </c>
      <c r="AK1165" s="2">
        <f t="shared" si="442"/>
        <v>0</v>
      </c>
      <c r="AL1165" s="2">
        <f t="shared" si="443"/>
        <v>0</v>
      </c>
      <c r="AM1165" s="2">
        <f t="shared" si="444"/>
        <v>0</v>
      </c>
      <c r="AN1165" s="2">
        <f t="shared" si="445"/>
        <v>0</v>
      </c>
      <c r="AP1165" t="s">
        <v>1636</v>
      </c>
      <c r="AQ1165" t="s">
        <v>1437</v>
      </c>
      <c r="AR1165">
        <v>5</v>
      </c>
      <c r="AT1165" s="97">
        <v>22</v>
      </c>
      <c r="AU1165" s="99">
        <v>21</v>
      </c>
      <c r="AV1165" s="103">
        <f t="shared" si="425"/>
        <v>22021</v>
      </c>
      <c r="AX1165" s="7" t="s">
        <v>1583</v>
      </c>
    </row>
    <row r="1166" spans="1:50" hidden="1" outlineLevel="1">
      <c r="A1166" t="s">
        <v>527</v>
      </c>
      <c r="B1166" t="s">
        <v>1437</v>
      </c>
      <c r="C1166" s="1">
        <f t="shared" si="437"/>
        <v>1721</v>
      </c>
      <c r="D1166" s="7">
        <f>IF(N1166&gt;0, RANK(N1166,(N1166:P1166,Q1166:AE1166)),0)</f>
        <v>1</v>
      </c>
      <c r="E1166" s="7">
        <f>IF(O1166&gt;0,RANK(O1166,(N1166:P1166,Q1166:AE1166)),0)</f>
        <v>3</v>
      </c>
      <c r="F1166" s="7">
        <f>IF(P1166&gt;0,RANK(P1166,(N1166:P1166,Q1166:AE1166)),0)</f>
        <v>5</v>
      </c>
      <c r="G1166" s="1">
        <f t="shared" si="435"/>
        <v>1329</v>
      </c>
      <c r="H1166" s="2">
        <f t="shared" si="436"/>
        <v>0.77222545031958167</v>
      </c>
      <c r="I1166" s="2"/>
      <c r="J1166" s="2">
        <f t="shared" si="438"/>
        <v>0.82858803021499128</v>
      </c>
      <c r="K1166" s="2">
        <f t="shared" si="439"/>
        <v>5.6362579895409645E-2</v>
      </c>
      <c r="L1166" s="2">
        <f t="shared" si="440"/>
        <v>2.2080185938407902E-2</v>
      </c>
      <c r="M1166" s="2">
        <f t="shared" si="441"/>
        <v>9.2969203951191182E-2</v>
      </c>
      <c r="N1166" s="113">
        <v>1426</v>
      </c>
      <c r="O1166" s="113">
        <v>97</v>
      </c>
      <c r="P1166" s="113">
        <v>38</v>
      </c>
      <c r="Q1166" s="113"/>
      <c r="R1166" s="113"/>
      <c r="S1166" s="113"/>
      <c r="T1166" s="113"/>
      <c r="U1166" s="113"/>
      <c r="V1166" s="113"/>
      <c r="W1166" s="113"/>
      <c r="X1166" s="113"/>
      <c r="Y1166" s="113"/>
      <c r="Z1166" s="113"/>
      <c r="AA1166" s="113">
        <v>110</v>
      </c>
      <c r="AB1166" s="113">
        <v>50</v>
      </c>
      <c r="AC1166" s="113"/>
      <c r="AD1166" s="113"/>
      <c r="AE1166" s="113"/>
      <c r="AG1166" s="7">
        <f>IF(Q1166&gt;0,RANK(Q1166,(N1166:P1166,Q1166:AE1166)),0)</f>
        <v>0</v>
      </c>
      <c r="AH1166" s="7">
        <f>IF(R1166&gt;0,RANK(R1166,(N1166:P1166,Q1166:AE1166)),0)</f>
        <v>0</v>
      </c>
      <c r="AI1166" s="7">
        <f>IF(T1166&gt;0,RANK(T1166,(N1166:P1166,Q1166:AE1166)),0)</f>
        <v>0</v>
      </c>
      <c r="AJ1166" s="7">
        <f>IF(S1166&gt;0,RANK(S1166,(N1166:P1166,Q1166:AE1166)),0)</f>
        <v>0</v>
      </c>
      <c r="AK1166" s="2">
        <f t="shared" si="442"/>
        <v>0</v>
      </c>
      <c r="AL1166" s="2">
        <f t="shared" si="443"/>
        <v>0</v>
      </c>
      <c r="AM1166" s="2">
        <f t="shared" si="444"/>
        <v>0</v>
      </c>
      <c r="AN1166" s="2">
        <f t="shared" si="445"/>
        <v>0</v>
      </c>
      <c r="AP1166" t="s">
        <v>527</v>
      </c>
      <c r="AQ1166" t="s">
        <v>1437</v>
      </c>
      <c r="AR1166">
        <v>7</v>
      </c>
      <c r="AT1166" s="97">
        <v>22</v>
      </c>
      <c r="AU1166" s="99">
        <v>23</v>
      </c>
      <c r="AV1166" s="103">
        <f t="shared" si="425"/>
        <v>22023</v>
      </c>
      <c r="AX1166" s="7" t="s">
        <v>1583</v>
      </c>
    </row>
    <row r="1167" spans="1:50" hidden="1" outlineLevel="1">
      <c r="A1167" t="s">
        <v>2022</v>
      </c>
      <c r="B1167" t="s">
        <v>1437</v>
      </c>
      <c r="C1167" s="1">
        <f t="shared" si="437"/>
        <v>2691</v>
      </c>
      <c r="D1167" s="7">
        <f>IF(N1167&gt;0, RANK(N1167,(N1167:P1167,Q1167:AE1167)),0)</f>
        <v>1</v>
      </c>
      <c r="E1167" s="7">
        <f>IF(O1167&gt;0,RANK(O1167,(N1167:P1167,Q1167:AE1167)),0)</f>
        <v>4</v>
      </c>
      <c r="F1167" s="7">
        <f>IF(P1167&gt;0,RANK(P1167,(N1167:P1167,Q1167:AE1167)),0)</f>
        <v>5</v>
      </c>
      <c r="G1167" s="1">
        <f t="shared" si="435"/>
        <v>1971</v>
      </c>
      <c r="H1167" s="2">
        <f t="shared" si="436"/>
        <v>0.73244147157190631</v>
      </c>
      <c r="I1167" s="2"/>
      <c r="J1167" s="2">
        <f t="shared" si="438"/>
        <v>0.78335191378669644</v>
      </c>
      <c r="K1167" s="2">
        <f t="shared" si="439"/>
        <v>5.091044221479004E-2</v>
      </c>
      <c r="L1167" s="2">
        <f t="shared" si="440"/>
        <v>4.1248606465997768E-2</v>
      </c>
      <c r="M1167" s="2">
        <f t="shared" si="441"/>
        <v>0.12448903753251575</v>
      </c>
      <c r="N1167" s="113">
        <v>2108</v>
      </c>
      <c r="O1167" s="113">
        <v>137</v>
      </c>
      <c r="P1167" s="113">
        <v>111</v>
      </c>
      <c r="Q1167" s="113"/>
      <c r="R1167" s="113"/>
      <c r="S1167" s="113"/>
      <c r="T1167" s="113"/>
      <c r="U1167" s="113"/>
      <c r="V1167" s="113"/>
      <c r="W1167" s="113"/>
      <c r="X1167" s="113"/>
      <c r="Y1167" s="113"/>
      <c r="Z1167" s="113"/>
      <c r="AA1167" s="113">
        <v>157</v>
      </c>
      <c r="AB1167" s="113">
        <v>178</v>
      </c>
      <c r="AC1167" s="113"/>
      <c r="AD1167" s="113"/>
      <c r="AE1167" s="113"/>
      <c r="AG1167" s="7">
        <f>IF(Q1167&gt;0,RANK(Q1167,(N1167:P1167,Q1167:AE1167)),0)</f>
        <v>0</v>
      </c>
      <c r="AH1167" s="7">
        <f>IF(R1167&gt;0,RANK(R1167,(N1167:P1167,Q1167:AE1167)),0)</f>
        <v>0</v>
      </c>
      <c r="AI1167" s="7">
        <f>IF(T1167&gt;0,RANK(T1167,(N1167:P1167,Q1167:AE1167)),0)</f>
        <v>0</v>
      </c>
      <c r="AJ1167" s="7">
        <f>IF(S1167&gt;0,RANK(S1167,(N1167:P1167,Q1167:AE1167)),0)</f>
        <v>0</v>
      </c>
      <c r="AK1167" s="2">
        <f t="shared" si="442"/>
        <v>0</v>
      </c>
      <c r="AL1167" s="2">
        <f t="shared" si="443"/>
        <v>0</v>
      </c>
      <c r="AM1167" s="2">
        <f t="shared" si="444"/>
        <v>0</v>
      </c>
      <c r="AN1167" s="2">
        <f t="shared" si="445"/>
        <v>0</v>
      </c>
      <c r="AP1167" t="s">
        <v>2022</v>
      </c>
      <c r="AQ1167" t="s">
        <v>1437</v>
      </c>
      <c r="AR1167">
        <v>5</v>
      </c>
      <c r="AT1167" s="97">
        <v>22</v>
      </c>
      <c r="AU1167" s="99">
        <v>25</v>
      </c>
      <c r="AV1167" s="103">
        <f t="shared" si="425"/>
        <v>22025</v>
      </c>
      <c r="AX1167" s="7" t="s">
        <v>1583</v>
      </c>
    </row>
    <row r="1168" spans="1:50" hidden="1" outlineLevel="1">
      <c r="A1168" t="s">
        <v>2030</v>
      </c>
      <c r="B1168" t="s">
        <v>1437</v>
      </c>
      <c r="C1168" s="1">
        <f t="shared" si="437"/>
        <v>3071</v>
      </c>
      <c r="D1168" s="7">
        <f>IF(N1168&gt;0, RANK(N1168,(N1168:P1168,Q1168:AE1168)),0)</f>
        <v>1</v>
      </c>
      <c r="E1168" s="7">
        <f>IF(O1168&gt;0,RANK(O1168,(N1168:P1168,Q1168:AE1168)),0)</f>
        <v>3</v>
      </c>
      <c r="F1168" s="7">
        <f>IF(P1168&gt;0,RANK(P1168,(N1168:P1168,Q1168:AE1168)),0)</f>
        <v>4</v>
      </c>
      <c r="G1168" s="1">
        <f t="shared" si="435"/>
        <v>2200</v>
      </c>
      <c r="H1168" s="2">
        <f t="shared" si="436"/>
        <v>0.7163790296320417</v>
      </c>
      <c r="I1168" s="2"/>
      <c r="J1168" s="2">
        <f t="shared" si="438"/>
        <v>0.77336372517095409</v>
      </c>
      <c r="K1168" s="2">
        <f t="shared" si="439"/>
        <v>5.698469553891241E-2</v>
      </c>
      <c r="L1168" s="2">
        <f t="shared" si="440"/>
        <v>5.2425919895799415E-2</v>
      </c>
      <c r="M1168" s="2">
        <f t="shared" si="441"/>
        <v>0.11722565939433408</v>
      </c>
      <c r="N1168" s="113">
        <v>2375</v>
      </c>
      <c r="O1168" s="113">
        <v>175</v>
      </c>
      <c r="P1168" s="113">
        <v>161</v>
      </c>
      <c r="Q1168" s="113"/>
      <c r="R1168" s="113"/>
      <c r="S1168" s="113"/>
      <c r="T1168" s="113"/>
      <c r="U1168" s="113"/>
      <c r="V1168" s="113"/>
      <c r="W1168" s="113"/>
      <c r="X1168" s="113"/>
      <c r="Y1168" s="113"/>
      <c r="Z1168" s="113"/>
      <c r="AA1168" s="113">
        <v>103</v>
      </c>
      <c r="AB1168" s="113">
        <v>257</v>
      </c>
      <c r="AC1168" s="113"/>
      <c r="AD1168" s="113"/>
      <c r="AE1168" s="113"/>
      <c r="AG1168" s="7">
        <f>IF(Q1168&gt;0,RANK(Q1168,(N1168:P1168,Q1168:AE1168)),0)</f>
        <v>0</v>
      </c>
      <c r="AH1168" s="7">
        <f>IF(R1168&gt;0,RANK(R1168,(N1168:P1168,Q1168:AE1168)),0)</f>
        <v>0</v>
      </c>
      <c r="AI1168" s="7">
        <f>IF(T1168&gt;0,RANK(T1168,(N1168:P1168,Q1168:AE1168)),0)</f>
        <v>0</v>
      </c>
      <c r="AJ1168" s="7">
        <f>IF(S1168&gt;0,RANK(S1168,(N1168:P1168,Q1168:AE1168)),0)</f>
        <v>0</v>
      </c>
      <c r="AK1168" s="2">
        <f t="shared" si="442"/>
        <v>0</v>
      </c>
      <c r="AL1168" s="2">
        <f t="shared" si="443"/>
        <v>0</v>
      </c>
      <c r="AM1168" s="2">
        <f t="shared" si="444"/>
        <v>0</v>
      </c>
      <c r="AN1168" s="2">
        <f t="shared" si="445"/>
        <v>0</v>
      </c>
      <c r="AP1168" t="s">
        <v>2030</v>
      </c>
      <c r="AQ1168" t="s">
        <v>1437</v>
      </c>
      <c r="AR1168">
        <v>4</v>
      </c>
      <c r="AT1168" s="97">
        <v>22</v>
      </c>
      <c r="AU1168" s="99">
        <v>27</v>
      </c>
      <c r="AV1168" s="103">
        <f t="shared" si="425"/>
        <v>22027</v>
      </c>
      <c r="AX1168" s="7" t="s">
        <v>1583</v>
      </c>
    </row>
    <row r="1169" spans="1:50" hidden="1" outlineLevel="1">
      <c r="A1169" t="s">
        <v>1588</v>
      </c>
      <c r="B1169" t="s">
        <v>1437</v>
      </c>
      <c r="C1169" s="1">
        <f t="shared" si="437"/>
        <v>4090</v>
      </c>
      <c r="D1169" s="7">
        <f>IF(N1169&gt;0, RANK(N1169,(N1169:P1169,Q1169:AE1169)),0)</f>
        <v>1</v>
      </c>
      <c r="E1169" s="7">
        <f>IF(O1169&gt;0,RANK(O1169,(N1169:P1169,Q1169:AE1169)),0)</f>
        <v>2</v>
      </c>
      <c r="F1169" s="7">
        <f>IF(P1169&gt;0,RANK(P1169,(N1169:P1169,Q1169:AE1169)),0)</f>
        <v>5</v>
      </c>
      <c r="G1169" s="1">
        <f t="shared" si="435"/>
        <v>2821</v>
      </c>
      <c r="H1169" s="2">
        <f t="shared" si="436"/>
        <v>0.68973105134474333</v>
      </c>
      <c r="I1169" s="2"/>
      <c r="J1169" s="2">
        <f t="shared" si="438"/>
        <v>0.76503667481662596</v>
      </c>
      <c r="K1169" s="2">
        <f t="shared" si="439"/>
        <v>7.5305623471882646E-2</v>
      </c>
      <c r="L1169" s="2">
        <f t="shared" si="440"/>
        <v>5.1344743276283619E-2</v>
      </c>
      <c r="M1169" s="2">
        <f t="shared" si="441"/>
        <v>0.10831295843520779</v>
      </c>
      <c r="N1169" s="113">
        <v>3129</v>
      </c>
      <c r="O1169" s="113">
        <v>308</v>
      </c>
      <c r="P1169" s="113">
        <v>210</v>
      </c>
      <c r="Q1169" s="113"/>
      <c r="R1169" s="113"/>
      <c r="S1169" s="113"/>
      <c r="T1169" s="113"/>
      <c r="U1169" s="113"/>
      <c r="V1169" s="113"/>
      <c r="W1169" s="113"/>
      <c r="X1169" s="113"/>
      <c r="Y1169" s="113"/>
      <c r="Z1169" s="113"/>
      <c r="AA1169" s="113">
        <v>214</v>
      </c>
      <c r="AB1169" s="113">
        <v>229</v>
      </c>
      <c r="AC1169" s="113"/>
      <c r="AD1169" s="113"/>
      <c r="AE1169" s="113"/>
      <c r="AG1169" s="7">
        <f>IF(Q1169&gt;0,RANK(Q1169,(N1169:P1169,Q1169:AE1169)),0)</f>
        <v>0</v>
      </c>
      <c r="AH1169" s="7">
        <f>IF(R1169&gt;0,RANK(R1169,(N1169:P1169,Q1169:AE1169)),0)</f>
        <v>0</v>
      </c>
      <c r="AI1169" s="7">
        <f>IF(T1169&gt;0,RANK(T1169,(N1169:P1169,Q1169:AE1169)),0)</f>
        <v>0</v>
      </c>
      <c r="AJ1169" s="7">
        <f>IF(S1169&gt;0,RANK(S1169,(N1169:P1169,Q1169:AE1169)),0)</f>
        <v>0</v>
      </c>
      <c r="AK1169" s="2">
        <f t="shared" si="442"/>
        <v>0</v>
      </c>
      <c r="AL1169" s="2">
        <f t="shared" si="443"/>
        <v>0</v>
      </c>
      <c r="AM1169" s="2">
        <f t="shared" si="444"/>
        <v>0</v>
      </c>
      <c r="AN1169" s="2">
        <f t="shared" si="445"/>
        <v>0</v>
      </c>
      <c r="AP1169" t="s">
        <v>1588</v>
      </c>
      <c r="AQ1169" t="s">
        <v>1437</v>
      </c>
      <c r="AR1169">
        <v>5</v>
      </c>
      <c r="AT1169" s="97">
        <v>22</v>
      </c>
      <c r="AU1169" s="99">
        <v>29</v>
      </c>
      <c r="AV1169" s="103">
        <f t="shared" si="425"/>
        <v>22029</v>
      </c>
      <c r="AX1169" s="7" t="s">
        <v>1583</v>
      </c>
    </row>
    <row r="1170" spans="1:50" hidden="1" outlineLevel="1">
      <c r="A1170" t="s">
        <v>1236</v>
      </c>
      <c r="B1170" t="s">
        <v>1437</v>
      </c>
      <c r="C1170" s="1">
        <f t="shared" si="437"/>
        <v>6635</v>
      </c>
      <c r="D1170" s="7">
        <f>IF(N1170&gt;0, RANK(N1170,(N1170:P1170,Q1170:AE1170)),0)</f>
        <v>1</v>
      </c>
      <c r="E1170" s="7">
        <f>IF(O1170&gt;0,RANK(O1170,(N1170:P1170,Q1170:AE1170)),0)</f>
        <v>4</v>
      </c>
      <c r="F1170" s="7">
        <f>IF(P1170&gt;0,RANK(P1170,(N1170:P1170,Q1170:AE1170)),0)</f>
        <v>3</v>
      </c>
      <c r="G1170" s="1">
        <f t="shared" si="435"/>
        <v>4942</v>
      </c>
      <c r="H1170" s="2">
        <f t="shared" si="436"/>
        <v>0.74483798040693294</v>
      </c>
      <c r="I1170" s="2"/>
      <c r="J1170" s="2">
        <f t="shared" si="438"/>
        <v>0.80165787490580254</v>
      </c>
      <c r="K1170" s="2">
        <f t="shared" si="439"/>
        <v>4.4913338357196686E-2</v>
      </c>
      <c r="L1170" s="2">
        <f t="shared" si="440"/>
        <v>5.6819894498869629E-2</v>
      </c>
      <c r="M1170" s="2">
        <f t="shared" si="441"/>
        <v>9.6608892238131155E-2</v>
      </c>
      <c r="N1170" s="113">
        <v>5319</v>
      </c>
      <c r="O1170" s="113">
        <v>298</v>
      </c>
      <c r="P1170" s="113">
        <v>377</v>
      </c>
      <c r="Q1170" s="113"/>
      <c r="R1170" s="113"/>
      <c r="S1170" s="113"/>
      <c r="T1170" s="113"/>
      <c r="U1170" s="113"/>
      <c r="V1170" s="113"/>
      <c r="W1170" s="113"/>
      <c r="X1170" s="113"/>
      <c r="Y1170" s="113"/>
      <c r="Z1170" s="113"/>
      <c r="AA1170" s="113">
        <v>237</v>
      </c>
      <c r="AB1170" s="113">
        <v>404</v>
      </c>
      <c r="AC1170" s="113"/>
      <c r="AD1170" s="113"/>
      <c r="AE1170" s="113"/>
      <c r="AG1170" s="7">
        <f>IF(Q1170&gt;0,RANK(Q1170,(N1170:P1170,Q1170:AE1170)),0)</f>
        <v>0</v>
      </c>
      <c r="AH1170" s="7">
        <f>IF(R1170&gt;0,RANK(R1170,(N1170:P1170,Q1170:AE1170)),0)</f>
        <v>0</v>
      </c>
      <c r="AI1170" s="7">
        <f>IF(T1170&gt;0,RANK(T1170,(N1170:P1170,Q1170:AE1170)),0)</f>
        <v>0</v>
      </c>
      <c r="AJ1170" s="7">
        <f>IF(S1170&gt;0,RANK(S1170,(N1170:P1170,Q1170:AE1170)),0)</f>
        <v>0</v>
      </c>
      <c r="AK1170" s="2">
        <f t="shared" si="442"/>
        <v>0</v>
      </c>
      <c r="AL1170" s="2">
        <f t="shared" si="443"/>
        <v>0</v>
      </c>
      <c r="AM1170" s="2">
        <f t="shared" si="444"/>
        <v>0</v>
      </c>
      <c r="AN1170" s="2">
        <f t="shared" si="445"/>
        <v>0</v>
      </c>
      <c r="AP1170" t="s">
        <v>1236</v>
      </c>
      <c r="AQ1170" t="s">
        <v>1437</v>
      </c>
      <c r="AR1170">
        <v>4</v>
      </c>
      <c r="AT1170" s="97">
        <v>22</v>
      </c>
      <c r="AU1170" s="99">
        <v>31</v>
      </c>
      <c r="AV1170" s="103">
        <f t="shared" si="425"/>
        <v>22031</v>
      </c>
      <c r="AX1170" s="7" t="s">
        <v>1583</v>
      </c>
    </row>
    <row r="1171" spans="1:50" hidden="1" outlineLevel="1">
      <c r="A1171" t="s">
        <v>179</v>
      </c>
      <c r="B1171" t="s">
        <v>1437</v>
      </c>
      <c r="C1171" s="1">
        <f t="shared" si="437"/>
        <v>93035</v>
      </c>
      <c r="D1171" s="7">
        <f>IF(N1171&gt;0, RANK(N1171,(N1171:P1171,Q1171:AE1171)),0)</f>
        <v>1</v>
      </c>
      <c r="E1171" s="7">
        <f>IF(O1171&gt;0,RANK(O1171,(N1171:P1171,Q1171:AE1171)),0)</f>
        <v>2</v>
      </c>
      <c r="F1171" s="7">
        <f>IF(P1171&gt;0,RANK(P1171,(N1171:P1171,Q1171:AE1171)),0)</f>
        <v>3</v>
      </c>
      <c r="G1171" s="1">
        <f t="shared" si="435"/>
        <v>53930</v>
      </c>
      <c r="H1171" s="2">
        <f t="shared" si="436"/>
        <v>0.57967431611759013</v>
      </c>
      <c r="I1171" s="2"/>
      <c r="J1171" s="2">
        <f t="shared" si="438"/>
        <v>0.7202988122749503</v>
      </c>
      <c r="K1171" s="2">
        <f t="shared" si="439"/>
        <v>0.14062449615736014</v>
      </c>
      <c r="L1171" s="2">
        <f t="shared" si="440"/>
        <v>6.2266888805288335E-2</v>
      </c>
      <c r="M1171" s="2">
        <f t="shared" si="441"/>
        <v>7.6809802762401236E-2</v>
      </c>
      <c r="N1171" s="113">
        <v>67013</v>
      </c>
      <c r="O1171" s="113">
        <v>13083</v>
      </c>
      <c r="P1171" s="113">
        <v>5793</v>
      </c>
      <c r="Q1171" s="113"/>
      <c r="R1171" s="113"/>
      <c r="S1171" s="113"/>
      <c r="T1171" s="113"/>
      <c r="U1171" s="113"/>
      <c r="V1171" s="113"/>
      <c r="W1171" s="113"/>
      <c r="X1171" s="113"/>
      <c r="Y1171" s="113"/>
      <c r="Z1171" s="113"/>
      <c r="AA1171" s="113">
        <v>3920</v>
      </c>
      <c r="AB1171" s="113">
        <v>3226</v>
      </c>
      <c r="AC1171" s="113"/>
      <c r="AD1171" s="113"/>
      <c r="AE1171" s="113"/>
      <c r="AG1171" s="7">
        <f>IF(Q1171&gt;0,RANK(Q1171,(N1171:P1171,Q1171:AE1171)),0)</f>
        <v>0</v>
      </c>
      <c r="AH1171" s="7">
        <f>IF(R1171&gt;0,RANK(R1171,(N1171:P1171,Q1171:AE1171)),0)</f>
        <v>0</v>
      </c>
      <c r="AI1171" s="7">
        <f>IF(T1171&gt;0,RANK(T1171,(N1171:P1171,Q1171:AE1171)),0)</f>
        <v>0</v>
      </c>
      <c r="AJ1171" s="7">
        <f>IF(S1171&gt;0,RANK(S1171,(N1171:P1171,Q1171:AE1171)),0)</f>
        <v>0</v>
      </c>
      <c r="AK1171" s="2">
        <f t="shared" si="442"/>
        <v>0</v>
      </c>
      <c r="AL1171" s="2">
        <f t="shared" si="443"/>
        <v>0</v>
      </c>
      <c r="AM1171" s="2">
        <f t="shared" si="444"/>
        <v>0</v>
      </c>
      <c r="AN1171" s="2">
        <f t="shared" si="445"/>
        <v>0</v>
      </c>
      <c r="AP1171" t="s">
        <v>179</v>
      </c>
      <c r="AQ1171" t="s">
        <v>1437</v>
      </c>
      <c r="AR1171">
        <v>6</v>
      </c>
      <c r="AT1171" s="97">
        <v>22</v>
      </c>
      <c r="AU1171" s="99">
        <v>33</v>
      </c>
      <c r="AV1171" s="103">
        <f t="shared" si="425"/>
        <v>22033</v>
      </c>
      <c r="AX1171" s="7" t="s">
        <v>1583</v>
      </c>
    </row>
    <row r="1172" spans="1:50" hidden="1" outlineLevel="1">
      <c r="A1172" t="s">
        <v>2264</v>
      </c>
      <c r="B1172" t="s">
        <v>1437</v>
      </c>
      <c r="C1172" s="1">
        <f t="shared" si="437"/>
        <v>2039</v>
      </c>
      <c r="D1172" s="7">
        <f>IF(N1172&gt;0, RANK(N1172,(N1172:P1172,Q1172:AE1172)),0)</f>
        <v>1</v>
      </c>
      <c r="E1172" s="7">
        <f>IF(O1172&gt;0,RANK(O1172,(N1172:P1172,Q1172:AE1172)),0)</f>
        <v>5</v>
      </c>
      <c r="F1172" s="7">
        <f>IF(P1172&gt;0,RANK(P1172,(N1172:P1172,Q1172:AE1172)),0)</f>
        <v>3</v>
      </c>
      <c r="G1172" s="1">
        <f t="shared" si="435"/>
        <v>1563</v>
      </c>
      <c r="H1172" s="2">
        <f t="shared" si="436"/>
        <v>0.76655223148602258</v>
      </c>
      <c r="I1172" s="2"/>
      <c r="J1172" s="2">
        <f t="shared" si="438"/>
        <v>0.80872976949485043</v>
      </c>
      <c r="K1172" s="2">
        <f t="shared" si="439"/>
        <v>2.8445316331535065E-2</v>
      </c>
      <c r="L1172" s="2">
        <f t="shared" si="440"/>
        <v>4.2177538008827856E-2</v>
      </c>
      <c r="M1172" s="2">
        <f t="shared" si="441"/>
        <v>0.12064737616478664</v>
      </c>
      <c r="N1172" s="113">
        <v>1649</v>
      </c>
      <c r="O1172" s="113">
        <v>58</v>
      </c>
      <c r="P1172" s="113">
        <v>86</v>
      </c>
      <c r="Q1172" s="113"/>
      <c r="R1172" s="113"/>
      <c r="S1172" s="113"/>
      <c r="T1172" s="113"/>
      <c r="U1172" s="113"/>
      <c r="V1172" s="113"/>
      <c r="W1172" s="113"/>
      <c r="X1172" s="113"/>
      <c r="Y1172" s="113"/>
      <c r="Z1172" s="113"/>
      <c r="AA1172" s="113">
        <v>84</v>
      </c>
      <c r="AB1172" s="113">
        <v>162</v>
      </c>
      <c r="AC1172" s="113"/>
      <c r="AD1172" s="113"/>
      <c r="AE1172" s="113"/>
      <c r="AG1172" s="7">
        <f>IF(Q1172&gt;0,RANK(Q1172,(N1172:P1172,Q1172:AE1172)),0)</f>
        <v>0</v>
      </c>
      <c r="AH1172" s="7">
        <f>IF(R1172&gt;0,RANK(R1172,(N1172:P1172,Q1172:AE1172)),0)</f>
        <v>0</v>
      </c>
      <c r="AI1172" s="7">
        <f>IF(T1172&gt;0,RANK(T1172,(N1172:P1172,Q1172:AE1172)),0)</f>
        <v>0</v>
      </c>
      <c r="AJ1172" s="7">
        <f>IF(S1172&gt;0,RANK(S1172,(N1172:P1172,Q1172:AE1172)),0)</f>
        <v>0</v>
      </c>
      <c r="AK1172" s="2">
        <f t="shared" si="442"/>
        <v>0</v>
      </c>
      <c r="AL1172" s="2">
        <f t="shared" si="443"/>
        <v>0</v>
      </c>
      <c r="AM1172" s="2">
        <f t="shared" si="444"/>
        <v>0</v>
      </c>
      <c r="AN1172" s="2">
        <f t="shared" si="445"/>
        <v>0</v>
      </c>
      <c r="AP1172" t="s">
        <v>2264</v>
      </c>
      <c r="AQ1172" t="s">
        <v>1437</v>
      </c>
      <c r="AR1172">
        <v>5</v>
      </c>
      <c r="AT1172" s="97">
        <v>22</v>
      </c>
      <c r="AU1172" s="99">
        <v>35</v>
      </c>
      <c r="AV1172" s="103">
        <f t="shared" si="425"/>
        <v>22035</v>
      </c>
      <c r="AX1172" s="7" t="s">
        <v>1583</v>
      </c>
    </row>
    <row r="1173" spans="1:50" hidden="1" outlineLevel="1">
      <c r="A1173" t="s">
        <v>1806</v>
      </c>
      <c r="B1173" t="s">
        <v>1437</v>
      </c>
      <c r="C1173" s="1">
        <f t="shared" si="437"/>
        <v>3461</v>
      </c>
      <c r="D1173" s="7">
        <f>IF(N1173&gt;0, RANK(N1173,(N1173:P1173,Q1173:AE1173)),0)</f>
        <v>1</v>
      </c>
      <c r="E1173" s="7">
        <f>IF(O1173&gt;0,RANK(O1173,(N1173:P1173,Q1173:AE1173)),0)</f>
        <v>2</v>
      </c>
      <c r="F1173" s="7">
        <f>IF(P1173&gt;0,RANK(P1173,(N1173:P1173,Q1173:AE1173)),0)</f>
        <v>4</v>
      </c>
      <c r="G1173" s="1">
        <f t="shared" si="435"/>
        <v>2207</v>
      </c>
      <c r="H1173" s="2">
        <f t="shared" si="436"/>
        <v>0.63767697197341811</v>
      </c>
      <c r="I1173" s="2"/>
      <c r="J1173" s="2">
        <f t="shared" si="438"/>
        <v>0.75267263796590578</v>
      </c>
      <c r="K1173" s="2">
        <f t="shared" si="439"/>
        <v>0.11499566599248771</v>
      </c>
      <c r="L1173" s="2">
        <f t="shared" si="440"/>
        <v>4.3629008956948857E-2</v>
      </c>
      <c r="M1173" s="2">
        <f t="shared" si="441"/>
        <v>8.8702687084657644E-2</v>
      </c>
      <c r="N1173" s="113">
        <v>2605</v>
      </c>
      <c r="O1173" s="113">
        <v>398</v>
      </c>
      <c r="P1173" s="113">
        <v>151</v>
      </c>
      <c r="Q1173" s="113"/>
      <c r="R1173" s="113"/>
      <c r="S1173" s="113"/>
      <c r="T1173" s="113"/>
      <c r="U1173" s="113"/>
      <c r="V1173" s="113"/>
      <c r="W1173" s="113"/>
      <c r="X1173" s="113"/>
      <c r="Y1173" s="113"/>
      <c r="Z1173" s="113"/>
      <c r="AA1173" s="113">
        <v>178</v>
      </c>
      <c r="AB1173" s="113">
        <v>129</v>
      </c>
      <c r="AC1173" s="113"/>
      <c r="AD1173" s="113"/>
      <c r="AE1173" s="113"/>
      <c r="AG1173" s="7">
        <f>IF(Q1173&gt;0,RANK(Q1173,(N1173:P1173,Q1173:AE1173)),0)</f>
        <v>0</v>
      </c>
      <c r="AH1173" s="7">
        <f>IF(R1173&gt;0,RANK(R1173,(N1173:P1173,Q1173:AE1173)),0)</f>
        <v>0</v>
      </c>
      <c r="AI1173" s="7">
        <f>IF(T1173&gt;0,RANK(T1173,(N1173:P1173,Q1173:AE1173)),0)</f>
        <v>0</v>
      </c>
      <c r="AJ1173" s="7">
        <f>IF(S1173&gt;0,RANK(S1173,(N1173:P1173,Q1173:AE1173)),0)</f>
        <v>0</v>
      </c>
      <c r="AK1173" s="2">
        <f t="shared" si="442"/>
        <v>0</v>
      </c>
      <c r="AL1173" s="2">
        <f t="shared" si="443"/>
        <v>0</v>
      </c>
      <c r="AM1173" s="2">
        <f t="shared" si="444"/>
        <v>0</v>
      </c>
      <c r="AN1173" s="2">
        <f t="shared" si="445"/>
        <v>0</v>
      </c>
      <c r="AP1173" t="s">
        <v>1806</v>
      </c>
      <c r="AQ1173" t="s">
        <v>1437</v>
      </c>
      <c r="AR1173">
        <v>6</v>
      </c>
      <c r="AT1173" s="97">
        <v>22</v>
      </c>
      <c r="AU1173" s="99">
        <v>37</v>
      </c>
      <c r="AV1173" s="103">
        <f t="shared" si="425"/>
        <v>22037</v>
      </c>
      <c r="AX1173" s="7" t="s">
        <v>1583</v>
      </c>
    </row>
    <row r="1174" spans="1:50" hidden="1" outlineLevel="1">
      <c r="A1174" t="s">
        <v>176</v>
      </c>
      <c r="B1174" t="s">
        <v>1437</v>
      </c>
      <c r="C1174" s="1">
        <f t="shared" si="437"/>
        <v>10846</v>
      </c>
      <c r="D1174" s="7">
        <f>IF(N1174&gt;0, RANK(N1174,(N1174:P1174,Q1174:AE1174)),0)</f>
        <v>1</v>
      </c>
      <c r="E1174" s="7">
        <f>IF(O1174&gt;0,RANK(O1174,(N1174:P1174,Q1174:AE1174)),0)</f>
        <v>5</v>
      </c>
      <c r="F1174" s="7">
        <f>IF(P1174&gt;0,RANK(P1174,(N1174:P1174,Q1174:AE1174)),0)</f>
        <v>4</v>
      </c>
      <c r="G1174" s="1">
        <f t="shared" si="435"/>
        <v>7745</v>
      </c>
      <c r="H1174" s="2">
        <f t="shared" si="436"/>
        <v>0.7140881430942283</v>
      </c>
      <c r="I1174" s="2"/>
      <c r="J1174" s="2">
        <f t="shared" si="438"/>
        <v>0.77143647427623085</v>
      </c>
      <c r="K1174" s="2">
        <f t="shared" si="439"/>
        <v>4.6099944680066382E-2</v>
      </c>
      <c r="L1174" s="2">
        <f t="shared" si="440"/>
        <v>5.7348331182002582E-2</v>
      </c>
      <c r="M1174" s="2">
        <f t="shared" si="441"/>
        <v>0.12511524986170017</v>
      </c>
      <c r="N1174" s="113">
        <v>8367</v>
      </c>
      <c r="O1174" s="113">
        <v>500</v>
      </c>
      <c r="P1174" s="113">
        <v>622</v>
      </c>
      <c r="Q1174" s="113"/>
      <c r="R1174" s="113"/>
      <c r="S1174" s="113"/>
      <c r="T1174" s="113"/>
      <c r="U1174" s="113"/>
      <c r="V1174" s="113"/>
      <c r="W1174" s="113"/>
      <c r="X1174" s="113"/>
      <c r="Y1174" s="113"/>
      <c r="Z1174" s="113"/>
      <c r="AA1174" s="113">
        <v>663</v>
      </c>
      <c r="AB1174" s="113">
        <v>694</v>
      </c>
      <c r="AC1174" s="113"/>
      <c r="AD1174" s="113"/>
      <c r="AE1174" s="113"/>
      <c r="AG1174" s="7">
        <f>IF(Q1174&gt;0,RANK(Q1174,(N1174:P1174,Q1174:AE1174)),0)</f>
        <v>0</v>
      </c>
      <c r="AH1174" s="7">
        <f>IF(R1174&gt;0,RANK(R1174,(N1174:P1174,Q1174:AE1174)),0)</f>
        <v>0</v>
      </c>
      <c r="AI1174" s="7">
        <f>IF(T1174&gt;0,RANK(T1174,(N1174:P1174,Q1174:AE1174)),0)</f>
        <v>0</v>
      </c>
      <c r="AJ1174" s="7">
        <f>IF(S1174&gt;0,RANK(S1174,(N1174:P1174,Q1174:AE1174)),0)</f>
        <v>0</v>
      </c>
      <c r="AK1174" s="2">
        <f t="shared" si="442"/>
        <v>0</v>
      </c>
      <c r="AL1174" s="2">
        <f t="shared" si="443"/>
        <v>0</v>
      </c>
      <c r="AM1174" s="2">
        <f t="shared" si="444"/>
        <v>0</v>
      </c>
      <c r="AN1174" s="2">
        <f t="shared" si="445"/>
        <v>0</v>
      </c>
      <c r="AP1174" t="s">
        <v>176</v>
      </c>
      <c r="AQ1174" t="s">
        <v>1437</v>
      </c>
      <c r="AR1174">
        <v>0</v>
      </c>
      <c r="AT1174" s="97">
        <v>22</v>
      </c>
      <c r="AU1174" s="99">
        <v>39</v>
      </c>
      <c r="AV1174" s="103">
        <f t="shared" si="425"/>
        <v>22039</v>
      </c>
      <c r="AX1174" s="7" t="s">
        <v>1583</v>
      </c>
    </row>
    <row r="1175" spans="1:50" hidden="1" outlineLevel="1">
      <c r="A1175" t="s">
        <v>1785</v>
      </c>
      <c r="B1175" t="s">
        <v>1437</v>
      </c>
      <c r="C1175" s="1">
        <f t="shared" si="437"/>
        <v>6089</v>
      </c>
      <c r="D1175" s="7">
        <f>IF(N1175&gt;0, RANK(N1175,(N1175:P1175,Q1175:AE1175)),0)</f>
        <v>1</v>
      </c>
      <c r="E1175" s="7">
        <f>IF(O1175&gt;0,RANK(O1175,(N1175:P1175,Q1175:AE1175)),0)</f>
        <v>5</v>
      </c>
      <c r="F1175" s="7">
        <f>IF(P1175&gt;0,RANK(P1175,(N1175:P1175,Q1175:AE1175)),0)</f>
        <v>3</v>
      </c>
      <c r="G1175" s="1">
        <f t="shared" si="435"/>
        <v>4535</v>
      </c>
      <c r="H1175" s="2">
        <f t="shared" si="436"/>
        <v>0.74478567909344717</v>
      </c>
      <c r="I1175" s="2"/>
      <c r="J1175" s="2">
        <f t="shared" si="438"/>
        <v>0.7930694695352275</v>
      </c>
      <c r="K1175" s="2">
        <f t="shared" si="439"/>
        <v>3.9743800295615042E-2</v>
      </c>
      <c r="L1175" s="2">
        <f t="shared" si="440"/>
        <v>4.8283790441780258E-2</v>
      </c>
      <c r="M1175" s="2">
        <f t="shared" si="441"/>
        <v>0.11890293972737721</v>
      </c>
      <c r="N1175" s="113">
        <v>4829</v>
      </c>
      <c r="O1175" s="113">
        <v>242</v>
      </c>
      <c r="P1175" s="113">
        <v>294</v>
      </c>
      <c r="Q1175" s="113"/>
      <c r="R1175" s="113"/>
      <c r="S1175" s="113"/>
      <c r="T1175" s="113"/>
      <c r="U1175" s="113"/>
      <c r="V1175" s="113"/>
      <c r="W1175" s="113"/>
      <c r="X1175" s="113"/>
      <c r="Y1175" s="113"/>
      <c r="Z1175" s="113"/>
      <c r="AA1175" s="113">
        <v>261</v>
      </c>
      <c r="AB1175" s="113">
        <v>463</v>
      </c>
      <c r="AC1175" s="113"/>
      <c r="AD1175" s="113"/>
      <c r="AE1175" s="113"/>
      <c r="AG1175" s="7">
        <f>IF(Q1175&gt;0,RANK(Q1175,(N1175:P1175,Q1175:AE1175)),0)</f>
        <v>0</v>
      </c>
      <c r="AH1175" s="7">
        <f>IF(R1175&gt;0,RANK(R1175,(N1175:P1175,Q1175:AE1175)),0)</f>
        <v>0</v>
      </c>
      <c r="AI1175" s="7">
        <f>IF(T1175&gt;0,RANK(T1175,(N1175:P1175,Q1175:AE1175)),0)</f>
        <v>0</v>
      </c>
      <c r="AJ1175" s="7">
        <f>IF(S1175&gt;0,RANK(S1175,(N1175:P1175,Q1175:AE1175)),0)</f>
        <v>0</v>
      </c>
      <c r="AK1175" s="2">
        <f t="shared" si="442"/>
        <v>0</v>
      </c>
      <c r="AL1175" s="2">
        <f t="shared" si="443"/>
        <v>0</v>
      </c>
      <c r="AM1175" s="2">
        <f t="shared" si="444"/>
        <v>0</v>
      </c>
      <c r="AN1175" s="2">
        <f t="shared" si="445"/>
        <v>0</v>
      </c>
      <c r="AP1175" t="s">
        <v>1785</v>
      </c>
      <c r="AQ1175" t="s">
        <v>1437</v>
      </c>
      <c r="AR1175">
        <v>5</v>
      </c>
      <c r="AT1175" s="97">
        <v>22</v>
      </c>
      <c r="AU1175" s="99">
        <v>41</v>
      </c>
      <c r="AV1175" s="103">
        <f t="shared" si="425"/>
        <v>22041</v>
      </c>
      <c r="AX1175" s="7" t="s">
        <v>1583</v>
      </c>
    </row>
    <row r="1176" spans="1:50" hidden="1" outlineLevel="1">
      <c r="A1176" t="s">
        <v>373</v>
      </c>
      <c r="B1176" t="s">
        <v>1437</v>
      </c>
      <c r="C1176" s="1">
        <f t="shared" si="437"/>
        <v>5466</v>
      </c>
      <c r="D1176" s="7">
        <f>IF(N1176&gt;0, RANK(N1176,(N1176:P1176,Q1176:AE1176)),0)</f>
        <v>1</v>
      </c>
      <c r="E1176" s="7">
        <f>IF(O1176&gt;0,RANK(O1176,(N1176:P1176,Q1176:AE1176)),0)</f>
        <v>4</v>
      </c>
      <c r="F1176" s="7">
        <f>IF(P1176&gt;0,RANK(P1176,(N1176:P1176,Q1176:AE1176)),0)</f>
        <v>2</v>
      </c>
      <c r="G1176" s="1">
        <f t="shared" si="435"/>
        <v>3515</v>
      </c>
      <c r="H1176" s="2">
        <f t="shared" si="436"/>
        <v>0.64306622758873033</v>
      </c>
      <c r="I1176" s="2"/>
      <c r="J1176" s="2">
        <f t="shared" si="438"/>
        <v>0.7352725942188072</v>
      </c>
      <c r="K1176" s="2">
        <f t="shared" si="439"/>
        <v>5.3055250640321988E-2</v>
      </c>
      <c r="L1176" s="2">
        <f t="shared" si="440"/>
        <v>9.2206366630076836E-2</v>
      </c>
      <c r="M1176" s="2">
        <f t="shared" si="441"/>
        <v>0.11946578851079398</v>
      </c>
      <c r="N1176" s="113">
        <v>4019</v>
      </c>
      <c r="O1176" s="113">
        <v>290</v>
      </c>
      <c r="P1176" s="113">
        <v>504</v>
      </c>
      <c r="Q1176" s="113"/>
      <c r="R1176" s="113"/>
      <c r="S1176" s="113"/>
      <c r="T1176" s="113"/>
      <c r="U1176" s="113"/>
      <c r="V1176" s="113"/>
      <c r="W1176" s="113"/>
      <c r="X1176" s="113"/>
      <c r="Y1176" s="113"/>
      <c r="Z1176" s="113"/>
      <c r="AA1176" s="113">
        <v>397</v>
      </c>
      <c r="AB1176" s="113">
        <v>256</v>
      </c>
      <c r="AC1176" s="113"/>
      <c r="AD1176" s="113"/>
      <c r="AE1176" s="113"/>
      <c r="AG1176" s="7">
        <f>IF(Q1176&gt;0,RANK(Q1176,(N1176:P1176,Q1176:AE1176)),0)</f>
        <v>0</v>
      </c>
      <c r="AH1176" s="7">
        <f>IF(R1176&gt;0,RANK(R1176,(N1176:P1176,Q1176:AE1176)),0)</f>
        <v>0</v>
      </c>
      <c r="AI1176" s="7">
        <f>IF(T1176&gt;0,RANK(T1176,(N1176:P1176,Q1176:AE1176)),0)</f>
        <v>0</v>
      </c>
      <c r="AJ1176" s="7">
        <f>IF(S1176&gt;0,RANK(S1176,(N1176:P1176,Q1176:AE1176)),0)</f>
        <v>0</v>
      </c>
      <c r="AK1176" s="2">
        <f t="shared" si="442"/>
        <v>0</v>
      </c>
      <c r="AL1176" s="2">
        <f t="shared" si="443"/>
        <v>0</v>
      </c>
      <c r="AM1176" s="2">
        <f t="shared" si="444"/>
        <v>0</v>
      </c>
      <c r="AN1176" s="2">
        <f t="shared" si="445"/>
        <v>0</v>
      </c>
      <c r="AP1176" t="s">
        <v>373</v>
      </c>
      <c r="AQ1176" t="s">
        <v>1437</v>
      </c>
      <c r="AR1176">
        <v>4</v>
      </c>
      <c r="AT1176" s="97">
        <v>22</v>
      </c>
      <c r="AU1176" s="99">
        <v>43</v>
      </c>
      <c r="AV1176" s="103">
        <f t="shared" si="425"/>
        <v>22043</v>
      </c>
      <c r="AX1176" s="7" t="s">
        <v>1583</v>
      </c>
    </row>
    <row r="1177" spans="1:50" hidden="1" outlineLevel="1">
      <c r="A1177" t="s">
        <v>935</v>
      </c>
      <c r="B1177" t="s">
        <v>1437</v>
      </c>
      <c r="C1177" s="1">
        <f t="shared" si="437"/>
        <v>15952</v>
      </c>
      <c r="D1177" s="7">
        <f>IF(N1177&gt;0, RANK(N1177,(N1177:P1177,Q1177:AE1177)),0)</f>
        <v>1</v>
      </c>
      <c r="E1177" s="7">
        <f>IF(O1177&gt;0,RANK(O1177,(N1177:P1177,Q1177:AE1177)),0)</f>
        <v>2</v>
      </c>
      <c r="F1177" s="7">
        <f>IF(P1177&gt;0,RANK(P1177,(N1177:P1177,Q1177:AE1177)),0)</f>
        <v>3</v>
      </c>
      <c r="G1177" s="1">
        <f t="shared" si="435"/>
        <v>9991</v>
      </c>
      <c r="H1177" s="2">
        <f t="shared" si="436"/>
        <v>0.62631644934804409</v>
      </c>
      <c r="I1177" s="2"/>
      <c r="J1177" s="2">
        <f t="shared" si="438"/>
        <v>0.72517552657973927</v>
      </c>
      <c r="K1177" s="2">
        <f t="shared" si="439"/>
        <v>9.8859077231695083E-2</v>
      </c>
      <c r="L1177" s="2">
        <f t="shared" si="440"/>
        <v>7.5539117352056165E-2</v>
      </c>
      <c r="M1177" s="2">
        <f t="shared" si="441"/>
        <v>0.10042627883650949</v>
      </c>
      <c r="N1177" s="113">
        <v>11568</v>
      </c>
      <c r="O1177" s="113">
        <v>1577</v>
      </c>
      <c r="P1177" s="113">
        <v>1205</v>
      </c>
      <c r="Q1177" s="113"/>
      <c r="R1177" s="113"/>
      <c r="S1177" s="113"/>
      <c r="T1177" s="113"/>
      <c r="U1177" s="113"/>
      <c r="V1177" s="113"/>
      <c r="W1177" s="113"/>
      <c r="X1177" s="113"/>
      <c r="Y1177" s="113"/>
      <c r="Z1177" s="113"/>
      <c r="AA1177" s="113">
        <v>1034</v>
      </c>
      <c r="AB1177" s="113">
        <v>568</v>
      </c>
      <c r="AC1177" s="113"/>
      <c r="AD1177" s="113"/>
      <c r="AE1177" s="113"/>
      <c r="AG1177" s="7">
        <f>IF(Q1177&gt;0,RANK(Q1177,(N1177:P1177,Q1177:AE1177)),0)</f>
        <v>0</v>
      </c>
      <c r="AH1177" s="7">
        <f>IF(R1177&gt;0,RANK(R1177,(N1177:P1177,Q1177:AE1177)),0)</f>
        <v>0</v>
      </c>
      <c r="AI1177" s="7">
        <f>IF(T1177&gt;0,RANK(T1177,(N1177:P1177,Q1177:AE1177)),0)</f>
        <v>0</v>
      </c>
      <c r="AJ1177" s="7">
        <f>IF(S1177&gt;0,RANK(S1177,(N1177:P1177,Q1177:AE1177)),0)</f>
        <v>0</v>
      </c>
      <c r="AK1177" s="2">
        <f t="shared" si="442"/>
        <v>0</v>
      </c>
      <c r="AL1177" s="2">
        <f t="shared" si="443"/>
        <v>0</v>
      </c>
      <c r="AM1177" s="2">
        <f t="shared" si="444"/>
        <v>0</v>
      </c>
      <c r="AN1177" s="2">
        <f t="shared" si="445"/>
        <v>0</v>
      </c>
      <c r="AP1177" t="s">
        <v>935</v>
      </c>
      <c r="AQ1177" t="s">
        <v>1437</v>
      </c>
      <c r="AR1177">
        <v>3</v>
      </c>
      <c r="AT1177" s="97">
        <v>22</v>
      </c>
      <c r="AU1177" s="99">
        <v>45</v>
      </c>
      <c r="AV1177" s="103">
        <f t="shared" si="425"/>
        <v>22045</v>
      </c>
      <c r="AX1177" s="7" t="s">
        <v>1583</v>
      </c>
    </row>
    <row r="1178" spans="1:50" hidden="1" outlineLevel="1">
      <c r="A1178" t="s">
        <v>1421</v>
      </c>
      <c r="B1178" t="s">
        <v>1437</v>
      </c>
      <c r="C1178" s="1">
        <f t="shared" si="437"/>
        <v>12668</v>
      </c>
      <c r="D1178" s="7">
        <f>IF(N1178&gt;0, RANK(N1178,(N1178:P1178,Q1178:AE1178)),0)</f>
        <v>1</v>
      </c>
      <c r="E1178" s="7">
        <f>IF(O1178&gt;0,RANK(O1178,(N1178:P1178,Q1178:AE1178)),0)</f>
        <v>3</v>
      </c>
      <c r="F1178" s="7">
        <f>IF(P1178&gt;0,RANK(P1178,(N1178:P1178,Q1178:AE1178)),0)</f>
        <v>5</v>
      </c>
      <c r="G1178" s="1">
        <f t="shared" si="435"/>
        <v>9468</v>
      </c>
      <c r="H1178" s="2">
        <f t="shared" si="436"/>
        <v>0.74739501105146822</v>
      </c>
      <c r="I1178" s="2"/>
      <c r="J1178" s="2">
        <f t="shared" si="438"/>
        <v>0.79673192295547834</v>
      </c>
      <c r="K1178" s="2">
        <f t="shared" si="439"/>
        <v>4.9336911904010107E-2</v>
      </c>
      <c r="L1178" s="2">
        <f t="shared" si="440"/>
        <v>3.6233028102305019E-2</v>
      </c>
      <c r="M1178" s="2">
        <f t="shared" si="441"/>
        <v>0.11769813703820653</v>
      </c>
      <c r="N1178" s="113">
        <v>10093</v>
      </c>
      <c r="O1178" s="113">
        <v>625</v>
      </c>
      <c r="P1178" s="113">
        <v>459</v>
      </c>
      <c r="Q1178" s="113"/>
      <c r="R1178" s="113"/>
      <c r="S1178" s="113"/>
      <c r="T1178" s="113"/>
      <c r="U1178" s="113"/>
      <c r="V1178" s="113"/>
      <c r="W1178" s="113"/>
      <c r="X1178" s="113"/>
      <c r="Y1178" s="113"/>
      <c r="Z1178" s="113"/>
      <c r="AA1178" s="113">
        <v>620</v>
      </c>
      <c r="AB1178" s="113">
        <v>871</v>
      </c>
      <c r="AC1178" s="113"/>
      <c r="AD1178" s="113"/>
      <c r="AE1178" s="113"/>
      <c r="AG1178" s="7">
        <f>IF(Q1178&gt;0,RANK(Q1178,(N1178:P1178,Q1178:AE1178)),0)</f>
        <v>0</v>
      </c>
      <c r="AH1178" s="7">
        <f>IF(R1178&gt;0,RANK(R1178,(N1178:P1178,Q1178:AE1178)),0)</f>
        <v>0</v>
      </c>
      <c r="AI1178" s="7">
        <f>IF(T1178&gt;0,RANK(T1178,(N1178:P1178,Q1178:AE1178)),0)</f>
        <v>0</v>
      </c>
      <c r="AJ1178" s="7">
        <f>IF(S1178&gt;0,RANK(S1178,(N1178:P1178,Q1178:AE1178)),0)</f>
        <v>0</v>
      </c>
      <c r="AK1178" s="2">
        <f t="shared" si="442"/>
        <v>0</v>
      </c>
      <c r="AL1178" s="2">
        <f t="shared" si="443"/>
        <v>0</v>
      </c>
      <c r="AM1178" s="2">
        <f t="shared" si="444"/>
        <v>0</v>
      </c>
      <c r="AN1178" s="2">
        <f t="shared" si="445"/>
        <v>0</v>
      </c>
      <c r="AP1178" t="s">
        <v>1421</v>
      </c>
      <c r="AQ1178" t="s">
        <v>1437</v>
      </c>
      <c r="AR1178">
        <v>0</v>
      </c>
      <c r="AT1178" s="97">
        <v>22</v>
      </c>
      <c r="AU1178" s="99">
        <v>47</v>
      </c>
      <c r="AV1178" s="103">
        <f t="shared" si="425"/>
        <v>22047</v>
      </c>
      <c r="AX1178" s="7" t="s">
        <v>1583</v>
      </c>
    </row>
    <row r="1179" spans="1:50" hidden="1" outlineLevel="1">
      <c r="A1179" t="s">
        <v>1151</v>
      </c>
      <c r="B1179" t="s">
        <v>1437</v>
      </c>
      <c r="C1179" s="1">
        <f t="shared" si="437"/>
        <v>5594</v>
      </c>
      <c r="D1179" s="7">
        <f>IF(N1179&gt;0, RANK(N1179,(N1179:P1179,Q1179:AE1179)),0)</f>
        <v>1</v>
      </c>
      <c r="E1179" s="7">
        <f>IF(O1179&gt;0,RANK(O1179,(N1179:P1179,Q1179:AE1179)),0)</f>
        <v>5</v>
      </c>
      <c r="F1179" s="7">
        <f>IF(P1179&gt;0,RANK(P1179,(N1179:P1179,Q1179:AE1179)),0)</f>
        <v>4</v>
      </c>
      <c r="G1179" s="1">
        <f t="shared" si="435"/>
        <v>4336</v>
      </c>
      <c r="H1179" s="2">
        <f t="shared" si="436"/>
        <v>0.77511619592420455</v>
      </c>
      <c r="I1179" s="2"/>
      <c r="J1179" s="2">
        <f t="shared" si="438"/>
        <v>0.81444404719342156</v>
      </c>
      <c r="K1179" s="2">
        <f t="shared" si="439"/>
        <v>3.7897747586700038E-2</v>
      </c>
      <c r="L1179" s="2">
        <f t="shared" si="440"/>
        <v>3.9327851269217021E-2</v>
      </c>
      <c r="M1179" s="2">
        <f t="shared" si="441"/>
        <v>0.10833035395066139</v>
      </c>
      <c r="N1179" s="113">
        <v>4556</v>
      </c>
      <c r="O1179" s="113">
        <v>212</v>
      </c>
      <c r="P1179" s="113">
        <v>220</v>
      </c>
      <c r="Q1179" s="113"/>
      <c r="R1179" s="113"/>
      <c r="S1179" s="113"/>
      <c r="T1179" s="113"/>
      <c r="U1179" s="113"/>
      <c r="V1179" s="113"/>
      <c r="W1179" s="113"/>
      <c r="X1179" s="113"/>
      <c r="Y1179" s="113"/>
      <c r="Z1179" s="113"/>
      <c r="AA1179" s="113">
        <v>232</v>
      </c>
      <c r="AB1179" s="113">
        <v>374</v>
      </c>
      <c r="AC1179" s="113"/>
      <c r="AD1179" s="113"/>
      <c r="AE1179" s="113"/>
      <c r="AG1179" s="7">
        <f>IF(Q1179&gt;0,RANK(Q1179,(N1179:P1179,Q1179:AE1179)),0)</f>
        <v>0</v>
      </c>
      <c r="AH1179" s="7">
        <f>IF(R1179&gt;0,RANK(R1179,(N1179:P1179,Q1179:AE1179)),0)</f>
        <v>0</v>
      </c>
      <c r="AI1179" s="7">
        <f>IF(T1179&gt;0,RANK(T1179,(N1179:P1179,Q1179:AE1179)),0)</f>
        <v>0</v>
      </c>
      <c r="AJ1179" s="7">
        <f>IF(S1179&gt;0,RANK(S1179,(N1179:P1179,Q1179:AE1179)),0)</f>
        <v>0</v>
      </c>
      <c r="AK1179" s="2">
        <f t="shared" si="442"/>
        <v>0</v>
      </c>
      <c r="AL1179" s="2">
        <f t="shared" si="443"/>
        <v>0</v>
      </c>
      <c r="AM1179" s="2">
        <f t="shared" si="444"/>
        <v>0</v>
      </c>
      <c r="AN1179" s="2">
        <f t="shared" si="445"/>
        <v>0</v>
      </c>
      <c r="AP1179" t="s">
        <v>1151</v>
      </c>
      <c r="AQ1179" t="s">
        <v>1437</v>
      </c>
      <c r="AR1179">
        <v>5</v>
      </c>
      <c r="AT1179" s="97">
        <v>22</v>
      </c>
      <c r="AU1179" s="99">
        <v>49</v>
      </c>
      <c r="AV1179" s="103">
        <f t="shared" si="425"/>
        <v>22049</v>
      </c>
      <c r="AX1179" s="7" t="s">
        <v>1583</v>
      </c>
    </row>
    <row r="1180" spans="1:50" hidden="1" outlineLevel="1">
      <c r="A1180" t="s">
        <v>1042</v>
      </c>
      <c r="B1180" t="s">
        <v>1437</v>
      </c>
      <c r="C1180" s="1">
        <f t="shared" si="437"/>
        <v>85709</v>
      </c>
      <c r="D1180" s="7">
        <f>IF(N1180&gt;0, RANK(N1180,(N1180:P1180,Q1180:AE1180)),0)</f>
        <v>1</v>
      </c>
      <c r="E1180" s="7">
        <f>IF(O1180&gt;0,RANK(O1180,(N1180:P1180,Q1180:AE1180)),0)</f>
        <v>3</v>
      </c>
      <c r="F1180" s="7">
        <f>IF(P1180&gt;0,RANK(P1180,(N1180:P1180,Q1180:AE1180)),0)</f>
        <v>2</v>
      </c>
      <c r="G1180" s="1">
        <f t="shared" si="435"/>
        <v>37936</v>
      </c>
      <c r="H1180" s="2">
        <f t="shared" si="436"/>
        <v>0.44261396119427365</v>
      </c>
      <c r="I1180" s="2"/>
      <c r="J1180" s="2">
        <f t="shared" si="438"/>
        <v>0.62235004491943668</v>
      </c>
      <c r="K1180" s="2">
        <f t="shared" si="439"/>
        <v>9.3747447759278485E-2</v>
      </c>
      <c r="L1180" s="2">
        <f t="shared" si="440"/>
        <v>0.17973608372516306</v>
      </c>
      <c r="M1180" s="2">
        <f t="shared" si="441"/>
        <v>0.1041664235961218</v>
      </c>
      <c r="N1180" s="113">
        <v>53341</v>
      </c>
      <c r="O1180" s="113">
        <v>8035</v>
      </c>
      <c r="P1180" s="113">
        <v>15405</v>
      </c>
      <c r="Q1180" s="113"/>
      <c r="R1180" s="113"/>
      <c r="S1180" s="113"/>
      <c r="T1180" s="113"/>
      <c r="U1180" s="113"/>
      <c r="V1180" s="113"/>
      <c r="W1180" s="113"/>
      <c r="X1180" s="113"/>
      <c r="Y1180" s="113"/>
      <c r="Z1180" s="113"/>
      <c r="AA1180" s="113">
        <v>5680</v>
      </c>
      <c r="AB1180" s="113">
        <v>3248</v>
      </c>
      <c r="AC1180" s="113"/>
      <c r="AD1180" s="113"/>
      <c r="AE1180" s="113"/>
      <c r="AG1180" s="7">
        <f>IF(Q1180&gt;0,RANK(Q1180,(N1180:P1180,Q1180:AE1180)),0)</f>
        <v>0</v>
      </c>
      <c r="AH1180" s="7">
        <f>IF(R1180&gt;0,RANK(R1180,(N1180:P1180,Q1180:AE1180)),0)</f>
        <v>0</v>
      </c>
      <c r="AI1180" s="7">
        <f>IF(T1180&gt;0,RANK(T1180,(N1180:P1180,Q1180:AE1180)),0)</f>
        <v>0</v>
      </c>
      <c r="AJ1180" s="7">
        <f>IF(S1180&gt;0,RANK(S1180,(N1180:P1180,Q1180:AE1180)),0)</f>
        <v>0</v>
      </c>
      <c r="AK1180" s="2">
        <f t="shared" si="442"/>
        <v>0</v>
      </c>
      <c r="AL1180" s="2">
        <f t="shared" si="443"/>
        <v>0</v>
      </c>
      <c r="AM1180" s="2">
        <f t="shared" si="444"/>
        <v>0</v>
      </c>
      <c r="AN1180" s="2">
        <f t="shared" si="445"/>
        <v>0</v>
      </c>
      <c r="AP1180" t="s">
        <v>1042</v>
      </c>
      <c r="AQ1180" t="s">
        <v>1437</v>
      </c>
      <c r="AR1180">
        <v>0</v>
      </c>
      <c r="AT1180" s="97">
        <v>22</v>
      </c>
      <c r="AU1180" s="99">
        <v>51</v>
      </c>
      <c r="AV1180" s="103">
        <f t="shared" si="425"/>
        <v>22051</v>
      </c>
      <c r="AX1180" s="7" t="s">
        <v>1583</v>
      </c>
    </row>
    <row r="1181" spans="1:50" hidden="1" outlineLevel="1">
      <c r="A1181" t="s">
        <v>622</v>
      </c>
      <c r="B1181" t="s">
        <v>1437</v>
      </c>
      <c r="C1181" s="1">
        <f t="shared" si="437"/>
        <v>7096</v>
      </c>
      <c r="D1181" s="7">
        <f>IF(N1181&gt;0, RANK(N1181,(N1181:P1181,Q1181:AE1181)),0)</f>
        <v>1</v>
      </c>
      <c r="E1181" s="7">
        <f>IF(O1181&gt;0,RANK(O1181,(N1181:P1181,Q1181:AE1181)),0)</f>
        <v>2</v>
      </c>
      <c r="F1181" s="7">
        <f>IF(P1181&gt;0,RANK(P1181,(N1181:P1181,Q1181:AE1181)),0)</f>
        <v>5</v>
      </c>
      <c r="G1181" s="1">
        <f t="shared" si="435"/>
        <v>5208</v>
      </c>
      <c r="H1181" s="2">
        <f t="shared" si="436"/>
        <v>0.73393461104847801</v>
      </c>
      <c r="I1181" s="2"/>
      <c r="J1181" s="2">
        <f t="shared" si="438"/>
        <v>0.80975197294250278</v>
      </c>
      <c r="K1181" s="2">
        <f t="shared" si="439"/>
        <v>7.5817361894024798E-2</v>
      </c>
      <c r="L1181" s="2">
        <f t="shared" si="440"/>
        <v>2.7762119503945883E-2</v>
      </c>
      <c r="M1181" s="2">
        <f t="shared" si="441"/>
        <v>8.666854565952653E-2</v>
      </c>
      <c r="N1181" s="113">
        <v>5746</v>
      </c>
      <c r="O1181" s="113">
        <v>538</v>
      </c>
      <c r="P1181" s="113">
        <v>197</v>
      </c>
      <c r="Q1181" s="113"/>
      <c r="R1181" s="113"/>
      <c r="S1181" s="113"/>
      <c r="T1181" s="113"/>
      <c r="U1181" s="113"/>
      <c r="V1181" s="113"/>
      <c r="W1181" s="113"/>
      <c r="X1181" s="113"/>
      <c r="Y1181" s="113"/>
      <c r="Z1181" s="113"/>
      <c r="AA1181" s="113">
        <v>379</v>
      </c>
      <c r="AB1181" s="113">
        <v>236</v>
      </c>
      <c r="AC1181" s="113"/>
      <c r="AD1181" s="113"/>
      <c r="AE1181" s="113"/>
      <c r="AG1181" s="7">
        <f>IF(Q1181&gt;0,RANK(Q1181,(N1181:P1181,Q1181:AE1181)),0)</f>
        <v>0</v>
      </c>
      <c r="AH1181" s="7">
        <f>IF(R1181&gt;0,RANK(R1181,(N1181:P1181,Q1181:AE1181)),0)</f>
        <v>0</v>
      </c>
      <c r="AI1181" s="7">
        <f>IF(T1181&gt;0,RANK(T1181,(N1181:P1181,Q1181:AE1181)),0)</f>
        <v>0</v>
      </c>
      <c r="AJ1181" s="7">
        <f>IF(S1181&gt;0,RANK(S1181,(N1181:P1181,Q1181:AE1181)),0)</f>
        <v>0</v>
      </c>
      <c r="AK1181" s="2">
        <f t="shared" si="442"/>
        <v>0</v>
      </c>
      <c r="AL1181" s="2">
        <f t="shared" si="443"/>
        <v>0</v>
      </c>
      <c r="AM1181" s="2">
        <f t="shared" si="444"/>
        <v>0</v>
      </c>
      <c r="AN1181" s="2">
        <f t="shared" si="445"/>
        <v>0</v>
      </c>
      <c r="AP1181" t="s">
        <v>622</v>
      </c>
      <c r="AQ1181" t="s">
        <v>1437</v>
      </c>
      <c r="AR1181">
        <v>7</v>
      </c>
      <c r="AT1181" s="97">
        <v>22</v>
      </c>
      <c r="AU1181" s="99">
        <v>53</v>
      </c>
      <c r="AV1181" s="103">
        <f t="shared" si="425"/>
        <v>22053</v>
      </c>
      <c r="AX1181" s="7" t="s">
        <v>1583</v>
      </c>
    </row>
    <row r="1182" spans="1:50" hidden="1" outlineLevel="1">
      <c r="A1182" t="s">
        <v>1237</v>
      </c>
      <c r="B1182" t="s">
        <v>1437</v>
      </c>
      <c r="C1182" s="1">
        <f t="shared" si="437"/>
        <v>30616</v>
      </c>
      <c r="D1182" s="7">
        <f>IF(N1182&gt;0, RANK(N1182,(N1182:P1182,Q1182:AE1182)),0)</f>
        <v>1</v>
      </c>
      <c r="E1182" s="7">
        <f>IF(O1182&gt;0,RANK(O1182,(N1182:P1182,Q1182:AE1182)),0)</f>
        <v>2</v>
      </c>
      <c r="F1182" s="7">
        <f>IF(P1182&gt;0,RANK(P1182,(N1182:P1182,Q1182:AE1182)),0)</f>
        <v>3</v>
      </c>
      <c r="G1182" s="1">
        <f t="shared" si="435"/>
        <v>17620</v>
      </c>
      <c r="H1182" s="2">
        <f t="shared" si="436"/>
        <v>0.57551607002874317</v>
      </c>
      <c r="I1182" s="2"/>
      <c r="J1182" s="2">
        <f t="shared" si="438"/>
        <v>0.69431016461980666</v>
      </c>
      <c r="K1182" s="2">
        <f t="shared" si="439"/>
        <v>0.11879409459106349</v>
      </c>
      <c r="L1182" s="2">
        <f t="shared" si="440"/>
        <v>9.2043376012542463E-2</v>
      </c>
      <c r="M1182" s="2">
        <f t="shared" si="441"/>
        <v>9.4852364776587386E-2</v>
      </c>
      <c r="N1182" s="113">
        <v>21257</v>
      </c>
      <c r="O1182" s="113">
        <v>3637</v>
      </c>
      <c r="P1182" s="113">
        <v>2818</v>
      </c>
      <c r="Q1182" s="113"/>
      <c r="R1182" s="113"/>
      <c r="S1182" s="113"/>
      <c r="T1182" s="113"/>
      <c r="U1182" s="113"/>
      <c r="V1182" s="113"/>
      <c r="W1182" s="113"/>
      <c r="X1182" s="113"/>
      <c r="Y1182" s="113"/>
      <c r="Z1182" s="113"/>
      <c r="AA1182" s="113">
        <v>1600</v>
      </c>
      <c r="AB1182" s="113">
        <v>1304</v>
      </c>
      <c r="AC1182" s="113"/>
      <c r="AD1182" s="113"/>
      <c r="AE1182" s="113"/>
      <c r="AG1182" s="7">
        <f>IF(Q1182&gt;0,RANK(Q1182,(N1182:P1182,Q1182:AE1182)),0)</f>
        <v>0</v>
      </c>
      <c r="AH1182" s="7">
        <f>IF(R1182&gt;0,RANK(R1182,(N1182:P1182,Q1182:AE1182)),0)</f>
        <v>0</v>
      </c>
      <c r="AI1182" s="7">
        <f>IF(T1182&gt;0,RANK(T1182,(N1182:P1182,Q1182:AE1182)),0)</f>
        <v>0</v>
      </c>
      <c r="AJ1182" s="7">
        <f>IF(S1182&gt;0,RANK(S1182,(N1182:P1182,Q1182:AE1182)),0)</f>
        <v>0</v>
      </c>
      <c r="AK1182" s="2">
        <f t="shared" si="442"/>
        <v>0</v>
      </c>
      <c r="AL1182" s="2">
        <f t="shared" si="443"/>
        <v>0</v>
      </c>
      <c r="AM1182" s="2">
        <f t="shared" si="444"/>
        <v>0</v>
      </c>
      <c r="AN1182" s="2">
        <f t="shared" si="445"/>
        <v>0</v>
      </c>
      <c r="AP1182" t="s">
        <v>1237</v>
      </c>
      <c r="AQ1182" t="s">
        <v>1437</v>
      </c>
      <c r="AR1182">
        <v>7</v>
      </c>
      <c r="AT1182" s="97">
        <v>22</v>
      </c>
      <c r="AU1182" s="99">
        <v>55</v>
      </c>
      <c r="AV1182" s="103">
        <f t="shared" si="425"/>
        <v>22055</v>
      </c>
      <c r="AX1182" s="7" t="s">
        <v>1583</v>
      </c>
    </row>
    <row r="1183" spans="1:50" hidden="1" outlineLevel="1">
      <c r="A1183" t="s">
        <v>1359</v>
      </c>
      <c r="B1183" t="s">
        <v>1437</v>
      </c>
      <c r="C1183" s="1">
        <f t="shared" si="437"/>
        <v>12306</v>
      </c>
      <c r="D1183" s="7">
        <f>IF(N1183&gt;0, RANK(N1183,(N1183:P1183,Q1183:AE1183)),0)</f>
        <v>1</v>
      </c>
      <c r="E1183" s="7">
        <f>IF(O1183&gt;0,RANK(O1183,(N1183:P1183,Q1183:AE1183)),0)</f>
        <v>4</v>
      </c>
      <c r="F1183" s="7">
        <f>IF(P1183&gt;0,RANK(P1183,(N1183:P1183,Q1183:AE1183)),0)</f>
        <v>2</v>
      </c>
      <c r="G1183" s="1">
        <f t="shared" si="435"/>
        <v>7683</v>
      </c>
      <c r="H1183" s="2">
        <f t="shared" si="436"/>
        <v>0.62432959531935639</v>
      </c>
      <c r="I1183" s="2"/>
      <c r="J1183" s="2">
        <f t="shared" si="438"/>
        <v>0.73557614171948638</v>
      </c>
      <c r="K1183" s="2">
        <f t="shared" si="439"/>
        <v>5.5988948480416058E-2</v>
      </c>
      <c r="L1183" s="2">
        <f t="shared" si="440"/>
        <v>0.11124654640013001</v>
      </c>
      <c r="M1183" s="2">
        <f t="shared" si="441"/>
        <v>9.7188363399967559E-2</v>
      </c>
      <c r="N1183" s="113">
        <v>9052</v>
      </c>
      <c r="O1183" s="113">
        <v>689</v>
      </c>
      <c r="P1183" s="113">
        <v>1369</v>
      </c>
      <c r="Q1183" s="113"/>
      <c r="R1183" s="113"/>
      <c r="S1183" s="113"/>
      <c r="T1183" s="113"/>
      <c r="U1183" s="113"/>
      <c r="V1183" s="113"/>
      <c r="W1183" s="113"/>
      <c r="X1183" s="113"/>
      <c r="Y1183" s="113"/>
      <c r="Z1183" s="113"/>
      <c r="AA1183" s="113">
        <v>814</v>
      </c>
      <c r="AB1183" s="113">
        <v>382</v>
      </c>
      <c r="AC1183" s="113"/>
      <c r="AD1183" s="113"/>
      <c r="AE1183" s="113"/>
      <c r="AG1183" s="7">
        <f>IF(Q1183&gt;0,RANK(Q1183,(N1183:P1183,Q1183:AE1183)),0)</f>
        <v>0</v>
      </c>
      <c r="AH1183" s="7">
        <f>IF(R1183&gt;0,RANK(R1183,(N1183:P1183,Q1183:AE1183)),0)</f>
        <v>0</v>
      </c>
      <c r="AI1183" s="7">
        <f>IF(T1183&gt;0,RANK(T1183,(N1183:P1183,Q1183:AE1183)),0)</f>
        <v>0</v>
      </c>
      <c r="AJ1183" s="7">
        <f>IF(S1183&gt;0,RANK(S1183,(N1183:P1183,Q1183:AE1183)),0)</f>
        <v>0</v>
      </c>
      <c r="AK1183" s="2">
        <f t="shared" si="442"/>
        <v>0</v>
      </c>
      <c r="AL1183" s="2">
        <f t="shared" si="443"/>
        <v>0</v>
      </c>
      <c r="AM1183" s="2">
        <f t="shared" si="444"/>
        <v>0</v>
      </c>
      <c r="AN1183" s="2">
        <f t="shared" si="445"/>
        <v>0</v>
      </c>
      <c r="AP1183" t="s">
        <v>1359</v>
      </c>
      <c r="AQ1183" t="s">
        <v>1437</v>
      </c>
      <c r="AR1183">
        <v>3</v>
      </c>
      <c r="AT1183" s="97">
        <v>22</v>
      </c>
      <c r="AU1183" s="99">
        <v>57</v>
      </c>
      <c r="AV1183" s="103">
        <f t="shared" si="425"/>
        <v>22057</v>
      </c>
      <c r="AX1183" s="7" t="s">
        <v>1583</v>
      </c>
    </row>
    <row r="1184" spans="1:50" hidden="1" outlineLevel="1">
      <c r="A1184" t="s">
        <v>883</v>
      </c>
      <c r="B1184" t="s">
        <v>1437</v>
      </c>
      <c r="C1184" s="1">
        <f t="shared" si="437"/>
        <v>3008</v>
      </c>
      <c r="D1184" s="7">
        <f>IF(N1184&gt;0, RANK(N1184,(N1184:P1184,Q1184:AE1184)),0)</f>
        <v>1</v>
      </c>
      <c r="E1184" s="7">
        <f>IF(O1184&gt;0,RANK(O1184,(N1184:P1184,Q1184:AE1184)),0)</f>
        <v>5</v>
      </c>
      <c r="F1184" s="7">
        <f>IF(P1184&gt;0,RANK(P1184,(N1184:P1184,Q1184:AE1184)),0)</f>
        <v>3</v>
      </c>
      <c r="G1184" s="1">
        <f t="shared" si="435"/>
        <v>1944</v>
      </c>
      <c r="H1184" s="2">
        <f t="shared" si="436"/>
        <v>0.64627659574468088</v>
      </c>
      <c r="I1184" s="2"/>
      <c r="J1184" s="2">
        <f t="shared" si="438"/>
        <v>0.71841755319148937</v>
      </c>
      <c r="K1184" s="2">
        <f t="shared" si="439"/>
        <v>5.2194148936170214E-2</v>
      </c>
      <c r="L1184" s="2">
        <f t="shared" si="440"/>
        <v>7.2140957446808512E-2</v>
      </c>
      <c r="M1184" s="2">
        <f t="shared" si="441"/>
        <v>0.1572473404255319</v>
      </c>
      <c r="N1184" s="113">
        <v>2161</v>
      </c>
      <c r="O1184" s="113">
        <v>157</v>
      </c>
      <c r="P1184" s="113">
        <v>217</v>
      </c>
      <c r="Q1184" s="113"/>
      <c r="R1184" s="113"/>
      <c r="S1184" s="113"/>
      <c r="T1184" s="113"/>
      <c r="U1184" s="113"/>
      <c r="V1184" s="113"/>
      <c r="W1184" s="113"/>
      <c r="X1184" s="113"/>
      <c r="Y1184" s="113"/>
      <c r="Z1184" s="113"/>
      <c r="AA1184" s="113">
        <v>301</v>
      </c>
      <c r="AB1184" s="113">
        <v>172</v>
      </c>
      <c r="AC1184" s="113"/>
      <c r="AD1184" s="113"/>
      <c r="AE1184" s="113"/>
      <c r="AG1184" s="7">
        <f>IF(Q1184&gt;0,RANK(Q1184,(N1184:P1184,Q1184:AE1184)),0)</f>
        <v>0</v>
      </c>
      <c r="AH1184" s="7">
        <f>IF(R1184&gt;0,RANK(R1184,(N1184:P1184,Q1184:AE1184)),0)</f>
        <v>0</v>
      </c>
      <c r="AI1184" s="7">
        <f>IF(T1184&gt;0,RANK(T1184,(N1184:P1184,Q1184:AE1184)),0)</f>
        <v>0</v>
      </c>
      <c r="AJ1184" s="7">
        <f>IF(S1184&gt;0,RANK(S1184,(N1184:P1184,Q1184:AE1184)),0)</f>
        <v>0</v>
      </c>
      <c r="AK1184" s="2">
        <f t="shared" si="442"/>
        <v>0</v>
      </c>
      <c r="AL1184" s="2">
        <f t="shared" si="443"/>
        <v>0</v>
      </c>
      <c r="AM1184" s="2">
        <f t="shared" si="444"/>
        <v>0</v>
      </c>
      <c r="AN1184" s="2">
        <f t="shared" si="445"/>
        <v>0</v>
      </c>
      <c r="AP1184" t="s">
        <v>883</v>
      </c>
      <c r="AQ1184" t="s">
        <v>1437</v>
      </c>
      <c r="AR1184">
        <v>5</v>
      </c>
      <c r="AT1184" s="97">
        <v>22</v>
      </c>
      <c r="AU1184" s="99">
        <v>59</v>
      </c>
      <c r="AV1184" s="103">
        <f t="shared" ref="AV1184:AV1229" si="446">1000*AT1184+AU1184</f>
        <v>22059</v>
      </c>
      <c r="AX1184" s="7" t="s">
        <v>1583</v>
      </c>
    </row>
    <row r="1185" spans="1:50" hidden="1" outlineLevel="1">
      <c r="A1185" t="s">
        <v>900</v>
      </c>
      <c r="B1185" t="s">
        <v>1437</v>
      </c>
      <c r="C1185" s="1">
        <f t="shared" si="437"/>
        <v>9249</v>
      </c>
      <c r="D1185" s="7">
        <f>IF(N1185&gt;0, RANK(N1185,(N1185:P1185,Q1185:AE1185)),0)</f>
        <v>1</v>
      </c>
      <c r="E1185" s="7">
        <f>IF(O1185&gt;0,RANK(O1185,(N1185:P1185,Q1185:AE1185)),0)</f>
        <v>3</v>
      </c>
      <c r="F1185" s="7">
        <f>IF(P1185&gt;0,RANK(P1185,(N1185:P1185,Q1185:AE1185)),0)</f>
        <v>4</v>
      </c>
      <c r="G1185" s="1">
        <f t="shared" si="435"/>
        <v>6815</v>
      </c>
      <c r="H1185" s="2">
        <f t="shared" si="436"/>
        <v>0.73683641474754025</v>
      </c>
      <c r="I1185" s="2"/>
      <c r="J1185" s="2">
        <f t="shared" si="438"/>
        <v>0.7957617039679965</v>
      </c>
      <c r="K1185" s="2">
        <f t="shared" si="439"/>
        <v>5.8925289220456263E-2</v>
      </c>
      <c r="L1185" s="2">
        <f t="shared" si="440"/>
        <v>5.416801816412585E-2</v>
      </c>
      <c r="M1185" s="2">
        <f t="shared" si="441"/>
        <v>9.1144988647421391E-2</v>
      </c>
      <c r="N1185" s="113">
        <v>7360</v>
      </c>
      <c r="O1185" s="113">
        <v>545</v>
      </c>
      <c r="P1185" s="113">
        <v>501</v>
      </c>
      <c r="Q1185" s="113"/>
      <c r="R1185" s="113"/>
      <c r="S1185" s="113"/>
      <c r="T1185" s="113"/>
      <c r="U1185" s="113"/>
      <c r="V1185" s="113"/>
      <c r="W1185" s="113"/>
      <c r="X1185" s="113"/>
      <c r="Y1185" s="113"/>
      <c r="Z1185" s="113"/>
      <c r="AA1185" s="113">
        <v>288</v>
      </c>
      <c r="AB1185" s="113">
        <v>555</v>
      </c>
      <c r="AC1185" s="113"/>
      <c r="AD1185" s="113"/>
      <c r="AE1185" s="113"/>
      <c r="AG1185" s="7">
        <f>IF(Q1185&gt;0,RANK(Q1185,(N1185:P1185,Q1185:AE1185)),0)</f>
        <v>0</v>
      </c>
      <c r="AH1185" s="7">
        <f>IF(R1185&gt;0,RANK(R1185,(N1185:P1185,Q1185:AE1185)),0)</f>
        <v>0</v>
      </c>
      <c r="AI1185" s="7">
        <f>IF(T1185&gt;0,RANK(T1185,(N1185:P1185,Q1185:AE1185)),0)</f>
        <v>0</v>
      </c>
      <c r="AJ1185" s="7">
        <f>IF(S1185&gt;0,RANK(S1185,(N1185:P1185,Q1185:AE1185)),0)</f>
        <v>0</v>
      </c>
      <c r="AK1185" s="2">
        <f t="shared" si="442"/>
        <v>0</v>
      </c>
      <c r="AL1185" s="2">
        <f t="shared" si="443"/>
        <v>0</v>
      </c>
      <c r="AM1185" s="2">
        <f t="shared" si="444"/>
        <v>0</v>
      </c>
      <c r="AN1185" s="2">
        <f t="shared" si="445"/>
        <v>0</v>
      </c>
      <c r="AP1185" t="s">
        <v>900</v>
      </c>
      <c r="AQ1185" t="s">
        <v>1437</v>
      </c>
      <c r="AR1185">
        <v>5</v>
      </c>
      <c r="AT1185" s="97">
        <v>22</v>
      </c>
      <c r="AU1185" s="99">
        <v>61</v>
      </c>
      <c r="AV1185" s="103">
        <f t="shared" si="446"/>
        <v>22061</v>
      </c>
      <c r="AX1185" s="7" t="s">
        <v>1583</v>
      </c>
    </row>
    <row r="1186" spans="1:50" hidden="1" outlineLevel="1">
      <c r="A1186" t="s">
        <v>1044</v>
      </c>
      <c r="B1186" t="s">
        <v>1437</v>
      </c>
      <c r="C1186" s="1">
        <f t="shared" si="437"/>
        <v>13939</v>
      </c>
      <c r="D1186" s="7">
        <f>IF(N1186&gt;0, RANK(N1186,(N1186:P1186,Q1186:AE1186)),0)</f>
        <v>1</v>
      </c>
      <c r="E1186" s="7">
        <f>IF(O1186&gt;0,RANK(O1186,(N1186:P1186,Q1186:AE1186)),0)</f>
        <v>2</v>
      </c>
      <c r="F1186" s="7">
        <f>IF(P1186&gt;0,RANK(P1186,(N1186:P1186,Q1186:AE1186)),0)</f>
        <v>4</v>
      </c>
      <c r="G1186" s="1">
        <f t="shared" si="435"/>
        <v>8251</v>
      </c>
      <c r="H1186" s="2">
        <f t="shared" si="436"/>
        <v>0.59193629385178281</v>
      </c>
      <c r="I1186" s="2"/>
      <c r="J1186" s="2">
        <f t="shared" si="438"/>
        <v>0.71260492144343213</v>
      </c>
      <c r="K1186" s="2">
        <f t="shared" si="439"/>
        <v>0.12066862759164933</v>
      </c>
      <c r="L1186" s="2">
        <f t="shared" si="440"/>
        <v>5.9832125690508643E-2</v>
      </c>
      <c r="M1186" s="2">
        <f t="shared" si="441"/>
        <v>0.10689432527440992</v>
      </c>
      <c r="N1186" s="113">
        <v>9933</v>
      </c>
      <c r="O1186" s="113">
        <v>1682</v>
      </c>
      <c r="P1186" s="113">
        <v>834</v>
      </c>
      <c r="Q1186" s="113"/>
      <c r="R1186" s="113"/>
      <c r="S1186" s="113"/>
      <c r="T1186" s="113"/>
      <c r="U1186" s="113"/>
      <c r="V1186" s="113"/>
      <c r="W1186" s="113"/>
      <c r="X1186" s="113"/>
      <c r="Y1186" s="113"/>
      <c r="Z1186" s="113"/>
      <c r="AA1186" s="113">
        <v>956</v>
      </c>
      <c r="AB1186" s="113">
        <v>534</v>
      </c>
      <c r="AC1186" s="113"/>
      <c r="AD1186" s="113"/>
      <c r="AE1186" s="113"/>
      <c r="AG1186" s="7">
        <f>IF(Q1186&gt;0,RANK(Q1186,(N1186:P1186,Q1186:AE1186)),0)</f>
        <v>0</v>
      </c>
      <c r="AH1186" s="7">
        <f>IF(R1186&gt;0,RANK(R1186,(N1186:P1186,Q1186:AE1186)),0)</f>
        <v>0</v>
      </c>
      <c r="AI1186" s="7">
        <f>IF(T1186&gt;0,RANK(T1186,(N1186:P1186,Q1186:AE1186)),0)</f>
        <v>0</v>
      </c>
      <c r="AJ1186" s="7">
        <f>IF(S1186&gt;0,RANK(S1186,(N1186:P1186,Q1186:AE1186)),0)</f>
        <v>0</v>
      </c>
      <c r="AK1186" s="2">
        <f t="shared" si="442"/>
        <v>0</v>
      </c>
      <c r="AL1186" s="2">
        <f t="shared" si="443"/>
        <v>0</v>
      </c>
      <c r="AM1186" s="2">
        <f t="shared" si="444"/>
        <v>0</v>
      </c>
      <c r="AN1186" s="2">
        <f t="shared" si="445"/>
        <v>0</v>
      </c>
      <c r="AP1186" t="s">
        <v>1044</v>
      </c>
      <c r="AQ1186" t="s">
        <v>1437</v>
      </c>
      <c r="AR1186">
        <v>6</v>
      </c>
      <c r="AT1186" s="97">
        <v>22</v>
      </c>
      <c r="AU1186" s="99">
        <v>63</v>
      </c>
      <c r="AV1186" s="103">
        <f t="shared" si="446"/>
        <v>22063</v>
      </c>
      <c r="AX1186" s="7" t="s">
        <v>1583</v>
      </c>
    </row>
    <row r="1187" spans="1:50" hidden="1" outlineLevel="1">
      <c r="A1187" t="s">
        <v>760</v>
      </c>
      <c r="B1187" t="s">
        <v>1437</v>
      </c>
      <c r="C1187" s="1">
        <f t="shared" ref="C1187:C1219" si="447">SUM(N1187:AE1187)</f>
        <v>3372</v>
      </c>
      <c r="D1187" s="7">
        <f>IF(N1187&gt;0, RANK(N1187,(N1187:P1187,Q1187:AE1187)),0)</f>
        <v>1</v>
      </c>
      <c r="E1187" s="7">
        <f>IF(O1187&gt;0,RANK(O1187,(N1187:P1187,Q1187:AE1187)),0)</f>
        <v>3</v>
      </c>
      <c r="F1187" s="7">
        <f>IF(P1187&gt;0,RANK(P1187,(N1187:P1187,Q1187:AE1187)),0)</f>
        <v>5</v>
      </c>
      <c r="G1187" s="1">
        <f t="shared" si="435"/>
        <v>2585</v>
      </c>
      <c r="H1187" s="2">
        <f t="shared" si="436"/>
        <v>0.76660735468564645</v>
      </c>
      <c r="I1187" s="2"/>
      <c r="J1187" s="2">
        <f t="shared" ref="J1187:J1219" si="448">IF($C1187=0,"-",N1187/$C1187)</f>
        <v>0.80842230130486359</v>
      </c>
      <c r="K1187" s="2">
        <f t="shared" ref="K1187:K1219" si="449">IF($C1187=0,"-",O1187/$C1187)</f>
        <v>4.1814946619217079E-2</v>
      </c>
      <c r="L1187" s="2">
        <f t="shared" ref="L1187:L1219" si="450">IF($C1187=0,"-",P1187/$C1187)</f>
        <v>2.9359430604982206E-2</v>
      </c>
      <c r="M1187" s="2">
        <f t="shared" ref="M1187:M1218" si="451">IF(C1187=0,"-",(1-J1187-K1187-L1187))</f>
        <v>0.12040332147093712</v>
      </c>
      <c r="N1187" s="113">
        <v>2726</v>
      </c>
      <c r="O1187" s="113">
        <v>141</v>
      </c>
      <c r="P1187" s="113">
        <v>99</v>
      </c>
      <c r="Q1187" s="113"/>
      <c r="R1187" s="113"/>
      <c r="S1187" s="113"/>
      <c r="T1187" s="113"/>
      <c r="U1187" s="113"/>
      <c r="V1187" s="113"/>
      <c r="W1187" s="113"/>
      <c r="X1187" s="113"/>
      <c r="Y1187" s="113"/>
      <c r="Z1187" s="113"/>
      <c r="AA1187" s="113">
        <v>136</v>
      </c>
      <c r="AB1187" s="113">
        <v>270</v>
      </c>
      <c r="AC1187" s="113"/>
      <c r="AD1187" s="113"/>
      <c r="AE1187" s="113"/>
      <c r="AG1187" s="7">
        <f>IF(Q1187&gt;0,RANK(Q1187,(N1187:P1187,Q1187:AE1187)),0)</f>
        <v>0</v>
      </c>
      <c r="AH1187" s="7">
        <f>IF(R1187&gt;0,RANK(R1187,(N1187:P1187,Q1187:AE1187)),0)</f>
        <v>0</v>
      </c>
      <c r="AI1187" s="7">
        <f>IF(T1187&gt;0,RANK(T1187,(N1187:P1187,Q1187:AE1187)),0)</f>
        <v>0</v>
      </c>
      <c r="AJ1187" s="7">
        <f>IF(S1187&gt;0,RANK(S1187,(N1187:P1187,Q1187:AE1187)),0)</f>
        <v>0</v>
      </c>
      <c r="AK1187" s="2">
        <f t="shared" ref="AK1187:AK1219" si="452">IF($C1187=0,"-",Q1187/$C1187)</f>
        <v>0</v>
      </c>
      <c r="AL1187" s="2">
        <f t="shared" ref="AL1187:AL1219" si="453">IF($C1187=0,"-",R1187/$C1187)</f>
        <v>0</v>
      </c>
      <c r="AM1187" s="2">
        <f t="shared" ref="AM1187:AM1219" si="454">IF($C1187=0,"-",T1187/$C1187)</f>
        <v>0</v>
      </c>
      <c r="AN1187" s="2">
        <f t="shared" ref="AN1187:AN1219" si="455">IF($C1187=0,"-",S1187/$C1187)</f>
        <v>0</v>
      </c>
      <c r="AP1187" t="s">
        <v>760</v>
      </c>
      <c r="AQ1187" t="s">
        <v>1437</v>
      </c>
      <c r="AR1187">
        <v>5</v>
      </c>
      <c r="AT1187" s="97">
        <v>22</v>
      </c>
      <c r="AU1187" s="99">
        <v>65</v>
      </c>
      <c r="AV1187" s="103">
        <f t="shared" si="446"/>
        <v>22065</v>
      </c>
      <c r="AX1187" s="7" t="s">
        <v>1583</v>
      </c>
    </row>
    <row r="1188" spans="1:50" hidden="1" outlineLevel="1">
      <c r="A1188" t="s">
        <v>771</v>
      </c>
      <c r="B1188" t="s">
        <v>1437</v>
      </c>
      <c r="C1188" s="1">
        <f t="shared" si="447"/>
        <v>6699</v>
      </c>
      <c r="D1188" s="7">
        <f>IF(N1188&gt;0, RANK(N1188,(N1188:P1188,Q1188:AE1188)),0)</f>
        <v>1</v>
      </c>
      <c r="E1188" s="7">
        <f>IF(O1188&gt;0,RANK(O1188,(N1188:P1188,Q1188:AE1188)),0)</f>
        <v>4</v>
      </c>
      <c r="F1188" s="7">
        <f>IF(P1188&gt;0,RANK(P1188,(N1188:P1188,Q1188:AE1188)),0)</f>
        <v>3</v>
      </c>
      <c r="G1188" s="1">
        <f t="shared" si="435"/>
        <v>4662</v>
      </c>
      <c r="H1188" s="2">
        <f t="shared" si="436"/>
        <v>0.6959247648902821</v>
      </c>
      <c r="I1188" s="2"/>
      <c r="J1188" s="2">
        <f t="shared" si="448"/>
        <v>0.75757575757575757</v>
      </c>
      <c r="K1188" s="2">
        <f t="shared" si="449"/>
        <v>5.7769816390506046E-2</v>
      </c>
      <c r="L1188" s="2">
        <f t="shared" si="450"/>
        <v>6.1650992685475442E-2</v>
      </c>
      <c r="M1188" s="2">
        <f t="shared" si="451"/>
        <v>0.12300343334826094</v>
      </c>
      <c r="N1188" s="113">
        <v>5075</v>
      </c>
      <c r="O1188" s="113">
        <v>387</v>
      </c>
      <c r="P1188" s="113">
        <v>413</v>
      </c>
      <c r="Q1188" s="113"/>
      <c r="R1188" s="113"/>
      <c r="S1188" s="113"/>
      <c r="T1188" s="113"/>
      <c r="U1188" s="113"/>
      <c r="V1188" s="113"/>
      <c r="W1188" s="113"/>
      <c r="X1188" s="113"/>
      <c r="Y1188" s="113"/>
      <c r="Z1188" s="113"/>
      <c r="AA1188" s="113">
        <v>299</v>
      </c>
      <c r="AB1188" s="113">
        <v>525</v>
      </c>
      <c r="AC1188" s="113"/>
      <c r="AD1188" s="113"/>
      <c r="AE1188" s="113"/>
      <c r="AG1188" s="7">
        <f>IF(Q1188&gt;0,RANK(Q1188,(N1188:P1188,Q1188:AE1188)),0)</f>
        <v>0</v>
      </c>
      <c r="AH1188" s="7">
        <f>IF(R1188&gt;0,RANK(R1188,(N1188:P1188,Q1188:AE1188)),0)</f>
        <v>0</v>
      </c>
      <c r="AI1188" s="7">
        <f>IF(T1188&gt;0,RANK(T1188,(N1188:P1188,Q1188:AE1188)),0)</f>
        <v>0</v>
      </c>
      <c r="AJ1188" s="7">
        <f>IF(S1188&gt;0,RANK(S1188,(N1188:P1188,Q1188:AE1188)),0)</f>
        <v>0</v>
      </c>
      <c r="AK1188" s="2">
        <f t="shared" si="452"/>
        <v>0</v>
      </c>
      <c r="AL1188" s="2">
        <f t="shared" si="453"/>
        <v>0</v>
      </c>
      <c r="AM1188" s="2">
        <f t="shared" si="454"/>
        <v>0</v>
      </c>
      <c r="AN1188" s="2">
        <f t="shared" si="455"/>
        <v>0</v>
      </c>
      <c r="AP1188" t="s">
        <v>771</v>
      </c>
      <c r="AQ1188" t="s">
        <v>1437</v>
      </c>
      <c r="AR1188">
        <v>5</v>
      </c>
      <c r="AT1188" s="97">
        <v>22</v>
      </c>
      <c r="AU1188" s="99">
        <v>67</v>
      </c>
      <c r="AV1188" s="103">
        <f t="shared" si="446"/>
        <v>22067</v>
      </c>
      <c r="AX1188" s="7" t="s">
        <v>1583</v>
      </c>
    </row>
    <row r="1189" spans="1:50" hidden="1" outlineLevel="1">
      <c r="A1189" t="s">
        <v>1624</v>
      </c>
      <c r="B1189" t="s">
        <v>1437</v>
      </c>
      <c r="C1189" s="1">
        <f t="shared" si="447"/>
        <v>7507</v>
      </c>
      <c r="D1189" s="7">
        <f>IF(N1189&gt;0, RANK(N1189,(N1189:P1189,Q1189:AE1189)),0)</f>
        <v>1</v>
      </c>
      <c r="E1189" s="7">
        <f>IF(O1189&gt;0,RANK(O1189,(N1189:P1189,Q1189:AE1189)),0)</f>
        <v>3</v>
      </c>
      <c r="F1189" s="7">
        <f>IF(P1189&gt;0,RANK(P1189,(N1189:P1189,Q1189:AE1189)),0)</f>
        <v>5</v>
      </c>
      <c r="G1189" s="1">
        <f t="shared" si="435"/>
        <v>5308</v>
      </c>
      <c r="H1189" s="2">
        <f t="shared" si="436"/>
        <v>0.70707339816171577</v>
      </c>
      <c r="I1189" s="2"/>
      <c r="J1189" s="2">
        <f t="shared" si="448"/>
        <v>0.76688424137471689</v>
      </c>
      <c r="K1189" s="2">
        <f t="shared" si="449"/>
        <v>5.9810843213001195E-2</v>
      </c>
      <c r="L1189" s="2">
        <f t="shared" si="450"/>
        <v>4.8887704808845078E-2</v>
      </c>
      <c r="M1189" s="2">
        <f t="shared" si="451"/>
        <v>0.12441721060343683</v>
      </c>
      <c r="N1189" s="113">
        <v>5757</v>
      </c>
      <c r="O1189" s="113">
        <v>449</v>
      </c>
      <c r="P1189" s="113">
        <v>367</v>
      </c>
      <c r="Q1189" s="113"/>
      <c r="R1189" s="113"/>
      <c r="S1189" s="113"/>
      <c r="T1189" s="113"/>
      <c r="U1189" s="113"/>
      <c r="V1189" s="113"/>
      <c r="W1189" s="113"/>
      <c r="X1189" s="113"/>
      <c r="Y1189" s="113"/>
      <c r="Z1189" s="113"/>
      <c r="AA1189" s="113">
        <v>413</v>
      </c>
      <c r="AB1189" s="113">
        <v>521</v>
      </c>
      <c r="AC1189" s="113"/>
      <c r="AD1189" s="113"/>
      <c r="AE1189" s="113"/>
      <c r="AG1189" s="7">
        <f>IF(Q1189&gt;0,RANK(Q1189,(N1189:P1189,Q1189:AE1189)),0)</f>
        <v>0</v>
      </c>
      <c r="AH1189" s="7">
        <f>IF(R1189&gt;0,RANK(R1189,(N1189:P1189,Q1189:AE1189)),0)</f>
        <v>0</v>
      </c>
      <c r="AI1189" s="7">
        <f>IF(T1189&gt;0,RANK(T1189,(N1189:P1189,Q1189:AE1189)),0)</f>
        <v>0</v>
      </c>
      <c r="AJ1189" s="7">
        <f>IF(S1189&gt;0,RANK(S1189,(N1189:P1189,Q1189:AE1189)),0)</f>
        <v>0</v>
      </c>
      <c r="AK1189" s="2">
        <f t="shared" si="452"/>
        <v>0</v>
      </c>
      <c r="AL1189" s="2">
        <f t="shared" si="453"/>
        <v>0</v>
      </c>
      <c r="AM1189" s="2">
        <f t="shared" si="454"/>
        <v>0</v>
      </c>
      <c r="AN1189" s="2">
        <f t="shared" si="455"/>
        <v>0</v>
      </c>
      <c r="AP1189" t="s">
        <v>1624</v>
      </c>
      <c r="AQ1189" t="s">
        <v>1437</v>
      </c>
      <c r="AR1189">
        <v>4</v>
      </c>
      <c r="AT1189" s="97">
        <v>22</v>
      </c>
      <c r="AU1189" s="99">
        <v>69</v>
      </c>
      <c r="AV1189" s="103">
        <f t="shared" si="446"/>
        <v>22069</v>
      </c>
      <c r="AX1189" s="7" t="s">
        <v>1583</v>
      </c>
    </row>
    <row r="1190" spans="1:50" hidden="1" outlineLevel="1">
      <c r="A1190" t="s">
        <v>1707</v>
      </c>
      <c r="B1190" t="s">
        <v>1437</v>
      </c>
      <c r="C1190" s="1">
        <f t="shared" si="447"/>
        <v>82063</v>
      </c>
      <c r="D1190" s="7">
        <f>IF(N1190&gt;0, RANK(N1190,(N1190:P1190,Q1190:AE1190)),0)</f>
        <v>1</v>
      </c>
      <c r="E1190" s="7">
        <f>IF(O1190&gt;0,RANK(O1190,(N1190:P1190,Q1190:AE1190)),0)</f>
        <v>4</v>
      </c>
      <c r="F1190" s="7">
        <f>IF(P1190&gt;0,RANK(P1190,(N1190:P1190,Q1190:AE1190)),0)</f>
        <v>2</v>
      </c>
      <c r="G1190" s="1">
        <f t="shared" si="435"/>
        <v>53533</v>
      </c>
      <c r="H1190" s="2">
        <f t="shared" si="436"/>
        <v>0.65234027515445447</v>
      </c>
      <c r="I1190" s="2"/>
      <c r="J1190" s="2">
        <f t="shared" si="448"/>
        <v>0.77141951914992135</v>
      </c>
      <c r="K1190" s="2">
        <f t="shared" si="449"/>
        <v>3.8263285524536027E-2</v>
      </c>
      <c r="L1190" s="2">
        <f t="shared" si="450"/>
        <v>0.11907924399546689</v>
      </c>
      <c r="M1190" s="2">
        <f t="shared" si="451"/>
        <v>7.1237951330075724E-2</v>
      </c>
      <c r="N1190" s="113">
        <v>63305</v>
      </c>
      <c r="O1190" s="113">
        <v>3140</v>
      </c>
      <c r="P1190" s="113">
        <v>9772</v>
      </c>
      <c r="Q1190" s="113"/>
      <c r="R1190" s="113"/>
      <c r="S1190" s="113"/>
      <c r="T1190" s="113"/>
      <c r="U1190" s="113"/>
      <c r="V1190" s="113"/>
      <c r="W1190" s="113"/>
      <c r="X1190" s="113"/>
      <c r="Y1190" s="113"/>
      <c r="Z1190" s="113"/>
      <c r="AA1190" s="113">
        <v>3827</v>
      </c>
      <c r="AB1190" s="113">
        <v>2019</v>
      </c>
      <c r="AC1190" s="113"/>
      <c r="AD1190" s="113"/>
      <c r="AE1190" s="113"/>
      <c r="AG1190" s="7">
        <f>IF(Q1190&gt;0,RANK(Q1190,(N1190:P1190,Q1190:AE1190)),0)</f>
        <v>0</v>
      </c>
      <c r="AH1190" s="7">
        <f>IF(R1190&gt;0,RANK(R1190,(N1190:P1190,Q1190:AE1190)),0)</f>
        <v>0</v>
      </c>
      <c r="AI1190" s="7">
        <f>IF(T1190&gt;0,RANK(T1190,(N1190:P1190,Q1190:AE1190)),0)</f>
        <v>0</v>
      </c>
      <c r="AJ1190" s="7">
        <f>IF(S1190&gt;0,RANK(S1190,(N1190:P1190,Q1190:AE1190)),0)</f>
        <v>0</v>
      </c>
      <c r="AK1190" s="2">
        <f t="shared" si="452"/>
        <v>0</v>
      </c>
      <c r="AL1190" s="2">
        <f t="shared" si="453"/>
        <v>0</v>
      </c>
      <c r="AM1190" s="2">
        <f t="shared" si="454"/>
        <v>0</v>
      </c>
      <c r="AN1190" s="2">
        <f t="shared" si="455"/>
        <v>0</v>
      </c>
      <c r="AP1190" t="s">
        <v>1707</v>
      </c>
      <c r="AQ1190" t="s">
        <v>1437</v>
      </c>
      <c r="AR1190">
        <v>0</v>
      </c>
      <c r="AT1190" s="97">
        <v>22</v>
      </c>
      <c r="AU1190" s="99">
        <v>71</v>
      </c>
      <c r="AV1190" s="103">
        <f t="shared" si="446"/>
        <v>22071</v>
      </c>
      <c r="AX1190" s="7" t="s">
        <v>1583</v>
      </c>
    </row>
    <row r="1191" spans="1:50" hidden="1" outlineLevel="1">
      <c r="A1191" t="s">
        <v>1398</v>
      </c>
      <c r="B1191" t="s">
        <v>1437</v>
      </c>
      <c r="C1191" s="1">
        <f t="shared" si="447"/>
        <v>32695</v>
      </c>
      <c r="D1191" s="7">
        <f>IF(N1191&gt;0, RANK(N1191,(N1191:P1191,Q1191:AE1191)),0)</f>
        <v>1</v>
      </c>
      <c r="E1191" s="7">
        <f>IF(O1191&gt;0,RANK(O1191,(N1191:P1191,Q1191:AE1191)),0)</f>
        <v>3</v>
      </c>
      <c r="F1191" s="7">
        <f>IF(P1191&gt;0,RANK(P1191,(N1191:P1191,Q1191:AE1191)),0)</f>
        <v>2</v>
      </c>
      <c r="G1191" s="1">
        <f t="shared" si="435"/>
        <v>21821</v>
      </c>
      <c r="H1191" s="2">
        <f t="shared" si="436"/>
        <v>0.66741091910077999</v>
      </c>
      <c r="I1191" s="2"/>
      <c r="J1191" s="2">
        <f t="shared" si="448"/>
        <v>0.74824896773206917</v>
      </c>
      <c r="K1191" s="2">
        <f t="shared" si="449"/>
        <v>7.5730233980731004E-2</v>
      </c>
      <c r="L1191" s="2">
        <f t="shared" si="450"/>
        <v>8.0838048631289183E-2</v>
      </c>
      <c r="M1191" s="2">
        <f t="shared" si="451"/>
        <v>9.5182749655910642E-2</v>
      </c>
      <c r="N1191" s="113">
        <v>24464</v>
      </c>
      <c r="O1191" s="113">
        <v>2476</v>
      </c>
      <c r="P1191" s="113">
        <v>2643</v>
      </c>
      <c r="Q1191" s="113"/>
      <c r="R1191" s="113"/>
      <c r="S1191" s="113"/>
      <c r="T1191" s="113"/>
      <c r="U1191" s="113"/>
      <c r="V1191" s="113"/>
      <c r="W1191" s="113"/>
      <c r="X1191" s="113"/>
      <c r="Y1191" s="113"/>
      <c r="Z1191" s="113"/>
      <c r="AA1191" s="113">
        <v>1336</v>
      </c>
      <c r="AB1191" s="113">
        <v>1776</v>
      </c>
      <c r="AC1191" s="113"/>
      <c r="AD1191" s="113"/>
      <c r="AE1191" s="113"/>
      <c r="AG1191" s="7">
        <f>IF(Q1191&gt;0,RANK(Q1191,(N1191:P1191,Q1191:AE1191)),0)</f>
        <v>0</v>
      </c>
      <c r="AH1191" s="7">
        <f>IF(R1191&gt;0,RANK(R1191,(N1191:P1191,Q1191:AE1191)),0)</f>
        <v>0</v>
      </c>
      <c r="AI1191" s="7">
        <f>IF(T1191&gt;0,RANK(T1191,(N1191:P1191,Q1191:AE1191)),0)</f>
        <v>0</v>
      </c>
      <c r="AJ1191" s="7">
        <f>IF(S1191&gt;0,RANK(S1191,(N1191:P1191,Q1191:AE1191)),0)</f>
        <v>0</v>
      </c>
      <c r="AK1191" s="2">
        <f t="shared" si="452"/>
        <v>0</v>
      </c>
      <c r="AL1191" s="2">
        <f t="shared" si="453"/>
        <v>0</v>
      </c>
      <c r="AM1191" s="2">
        <f t="shared" si="454"/>
        <v>0</v>
      </c>
      <c r="AN1191" s="2">
        <f t="shared" si="455"/>
        <v>0</v>
      </c>
      <c r="AP1191" t="s">
        <v>1398</v>
      </c>
      <c r="AQ1191" t="s">
        <v>1437</v>
      </c>
      <c r="AR1191">
        <v>5</v>
      </c>
      <c r="AT1191" s="97">
        <v>22</v>
      </c>
      <c r="AU1191" s="99">
        <v>73</v>
      </c>
      <c r="AV1191" s="103">
        <f t="shared" si="446"/>
        <v>22073</v>
      </c>
      <c r="AX1191" s="7" t="s">
        <v>1583</v>
      </c>
    </row>
    <row r="1192" spans="1:50" hidden="1" outlineLevel="1">
      <c r="A1192" t="s">
        <v>2254</v>
      </c>
      <c r="B1192" t="s">
        <v>1437</v>
      </c>
      <c r="C1192" s="1">
        <f t="shared" si="447"/>
        <v>5089</v>
      </c>
      <c r="D1192" s="7">
        <f>IF(N1192&gt;0, RANK(N1192,(N1192:P1192,Q1192:AE1192)),0)</f>
        <v>1</v>
      </c>
      <c r="E1192" s="7">
        <f>IF(O1192&gt;0,RANK(O1192,(N1192:P1192,Q1192:AE1192)),0)</f>
        <v>2</v>
      </c>
      <c r="F1192" s="7">
        <f>IF(P1192&gt;0,RANK(P1192,(N1192:P1192,Q1192:AE1192)),0)</f>
        <v>3</v>
      </c>
      <c r="G1192" s="1">
        <f t="shared" si="435"/>
        <v>2450</v>
      </c>
      <c r="H1192" s="2">
        <f t="shared" si="436"/>
        <v>0.48143053645116918</v>
      </c>
      <c r="I1192" s="2"/>
      <c r="J1192" s="2">
        <f t="shared" si="448"/>
        <v>0.66064059736686975</v>
      </c>
      <c r="K1192" s="2">
        <f t="shared" si="449"/>
        <v>0.17921006091570052</v>
      </c>
      <c r="L1192" s="2">
        <f t="shared" si="450"/>
        <v>9.8251129887993713E-2</v>
      </c>
      <c r="M1192" s="2">
        <f t="shared" si="451"/>
        <v>6.1898211829436015E-2</v>
      </c>
      <c r="N1192" s="113">
        <v>3362</v>
      </c>
      <c r="O1192" s="113">
        <v>912</v>
      </c>
      <c r="P1192" s="113">
        <v>500</v>
      </c>
      <c r="Q1192" s="113"/>
      <c r="R1192" s="113"/>
      <c r="S1192" s="113"/>
      <c r="T1192" s="113"/>
      <c r="U1192" s="113"/>
      <c r="V1192" s="113"/>
      <c r="W1192" s="113"/>
      <c r="X1192" s="113"/>
      <c r="Y1192" s="113"/>
      <c r="Z1192" s="113"/>
      <c r="AA1192" s="113">
        <v>187</v>
      </c>
      <c r="AB1192" s="113">
        <v>128</v>
      </c>
      <c r="AC1192" s="113"/>
      <c r="AD1192" s="113"/>
      <c r="AE1192" s="113"/>
      <c r="AG1192" s="7">
        <f>IF(Q1192&gt;0,RANK(Q1192,(N1192:P1192,Q1192:AE1192)),0)</f>
        <v>0</v>
      </c>
      <c r="AH1192" s="7">
        <f>IF(R1192&gt;0,RANK(R1192,(N1192:P1192,Q1192:AE1192)),0)</f>
        <v>0</v>
      </c>
      <c r="AI1192" s="7">
        <f>IF(T1192&gt;0,RANK(T1192,(N1192:P1192,Q1192:AE1192)),0)</f>
        <v>0</v>
      </c>
      <c r="AJ1192" s="7">
        <f>IF(S1192&gt;0,RANK(S1192,(N1192:P1192,Q1192:AE1192)),0)</f>
        <v>0</v>
      </c>
      <c r="AK1192" s="2">
        <f t="shared" si="452"/>
        <v>0</v>
      </c>
      <c r="AL1192" s="2">
        <f t="shared" si="453"/>
        <v>0</v>
      </c>
      <c r="AM1192" s="2">
        <f t="shared" si="454"/>
        <v>0</v>
      </c>
      <c r="AN1192" s="2">
        <f t="shared" si="455"/>
        <v>0</v>
      </c>
      <c r="AP1192" t="s">
        <v>2254</v>
      </c>
      <c r="AQ1192" t="s">
        <v>1437</v>
      </c>
      <c r="AR1192">
        <v>3</v>
      </c>
      <c r="AT1192" s="97">
        <v>22</v>
      </c>
      <c r="AU1192" s="99">
        <v>75</v>
      </c>
      <c r="AV1192" s="103">
        <f t="shared" si="446"/>
        <v>22075</v>
      </c>
      <c r="AX1192" s="7" t="s">
        <v>1583</v>
      </c>
    </row>
    <row r="1193" spans="1:50" hidden="1" outlineLevel="1">
      <c r="A1193" t="s">
        <v>1711</v>
      </c>
      <c r="B1193" t="s">
        <v>1437</v>
      </c>
      <c r="C1193" s="1">
        <f t="shared" si="447"/>
        <v>5492</v>
      </c>
      <c r="D1193" s="7">
        <f>IF(N1193&gt;0, RANK(N1193,(N1193:P1193,Q1193:AE1193)),0)</f>
        <v>1</v>
      </c>
      <c r="E1193" s="7">
        <f>IF(O1193&gt;0,RANK(O1193,(N1193:P1193,Q1193:AE1193)),0)</f>
        <v>2</v>
      </c>
      <c r="F1193" s="7">
        <f>IF(P1193&gt;0,RANK(P1193,(N1193:P1193,Q1193:AE1193)),0)</f>
        <v>4</v>
      </c>
      <c r="G1193" s="1">
        <f t="shared" si="435"/>
        <v>4216</v>
      </c>
      <c r="H1193" s="2">
        <f t="shared" si="436"/>
        <v>0.76766205389657682</v>
      </c>
      <c r="I1193" s="2"/>
      <c r="J1193" s="2">
        <f t="shared" si="448"/>
        <v>0.83284777858703574</v>
      </c>
      <c r="K1193" s="2">
        <f t="shared" si="449"/>
        <v>6.5185724690458843E-2</v>
      </c>
      <c r="L1193" s="2">
        <f t="shared" si="450"/>
        <v>3.4049526584122358E-2</v>
      </c>
      <c r="M1193" s="2">
        <f t="shared" si="451"/>
        <v>6.7916970138383062E-2</v>
      </c>
      <c r="N1193" s="113">
        <v>4574</v>
      </c>
      <c r="O1193" s="113">
        <v>358</v>
      </c>
      <c r="P1193" s="113">
        <v>187</v>
      </c>
      <c r="Q1193" s="113"/>
      <c r="R1193" s="113"/>
      <c r="S1193" s="113"/>
      <c r="T1193" s="113"/>
      <c r="U1193" s="113"/>
      <c r="V1193" s="113"/>
      <c r="W1193" s="113"/>
      <c r="X1193" s="113"/>
      <c r="Y1193" s="113"/>
      <c r="Z1193" s="113"/>
      <c r="AA1193" s="113">
        <v>231</v>
      </c>
      <c r="AB1193" s="113">
        <v>142</v>
      </c>
      <c r="AC1193" s="113"/>
      <c r="AD1193" s="113"/>
      <c r="AE1193" s="113"/>
      <c r="AG1193" s="7">
        <f>IF(Q1193&gt;0,RANK(Q1193,(N1193:P1193,Q1193:AE1193)),0)</f>
        <v>0</v>
      </c>
      <c r="AH1193" s="7">
        <f>IF(R1193&gt;0,RANK(R1193,(N1193:P1193,Q1193:AE1193)),0)</f>
        <v>0</v>
      </c>
      <c r="AI1193" s="7">
        <f>IF(T1193&gt;0,RANK(T1193,(N1193:P1193,Q1193:AE1193)),0)</f>
        <v>0</v>
      </c>
      <c r="AJ1193" s="7">
        <f>IF(S1193&gt;0,RANK(S1193,(N1193:P1193,Q1193:AE1193)),0)</f>
        <v>0</v>
      </c>
      <c r="AK1193" s="2">
        <f t="shared" si="452"/>
        <v>0</v>
      </c>
      <c r="AL1193" s="2">
        <f t="shared" si="453"/>
        <v>0</v>
      </c>
      <c r="AM1193" s="2">
        <f t="shared" si="454"/>
        <v>0</v>
      </c>
      <c r="AN1193" s="2">
        <f t="shared" si="455"/>
        <v>0</v>
      </c>
      <c r="AP1193" t="s">
        <v>1711</v>
      </c>
      <c r="AQ1193" t="s">
        <v>1437</v>
      </c>
      <c r="AR1193">
        <v>0</v>
      </c>
      <c r="AT1193" s="97">
        <v>22</v>
      </c>
      <c r="AU1193" s="99">
        <v>77</v>
      </c>
      <c r="AV1193" s="103">
        <f t="shared" si="446"/>
        <v>22077</v>
      </c>
      <c r="AX1193" s="7" t="s">
        <v>1583</v>
      </c>
    </row>
    <row r="1194" spans="1:50" hidden="1" outlineLevel="1">
      <c r="A1194" t="s">
        <v>1303</v>
      </c>
      <c r="B1194" t="s">
        <v>1437</v>
      </c>
      <c r="C1194" s="1">
        <f t="shared" si="447"/>
        <v>25168</v>
      </c>
      <c r="D1194" s="7">
        <f>IF(N1194&gt;0, RANK(N1194,(N1194:P1194,Q1194:AE1194)),0)</f>
        <v>1</v>
      </c>
      <c r="E1194" s="7">
        <f>IF(O1194&gt;0,RANK(O1194,(N1194:P1194,Q1194:AE1194)),0)</f>
        <v>4</v>
      </c>
      <c r="F1194" s="7">
        <f>IF(P1194&gt;0,RANK(P1194,(N1194:P1194,Q1194:AE1194)),0)</f>
        <v>2</v>
      </c>
      <c r="G1194" s="1">
        <f t="shared" si="435"/>
        <v>15173</v>
      </c>
      <c r="H1194" s="2">
        <f t="shared" si="436"/>
        <v>0.60286872218690402</v>
      </c>
      <c r="I1194" s="2"/>
      <c r="J1194" s="2">
        <f t="shared" si="448"/>
        <v>0.71948506039415128</v>
      </c>
      <c r="K1194" s="2">
        <f t="shared" si="449"/>
        <v>5.3997139224411954E-2</v>
      </c>
      <c r="L1194" s="2">
        <f t="shared" si="450"/>
        <v>0.1166163382072473</v>
      </c>
      <c r="M1194" s="2">
        <f t="shared" si="451"/>
        <v>0.10990146217418946</v>
      </c>
      <c r="N1194" s="113">
        <v>18108</v>
      </c>
      <c r="O1194" s="113">
        <v>1359</v>
      </c>
      <c r="P1194" s="113">
        <v>2935</v>
      </c>
      <c r="Q1194" s="113"/>
      <c r="R1194" s="113"/>
      <c r="S1194" s="113"/>
      <c r="T1194" s="113"/>
      <c r="U1194" s="113"/>
      <c r="V1194" s="113"/>
      <c r="W1194" s="113"/>
      <c r="X1194" s="113"/>
      <c r="Y1194" s="113"/>
      <c r="Z1194" s="113"/>
      <c r="AA1194" s="113">
        <v>1757</v>
      </c>
      <c r="AB1194" s="113">
        <v>1009</v>
      </c>
      <c r="AC1194" s="113"/>
      <c r="AD1194" s="113"/>
      <c r="AE1194" s="113"/>
      <c r="AG1194" s="7">
        <f>IF(Q1194&gt;0,RANK(Q1194,(N1194:P1194,Q1194:AE1194)),0)</f>
        <v>0</v>
      </c>
      <c r="AH1194" s="7">
        <f>IF(R1194&gt;0,RANK(R1194,(N1194:P1194,Q1194:AE1194)),0)</f>
        <v>0</v>
      </c>
      <c r="AI1194" s="7">
        <f>IF(T1194&gt;0,RANK(T1194,(N1194:P1194,Q1194:AE1194)),0)</f>
        <v>0</v>
      </c>
      <c r="AJ1194" s="7">
        <f>IF(S1194&gt;0,RANK(S1194,(N1194:P1194,Q1194:AE1194)),0)</f>
        <v>0</v>
      </c>
      <c r="AK1194" s="2">
        <f t="shared" si="452"/>
        <v>0</v>
      </c>
      <c r="AL1194" s="2">
        <f t="shared" si="453"/>
        <v>0</v>
      </c>
      <c r="AM1194" s="2">
        <f t="shared" si="454"/>
        <v>0</v>
      </c>
      <c r="AN1194" s="2">
        <f t="shared" si="455"/>
        <v>0</v>
      </c>
      <c r="AP1194" t="s">
        <v>1303</v>
      </c>
      <c r="AQ1194" t="s">
        <v>1437</v>
      </c>
      <c r="AR1194">
        <v>5</v>
      </c>
      <c r="AT1194" s="97">
        <v>22</v>
      </c>
      <c r="AU1194" s="99">
        <v>79</v>
      </c>
      <c r="AV1194" s="103">
        <f t="shared" si="446"/>
        <v>22079</v>
      </c>
      <c r="AX1194" s="7" t="s">
        <v>1583</v>
      </c>
    </row>
    <row r="1195" spans="1:50" hidden="1" outlineLevel="1">
      <c r="A1195" t="s">
        <v>952</v>
      </c>
      <c r="B1195" t="s">
        <v>1437</v>
      </c>
      <c r="C1195" s="1">
        <f t="shared" si="447"/>
        <v>2789</v>
      </c>
      <c r="D1195" s="7">
        <f>IF(N1195&gt;0, RANK(N1195,(N1195:P1195,Q1195:AE1195)),0)</f>
        <v>1</v>
      </c>
      <c r="E1195" s="7">
        <f>IF(O1195&gt;0,RANK(O1195,(N1195:P1195,Q1195:AE1195)),0)</f>
        <v>4</v>
      </c>
      <c r="F1195" s="7">
        <f>IF(P1195&gt;0,RANK(P1195,(N1195:P1195,Q1195:AE1195)),0)</f>
        <v>3</v>
      </c>
      <c r="G1195" s="1">
        <f t="shared" si="435"/>
        <v>2061</v>
      </c>
      <c r="H1195" s="2">
        <f t="shared" si="436"/>
        <v>0.73897454284689856</v>
      </c>
      <c r="I1195" s="2"/>
      <c r="J1195" s="2">
        <f t="shared" si="448"/>
        <v>0.79562567228397274</v>
      </c>
      <c r="K1195" s="2">
        <f t="shared" si="449"/>
        <v>5.019720329867336E-2</v>
      </c>
      <c r="L1195" s="2">
        <f t="shared" si="450"/>
        <v>5.6651129437074219E-2</v>
      </c>
      <c r="M1195" s="2">
        <f t="shared" si="451"/>
        <v>9.7525994980279682E-2</v>
      </c>
      <c r="N1195" s="113">
        <v>2219</v>
      </c>
      <c r="O1195" s="113">
        <v>140</v>
      </c>
      <c r="P1195" s="113">
        <v>158</v>
      </c>
      <c r="Q1195" s="113"/>
      <c r="R1195" s="113"/>
      <c r="S1195" s="113"/>
      <c r="T1195" s="113"/>
      <c r="U1195" s="113"/>
      <c r="V1195" s="113"/>
      <c r="W1195" s="113"/>
      <c r="X1195" s="113"/>
      <c r="Y1195" s="113"/>
      <c r="Z1195" s="113"/>
      <c r="AA1195" s="113">
        <v>91</v>
      </c>
      <c r="AB1195" s="113">
        <v>181</v>
      </c>
      <c r="AC1195" s="113"/>
      <c r="AD1195" s="113"/>
      <c r="AE1195" s="113"/>
      <c r="AG1195" s="7">
        <f>IF(Q1195&gt;0,RANK(Q1195,(N1195:P1195,Q1195:AE1195)),0)</f>
        <v>0</v>
      </c>
      <c r="AH1195" s="7">
        <f>IF(R1195&gt;0,RANK(R1195,(N1195:P1195,Q1195:AE1195)),0)</f>
        <v>0</v>
      </c>
      <c r="AI1195" s="7">
        <f>IF(T1195&gt;0,RANK(T1195,(N1195:P1195,Q1195:AE1195)),0)</f>
        <v>0</v>
      </c>
      <c r="AJ1195" s="7">
        <f>IF(S1195&gt;0,RANK(S1195,(N1195:P1195,Q1195:AE1195)),0)</f>
        <v>0</v>
      </c>
      <c r="AK1195" s="2">
        <f t="shared" si="452"/>
        <v>0</v>
      </c>
      <c r="AL1195" s="2">
        <f t="shared" si="453"/>
        <v>0</v>
      </c>
      <c r="AM1195" s="2">
        <f t="shared" si="454"/>
        <v>0</v>
      </c>
      <c r="AN1195" s="2">
        <f t="shared" si="455"/>
        <v>0</v>
      </c>
      <c r="AP1195" t="s">
        <v>952</v>
      </c>
      <c r="AQ1195" t="s">
        <v>1437</v>
      </c>
      <c r="AR1195">
        <v>4</v>
      </c>
      <c r="AT1195" s="97">
        <v>22</v>
      </c>
      <c r="AU1195" s="99">
        <v>81</v>
      </c>
      <c r="AV1195" s="103">
        <f t="shared" si="446"/>
        <v>22081</v>
      </c>
      <c r="AX1195" s="7" t="s">
        <v>1583</v>
      </c>
    </row>
    <row r="1196" spans="1:50" hidden="1" outlineLevel="1">
      <c r="A1196" t="s">
        <v>987</v>
      </c>
      <c r="B1196" t="s">
        <v>1437</v>
      </c>
      <c r="C1196" s="1">
        <f t="shared" si="447"/>
        <v>5980</v>
      </c>
      <c r="D1196" s="7">
        <f>IF(N1196&gt;0, RANK(N1196,(N1196:P1196,Q1196:AE1196)),0)</f>
        <v>1</v>
      </c>
      <c r="E1196" s="7">
        <f>IF(O1196&gt;0,RANK(O1196,(N1196:P1196,Q1196:AE1196)),0)</f>
        <v>4</v>
      </c>
      <c r="F1196" s="7">
        <f>IF(P1196&gt;0,RANK(P1196,(N1196:P1196,Q1196:AE1196)),0)</f>
        <v>3</v>
      </c>
      <c r="G1196" s="1">
        <f t="shared" si="435"/>
        <v>4303</v>
      </c>
      <c r="H1196" s="2">
        <f t="shared" si="436"/>
        <v>0.7195652173913043</v>
      </c>
      <c r="I1196" s="2"/>
      <c r="J1196" s="2">
        <f t="shared" si="448"/>
        <v>0.78545150501672245</v>
      </c>
      <c r="K1196" s="2">
        <f t="shared" si="449"/>
        <v>3.8628762541806021E-2</v>
      </c>
      <c r="L1196" s="2">
        <f t="shared" si="450"/>
        <v>6.5886287625418066E-2</v>
      </c>
      <c r="M1196" s="2">
        <f t="shared" si="451"/>
        <v>0.11003344481605346</v>
      </c>
      <c r="N1196" s="113">
        <v>4697</v>
      </c>
      <c r="O1196" s="113">
        <v>231</v>
      </c>
      <c r="P1196" s="113">
        <v>394</v>
      </c>
      <c r="Q1196" s="113"/>
      <c r="R1196" s="113"/>
      <c r="S1196" s="113"/>
      <c r="T1196" s="113"/>
      <c r="U1196" s="113"/>
      <c r="V1196" s="113"/>
      <c r="W1196" s="113"/>
      <c r="X1196" s="113"/>
      <c r="Y1196" s="113"/>
      <c r="Z1196" s="113"/>
      <c r="AA1196" s="113">
        <v>226</v>
      </c>
      <c r="AB1196" s="113">
        <v>432</v>
      </c>
      <c r="AC1196" s="113"/>
      <c r="AD1196" s="113"/>
      <c r="AE1196" s="113"/>
      <c r="AG1196" s="7">
        <f>IF(Q1196&gt;0,RANK(Q1196,(N1196:P1196,Q1196:AE1196)),0)</f>
        <v>0</v>
      </c>
      <c r="AH1196" s="7">
        <f>IF(R1196&gt;0,RANK(R1196,(N1196:P1196,Q1196:AE1196)),0)</f>
        <v>0</v>
      </c>
      <c r="AI1196" s="7">
        <f>IF(T1196&gt;0,RANK(T1196,(N1196:P1196,Q1196:AE1196)),0)</f>
        <v>0</v>
      </c>
      <c r="AJ1196" s="7">
        <f>IF(S1196&gt;0,RANK(S1196,(N1196:P1196,Q1196:AE1196)),0)</f>
        <v>0</v>
      </c>
      <c r="AK1196" s="2">
        <f t="shared" si="452"/>
        <v>0</v>
      </c>
      <c r="AL1196" s="2">
        <f t="shared" si="453"/>
        <v>0</v>
      </c>
      <c r="AM1196" s="2">
        <f t="shared" si="454"/>
        <v>0</v>
      </c>
      <c r="AN1196" s="2">
        <f t="shared" si="455"/>
        <v>0</v>
      </c>
      <c r="AP1196" t="s">
        <v>987</v>
      </c>
      <c r="AQ1196" t="s">
        <v>1437</v>
      </c>
      <c r="AR1196">
        <v>5</v>
      </c>
      <c r="AT1196" s="97">
        <v>22</v>
      </c>
      <c r="AU1196" s="99">
        <v>83</v>
      </c>
      <c r="AV1196" s="103">
        <f t="shared" si="446"/>
        <v>22083</v>
      </c>
      <c r="AX1196" s="7" t="s">
        <v>1583</v>
      </c>
    </row>
    <row r="1197" spans="1:50" hidden="1" outlineLevel="1">
      <c r="A1197" t="s">
        <v>1246</v>
      </c>
      <c r="B1197" t="s">
        <v>1437</v>
      </c>
      <c r="C1197" s="1">
        <f t="shared" si="447"/>
        <v>4312</v>
      </c>
      <c r="D1197" s="7">
        <f>IF(N1197&gt;0, RANK(N1197,(N1197:P1197,Q1197:AE1197)),0)</f>
        <v>1</v>
      </c>
      <c r="E1197" s="7">
        <f>IF(O1197&gt;0,RANK(O1197,(N1197:P1197,Q1197:AE1197)),0)</f>
        <v>2</v>
      </c>
      <c r="F1197" s="7">
        <f>IF(P1197&gt;0,RANK(P1197,(N1197:P1197,Q1197:AE1197)),0)</f>
        <v>5</v>
      </c>
      <c r="G1197" s="1">
        <f t="shared" si="435"/>
        <v>3075</v>
      </c>
      <c r="H1197" s="2">
        <f t="shared" si="436"/>
        <v>0.71312615955473102</v>
      </c>
      <c r="I1197" s="2"/>
      <c r="J1197" s="2">
        <f t="shared" si="448"/>
        <v>0.77713358070500926</v>
      </c>
      <c r="K1197" s="2">
        <f t="shared" si="449"/>
        <v>6.4007421150278299E-2</v>
      </c>
      <c r="L1197" s="2">
        <f t="shared" si="450"/>
        <v>4.4526901669758812E-2</v>
      </c>
      <c r="M1197" s="2">
        <f t="shared" si="451"/>
        <v>0.11433209647495363</v>
      </c>
      <c r="N1197" s="113">
        <v>3351</v>
      </c>
      <c r="O1197" s="113">
        <v>276</v>
      </c>
      <c r="P1197" s="113">
        <v>192</v>
      </c>
      <c r="Q1197" s="113"/>
      <c r="R1197" s="113"/>
      <c r="S1197" s="113"/>
      <c r="T1197" s="113"/>
      <c r="U1197" s="113"/>
      <c r="V1197" s="113"/>
      <c r="W1197" s="113"/>
      <c r="X1197" s="113"/>
      <c r="Y1197" s="113"/>
      <c r="Z1197" s="113"/>
      <c r="AA1197" s="113">
        <v>234</v>
      </c>
      <c r="AB1197" s="113">
        <v>259</v>
      </c>
      <c r="AC1197" s="113"/>
      <c r="AD1197" s="113"/>
      <c r="AE1197" s="113"/>
      <c r="AG1197" s="7">
        <f>IF(Q1197&gt;0,RANK(Q1197,(N1197:P1197,Q1197:AE1197)),0)</f>
        <v>0</v>
      </c>
      <c r="AH1197" s="7">
        <f>IF(R1197&gt;0,RANK(R1197,(N1197:P1197,Q1197:AE1197)),0)</f>
        <v>0</v>
      </c>
      <c r="AI1197" s="7">
        <f>IF(T1197&gt;0,RANK(T1197,(N1197:P1197,Q1197:AE1197)),0)</f>
        <v>0</v>
      </c>
      <c r="AJ1197" s="7">
        <f>IF(S1197&gt;0,RANK(S1197,(N1197:P1197,Q1197:AE1197)),0)</f>
        <v>0</v>
      </c>
      <c r="AK1197" s="2">
        <f t="shared" si="452"/>
        <v>0</v>
      </c>
      <c r="AL1197" s="2">
        <f t="shared" si="453"/>
        <v>0</v>
      </c>
      <c r="AM1197" s="2">
        <f t="shared" si="454"/>
        <v>0</v>
      </c>
      <c r="AN1197" s="2">
        <f t="shared" si="455"/>
        <v>0</v>
      </c>
      <c r="AP1197" t="s">
        <v>1246</v>
      </c>
      <c r="AQ1197" t="s">
        <v>1437</v>
      </c>
      <c r="AR1197">
        <v>4</v>
      </c>
      <c r="AT1197" s="97">
        <v>22</v>
      </c>
      <c r="AU1197" s="99">
        <v>85</v>
      </c>
      <c r="AV1197" s="103">
        <f t="shared" si="446"/>
        <v>22085</v>
      </c>
      <c r="AX1197" s="7" t="s">
        <v>1583</v>
      </c>
    </row>
    <row r="1198" spans="1:50" hidden="1" outlineLevel="1">
      <c r="A1198" t="s">
        <v>1176</v>
      </c>
      <c r="B1198" t="s">
        <v>1437</v>
      </c>
      <c r="C1198" s="1">
        <f t="shared" si="447"/>
        <v>8529</v>
      </c>
      <c r="D1198" s="7">
        <f>IF(N1198&gt;0, RANK(N1198,(N1198:P1198,Q1198:AE1198)),0)</f>
        <v>1</v>
      </c>
      <c r="E1198" s="7">
        <f>IF(O1198&gt;0,RANK(O1198,(N1198:P1198,Q1198:AE1198)),0)</f>
        <v>4</v>
      </c>
      <c r="F1198" s="7">
        <f>IF(P1198&gt;0,RANK(P1198,(N1198:P1198,Q1198:AE1198)),0)</f>
        <v>2</v>
      </c>
      <c r="G1198" s="1">
        <f t="shared" si="435"/>
        <v>3969</v>
      </c>
      <c r="H1198" s="2">
        <f t="shared" si="436"/>
        <v>0.46535349982412944</v>
      </c>
      <c r="I1198" s="2"/>
      <c r="J1198" s="2">
        <f t="shared" si="448"/>
        <v>0.65482471567592915</v>
      </c>
      <c r="K1198" s="2">
        <f t="shared" si="449"/>
        <v>6.1671942783444719E-2</v>
      </c>
      <c r="L1198" s="2">
        <f t="shared" si="450"/>
        <v>0.18947121585179974</v>
      </c>
      <c r="M1198" s="2">
        <f t="shared" si="451"/>
        <v>9.4032125688826379E-2</v>
      </c>
      <c r="N1198" s="113">
        <v>5585</v>
      </c>
      <c r="O1198" s="113">
        <v>526</v>
      </c>
      <c r="P1198" s="113">
        <v>1616</v>
      </c>
      <c r="Q1198" s="113"/>
      <c r="R1198" s="113"/>
      <c r="S1198" s="113"/>
      <c r="T1198" s="113"/>
      <c r="U1198" s="113"/>
      <c r="V1198" s="113"/>
      <c r="W1198" s="113"/>
      <c r="X1198" s="113"/>
      <c r="Y1198" s="113"/>
      <c r="Z1198" s="113"/>
      <c r="AA1198" s="113">
        <v>607</v>
      </c>
      <c r="AB1198" s="113">
        <v>195</v>
      </c>
      <c r="AC1198" s="113"/>
      <c r="AD1198" s="113"/>
      <c r="AE1198" s="113"/>
      <c r="AG1198" s="7">
        <f>IF(Q1198&gt;0,RANK(Q1198,(N1198:P1198,Q1198:AE1198)),0)</f>
        <v>0</v>
      </c>
      <c r="AH1198" s="7">
        <f>IF(R1198&gt;0,RANK(R1198,(N1198:P1198,Q1198:AE1198)),0)</f>
        <v>0</v>
      </c>
      <c r="AI1198" s="7">
        <f>IF(T1198&gt;0,RANK(T1198,(N1198:P1198,Q1198:AE1198)),0)</f>
        <v>0</v>
      </c>
      <c r="AJ1198" s="7">
        <f>IF(S1198&gt;0,RANK(S1198,(N1198:P1198,Q1198:AE1198)),0)</f>
        <v>0</v>
      </c>
      <c r="AK1198" s="2">
        <f t="shared" si="452"/>
        <v>0</v>
      </c>
      <c r="AL1198" s="2">
        <f t="shared" si="453"/>
        <v>0</v>
      </c>
      <c r="AM1198" s="2">
        <f t="shared" si="454"/>
        <v>0</v>
      </c>
      <c r="AN1198" s="2">
        <f t="shared" si="455"/>
        <v>0</v>
      </c>
      <c r="AP1198" t="s">
        <v>1176</v>
      </c>
      <c r="AQ1198" t="s">
        <v>1437</v>
      </c>
      <c r="AR1198">
        <v>3</v>
      </c>
      <c r="AT1198" s="97">
        <v>22</v>
      </c>
      <c r="AU1198" s="99">
        <v>87</v>
      </c>
      <c r="AV1198" s="103">
        <f t="shared" si="446"/>
        <v>22087</v>
      </c>
      <c r="AX1198" s="7" t="s">
        <v>1583</v>
      </c>
    </row>
    <row r="1199" spans="1:50" hidden="1" outlineLevel="1">
      <c r="A1199" t="s">
        <v>938</v>
      </c>
      <c r="B1199" t="s">
        <v>1437</v>
      </c>
      <c r="C1199" s="1">
        <f t="shared" si="447"/>
        <v>4610</v>
      </c>
      <c r="D1199" s="7">
        <f>IF(N1199&gt;0, RANK(N1199,(N1199:P1199,Q1199:AE1199)),0)</f>
        <v>1</v>
      </c>
      <c r="E1199" s="7">
        <f>IF(O1199&gt;0,RANK(O1199,(N1199:P1199,Q1199:AE1199)),0)</f>
        <v>3</v>
      </c>
      <c r="F1199" s="7">
        <f>IF(P1199&gt;0,RANK(P1199,(N1199:P1199,Q1199:AE1199)),0)</f>
        <v>2</v>
      </c>
      <c r="G1199" s="1">
        <f t="shared" si="435"/>
        <v>2573</v>
      </c>
      <c r="H1199" s="2">
        <f t="shared" si="436"/>
        <v>0.55813449023861172</v>
      </c>
      <c r="I1199" s="2"/>
      <c r="J1199" s="2">
        <f t="shared" si="448"/>
        <v>0.67917570498915403</v>
      </c>
      <c r="K1199" s="2">
        <f t="shared" si="449"/>
        <v>9.3926247288503253E-2</v>
      </c>
      <c r="L1199" s="2">
        <f t="shared" si="450"/>
        <v>0.1210412147505423</v>
      </c>
      <c r="M1199" s="2">
        <f t="shared" si="451"/>
        <v>0.10585683297180043</v>
      </c>
      <c r="N1199" s="113">
        <v>3131</v>
      </c>
      <c r="O1199" s="113">
        <v>433</v>
      </c>
      <c r="P1199" s="113">
        <v>558</v>
      </c>
      <c r="Q1199" s="113"/>
      <c r="R1199" s="113"/>
      <c r="S1199" s="113"/>
      <c r="T1199" s="113"/>
      <c r="U1199" s="113"/>
      <c r="V1199" s="113"/>
      <c r="W1199" s="113"/>
      <c r="X1199" s="113"/>
      <c r="Y1199" s="113"/>
      <c r="Z1199" s="113"/>
      <c r="AA1199" s="113">
        <v>359</v>
      </c>
      <c r="AB1199" s="113">
        <v>129</v>
      </c>
      <c r="AC1199" s="113"/>
      <c r="AD1199" s="113"/>
      <c r="AE1199" s="113"/>
      <c r="AG1199" s="7">
        <f>IF(Q1199&gt;0,RANK(Q1199,(N1199:P1199,Q1199:AE1199)),0)</f>
        <v>0</v>
      </c>
      <c r="AH1199" s="7">
        <f>IF(R1199&gt;0,RANK(R1199,(N1199:P1199,Q1199:AE1199)),0)</f>
        <v>0</v>
      </c>
      <c r="AI1199" s="7">
        <f>IF(T1199&gt;0,RANK(T1199,(N1199:P1199,Q1199:AE1199)),0)</f>
        <v>0</v>
      </c>
      <c r="AJ1199" s="7">
        <f>IF(S1199&gt;0,RANK(S1199,(N1199:P1199,Q1199:AE1199)),0)</f>
        <v>0</v>
      </c>
      <c r="AK1199" s="2">
        <f t="shared" si="452"/>
        <v>0</v>
      </c>
      <c r="AL1199" s="2">
        <f t="shared" si="453"/>
        <v>0</v>
      </c>
      <c r="AM1199" s="2">
        <f t="shared" si="454"/>
        <v>0</v>
      </c>
      <c r="AN1199" s="2">
        <f t="shared" si="455"/>
        <v>0</v>
      </c>
      <c r="AP1199" t="s">
        <v>938</v>
      </c>
      <c r="AQ1199" t="s">
        <v>1437</v>
      </c>
      <c r="AR1199">
        <v>0</v>
      </c>
      <c r="AT1199" s="97">
        <v>22</v>
      </c>
      <c r="AU1199" s="99">
        <v>89</v>
      </c>
      <c r="AV1199" s="103">
        <f t="shared" si="446"/>
        <v>22089</v>
      </c>
      <c r="AX1199" s="7" t="s">
        <v>1583</v>
      </c>
    </row>
    <row r="1200" spans="1:50" hidden="1" outlineLevel="1">
      <c r="A1200" t="s">
        <v>710</v>
      </c>
      <c r="B1200" t="s">
        <v>1437</v>
      </c>
      <c r="C1200" s="1">
        <f t="shared" si="447"/>
        <v>2243</v>
      </c>
      <c r="D1200" s="7">
        <f>IF(N1200&gt;0, RANK(N1200,(N1200:P1200,Q1200:AE1200)),0)</f>
        <v>1</v>
      </c>
      <c r="E1200" s="7">
        <f>IF(O1200&gt;0,RANK(O1200,(N1200:P1200,Q1200:AE1200)),0)</f>
        <v>2</v>
      </c>
      <c r="F1200" s="7">
        <f>IF(P1200&gt;0,RANK(P1200,(N1200:P1200,Q1200:AE1200)),0)</f>
        <v>4</v>
      </c>
      <c r="G1200" s="1">
        <f t="shared" si="435"/>
        <v>1447</v>
      </c>
      <c r="H1200" s="2">
        <f t="shared" si="436"/>
        <v>0.64511814534106104</v>
      </c>
      <c r="I1200" s="2"/>
      <c r="J1200" s="2">
        <f t="shared" si="448"/>
        <v>0.74721355327686134</v>
      </c>
      <c r="K1200" s="2">
        <f t="shared" si="449"/>
        <v>0.10209540793580027</v>
      </c>
      <c r="L1200" s="2">
        <f t="shared" si="450"/>
        <v>4.9041462327240305E-2</v>
      </c>
      <c r="M1200" s="2">
        <f t="shared" si="451"/>
        <v>0.10164957646009809</v>
      </c>
      <c r="N1200" s="113">
        <v>1676</v>
      </c>
      <c r="O1200" s="113">
        <v>229</v>
      </c>
      <c r="P1200" s="113">
        <v>110</v>
      </c>
      <c r="Q1200" s="113"/>
      <c r="R1200" s="113"/>
      <c r="S1200" s="113"/>
      <c r="T1200" s="113"/>
      <c r="U1200" s="113"/>
      <c r="V1200" s="113"/>
      <c r="W1200" s="113"/>
      <c r="X1200" s="113"/>
      <c r="Y1200" s="113"/>
      <c r="Z1200" s="113"/>
      <c r="AA1200" s="113">
        <v>144</v>
      </c>
      <c r="AB1200" s="113">
        <v>84</v>
      </c>
      <c r="AC1200" s="113"/>
      <c r="AD1200" s="113"/>
      <c r="AE1200" s="113"/>
      <c r="AG1200" s="7">
        <f>IF(Q1200&gt;0,RANK(Q1200,(N1200:P1200,Q1200:AE1200)),0)</f>
        <v>0</v>
      </c>
      <c r="AH1200" s="7">
        <f>IF(R1200&gt;0,RANK(R1200,(N1200:P1200,Q1200:AE1200)),0)</f>
        <v>0</v>
      </c>
      <c r="AI1200" s="7">
        <f>IF(T1200&gt;0,RANK(T1200,(N1200:P1200,Q1200:AE1200)),0)</f>
        <v>0</v>
      </c>
      <c r="AJ1200" s="7">
        <f>IF(S1200&gt;0,RANK(S1200,(N1200:P1200,Q1200:AE1200)),0)</f>
        <v>0</v>
      </c>
      <c r="AK1200" s="2">
        <f t="shared" si="452"/>
        <v>0</v>
      </c>
      <c r="AL1200" s="2">
        <f t="shared" si="453"/>
        <v>0</v>
      </c>
      <c r="AM1200" s="2">
        <f t="shared" si="454"/>
        <v>0</v>
      </c>
      <c r="AN1200" s="2">
        <f t="shared" si="455"/>
        <v>0</v>
      </c>
      <c r="AP1200" t="s">
        <v>710</v>
      </c>
      <c r="AQ1200" t="s">
        <v>1437</v>
      </c>
      <c r="AR1200">
        <v>6</v>
      </c>
      <c r="AT1200" s="97">
        <v>22</v>
      </c>
      <c r="AU1200" s="99">
        <v>91</v>
      </c>
      <c r="AV1200" s="103">
        <f t="shared" si="446"/>
        <v>22091</v>
      </c>
      <c r="AX1200" s="7" t="s">
        <v>1583</v>
      </c>
    </row>
    <row r="1201" spans="1:50" hidden="1" outlineLevel="1">
      <c r="A1201" t="s">
        <v>1323</v>
      </c>
      <c r="B1201" t="s">
        <v>1437</v>
      </c>
      <c r="C1201" s="1">
        <f t="shared" si="447"/>
        <v>3517</v>
      </c>
      <c r="D1201" s="7">
        <f>IF(N1201&gt;0, RANK(N1201,(N1201:P1201,Q1201:AE1201)),0)</f>
        <v>1</v>
      </c>
      <c r="E1201" s="7">
        <f>IF(O1201&gt;0,RANK(O1201,(N1201:P1201,Q1201:AE1201)),0)</f>
        <v>4</v>
      </c>
      <c r="F1201" s="7">
        <f>IF(P1201&gt;0,RANK(P1201,(N1201:P1201,Q1201:AE1201)),0)</f>
        <v>3</v>
      </c>
      <c r="G1201" s="1">
        <f t="shared" si="435"/>
        <v>2373</v>
      </c>
      <c r="H1201" s="2">
        <f t="shared" si="436"/>
        <v>0.6747227750924083</v>
      </c>
      <c r="I1201" s="2"/>
      <c r="J1201" s="2">
        <f t="shared" si="448"/>
        <v>0.72277509240830251</v>
      </c>
      <c r="K1201" s="2">
        <f t="shared" si="449"/>
        <v>4.6061984646005118E-2</v>
      </c>
      <c r="L1201" s="2">
        <f t="shared" si="450"/>
        <v>4.8052317315894225E-2</v>
      </c>
      <c r="M1201" s="2">
        <f t="shared" si="451"/>
        <v>0.18311060562979814</v>
      </c>
      <c r="N1201" s="113">
        <v>2542</v>
      </c>
      <c r="O1201" s="113">
        <v>162</v>
      </c>
      <c r="P1201" s="113">
        <v>169</v>
      </c>
      <c r="Q1201" s="113"/>
      <c r="R1201" s="113"/>
      <c r="S1201" s="113"/>
      <c r="T1201" s="113"/>
      <c r="U1201" s="113"/>
      <c r="V1201" s="113"/>
      <c r="W1201" s="113"/>
      <c r="X1201" s="113"/>
      <c r="Y1201" s="113"/>
      <c r="Z1201" s="113"/>
      <c r="AA1201" s="113">
        <v>589</v>
      </c>
      <c r="AB1201" s="113">
        <v>55</v>
      </c>
      <c r="AC1201" s="113"/>
      <c r="AD1201" s="113"/>
      <c r="AE1201" s="113"/>
      <c r="AG1201" s="7">
        <f>IF(Q1201&gt;0,RANK(Q1201,(N1201:P1201,Q1201:AE1201)),0)</f>
        <v>0</v>
      </c>
      <c r="AH1201" s="7">
        <f>IF(R1201&gt;0,RANK(R1201,(N1201:P1201,Q1201:AE1201)),0)</f>
        <v>0</v>
      </c>
      <c r="AI1201" s="7">
        <f>IF(T1201&gt;0,RANK(T1201,(N1201:P1201,Q1201:AE1201)),0)</f>
        <v>0</v>
      </c>
      <c r="AJ1201" s="7">
        <f>IF(S1201&gt;0,RANK(S1201,(N1201:P1201,Q1201:AE1201)),0)</f>
        <v>0</v>
      </c>
      <c r="AK1201" s="2">
        <f t="shared" si="452"/>
        <v>0</v>
      </c>
      <c r="AL1201" s="2">
        <f t="shared" si="453"/>
        <v>0</v>
      </c>
      <c r="AM1201" s="2">
        <f t="shared" si="454"/>
        <v>0</v>
      </c>
      <c r="AN1201" s="2">
        <f t="shared" si="455"/>
        <v>0</v>
      </c>
      <c r="AP1201" t="s">
        <v>1323</v>
      </c>
      <c r="AQ1201" t="s">
        <v>1437</v>
      </c>
      <c r="AR1201">
        <v>3</v>
      </c>
      <c r="AT1201" s="97">
        <v>22</v>
      </c>
      <c r="AU1201" s="99">
        <v>93</v>
      </c>
      <c r="AV1201" s="103">
        <f t="shared" si="446"/>
        <v>22093</v>
      </c>
      <c r="AX1201" s="7" t="s">
        <v>1583</v>
      </c>
    </row>
    <row r="1202" spans="1:50" hidden="1" outlineLevel="1">
      <c r="A1202" t="s">
        <v>1658</v>
      </c>
      <c r="B1202" t="s">
        <v>1437</v>
      </c>
      <c r="C1202" s="1">
        <f t="shared" si="447"/>
        <v>6804</v>
      </c>
      <c r="D1202" s="7">
        <f>IF(N1202&gt;0, RANK(N1202,(N1202:P1202,Q1202:AE1202)),0)</f>
        <v>1</v>
      </c>
      <c r="E1202" s="7">
        <f>IF(O1202&gt;0,RANK(O1202,(N1202:P1202,Q1202:AE1202)),0)</f>
        <v>4</v>
      </c>
      <c r="F1202" s="7">
        <f>IF(P1202&gt;0,RANK(P1202,(N1202:P1202,Q1202:AE1202)),0)</f>
        <v>3</v>
      </c>
      <c r="G1202" s="1">
        <f t="shared" si="435"/>
        <v>3313</v>
      </c>
      <c r="H1202" s="2">
        <f t="shared" si="436"/>
        <v>0.48691945914168139</v>
      </c>
      <c r="I1202" s="2"/>
      <c r="J1202" s="2">
        <f t="shared" si="448"/>
        <v>0.57510288065843618</v>
      </c>
      <c r="K1202" s="2">
        <f t="shared" si="449"/>
        <v>8.0099941211052322E-2</v>
      </c>
      <c r="L1202" s="2">
        <f t="shared" si="450"/>
        <v>8.8183421516754845E-2</v>
      </c>
      <c r="M1202" s="2">
        <f t="shared" si="451"/>
        <v>0.25661375661375663</v>
      </c>
      <c r="N1202" s="113">
        <v>3913</v>
      </c>
      <c r="O1202" s="113">
        <v>545</v>
      </c>
      <c r="P1202" s="113">
        <v>600</v>
      </c>
      <c r="Q1202" s="113"/>
      <c r="R1202" s="113"/>
      <c r="S1202" s="113"/>
      <c r="T1202" s="113"/>
      <c r="U1202" s="113"/>
      <c r="V1202" s="113"/>
      <c r="W1202" s="113"/>
      <c r="X1202" s="113"/>
      <c r="Y1202" s="113"/>
      <c r="Z1202" s="113"/>
      <c r="AA1202" s="113">
        <v>1566</v>
      </c>
      <c r="AB1202" s="113">
        <v>180</v>
      </c>
      <c r="AC1202" s="113"/>
      <c r="AD1202" s="113"/>
      <c r="AE1202" s="113"/>
      <c r="AG1202" s="7">
        <f>IF(Q1202&gt;0,RANK(Q1202,(N1202:P1202,Q1202:AE1202)),0)</f>
        <v>0</v>
      </c>
      <c r="AH1202" s="7">
        <f>IF(R1202&gt;0,RANK(R1202,(N1202:P1202,Q1202:AE1202)),0)</f>
        <v>0</v>
      </c>
      <c r="AI1202" s="7">
        <f>IF(T1202&gt;0,RANK(T1202,(N1202:P1202,Q1202:AE1202)),0)</f>
        <v>0</v>
      </c>
      <c r="AJ1202" s="7">
        <f>IF(S1202&gt;0,RANK(S1202,(N1202:P1202,Q1202:AE1202)),0)</f>
        <v>0</v>
      </c>
      <c r="AK1202" s="2">
        <f t="shared" si="452"/>
        <v>0</v>
      </c>
      <c r="AL1202" s="2">
        <f t="shared" si="453"/>
        <v>0</v>
      </c>
      <c r="AM1202" s="2">
        <f t="shared" si="454"/>
        <v>0</v>
      </c>
      <c r="AN1202" s="2">
        <f t="shared" si="455"/>
        <v>0</v>
      </c>
      <c r="AP1202" t="s">
        <v>1658</v>
      </c>
      <c r="AQ1202" t="s">
        <v>1437</v>
      </c>
      <c r="AR1202">
        <v>3</v>
      </c>
      <c r="AT1202" s="97">
        <v>22</v>
      </c>
      <c r="AU1202" s="99">
        <v>95</v>
      </c>
      <c r="AV1202" s="103">
        <f t="shared" si="446"/>
        <v>22095</v>
      </c>
      <c r="AX1202" s="7" t="s">
        <v>1583</v>
      </c>
    </row>
    <row r="1203" spans="1:50" hidden="1" outlineLevel="1">
      <c r="A1203" t="s">
        <v>834</v>
      </c>
      <c r="B1203" t="s">
        <v>1437</v>
      </c>
      <c r="C1203" s="1">
        <f t="shared" si="447"/>
        <v>18524</v>
      </c>
      <c r="D1203" s="7">
        <f>IF(N1203&gt;0, RANK(N1203,(N1203:P1203,Q1203:AE1203)),0)</f>
        <v>1</v>
      </c>
      <c r="E1203" s="7">
        <f>IF(O1203&gt;0,RANK(O1203,(N1203:P1203,Q1203:AE1203)),0)</f>
        <v>2</v>
      </c>
      <c r="F1203" s="7">
        <f>IF(P1203&gt;0,RANK(P1203,(N1203:P1203,Q1203:AE1203)),0)</f>
        <v>4</v>
      </c>
      <c r="G1203" s="1">
        <f t="shared" si="435"/>
        <v>12656</v>
      </c>
      <c r="H1203" s="2">
        <f t="shared" si="436"/>
        <v>0.68322176635715826</v>
      </c>
      <c r="I1203" s="2"/>
      <c r="J1203" s="2">
        <f t="shared" si="448"/>
        <v>0.77396890520405959</v>
      </c>
      <c r="K1203" s="2">
        <f t="shared" si="449"/>
        <v>9.0747138846901318E-2</v>
      </c>
      <c r="L1203" s="2">
        <f t="shared" si="450"/>
        <v>4.486072122651695E-2</v>
      </c>
      <c r="M1203" s="2">
        <f t="shared" si="451"/>
        <v>9.0423234722522131E-2</v>
      </c>
      <c r="N1203" s="113">
        <v>14337</v>
      </c>
      <c r="O1203" s="113">
        <v>1681</v>
      </c>
      <c r="P1203" s="113">
        <v>831</v>
      </c>
      <c r="Q1203" s="113"/>
      <c r="R1203" s="113"/>
      <c r="S1203" s="113"/>
      <c r="T1203" s="113"/>
      <c r="U1203" s="113"/>
      <c r="V1203" s="113"/>
      <c r="W1203" s="113"/>
      <c r="X1203" s="113"/>
      <c r="Y1203" s="113"/>
      <c r="Z1203" s="113"/>
      <c r="AA1203" s="113">
        <v>1005</v>
      </c>
      <c r="AB1203" s="113">
        <v>670</v>
      </c>
      <c r="AC1203" s="113"/>
      <c r="AD1203" s="113"/>
      <c r="AE1203" s="113"/>
      <c r="AG1203" s="7">
        <f>IF(Q1203&gt;0,RANK(Q1203,(N1203:P1203,Q1203:AE1203)),0)</f>
        <v>0</v>
      </c>
      <c r="AH1203" s="7">
        <f>IF(R1203&gt;0,RANK(R1203,(N1203:P1203,Q1203:AE1203)),0)</f>
        <v>0</v>
      </c>
      <c r="AI1203" s="7">
        <f>IF(T1203&gt;0,RANK(T1203,(N1203:P1203,Q1203:AE1203)),0)</f>
        <v>0</v>
      </c>
      <c r="AJ1203" s="7">
        <f>IF(S1203&gt;0,RANK(S1203,(N1203:P1203,Q1203:AE1203)),0)</f>
        <v>0</v>
      </c>
      <c r="AK1203" s="2">
        <f t="shared" si="452"/>
        <v>0</v>
      </c>
      <c r="AL1203" s="2">
        <f t="shared" si="453"/>
        <v>0</v>
      </c>
      <c r="AM1203" s="2">
        <f t="shared" si="454"/>
        <v>0</v>
      </c>
      <c r="AN1203" s="2">
        <f t="shared" si="455"/>
        <v>0</v>
      </c>
      <c r="AP1203" t="s">
        <v>834</v>
      </c>
      <c r="AQ1203" t="s">
        <v>1437</v>
      </c>
      <c r="AR1203">
        <v>7</v>
      </c>
      <c r="AT1203" s="97">
        <v>22</v>
      </c>
      <c r="AU1203" s="99">
        <v>97</v>
      </c>
      <c r="AV1203" s="103">
        <f t="shared" si="446"/>
        <v>22097</v>
      </c>
      <c r="AX1203" s="7" t="s">
        <v>1583</v>
      </c>
    </row>
    <row r="1204" spans="1:50" hidden="1" outlineLevel="1">
      <c r="A1204" t="s">
        <v>2044</v>
      </c>
      <c r="B1204" t="s">
        <v>1437</v>
      </c>
      <c r="C1204" s="1">
        <f t="shared" si="447"/>
        <v>7436</v>
      </c>
      <c r="D1204" s="7">
        <f>IF(N1204&gt;0, RANK(N1204,(N1204:P1204,Q1204:AE1204)),0)</f>
        <v>1</v>
      </c>
      <c r="E1204" s="7">
        <f>IF(O1204&gt;0,RANK(O1204,(N1204:P1204,Q1204:AE1204)),0)</f>
        <v>2</v>
      </c>
      <c r="F1204" s="7">
        <f>IF(P1204&gt;0,RANK(P1204,(N1204:P1204,Q1204:AE1204)),0)</f>
        <v>4</v>
      </c>
      <c r="G1204" s="1">
        <f t="shared" si="435"/>
        <v>5157</v>
      </c>
      <c r="H1204" s="2">
        <f t="shared" si="436"/>
        <v>0.69351802044109734</v>
      </c>
      <c r="I1204" s="2"/>
      <c r="J1204" s="2">
        <f t="shared" si="448"/>
        <v>0.76828940290478753</v>
      </c>
      <c r="K1204" s="2">
        <f t="shared" si="449"/>
        <v>7.4771382463690153E-2</v>
      </c>
      <c r="L1204" s="2">
        <f t="shared" si="450"/>
        <v>5.4195804195804193E-2</v>
      </c>
      <c r="M1204" s="2">
        <f t="shared" si="451"/>
        <v>0.10274341043571814</v>
      </c>
      <c r="N1204" s="113">
        <v>5713</v>
      </c>
      <c r="O1204" s="113">
        <v>556</v>
      </c>
      <c r="P1204" s="113">
        <v>403</v>
      </c>
      <c r="Q1204" s="113"/>
      <c r="R1204" s="113"/>
      <c r="S1204" s="113"/>
      <c r="T1204" s="113"/>
      <c r="U1204" s="113"/>
      <c r="V1204" s="113"/>
      <c r="W1204" s="113"/>
      <c r="X1204" s="113"/>
      <c r="Y1204" s="113"/>
      <c r="Z1204" s="113"/>
      <c r="AA1204" s="113">
        <v>315</v>
      </c>
      <c r="AB1204" s="113">
        <v>449</v>
      </c>
      <c r="AC1204" s="113"/>
      <c r="AD1204" s="113"/>
      <c r="AE1204" s="113"/>
      <c r="AG1204" s="7">
        <f>IF(Q1204&gt;0,RANK(Q1204,(N1204:P1204,Q1204:AE1204)),0)</f>
        <v>0</v>
      </c>
      <c r="AH1204" s="7">
        <f>IF(R1204&gt;0,RANK(R1204,(N1204:P1204,Q1204:AE1204)),0)</f>
        <v>0</v>
      </c>
      <c r="AI1204" s="7">
        <f>IF(T1204&gt;0,RANK(T1204,(N1204:P1204,Q1204:AE1204)),0)</f>
        <v>0</v>
      </c>
      <c r="AJ1204" s="7">
        <f>IF(S1204&gt;0,RANK(S1204,(N1204:P1204,Q1204:AE1204)),0)</f>
        <v>0</v>
      </c>
      <c r="AK1204" s="2">
        <f t="shared" si="452"/>
        <v>0</v>
      </c>
      <c r="AL1204" s="2">
        <f t="shared" si="453"/>
        <v>0</v>
      </c>
      <c r="AM1204" s="2">
        <f t="shared" si="454"/>
        <v>0</v>
      </c>
      <c r="AN1204" s="2">
        <f t="shared" si="455"/>
        <v>0</v>
      </c>
      <c r="AP1204" t="s">
        <v>2044</v>
      </c>
      <c r="AQ1204" t="s">
        <v>1437</v>
      </c>
      <c r="AR1204">
        <v>3</v>
      </c>
      <c r="AT1204" s="97">
        <v>22</v>
      </c>
      <c r="AU1204" s="99">
        <v>99</v>
      </c>
      <c r="AV1204" s="103">
        <f t="shared" si="446"/>
        <v>22099</v>
      </c>
      <c r="AX1204" s="7" t="s">
        <v>1583</v>
      </c>
    </row>
    <row r="1205" spans="1:50" hidden="1" outlineLevel="1">
      <c r="A1205" t="s">
        <v>2045</v>
      </c>
      <c r="B1205" t="s">
        <v>1437</v>
      </c>
      <c r="C1205" s="1">
        <f t="shared" si="447"/>
        <v>10584</v>
      </c>
      <c r="D1205" s="7">
        <f>IF(N1205&gt;0, RANK(N1205,(N1205:P1205,Q1205:AE1205)),0)</f>
        <v>1</v>
      </c>
      <c r="E1205" s="7">
        <f>IF(O1205&gt;0,RANK(O1205,(N1205:P1205,Q1205:AE1205)),0)</f>
        <v>4</v>
      </c>
      <c r="F1205" s="7">
        <f>IF(P1205&gt;0,RANK(P1205,(N1205:P1205,Q1205:AE1205)),0)</f>
        <v>3</v>
      </c>
      <c r="G1205" s="1">
        <f t="shared" si="435"/>
        <v>6595</v>
      </c>
      <c r="H1205" s="2">
        <f t="shared" si="436"/>
        <v>0.62311035525321234</v>
      </c>
      <c r="I1205" s="2"/>
      <c r="J1205" s="2">
        <f t="shared" si="448"/>
        <v>0.69897959183673475</v>
      </c>
      <c r="K1205" s="2">
        <f t="shared" si="449"/>
        <v>4.4217687074829932E-2</v>
      </c>
      <c r="L1205" s="2">
        <f t="shared" si="450"/>
        <v>7.5869236583522293E-2</v>
      </c>
      <c r="M1205" s="2">
        <f t="shared" si="451"/>
        <v>0.18093348450491303</v>
      </c>
      <c r="N1205" s="113">
        <v>7398</v>
      </c>
      <c r="O1205" s="113">
        <v>468</v>
      </c>
      <c r="P1205" s="113">
        <v>803</v>
      </c>
      <c r="Q1205" s="113"/>
      <c r="R1205" s="113"/>
      <c r="S1205" s="113"/>
      <c r="T1205" s="113"/>
      <c r="U1205" s="113"/>
      <c r="V1205" s="113"/>
      <c r="W1205" s="113"/>
      <c r="X1205" s="113"/>
      <c r="Y1205" s="113"/>
      <c r="Z1205" s="113"/>
      <c r="AA1205" s="113">
        <v>1540</v>
      </c>
      <c r="AB1205" s="113">
        <v>375</v>
      </c>
      <c r="AC1205" s="113"/>
      <c r="AD1205" s="113"/>
      <c r="AE1205" s="113"/>
      <c r="AG1205" s="7">
        <f>IF(Q1205&gt;0,RANK(Q1205,(N1205:P1205,Q1205:AE1205)),0)</f>
        <v>0</v>
      </c>
      <c r="AH1205" s="7">
        <f>IF(R1205&gt;0,RANK(R1205,(N1205:P1205,Q1205:AE1205)),0)</f>
        <v>0</v>
      </c>
      <c r="AI1205" s="7">
        <f>IF(T1205&gt;0,RANK(T1205,(N1205:P1205,Q1205:AE1205)),0)</f>
        <v>0</v>
      </c>
      <c r="AJ1205" s="7">
        <f>IF(S1205&gt;0,RANK(S1205,(N1205:P1205,Q1205:AE1205)),0)</f>
        <v>0</v>
      </c>
      <c r="AK1205" s="2">
        <f t="shared" si="452"/>
        <v>0</v>
      </c>
      <c r="AL1205" s="2">
        <f t="shared" si="453"/>
        <v>0</v>
      </c>
      <c r="AM1205" s="2">
        <f t="shared" si="454"/>
        <v>0</v>
      </c>
      <c r="AN1205" s="2">
        <f t="shared" si="455"/>
        <v>0</v>
      </c>
      <c r="AP1205" t="s">
        <v>2045</v>
      </c>
      <c r="AQ1205" t="s">
        <v>1437</v>
      </c>
      <c r="AR1205">
        <v>3</v>
      </c>
      <c r="AT1205" s="97">
        <v>22</v>
      </c>
      <c r="AU1205" s="99">
        <v>101</v>
      </c>
      <c r="AV1205" s="103">
        <f t="shared" si="446"/>
        <v>22101</v>
      </c>
      <c r="AX1205" s="7" t="s">
        <v>1583</v>
      </c>
    </row>
    <row r="1206" spans="1:50" hidden="1" outlineLevel="1">
      <c r="A1206" t="s">
        <v>1229</v>
      </c>
      <c r="B1206" t="s">
        <v>1437</v>
      </c>
      <c r="C1206" s="1">
        <f t="shared" si="447"/>
        <v>17672</v>
      </c>
      <c r="D1206" s="7">
        <f>IF(N1206&gt;0, RANK(N1206,(N1206:P1206,Q1206:AE1206)),0)</f>
        <v>1</v>
      </c>
      <c r="E1206" s="7">
        <f>IF(O1206&gt;0,RANK(O1206,(N1206:P1206,Q1206:AE1206)),0)</f>
        <v>3</v>
      </c>
      <c r="F1206" s="7">
        <f>IF(P1206&gt;0,RANK(P1206,(N1206:P1206,Q1206:AE1206)),0)</f>
        <v>2</v>
      </c>
      <c r="G1206" s="1">
        <f t="shared" si="435"/>
        <v>5623</v>
      </c>
      <c r="H1206" s="2">
        <f t="shared" si="436"/>
        <v>0.31818696242643729</v>
      </c>
      <c r="I1206" s="2"/>
      <c r="J1206" s="2">
        <f t="shared" si="448"/>
        <v>0.52093707559981894</v>
      </c>
      <c r="K1206" s="2">
        <f t="shared" si="449"/>
        <v>0.16772295156179268</v>
      </c>
      <c r="L1206" s="2">
        <f t="shared" si="450"/>
        <v>0.20275011317338162</v>
      </c>
      <c r="M1206" s="2">
        <f t="shared" si="451"/>
        <v>0.10858985966500675</v>
      </c>
      <c r="N1206" s="113">
        <v>9206</v>
      </c>
      <c r="O1206" s="113">
        <v>2964</v>
      </c>
      <c r="P1206" s="113">
        <v>3583</v>
      </c>
      <c r="Q1206" s="113"/>
      <c r="R1206" s="113"/>
      <c r="S1206" s="113"/>
      <c r="T1206" s="113"/>
      <c r="U1206" s="113"/>
      <c r="V1206" s="113"/>
      <c r="W1206" s="113"/>
      <c r="X1206" s="113"/>
      <c r="Y1206" s="113"/>
      <c r="Z1206" s="113"/>
      <c r="AA1206" s="113">
        <v>862</v>
      </c>
      <c r="AB1206" s="113">
        <v>1057</v>
      </c>
      <c r="AC1206" s="113"/>
      <c r="AD1206" s="113"/>
      <c r="AE1206" s="113"/>
      <c r="AG1206" s="7">
        <f>IF(Q1206&gt;0,RANK(Q1206,(N1206:P1206,Q1206:AE1206)),0)</f>
        <v>0</v>
      </c>
      <c r="AH1206" s="7">
        <f>IF(R1206&gt;0,RANK(R1206,(N1206:P1206,Q1206:AE1206)),0)</f>
        <v>0</v>
      </c>
      <c r="AI1206" s="7">
        <f>IF(T1206&gt;0,RANK(T1206,(N1206:P1206,Q1206:AE1206)),0)</f>
        <v>0</v>
      </c>
      <c r="AJ1206" s="7">
        <f>IF(S1206&gt;0,RANK(S1206,(N1206:P1206,Q1206:AE1206)),0)</f>
        <v>0</v>
      </c>
      <c r="AK1206" s="2">
        <f t="shared" si="452"/>
        <v>0</v>
      </c>
      <c r="AL1206" s="2">
        <f t="shared" si="453"/>
        <v>0</v>
      </c>
      <c r="AM1206" s="2">
        <f t="shared" si="454"/>
        <v>0</v>
      </c>
      <c r="AN1206" s="2">
        <f t="shared" si="455"/>
        <v>0</v>
      </c>
      <c r="AP1206" t="s">
        <v>1229</v>
      </c>
      <c r="AQ1206" t="s">
        <v>1437</v>
      </c>
      <c r="AR1206">
        <v>1</v>
      </c>
      <c r="AT1206" s="97">
        <v>22</v>
      </c>
      <c r="AU1206" s="99">
        <v>103</v>
      </c>
      <c r="AV1206" s="103">
        <f t="shared" si="446"/>
        <v>22103</v>
      </c>
      <c r="AX1206" s="7" t="s">
        <v>1583</v>
      </c>
    </row>
    <row r="1207" spans="1:50" hidden="1" outlineLevel="1">
      <c r="A1207" t="s">
        <v>2037</v>
      </c>
      <c r="B1207" t="s">
        <v>1437</v>
      </c>
      <c r="C1207" s="1">
        <f t="shared" si="447"/>
        <v>13655</v>
      </c>
      <c r="D1207" s="7">
        <f>IF(N1207&gt;0, RANK(N1207,(N1207:P1207,Q1207:AE1207)),0)</f>
        <v>1</v>
      </c>
      <c r="E1207" s="7">
        <f>IF(O1207&gt;0,RANK(O1207,(N1207:P1207,Q1207:AE1207)),0)</f>
        <v>2</v>
      </c>
      <c r="F1207" s="7">
        <f>IF(P1207&gt;0,RANK(P1207,(N1207:P1207,Q1207:AE1207)),0)</f>
        <v>3</v>
      </c>
      <c r="G1207" s="1">
        <f t="shared" si="435"/>
        <v>7972</v>
      </c>
      <c r="H1207" s="2">
        <f t="shared" si="436"/>
        <v>0.58381545221530573</v>
      </c>
      <c r="I1207" s="2"/>
      <c r="J1207" s="2">
        <f t="shared" si="448"/>
        <v>0.68538996704503841</v>
      </c>
      <c r="K1207" s="2">
        <f t="shared" si="449"/>
        <v>0.1015745148297327</v>
      </c>
      <c r="L1207" s="2">
        <f t="shared" si="450"/>
        <v>9.2859758330281941E-2</v>
      </c>
      <c r="M1207" s="2">
        <f t="shared" si="451"/>
        <v>0.12017575979494695</v>
      </c>
      <c r="N1207" s="113">
        <v>9359</v>
      </c>
      <c r="O1207" s="113">
        <v>1387</v>
      </c>
      <c r="P1207" s="113">
        <v>1268</v>
      </c>
      <c r="Q1207" s="113"/>
      <c r="R1207" s="113"/>
      <c r="S1207" s="113"/>
      <c r="T1207" s="113"/>
      <c r="U1207" s="113"/>
      <c r="V1207" s="113"/>
      <c r="W1207" s="113"/>
      <c r="X1207" s="113"/>
      <c r="Y1207" s="113"/>
      <c r="Z1207" s="113"/>
      <c r="AA1207" s="113">
        <v>948</v>
      </c>
      <c r="AB1207" s="113">
        <v>693</v>
      </c>
      <c r="AC1207" s="113"/>
      <c r="AD1207" s="113"/>
      <c r="AE1207" s="113"/>
      <c r="AG1207" s="7">
        <f>IF(Q1207&gt;0,RANK(Q1207,(N1207:P1207,Q1207:AE1207)),0)</f>
        <v>0</v>
      </c>
      <c r="AH1207" s="7">
        <f>IF(R1207&gt;0,RANK(R1207,(N1207:P1207,Q1207:AE1207)),0)</f>
        <v>0</v>
      </c>
      <c r="AI1207" s="7">
        <f>IF(T1207&gt;0,RANK(T1207,(N1207:P1207,Q1207:AE1207)),0)</f>
        <v>0</v>
      </c>
      <c r="AJ1207" s="7">
        <f>IF(S1207&gt;0,RANK(S1207,(N1207:P1207,Q1207:AE1207)),0)</f>
        <v>0</v>
      </c>
      <c r="AK1207" s="2">
        <f t="shared" si="452"/>
        <v>0</v>
      </c>
      <c r="AL1207" s="2">
        <f t="shared" si="453"/>
        <v>0</v>
      </c>
      <c r="AM1207" s="2">
        <f t="shared" si="454"/>
        <v>0</v>
      </c>
      <c r="AN1207" s="2">
        <f t="shared" si="455"/>
        <v>0</v>
      </c>
      <c r="AP1207" t="s">
        <v>2037</v>
      </c>
      <c r="AQ1207" t="s">
        <v>1437</v>
      </c>
      <c r="AR1207">
        <v>1</v>
      </c>
      <c r="AT1207" s="97">
        <v>22</v>
      </c>
      <c r="AU1207" s="99">
        <v>105</v>
      </c>
      <c r="AV1207" s="103">
        <f t="shared" si="446"/>
        <v>22105</v>
      </c>
      <c r="AX1207" s="7" t="s">
        <v>1583</v>
      </c>
    </row>
    <row r="1208" spans="1:50" hidden="1" outlineLevel="1">
      <c r="A1208" t="s">
        <v>347</v>
      </c>
      <c r="B1208" t="s">
        <v>1437</v>
      </c>
      <c r="C1208" s="1">
        <f t="shared" si="447"/>
        <v>2353</v>
      </c>
      <c r="D1208" s="7">
        <f>IF(N1208&gt;0, RANK(N1208,(N1208:P1208,Q1208:AE1208)),0)</f>
        <v>1</v>
      </c>
      <c r="E1208" s="7">
        <f>IF(O1208&gt;0,RANK(O1208,(N1208:P1208,Q1208:AE1208)),0)</f>
        <v>4</v>
      </c>
      <c r="F1208" s="7">
        <f>IF(P1208&gt;0,RANK(P1208,(N1208:P1208,Q1208:AE1208)),0)</f>
        <v>5</v>
      </c>
      <c r="G1208" s="1">
        <f t="shared" si="435"/>
        <v>1782</v>
      </c>
      <c r="H1208" s="2">
        <f t="shared" si="436"/>
        <v>0.75733106672333195</v>
      </c>
      <c r="I1208" s="2"/>
      <c r="J1208" s="2">
        <f t="shared" si="448"/>
        <v>0.80535486612834684</v>
      </c>
      <c r="K1208" s="2">
        <f t="shared" si="449"/>
        <v>4.8023799405014875E-2</v>
      </c>
      <c r="L1208" s="2">
        <f t="shared" si="450"/>
        <v>3.059923501912452E-2</v>
      </c>
      <c r="M1208" s="2">
        <f t="shared" si="451"/>
        <v>0.11602209944751375</v>
      </c>
      <c r="N1208" s="113">
        <v>1895</v>
      </c>
      <c r="O1208" s="113">
        <v>113</v>
      </c>
      <c r="P1208" s="113">
        <v>72</v>
      </c>
      <c r="Q1208" s="113"/>
      <c r="R1208" s="113"/>
      <c r="S1208" s="113"/>
      <c r="T1208" s="113"/>
      <c r="U1208" s="113"/>
      <c r="V1208" s="113"/>
      <c r="W1208" s="113"/>
      <c r="X1208" s="113"/>
      <c r="Y1208" s="113"/>
      <c r="Z1208" s="113"/>
      <c r="AA1208" s="113">
        <v>118</v>
      </c>
      <c r="AB1208" s="113">
        <v>155</v>
      </c>
      <c r="AC1208" s="113"/>
      <c r="AD1208" s="113"/>
      <c r="AE1208" s="113"/>
      <c r="AG1208" s="7">
        <f>IF(Q1208&gt;0,RANK(Q1208,(N1208:P1208,Q1208:AE1208)),0)</f>
        <v>0</v>
      </c>
      <c r="AH1208" s="7">
        <f>IF(R1208&gt;0,RANK(R1208,(N1208:P1208,Q1208:AE1208)),0)</f>
        <v>0</v>
      </c>
      <c r="AI1208" s="7">
        <f>IF(T1208&gt;0,RANK(T1208,(N1208:P1208,Q1208:AE1208)),0)</f>
        <v>0</v>
      </c>
      <c r="AJ1208" s="7">
        <f>IF(S1208&gt;0,RANK(S1208,(N1208:P1208,Q1208:AE1208)),0)</f>
        <v>0</v>
      </c>
      <c r="AK1208" s="2">
        <f t="shared" si="452"/>
        <v>0</v>
      </c>
      <c r="AL1208" s="2">
        <f t="shared" si="453"/>
        <v>0</v>
      </c>
      <c r="AM1208" s="2">
        <f t="shared" si="454"/>
        <v>0</v>
      </c>
      <c r="AN1208" s="2">
        <f t="shared" si="455"/>
        <v>0</v>
      </c>
      <c r="AP1208" t="s">
        <v>347</v>
      </c>
      <c r="AQ1208" t="s">
        <v>1437</v>
      </c>
      <c r="AR1208">
        <v>5</v>
      </c>
      <c r="AT1208" s="97">
        <v>22</v>
      </c>
      <c r="AU1208" s="99">
        <v>107</v>
      </c>
      <c r="AV1208" s="103">
        <f t="shared" si="446"/>
        <v>22107</v>
      </c>
      <c r="AX1208" s="7" t="s">
        <v>1583</v>
      </c>
    </row>
    <row r="1209" spans="1:50" hidden="1" outlineLevel="1">
      <c r="A1209" t="s">
        <v>532</v>
      </c>
      <c r="B1209" t="s">
        <v>1437</v>
      </c>
      <c r="C1209" s="1">
        <f t="shared" si="447"/>
        <v>17916</v>
      </c>
      <c r="D1209" s="7">
        <f>IF(N1209&gt;0, RANK(N1209,(N1209:P1209,Q1209:AE1209)),0)</f>
        <v>1</v>
      </c>
      <c r="E1209" s="7">
        <f>IF(O1209&gt;0,RANK(O1209,(N1209:P1209,Q1209:AE1209)),0)</f>
        <v>3</v>
      </c>
      <c r="F1209" s="7">
        <f>IF(P1209&gt;0,RANK(P1209,(N1209:P1209,Q1209:AE1209)),0)</f>
        <v>2</v>
      </c>
      <c r="G1209" s="1">
        <f t="shared" si="435"/>
        <v>11318</v>
      </c>
      <c r="H1209" s="2">
        <f t="shared" si="436"/>
        <v>0.63172583165885243</v>
      </c>
      <c r="I1209" s="2"/>
      <c r="J1209" s="2">
        <f t="shared" si="448"/>
        <v>0.74173922750613974</v>
      </c>
      <c r="K1209" s="2">
        <f t="shared" si="449"/>
        <v>5.4532261665550349E-2</v>
      </c>
      <c r="L1209" s="2">
        <f t="shared" si="450"/>
        <v>0.11001339584728734</v>
      </c>
      <c r="M1209" s="2">
        <f t="shared" si="451"/>
        <v>9.3715114981022557E-2</v>
      </c>
      <c r="N1209" s="113">
        <v>13289</v>
      </c>
      <c r="O1209" s="113">
        <v>977</v>
      </c>
      <c r="P1209" s="113">
        <v>1971</v>
      </c>
      <c r="Q1209" s="113"/>
      <c r="R1209" s="113"/>
      <c r="S1209" s="113"/>
      <c r="T1209" s="113"/>
      <c r="U1209" s="113"/>
      <c r="V1209" s="113"/>
      <c r="W1209" s="113"/>
      <c r="X1209" s="113"/>
      <c r="Y1209" s="113"/>
      <c r="Z1209" s="113"/>
      <c r="AA1209" s="113">
        <v>920</v>
      </c>
      <c r="AB1209" s="113">
        <v>759</v>
      </c>
      <c r="AC1209" s="113"/>
      <c r="AD1209" s="113"/>
      <c r="AE1209" s="113"/>
      <c r="AG1209" s="7">
        <f>IF(Q1209&gt;0,RANK(Q1209,(N1209:P1209,Q1209:AE1209)),0)</f>
        <v>0</v>
      </c>
      <c r="AH1209" s="7">
        <f>IF(R1209&gt;0,RANK(R1209,(N1209:P1209,Q1209:AE1209)),0)</f>
        <v>0</v>
      </c>
      <c r="AI1209" s="7">
        <f>IF(T1209&gt;0,RANK(T1209,(N1209:P1209,Q1209:AE1209)),0)</f>
        <v>0</v>
      </c>
      <c r="AJ1209" s="7">
        <f>IF(S1209&gt;0,RANK(S1209,(N1209:P1209,Q1209:AE1209)),0)</f>
        <v>0</v>
      </c>
      <c r="AK1209" s="2">
        <f t="shared" si="452"/>
        <v>0</v>
      </c>
      <c r="AL1209" s="2">
        <f t="shared" si="453"/>
        <v>0</v>
      </c>
      <c r="AM1209" s="2">
        <f t="shared" si="454"/>
        <v>0</v>
      </c>
      <c r="AN1209" s="2">
        <f t="shared" si="455"/>
        <v>0</v>
      </c>
      <c r="AP1209" t="s">
        <v>532</v>
      </c>
      <c r="AQ1209" t="s">
        <v>1437</v>
      </c>
      <c r="AR1209">
        <v>3</v>
      </c>
      <c r="AT1209" s="97">
        <v>22</v>
      </c>
      <c r="AU1209" s="99">
        <v>109</v>
      </c>
      <c r="AV1209" s="103">
        <f t="shared" si="446"/>
        <v>22109</v>
      </c>
      <c r="AX1209" s="7" t="s">
        <v>1583</v>
      </c>
    </row>
    <row r="1210" spans="1:50" hidden="1" outlineLevel="1">
      <c r="A1210" t="s">
        <v>762</v>
      </c>
      <c r="B1210" t="s">
        <v>1437</v>
      </c>
      <c r="C1210" s="1">
        <f t="shared" si="447"/>
        <v>5471</v>
      </c>
      <c r="D1210" s="7">
        <f>IF(N1210&gt;0, RANK(N1210,(N1210:P1210,Q1210:AE1210)),0)</f>
        <v>1</v>
      </c>
      <c r="E1210" s="7">
        <f>IF(O1210&gt;0,RANK(O1210,(N1210:P1210,Q1210:AE1210)),0)</f>
        <v>2</v>
      </c>
      <c r="F1210" s="7">
        <f>IF(P1210&gt;0,RANK(P1210,(N1210:P1210,Q1210:AE1210)),0)</f>
        <v>4</v>
      </c>
      <c r="G1210" s="1">
        <f t="shared" si="435"/>
        <v>3941</v>
      </c>
      <c r="H1210" s="2">
        <f t="shared" si="436"/>
        <v>0.72034363004935109</v>
      </c>
      <c r="I1210" s="2"/>
      <c r="J1210" s="2">
        <f t="shared" si="448"/>
        <v>0.78047888868579784</v>
      </c>
      <c r="K1210" s="2">
        <f t="shared" si="449"/>
        <v>6.0135258636446719E-2</v>
      </c>
      <c r="L1210" s="2">
        <f t="shared" si="450"/>
        <v>5.684518369585085E-2</v>
      </c>
      <c r="M1210" s="2">
        <f t="shared" si="451"/>
        <v>0.10254066898190459</v>
      </c>
      <c r="N1210" s="113">
        <v>4270</v>
      </c>
      <c r="O1210" s="113">
        <v>329</v>
      </c>
      <c r="P1210" s="113">
        <v>311</v>
      </c>
      <c r="Q1210" s="113"/>
      <c r="R1210" s="113"/>
      <c r="S1210" s="113"/>
      <c r="T1210" s="113"/>
      <c r="U1210" s="113"/>
      <c r="V1210" s="113"/>
      <c r="W1210" s="113"/>
      <c r="X1210" s="113"/>
      <c r="Y1210" s="113"/>
      <c r="Z1210" s="113"/>
      <c r="AA1210" s="113">
        <v>237</v>
      </c>
      <c r="AB1210" s="113">
        <v>324</v>
      </c>
      <c r="AC1210" s="113"/>
      <c r="AD1210" s="113"/>
      <c r="AE1210" s="113"/>
      <c r="AG1210" s="7">
        <f>IF(Q1210&gt;0,RANK(Q1210,(N1210:P1210,Q1210:AE1210)),0)</f>
        <v>0</v>
      </c>
      <c r="AH1210" s="7">
        <f>IF(R1210&gt;0,RANK(R1210,(N1210:P1210,Q1210:AE1210)),0)</f>
        <v>0</v>
      </c>
      <c r="AI1210" s="7">
        <f>IF(T1210&gt;0,RANK(T1210,(N1210:P1210,Q1210:AE1210)),0)</f>
        <v>0</v>
      </c>
      <c r="AJ1210" s="7">
        <f>IF(S1210&gt;0,RANK(S1210,(N1210:P1210,Q1210:AE1210)),0)</f>
        <v>0</v>
      </c>
      <c r="AK1210" s="2">
        <f t="shared" si="452"/>
        <v>0</v>
      </c>
      <c r="AL1210" s="2">
        <f t="shared" si="453"/>
        <v>0</v>
      </c>
      <c r="AM1210" s="2">
        <f t="shared" si="454"/>
        <v>0</v>
      </c>
      <c r="AN1210" s="2">
        <f t="shared" si="455"/>
        <v>0</v>
      </c>
      <c r="AP1210" t="s">
        <v>762</v>
      </c>
      <c r="AQ1210" t="s">
        <v>1437</v>
      </c>
      <c r="AR1210">
        <v>5</v>
      </c>
      <c r="AT1210" s="97">
        <v>22</v>
      </c>
      <c r="AU1210" s="99">
        <v>111</v>
      </c>
      <c r="AV1210" s="103">
        <f t="shared" si="446"/>
        <v>22111</v>
      </c>
      <c r="AX1210" s="7" t="s">
        <v>1583</v>
      </c>
    </row>
    <row r="1211" spans="1:50" hidden="1" outlineLevel="1">
      <c r="A1211" t="s">
        <v>1709</v>
      </c>
      <c r="B1211" t="s">
        <v>1437</v>
      </c>
      <c r="C1211" s="1">
        <f t="shared" si="447"/>
        <v>8376</v>
      </c>
      <c r="D1211" s="7">
        <f>IF(N1211&gt;0, RANK(N1211,(N1211:P1211,Q1211:AE1211)),0)</f>
        <v>1</v>
      </c>
      <c r="E1211" s="7">
        <f>IF(O1211&gt;0,RANK(O1211,(N1211:P1211,Q1211:AE1211)),0)</f>
        <v>4</v>
      </c>
      <c r="F1211" s="7">
        <f>IF(P1211&gt;0,RANK(P1211,(N1211:P1211,Q1211:AE1211)),0)</f>
        <v>2</v>
      </c>
      <c r="G1211" s="1">
        <f t="shared" si="435"/>
        <v>5406</v>
      </c>
      <c r="H1211" s="2">
        <f t="shared" si="436"/>
        <v>0.64541547277936961</v>
      </c>
      <c r="I1211" s="2"/>
      <c r="J1211" s="2">
        <f t="shared" si="448"/>
        <v>0.73280802292263614</v>
      </c>
      <c r="K1211" s="2">
        <f t="shared" si="449"/>
        <v>6.3514804202483288E-2</v>
      </c>
      <c r="L1211" s="2">
        <f t="shared" si="450"/>
        <v>8.7392550143266481E-2</v>
      </c>
      <c r="M1211" s="2">
        <f t="shared" si="451"/>
        <v>0.11628462273161409</v>
      </c>
      <c r="N1211" s="113">
        <v>6138</v>
      </c>
      <c r="O1211" s="113">
        <v>532</v>
      </c>
      <c r="P1211" s="113">
        <v>732</v>
      </c>
      <c r="Q1211" s="113"/>
      <c r="R1211" s="113"/>
      <c r="S1211" s="113"/>
      <c r="T1211" s="113"/>
      <c r="U1211" s="113"/>
      <c r="V1211" s="113"/>
      <c r="W1211" s="113"/>
      <c r="X1211" s="113"/>
      <c r="Y1211" s="113"/>
      <c r="Z1211" s="113"/>
      <c r="AA1211" s="113">
        <v>585</v>
      </c>
      <c r="AB1211" s="113">
        <v>389</v>
      </c>
      <c r="AC1211" s="113"/>
      <c r="AD1211" s="113"/>
      <c r="AE1211" s="113"/>
      <c r="AG1211" s="7">
        <f>IF(Q1211&gt;0,RANK(Q1211,(N1211:P1211,Q1211:AE1211)),0)</f>
        <v>0</v>
      </c>
      <c r="AH1211" s="7">
        <f>IF(R1211&gt;0,RANK(R1211,(N1211:P1211,Q1211:AE1211)),0)</f>
        <v>0</v>
      </c>
      <c r="AI1211" s="7">
        <f>IF(T1211&gt;0,RANK(T1211,(N1211:P1211,Q1211:AE1211)),0)</f>
        <v>0</v>
      </c>
      <c r="AJ1211" s="7">
        <f>IF(S1211&gt;0,RANK(S1211,(N1211:P1211,Q1211:AE1211)),0)</f>
        <v>0</v>
      </c>
      <c r="AK1211" s="2">
        <f t="shared" si="452"/>
        <v>0</v>
      </c>
      <c r="AL1211" s="2">
        <f t="shared" si="453"/>
        <v>0</v>
      </c>
      <c r="AM1211" s="2">
        <f t="shared" si="454"/>
        <v>0</v>
      </c>
      <c r="AN1211" s="2">
        <f t="shared" si="455"/>
        <v>0</v>
      </c>
      <c r="AP1211" t="s">
        <v>1709</v>
      </c>
      <c r="AQ1211" t="s">
        <v>1437</v>
      </c>
      <c r="AR1211">
        <v>7</v>
      </c>
      <c r="AT1211" s="97">
        <v>22</v>
      </c>
      <c r="AU1211" s="99">
        <v>113</v>
      </c>
      <c r="AV1211" s="103">
        <f t="shared" si="446"/>
        <v>22113</v>
      </c>
      <c r="AX1211" s="7" t="s">
        <v>1583</v>
      </c>
    </row>
    <row r="1212" spans="1:50" hidden="1" outlineLevel="1">
      <c r="A1212" t="s">
        <v>1594</v>
      </c>
      <c r="B1212" t="s">
        <v>1437</v>
      </c>
      <c r="C1212" s="1">
        <f t="shared" si="447"/>
        <v>6894</v>
      </c>
      <c r="D1212" s="7">
        <f>IF(N1212&gt;0, RANK(N1212,(N1212:P1212,Q1212:AE1212)),0)</f>
        <v>1</v>
      </c>
      <c r="E1212" s="7">
        <f>IF(O1212&gt;0,RANK(O1212,(N1212:P1212,Q1212:AE1212)),0)</f>
        <v>5</v>
      </c>
      <c r="F1212" s="7">
        <f>IF(P1212&gt;0,RANK(P1212,(N1212:P1212,Q1212:AE1212)),0)</f>
        <v>4</v>
      </c>
      <c r="G1212" s="1">
        <f t="shared" si="435"/>
        <v>5159</v>
      </c>
      <c r="H1212" s="2">
        <f t="shared" si="436"/>
        <v>0.74833188279663476</v>
      </c>
      <c r="I1212" s="2"/>
      <c r="J1212" s="2">
        <f t="shared" si="448"/>
        <v>0.7959094865100087</v>
      </c>
      <c r="K1212" s="2">
        <f t="shared" si="449"/>
        <v>4.4676530316217003E-2</v>
      </c>
      <c r="L1212" s="2">
        <f t="shared" si="450"/>
        <v>4.7577603713373946E-2</v>
      </c>
      <c r="M1212" s="2">
        <f t="shared" si="451"/>
        <v>0.11183637946040037</v>
      </c>
      <c r="N1212" s="113">
        <v>5487</v>
      </c>
      <c r="O1212" s="113">
        <v>308</v>
      </c>
      <c r="P1212" s="113">
        <v>328</v>
      </c>
      <c r="Q1212" s="113"/>
      <c r="R1212" s="113"/>
      <c r="S1212" s="113"/>
      <c r="T1212" s="113"/>
      <c r="U1212" s="113"/>
      <c r="V1212" s="113"/>
      <c r="W1212" s="113"/>
      <c r="X1212" s="113"/>
      <c r="Y1212" s="113"/>
      <c r="Z1212" s="113"/>
      <c r="AA1212" s="113">
        <v>439</v>
      </c>
      <c r="AB1212" s="113">
        <v>332</v>
      </c>
      <c r="AC1212" s="113"/>
      <c r="AD1212" s="113"/>
      <c r="AE1212" s="113"/>
      <c r="AG1212" s="7">
        <f>IF(Q1212&gt;0,RANK(Q1212,(N1212:P1212,Q1212:AE1212)),0)</f>
        <v>0</v>
      </c>
      <c r="AH1212" s="7">
        <f>IF(R1212&gt;0,RANK(R1212,(N1212:P1212,Q1212:AE1212)),0)</f>
        <v>0</v>
      </c>
      <c r="AI1212" s="7">
        <f>IF(T1212&gt;0,RANK(T1212,(N1212:P1212,Q1212:AE1212)),0)</f>
        <v>0</v>
      </c>
      <c r="AJ1212" s="7">
        <f>IF(S1212&gt;0,RANK(S1212,(N1212:P1212,Q1212:AE1212)),0)</f>
        <v>0</v>
      </c>
      <c r="AK1212" s="2">
        <f t="shared" si="452"/>
        <v>0</v>
      </c>
      <c r="AL1212" s="2">
        <f t="shared" si="453"/>
        <v>0</v>
      </c>
      <c r="AM1212" s="2">
        <f t="shared" si="454"/>
        <v>0</v>
      </c>
      <c r="AN1212" s="2">
        <f t="shared" si="455"/>
        <v>0</v>
      </c>
      <c r="AP1212" t="s">
        <v>1594</v>
      </c>
      <c r="AQ1212" t="s">
        <v>1437</v>
      </c>
      <c r="AR1212">
        <v>4</v>
      </c>
      <c r="AT1212" s="97">
        <v>22</v>
      </c>
      <c r="AU1212" s="99">
        <v>115</v>
      </c>
      <c r="AV1212" s="103">
        <f t="shared" si="446"/>
        <v>22115</v>
      </c>
      <c r="AX1212" s="7" t="s">
        <v>1583</v>
      </c>
    </row>
    <row r="1213" spans="1:50" hidden="1" outlineLevel="1">
      <c r="A1213" t="s">
        <v>2040</v>
      </c>
      <c r="B1213" t="s">
        <v>1437</v>
      </c>
      <c r="C1213" s="1">
        <f t="shared" si="447"/>
        <v>10327</v>
      </c>
      <c r="D1213" s="7">
        <f>IF(N1213&gt;0, RANK(N1213,(N1213:P1213,Q1213:AE1213)),0)</f>
        <v>1</v>
      </c>
      <c r="E1213" s="7">
        <f>IF(O1213&gt;0,RANK(O1213,(N1213:P1213,Q1213:AE1213)),0)</f>
        <v>2</v>
      </c>
      <c r="F1213" s="7">
        <f>IF(P1213&gt;0,RANK(P1213,(N1213:P1213,Q1213:AE1213)),0)</f>
        <v>3</v>
      </c>
      <c r="G1213" s="1">
        <f t="shared" si="435"/>
        <v>6528</v>
      </c>
      <c r="H1213" s="2">
        <f t="shared" si="436"/>
        <v>0.6321293696136342</v>
      </c>
      <c r="I1213" s="2"/>
      <c r="J1213" s="2">
        <f t="shared" si="448"/>
        <v>0.72673574126077278</v>
      </c>
      <c r="K1213" s="2">
        <f t="shared" si="449"/>
        <v>9.4606371647138573E-2</v>
      </c>
      <c r="L1213" s="2">
        <f t="shared" si="450"/>
        <v>8.2018011039023925E-2</v>
      </c>
      <c r="M1213" s="2">
        <f t="shared" si="451"/>
        <v>9.6639876053064705E-2</v>
      </c>
      <c r="N1213" s="113">
        <v>7505</v>
      </c>
      <c r="O1213" s="113">
        <v>977</v>
      </c>
      <c r="P1213" s="113">
        <v>847</v>
      </c>
      <c r="Q1213" s="113"/>
      <c r="R1213" s="113"/>
      <c r="S1213" s="113"/>
      <c r="T1213" s="113"/>
      <c r="U1213" s="113"/>
      <c r="V1213" s="113"/>
      <c r="W1213" s="113"/>
      <c r="X1213" s="113"/>
      <c r="Y1213" s="113"/>
      <c r="Z1213" s="113"/>
      <c r="AA1213" s="113">
        <v>518</v>
      </c>
      <c r="AB1213" s="113">
        <v>480</v>
      </c>
      <c r="AC1213" s="113"/>
      <c r="AD1213" s="113"/>
      <c r="AE1213" s="113"/>
      <c r="AG1213" s="7">
        <f>IF(Q1213&gt;0,RANK(Q1213,(N1213:P1213,Q1213:AE1213)),0)</f>
        <v>0</v>
      </c>
      <c r="AH1213" s="7">
        <f>IF(R1213&gt;0,RANK(R1213,(N1213:P1213,Q1213:AE1213)),0)</f>
        <v>0</v>
      </c>
      <c r="AI1213" s="7">
        <f>IF(T1213&gt;0,RANK(T1213,(N1213:P1213,Q1213:AE1213)),0)</f>
        <v>0</v>
      </c>
      <c r="AJ1213" s="7">
        <f>IF(S1213&gt;0,RANK(S1213,(N1213:P1213,Q1213:AE1213)),0)</f>
        <v>0</v>
      </c>
      <c r="AK1213" s="2">
        <f t="shared" si="452"/>
        <v>0</v>
      </c>
      <c r="AL1213" s="2">
        <f t="shared" si="453"/>
        <v>0</v>
      </c>
      <c r="AM1213" s="2">
        <f t="shared" si="454"/>
        <v>0</v>
      </c>
      <c r="AN1213" s="2">
        <f t="shared" si="455"/>
        <v>0</v>
      </c>
      <c r="AP1213" t="s">
        <v>2040</v>
      </c>
      <c r="AQ1213" t="s">
        <v>1437</v>
      </c>
      <c r="AR1213">
        <v>1</v>
      </c>
      <c r="AT1213" s="97">
        <v>22</v>
      </c>
      <c r="AU1213" s="99">
        <v>117</v>
      </c>
      <c r="AV1213" s="103">
        <f t="shared" si="446"/>
        <v>22117</v>
      </c>
      <c r="AX1213" s="7" t="s">
        <v>1583</v>
      </c>
    </row>
    <row r="1214" spans="1:50" hidden="1" outlineLevel="1">
      <c r="A1214" t="s">
        <v>1748</v>
      </c>
      <c r="B1214" t="s">
        <v>1437</v>
      </c>
      <c r="C1214" s="1">
        <f t="shared" si="447"/>
        <v>11403</v>
      </c>
      <c r="D1214" s="7">
        <f>IF(N1214&gt;0, RANK(N1214,(N1214:P1214,Q1214:AE1214)),0)</f>
        <v>1</v>
      </c>
      <c r="E1214" s="7">
        <f>IF(O1214&gt;0,RANK(O1214,(N1214:P1214,Q1214:AE1214)),0)</f>
        <v>4</v>
      </c>
      <c r="F1214" s="7">
        <f>IF(P1214&gt;0,RANK(P1214,(N1214:P1214,Q1214:AE1214)),0)</f>
        <v>2</v>
      </c>
      <c r="G1214" s="1">
        <f t="shared" si="435"/>
        <v>7742</v>
      </c>
      <c r="H1214" s="2">
        <f t="shared" si="436"/>
        <v>0.67894413750767346</v>
      </c>
      <c r="I1214" s="2"/>
      <c r="J1214" s="2">
        <f t="shared" si="448"/>
        <v>0.76725423134262916</v>
      </c>
      <c r="K1214" s="2">
        <f t="shared" si="449"/>
        <v>4.1480312198544242E-2</v>
      </c>
      <c r="L1214" s="2">
        <f t="shared" si="450"/>
        <v>8.8310093834955708E-2</v>
      </c>
      <c r="M1214" s="2">
        <f t="shared" si="451"/>
        <v>0.10295536262387088</v>
      </c>
      <c r="N1214" s="113">
        <v>8749</v>
      </c>
      <c r="O1214" s="113">
        <v>473</v>
      </c>
      <c r="P1214" s="113">
        <v>1007</v>
      </c>
      <c r="Q1214" s="113"/>
      <c r="R1214" s="113"/>
      <c r="S1214" s="113"/>
      <c r="T1214" s="113"/>
      <c r="U1214" s="113"/>
      <c r="V1214" s="113"/>
      <c r="W1214" s="113"/>
      <c r="X1214" s="113"/>
      <c r="Y1214" s="113"/>
      <c r="Z1214" s="113"/>
      <c r="AA1214" s="113">
        <v>394</v>
      </c>
      <c r="AB1214" s="113">
        <v>780</v>
      </c>
      <c r="AC1214" s="113"/>
      <c r="AD1214" s="113"/>
      <c r="AE1214" s="113"/>
      <c r="AG1214" s="7">
        <f>IF(Q1214&gt;0,RANK(Q1214,(N1214:P1214,Q1214:AE1214)),0)</f>
        <v>0</v>
      </c>
      <c r="AH1214" s="7">
        <f>IF(R1214&gt;0,RANK(R1214,(N1214:P1214,Q1214:AE1214)),0)</f>
        <v>0</v>
      </c>
      <c r="AI1214" s="7">
        <f>IF(T1214&gt;0,RANK(T1214,(N1214:P1214,Q1214:AE1214)),0)</f>
        <v>0</v>
      </c>
      <c r="AJ1214" s="7">
        <f>IF(S1214&gt;0,RANK(S1214,(N1214:P1214,Q1214:AE1214)),0)</f>
        <v>0</v>
      </c>
      <c r="AK1214" s="2">
        <f t="shared" si="452"/>
        <v>0</v>
      </c>
      <c r="AL1214" s="2">
        <f t="shared" si="453"/>
        <v>0</v>
      </c>
      <c r="AM1214" s="2">
        <f t="shared" si="454"/>
        <v>0</v>
      </c>
      <c r="AN1214" s="2">
        <f t="shared" si="455"/>
        <v>0</v>
      </c>
      <c r="AP1214" t="s">
        <v>1748</v>
      </c>
      <c r="AQ1214" t="s">
        <v>1437</v>
      </c>
      <c r="AR1214">
        <v>4</v>
      </c>
      <c r="AT1214" s="97">
        <v>22</v>
      </c>
      <c r="AU1214" s="99">
        <v>119</v>
      </c>
      <c r="AV1214" s="103">
        <f t="shared" si="446"/>
        <v>22119</v>
      </c>
      <c r="AX1214" s="7" t="s">
        <v>1583</v>
      </c>
    </row>
    <row r="1215" spans="1:50" hidden="1" outlineLevel="1">
      <c r="A1215" t="s">
        <v>251</v>
      </c>
      <c r="B1215" t="s">
        <v>1437</v>
      </c>
      <c r="C1215" s="1">
        <f t="shared" si="447"/>
        <v>6542</v>
      </c>
      <c r="D1215" s="7">
        <f>IF(N1215&gt;0, RANK(N1215,(N1215:P1215,Q1215:AE1215)),0)</f>
        <v>1</v>
      </c>
      <c r="E1215" s="7">
        <f>IF(O1215&gt;0,RANK(O1215,(N1215:P1215,Q1215:AE1215)),0)</f>
        <v>2</v>
      </c>
      <c r="F1215" s="7">
        <f>IF(P1215&gt;0,RANK(P1215,(N1215:P1215,Q1215:AE1215)),0)</f>
        <v>4</v>
      </c>
      <c r="G1215" s="1">
        <f t="shared" ref="G1215:G1245" si="456">IF(C1215&gt;0,MAX(N1215:P1215)-LARGE(N1215:P1215,2),0)</f>
        <v>4939</v>
      </c>
      <c r="H1215" s="2">
        <f t="shared" ref="H1215:H1245" si="457">IF(C1215&gt;0,G1215/C1215,0)</f>
        <v>0.75496789972485479</v>
      </c>
      <c r="I1215" s="2"/>
      <c r="J1215" s="2">
        <f t="shared" si="448"/>
        <v>0.82314276979516965</v>
      </c>
      <c r="K1215" s="2">
        <f t="shared" si="449"/>
        <v>6.8174870070314891E-2</v>
      </c>
      <c r="L1215" s="2">
        <f t="shared" si="450"/>
        <v>3.5921736472026906E-2</v>
      </c>
      <c r="M1215" s="2">
        <f t="shared" si="451"/>
        <v>7.2760623662488561E-2</v>
      </c>
      <c r="N1215" s="113">
        <v>5385</v>
      </c>
      <c r="O1215" s="113">
        <v>446</v>
      </c>
      <c r="P1215" s="113">
        <v>235</v>
      </c>
      <c r="Q1215" s="113"/>
      <c r="R1215" s="113"/>
      <c r="S1215" s="113"/>
      <c r="T1215" s="113"/>
      <c r="U1215" s="113"/>
      <c r="V1215" s="113"/>
      <c r="W1215" s="113"/>
      <c r="X1215" s="113"/>
      <c r="Y1215" s="113"/>
      <c r="Z1215" s="113"/>
      <c r="AA1215" s="113">
        <v>318</v>
      </c>
      <c r="AB1215" s="113">
        <v>158</v>
      </c>
      <c r="AC1215" s="113"/>
      <c r="AD1215" s="113"/>
      <c r="AE1215" s="113"/>
      <c r="AG1215" s="7">
        <f>IF(Q1215&gt;0,RANK(Q1215,(N1215:P1215,Q1215:AE1215)),0)</f>
        <v>0</v>
      </c>
      <c r="AH1215" s="7">
        <f>IF(R1215&gt;0,RANK(R1215,(N1215:P1215,Q1215:AE1215)),0)</f>
        <v>0</v>
      </c>
      <c r="AI1215" s="7">
        <f>IF(T1215&gt;0,RANK(T1215,(N1215:P1215,Q1215:AE1215)),0)</f>
        <v>0</v>
      </c>
      <c r="AJ1215" s="7">
        <f>IF(S1215&gt;0,RANK(S1215,(N1215:P1215,Q1215:AE1215)),0)</f>
        <v>0</v>
      </c>
      <c r="AK1215" s="2">
        <f t="shared" si="452"/>
        <v>0</v>
      </c>
      <c r="AL1215" s="2">
        <f t="shared" si="453"/>
        <v>0</v>
      </c>
      <c r="AM1215" s="2">
        <f t="shared" si="454"/>
        <v>0</v>
      </c>
      <c r="AN1215" s="2">
        <f t="shared" si="455"/>
        <v>0</v>
      </c>
      <c r="AP1215" t="s">
        <v>251</v>
      </c>
      <c r="AQ1215" t="s">
        <v>1437</v>
      </c>
      <c r="AR1215">
        <v>6</v>
      </c>
      <c r="AT1215" s="97">
        <v>22</v>
      </c>
      <c r="AU1215" s="99">
        <v>121</v>
      </c>
      <c r="AV1215" s="103">
        <f t="shared" si="446"/>
        <v>22121</v>
      </c>
      <c r="AX1215" s="7" t="s">
        <v>1583</v>
      </c>
    </row>
    <row r="1216" spans="1:50" hidden="1" outlineLevel="1">
      <c r="A1216" t="s">
        <v>1281</v>
      </c>
      <c r="B1216" t="s">
        <v>1437</v>
      </c>
      <c r="C1216" s="1">
        <f t="shared" si="447"/>
        <v>2330</v>
      </c>
      <c r="D1216" s="7">
        <f>IF(N1216&gt;0, RANK(N1216,(N1216:P1216,Q1216:AE1216)),0)</f>
        <v>1</v>
      </c>
      <c r="E1216" s="7">
        <f>IF(O1216&gt;0,RANK(O1216,(N1216:P1216,Q1216:AE1216)),0)</f>
        <v>5</v>
      </c>
      <c r="F1216" s="7">
        <f>IF(P1216&gt;0,RANK(P1216,(N1216:P1216,Q1216:AE1216)),0)</f>
        <v>3</v>
      </c>
      <c r="G1216" s="1">
        <f t="shared" si="456"/>
        <v>1540</v>
      </c>
      <c r="H1216" s="2">
        <f t="shared" si="457"/>
        <v>0.66094420600858372</v>
      </c>
      <c r="I1216" s="2"/>
      <c r="J1216" s="2">
        <f t="shared" si="448"/>
        <v>0.72532188841201717</v>
      </c>
      <c r="K1216" s="2">
        <f t="shared" si="449"/>
        <v>3.9914163090128754E-2</v>
      </c>
      <c r="L1216" s="2">
        <f t="shared" si="450"/>
        <v>6.4377682403433473E-2</v>
      </c>
      <c r="M1216" s="2">
        <f t="shared" si="451"/>
        <v>0.17038626609442062</v>
      </c>
      <c r="N1216" s="113">
        <v>1690</v>
      </c>
      <c r="O1216" s="113">
        <v>93</v>
      </c>
      <c r="P1216" s="113">
        <v>150</v>
      </c>
      <c r="Q1216" s="113"/>
      <c r="R1216" s="113"/>
      <c r="S1216" s="113"/>
      <c r="T1216" s="113"/>
      <c r="U1216" s="113"/>
      <c r="V1216" s="113"/>
      <c r="W1216" s="113"/>
      <c r="X1216" s="113"/>
      <c r="Y1216" s="113"/>
      <c r="Z1216" s="113"/>
      <c r="AA1216" s="113">
        <v>125</v>
      </c>
      <c r="AB1216" s="113">
        <v>272</v>
      </c>
      <c r="AC1216" s="113"/>
      <c r="AD1216" s="113"/>
      <c r="AE1216" s="113"/>
      <c r="AG1216" s="7">
        <f>IF(Q1216&gt;0,RANK(Q1216,(N1216:P1216,Q1216:AE1216)),0)</f>
        <v>0</v>
      </c>
      <c r="AH1216" s="7">
        <f>IF(R1216&gt;0,RANK(R1216,(N1216:P1216,Q1216:AE1216)),0)</f>
        <v>0</v>
      </c>
      <c r="AI1216" s="7">
        <f>IF(T1216&gt;0,RANK(T1216,(N1216:P1216,Q1216:AE1216)),0)</f>
        <v>0</v>
      </c>
      <c r="AJ1216" s="7">
        <f>IF(S1216&gt;0,RANK(S1216,(N1216:P1216,Q1216:AE1216)),0)</f>
        <v>0</v>
      </c>
      <c r="AK1216" s="2">
        <f t="shared" si="452"/>
        <v>0</v>
      </c>
      <c r="AL1216" s="2">
        <f t="shared" si="453"/>
        <v>0</v>
      </c>
      <c r="AM1216" s="2">
        <f t="shared" si="454"/>
        <v>0</v>
      </c>
      <c r="AN1216" s="2">
        <f t="shared" si="455"/>
        <v>0</v>
      </c>
      <c r="AP1216" t="s">
        <v>1281</v>
      </c>
      <c r="AQ1216" t="s">
        <v>1437</v>
      </c>
      <c r="AR1216">
        <v>5</v>
      </c>
      <c r="AT1216" s="97">
        <v>22</v>
      </c>
      <c r="AU1216" s="99">
        <v>123</v>
      </c>
      <c r="AV1216" s="103">
        <f t="shared" si="446"/>
        <v>22123</v>
      </c>
      <c r="AX1216" s="7" t="s">
        <v>1583</v>
      </c>
    </row>
    <row r="1217" spans="1:57" hidden="1" outlineLevel="1">
      <c r="A1217" t="s">
        <v>319</v>
      </c>
      <c r="B1217" t="s">
        <v>1437</v>
      </c>
      <c r="C1217" s="1">
        <f t="shared" si="447"/>
        <v>2104</v>
      </c>
      <c r="D1217" s="7">
        <f>IF(N1217&gt;0, RANK(N1217,(N1217:P1217,Q1217:AE1217)),0)</f>
        <v>1</v>
      </c>
      <c r="E1217" s="7">
        <f>IF(O1217&gt;0,RANK(O1217,(N1217:P1217,Q1217:AE1217)),0)</f>
        <v>2</v>
      </c>
      <c r="F1217" s="7">
        <f>IF(P1217&gt;0,RANK(P1217,(N1217:P1217,Q1217:AE1217)),0)</f>
        <v>5</v>
      </c>
      <c r="G1217" s="1">
        <f t="shared" si="456"/>
        <v>1437</v>
      </c>
      <c r="H1217" s="2">
        <f t="shared" si="457"/>
        <v>0.68298479087452468</v>
      </c>
      <c r="I1217" s="2"/>
      <c r="J1217" s="2">
        <f t="shared" si="448"/>
        <v>0.78136882129277563</v>
      </c>
      <c r="K1217" s="2">
        <f t="shared" si="449"/>
        <v>9.8384030418250945E-2</v>
      </c>
      <c r="L1217" s="2">
        <f t="shared" si="450"/>
        <v>2.994296577946768E-2</v>
      </c>
      <c r="M1217" s="2">
        <f t="shared" si="451"/>
        <v>9.0304182509505754E-2</v>
      </c>
      <c r="N1217" s="113">
        <v>1644</v>
      </c>
      <c r="O1217" s="113">
        <v>207</v>
      </c>
      <c r="P1217" s="113">
        <v>63</v>
      </c>
      <c r="Q1217" s="113"/>
      <c r="R1217" s="113"/>
      <c r="S1217" s="113"/>
      <c r="T1217" s="113"/>
      <c r="U1217" s="113"/>
      <c r="V1217" s="113"/>
      <c r="W1217" s="113"/>
      <c r="X1217" s="113"/>
      <c r="Y1217" s="113"/>
      <c r="Z1217" s="113"/>
      <c r="AA1217" s="113">
        <v>105</v>
      </c>
      <c r="AB1217" s="113">
        <v>85</v>
      </c>
      <c r="AC1217" s="113"/>
      <c r="AD1217" s="113"/>
      <c r="AE1217" s="113"/>
      <c r="AG1217" s="7">
        <f>IF(Q1217&gt;0,RANK(Q1217,(N1217:P1217,Q1217:AE1217)),0)</f>
        <v>0</v>
      </c>
      <c r="AH1217" s="7">
        <f>IF(R1217&gt;0,RANK(R1217,(N1217:P1217,Q1217:AE1217)),0)</f>
        <v>0</v>
      </c>
      <c r="AI1217" s="7">
        <f>IF(T1217&gt;0,RANK(T1217,(N1217:P1217,Q1217:AE1217)),0)</f>
        <v>0</v>
      </c>
      <c r="AJ1217" s="7">
        <f>IF(S1217&gt;0,RANK(S1217,(N1217:P1217,Q1217:AE1217)),0)</f>
        <v>0</v>
      </c>
      <c r="AK1217" s="2">
        <f t="shared" si="452"/>
        <v>0</v>
      </c>
      <c r="AL1217" s="2">
        <f t="shared" si="453"/>
        <v>0</v>
      </c>
      <c r="AM1217" s="2">
        <f t="shared" si="454"/>
        <v>0</v>
      </c>
      <c r="AN1217" s="2">
        <f t="shared" si="455"/>
        <v>0</v>
      </c>
      <c r="AP1217" t="s">
        <v>319</v>
      </c>
      <c r="AQ1217" t="s">
        <v>1437</v>
      </c>
      <c r="AR1217">
        <v>6</v>
      </c>
      <c r="AT1217" s="97">
        <v>22</v>
      </c>
      <c r="AU1217" s="99">
        <v>125</v>
      </c>
      <c r="AV1217" s="103">
        <f t="shared" si="446"/>
        <v>22125</v>
      </c>
      <c r="AX1217" s="7" t="s">
        <v>1583</v>
      </c>
    </row>
    <row r="1218" spans="1:57" hidden="1" outlineLevel="1">
      <c r="A1218" t="s">
        <v>1195</v>
      </c>
      <c r="B1218" t="s">
        <v>1437</v>
      </c>
      <c r="C1218" s="1">
        <f t="shared" si="447"/>
        <v>5005</v>
      </c>
      <c r="D1218" s="7">
        <f>IF(N1218&gt;0, RANK(N1218,(N1218:P1218,Q1218:AE1218)),0)</f>
        <v>1</v>
      </c>
      <c r="E1218" s="7">
        <f>IF(O1218&gt;0,RANK(O1218,(N1218:P1218,Q1218:AE1218)),0)</f>
        <v>5</v>
      </c>
      <c r="F1218" s="7">
        <f>IF(P1218&gt;0,RANK(P1218,(N1218:P1218,Q1218:AE1218)),0)</f>
        <v>4</v>
      </c>
      <c r="G1218" s="1">
        <f t="shared" si="456"/>
        <v>3548</v>
      </c>
      <c r="H1218" s="2">
        <f t="shared" si="457"/>
        <v>0.70889110889110885</v>
      </c>
      <c r="I1218" s="2"/>
      <c r="J1218" s="2">
        <f t="shared" si="448"/>
        <v>0.76603396603396601</v>
      </c>
      <c r="K1218" s="2">
        <f t="shared" si="449"/>
        <v>4.6153846153846156E-2</v>
      </c>
      <c r="L1218" s="2">
        <f t="shared" si="450"/>
        <v>5.7142857142857141E-2</v>
      </c>
      <c r="M1218" s="2">
        <f t="shared" si="451"/>
        <v>0.1306693306693307</v>
      </c>
      <c r="N1218" s="113">
        <v>3834</v>
      </c>
      <c r="O1218" s="113">
        <v>231</v>
      </c>
      <c r="P1218" s="113">
        <v>286</v>
      </c>
      <c r="Q1218" s="113"/>
      <c r="R1218" s="113"/>
      <c r="S1218" s="113"/>
      <c r="T1218" s="113"/>
      <c r="U1218" s="113"/>
      <c r="V1218" s="113"/>
      <c r="W1218" s="113"/>
      <c r="X1218" s="113"/>
      <c r="Y1218" s="113"/>
      <c r="Z1218" s="113"/>
      <c r="AA1218" s="113">
        <v>355</v>
      </c>
      <c r="AB1218" s="113">
        <v>299</v>
      </c>
      <c r="AC1218" s="113"/>
      <c r="AD1218" s="113"/>
      <c r="AE1218" s="113"/>
      <c r="AG1218" s="7">
        <f>IF(Q1218&gt;0,RANK(Q1218,(N1218:P1218,Q1218:AE1218)),0)</f>
        <v>0</v>
      </c>
      <c r="AH1218" s="7">
        <f>IF(R1218&gt;0,RANK(R1218,(N1218:P1218,Q1218:AE1218)),0)</f>
        <v>0</v>
      </c>
      <c r="AI1218" s="7">
        <f>IF(T1218&gt;0,RANK(T1218,(N1218:P1218,Q1218:AE1218)),0)</f>
        <v>0</v>
      </c>
      <c r="AJ1218" s="7">
        <f>IF(S1218&gt;0,RANK(S1218,(N1218:P1218,Q1218:AE1218)),0)</f>
        <v>0</v>
      </c>
      <c r="AK1218" s="2">
        <f t="shared" si="452"/>
        <v>0</v>
      </c>
      <c r="AL1218" s="2">
        <f t="shared" si="453"/>
        <v>0</v>
      </c>
      <c r="AM1218" s="2">
        <f t="shared" si="454"/>
        <v>0</v>
      </c>
      <c r="AN1218" s="2">
        <f t="shared" si="455"/>
        <v>0</v>
      </c>
      <c r="AP1218" t="s">
        <v>1195</v>
      </c>
      <c r="AQ1218" t="s">
        <v>1437</v>
      </c>
      <c r="AR1218">
        <v>5</v>
      </c>
      <c r="AT1218" s="97">
        <v>22</v>
      </c>
      <c r="AU1218" s="99">
        <v>127</v>
      </c>
      <c r="AV1218" s="103">
        <f t="shared" si="446"/>
        <v>22127</v>
      </c>
      <c r="AX1218" s="7" t="s">
        <v>1583</v>
      </c>
    </row>
    <row r="1219" spans="1:57" collapsed="1">
      <c r="A1219" t="s">
        <v>1054</v>
      </c>
      <c r="B1219" t="s">
        <v>1894</v>
      </c>
      <c r="C1219" s="1">
        <f t="shared" si="447"/>
        <v>843037</v>
      </c>
      <c r="D1219" s="7">
        <f>IF(N1219&gt;0, RANK(N1219,(N1219:P1219,Q1219:AE1219)),0)</f>
        <v>1</v>
      </c>
      <c r="E1219" s="7">
        <f>IF(O1219&gt;0,RANK(O1219,(N1219:P1219,Q1219:AE1219)),0)</f>
        <v>3</v>
      </c>
      <c r="F1219" s="7">
        <f>IF(P1219&gt;0,RANK(P1219,(N1219:P1219,Q1219:AE1219)),0)</f>
        <v>2</v>
      </c>
      <c r="G1219" s="1">
        <f t="shared" si="456"/>
        <v>541236</v>
      </c>
      <c r="H1219" s="2">
        <f t="shared" si="457"/>
        <v>0.64200740892748476</v>
      </c>
      <c r="I1219" s="2"/>
      <c r="J1219" s="2">
        <f t="shared" si="448"/>
        <v>0.73071644542291736</v>
      </c>
      <c r="K1219" s="2">
        <f t="shared" si="449"/>
        <v>8.3016522406489865E-2</v>
      </c>
      <c r="L1219" s="2">
        <f t="shared" si="450"/>
        <v>8.8709036495432589E-2</v>
      </c>
      <c r="M1219" s="2">
        <f>IF(C1219=0,"-",(1-J1219-K1219-L1219))</f>
        <v>9.7557995675160172E-2</v>
      </c>
      <c r="N1219" s="113">
        <f>SUM(N1155:N1218)</f>
        <v>616021</v>
      </c>
      <c r="O1219" s="113">
        <f>SUM(O1155:O1218)</f>
        <v>69986</v>
      </c>
      <c r="P1219" s="113">
        <f>SUM(P1155:P1218)</f>
        <v>74785</v>
      </c>
      <c r="Q1219" s="113"/>
      <c r="R1219" s="113"/>
      <c r="S1219" s="113"/>
      <c r="T1219" s="113"/>
      <c r="U1219" s="113"/>
      <c r="V1219" s="113"/>
      <c r="W1219" s="113"/>
      <c r="X1219" s="113"/>
      <c r="Y1219" s="113"/>
      <c r="Z1219" s="113"/>
      <c r="AA1219" s="113">
        <f>SUM(AA1155:AA1218)</f>
        <v>45839</v>
      </c>
      <c r="AB1219" s="113">
        <f>SUM(AB1155:AB1218)</f>
        <v>36406</v>
      </c>
      <c r="AC1219" s="113"/>
      <c r="AD1219" s="113"/>
      <c r="AE1219" s="113">
        <f>SUM(AE1155:AE1218)</f>
        <v>0</v>
      </c>
      <c r="AG1219" s="7">
        <f>IF(Q1219&gt;0,RANK(Q1219,(N1219:P1219,Q1219:AE1219)),0)</f>
        <v>0</v>
      </c>
      <c r="AH1219" s="7">
        <f>IF(R1219&gt;0,RANK(R1219,(N1219:P1219,Q1219:AE1219)),0)</f>
        <v>0</v>
      </c>
      <c r="AI1219" s="7">
        <f>IF(T1219&gt;0,RANK(T1219,(N1219:P1219,Q1219:AE1219)),0)</f>
        <v>0</v>
      </c>
      <c r="AJ1219" s="7">
        <f>IF(S1219&gt;0,RANK(S1219,(N1219:P1219,Q1219:AE1219)),0)</f>
        <v>0</v>
      </c>
      <c r="AK1219" s="2">
        <f t="shared" si="452"/>
        <v>0</v>
      </c>
      <c r="AL1219" s="2">
        <f t="shared" si="453"/>
        <v>0</v>
      </c>
      <c r="AM1219" s="2">
        <f t="shared" si="454"/>
        <v>0</v>
      </c>
      <c r="AN1219" s="2">
        <f t="shared" si="455"/>
        <v>0</v>
      </c>
      <c r="AP1219" t="s">
        <v>1054</v>
      </c>
      <c r="AQ1219" t="s">
        <v>1894</v>
      </c>
      <c r="AT1219" s="97">
        <v>22</v>
      </c>
      <c r="AU1219" s="99"/>
      <c r="AV1219" s="97">
        <v>22</v>
      </c>
      <c r="AX1219" s="7" t="s">
        <v>2353</v>
      </c>
    </row>
    <row r="1220" spans="1:57">
      <c r="C1220" s="1"/>
      <c r="E1220" s="7"/>
      <c r="F1220" s="7"/>
      <c r="I1220" s="2"/>
      <c r="N1220" s="113"/>
      <c r="O1220" s="113"/>
      <c r="P1220" s="113"/>
      <c r="Q1220" s="113"/>
      <c r="R1220" s="113"/>
      <c r="S1220" s="113"/>
      <c r="T1220" s="113"/>
      <c r="U1220" s="113"/>
      <c r="V1220" s="113"/>
      <c r="W1220" s="113"/>
      <c r="X1220" s="113"/>
      <c r="Y1220" s="113"/>
      <c r="Z1220" s="113"/>
      <c r="AA1220" s="113"/>
      <c r="AB1220" s="113"/>
      <c r="AC1220" s="113"/>
      <c r="AD1220" s="113"/>
      <c r="AE1220" s="113"/>
      <c r="AG1220" s="7"/>
      <c r="AH1220" s="7"/>
      <c r="AI1220" s="7"/>
      <c r="AJ1220" s="7"/>
      <c r="AT1220" s="97"/>
      <c r="AU1220" s="99"/>
      <c r="AV1220" s="103"/>
    </row>
    <row r="1221" spans="1:57" hidden="1" outlineLevel="1">
      <c r="A1221" t="s">
        <v>1498</v>
      </c>
      <c r="B1221" t="s">
        <v>909</v>
      </c>
      <c r="C1221" s="1">
        <f t="shared" ref="C1221:C1245" si="458">SUM(N1221:AE1221)</f>
        <v>26071</v>
      </c>
      <c r="D1221" s="7">
        <f>IF(N1221&gt;0, RANK(N1221,(N1221:P1221,Q1221:AE1221)),0)</f>
        <v>1</v>
      </c>
      <c r="E1221" s="7">
        <f>IF(O1221&gt;0,RANK(O1221,(N1221:P1221,Q1221:AE1221)),0)</f>
        <v>2</v>
      </c>
      <c r="F1221" s="7">
        <f>IF(P1221&gt;0,RANK(P1221,(N1221:P1221,Q1221:AE1221)),0)</f>
        <v>0</v>
      </c>
      <c r="G1221" s="1">
        <f t="shared" si="456"/>
        <v>7673</v>
      </c>
      <c r="H1221" s="2">
        <f t="shared" si="457"/>
        <v>0.29431168731540791</v>
      </c>
      <c r="I1221" s="2"/>
      <c r="J1221" s="2">
        <f t="shared" ref="J1221:J1245" si="459">IF($C1221=0,"-",N1221/$C1221)</f>
        <v>0.64715584365770396</v>
      </c>
      <c r="K1221" s="2">
        <f t="shared" ref="K1221:K1245" si="460">IF($C1221=0,"-",O1221/$C1221)</f>
        <v>0.35284415634229604</v>
      </c>
      <c r="L1221" s="2">
        <f t="shared" ref="L1221:L1245" si="461">IF($C1221=0,"-",P1221/$C1221)</f>
        <v>0</v>
      </c>
      <c r="M1221" s="2">
        <f t="shared" ref="M1221:M1245" si="462">IF(C1221=0,"-",(1-J1221-K1221-L1221))</f>
        <v>0</v>
      </c>
      <c r="N1221" s="113">
        <v>16872</v>
      </c>
      <c r="O1221" s="113">
        <v>9199</v>
      </c>
      <c r="P1221" s="113"/>
      <c r="Q1221" s="113"/>
      <c r="R1221" s="113"/>
      <c r="S1221" s="113"/>
      <c r="T1221" s="113"/>
      <c r="U1221" s="113"/>
      <c r="V1221" s="113"/>
      <c r="W1221" s="113"/>
      <c r="X1221" s="113"/>
      <c r="Y1221" s="113">
        <v>0</v>
      </c>
      <c r="Z1221" s="113"/>
      <c r="AA1221" s="113"/>
      <c r="AB1221" s="113"/>
      <c r="AC1221" s="113"/>
      <c r="AD1221" s="113"/>
      <c r="AE1221" s="113"/>
      <c r="AG1221" s="7">
        <f>IF(Q1221&gt;0,RANK(Q1221,(N1221:P1221,Q1221:AE1221)),0)</f>
        <v>0</v>
      </c>
      <c r="AH1221" s="7">
        <f>IF(R1221&gt;0,RANK(R1221,(N1221:P1221,Q1221:AE1221)),0)</f>
        <v>0</v>
      </c>
      <c r="AI1221" s="7">
        <f>IF(T1221&gt;0,RANK(T1221,(N1221:P1221,Q1221:AE1221)),0)</f>
        <v>0</v>
      </c>
      <c r="AJ1221" s="7">
        <f>IF(S1221&gt;0,RANK(S1221,(N1221:P1221,Q1221:AE1221)),0)</f>
        <v>0</v>
      </c>
      <c r="AK1221" s="2">
        <f t="shared" ref="AK1221:AK1245" si="463">IF($C1221=0,"-",Q1221/$C1221)</f>
        <v>0</v>
      </c>
      <c r="AL1221" s="2">
        <f t="shared" ref="AL1221:AL1245" si="464">IF($C1221=0,"-",R1221/$C1221)</f>
        <v>0</v>
      </c>
      <c r="AM1221" s="2">
        <f t="shared" ref="AM1221:AM1245" si="465">IF($C1221=0,"-",T1221/$C1221)</f>
        <v>0</v>
      </c>
      <c r="AN1221" s="2">
        <f t="shared" ref="AN1221:AN1245" si="466">IF($C1221=0,"-",S1221/$C1221)</f>
        <v>0</v>
      </c>
      <c r="AO1221" s="93"/>
      <c r="AP1221" t="s">
        <v>1498</v>
      </c>
      <c r="AQ1221" t="s">
        <v>909</v>
      </c>
      <c r="AR1221">
        <v>6</v>
      </c>
      <c r="AT1221" s="97">
        <v>24</v>
      </c>
      <c r="AU1221" s="99">
        <v>1</v>
      </c>
      <c r="AV1221" s="103">
        <f t="shared" si="446"/>
        <v>24001</v>
      </c>
      <c r="AX1221" s="7" t="s">
        <v>1370</v>
      </c>
      <c r="BE1221" t="s">
        <v>1525</v>
      </c>
    </row>
    <row r="1222" spans="1:57" hidden="1" outlineLevel="1">
      <c r="A1222" t="s">
        <v>243</v>
      </c>
      <c r="B1222" t="s">
        <v>909</v>
      </c>
      <c r="C1222" s="1">
        <f t="shared" si="458"/>
        <v>180814</v>
      </c>
      <c r="D1222" s="7">
        <f>IF(N1222&gt;0, RANK(N1222,(N1222:P1222,Q1222:AE1222)),0)</f>
        <v>1</v>
      </c>
      <c r="E1222" s="7">
        <f>IF(O1222&gt;0,RANK(O1222,(N1222:P1222,Q1222:AE1222)),0)</f>
        <v>2</v>
      </c>
      <c r="F1222" s="7">
        <f>IF(P1222&gt;0,RANK(P1222,(N1222:P1222,Q1222:AE1222)),0)</f>
        <v>0</v>
      </c>
      <c r="G1222" s="1">
        <f t="shared" si="456"/>
        <v>61778</v>
      </c>
      <c r="H1222" s="2">
        <f t="shared" si="457"/>
        <v>0.34166602143639319</v>
      </c>
      <c r="I1222" s="2"/>
      <c r="J1222" s="2">
        <f t="shared" si="459"/>
        <v>0.67079982744698974</v>
      </c>
      <c r="K1222" s="2">
        <f t="shared" si="460"/>
        <v>0.3291338060105965</v>
      </c>
      <c r="L1222" s="2">
        <f t="shared" si="461"/>
        <v>0</v>
      </c>
      <c r="M1222" s="2">
        <f t="shared" si="462"/>
        <v>6.636654241376494E-5</v>
      </c>
      <c r="N1222" s="113">
        <v>121290</v>
      </c>
      <c r="O1222" s="113">
        <v>59512</v>
      </c>
      <c r="P1222" s="113"/>
      <c r="Q1222" s="113"/>
      <c r="R1222" s="113"/>
      <c r="S1222" s="113"/>
      <c r="T1222" s="113"/>
      <c r="U1222" s="113"/>
      <c r="V1222" s="113"/>
      <c r="W1222" s="113"/>
      <c r="X1222" s="113"/>
      <c r="Y1222" s="113">
        <v>12</v>
      </c>
      <c r="Z1222" s="113"/>
      <c r="AA1222" s="113"/>
      <c r="AB1222" s="113"/>
      <c r="AC1222" s="113"/>
      <c r="AD1222" s="113"/>
      <c r="AE1222" s="113"/>
      <c r="AG1222" s="7">
        <f>IF(Q1222&gt;0,RANK(Q1222,(N1222:P1222,Q1222:AE1222)),0)</f>
        <v>0</v>
      </c>
      <c r="AH1222" s="7">
        <f>IF(R1222&gt;0,RANK(R1222,(N1222:P1222,Q1222:AE1222)),0)</f>
        <v>0</v>
      </c>
      <c r="AI1222" s="7">
        <f>IF(T1222&gt;0,RANK(T1222,(N1222:P1222,Q1222:AE1222)),0)</f>
        <v>0</v>
      </c>
      <c r="AJ1222" s="7">
        <f>IF(S1222&gt;0,RANK(S1222,(N1222:P1222,Q1222:AE1222)),0)</f>
        <v>0</v>
      </c>
      <c r="AK1222" s="2">
        <f t="shared" si="463"/>
        <v>0</v>
      </c>
      <c r="AL1222" s="2">
        <f t="shared" si="464"/>
        <v>0</v>
      </c>
      <c r="AM1222" s="2">
        <f t="shared" si="465"/>
        <v>0</v>
      </c>
      <c r="AN1222" s="2">
        <f t="shared" si="466"/>
        <v>0</v>
      </c>
      <c r="AO1222" s="93"/>
      <c r="AP1222" t="s">
        <v>243</v>
      </c>
      <c r="AQ1222" t="s">
        <v>909</v>
      </c>
      <c r="AR1222">
        <v>0</v>
      </c>
      <c r="AT1222" s="97">
        <v>24</v>
      </c>
      <c r="AU1222" s="99">
        <v>3</v>
      </c>
      <c r="AV1222" s="103">
        <f t="shared" si="446"/>
        <v>24003</v>
      </c>
      <c r="AX1222" s="7" t="s">
        <v>1370</v>
      </c>
      <c r="BE1222" t="s">
        <v>1526</v>
      </c>
    </row>
    <row r="1223" spans="1:57" hidden="1" outlineLevel="1">
      <c r="A1223" t="s">
        <v>647</v>
      </c>
      <c r="B1223" t="s">
        <v>909</v>
      </c>
      <c r="C1223" s="1">
        <f t="shared" si="458"/>
        <v>225920</v>
      </c>
      <c r="D1223" s="7">
        <f>IF(N1223&gt;0, RANK(N1223,(N1223:P1223,Q1223:AE1223)),0)</f>
        <v>1</v>
      </c>
      <c r="E1223" s="7">
        <f>IF(O1223&gt;0,RANK(O1223,(N1223:P1223,Q1223:AE1223)),0)</f>
        <v>2</v>
      </c>
      <c r="F1223" s="7">
        <f>IF(P1223&gt;0,RANK(P1223,(N1223:P1223,Q1223:AE1223)),0)</f>
        <v>0</v>
      </c>
      <c r="G1223" s="1">
        <f t="shared" si="456"/>
        <v>166252</v>
      </c>
      <c r="H1223" s="2">
        <f t="shared" si="457"/>
        <v>0.73588881019830032</v>
      </c>
      <c r="I1223" s="2"/>
      <c r="J1223" s="2">
        <f t="shared" si="459"/>
        <v>0.86794440509915016</v>
      </c>
      <c r="K1223" s="2">
        <f t="shared" si="460"/>
        <v>0.13205559490084987</v>
      </c>
      <c r="L1223" s="2">
        <f t="shared" si="461"/>
        <v>0</v>
      </c>
      <c r="M1223" s="2">
        <f t="shared" si="462"/>
        <v>-2.7755575615628914E-17</v>
      </c>
      <c r="N1223" s="113">
        <v>196086</v>
      </c>
      <c r="O1223" s="113">
        <v>29834</v>
      </c>
      <c r="P1223" s="113"/>
      <c r="Q1223" s="113"/>
      <c r="R1223" s="113"/>
      <c r="S1223" s="113"/>
      <c r="T1223" s="113"/>
      <c r="U1223" s="113"/>
      <c r="V1223" s="113"/>
      <c r="W1223" s="113"/>
      <c r="X1223" s="113"/>
      <c r="Y1223" s="113">
        <v>0</v>
      </c>
      <c r="Z1223" s="113"/>
      <c r="AA1223" s="113"/>
      <c r="AB1223" s="113"/>
      <c r="AC1223" s="113"/>
      <c r="AD1223" s="113"/>
      <c r="AE1223" s="113"/>
      <c r="AG1223" s="7">
        <f>IF(Q1223&gt;0,RANK(Q1223,(N1223:P1223,Q1223:AE1223)),0)</f>
        <v>0</v>
      </c>
      <c r="AH1223" s="7">
        <f>IF(R1223&gt;0,RANK(R1223,(N1223:P1223,Q1223:AE1223)),0)</f>
        <v>0</v>
      </c>
      <c r="AI1223" s="7">
        <f>IF(T1223&gt;0,RANK(T1223,(N1223:P1223,Q1223:AE1223)),0)</f>
        <v>0</v>
      </c>
      <c r="AJ1223" s="7">
        <f>IF(S1223&gt;0,RANK(S1223,(N1223:P1223,Q1223:AE1223)),0)</f>
        <v>0</v>
      </c>
      <c r="AK1223" s="2">
        <f t="shared" si="463"/>
        <v>0</v>
      </c>
      <c r="AL1223" s="2">
        <f t="shared" si="464"/>
        <v>0</v>
      </c>
      <c r="AM1223" s="2">
        <f t="shared" si="465"/>
        <v>0</v>
      </c>
      <c r="AN1223" s="2">
        <f t="shared" si="466"/>
        <v>0</v>
      </c>
      <c r="AO1223" s="93"/>
      <c r="AP1223" t="s">
        <v>244</v>
      </c>
      <c r="AQ1223" t="s">
        <v>909</v>
      </c>
      <c r="AR1223">
        <v>0</v>
      </c>
      <c r="AT1223" s="97">
        <v>24</v>
      </c>
      <c r="AU1223" s="99">
        <v>510</v>
      </c>
      <c r="AV1223" s="103">
        <f t="shared" si="446"/>
        <v>24510</v>
      </c>
      <c r="AX1223" s="7" t="s">
        <v>1721</v>
      </c>
      <c r="BE1223" t="s">
        <v>2124</v>
      </c>
    </row>
    <row r="1224" spans="1:57" hidden="1" outlineLevel="1">
      <c r="A1224" t="s">
        <v>647</v>
      </c>
      <c r="B1224" t="s">
        <v>909</v>
      </c>
      <c r="C1224" s="1">
        <f t="shared" si="458"/>
        <v>293538</v>
      </c>
      <c r="D1224" s="7">
        <f>IF(N1224&gt;0, RANK(N1224,(N1224:P1224,Q1224:AE1224)),0)</f>
        <v>1</v>
      </c>
      <c r="E1224" s="7">
        <f>IF(O1224&gt;0,RANK(O1224,(N1224:P1224,Q1224:AE1224)),0)</f>
        <v>2</v>
      </c>
      <c r="F1224" s="7">
        <f>IF(P1224&gt;0,RANK(P1224,(N1224:P1224,Q1224:AE1224)),0)</f>
        <v>0</v>
      </c>
      <c r="G1224" s="1">
        <f t="shared" si="456"/>
        <v>122790</v>
      </c>
      <c r="H1224" s="2">
        <f t="shared" si="457"/>
        <v>0.41831040614843734</v>
      </c>
      <c r="I1224" s="2"/>
      <c r="J1224" s="2">
        <f t="shared" si="459"/>
        <v>0.70915520307421864</v>
      </c>
      <c r="K1224" s="2">
        <f t="shared" si="460"/>
        <v>0.29084479692578136</v>
      </c>
      <c r="L1224" s="2">
        <f t="shared" si="461"/>
        <v>0</v>
      </c>
      <c r="M1224" s="2">
        <f t="shared" si="462"/>
        <v>0</v>
      </c>
      <c r="N1224" s="113">
        <v>208164</v>
      </c>
      <c r="O1224" s="113">
        <v>85374</v>
      </c>
      <c r="P1224" s="113"/>
      <c r="Q1224" s="113"/>
      <c r="R1224" s="113"/>
      <c r="S1224" s="113"/>
      <c r="T1224" s="113"/>
      <c r="U1224" s="113"/>
      <c r="V1224" s="113"/>
      <c r="W1224" s="113"/>
      <c r="X1224" s="113"/>
      <c r="Y1224" s="113">
        <v>0</v>
      </c>
      <c r="Z1224" s="113"/>
      <c r="AA1224" s="113"/>
      <c r="AB1224" s="113"/>
      <c r="AC1224" s="113"/>
      <c r="AD1224" s="113"/>
      <c r="AE1224" s="113"/>
      <c r="AG1224" s="7">
        <f>IF(Q1224&gt;0,RANK(Q1224,(N1224:P1224,Q1224:AE1224)),0)</f>
        <v>0</v>
      </c>
      <c r="AH1224" s="7">
        <f>IF(R1224&gt;0,RANK(R1224,(N1224:P1224,Q1224:AE1224)),0)</f>
        <v>0</v>
      </c>
      <c r="AI1224" s="7">
        <f>IF(T1224&gt;0,RANK(T1224,(N1224:P1224,Q1224:AE1224)),0)</f>
        <v>0</v>
      </c>
      <c r="AJ1224" s="7">
        <f>IF(S1224&gt;0,RANK(S1224,(N1224:P1224,Q1224:AE1224)),0)</f>
        <v>0</v>
      </c>
      <c r="AK1224" s="2">
        <f t="shared" si="463"/>
        <v>0</v>
      </c>
      <c r="AL1224" s="2">
        <f t="shared" si="464"/>
        <v>0</v>
      </c>
      <c r="AM1224" s="2">
        <f t="shared" si="465"/>
        <v>0</v>
      </c>
      <c r="AN1224" s="2">
        <f t="shared" si="466"/>
        <v>0</v>
      </c>
      <c r="AO1224" s="93"/>
      <c r="AP1224" t="s">
        <v>647</v>
      </c>
      <c r="AQ1224" t="s">
        <v>909</v>
      </c>
      <c r="AR1224">
        <v>0</v>
      </c>
      <c r="AT1224" s="97">
        <v>24</v>
      </c>
      <c r="AU1224" s="99">
        <v>5</v>
      </c>
      <c r="AV1224" s="103">
        <f t="shared" si="446"/>
        <v>24005</v>
      </c>
      <c r="AX1224" s="7" t="s">
        <v>1370</v>
      </c>
      <c r="BE1224" t="s">
        <v>1822</v>
      </c>
    </row>
    <row r="1225" spans="1:57" hidden="1" outlineLevel="1">
      <c r="A1225" t="s">
        <v>1102</v>
      </c>
      <c r="B1225" t="s">
        <v>909</v>
      </c>
      <c r="C1225" s="1">
        <f t="shared" si="458"/>
        <v>19761</v>
      </c>
      <c r="D1225" s="7">
        <f>IF(N1225&gt;0, RANK(N1225,(N1225:P1225,Q1225:AE1225)),0)</f>
        <v>1</v>
      </c>
      <c r="E1225" s="7">
        <f>IF(O1225&gt;0,RANK(O1225,(N1225:P1225,Q1225:AE1225)),0)</f>
        <v>2</v>
      </c>
      <c r="F1225" s="7">
        <f>IF(P1225&gt;0,RANK(P1225,(N1225:P1225,Q1225:AE1225)),0)</f>
        <v>0</v>
      </c>
      <c r="G1225" s="1">
        <f t="shared" si="456"/>
        <v>4199</v>
      </c>
      <c r="H1225" s="2">
        <f t="shared" si="457"/>
        <v>0.2124892464956227</v>
      </c>
      <c r="I1225" s="2"/>
      <c r="J1225" s="2">
        <f t="shared" si="459"/>
        <v>0.60624462324781137</v>
      </c>
      <c r="K1225" s="2">
        <f t="shared" si="460"/>
        <v>0.39375537675218863</v>
      </c>
      <c r="L1225" s="2">
        <f t="shared" si="461"/>
        <v>0</v>
      </c>
      <c r="M1225" s="2">
        <f t="shared" si="462"/>
        <v>0</v>
      </c>
      <c r="N1225" s="113">
        <v>11980</v>
      </c>
      <c r="O1225" s="113">
        <v>7781</v>
      </c>
      <c r="P1225" s="113"/>
      <c r="Q1225" s="113"/>
      <c r="R1225" s="113"/>
      <c r="S1225" s="113"/>
      <c r="T1225" s="113"/>
      <c r="U1225" s="113"/>
      <c r="V1225" s="113"/>
      <c r="W1225" s="113"/>
      <c r="X1225" s="113"/>
      <c r="Y1225" s="113">
        <v>0</v>
      </c>
      <c r="Z1225" s="113"/>
      <c r="AA1225" s="113"/>
      <c r="AB1225" s="113"/>
      <c r="AC1225" s="113"/>
      <c r="AD1225" s="113"/>
      <c r="AE1225" s="113"/>
      <c r="AG1225" s="7">
        <f>IF(Q1225&gt;0,RANK(Q1225,(N1225:P1225,Q1225:AE1225)),0)</f>
        <v>0</v>
      </c>
      <c r="AH1225" s="7">
        <f>IF(R1225&gt;0,RANK(R1225,(N1225:P1225,Q1225:AE1225)),0)</f>
        <v>0</v>
      </c>
      <c r="AI1225" s="7">
        <f>IF(T1225&gt;0,RANK(T1225,(N1225:P1225,Q1225:AE1225)),0)</f>
        <v>0</v>
      </c>
      <c r="AJ1225" s="7">
        <f>IF(S1225&gt;0,RANK(S1225,(N1225:P1225,Q1225:AE1225)),0)</f>
        <v>0</v>
      </c>
      <c r="AK1225" s="2">
        <f t="shared" si="463"/>
        <v>0</v>
      </c>
      <c r="AL1225" s="2">
        <f t="shared" si="464"/>
        <v>0</v>
      </c>
      <c r="AM1225" s="2">
        <f t="shared" si="465"/>
        <v>0</v>
      </c>
      <c r="AN1225" s="2">
        <f t="shared" si="466"/>
        <v>0</v>
      </c>
      <c r="AO1225" s="93"/>
      <c r="AP1225" t="s">
        <v>1102</v>
      </c>
      <c r="AQ1225" t="s">
        <v>909</v>
      </c>
      <c r="AR1225">
        <v>5</v>
      </c>
      <c r="AT1225" s="97">
        <v>24</v>
      </c>
      <c r="AU1225" s="99">
        <v>9</v>
      </c>
      <c r="AV1225" s="103">
        <f t="shared" si="446"/>
        <v>24009</v>
      </c>
      <c r="AX1225" s="7" t="s">
        <v>1370</v>
      </c>
      <c r="BE1225" t="s">
        <v>707</v>
      </c>
    </row>
    <row r="1226" spans="1:57" hidden="1" outlineLevel="1">
      <c r="A1226" t="s">
        <v>1614</v>
      </c>
      <c r="B1226" t="s">
        <v>909</v>
      </c>
      <c r="C1226" s="1">
        <f t="shared" si="458"/>
        <v>7153</v>
      </c>
      <c r="D1226" s="7">
        <f>IF(N1226&gt;0, RANK(N1226,(N1226:P1226,Q1226:AE1226)),0)</f>
        <v>1</v>
      </c>
      <c r="E1226" s="7">
        <f>IF(O1226&gt;0,RANK(O1226,(N1226:P1226,Q1226:AE1226)),0)</f>
        <v>2</v>
      </c>
      <c r="F1226" s="7">
        <f>IF(P1226&gt;0,RANK(P1226,(N1226:P1226,Q1226:AE1226)),0)</f>
        <v>0</v>
      </c>
      <c r="G1226" s="1">
        <f t="shared" si="456"/>
        <v>2091</v>
      </c>
      <c r="H1226" s="2">
        <f t="shared" si="457"/>
        <v>0.29232489864392563</v>
      </c>
      <c r="I1226" s="2"/>
      <c r="J1226" s="2">
        <f t="shared" si="459"/>
        <v>0.64616244932196276</v>
      </c>
      <c r="K1226" s="2">
        <f t="shared" si="460"/>
        <v>0.35383755067803718</v>
      </c>
      <c r="L1226" s="2">
        <f t="shared" si="461"/>
        <v>0</v>
      </c>
      <c r="M1226" s="2">
        <f t="shared" si="462"/>
        <v>5.5511151231257827E-17</v>
      </c>
      <c r="N1226" s="113">
        <v>4622</v>
      </c>
      <c r="O1226" s="113">
        <v>2531</v>
      </c>
      <c r="P1226" s="113"/>
      <c r="Q1226" s="113"/>
      <c r="R1226" s="113"/>
      <c r="S1226" s="113"/>
      <c r="T1226" s="113"/>
      <c r="U1226" s="113"/>
      <c r="V1226" s="113"/>
      <c r="W1226" s="113"/>
      <c r="X1226" s="113"/>
      <c r="Y1226" s="113">
        <v>0</v>
      </c>
      <c r="Z1226" s="113"/>
      <c r="AA1226" s="113"/>
      <c r="AB1226" s="113"/>
      <c r="AC1226" s="113"/>
      <c r="AD1226" s="113"/>
      <c r="AE1226" s="113"/>
      <c r="AG1226" s="7">
        <f>IF(Q1226&gt;0,RANK(Q1226,(N1226:P1226,Q1226:AE1226)),0)</f>
        <v>0</v>
      </c>
      <c r="AH1226" s="7">
        <f>IF(R1226&gt;0,RANK(R1226,(N1226:P1226,Q1226:AE1226)),0)</f>
        <v>0</v>
      </c>
      <c r="AI1226" s="7">
        <f>IF(T1226&gt;0,RANK(T1226,(N1226:P1226,Q1226:AE1226)),0)</f>
        <v>0</v>
      </c>
      <c r="AJ1226" s="7">
        <f>IF(S1226&gt;0,RANK(S1226,(N1226:P1226,Q1226:AE1226)),0)</f>
        <v>0</v>
      </c>
      <c r="AK1226" s="2">
        <f t="shared" si="463"/>
        <v>0</v>
      </c>
      <c r="AL1226" s="2">
        <f t="shared" si="464"/>
        <v>0</v>
      </c>
      <c r="AM1226" s="2">
        <f t="shared" si="465"/>
        <v>0</v>
      </c>
      <c r="AN1226" s="2">
        <f t="shared" si="466"/>
        <v>0</v>
      </c>
      <c r="AO1226" s="93"/>
      <c r="AP1226" t="s">
        <v>1614</v>
      </c>
      <c r="AQ1226" t="s">
        <v>909</v>
      </c>
      <c r="AR1226">
        <v>1</v>
      </c>
      <c r="AT1226" s="97">
        <v>24</v>
      </c>
      <c r="AU1226" s="99">
        <v>11</v>
      </c>
      <c r="AV1226" s="103">
        <f t="shared" si="446"/>
        <v>24011</v>
      </c>
      <c r="AX1226" s="7" t="s">
        <v>1370</v>
      </c>
      <c r="BE1226" t="s">
        <v>2002</v>
      </c>
    </row>
    <row r="1227" spans="1:57" hidden="1" outlineLevel="1">
      <c r="A1227" t="s">
        <v>1575</v>
      </c>
      <c r="B1227" t="s">
        <v>909</v>
      </c>
      <c r="C1227" s="1">
        <f t="shared" si="458"/>
        <v>53790</v>
      </c>
      <c r="D1227" s="7">
        <f>IF(N1227&gt;0, RANK(N1227,(N1227:P1227,Q1227:AE1227)),0)</f>
        <v>1</v>
      </c>
      <c r="E1227" s="7">
        <f>IF(O1227&gt;0,RANK(O1227,(N1227:P1227,Q1227:AE1227)),0)</f>
        <v>2</v>
      </c>
      <c r="F1227" s="7">
        <f>IF(P1227&gt;0,RANK(P1227,(N1227:P1227,Q1227:AE1227)),0)</f>
        <v>0</v>
      </c>
      <c r="G1227" s="1">
        <f t="shared" si="456"/>
        <v>7202</v>
      </c>
      <c r="H1227" s="2">
        <f t="shared" si="457"/>
        <v>0.13389105781743818</v>
      </c>
      <c r="I1227" s="2"/>
      <c r="J1227" s="2">
        <f t="shared" si="459"/>
        <v>0.56692693809258221</v>
      </c>
      <c r="K1227" s="2">
        <f t="shared" si="460"/>
        <v>0.43303588027514406</v>
      </c>
      <c r="L1227" s="2">
        <f t="shared" si="461"/>
        <v>0</v>
      </c>
      <c r="M1227" s="2">
        <f t="shared" si="462"/>
        <v>3.7181632273730614E-5</v>
      </c>
      <c r="N1227" s="113">
        <v>30495</v>
      </c>
      <c r="O1227" s="113">
        <v>23293</v>
      </c>
      <c r="P1227" s="113"/>
      <c r="Q1227" s="113"/>
      <c r="R1227" s="113"/>
      <c r="S1227" s="113"/>
      <c r="T1227" s="113"/>
      <c r="U1227" s="113"/>
      <c r="V1227" s="113"/>
      <c r="W1227" s="113"/>
      <c r="X1227" s="113"/>
      <c r="Y1227" s="113">
        <v>2</v>
      </c>
      <c r="Z1227" s="113"/>
      <c r="AA1227" s="113"/>
      <c r="AB1227" s="113"/>
      <c r="AC1227" s="113"/>
      <c r="AD1227" s="113"/>
      <c r="AE1227" s="113"/>
      <c r="AG1227" s="7">
        <f>IF(Q1227&gt;0,RANK(Q1227,(N1227:P1227,Q1227:AE1227)),0)</f>
        <v>0</v>
      </c>
      <c r="AH1227" s="7">
        <f>IF(R1227&gt;0,RANK(R1227,(N1227:P1227,Q1227:AE1227)),0)</f>
        <v>0</v>
      </c>
      <c r="AI1227" s="7">
        <f>IF(T1227&gt;0,RANK(T1227,(N1227:P1227,Q1227:AE1227)),0)</f>
        <v>0</v>
      </c>
      <c r="AJ1227" s="7">
        <f>IF(S1227&gt;0,RANK(S1227,(N1227:P1227,Q1227:AE1227)),0)</f>
        <v>0</v>
      </c>
      <c r="AK1227" s="2">
        <f t="shared" si="463"/>
        <v>0</v>
      </c>
      <c r="AL1227" s="2">
        <f t="shared" si="464"/>
        <v>0</v>
      </c>
      <c r="AM1227" s="2">
        <f t="shared" si="465"/>
        <v>0</v>
      </c>
      <c r="AN1227" s="2">
        <f t="shared" si="466"/>
        <v>0</v>
      </c>
      <c r="AO1227" s="93"/>
      <c r="AP1227" t="s">
        <v>1575</v>
      </c>
      <c r="AQ1227" t="s">
        <v>909</v>
      </c>
      <c r="AR1227">
        <v>6</v>
      </c>
      <c r="AT1227" s="97">
        <v>24</v>
      </c>
      <c r="AU1227" s="99">
        <v>13</v>
      </c>
      <c r="AV1227" s="103">
        <f t="shared" si="446"/>
        <v>24013</v>
      </c>
      <c r="AX1227" s="7" t="s">
        <v>1370</v>
      </c>
      <c r="BE1227" t="s">
        <v>2003</v>
      </c>
    </row>
    <row r="1228" spans="1:57" hidden="1" outlineLevel="1">
      <c r="A1228" t="s">
        <v>1790</v>
      </c>
      <c r="B1228" t="s">
        <v>909</v>
      </c>
      <c r="C1228" s="1">
        <f t="shared" si="458"/>
        <v>23118</v>
      </c>
      <c r="D1228" s="7">
        <f>IF(N1228&gt;0, RANK(N1228,(N1228:P1228,Q1228:AE1228)),0)</f>
        <v>1</v>
      </c>
      <c r="E1228" s="7">
        <f>IF(O1228&gt;0,RANK(O1228,(N1228:P1228,Q1228:AE1228)),0)</f>
        <v>2</v>
      </c>
      <c r="F1228" s="7">
        <f>IF(P1228&gt;0,RANK(P1228,(N1228:P1228,Q1228:AE1228)),0)</f>
        <v>0</v>
      </c>
      <c r="G1228" s="1">
        <f t="shared" si="456"/>
        <v>6370</v>
      </c>
      <c r="H1228" s="2">
        <f t="shared" si="457"/>
        <v>0.2755428670300199</v>
      </c>
      <c r="I1228" s="2"/>
      <c r="J1228" s="2">
        <f t="shared" si="459"/>
        <v>0.63777143351500998</v>
      </c>
      <c r="K1228" s="2">
        <f t="shared" si="460"/>
        <v>0.36222856648499008</v>
      </c>
      <c r="L1228" s="2">
        <f t="shared" si="461"/>
        <v>0</v>
      </c>
      <c r="M1228" s="2">
        <f t="shared" si="462"/>
        <v>-5.5511151231257827E-17</v>
      </c>
      <c r="N1228" s="113">
        <v>14744</v>
      </c>
      <c r="O1228" s="113">
        <v>8374</v>
      </c>
      <c r="P1228" s="113"/>
      <c r="Q1228" s="113"/>
      <c r="R1228" s="113"/>
      <c r="S1228" s="113"/>
      <c r="T1228" s="113"/>
      <c r="U1228" s="113"/>
      <c r="V1228" s="113"/>
      <c r="W1228" s="113"/>
      <c r="X1228" s="113"/>
      <c r="Y1228" s="113">
        <v>0</v>
      </c>
      <c r="Z1228" s="113"/>
      <c r="AA1228" s="113"/>
      <c r="AB1228" s="113"/>
      <c r="AC1228" s="113"/>
      <c r="AD1228" s="113"/>
      <c r="AE1228" s="113"/>
      <c r="AG1228" s="7">
        <f>IF(Q1228&gt;0,RANK(Q1228,(N1228:P1228,Q1228:AE1228)),0)</f>
        <v>0</v>
      </c>
      <c r="AH1228" s="7">
        <f>IF(R1228&gt;0,RANK(R1228,(N1228:P1228,Q1228:AE1228)),0)</f>
        <v>0</v>
      </c>
      <c r="AI1228" s="7">
        <f>IF(T1228&gt;0,RANK(T1228,(N1228:P1228,Q1228:AE1228)),0)</f>
        <v>0</v>
      </c>
      <c r="AJ1228" s="7">
        <f>IF(S1228&gt;0,RANK(S1228,(N1228:P1228,Q1228:AE1228)),0)</f>
        <v>0</v>
      </c>
      <c r="AK1228" s="2">
        <f t="shared" si="463"/>
        <v>0</v>
      </c>
      <c r="AL1228" s="2">
        <f t="shared" si="464"/>
        <v>0</v>
      </c>
      <c r="AM1228" s="2">
        <f t="shared" si="465"/>
        <v>0</v>
      </c>
      <c r="AN1228" s="2">
        <f t="shared" si="466"/>
        <v>0</v>
      </c>
      <c r="AO1228" s="93"/>
      <c r="AP1228" t="s">
        <v>1790</v>
      </c>
      <c r="AQ1228" t="s">
        <v>909</v>
      </c>
      <c r="AR1228">
        <v>1</v>
      </c>
      <c r="AT1228" s="97">
        <v>24</v>
      </c>
      <c r="AU1228" s="99">
        <v>15</v>
      </c>
      <c r="AV1228" s="103">
        <f t="shared" si="446"/>
        <v>24015</v>
      </c>
      <c r="AX1228" s="7" t="s">
        <v>1370</v>
      </c>
      <c r="BE1228" t="s">
        <v>1713</v>
      </c>
    </row>
    <row r="1229" spans="1:57" hidden="1" outlineLevel="1">
      <c r="A1229" t="s">
        <v>2415</v>
      </c>
      <c r="B1229" t="s">
        <v>909</v>
      </c>
      <c r="C1229" s="1">
        <f t="shared" si="458"/>
        <v>32492</v>
      </c>
      <c r="D1229" s="7">
        <f>IF(N1229&gt;0, RANK(N1229,(N1229:P1229,Q1229:AE1229)),0)</f>
        <v>1</v>
      </c>
      <c r="E1229" s="7">
        <f>IF(O1229&gt;0,RANK(O1229,(N1229:P1229,Q1229:AE1229)),0)</f>
        <v>2</v>
      </c>
      <c r="F1229" s="7">
        <f>IF(P1229&gt;0,RANK(P1229,(N1229:P1229,Q1229:AE1229)),0)</f>
        <v>0</v>
      </c>
      <c r="G1229" s="1">
        <f t="shared" si="456"/>
        <v>7614</v>
      </c>
      <c r="H1229" s="2">
        <f t="shared" si="457"/>
        <v>0.23433460544133941</v>
      </c>
      <c r="I1229" s="2"/>
      <c r="J1229" s="2">
        <f t="shared" si="459"/>
        <v>0.61716730272066966</v>
      </c>
      <c r="K1229" s="2">
        <f t="shared" si="460"/>
        <v>0.38283269727933028</v>
      </c>
      <c r="L1229" s="2">
        <f t="shared" si="461"/>
        <v>0</v>
      </c>
      <c r="M1229" s="2">
        <f t="shared" si="462"/>
        <v>5.5511151231257827E-17</v>
      </c>
      <c r="N1229" s="113">
        <v>20053</v>
      </c>
      <c r="O1229" s="113">
        <v>12439</v>
      </c>
      <c r="P1229" s="113"/>
      <c r="Q1229" s="113"/>
      <c r="R1229" s="113"/>
      <c r="S1229" s="113"/>
      <c r="T1229" s="113"/>
      <c r="U1229" s="113"/>
      <c r="V1229" s="113"/>
      <c r="W1229" s="113"/>
      <c r="X1229" s="113"/>
      <c r="Y1229" s="113">
        <v>0</v>
      </c>
      <c r="Z1229" s="113"/>
      <c r="AA1229" s="113"/>
      <c r="AB1229" s="113"/>
      <c r="AC1229" s="113"/>
      <c r="AD1229" s="113"/>
      <c r="AE1229" s="113"/>
      <c r="AG1229" s="7">
        <f>IF(Q1229&gt;0,RANK(Q1229,(N1229:P1229,Q1229:AE1229)),0)</f>
        <v>0</v>
      </c>
      <c r="AH1229" s="7">
        <f>IF(R1229&gt;0,RANK(R1229,(N1229:P1229,Q1229:AE1229)),0)</f>
        <v>0</v>
      </c>
      <c r="AI1229" s="7">
        <f>IF(T1229&gt;0,RANK(T1229,(N1229:P1229,Q1229:AE1229)),0)</f>
        <v>0</v>
      </c>
      <c r="AJ1229" s="7">
        <f>IF(S1229&gt;0,RANK(S1229,(N1229:P1229,Q1229:AE1229)),0)</f>
        <v>0</v>
      </c>
      <c r="AK1229" s="2">
        <f t="shared" si="463"/>
        <v>0</v>
      </c>
      <c r="AL1229" s="2">
        <f t="shared" si="464"/>
        <v>0</v>
      </c>
      <c r="AM1229" s="2">
        <f t="shared" si="465"/>
        <v>0</v>
      </c>
      <c r="AN1229" s="2">
        <f t="shared" si="466"/>
        <v>0</v>
      </c>
      <c r="AO1229" s="93"/>
      <c r="AP1229" t="s">
        <v>2415</v>
      </c>
      <c r="AQ1229" t="s">
        <v>909</v>
      </c>
      <c r="AR1229">
        <v>5</v>
      </c>
      <c r="AT1229" s="97">
        <v>24</v>
      </c>
      <c r="AU1229" s="99">
        <v>17</v>
      </c>
      <c r="AV1229" s="103">
        <f t="shared" si="446"/>
        <v>24017</v>
      </c>
      <c r="AX1229" s="7" t="s">
        <v>1370</v>
      </c>
      <c r="BE1229" t="s">
        <v>708</v>
      </c>
    </row>
    <row r="1230" spans="1:57" hidden="1" outlineLevel="1">
      <c r="A1230" t="s">
        <v>2186</v>
      </c>
      <c r="B1230" t="s">
        <v>909</v>
      </c>
      <c r="C1230" s="1">
        <f t="shared" si="458"/>
        <v>9111</v>
      </c>
      <c r="D1230" s="7">
        <f>IF(N1230&gt;0, RANK(N1230,(N1230:P1230,Q1230:AE1230)),0)</f>
        <v>1</v>
      </c>
      <c r="E1230" s="7">
        <f>IF(O1230&gt;0,RANK(O1230,(N1230:P1230,Q1230:AE1230)),0)</f>
        <v>2</v>
      </c>
      <c r="F1230" s="7">
        <f>IF(P1230&gt;0,RANK(P1230,(N1230:P1230,Q1230:AE1230)),0)</f>
        <v>0</v>
      </c>
      <c r="G1230" s="1">
        <f t="shared" si="456"/>
        <v>3581</v>
      </c>
      <c r="H1230" s="2">
        <f t="shared" si="457"/>
        <v>0.39304137855339699</v>
      </c>
      <c r="I1230" s="2"/>
      <c r="J1230" s="2">
        <f t="shared" si="459"/>
        <v>0.69652068927669852</v>
      </c>
      <c r="K1230" s="2">
        <f t="shared" si="460"/>
        <v>0.30347931072330148</v>
      </c>
      <c r="L1230" s="2">
        <f t="shared" si="461"/>
        <v>0</v>
      </c>
      <c r="M1230" s="2">
        <f t="shared" si="462"/>
        <v>0</v>
      </c>
      <c r="N1230" s="113">
        <v>6346</v>
      </c>
      <c r="O1230" s="113">
        <v>2765</v>
      </c>
      <c r="P1230" s="113"/>
      <c r="Q1230" s="113"/>
      <c r="R1230" s="113"/>
      <c r="S1230" s="113"/>
      <c r="T1230" s="113"/>
      <c r="U1230" s="113"/>
      <c r="V1230" s="113"/>
      <c r="W1230" s="113"/>
      <c r="X1230" s="113"/>
      <c r="Y1230" s="113">
        <v>0</v>
      </c>
      <c r="Z1230" s="113"/>
      <c r="AA1230" s="113"/>
      <c r="AB1230" s="113"/>
      <c r="AC1230" s="113"/>
      <c r="AD1230" s="113"/>
      <c r="AE1230" s="113"/>
      <c r="AG1230" s="7">
        <f>IF(Q1230&gt;0,RANK(Q1230,(N1230:P1230,Q1230:AE1230)),0)</f>
        <v>0</v>
      </c>
      <c r="AH1230" s="7">
        <f>IF(R1230&gt;0,RANK(R1230,(N1230:P1230,Q1230:AE1230)),0)</f>
        <v>0</v>
      </c>
      <c r="AI1230" s="7">
        <f>IF(T1230&gt;0,RANK(T1230,(N1230:P1230,Q1230:AE1230)),0)</f>
        <v>0</v>
      </c>
      <c r="AJ1230" s="7">
        <f>IF(S1230&gt;0,RANK(S1230,(N1230:P1230,Q1230:AE1230)),0)</f>
        <v>0</v>
      </c>
      <c r="AK1230" s="2">
        <f t="shared" si="463"/>
        <v>0</v>
      </c>
      <c r="AL1230" s="2">
        <f t="shared" si="464"/>
        <v>0</v>
      </c>
      <c r="AM1230" s="2">
        <f t="shared" si="465"/>
        <v>0</v>
      </c>
      <c r="AN1230" s="2">
        <f t="shared" si="466"/>
        <v>0</v>
      </c>
      <c r="AO1230" s="93"/>
      <c r="AP1230" t="s">
        <v>2186</v>
      </c>
      <c r="AQ1230" t="s">
        <v>909</v>
      </c>
      <c r="AR1230">
        <v>1</v>
      </c>
      <c r="AT1230" s="97">
        <v>24</v>
      </c>
      <c r="AU1230" s="99">
        <v>19</v>
      </c>
      <c r="AV1230" s="103">
        <f t="shared" ref="AV1230:AV1244" si="467">1000*AT1230+AU1230</f>
        <v>24019</v>
      </c>
      <c r="AX1230" s="7" t="s">
        <v>1370</v>
      </c>
      <c r="BE1230" t="s">
        <v>709</v>
      </c>
    </row>
    <row r="1231" spans="1:57" hidden="1" outlineLevel="1">
      <c r="A1231" t="s">
        <v>485</v>
      </c>
      <c r="B1231" t="s">
        <v>909</v>
      </c>
      <c r="C1231" s="1">
        <f t="shared" si="458"/>
        <v>62844</v>
      </c>
      <c r="D1231" s="7">
        <f>IF(N1231&gt;0, RANK(N1231,(N1231:P1231,Q1231:AE1231)),0)</f>
        <v>1</v>
      </c>
      <c r="E1231" s="7">
        <f>IF(O1231&gt;0,RANK(O1231,(N1231:P1231,Q1231:AE1231)),0)</f>
        <v>2</v>
      </c>
      <c r="F1231" s="7">
        <f>IF(P1231&gt;0,RANK(P1231,(N1231:P1231,Q1231:AE1231)),0)</f>
        <v>0</v>
      </c>
      <c r="G1231" s="1">
        <f t="shared" si="456"/>
        <v>10733</v>
      </c>
      <c r="H1231" s="2">
        <f t="shared" si="457"/>
        <v>0.17078798294188785</v>
      </c>
      <c r="I1231" s="2"/>
      <c r="J1231" s="2">
        <f t="shared" si="459"/>
        <v>0.58538603526191835</v>
      </c>
      <c r="K1231" s="2">
        <f t="shared" si="460"/>
        <v>0.41459805232003055</v>
      </c>
      <c r="L1231" s="2">
        <f t="shared" si="461"/>
        <v>0</v>
      </c>
      <c r="M1231" s="2">
        <f t="shared" si="462"/>
        <v>1.5912418051100552E-5</v>
      </c>
      <c r="N1231" s="113">
        <v>36788</v>
      </c>
      <c r="O1231" s="113">
        <v>26055</v>
      </c>
      <c r="P1231" s="113"/>
      <c r="Q1231" s="113"/>
      <c r="R1231" s="113"/>
      <c r="S1231" s="113"/>
      <c r="T1231" s="113"/>
      <c r="U1231" s="113"/>
      <c r="V1231" s="113"/>
      <c r="W1231" s="113"/>
      <c r="X1231" s="113"/>
      <c r="Y1231" s="113">
        <v>1</v>
      </c>
      <c r="Z1231" s="113"/>
      <c r="AA1231" s="113"/>
      <c r="AB1231" s="113"/>
      <c r="AC1231" s="113"/>
      <c r="AD1231" s="113"/>
      <c r="AE1231" s="113"/>
      <c r="AG1231" s="7">
        <f>IF(Q1231&gt;0,RANK(Q1231,(N1231:P1231,Q1231:AE1231)),0)</f>
        <v>0</v>
      </c>
      <c r="AH1231" s="7">
        <f>IF(R1231&gt;0,RANK(R1231,(N1231:P1231,Q1231:AE1231)),0)</f>
        <v>0</v>
      </c>
      <c r="AI1231" s="7">
        <f>IF(T1231&gt;0,RANK(T1231,(N1231:P1231,Q1231:AE1231)),0)</f>
        <v>0</v>
      </c>
      <c r="AJ1231" s="7">
        <f>IF(S1231&gt;0,RANK(S1231,(N1231:P1231,Q1231:AE1231)),0)</f>
        <v>0</v>
      </c>
      <c r="AK1231" s="2">
        <f t="shared" si="463"/>
        <v>0</v>
      </c>
      <c r="AL1231" s="2">
        <f t="shared" si="464"/>
        <v>0</v>
      </c>
      <c r="AM1231" s="2">
        <f t="shared" si="465"/>
        <v>0</v>
      </c>
      <c r="AN1231" s="2">
        <f t="shared" si="466"/>
        <v>0</v>
      </c>
      <c r="AO1231" s="93"/>
      <c r="AP1231" t="s">
        <v>485</v>
      </c>
      <c r="AQ1231" t="s">
        <v>909</v>
      </c>
      <c r="AR1231">
        <v>6</v>
      </c>
      <c r="AT1231" s="97">
        <v>24</v>
      </c>
      <c r="AU1231" s="99">
        <v>21</v>
      </c>
      <c r="AV1231" s="103">
        <f t="shared" si="467"/>
        <v>24021</v>
      </c>
      <c r="AX1231" s="7" t="s">
        <v>1370</v>
      </c>
      <c r="BE1231" t="s">
        <v>1714</v>
      </c>
    </row>
    <row r="1232" spans="1:57" hidden="1" outlineLevel="1">
      <c r="A1232" t="s">
        <v>795</v>
      </c>
      <c r="B1232" t="s">
        <v>909</v>
      </c>
      <c r="C1232" s="1">
        <f t="shared" si="458"/>
        <v>8501</v>
      </c>
      <c r="D1232" s="7">
        <f>IF(N1232&gt;0, RANK(N1232,(N1232:P1232,Q1232:AE1232)),0)</f>
        <v>2</v>
      </c>
      <c r="E1232" s="7">
        <f>IF(O1232&gt;0,RANK(O1232,(N1232:P1232,Q1232:AE1232)),0)</f>
        <v>1</v>
      </c>
      <c r="F1232" s="7">
        <f>IF(P1232&gt;0,RANK(P1232,(N1232:P1232,Q1232:AE1232)),0)</f>
        <v>0</v>
      </c>
      <c r="G1232" s="1">
        <f t="shared" si="456"/>
        <v>1555</v>
      </c>
      <c r="H1232" s="2">
        <f t="shared" si="457"/>
        <v>0.1829196565109987</v>
      </c>
      <c r="I1232" s="2"/>
      <c r="J1232" s="2">
        <f t="shared" si="459"/>
        <v>0.40854017174450064</v>
      </c>
      <c r="K1232" s="2">
        <f t="shared" si="460"/>
        <v>0.59145982825549936</v>
      </c>
      <c r="L1232" s="2">
        <f t="shared" si="461"/>
        <v>0</v>
      </c>
      <c r="M1232" s="2">
        <f t="shared" si="462"/>
        <v>0</v>
      </c>
      <c r="N1232" s="113">
        <v>3473</v>
      </c>
      <c r="O1232" s="113">
        <v>5028</v>
      </c>
      <c r="P1232" s="113"/>
      <c r="Q1232" s="113"/>
      <c r="R1232" s="113"/>
      <c r="S1232" s="113"/>
      <c r="T1232" s="113"/>
      <c r="U1232" s="113"/>
      <c r="V1232" s="113"/>
      <c r="W1232" s="113"/>
      <c r="X1232" s="113"/>
      <c r="Y1232" s="113">
        <v>0</v>
      </c>
      <c r="Z1232" s="113"/>
      <c r="AA1232" s="113"/>
      <c r="AB1232" s="113"/>
      <c r="AC1232" s="113"/>
      <c r="AD1232" s="113"/>
      <c r="AE1232" s="113"/>
      <c r="AG1232" s="7">
        <f>IF(Q1232&gt;0,RANK(Q1232,(N1232:P1232,Q1232:AE1232)),0)</f>
        <v>0</v>
      </c>
      <c r="AH1232" s="7">
        <f>IF(R1232&gt;0,RANK(R1232,(N1232:P1232,Q1232:AE1232)),0)</f>
        <v>0</v>
      </c>
      <c r="AI1232" s="7">
        <f>IF(T1232&gt;0,RANK(T1232,(N1232:P1232,Q1232:AE1232)),0)</f>
        <v>0</v>
      </c>
      <c r="AJ1232" s="7">
        <f>IF(S1232&gt;0,RANK(S1232,(N1232:P1232,Q1232:AE1232)),0)</f>
        <v>0</v>
      </c>
      <c r="AK1232" s="2">
        <f t="shared" si="463"/>
        <v>0</v>
      </c>
      <c r="AL1232" s="2">
        <f t="shared" si="464"/>
        <v>0</v>
      </c>
      <c r="AM1232" s="2">
        <f t="shared" si="465"/>
        <v>0</v>
      </c>
      <c r="AN1232" s="2">
        <f t="shared" si="466"/>
        <v>0</v>
      </c>
      <c r="AO1232" s="93"/>
      <c r="AP1232" t="s">
        <v>795</v>
      </c>
      <c r="AQ1232" t="s">
        <v>909</v>
      </c>
      <c r="AR1232">
        <v>6</v>
      </c>
      <c r="AT1232" s="97">
        <v>24</v>
      </c>
      <c r="AU1232" s="99">
        <v>23</v>
      </c>
      <c r="AV1232" s="103">
        <f t="shared" si="467"/>
        <v>24023</v>
      </c>
      <c r="AX1232" s="7" t="s">
        <v>1370</v>
      </c>
      <c r="BE1232" t="s">
        <v>1715</v>
      </c>
    </row>
    <row r="1233" spans="1:57" hidden="1" outlineLevel="1">
      <c r="A1233" t="s">
        <v>285</v>
      </c>
      <c r="B1233" t="s">
        <v>909</v>
      </c>
      <c r="C1233" s="1">
        <f t="shared" si="458"/>
        <v>79063</v>
      </c>
      <c r="D1233" s="7">
        <f>IF(N1233&gt;0, RANK(N1233,(N1233:P1233,Q1233:AE1233)),0)</f>
        <v>1</v>
      </c>
      <c r="E1233" s="7">
        <f>IF(O1233&gt;0,RANK(O1233,(N1233:P1233,Q1233:AE1233)),0)</f>
        <v>2</v>
      </c>
      <c r="F1233" s="7">
        <f>IF(P1233&gt;0,RANK(P1233,(N1233:P1233,Q1233:AE1233)),0)</f>
        <v>0</v>
      </c>
      <c r="G1233" s="1">
        <f t="shared" si="456"/>
        <v>23130</v>
      </c>
      <c r="H1233" s="2">
        <f t="shared" si="457"/>
        <v>0.29255150955567077</v>
      </c>
      <c r="I1233" s="2"/>
      <c r="J1233" s="2">
        <f t="shared" si="459"/>
        <v>0.64626943070715759</v>
      </c>
      <c r="K1233" s="2">
        <f t="shared" si="460"/>
        <v>0.35371792115148681</v>
      </c>
      <c r="L1233" s="2">
        <f t="shared" si="461"/>
        <v>0</v>
      </c>
      <c r="M1233" s="2">
        <f t="shared" si="462"/>
        <v>1.2648141355597886E-5</v>
      </c>
      <c r="N1233" s="113">
        <v>51096</v>
      </c>
      <c r="O1233" s="113">
        <v>27966</v>
      </c>
      <c r="P1233" s="113"/>
      <c r="Q1233" s="113"/>
      <c r="R1233" s="113"/>
      <c r="S1233" s="113"/>
      <c r="T1233" s="113"/>
      <c r="U1233" s="113"/>
      <c r="V1233" s="113"/>
      <c r="W1233" s="113"/>
      <c r="X1233" s="113"/>
      <c r="Y1233" s="113">
        <v>1</v>
      </c>
      <c r="Z1233" s="113"/>
      <c r="AA1233" s="113"/>
      <c r="AB1233" s="113"/>
      <c r="AC1233" s="113"/>
      <c r="AD1233" s="113"/>
      <c r="AE1233" s="113"/>
      <c r="AG1233" s="7">
        <f>IF(Q1233&gt;0,RANK(Q1233,(N1233:P1233,Q1233:AE1233)),0)</f>
        <v>0</v>
      </c>
      <c r="AH1233" s="7">
        <f>IF(R1233&gt;0,RANK(R1233,(N1233:P1233,Q1233:AE1233)),0)</f>
        <v>0</v>
      </c>
      <c r="AI1233" s="7">
        <f>IF(T1233&gt;0,RANK(T1233,(N1233:P1233,Q1233:AE1233)),0)</f>
        <v>0</v>
      </c>
      <c r="AJ1233" s="7">
        <f>IF(S1233&gt;0,RANK(S1233,(N1233:P1233,Q1233:AE1233)),0)</f>
        <v>0</v>
      </c>
      <c r="AK1233" s="2">
        <f t="shared" si="463"/>
        <v>0</v>
      </c>
      <c r="AL1233" s="2">
        <f t="shared" si="464"/>
        <v>0</v>
      </c>
      <c r="AM1233" s="2">
        <f t="shared" si="465"/>
        <v>0</v>
      </c>
      <c r="AN1233" s="2">
        <f t="shared" si="466"/>
        <v>0</v>
      </c>
      <c r="AO1233" s="93"/>
      <c r="AP1233" t="s">
        <v>285</v>
      </c>
      <c r="AQ1233" t="s">
        <v>909</v>
      </c>
      <c r="AR1233">
        <v>0</v>
      </c>
      <c r="AT1233" s="97">
        <v>24</v>
      </c>
      <c r="AU1233" s="99">
        <v>25</v>
      </c>
      <c r="AV1233" s="103">
        <f t="shared" si="467"/>
        <v>24025</v>
      </c>
      <c r="AX1233" s="7" t="s">
        <v>1370</v>
      </c>
      <c r="BE1233" t="s">
        <v>1716</v>
      </c>
    </row>
    <row r="1234" spans="1:57" hidden="1" outlineLevel="1">
      <c r="A1234" t="s">
        <v>1143</v>
      </c>
      <c r="B1234" t="s">
        <v>909</v>
      </c>
      <c r="C1234" s="1">
        <f t="shared" si="458"/>
        <v>97328</v>
      </c>
      <c r="D1234" s="7">
        <f>IF(N1234&gt;0, RANK(N1234,(N1234:P1234,Q1234:AE1234)),0)</f>
        <v>1</v>
      </c>
      <c r="E1234" s="7">
        <f>IF(O1234&gt;0,RANK(O1234,(N1234:P1234,Q1234:AE1234)),0)</f>
        <v>2</v>
      </c>
      <c r="F1234" s="7">
        <f>IF(P1234&gt;0,RANK(P1234,(N1234:P1234,Q1234:AE1234)),0)</f>
        <v>0</v>
      </c>
      <c r="G1234" s="1">
        <f t="shared" si="456"/>
        <v>34037</v>
      </c>
      <c r="H1234" s="2">
        <f t="shared" si="457"/>
        <v>0.34971436791057042</v>
      </c>
      <c r="I1234" s="2"/>
      <c r="J1234" s="2">
        <f t="shared" si="459"/>
        <v>0.67484177215189878</v>
      </c>
      <c r="K1234" s="2">
        <f t="shared" si="460"/>
        <v>0.3251274042413283</v>
      </c>
      <c r="L1234" s="2">
        <f t="shared" si="461"/>
        <v>0</v>
      </c>
      <c r="M1234" s="2">
        <f t="shared" si="462"/>
        <v>3.082360677292284E-5</v>
      </c>
      <c r="N1234" s="113">
        <v>65681</v>
      </c>
      <c r="O1234" s="113">
        <v>31644</v>
      </c>
      <c r="P1234" s="113"/>
      <c r="Q1234" s="113"/>
      <c r="R1234" s="113"/>
      <c r="S1234" s="113"/>
      <c r="T1234" s="113"/>
      <c r="U1234" s="113"/>
      <c r="V1234" s="113"/>
      <c r="W1234" s="113"/>
      <c r="X1234" s="113"/>
      <c r="Y1234" s="113">
        <v>3</v>
      </c>
      <c r="Z1234" s="113"/>
      <c r="AA1234" s="113"/>
      <c r="AB1234" s="113"/>
      <c r="AC1234" s="113"/>
      <c r="AD1234" s="113"/>
      <c r="AE1234" s="113"/>
      <c r="AG1234" s="7">
        <f>IF(Q1234&gt;0,RANK(Q1234,(N1234:P1234,Q1234:AE1234)),0)</f>
        <v>0</v>
      </c>
      <c r="AH1234" s="7">
        <f>IF(R1234&gt;0,RANK(R1234,(N1234:P1234,Q1234:AE1234)),0)</f>
        <v>0</v>
      </c>
      <c r="AI1234" s="7">
        <f>IF(T1234&gt;0,RANK(T1234,(N1234:P1234,Q1234:AE1234)),0)</f>
        <v>0</v>
      </c>
      <c r="AJ1234" s="7">
        <f>IF(S1234&gt;0,RANK(S1234,(N1234:P1234,Q1234:AE1234)),0)</f>
        <v>0</v>
      </c>
      <c r="AK1234" s="2">
        <f t="shared" si="463"/>
        <v>0</v>
      </c>
      <c r="AL1234" s="2">
        <f t="shared" si="464"/>
        <v>0</v>
      </c>
      <c r="AM1234" s="2">
        <f t="shared" si="465"/>
        <v>0</v>
      </c>
      <c r="AN1234" s="2">
        <f t="shared" si="466"/>
        <v>0</v>
      </c>
      <c r="AO1234" s="93"/>
      <c r="AP1234" t="s">
        <v>1143</v>
      </c>
      <c r="AQ1234" t="s">
        <v>909</v>
      </c>
      <c r="AR1234">
        <v>0</v>
      </c>
      <c r="AT1234" s="97">
        <v>24</v>
      </c>
      <c r="AU1234" s="99">
        <v>27</v>
      </c>
      <c r="AV1234" s="103">
        <f t="shared" si="467"/>
        <v>24027</v>
      </c>
      <c r="AX1234" s="7" t="s">
        <v>1370</v>
      </c>
      <c r="BE1234" t="s">
        <v>1718</v>
      </c>
    </row>
    <row r="1235" spans="1:57" hidden="1" outlineLevel="1">
      <c r="A1235" t="s">
        <v>2129</v>
      </c>
      <c r="B1235" t="s">
        <v>909</v>
      </c>
      <c r="C1235" s="1">
        <f t="shared" si="458"/>
        <v>6282</v>
      </c>
      <c r="D1235" s="7">
        <f>IF(N1235&gt;0, RANK(N1235,(N1235:P1235,Q1235:AE1235)),0)</f>
        <v>1</v>
      </c>
      <c r="E1235" s="7">
        <f>IF(O1235&gt;0,RANK(O1235,(N1235:P1235,Q1235:AE1235)),0)</f>
        <v>2</v>
      </c>
      <c r="F1235" s="7">
        <f>IF(P1235&gt;0,RANK(P1235,(N1235:P1235,Q1235:AE1235)),0)</f>
        <v>0</v>
      </c>
      <c r="G1235" s="1">
        <f t="shared" si="456"/>
        <v>2818</v>
      </c>
      <c r="H1235" s="2">
        <f t="shared" si="457"/>
        <v>0.44858325374084684</v>
      </c>
      <c r="I1235" s="2"/>
      <c r="J1235" s="2">
        <f t="shared" si="459"/>
        <v>0.72429162687042348</v>
      </c>
      <c r="K1235" s="2">
        <f t="shared" si="460"/>
        <v>0.27570837312957658</v>
      </c>
      <c r="L1235" s="2">
        <f t="shared" si="461"/>
        <v>0</v>
      </c>
      <c r="M1235" s="2">
        <f t="shared" si="462"/>
        <v>-5.5511151231257827E-17</v>
      </c>
      <c r="N1235" s="113">
        <v>4550</v>
      </c>
      <c r="O1235" s="113">
        <v>1732</v>
      </c>
      <c r="P1235" s="113"/>
      <c r="Q1235" s="113"/>
      <c r="R1235" s="113"/>
      <c r="S1235" s="113"/>
      <c r="T1235" s="113"/>
      <c r="U1235" s="113"/>
      <c r="V1235" s="113"/>
      <c r="W1235" s="113"/>
      <c r="X1235" s="113"/>
      <c r="Y1235" s="113">
        <v>0</v>
      </c>
      <c r="Z1235" s="113"/>
      <c r="AA1235" s="113"/>
      <c r="AB1235" s="113"/>
      <c r="AC1235" s="113"/>
      <c r="AD1235" s="113"/>
      <c r="AE1235" s="113"/>
      <c r="AG1235" s="7">
        <f>IF(Q1235&gt;0,RANK(Q1235,(N1235:P1235,Q1235:AE1235)),0)</f>
        <v>0</v>
      </c>
      <c r="AH1235" s="7">
        <f>IF(R1235&gt;0,RANK(R1235,(N1235:P1235,Q1235:AE1235)),0)</f>
        <v>0</v>
      </c>
      <c r="AI1235" s="7">
        <f>IF(T1235&gt;0,RANK(T1235,(N1235:P1235,Q1235:AE1235)),0)</f>
        <v>0</v>
      </c>
      <c r="AJ1235" s="7">
        <f>IF(S1235&gt;0,RANK(S1235,(N1235:P1235,Q1235:AE1235)),0)</f>
        <v>0</v>
      </c>
      <c r="AK1235" s="2">
        <f t="shared" si="463"/>
        <v>0</v>
      </c>
      <c r="AL1235" s="2">
        <f t="shared" si="464"/>
        <v>0</v>
      </c>
      <c r="AM1235" s="2">
        <f t="shared" si="465"/>
        <v>0</v>
      </c>
      <c r="AN1235" s="2">
        <f t="shared" si="466"/>
        <v>0</v>
      </c>
      <c r="AO1235" s="93"/>
      <c r="AP1235" t="s">
        <v>2129</v>
      </c>
      <c r="AQ1235" t="s">
        <v>909</v>
      </c>
      <c r="AR1235">
        <v>1</v>
      </c>
      <c r="AT1235" s="97">
        <v>24</v>
      </c>
      <c r="AU1235" s="99">
        <v>29</v>
      </c>
      <c r="AV1235" s="103">
        <f t="shared" si="467"/>
        <v>24029</v>
      </c>
      <c r="AX1235" s="7" t="s">
        <v>1370</v>
      </c>
      <c r="BE1235" t="s">
        <v>2119</v>
      </c>
    </row>
    <row r="1236" spans="1:57" hidden="1" outlineLevel="1">
      <c r="A1236" t="s">
        <v>1340</v>
      </c>
      <c r="B1236" t="s">
        <v>909</v>
      </c>
      <c r="C1236" s="1">
        <f t="shared" si="458"/>
        <v>353554</v>
      </c>
      <c r="D1236" s="7">
        <f>IF(N1236&gt;0, RANK(N1236,(N1236:P1236,Q1236:AE1236)),0)</f>
        <v>1</v>
      </c>
      <c r="E1236" s="7">
        <f>IF(O1236&gt;0,RANK(O1236,(N1236:P1236,Q1236:AE1236)),0)</f>
        <v>2</v>
      </c>
      <c r="F1236" s="7">
        <f>IF(P1236&gt;0,RANK(P1236,(N1236:P1236,Q1236:AE1236)),0)</f>
        <v>0</v>
      </c>
      <c r="G1236" s="1">
        <f t="shared" si="456"/>
        <v>141508</v>
      </c>
      <c r="H1236" s="2">
        <f t="shared" si="457"/>
        <v>0.40024437568235688</v>
      </c>
      <c r="I1236" s="2"/>
      <c r="J1236" s="2">
        <f t="shared" si="459"/>
        <v>0.70004864886269136</v>
      </c>
      <c r="K1236" s="2">
        <f t="shared" si="460"/>
        <v>0.29980427318033454</v>
      </c>
      <c r="L1236" s="2">
        <f t="shared" si="461"/>
        <v>0</v>
      </c>
      <c r="M1236" s="2">
        <f t="shared" si="462"/>
        <v>1.4707795697410653E-4</v>
      </c>
      <c r="N1236" s="113">
        <v>247505</v>
      </c>
      <c r="O1236" s="113">
        <v>105997</v>
      </c>
      <c r="P1236" s="113"/>
      <c r="Q1236" s="113"/>
      <c r="R1236" s="113"/>
      <c r="S1236" s="113"/>
      <c r="T1236" s="113"/>
      <c r="U1236" s="113"/>
      <c r="V1236" s="113"/>
      <c r="W1236" s="113"/>
      <c r="X1236" s="113"/>
      <c r="Y1236" s="113">
        <v>52</v>
      </c>
      <c r="Z1236" s="113"/>
      <c r="AA1236" s="113"/>
      <c r="AB1236" s="113"/>
      <c r="AC1236" s="113"/>
      <c r="AD1236" s="113"/>
      <c r="AE1236" s="113"/>
      <c r="AG1236" s="7">
        <f>IF(Q1236&gt;0,RANK(Q1236,(N1236:P1236,Q1236:AE1236)),0)</f>
        <v>0</v>
      </c>
      <c r="AH1236" s="7">
        <f>IF(R1236&gt;0,RANK(R1236,(N1236:P1236,Q1236:AE1236)),0)</f>
        <v>0</v>
      </c>
      <c r="AI1236" s="7">
        <f>IF(T1236&gt;0,RANK(T1236,(N1236:P1236,Q1236:AE1236)),0)</f>
        <v>0</v>
      </c>
      <c r="AJ1236" s="7">
        <f>IF(S1236&gt;0,RANK(S1236,(N1236:P1236,Q1236:AE1236)),0)</f>
        <v>0</v>
      </c>
      <c r="AK1236" s="2">
        <f t="shared" si="463"/>
        <v>0</v>
      </c>
      <c r="AL1236" s="2">
        <f t="shared" si="464"/>
        <v>0</v>
      </c>
      <c r="AM1236" s="2">
        <f t="shared" si="465"/>
        <v>0</v>
      </c>
      <c r="AN1236" s="2">
        <f t="shared" si="466"/>
        <v>0</v>
      </c>
      <c r="AO1236" s="93"/>
      <c r="AP1236" t="s">
        <v>1340</v>
      </c>
      <c r="AQ1236" t="s">
        <v>909</v>
      </c>
      <c r="AR1236">
        <v>0</v>
      </c>
      <c r="AT1236" s="97">
        <v>24</v>
      </c>
      <c r="AU1236" s="99">
        <v>31</v>
      </c>
      <c r="AV1236" s="103">
        <f t="shared" si="467"/>
        <v>24031</v>
      </c>
      <c r="AX1236" s="7" t="s">
        <v>1370</v>
      </c>
      <c r="BE1236" t="s">
        <v>2120</v>
      </c>
    </row>
    <row r="1237" spans="1:57" hidden="1" outlineLevel="1">
      <c r="A1237" t="s">
        <v>1940</v>
      </c>
      <c r="B1237" t="s">
        <v>909</v>
      </c>
      <c r="C1237" s="1">
        <f t="shared" si="458"/>
        <v>228225</v>
      </c>
      <c r="D1237" s="7">
        <f>IF(N1237&gt;0, RANK(N1237,(N1237:P1237,Q1237:AE1237)),0)</f>
        <v>1</v>
      </c>
      <c r="E1237" s="7">
        <f>IF(O1237&gt;0,RANK(O1237,(N1237:P1237,Q1237:AE1237)),0)</f>
        <v>2</v>
      </c>
      <c r="F1237" s="7">
        <f>IF(P1237&gt;0,RANK(P1237,(N1237:P1237,Q1237:AE1237)),0)</f>
        <v>0</v>
      </c>
      <c r="G1237" s="1">
        <f t="shared" si="456"/>
        <v>132036</v>
      </c>
      <c r="H1237" s="2">
        <f t="shared" si="457"/>
        <v>0.57853434111074598</v>
      </c>
      <c r="I1237" s="2"/>
      <c r="J1237" s="2">
        <f t="shared" si="459"/>
        <v>0.78926059809398619</v>
      </c>
      <c r="K1237" s="2">
        <f t="shared" si="460"/>
        <v>0.21072625698324021</v>
      </c>
      <c r="L1237" s="2">
        <f t="shared" si="461"/>
        <v>0</v>
      </c>
      <c r="M1237" s="2">
        <f t="shared" si="462"/>
        <v>1.3144922773600243E-5</v>
      </c>
      <c r="N1237" s="113">
        <v>180129</v>
      </c>
      <c r="O1237" s="113">
        <v>48093</v>
      </c>
      <c r="P1237" s="113"/>
      <c r="Q1237" s="113"/>
      <c r="R1237" s="113"/>
      <c r="S1237" s="113"/>
      <c r="T1237" s="113"/>
      <c r="U1237" s="113"/>
      <c r="V1237" s="113"/>
      <c r="W1237" s="113"/>
      <c r="X1237" s="113"/>
      <c r="Y1237" s="113">
        <v>3</v>
      </c>
      <c r="Z1237" s="113"/>
      <c r="AA1237" s="113"/>
      <c r="AB1237" s="113"/>
      <c r="AC1237" s="113"/>
      <c r="AD1237" s="113"/>
      <c r="AE1237" s="113"/>
      <c r="AG1237" s="7">
        <f>IF(Q1237&gt;0,RANK(Q1237,(N1237:P1237,Q1237:AE1237)),0)</f>
        <v>0</v>
      </c>
      <c r="AH1237" s="7">
        <f>IF(R1237&gt;0,RANK(R1237,(N1237:P1237,Q1237:AE1237)),0)</f>
        <v>0</v>
      </c>
      <c r="AI1237" s="7">
        <f>IF(T1237&gt;0,RANK(T1237,(N1237:P1237,Q1237:AE1237)),0)</f>
        <v>0</v>
      </c>
      <c r="AJ1237" s="7">
        <f>IF(S1237&gt;0,RANK(S1237,(N1237:P1237,Q1237:AE1237)),0)</f>
        <v>0</v>
      </c>
      <c r="AK1237" s="2">
        <f t="shared" si="463"/>
        <v>0</v>
      </c>
      <c r="AL1237" s="2">
        <f t="shared" si="464"/>
        <v>0</v>
      </c>
      <c r="AM1237" s="2">
        <f t="shared" si="465"/>
        <v>0</v>
      </c>
      <c r="AN1237" s="2">
        <f t="shared" si="466"/>
        <v>0</v>
      </c>
      <c r="AO1237" s="93"/>
      <c r="AP1237" t="s">
        <v>1940</v>
      </c>
      <c r="AQ1237" t="s">
        <v>909</v>
      </c>
      <c r="AR1237">
        <v>0</v>
      </c>
      <c r="AT1237" s="97">
        <v>24</v>
      </c>
      <c r="AU1237" s="99">
        <v>33</v>
      </c>
      <c r="AV1237" s="103">
        <f t="shared" si="467"/>
        <v>24033</v>
      </c>
      <c r="AX1237" s="7" t="s">
        <v>1370</v>
      </c>
      <c r="BE1237" t="s">
        <v>2121</v>
      </c>
    </row>
    <row r="1238" spans="1:57" hidden="1" outlineLevel="1">
      <c r="A1238" t="s">
        <v>1383</v>
      </c>
      <c r="B1238" t="s">
        <v>909</v>
      </c>
      <c r="C1238" s="1">
        <f t="shared" si="458"/>
        <v>12493</v>
      </c>
      <c r="D1238" s="7">
        <f>IF(N1238&gt;0, RANK(N1238,(N1238:P1238,Q1238:AE1238)),0)</f>
        <v>1</v>
      </c>
      <c r="E1238" s="7">
        <f>IF(O1238&gt;0,RANK(O1238,(N1238:P1238,Q1238:AE1238)),0)</f>
        <v>2</v>
      </c>
      <c r="F1238" s="7">
        <f>IF(P1238&gt;0,RANK(P1238,(N1238:P1238,Q1238:AE1238)),0)</f>
        <v>0</v>
      </c>
      <c r="G1238" s="1">
        <f t="shared" si="456"/>
        <v>3665</v>
      </c>
      <c r="H1238" s="2">
        <f t="shared" si="457"/>
        <v>0.29336428399903947</v>
      </c>
      <c r="I1238" s="2"/>
      <c r="J1238" s="2">
        <f t="shared" si="459"/>
        <v>0.64668214199951968</v>
      </c>
      <c r="K1238" s="2">
        <f t="shared" si="460"/>
        <v>0.35331785800048027</v>
      </c>
      <c r="L1238" s="2">
        <f t="shared" si="461"/>
        <v>0</v>
      </c>
      <c r="M1238" s="2">
        <f t="shared" si="462"/>
        <v>5.5511151231257827E-17</v>
      </c>
      <c r="N1238" s="113">
        <v>8079</v>
      </c>
      <c r="O1238" s="113">
        <v>4414</v>
      </c>
      <c r="P1238" s="113"/>
      <c r="Q1238" s="113"/>
      <c r="R1238" s="113"/>
      <c r="S1238" s="113"/>
      <c r="T1238" s="113"/>
      <c r="U1238" s="113"/>
      <c r="V1238" s="113"/>
      <c r="W1238" s="113"/>
      <c r="X1238" s="113"/>
      <c r="Y1238" s="113">
        <v>0</v>
      </c>
      <c r="Z1238" s="113"/>
      <c r="AA1238" s="113"/>
      <c r="AB1238" s="113"/>
      <c r="AC1238" s="113"/>
      <c r="AD1238" s="113"/>
      <c r="AE1238" s="113"/>
      <c r="AG1238" s="7">
        <f>IF(Q1238&gt;0,RANK(Q1238,(N1238:P1238,Q1238:AE1238)),0)</f>
        <v>0</v>
      </c>
      <c r="AH1238" s="7">
        <f>IF(R1238&gt;0,RANK(R1238,(N1238:P1238,Q1238:AE1238)),0)</f>
        <v>0</v>
      </c>
      <c r="AI1238" s="7">
        <f>IF(T1238&gt;0,RANK(T1238,(N1238:P1238,Q1238:AE1238)),0)</f>
        <v>0</v>
      </c>
      <c r="AJ1238" s="7">
        <f>IF(S1238&gt;0,RANK(S1238,(N1238:P1238,Q1238:AE1238)),0)</f>
        <v>0</v>
      </c>
      <c r="AK1238" s="2">
        <f t="shared" si="463"/>
        <v>0</v>
      </c>
      <c r="AL1238" s="2">
        <f t="shared" si="464"/>
        <v>0</v>
      </c>
      <c r="AM1238" s="2">
        <f t="shared" si="465"/>
        <v>0</v>
      </c>
      <c r="AN1238" s="2">
        <f t="shared" si="466"/>
        <v>0</v>
      </c>
      <c r="AO1238" s="93"/>
      <c r="AP1238" t="s">
        <v>1383</v>
      </c>
      <c r="AQ1238" t="s">
        <v>909</v>
      </c>
      <c r="AR1238">
        <v>1</v>
      </c>
      <c r="AT1238" s="97">
        <v>24</v>
      </c>
      <c r="AU1238" s="99">
        <v>35</v>
      </c>
      <c r="AV1238" s="103">
        <f t="shared" si="467"/>
        <v>24035</v>
      </c>
      <c r="AX1238" s="7" t="s">
        <v>1370</v>
      </c>
      <c r="BE1238" t="s">
        <v>2122</v>
      </c>
    </row>
    <row r="1239" spans="1:57" hidden="1" outlineLevel="1">
      <c r="A1239" t="s">
        <v>1561</v>
      </c>
      <c r="B1239" t="s">
        <v>909</v>
      </c>
      <c r="C1239" s="1">
        <f t="shared" si="458"/>
        <v>21493</v>
      </c>
      <c r="D1239" s="7">
        <f>IF(N1239&gt;0, RANK(N1239,(N1239:P1239,Q1239:AE1239)),0)</f>
        <v>1</v>
      </c>
      <c r="E1239" s="7">
        <f>IF(O1239&gt;0,RANK(O1239,(N1239:P1239,Q1239:AE1239)),0)</f>
        <v>2</v>
      </c>
      <c r="F1239" s="7">
        <f>IF(P1239&gt;0,RANK(P1239,(N1239:P1239,Q1239:AE1239)),0)</f>
        <v>0</v>
      </c>
      <c r="G1239" s="1">
        <f t="shared" si="456"/>
        <v>6402</v>
      </c>
      <c r="H1239" s="2">
        <f t="shared" si="457"/>
        <v>0.29786442097427068</v>
      </c>
      <c r="I1239" s="2"/>
      <c r="J1239" s="2">
        <f t="shared" si="459"/>
        <v>0.64872283999441682</v>
      </c>
      <c r="K1239" s="2">
        <f t="shared" si="460"/>
        <v>0.35085841902014608</v>
      </c>
      <c r="L1239" s="2">
        <f t="shared" si="461"/>
        <v>0</v>
      </c>
      <c r="M1239" s="2">
        <f t="shared" si="462"/>
        <v>4.1874098543709382E-4</v>
      </c>
      <c r="N1239" s="113">
        <v>13943</v>
      </c>
      <c r="O1239" s="113">
        <v>7541</v>
      </c>
      <c r="P1239" s="113"/>
      <c r="Q1239" s="113"/>
      <c r="R1239" s="113"/>
      <c r="S1239" s="113"/>
      <c r="T1239" s="113"/>
      <c r="U1239" s="113"/>
      <c r="V1239" s="113"/>
      <c r="W1239" s="113"/>
      <c r="X1239" s="113"/>
      <c r="Y1239" s="113">
        <v>9</v>
      </c>
      <c r="Z1239" s="113"/>
      <c r="AA1239" s="113"/>
      <c r="AB1239" s="113"/>
      <c r="AC1239" s="113"/>
      <c r="AD1239" s="113"/>
      <c r="AE1239" s="113"/>
      <c r="AG1239" s="7">
        <f>IF(Q1239&gt;0,RANK(Q1239,(N1239:P1239,Q1239:AE1239)),0)</f>
        <v>0</v>
      </c>
      <c r="AH1239" s="7">
        <f>IF(R1239&gt;0,RANK(R1239,(N1239:P1239,Q1239:AE1239)),0)</f>
        <v>0</v>
      </c>
      <c r="AI1239" s="7">
        <f>IF(T1239&gt;0,RANK(T1239,(N1239:P1239,Q1239:AE1239)),0)</f>
        <v>0</v>
      </c>
      <c r="AJ1239" s="7">
        <f>IF(S1239&gt;0,RANK(S1239,(N1239:P1239,Q1239:AE1239)),0)</f>
        <v>0</v>
      </c>
      <c r="AK1239" s="2">
        <f t="shared" si="463"/>
        <v>0</v>
      </c>
      <c r="AL1239" s="2">
        <f t="shared" si="464"/>
        <v>0</v>
      </c>
      <c r="AM1239" s="2">
        <f t="shared" si="465"/>
        <v>0</v>
      </c>
      <c r="AN1239" s="2">
        <f t="shared" si="466"/>
        <v>0</v>
      </c>
      <c r="AO1239" s="93"/>
      <c r="AP1239" t="s">
        <v>1561</v>
      </c>
      <c r="AQ1239" t="s">
        <v>909</v>
      </c>
      <c r="AR1239">
        <v>5</v>
      </c>
      <c r="AT1239" s="97">
        <v>24</v>
      </c>
      <c r="AU1239" s="99">
        <v>37</v>
      </c>
      <c r="AV1239" s="103">
        <f t="shared" si="467"/>
        <v>24037</v>
      </c>
      <c r="AX1239" s="7" t="s">
        <v>1370</v>
      </c>
      <c r="BE1239" t="s">
        <v>2123</v>
      </c>
    </row>
    <row r="1240" spans="1:57" hidden="1" outlineLevel="1">
      <c r="A1240" t="s">
        <v>1196</v>
      </c>
      <c r="B1240" t="s">
        <v>909</v>
      </c>
      <c r="C1240" s="1">
        <f t="shared" si="458"/>
        <v>6535</v>
      </c>
      <c r="D1240" s="7">
        <f>IF(N1240&gt;0, RANK(N1240,(N1240:P1240,Q1240:AE1240)),0)</f>
        <v>1</v>
      </c>
      <c r="E1240" s="7">
        <f>IF(O1240&gt;0,RANK(O1240,(N1240:P1240,Q1240:AE1240)),0)</f>
        <v>2</v>
      </c>
      <c r="F1240" s="7">
        <f>IF(P1240&gt;0,RANK(P1240,(N1240:P1240,Q1240:AE1240)),0)</f>
        <v>0</v>
      </c>
      <c r="G1240" s="1">
        <f t="shared" si="456"/>
        <v>2595</v>
      </c>
      <c r="H1240" s="2">
        <f t="shared" si="457"/>
        <v>0.39709257842387147</v>
      </c>
      <c r="I1240" s="2"/>
      <c r="J1240" s="2">
        <f t="shared" si="459"/>
        <v>0.69854628921193573</v>
      </c>
      <c r="K1240" s="2">
        <f t="shared" si="460"/>
        <v>0.30145371078806427</v>
      </c>
      <c r="L1240" s="2">
        <f t="shared" si="461"/>
        <v>0</v>
      </c>
      <c r="M1240" s="2">
        <f t="shared" si="462"/>
        <v>0</v>
      </c>
      <c r="N1240" s="113">
        <v>4565</v>
      </c>
      <c r="O1240" s="113">
        <v>1970</v>
      </c>
      <c r="P1240" s="113"/>
      <c r="Q1240" s="113"/>
      <c r="R1240" s="113"/>
      <c r="S1240" s="113"/>
      <c r="T1240" s="113"/>
      <c r="U1240" s="113"/>
      <c r="V1240" s="113"/>
      <c r="W1240" s="113"/>
      <c r="X1240" s="113"/>
      <c r="Y1240" s="113">
        <v>0</v>
      </c>
      <c r="Z1240" s="113"/>
      <c r="AA1240" s="113"/>
      <c r="AB1240" s="113"/>
      <c r="AC1240" s="113"/>
      <c r="AD1240" s="113"/>
      <c r="AE1240" s="113"/>
      <c r="AG1240" s="7">
        <f>IF(Q1240&gt;0,RANK(Q1240,(N1240:P1240,Q1240:AE1240)),0)</f>
        <v>0</v>
      </c>
      <c r="AH1240" s="7">
        <f>IF(R1240&gt;0,RANK(R1240,(N1240:P1240,Q1240:AE1240)),0)</f>
        <v>0</v>
      </c>
      <c r="AI1240" s="7">
        <f>IF(T1240&gt;0,RANK(T1240,(N1240:P1240,Q1240:AE1240)),0)</f>
        <v>0</v>
      </c>
      <c r="AJ1240" s="7">
        <f>IF(S1240&gt;0,RANK(S1240,(N1240:P1240,Q1240:AE1240)),0)</f>
        <v>0</v>
      </c>
      <c r="AK1240" s="2">
        <f t="shared" si="463"/>
        <v>0</v>
      </c>
      <c r="AL1240" s="2">
        <f t="shared" si="464"/>
        <v>0</v>
      </c>
      <c r="AM1240" s="2">
        <f t="shared" si="465"/>
        <v>0</v>
      </c>
      <c r="AN1240" s="2">
        <f t="shared" si="466"/>
        <v>0</v>
      </c>
      <c r="AO1240" s="93"/>
      <c r="AP1240" t="s">
        <v>1196</v>
      </c>
      <c r="AQ1240" t="s">
        <v>909</v>
      </c>
      <c r="AR1240">
        <v>1</v>
      </c>
      <c r="AT1240" s="97">
        <v>24</v>
      </c>
      <c r="AU1240" s="99">
        <v>39</v>
      </c>
      <c r="AV1240" s="103">
        <f t="shared" si="467"/>
        <v>24039</v>
      </c>
      <c r="AX1240" s="7" t="s">
        <v>1370</v>
      </c>
      <c r="BE1240" t="s">
        <v>1859</v>
      </c>
    </row>
    <row r="1241" spans="1:57" hidden="1" outlineLevel="1">
      <c r="A1241" t="s">
        <v>1277</v>
      </c>
      <c r="B1241" t="s">
        <v>909</v>
      </c>
      <c r="C1241" s="1">
        <f t="shared" si="458"/>
        <v>11403</v>
      </c>
      <c r="D1241" s="7">
        <f>IF(N1241&gt;0, RANK(N1241,(N1241:P1241,Q1241:AE1241)),0)</f>
        <v>1</v>
      </c>
      <c r="E1241" s="7">
        <f>IF(O1241&gt;0,RANK(O1241,(N1241:P1241,Q1241:AE1241)),0)</f>
        <v>2</v>
      </c>
      <c r="F1241" s="7">
        <f>IF(P1241&gt;0,RANK(P1241,(N1241:P1241,Q1241:AE1241)),0)</f>
        <v>0</v>
      </c>
      <c r="G1241" s="1">
        <f t="shared" si="456"/>
        <v>3471</v>
      </c>
      <c r="H1241" s="2">
        <f t="shared" si="457"/>
        <v>0.30439358063667454</v>
      </c>
      <c r="I1241" s="2"/>
      <c r="J1241" s="2">
        <f t="shared" si="459"/>
        <v>0.65219679031833733</v>
      </c>
      <c r="K1241" s="2">
        <f t="shared" si="460"/>
        <v>0.34780320968166273</v>
      </c>
      <c r="L1241" s="2">
        <f t="shared" si="461"/>
        <v>0</v>
      </c>
      <c r="M1241" s="2">
        <f t="shared" si="462"/>
        <v>-5.5511151231257827E-17</v>
      </c>
      <c r="N1241" s="113">
        <v>7437</v>
      </c>
      <c r="O1241" s="113">
        <v>3966</v>
      </c>
      <c r="P1241" s="113"/>
      <c r="Q1241" s="113"/>
      <c r="R1241" s="113"/>
      <c r="S1241" s="113"/>
      <c r="T1241" s="113"/>
      <c r="U1241" s="113"/>
      <c r="V1241" s="113"/>
      <c r="W1241" s="113"/>
      <c r="X1241" s="113"/>
      <c r="Y1241" s="113">
        <v>0</v>
      </c>
      <c r="Z1241" s="113"/>
      <c r="AA1241" s="113"/>
      <c r="AB1241" s="113"/>
      <c r="AC1241" s="113"/>
      <c r="AD1241" s="113"/>
      <c r="AE1241" s="113"/>
      <c r="AG1241" s="7">
        <f>IF(Q1241&gt;0,RANK(Q1241,(N1241:P1241,Q1241:AE1241)),0)</f>
        <v>0</v>
      </c>
      <c r="AH1241" s="7">
        <f>IF(R1241&gt;0,RANK(R1241,(N1241:P1241,Q1241:AE1241)),0)</f>
        <v>0</v>
      </c>
      <c r="AI1241" s="7">
        <f>IF(T1241&gt;0,RANK(T1241,(N1241:P1241,Q1241:AE1241)),0)</f>
        <v>0</v>
      </c>
      <c r="AJ1241" s="7">
        <f>IF(S1241&gt;0,RANK(S1241,(N1241:P1241,Q1241:AE1241)),0)</f>
        <v>0</v>
      </c>
      <c r="AK1241" s="2">
        <f t="shared" si="463"/>
        <v>0</v>
      </c>
      <c r="AL1241" s="2">
        <f t="shared" si="464"/>
        <v>0</v>
      </c>
      <c r="AM1241" s="2">
        <f t="shared" si="465"/>
        <v>0</v>
      </c>
      <c r="AN1241" s="2">
        <f t="shared" si="466"/>
        <v>0</v>
      </c>
      <c r="AO1241" s="93"/>
      <c r="AP1241" t="s">
        <v>1277</v>
      </c>
      <c r="AQ1241" t="s">
        <v>909</v>
      </c>
      <c r="AR1241">
        <v>1</v>
      </c>
      <c r="AT1241" s="97">
        <v>24</v>
      </c>
      <c r="AU1241" s="99">
        <v>41</v>
      </c>
      <c r="AV1241" s="103">
        <f t="shared" si="467"/>
        <v>24041</v>
      </c>
      <c r="AX1241" s="7" t="s">
        <v>1370</v>
      </c>
      <c r="BE1241" t="s">
        <v>1011</v>
      </c>
    </row>
    <row r="1242" spans="1:57" hidden="1" outlineLevel="1">
      <c r="A1242" t="s">
        <v>2040</v>
      </c>
      <c r="B1242" t="s">
        <v>909</v>
      </c>
      <c r="C1242" s="1">
        <f t="shared" si="458"/>
        <v>39739</v>
      </c>
      <c r="D1242" s="7">
        <f>IF(N1242&gt;0, RANK(N1242,(N1242:P1242,Q1242:AE1242)),0)</f>
        <v>1</v>
      </c>
      <c r="E1242" s="7">
        <f>IF(O1242&gt;0,RANK(O1242,(N1242:P1242,Q1242:AE1242)),0)</f>
        <v>2</v>
      </c>
      <c r="F1242" s="7">
        <f>IF(P1242&gt;0,RANK(P1242,(N1242:P1242,Q1242:AE1242)),0)</f>
        <v>0</v>
      </c>
      <c r="G1242" s="1">
        <f t="shared" si="456"/>
        <v>9259</v>
      </c>
      <c r="H1242" s="2">
        <f t="shared" si="457"/>
        <v>0.23299529429527668</v>
      </c>
      <c r="I1242" s="2"/>
      <c r="J1242" s="2">
        <f t="shared" si="459"/>
        <v>0.61649764714763833</v>
      </c>
      <c r="K1242" s="2">
        <f t="shared" si="460"/>
        <v>0.38350235285236167</v>
      </c>
      <c r="L1242" s="2">
        <f t="shared" si="461"/>
        <v>0</v>
      </c>
      <c r="M1242" s="2">
        <f t="shared" si="462"/>
        <v>0</v>
      </c>
      <c r="N1242" s="113">
        <v>24499</v>
      </c>
      <c r="O1242" s="113">
        <v>15240</v>
      </c>
      <c r="P1242" s="113"/>
      <c r="Q1242" s="113"/>
      <c r="R1242" s="113"/>
      <c r="S1242" s="113"/>
      <c r="T1242" s="113"/>
      <c r="U1242" s="113"/>
      <c r="V1242" s="113"/>
      <c r="W1242" s="113"/>
      <c r="X1242" s="113"/>
      <c r="Y1242" s="113">
        <v>0</v>
      </c>
      <c r="Z1242" s="113"/>
      <c r="AA1242" s="113"/>
      <c r="AB1242" s="113"/>
      <c r="AC1242" s="113"/>
      <c r="AD1242" s="113"/>
      <c r="AE1242" s="113"/>
      <c r="AG1242" s="7">
        <f>IF(Q1242&gt;0,RANK(Q1242,(N1242:P1242,Q1242:AE1242)),0)</f>
        <v>0</v>
      </c>
      <c r="AH1242" s="7">
        <f>IF(R1242&gt;0,RANK(R1242,(N1242:P1242,Q1242:AE1242)),0)</f>
        <v>0</v>
      </c>
      <c r="AI1242" s="7">
        <f>IF(T1242&gt;0,RANK(T1242,(N1242:P1242,Q1242:AE1242)),0)</f>
        <v>0</v>
      </c>
      <c r="AJ1242" s="7">
        <f>IF(S1242&gt;0,RANK(S1242,(N1242:P1242,Q1242:AE1242)),0)</f>
        <v>0</v>
      </c>
      <c r="AK1242" s="2">
        <f t="shared" si="463"/>
        <v>0</v>
      </c>
      <c r="AL1242" s="2">
        <f t="shared" si="464"/>
        <v>0</v>
      </c>
      <c r="AM1242" s="2">
        <f t="shared" si="465"/>
        <v>0</v>
      </c>
      <c r="AN1242" s="2">
        <f t="shared" si="466"/>
        <v>0</v>
      </c>
      <c r="AO1242" s="93"/>
      <c r="AP1242" t="s">
        <v>2040</v>
      </c>
      <c r="AQ1242" t="s">
        <v>909</v>
      </c>
      <c r="AR1242">
        <v>6</v>
      </c>
      <c r="AT1242" s="97">
        <v>24</v>
      </c>
      <c r="AU1242" s="99">
        <v>43</v>
      </c>
      <c r="AV1242" s="103">
        <f t="shared" si="467"/>
        <v>24043</v>
      </c>
      <c r="AX1242" s="7" t="s">
        <v>1370</v>
      </c>
      <c r="BE1242" t="s">
        <v>1140</v>
      </c>
    </row>
    <row r="1243" spans="1:57" hidden="1" outlineLevel="1">
      <c r="A1243" t="s">
        <v>930</v>
      </c>
      <c r="B1243" t="s">
        <v>909</v>
      </c>
      <c r="C1243" s="1">
        <f t="shared" si="458"/>
        <v>26364</v>
      </c>
      <c r="D1243" s="7">
        <f>IF(N1243&gt;0, RANK(N1243,(N1243:P1243,Q1243:AE1243)),0)</f>
        <v>1</v>
      </c>
      <c r="E1243" s="7">
        <f>IF(O1243&gt;0,RANK(O1243,(N1243:P1243,Q1243:AE1243)),0)</f>
        <v>2</v>
      </c>
      <c r="F1243" s="7">
        <f>IF(P1243&gt;0,RANK(P1243,(N1243:P1243,Q1243:AE1243)),0)</f>
        <v>0</v>
      </c>
      <c r="G1243" s="1">
        <f t="shared" si="456"/>
        <v>9062</v>
      </c>
      <c r="H1243" s="2">
        <f t="shared" si="457"/>
        <v>0.34372629343043543</v>
      </c>
      <c r="I1243" s="2"/>
      <c r="J1243" s="2">
        <f t="shared" si="459"/>
        <v>0.67186314671521774</v>
      </c>
      <c r="K1243" s="2">
        <f t="shared" si="460"/>
        <v>0.32813685328478226</v>
      </c>
      <c r="L1243" s="2">
        <f t="shared" si="461"/>
        <v>0</v>
      </c>
      <c r="M1243" s="2">
        <f t="shared" si="462"/>
        <v>0</v>
      </c>
      <c r="N1243" s="113">
        <v>17713</v>
      </c>
      <c r="O1243" s="113">
        <v>8651</v>
      </c>
      <c r="P1243" s="113"/>
      <c r="Q1243" s="113"/>
      <c r="R1243" s="113"/>
      <c r="S1243" s="113"/>
      <c r="T1243" s="113"/>
      <c r="U1243" s="113"/>
      <c r="V1243" s="113"/>
      <c r="W1243" s="113"/>
      <c r="X1243" s="113"/>
      <c r="Y1243" s="113">
        <v>0</v>
      </c>
      <c r="Z1243" s="113"/>
      <c r="AA1243" s="113"/>
      <c r="AB1243" s="113"/>
      <c r="AC1243" s="113"/>
      <c r="AD1243" s="113"/>
      <c r="AE1243" s="113"/>
      <c r="AG1243" s="7">
        <f>IF(Q1243&gt;0,RANK(Q1243,(N1243:P1243,Q1243:AE1243)),0)</f>
        <v>0</v>
      </c>
      <c r="AH1243" s="7">
        <f>IF(R1243&gt;0,RANK(R1243,(N1243:P1243,Q1243:AE1243)),0)</f>
        <v>0</v>
      </c>
      <c r="AI1243" s="7">
        <f>IF(T1243&gt;0,RANK(T1243,(N1243:P1243,Q1243:AE1243)),0)</f>
        <v>0</v>
      </c>
      <c r="AJ1243" s="7">
        <f>IF(S1243&gt;0,RANK(S1243,(N1243:P1243,Q1243:AE1243)),0)</f>
        <v>0</v>
      </c>
      <c r="AK1243" s="2">
        <f t="shared" si="463"/>
        <v>0</v>
      </c>
      <c r="AL1243" s="2">
        <f t="shared" si="464"/>
        <v>0</v>
      </c>
      <c r="AM1243" s="2">
        <f t="shared" si="465"/>
        <v>0</v>
      </c>
      <c r="AN1243" s="2">
        <f t="shared" si="466"/>
        <v>0</v>
      </c>
      <c r="AO1243" s="93"/>
      <c r="AP1243" t="s">
        <v>930</v>
      </c>
      <c r="AQ1243" t="s">
        <v>909</v>
      </c>
      <c r="AR1243">
        <v>1</v>
      </c>
      <c r="AT1243" s="97">
        <v>24</v>
      </c>
      <c r="AU1243" s="99">
        <v>45</v>
      </c>
      <c r="AV1243" s="103">
        <f t="shared" si="467"/>
        <v>24045</v>
      </c>
      <c r="AX1243" s="7" t="s">
        <v>1370</v>
      </c>
      <c r="BE1243" t="s">
        <v>1141</v>
      </c>
    </row>
    <row r="1244" spans="1:57" hidden="1" outlineLevel="1">
      <c r="A1244" t="s">
        <v>1400</v>
      </c>
      <c r="B1244" t="s">
        <v>909</v>
      </c>
      <c r="C1244" s="1">
        <f t="shared" si="458"/>
        <v>15769</v>
      </c>
      <c r="D1244" s="7">
        <f>IF(N1244&gt;0, RANK(N1244,(N1244:P1244,Q1244:AE1244)),0)</f>
        <v>1</v>
      </c>
      <c r="E1244" s="7">
        <f>IF(O1244&gt;0,RANK(O1244,(N1244:P1244,Q1244:AE1244)),0)</f>
        <v>2</v>
      </c>
      <c r="F1244" s="7">
        <f>IF(P1244&gt;0,RANK(P1244,(N1244:P1244,Q1244:AE1244)),0)</f>
        <v>0</v>
      </c>
      <c r="G1244" s="1">
        <f t="shared" si="456"/>
        <v>7231</v>
      </c>
      <c r="H1244" s="2">
        <f t="shared" si="457"/>
        <v>0.45855793011605051</v>
      </c>
      <c r="I1244" s="2"/>
      <c r="J1244" s="2">
        <f t="shared" si="459"/>
        <v>0.72927896505802525</v>
      </c>
      <c r="K1244" s="2">
        <f t="shared" si="460"/>
        <v>0.27072103494197475</v>
      </c>
      <c r="L1244" s="2">
        <f t="shared" si="461"/>
        <v>0</v>
      </c>
      <c r="M1244" s="2">
        <f t="shared" si="462"/>
        <v>0</v>
      </c>
      <c r="N1244" s="113">
        <v>11500</v>
      </c>
      <c r="O1244" s="113">
        <v>4269</v>
      </c>
      <c r="P1244" s="113"/>
      <c r="Q1244" s="113"/>
      <c r="R1244" s="113"/>
      <c r="S1244" s="113"/>
      <c r="T1244" s="113"/>
      <c r="U1244" s="113"/>
      <c r="V1244" s="113"/>
      <c r="W1244" s="113"/>
      <c r="X1244" s="113"/>
      <c r="Y1244" s="113">
        <v>0</v>
      </c>
      <c r="Z1244" s="113"/>
      <c r="AA1244" s="113"/>
      <c r="AB1244" s="113"/>
      <c r="AC1244" s="113"/>
      <c r="AD1244" s="113"/>
      <c r="AE1244" s="113"/>
      <c r="AG1244" s="7">
        <f>IF(Q1244&gt;0,RANK(Q1244,(N1244:P1244,Q1244:AE1244)),0)</f>
        <v>0</v>
      </c>
      <c r="AH1244" s="7">
        <f>IF(R1244&gt;0,RANK(R1244,(N1244:P1244,Q1244:AE1244)),0)</f>
        <v>0</v>
      </c>
      <c r="AI1244" s="7">
        <f>IF(T1244&gt;0,RANK(T1244,(N1244:P1244,Q1244:AE1244)),0)</f>
        <v>0</v>
      </c>
      <c r="AJ1244" s="7">
        <f>IF(S1244&gt;0,RANK(S1244,(N1244:P1244,Q1244:AE1244)),0)</f>
        <v>0</v>
      </c>
      <c r="AK1244" s="2">
        <f t="shared" si="463"/>
        <v>0</v>
      </c>
      <c r="AL1244" s="2">
        <f t="shared" si="464"/>
        <v>0</v>
      </c>
      <c r="AM1244" s="2">
        <f t="shared" si="465"/>
        <v>0</v>
      </c>
      <c r="AN1244" s="2">
        <f t="shared" si="466"/>
        <v>0</v>
      </c>
      <c r="AO1244" s="93"/>
      <c r="AP1244" t="s">
        <v>1400</v>
      </c>
      <c r="AQ1244" t="s">
        <v>909</v>
      </c>
      <c r="AR1244">
        <v>1</v>
      </c>
      <c r="AT1244" s="97">
        <v>24</v>
      </c>
      <c r="AU1244" s="99">
        <v>47</v>
      </c>
      <c r="AV1244" s="103">
        <f t="shared" si="467"/>
        <v>24047</v>
      </c>
      <c r="AX1244" s="7" t="s">
        <v>1370</v>
      </c>
      <c r="BE1244" t="s">
        <v>1145</v>
      </c>
    </row>
    <row r="1245" spans="1:57" collapsed="1">
      <c r="A1245" t="s">
        <v>908</v>
      </c>
      <c r="B1245" t="s">
        <v>1894</v>
      </c>
      <c r="C1245" s="1">
        <f t="shared" si="458"/>
        <v>1841361</v>
      </c>
      <c r="D1245" s="7">
        <f>IF(N1245&gt;0, RANK(N1245,(N1245:P1245,Q1245:AE1245)),0)</f>
        <v>1</v>
      </c>
      <c r="E1245" s="7">
        <f>IF(O1245&gt;0,RANK(O1245,(N1245:P1245,Q1245:AE1245)),0)</f>
        <v>2</v>
      </c>
      <c r="F1245" s="7">
        <f>IF(P1245&gt;0,RANK(P1245,(N1245:P1245,Q1245:AE1245)),0)</f>
        <v>0</v>
      </c>
      <c r="G1245" s="1">
        <f t="shared" si="456"/>
        <v>773942</v>
      </c>
      <c r="H1245" s="2">
        <f t="shared" si="457"/>
        <v>0.4203097600090368</v>
      </c>
      <c r="I1245" s="2"/>
      <c r="J1245" s="2">
        <f t="shared" si="459"/>
        <v>0.71013234232722422</v>
      </c>
      <c r="K1245" s="2">
        <f t="shared" si="460"/>
        <v>0.28982258231818747</v>
      </c>
      <c r="L1245" s="2">
        <f t="shared" si="461"/>
        <v>0</v>
      </c>
      <c r="M1245" s="2">
        <f t="shared" si="462"/>
        <v>4.5075354588308691E-5</v>
      </c>
      <c r="N1245" s="113">
        <f>SUM(N1221:N1244)</f>
        <v>1307610</v>
      </c>
      <c r="O1245" s="113">
        <f>SUM(O1221:O1244)</f>
        <v>533668</v>
      </c>
      <c r="P1245" s="113"/>
      <c r="Q1245" s="113"/>
      <c r="R1245" s="113"/>
      <c r="S1245" s="113"/>
      <c r="T1245" s="113"/>
      <c r="U1245" s="113"/>
      <c r="V1245" s="113"/>
      <c r="W1245" s="113"/>
      <c r="X1245" s="113"/>
      <c r="Y1245" s="113">
        <f>SUM(Y1221:Y1244)</f>
        <v>83</v>
      </c>
      <c r="Z1245" s="113"/>
      <c r="AA1245" s="113"/>
      <c r="AB1245" s="113"/>
      <c r="AC1245" s="113"/>
      <c r="AD1245" s="113"/>
      <c r="AE1245" s="113">
        <f>SUM(AE1221:AE1244)</f>
        <v>0</v>
      </c>
      <c r="AG1245" s="7">
        <f>IF(Q1245&gt;0,RANK(Q1245,(N1245:P1245,Q1245:AE1245)),0)</f>
        <v>0</v>
      </c>
      <c r="AH1245" s="7">
        <f>IF(R1245&gt;0,RANK(R1245,(N1245:P1245,Q1245:AE1245)),0)</f>
        <v>0</v>
      </c>
      <c r="AI1245" s="7">
        <f>IF(T1245&gt;0,RANK(T1245,(N1245:P1245,Q1245:AE1245)),0)</f>
        <v>0</v>
      </c>
      <c r="AJ1245" s="7">
        <f>IF(S1245&gt;0,RANK(S1245,(N1245:P1245,Q1245:AE1245)),0)</f>
        <v>0</v>
      </c>
      <c r="AK1245" s="2">
        <f t="shared" si="463"/>
        <v>0</v>
      </c>
      <c r="AL1245" s="2">
        <f t="shared" si="464"/>
        <v>0</v>
      </c>
      <c r="AM1245" s="2">
        <f t="shared" si="465"/>
        <v>0</v>
      </c>
      <c r="AN1245" s="2">
        <f t="shared" si="466"/>
        <v>0</v>
      </c>
      <c r="AO1245" s="93"/>
      <c r="AP1245" t="s">
        <v>908</v>
      </c>
      <c r="AQ1245" t="s">
        <v>1894</v>
      </c>
      <c r="AT1245" s="97">
        <v>24</v>
      </c>
      <c r="AU1245" s="99"/>
      <c r="AV1245" s="97">
        <v>24</v>
      </c>
      <c r="AX1245" s="7" t="s">
        <v>2353</v>
      </c>
    </row>
    <row r="1246" spans="1:57">
      <c r="C1246" s="1"/>
      <c r="E1246" s="7"/>
      <c r="F1246" s="7"/>
      <c r="I1246" s="2"/>
      <c r="N1246" s="113"/>
      <c r="O1246" s="113"/>
      <c r="P1246" s="113"/>
      <c r="Q1246" s="113"/>
      <c r="R1246" s="113"/>
      <c r="S1246" s="113"/>
      <c r="T1246" s="113"/>
      <c r="U1246" s="113"/>
      <c r="V1246" s="113"/>
      <c r="W1246" s="113"/>
      <c r="X1246" s="113"/>
      <c r="Y1246" s="113"/>
      <c r="Z1246" s="113"/>
      <c r="AA1246" s="113"/>
      <c r="AB1246" s="113"/>
      <c r="AC1246" s="113"/>
      <c r="AD1246" s="113"/>
      <c r="AE1246" s="113"/>
      <c r="AG1246" s="7"/>
      <c r="AH1246" s="7"/>
      <c r="AI1246" s="7"/>
      <c r="AJ1246" s="7"/>
      <c r="AT1246" s="97"/>
      <c r="AU1246" s="99"/>
      <c r="AV1246" s="103"/>
    </row>
    <row r="1247" spans="1:57" hidden="1" outlineLevel="1">
      <c r="A1247" t="s">
        <v>1445</v>
      </c>
      <c r="B1247" t="s">
        <v>718</v>
      </c>
      <c r="C1247" s="1">
        <f t="shared" ref="C1247:C1278" si="468">SUM(N1247:AE1247)</f>
        <v>10414</v>
      </c>
      <c r="D1247" s="7">
        <f>IF(N1247&gt;0, RANK(N1247,(N1247:P1247,Q1247:AE1247)),0)</f>
        <v>2</v>
      </c>
      <c r="E1247" s="7">
        <f>IF(O1247&gt;0,RANK(O1247,(N1247:P1247,Q1247:AE1247)),0)</f>
        <v>1</v>
      </c>
      <c r="F1247" s="7">
        <f>IF(P1247&gt;0,RANK(P1247,(N1247:P1247,Q1247:AE1247)),0)</f>
        <v>0</v>
      </c>
      <c r="G1247" s="1">
        <f t="shared" ref="G1247:G1306" si="469">IF(C1247&gt;0,MAX(N1247:P1247)-LARGE(N1247:P1247,2),0)</f>
        <v>2570</v>
      </c>
      <c r="H1247" s="2">
        <f t="shared" ref="H1247:H1306" si="470">IF(C1247&gt;0,G1247/C1247,0)</f>
        <v>0.24678317649318227</v>
      </c>
      <c r="I1247" s="2"/>
      <c r="J1247" s="2">
        <f t="shared" ref="J1247:J1278" si="471">IF($C1247=0,"-",N1247/$C1247)</f>
        <v>0.36095640483963892</v>
      </c>
      <c r="K1247" s="2">
        <f t="shared" ref="K1247:K1278" si="472">IF($C1247=0,"-",O1247/$C1247)</f>
        <v>0.60773958133282124</v>
      </c>
      <c r="L1247" s="2">
        <f t="shared" ref="L1247:L1278" si="473">IF($C1247=0,"-",P1247/$C1247)</f>
        <v>0</v>
      </c>
      <c r="M1247" s="2">
        <f t="shared" ref="M1247:M1278" si="474">IF(C1247=0,"-",(1-J1247-K1247-L1247))</f>
        <v>3.1304013827539778E-2</v>
      </c>
      <c r="N1247" s="113">
        <v>3759</v>
      </c>
      <c r="O1247" s="113">
        <v>6329</v>
      </c>
      <c r="P1247" s="113"/>
      <c r="Q1247" s="113">
        <v>326</v>
      </c>
      <c r="R1247" s="113"/>
      <c r="S1247" s="113"/>
      <c r="T1247" s="113"/>
      <c r="U1247" s="113"/>
      <c r="V1247" s="113"/>
      <c r="W1247" s="113"/>
      <c r="X1247" s="113"/>
      <c r="Y1247" s="113"/>
      <c r="Z1247" s="113"/>
      <c r="AA1247" s="113"/>
      <c r="AB1247" s="113"/>
      <c r="AC1247" s="113"/>
      <c r="AD1247" s="113"/>
      <c r="AE1247" s="113"/>
      <c r="AG1247" s="7">
        <f>IF(Q1247&gt;0,RANK(Q1247,(N1247:P1247,Q1247:AE1247)),0)</f>
        <v>3</v>
      </c>
      <c r="AH1247" s="7">
        <f>IF(R1247&gt;0,RANK(R1247,(N1247:P1247,Q1247:AE1247)),0)</f>
        <v>0</v>
      </c>
      <c r="AI1247" s="7">
        <f>IF(T1247&gt;0,RANK(T1247,(N1247:P1247,Q1247:AE1247)),0)</f>
        <v>0</v>
      </c>
      <c r="AJ1247" s="7">
        <f>IF(S1247&gt;0,RANK(S1247,(N1247:P1247,Q1247:AE1247)),0)</f>
        <v>0</v>
      </c>
      <c r="AK1247" s="2">
        <f t="shared" ref="AK1247:AK1278" si="475">IF($C1247=0,"-",Q1247/$C1247)</f>
        <v>3.1304013827539848E-2</v>
      </c>
      <c r="AL1247" s="2">
        <f t="shared" ref="AL1247:AL1278" si="476">IF($C1247=0,"-",R1247/$C1247)</f>
        <v>0</v>
      </c>
      <c r="AM1247" s="2">
        <f t="shared" ref="AM1247:AM1278" si="477">IF($C1247=0,"-",T1247/$C1247)</f>
        <v>0</v>
      </c>
      <c r="AN1247" s="2">
        <f t="shared" ref="AN1247:AN1278" si="478">IF($C1247=0,"-",S1247/$C1247)</f>
        <v>0</v>
      </c>
      <c r="AP1247" t="s">
        <v>1445</v>
      </c>
      <c r="AQ1247" t="s">
        <v>718</v>
      </c>
      <c r="AR1247">
        <v>9</v>
      </c>
      <c r="AT1247" s="97">
        <v>29</v>
      </c>
      <c r="AU1247" s="99">
        <v>1</v>
      </c>
      <c r="AV1247" s="103">
        <f t="shared" ref="AV1247:AV1275" si="479">1000*AT1247+AU1247</f>
        <v>29001</v>
      </c>
      <c r="AX1247" s="7" t="s">
        <v>1370</v>
      </c>
    </row>
    <row r="1248" spans="1:57" hidden="1" outlineLevel="1">
      <c r="A1248" t="s">
        <v>1020</v>
      </c>
      <c r="B1248" t="s">
        <v>718</v>
      </c>
      <c r="C1248" s="1">
        <f t="shared" si="468"/>
        <v>7316</v>
      </c>
      <c r="D1248" s="7">
        <f>IF(N1248&gt;0, RANK(N1248,(N1248:P1248,Q1248:AE1248)),0)</f>
        <v>2</v>
      </c>
      <c r="E1248" s="7">
        <f>IF(O1248&gt;0,RANK(O1248,(N1248:P1248,Q1248:AE1248)),0)</f>
        <v>1</v>
      </c>
      <c r="F1248" s="7">
        <f>IF(P1248&gt;0,RANK(P1248,(N1248:P1248,Q1248:AE1248)),0)</f>
        <v>0</v>
      </c>
      <c r="G1248" s="1">
        <f t="shared" si="469"/>
        <v>1286</v>
      </c>
      <c r="H1248" s="2">
        <f t="shared" si="470"/>
        <v>0.17577911427009293</v>
      </c>
      <c r="I1248" s="2"/>
      <c r="J1248" s="2">
        <f t="shared" si="471"/>
        <v>0.39803171131765991</v>
      </c>
      <c r="K1248" s="2">
        <f t="shared" si="472"/>
        <v>0.57381082558775287</v>
      </c>
      <c r="L1248" s="2">
        <f t="shared" si="473"/>
        <v>0</v>
      </c>
      <c r="M1248" s="2">
        <f t="shared" si="474"/>
        <v>2.8157463094587221E-2</v>
      </c>
      <c r="N1248" s="113">
        <v>2912</v>
      </c>
      <c r="O1248" s="113">
        <v>4198</v>
      </c>
      <c r="P1248" s="113"/>
      <c r="Q1248" s="113">
        <v>206</v>
      </c>
      <c r="R1248" s="113"/>
      <c r="S1248" s="113"/>
      <c r="T1248" s="113"/>
      <c r="U1248" s="113"/>
      <c r="V1248" s="113"/>
      <c r="W1248" s="113"/>
      <c r="X1248" s="113"/>
      <c r="Y1248" s="113"/>
      <c r="Z1248" s="113"/>
      <c r="AA1248" s="113"/>
      <c r="AB1248" s="113"/>
      <c r="AC1248" s="113"/>
      <c r="AD1248" s="113"/>
      <c r="AE1248" s="113"/>
      <c r="AG1248" s="7">
        <f>IF(Q1248&gt;0,RANK(Q1248,(N1248:P1248,Q1248:AE1248)),0)</f>
        <v>3</v>
      </c>
      <c r="AH1248" s="7">
        <f>IF(R1248&gt;0,RANK(R1248,(N1248:P1248,Q1248:AE1248)),0)</f>
        <v>0</v>
      </c>
      <c r="AI1248" s="7">
        <f>IF(T1248&gt;0,RANK(T1248,(N1248:P1248,Q1248:AE1248)),0)</f>
        <v>0</v>
      </c>
      <c r="AJ1248" s="7">
        <f>IF(S1248&gt;0,RANK(S1248,(N1248:P1248,Q1248:AE1248)),0)</f>
        <v>0</v>
      </c>
      <c r="AK1248" s="2">
        <f t="shared" si="475"/>
        <v>2.8157463094587207E-2</v>
      </c>
      <c r="AL1248" s="2">
        <f t="shared" si="476"/>
        <v>0</v>
      </c>
      <c r="AM1248" s="2">
        <f t="shared" si="477"/>
        <v>0</v>
      </c>
      <c r="AN1248" s="2">
        <f t="shared" si="478"/>
        <v>0</v>
      </c>
      <c r="AP1248" t="s">
        <v>1020</v>
      </c>
      <c r="AQ1248" t="s">
        <v>718</v>
      </c>
      <c r="AR1248">
        <v>6</v>
      </c>
      <c r="AT1248" s="97">
        <v>29</v>
      </c>
      <c r="AU1248" s="99">
        <v>3</v>
      </c>
      <c r="AV1248" s="103">
        <f t="shared" si="479"/>
        <v>29003</v>
      </c>
      <c r="AX1248" s="7" t="s">
        <v>1370</v>
      </c>
    </row>
    <row r="1249" spans="1:50" hidden="1" outlineLevel="1">
      <c r="A1249" t="s">
        <v>717</v>
      </c>
      <c r="B1249" t="s">
        <v>718</v>
      </c>
      <c r="C1249" s="1">
        <f t="shared" si="468"/>
        <v>3183</v>
      </c>
      <c r="D1249" s="7">
        <f>IF(N1249&gt;0, RANK(N1249,(N1249:P1249,Q1249:AE1249)),0)</f>
        <v>2</v>
      </c>
      <c r="E1249" s="7">
        <f>IF(O1249&gt;0,RANK(O1249,(N1249:P1249,Q1249:AE1249)),0)</f>
        <v>1</v>
      </c>
      <c r="F1249" s="7">
        <f>IF(P1249&gt;0,RANK(P1249,(N1249:P1249,Q1249:AE1249)),0)</f>
        <v>0</v>
      </c>
      <c r="G1249" s="1">
        <f t="shared" si="469"/>
        <v>792</v>
      </c>
      <c r="H1249" s="2">
        <f t="shared" si="470"/>
        <v>0.24882186616399624</v>
      </c>
      <c r="I1249" s="2"/>
      <c r="J1249" s="2">
        <f t="shared" si="471"/>
        <v>0.35909519321394912</v>
      </c>
      <c r="K1249" s="2">
        <f t="shared" si="472"/>
        <v>0.60791705937794538</v>
      </c>
      <c r="L1249" s="2">
        <f t="shared" si="473"/>
        <v>0</v>
      </c>
      <c r="M1249" s="2">
        <f t="shared" si="474"/>
        <v>3.2987747408105506E-2</v>
      </c>
      <c r="N1249" s="113">
        <v>1143</v>
      </c>
      <c r="O1249" s="113">
        <v>1935</v>
      </c>
      <c r="P1249" s="113"/>
      <c r="Q1249" s="113">
        <v>105</v>
      </c>
      <c r="R1249" s="113"/>
      <c r="S1249" s="113"/>
      <c r="T1249" s="113"/>
      <c r="U1249" s="113"/>
      <c r="V1249" s="113"/>
      <c r="W1249" s="113"/>
      <c r="X1249" s="113"/>
      <c r="Y1249" s="113"/>
      <c r="Z1249" s="113"/>
      <c r="AA1249" s="113"/>
      <c r="AB1249" s="113"/>
      <c r="AC1249" s="113"/>
      <c r="AD1249" s="113"/>
      <c r="AE1249" s="113"/>
      <c r="AG1249" s="7">
        <f>IF(Q1249&gt;0,RANK(Q1249,(N1249:P1249,Q1249:AE1249)),0)</f>
        <v>3</v>
      </c>
      <c r="AH1249" s="7">
        <f>IF(R1249&gt;0,RANK(R1249,(N1249:P1249,Q1249:AE1249)),0)</f>
        <v>0</v>
      </c>
      <c r="AI1249" s="7">
        <f>IF(T1249&gt;0,RANK(T1249,(N1249:P1249,Q1249:AE1249)),0)</f>
        <v>0</v>
      </c>
      <c r="AJ1249" s="7">
        <f>IF(S1249&gt;0,RANK(S1249,(N1249:P1249,Q1249:AE1249)),0)</f>
        <v>0</v>
      </c>
      <c r="AK1249" s="2">
        <f t="shared" si="475"/>
        <v>3.2987747408105561E-2</v>
      </c>
      <c r="AL1249" s="2">
        <f t="shared" si="476"/>
        <v>0</v>
      </c>
      <c r="AM1249" s="2">
        <f t="shared" si="477"/>
        <v>0</v>
      </c>
      <c r="AN1249" s="2">
        <f t="shared" si="478"/>
        <v>0</v>
      </c>
      <c r="AP1249" t="s">
        <v>717</v>
      </c>
      <c r="AQ1249" t="s">
        <v>718</v>
      </c>
      <c r="AR1249">
        <v>6</v>
      </c>
      <c r="AT1249" s="97">
        <v>29</v>
      </c>
      <c r="AU1249" s="99">
        <v>5</v>
      </c>
      <c r="AV1249" s="103">
        <f t="shared" si="479"/>
        <v>29005</v>
      </c>
      <c r="AX1249" s="7" t="s">
        <v>1370</v>
      </c>
    </row>
    <row r="1250" spans="1:50" hidden="1" outlineLevel="1">
      <c r="A1250" t="s">
        <v>2185</v>
      </c>
      <c r="B1250" t="s">
        <v>718</v>
      </c>
      <c r="C1250" s="1">
        <f t="shared" si="468"/>
        <v>10506</v>
      </c>
      <c r="D1250" s="7">
        <f>IF(N1250&gt;0, RANK(N1250,(N1250:P1250,Q1250:AE1250)),0)</f>
        <v>2</v>
      </c>
      <c r="E1250" s="7">
        <f>IF(O1250&gt;0,RANK(O1250,(N1250:P1250,Q1250:AE1250)),0)</f>
        <v>1</v>
      </c>
      <c r="F1250" s="7">
        <f>IF(P1250&gt;0,RANK(P1250,(N1250:P1250,Q1250:AE1250)),0)</f>
        <v>0</v>
      </c>
      <c r="G1250" s="1">
        <f t="shared" si="469"/>
        <v>2012</v>
      </c>
      <c r="H1250" s="2">
        <f t="shared" si="470"/>
        <v>0.19150961355415952</v>
      </c>
      <c r="I1250" s="2"/>
      <c r="J1250" s="2">
        <f t="shared" si="471"/>
        <v>0.38834951456310679</v>
      </c>
      <c r="K1250" s="2">
        <f t="shared" si="472"/>
        <v>0.57985912811726636</v>
      </c>
      <c r="L1250" s="2">
        <f t="shared" si="473"/>
        <v>0</v>
      </c>
      <c r="M1250" s="2">
        <f t="shared" si="474"/>
        <v>3.179135731962679E-2</v>
      </c>
      <c r="N1250" s="113">
        <v>4080</v>
      </c>
      <c r="O1250" s="113">
        <v>6092</v>
      </c>
      <c r="P1250" s="113"/>
      <c r="Q1250" s="113">
        <v>334</v>
      </c>
      <c r="R1250" s="113"/>
      <c r="S1250" s="113"/>
      <c r="T1250" s="113"/>
      <c r="U1250" s="113"/>
      <c r="V1250" s="113"/>
      <c r="W1250" s="113"/>
      <c r="X1250" s="113"/>
      <c r="Y1250" s="113"/>
      <c r="Z1250" s="113"/>
      <c r="AA1250" s="113"/>
      <c r="AB1250" s="113"/>
      <c r="AC1250" s="113"/>
      <c r="AD1250" s="113"/>
      <c r="AE1250" s="113"/>
      <c r="AG1250" s="7">
        <f>IF(Q1250&gt;0,RANK(Q1250,(N1250:P1250,Q1250:AE1250)),0)</f>
        <v>3</v>
      </c>
      <c r="AH1250" s="7">
        <f>IF(R1250&gt;0,RANK(R1250,(N1250:P1250,Q1250:AE1250)),0)</f>
        <v>0</v>
      </c>
      <c r="AI1250" s="7">
        <f>IF(T1250&gt;0,RANK(T1250,(N1250:P1250,Q1250:AE1250)),0)</f>
        <v>0</v>
      </c>
      <c r="AJ1250" s="7">
        <f>IF(S1250&gt;0,RANK(S1250,(N1250:P1250,Q1250:AE1250)),0)</f>
        <v>0</v>
      </c>
      <c r="AK1250" s="2">
        <f t="shared" si="475"/>
        <v>3.179135731962688E-2</v>
      </c>
      <c r="AL1250" s="2">
        <f t="shared" si="476"/>
        <v>0</v>
      </c>
      <c r="AM1250" s="2">
        <f t="shared" si="477"/>
        <v>0</v>
      </c>
      <c r="AN1250" s="2">
        <f t="shared" si="478"/>
        <v>0</v>
      </c>
      <c r="AP1250" t="s">
        <v>2185</v>
      </c>
      <c r="AQ1250" t="s">
        <v>718</v>
      </c>
      <c r="AR1250">
        <v>9</v>
      </c>
      <c r="AT1250" s="97">
        <v>29</v>
      </c>
      <c r="AU1250" s="99">
        <v>7</v>
      </c>
      <c r="AV1250" s="103">
        <f t="shared" si="479"/>
        <v>29007</v>
      </c>
      <c r="AX1250" s="7" t="s">
        <v>1370</v>
      </c>
    </row>
    <row r="1251" spans="1:50" hidden="1" outlineLevel="1">
      <c r="A1251" t="s">
        <v>1693</v>
      </c>
      <c r="B1251" t="s">
        <v>718</v>
      </c>
      <c r="C1251" s="1">
        <f t="shared" si="468"/>
        <v>12345</v>
      </c>
      <c r="D1251" s="7">
        <f>IF(N1251&gt;0, RANK(N1251,(N1251:P1251,Q1251:AE1251)),0)</f>
        <v>2</v>
      </c>
      <c r="E1251" s="7">
        <f>IF(O1251&gt;0,RANK(O1251,(N1251:P1251,Q1251:AE1251)),0)</f>
        <v>1</v>
      </c>
      <c r="F1251" s="7">
        <f>IF(P1251&gt;0,RANK(P1251,(N1251:P1251,Q1251:AE1251)),0)</f>
        <v>0</v>
      </c>
      <c r="G1251" s="1">
        <f t="shared" si="469"/>
        <v>2658</v>
      </c>
      <c r="H1251" s="2">
        <f t="shared" si="470"/>
        <v>0.21530984204131226</v>
      </c>
      <c r="I1251" s="2"/>
      <c r="J1251" s="2">
        <f t="shared" si="471"/>
        <v>0.37877683272579993</v>
      </c>
      <c r="K1251" s="2">
        <f t="shared" si="472"/>
        <v>0.59408667476711219</v>
      </c>
      <c r="L1251" s="2">
        <f t="shared" si="473"/>
        <v>0</v>
      </c>
      <c r="M1251" s="2">
        <f t="shared" si="474"/>
        <v>2.7136492507087939E-2</v>
      </c>
      <c r="N1251" s="113">
        <v>4676</v>
      </c>
      <c r="O1251" s="113">
        <v>7334</v>
      </c>
      <c r="P1251" s="113"/>
      <c r="Q1251" s="113">
        <v>335</v>
      </c>
      <c r="R1251" s="113"/>
      <c r="S1251" s="113"/>
      <c r="T1251" s="113"/>
      <c r="U1251" s="113"/>
      <c r="V1251" s="113"/>
      <c r="W1251" s="113"/>
      <c r="X1251" s="113"/>
      <c r="Y1251" s="113"/>
      <c r="Z1251" s="113"/>
      <c r="AA1251" s="113"/>
      <c r="AB1251" s="113"/>
      <c r="AC1251" s="113"/>
      <c r="AD1251" s="113"/>
      <c r="AE1251" s="113"/>
      <c r="AG1251" s="7">
        <f>IF(Q1251&gt;0,RANK(Q1251,(N1251:P1251,Q1251:AE1251)),0)</f>
        <v>3</v>
      </c>
      <c r="AH1251" s="7">
        <f>IF(R1251&gt;0,RANK(R1251,(N1251:P1251,Q1251:AE1251)),0)</f>
        <v>0</v>
      </c>
      <c r="AI1251" s="7">
        <f>IF(T1251&gt;0,RANK(T1251,(N1251:P1251,Q1251:AE1251)),0)</f>
        <v>0</v>
      </c>
      <c r="AJ1251" s="7">
        <f>IF(S1251&gt;0,RANK(S1251,(N1251:P1251,Q1251:AE1251)),0)</f>
        <v>0</v>
      </c>
      <c r="AK1251" s="2">
        <f t="shared" si="475"/>
        <v>2.7136492507087891E-2</v>
      </c>
      <c r="AL1251" s="2">
        <f t="shared" si="476"/>
        <v>0</v>
      </c>
      <c r="AM1251" s="2">
        <f t="shared" si="477"/>
        <v>0</v>
      </c>
      <c r="AN1251" s="2">
        <f t="shared" si="478"/>
        <v>0</v>
      </c>
      <c r="AP1251" t="s">
        <v>1693</v>
      </c>
      <c r="AQ1251" t="s">
        <v>718</v>
      </c>
      <c r="AR1251">
        <v>7</v>
      </c>
      <c r="AT1251" s="97">
        <v>29</v>
      </c>
      <c r="AU1251" s="99">
        <v>9</v>
      </c>
      <c r="AV1251" s="103">
        <f t="shared" si="479"/>
        <v>29009</v>
      </c>
      <c r="AX1251" s="7" t="s">
        <v>1370</v>
      </c>
    </row>
    <row r="1252" spans="1:50" hidden="1" outlineLevel="1">
      <c r="A1252" t="s">
        <v>1189</v>
      </c>
      <c r="B1252" t="s">
        <v>718</v>
      </c>
      <c r="C1252" s="1">
        <f t="shared" si="468"/>
        <v>5170</v>
      </c>
      <c r="D1252" s="7">
        <f>IF(N1252&gt;0, RANK(N1252,(N1252:P1252,Q1252:AE1252)),0)</f>
        <v>2</v>
      </c>
      <c r="E1252" s="7">
        <f>IF(O1252&gt;0,RANK(O1252,(N1252:P1252,Q1252:AE1252)),0)</f>
        <v>1</v>
      </c>
      <c r="F1252" s="7">
        <f>IF(P1252&gt;0,RANK(P1252,(N1252:P1252,Q1252:AE1252)),0)</f>
        <v>0</v>
      </c>
      <c r="G1252" s="1">
        <f t="shared" si="469"/>
        <v>2369</v>
      </c>
      <c r="H1252" s="2">
        <f t="shared" si="470"/>
        <v>0.45822050290135397</v>
      </c>
      <c r="I1252" s="2"/>
      <c r="J1252" s="2">
        <f t="shared" si="471"/>
        <v>0.2528046421663443</v>
      </c>
      <c r="K1252" s="2">
        <f t="shared" si="472"/>
        <v>0.71102514506769821</v>
      </c>
      <c r="L1252" s="2">
        <f t="shared" si="473"/>
        <v>0</v>
      </c>
      <c r="M1252" s="2">
        <f t="shared" si="474"/>
        <v>3.6170212765957444E-2</v>
      </c>
      <c r="N1252" s="113">
        <v>1307</v>
      </c>
      <c r="O1252" s="113">
        <v>3676</v>
      </c>
      <c r="P1252" s="113"/>
      <c r="Q1252" s="113">
        <v>187</v>
      </c>
      <c r="R1252" s="113"/>
      <c r="S1252" s="113"/>
      <c r="T1252" s="113"/>
      <c r="U1252" s="113"/>
      <c r="V1252" s="113"/>
      <c r="W1252" s="113"/>
      <c r="X1252" s="113"/>
      <c r="Y1252" s="113"/>
      <c r="Z1252" s="113"/>
      <c r="AA1252" s="113"/>
      <c r="AB1252" s="113"/>
      <c r="AC1252" s="113"/>
      <c r="AD1252" s="113"/>
      <c r="AE1252" s="113"/>
      <c r="AG1252" s="7">
        <f>IF(Q1252&gt;0,RANK(Q1252,(N1252:P1252,Q1252:AE1252)),0)</f>
        <v>3</v>
      </c>
      <c r="AH1252" s="7">
        <f>IF(R1252&gt;0,RANK(R1252,(N1252:P1252,Q1252:AE1252)),0)</f>
        <v>0</v>
      </c>
      <c r="AI1252" s="7">
        <f>IF(T1252&gt;0,RANK(T1252,(N1252:P1252,Q1252:AE1252)),0)</f>
        <v>0</v>
      </c>
      <c r="AJ1252" s="7">
        <f>IF(S1252&gt;0,RANK(S1252,(N1252:P1252,Q1252:AE1252)),0)</f>
        <v>0</v>
      </c>
      <c r="AK1252" s="2">
        <f t="shared" si="475"/>
        <v>3.6170212765957444E-2</v>
      </c>
      <c r="AL1252" s="2">
        <f t="shared" si="476"/>
        <v>0</v>
      </c>
      <c r="AM1252" s="2">
        <f t="shared" si="477"/>
        <v>0</v>
      </c>
      <c r="AN1252" s="2">
        <f t="shared" si="478"/>
        <v>0</v>
      </c>
      <c r="AP1252" t="s">
        <v>1189</v>
      </c>
      <c r="AQ1252" t="s">
        <v>718</v>
      </c>
      <c r="AR1252">
        <v>4</v>
      </c>
      <c r="AT1252" s="97">
        <v>29</v>
      </c>
      <c r="AU1252" s="99">
        <v>11</v>
      </c>
      <c r="AV1252" s="103">
        <f t="shared" si="479"/>
        <v>29011</v>
      </c>
      <c r="AX1252" s="7" t="s">
        <v>1370</v>
      </c>
    </row>
    <row r="1253" spans="1:50" hidden="1" outlineLevel="1">
      <c r="A1253" t="s">
        <v>2027</v>
      </c>
      <c r="B1253" t="s">
        <v>718</v>
      </c>
      <c r="C1253" s="1">
        <f t="shared" si="468"/>
        <v>7657</v>
      </c>
      <c r="D1253" s="7">
        <f>IF(N1253&gt;0, RANK(N1253,(N1253:P1253,Q1253:AE1253)),0)</f>
        <v>2</v>
      </c>
      <c r="E1253" s="7">
        <f>IF(O1253&gt;0,RANK(O1253,(N1253:P1253,Q1253:AE1253)),0)</f>
        <v>1</v>
      </c>
      <c r="F1253" s="7">
        <f>IF(P1253&gt;0,RANK(P1253,(N1253:P1253,Q1253:AE1253)),0)</f>
        <v>0</v>
      </c>
      <c r="G1253" s="1">
        <f t="shared" si="469"/>
        <v>880</v>
      </c>
      <c r="H1253" s="2">
        <f t="shared" si="470"/>
        <v>0.11492751730442732</v>
      </c>
      <c r="I1253" s="2"/>
      <c r="J1253" s="2">
        <f t="shared" si="471"/>
        <v>0.42627660963823955</v>
      </c>
      <c r="K1253" s="2">
        <f t="shared" si="472"/>
        <v>0.54120412694266684</v>
      </c>
      <c r="L1253" s="2">
        <f t="shared" si="473"/>
        <v>0</v>
      </c>
      <c r="M1253" s="2">
        <f t="shared" si="474"/>
        <v>3.2519263419093614E-2</v>
      </c>
      <c r="N1253" s="113">
        <v>3264</v>
      </c>
      <c r="O1253" s="113">
        <v>4144</v>
      </c>
      <c r="P1253" s="113"/>
      <c r="Q1253" s="113">
        <v>249</v>
      </c>
      <c r="R1253" s="113"/>
      <c r="S1253" s="113"/>
      <c r="T1253" s="113"/>
      <c r="U1253" s="113"/>
      <c r="V1253" s="113"/>
      <c r="W1253" s="113"/>
      <c r="X1253" s="113"/>
      <c r="Y1253" s="113"/>
      <c r="Z1253" s="113"/>
      <c r="AA1253" s="113"/>
      <c r="AB1253" s="113"/>
      <c r="AC1253" s="113"/>
      <c r="AD1253" s="113"/>
      <c r="AE1253" s="113"/>
      <c r="AG1253" s="7">
        <f>IF(Q1253&gt;0,RANK(Q1253,(N1253:P1253,Q1253:AE1253)),0)</f>
        <v>3</v>
      </c>
      <c r="AH1253" s="7">
        <f>IF(R1253&gt;0,RANK(R1253,(N1253:P1253,Q1253:AE1253)),0)</f>
        <v>0</v>
      </c>
      <c r="AI1253" s="7">
        <f>IF(T1253&gt;0,RANK(T1253,(N1253:P1253,Q1253:AE1253)),0)</f>
        <v>0</v>
      </c>
      <c r="AJ1253" s="7">
        <f>IF(S1253&gt;0,RANK(S1253,(N1253:P1253,Q1253:AE1253)),0)</f>
        <v>0</v>
      </c>
      <c r="AK1253" s="2">
        <f t="shared" si="475"/>
        <v>3.2519263419093641E-2</v>
      </c>
      <c r="AL1253" s="2">
        <f t="shared" si="476"/>
        <v>0</v>
      </c>
      <c r="AM1253" s="2">
        <f t="shared" si="477"/>
        <v>0</v>
      </c>
      <c r="AN1253" s="2">
        <f t="shared" si="478"/>
        <v>0</v>
      </c>
      <c r="AP1253" t="s">
        <v>2027</v>
      </c>
      <c r="AQ1253" t="s">
        <v>718</v>
      </c>
      <c r="AR1253">
        <v>4</v>
      </c>
      <c r="AT1253" s="97">
        <v>29</v>
      </c>
      <c r="AU1253" s="99">
        <v>13</v>
      </c>
      <c r="AV1253" s="103">
        <f t="shared" si="479"/>
        <v>29013</v>
      </c>
      <c r="AX1253" s="7" t="s">
        <v>1370</v>
      </c>
    </row>
    <row r="1254" spans="1:50" hidden="1" outlineLevel="1">
      <c r="A1254" t="s">
        <v>451</v>
      </c>
      <c r="B1254" t="s">
        <v>718</v>
      </c>
      <c r="C1254" s="1">
        <f t="shared" si="468"/>
        <v>7129</v>
      </c>
      <c r="D1254" s="7">
        <f>IF(N1254&gt;0, RANK(N1254,(N1254:P1254,Q1254:AE1254)),0)</f>
        <v>2</v>
      </c>
      <c r="E1254" s="7">
        <f>IF(O1254&gt;0,RANK(O1254,(N1254:P1254,Q1254:AE1254)),0)</f>
        <v>1</v>
      </c>
      <c r="F1254" s="7">
        <f>IF(P1254&gt;0,RANK(P1254,(N1254:P1254,Q1254:AE1254)),0)</f>
        <v>0</v>
      </c>
      <c r="G1254" s="1">
        <f t="shared" si="469"/>
        <v>428</v>
      </c>
      <c r="H1254" s="2">
        <f t="shared" si="470"/>
        <v>6.003647075326133E-2</v>
      </c>
      <c r="I1254" s="2"/>
      <c r="J1254" s="2">
        <f t="shared" si="471"/>
        <v>0.45097489128910084</v>
      </c>
      <c r="K1254" s="2">
        <f t="shared" si="472"/>
        <v>0.51101136204236219</v>
      </c>
      <c r="L1254" s="2">
        <f t="shared" si="473"/>
        <v>0</v>
      </c>
      <c r="M1254" s="2">
        <f t="shared" si="474"/>
        <v>3.8013746668536963E-2</v>
      </c>
      <c r="N1254" s="113">
        <v>3215</v>
      </c>
      <c r="O1254" s="113">
        <v>3643</v>
      </c>
      <c r="P1254" s="113"/>
      <c r="Q1254" s="113">
        <v>271</v>
      </c>
      <c r="R1254" s="113"/>
      <c r="S1254" s="113"/>
      <c r="T1254" s="113"/>
      <c r="U1254" s="113"/>
      <c r="V1254" s="113"/>
      <c r="W1254" s="113"/>
      <c r="X1254" s="113"/>
      <c r="Y1254" s="113"/>
      <c r="Z1254" s="113"/>
      <c r="AA1254" s="113"/>
      <c r="AB1254" s="113"/>
      <c r="AC1254" s="113"/>
      <c r="AD1254" s="113"/>
      <c r="AE1254" s="113"/>
      <c r="AG1254" s="7">
        <f>IF(Q1254&gt;0,RANK(Q1254,(N1254:P1254,Q1254:AE1254)),0)</f>
        <v>3</v>
      </c>
      <c r="AH1254" s="7">
        <f>IF(R1254&gt;0,RANK(R1254,(N1254:P1254,Q1254:AE1254)),0)</f>
        <v>0</v>
      </c>
      <c r="AI1254" s="7">
        <f>IF(T1254&gt;0,RANK(T1254,(N1254:P1254,Q1254:AE1254)),0)</f>
        <v>0</v>
      </c>
      <c r="AJ1254" s="7">
        <f>IF(S1254&gt;0,RANK(S1254,(N1254:P1254,Q1254:AE1254)),0)</f>
        <v>0</v>
      </c>
      <c r="AK1254" s="2">
        <f t="shared" si="475"/>
        <v>3.8013746668536963E-2</v>
      </c>
      <c r="AL1254" s="2">
        <f t="shared" si="476"/>
        <v>0</v>
      </c>
      <c r="AM1254" s="2">
        <f t="shared" si="477"/>
        <v>0</v>
      </c>
      <c r="AN1254" s="2">
        <f t="shared" si="478"/>
        <v>0</v>
      </c>
      <c r="AP1254" t="s">
        <v>451</v>
      </c>
      <c r="AQ1254" t="s">
        <v>718</v>
      </c>
      <c r="AR1254">
        <v>4</v>
      </c>
      <c r="AT1254" s="97">
        <v>29</v>
      </c>
      <c r="AU1254" s="99">
        <v>15</v>
      </c>
      <c r="AV1254" s="103">
        <f t="shared" si="479"/>
        <v>29015</v>
      </c>
      <c r="AX1254" s="7" t="s">
        <v>1370</v>
      </c>
    </row>
    <row r="1255" spans="1:50" hidden="1" outlineLevel="1">
      <c r="A1255" t="s">
        <v>348</v>
      </c>
      <c r="B1255" t="s">
        <v>718</v>
      </c>
      <c r="C1255" s="1">
        <f t="shared" si="468"/>
        <v>5152</v>
      </c>
      <c r="D1255" s="7">
        <f>IF(N1255&gt;0, RANK(N1255,(N1255:P1255,Q1255:AE1255)),0)</f>
        <v>2</v>
      </c>
      <c r="E1255" s="7">
        <f>IF(O1255&gt;0,RANK(O1255,(N1255:P1255,Q1255:AE1255)),0)</f>
        <v>1</v>
      </c>
      <c r="F1255" s="7">
        <f>IF(P1255&gt;0,RANK(P1255,(N1255:P1255,Q1255:AE1255)),0)</f>
        <v>0</v>
      </c>
      <c r="G1255" s="1">
        <f t="shared" si="469"/>
        <v>1281</v>
      </c>
      <c r="H1255" s="2">
        <f t="shared" si="470"/>
        <v>0.24864130434782608</v>
      </c>
      <c r="I1255" s="2"/>
      <c r="J1255" s="2">
        <f t="shared" si="471"/>
        <v>0.36840062111801242</v>
      </c>
      <c r="K1255" s="2">
        <f t="shared" si="472"/>
        <v>0.61704192546583847</v>
      </c>
      <c r="L1255" s="2">
        <f t="shared" si="473"/>
        <v>0</v>
      </c>
      <c r="M1255" s="2">
        <f t="shared" si="474"/>
        <v>1.4557453416149113E-2</v>
      </c>
      <c r="N1255" s="113">
        <v>1898</v>
      </c>
      <c r="O1255" s="113">
        <v>3179</v>
      </c>
      <c r="P1255" s="113"/>
      <c r="Q1255" s="113">
        <v>75</v>
      </c>
      <c r="R1255" s="113"/>
      <c r="S1255" s="113"/>
      <c r="T1255" s="113"/>
      <c r="U1255" s="113"/>
      <c r="V1255" s="113"/>
      <c r="W1255" s="113"/>
      <c r="X1255" s="113"/>
      <c r="Y1255" s="113"/>
      <c r="Z1255" s="113"/>
      <c r="AA1255" s="113"/>
      <c r="AB1255" s="113"/>
      <c r="AC1255" s="113"/>
      <c r="AD1255" s="113"/>
      <c r="AE1255" s="113"/>
      <c r="AG1255" s="7">
        <f>IF(Q1255&gt;0,RANK(Q1255,(N1255:P1255,Q1255:AE1255)),0)</f>
        <v>3</v>
      </c>
      <c r="AH1255" s="7">
        <f>IF(R1255&gt;0,RANK(R1255,(N1255:P1255,Q1255:AE1255)),0)</f>
        <v>0</v>
      </c>
      <c r="AI1255" s="7">
        <f>IF(T1255&gt;0,RANK(T1255,(N1255:P1255,Q1255:AE1255)),0)</f>
        <v>0</v>
      </c>
      <c r="AJ1255" s="7">
        <f>IF(S1255&gt;0,RANK(S1255,(N1255:P1255,Q1255:AE1255)),0)</f>
        <v>0</v>
      </c>
      <c r="AK1255" s="2">
        <f t="shared" si="475"/>
        <v>1.4557453416149068E-2</v>
      </c>
      <c r="AL1255" s="2">
        <f t="shared" si="476"/>
        <v>0</v>
      </c>
      <c r="AM1255" s="2">
        <f t="shared" si="477"/>
        <v>0</v>
      </c>
      <c r="AN1255" s="2">
        <f t="shared" si="478"/>
        <v>0</v>
      </c>
      <c r="AP1255" t="s">
        <v>348</v>
      </c>
      <c r="AQ1255" t="s">
        <v>718</v>
      </c>
      <c r="AR1255">
        <v>8</v>
      </c>
      <c r="AT1255" s="97">
        <v>29</v>
      </c>
      <c r="AU1255" s="99">
        <v>17</v>
      </c>
      <c r="AV1255" s="103">
        <f t="shared" si="479"/>
        <v>29017</v>
      </c>
      <c r="AX1255" s="7" t="s">
        <v>1370</v>
      </c>
    </row>
    <row r="1256" spans="1:50" hidden="1" outlineLevel="1">
      <c r="A1256" t="s">
        <v>1435</v>
      </c>
      <c r="B1256" t="s">
        <v>718</v>
      </c>
      <c r="C1256" s="1">
        <f t="shared" si="468"/>
        <v>57604</v>
      </c>
      <c r="D1256" s="7">
        <f>IF(N1256&gt;0, RANK(N1256,(N1256:P1256,Q1256:AE1256)),0)</f>
        <v>2</v>
      </c>
      <c r="E1256" s="7">
        <f>IF(O1256&gt;0,RANK(O1256,(N1256:P1256,Q1256:AE1256)),0)</f>
        <v>1</v>
      </c>
      <c r="F1256" s="7">
        <f>IF(P1256&gt;0,RANK(P1256,(N1256:P1256,Q1256:AE1256)),0)</f>
        <v>0</v>
      </c>
      <c r="G1256" s="1">
        <f t="shared" si="469"/>
        <v>1811</v>
      </c>
      <c r="H1256" s="2">
        <f t="shared" si="470"/>
        <v>3.1438788972987984E-2</v>
      </c>
      <c r="I1256" s="2"/>
      <c r="J1256" s="2">
        <f t="shared" si="471"/>
        <v>0.46272828275814182</v>
      </c>
      <c r="K1256" s="2">
        <f t="shared" si="472"/>
        <v>0.49416707173112978</v>
      </c>
      <c r="L1256" s="2">
        <f t="shared" si="473"/>
        <v>0</v>
      </c>
      <c r="M1256" s="2">
        <f t="shared" si="474"/>
        <v>4.3104645510728401E-2</v>
      </c>
      <c r="N1256" s="113">
        <v>26655</v>
      </c>
      <c r="O1256" s="113">
        <v>28466</v>
      </c>
      <c r="P1256" s="113"/>
      <c r="Q1256" s="113">
        <v>2483</v>
      </c>
      <c r="R1256" s="113"/>
      <c r="S1256" s="113"/>
      <c r="T1256" s="113"/>
      <c r="U1256" s="113"/>
      <c r="V1256" s="113"/>
      <c r="W1256" s="113"/>
      <c r="X1256" s="113"/>
      <c r="Y1256" s="113"/>
      <c r="Z1256" s="113"/>
      <c r="AA1256" s="113"/>
      <c r="AB1256" s="113"/>
      <c r="AC1256" s="113"/>
      <c r="AD1256" s="113"/>
      <c r="AE1256" s="113"/>
      <c r="AG1256" s="7">
        <f>IF(Q1256&gt;0,RANK(Q1256,(N1256:P1256,Q1256:AE1256)),0)</f>
        <v>3</v>
      </c>
      <c r="AH1256" s="7">
        <f>IF(R1256&gt;0,RANK(R1256,(N1256:P1256,Q1256:AE1256)),0)</f>
        <v>0</v>
      </c>
      <c r="AI1256" s="7">
        <f>IF(T1256&gt;0,RANK(T1256,(N1256:P1256,Q1256:AE1256)),0)</f>
        <v>0</v>
      </c>
      <c r="AJ1256" s="7">
        <f>IF(S1256&gt;0,RANK(S1256,(N1256:P1256,Q1256:AE1256)),0)</f>
        <v>0</v>
      </c>
      <c r="AK1256" s="2">
        <f t="shared" si="475"/>
        <v>4.3104645510728422E-2</v>
      </c>
      <c r="AL1256" s="2">
        <f t="shared" si="476"/>
        <v>0</v>
      </c>
      <c r="AM1256" s="2">
        <f t="shared" si="477"/>
        <v>0</v>
      </c>
      <c r="AN1256" s="2">
        <f t="shared" si="478"/>
        <v>0</v>
      </c>
      <c r="AP1256" t="s">
        <v>1435</v>
      </c>
      <c r="AQ1256" t="s">
        <v>718</v>
      </c>
      <c r="AR1256">
        <v>9</v>
      </c>
      <c r="AT1256" s="97">
        <v>29</v>
      </c>
      <c r="AU1256" s="99">
        <v>19</v>
      </c>
      <c r="AV1256" s="103">
        <f t="shared" si="479"/>
        <v>29019</v>
      </c>
      <c r="AX1256" s="7" t="s">
        <v>1370</v>
      </c>
    </row>
    <row r="1257" spans="1:50" hidden="1" outlineLevel="1">
      <c r="A1257" t="s">
        <v>656</v>
      </c>
      <c r="B1257" t="s">
        <v>718</v>
      </c>
      <c r="C1257" s="1">
        <f t="shared" si="468"/>
        <v>37072</v>
      </c>
      <c r="D1257" s="7">
        <f>IF(N1257&gt;0, RANK(N1257,(N1257:P1257,Q1257:AE1257)),0)</f>
        <v>2</v>
      </c>
      <c r="E1257" s="7">
        <f>IF(O1257&gt;0,RANK(O1257,(N1257:P1257,Q1257:AE1257)),0)</f>
        <v>1</v>
      </c>
      <c r="F1257" s="7">
        <f>IF(P1257&gt;0,RANK(P1257,(N1257:P1257,Q1257:AE1257)),0)</f>
        <v>0</v>
      </c>
      <c r="G1257" s="1">
        <f t="shared" si="469"/>
        <v>2704</v>
      </c>
      <c r="H1257" s="2">
        <f t="shared" si="470"/>
        <v>7.2939145446698314E-2</v>
      </c>
      <c r="I1257" s="2"/>
      <c r="J1257" s="2">
        <f t="shared" si="471"/>
        <v>0.44332649978420369</v>
      </c>
      <c r="K1257" s="2">
        <f t="shared" si="472"/>
        <v>0.51626564523090201</v>
      </c>
      <c r="L1257" s="2">
        <f t="shared" si="473"/>
        <v>0</v>
      </c>
      <c r="M1257" s="2">
        <f t="shared" si="474"/>
        <v>4.0407854984894298E-2</v>
      </c>
      <c r="N1257" s="113">
        <v>16435</v>
      </c>
      <c r="O1257" s="113">
        <v>19139</v>
      </c>
      <c r="P1257" s="113"/>
      <c r="Q1257" s="113">
        <v>1498</v>
      </c>
      <c r="R1257" s="113"/>
      <c r="S1257" s="113"/>
      <c r="T1257" s="113"/>
      <c r="U1257" s="113"/>
      <c r="V1257" s="113"/>
      <c r="W1257" s="113"/>
      <c r="X1257" s="113"/>
      <c r="Y1257" s="113"/>
      <c r="Z1257" s="113"/>
      <c r="AA1257" s="113"/>
      <c r="AB1257" s="113"/>
      <c r="AC1257" s="113"/>
      <c r="AD1257" s="113"/>
      <c r="AE1257" s="113"/>
      <c r="AG1257" s="7">
        <f>IF(Q1257&gt;0,RANK(Q1257,(N1257:P1257,Q1257:AE1257)),0)</f>
        <v>3</v>
      </c>
      <c r="AH1257" s="7">
        <f>IF(R1257&gt;0,RANK(R1257,(N1257:P1257,Q1257:AE1257)),0)</f>
        <v>0</v>
      </c>
      <c r="AI1257" s="7">
        <f>IF(T1257&gt;0,RANK(T1257,(N1257:P1257,Q1257:AE1257)),0)</f>
        <v>0</v>
      </c>
      <c r="AJ1257" s="7">
        <f>IF(S1257&gt;0,RANK(S1257,(N1257:P1257,Q1257:AE1257)),0)</f>
        <v>0</v>
      </c>
      <c r="AK1257" s="2">
        <f t="shared" si="475"/>
        <v>4.0407854984894256E-2</v>
      </c>
      <c r="AL1257" s="2">
        <f t="shared" si="476"/>
        <v>0</v>
      </c>
      <c r="AM1257" s="2">
        <f t="shared" si="477"/>
        <v>0</v>
      </c>
      <c r="AN1257" s="2">
        <f t="shared" si="478"/>
        <v>0</v>
      </c>
      <c r="AP1257" t="s">
        <v>656</v>
      </c>
      <c r="AQ1257" t="s">
        <v>718</v>
      </c>
      <c r="AR1257">
        <v>6</v>
      </c>
      <c r="AT1257" s="97">
        <v>29</v>
      </c>
      <c r="AU1257" s="99">
        <v>21</v>
      </c>
      <c r="AV1257" s="103">
        <f t="shared" si="479"/>
        <v>29021</v>
      </c>
      <c r="AX1257" s="7" t="s">
        <v>1370</v>
      </c>
    </row>
    <row r="1258" spans="1:50" hidden="1" outlineLevel="1">
      <c r="A1258" t="s">
        <v>1492</v>
      </c>
      <c r="B1258" t="s">
        <v>718</v>
      </c>
      <c r="C1258" s="1">
        <f t="shared" si="468"/>
        <v>14936</v>
      </c>
      <c r="D1258" s="7">
        <f>IF(N1258&gt;0, RANK(N1258,(N1258:P1258,Q1258:AE1258)),0)</f>
        <v>2</v>
      </c>
      <c r="E1258" s="7">
        <f>IF(O1258&gt;0,RANK(O1258,(N1258:P1258,Q1258:AE1258)),0)</f>
        <v>1</v>
      </c>
      <c r="F1258" s="7">
        <f>IF(P1258&gt;0,RANK(P1258,(N1258:P1258,Q1258:AE1258)),0)</f>
        <v>0</v>
      </c>
      <c r="G1258" s="1">
        <f t="shared" si="469"/>
        <v>3686</v>
      </c>
      <c r="H1258" s="2">
        <f t="shared" si="470"/>
        <v>0.24678628816282808</v>
      </c>
      <c r="I1258" s="2"/>
      <c r="J1258" s="2">
        <f t="shared" si="471"/>
        <v>0.36663095875736473</v>
      </c>
      <c r="K1258" s="2">
        <f t="shared" si="472"/>
        <v>0.61341724692019284</v>
      </c>
      <c r="L1258" s="2">
        <f t="shared" si="473"/>
        <v>0</v>
      </c>
      <c r="M1258" s="2">
        <f t="shared" si="474"/>
        <v>1.9951794322442429E-2</v>
      </c>
      <c r="N1258" s="113">
        <v>5476</v>
      </c>
      <c r="O1258" s="113">
        <v>9162</v>
      </c>
      <c r="P1258" s="113"/>
      <c r="Q1258" s="113">
        <v>298</v>
      </c>
      <c r="R1258" s="113"/>
      <c r="S1258" s="113"/>
      <c r="T1258" s="113"/>
      <c r="U1258" s="113"/>
      <c r="V1258" s="113"/>
      <c r="W1258" s="113"/>
      <c r="X1258" s="113"/>
      <c r="Y1258" s="113"/>
      <c r="Z1258" s="113"/>
      <c r="AA1258" s="113"/>
      <c r="AB1258" s="113"/>
      <c r="AC1258" s="113"/>
      <c r="AD1258" s="113"/>
      <c r="AE1258" s="113"/>
      <c r="AG1258" s="7">
        <f>IF(Q1258&gt;0,RANK(Q1258,(N1258:P1258,Q1258:AE1258)),0)</f>
        <v>3</v>
      </c>
      <c r="AH1258" s="7">
        <f>IF(R1258&gt;0,RANK(R1258,(N1258:P1258,Q1258:AE1258)),0)</f>
        <v>0</v>
      </c>
      <c r="AI1258" s="7">
        <f>IF(T1258&gt;0,RANK(T1258,(N1258:P1258,Q1258:AE1258)),0)</f>
        <v>0</v>
      </c>
      <c r="AJ1258" s="7">
        <f>IF(S1258&gt;0,RANK(S1258,(N1258:P1258,Q1258:AE1258)),0)</f>
        <v>0</v>
      </c>
      <c r="AK1258" s="2">
        <f t="shared" si="475"/>
        <v>1.9951794322442422E-2</v>
      </c>
      <c r="AL1258" s="2">
        <f t="shared" si="476"/>
        <v>0</v>
      </c>
      <c r="AM1258" s="2">
        <f t="shared" si="477"/>
        <v>0</v>
      </c>
      <c r="AN1258" s="2">
        <f t="shared" si="478"/>
        <v>0</v>
      </c>
      <c r="AP1258" t="s">
        <v>1492</v>
      </c>
      <c r="AQ1258" t="s">
        <v>718</v>
      </c>
      <c r="AR1258">
        <v>8</v>
      </c>
      <c r="AT1258" s="97">
        <v>29</v>
      </c>
      <c r="AU1258" s="99">
        <v>23</v>
      </c>
      <c r="AV1258" s="103">
        <f t="shared" si="479"/>
        <v>29023</v>
      </c>
      <c r="AX1258" s="7" t="s">
        <v>1370</v>
      </c>
    </row>
    <row r="1259" spans="1:50" hidden="1" outlineLevel="1">
      <c r="A1259" t="s">
        <v>1636</v>
      </c>
      <c r="B1259" t="s">
        <v>718</v>
      </c>
      <c r="C1259" s="1">
        <f t="shared" si="468"/>
        <v>3978</v>
      </c>
      <c r="D1259" s="7">
        <f>IF(N1259&gt;0, RANK(N1259,(N1259:P1259,Q1259:AE1259)),0)</f>
        <v>2</v>
      </c>
      <c r="E1259" s="7">
        <f>IF(O1259&gt;0,RANK(O1259,(N1259:P1259,Q1259:AE1259)),0)</f>
        <v>1</v>
      </c>
      <c r="F1259" s="7">
        <f>IF(P1259&gt;0,RANK(P1259,(N1259:P1259,Q1259:AE1259)),0)</f>
        <v>0</v>
      </c>
      <c r="G1259" s="1">
        <f t="shared" si="469"/>
        <v>541</v>
      </c>
      <c r="H1259" s="2">
        <f t="shared" si="470"/>
        <v>0.1359979889391654</v>
      </c>
      <c r="I1259" s="2"/>
      <c r="J1259" s="2">
        <f t="shared" si="471"/>
        <v>0.40774258421317244</v>
      </c>
      <c r="K1259" s="2">
        <f t="shared" si="472"/>
        <v>0.54374057315233781</v>
      </c>
      <c r="L1259" s="2">
        <f t="shared" si="473"/>
        <v>0</v>
      </c>
      <c r="M1259" s="2">
        <f t="shared" si="474"/>
        <v>4.8516842634489743E-2</v>
      </c>
      <c r="N1259" s="113">
        <v>1622</v>
      </c>
      <c r="O1259" s="113">
        <v>2163</v>
      </c>
      <c r="P1259" s="113"/>
      <c r="Q1259" s="113">
        <v>193</v>
      </c>
      <c r="R1259" s="113"/>
      <c r="S1259" s="113"/>
      <c r="T1259" s="113"/>
      <c r="U1259" s="113"/>
      <c r="V1259" s="113"/>
      <c r="W1259" s="113"/>
      <c r="X1259" s="113"/>
      <c r="Y1259" s="113"/>
      <c r="Z1259" s="113"/>
      <c r="AA1259" s="113"/>
      <c r="AB1259" s="113"/>
      <c r="AC1259" s="113"/>
      <c r="AD1259" s="113"/>
      <c r="AE1259" s="113"/>
      <c r="AG1259" s="7">
        <f>IF(Q1259&gt;0,RANK(Q1259,(N1259:P1259,Q1259:AE1259)),0)</f>
        <v>3</v>
      </c>
      <c r="AH1259" s="7">
        <f>IF(R1259&gt;0,RANK(R1259,(N1259:P1259,Q1259:AE1259)),0)</f>
        <v>0</v>
      </c>
      <c r="AI1259" s="7">
        <f>IF(T1259&gt;0,RANK(T1259,(N1259:P1259,Q1259:AE1259)),0)</f>
        <v>0</v>
      </c>
      <c r="AJ1259" s="7">
        <f>IF(S1259&gt;0,RANK(S1259,(N1259:P1259,Q1259:AE1259)),0)</f>
        <v>0</v>
      </c>
      <c r="AK1259" s="2">
        <f t="shared" si="475"/>
        <v>4.8516842634489694E-2</v>
      </c>
      <c r="AL1259" s="2">
        <f t="shared" si="476"/>
        <v>0</v>
      </c>
      <c r="AM1259" s="2">
        <f t="shared" si="477"/>
        <v>0</v>
      </c>
      <c r="AN1259" s="2">
        <f t="shared" si="478"/>
        <v>0</v>
      </c>
      <c r="AP1259" t="s">
        <v>1636</v>
      </c>
      <c r="AQ1259" t="s">
        <v>718</v>
      </c>
      <c r="AR1259">
        <v>6</v>
      </c>
      <c r="AT1259" s="97">
        <v>29</v>
      </c>
      <c r="AU1259" s="99">
        <v>25</v>
      </c>
      <c r="AV1259" s="103">
        <f t="shared" si="479"/>
        <v>29025</v>
      </c>
      <c r="AX1259" s="7" t="s">
        <v>1370</v>
      </c>
    </row>
    <row r="1260" spans="1:50" hidden="1" outlineLevel="1">
      <c r="A1260" t="s">
        <v>426</v>
      </c>
      <c r="B1260" t="s">
        <v>718</v>
      </c>
      <c r="C1260" s="1">
        <f t="shared" si="468"/>
        <v>13874</v>
      </c>
      <c r="D1260" s="7">
        <f>IF(N1260&gt;0, RANK(N1260,(N1260:P1260,Q1260:AE1260)),0)</f>
        <v>2</v>
      </c>
      <c r="E1260" s="7">
        <f>IF(O1260&gt;0,RANK(O1260,(N1260:P1260,Q1260:AE1260)),0)</f>
        <v>1</v>
      </c>
      <c r="F1260" s="7">
        <f>IF(P1260&gt;0,RANK(P1260,(N1260:P1260,Q1260:AE1260)),0)</f>
        <v>0</v>
      </c>
      <c r="G1260" s="1">
        <f t="shared" si="469"/>
        <v>501</v>
      </c>
      <c r="H1260" s="2">
        <f t="shared" si="470"/>
        <v>3.6110710681850941E-2</v>
      </c>
      <c r="I1260" s="2"/>
      <c r="J1260" s="2">
        <f t="shared" si="471"/>
        <v>0.46201528038056799</v>
      </c>
      <c r="K1260" s="2">
        <f t="shared" si="472"/>
        <v>0.49812599106241889</v>
      </c>
      <c r="L1260" s="2">
        <f t="shared" si="473"/>
        <v>0</v>
      </c>
      <c r="M1260" s="2">
        <f t="shared" si="474"/>
        <v>3.9858728557013168E-2</v>
      </c>
      <c r="N1260" s="113">
        <v>6410</v>
      </c>
      <c r="O1260" s="113">
        <v>6911</v>
      </c>
      <c r="P1260" s="113"/>
      <c r="Q1260" s="113">
        <v>553</v>
      </c>
      <c r="R1260" s="113"/>
      <c r="S1260" s="113"/>
      <c r="T1260" s="113"/>
      <c r="U1260" s="113"/>
      <c r="V1260" s="113"/>
      <c r="W1260" s="113"/>
      <c r="X1260" s="113"/>
      <c r="Y1260" s="113"/>
      <c r="Z1260" s="113"/>
      <c r="AA1260" s="113"/>
      <c r="AB1260" s="113"/>
      <c r="AC1260" s="113"/>
      <c r="AD1260" s="113"/>
      <c r="AE1260" s="113"/>
      <c r="AG1260" s="7">
        <f>IF(Q1260&gt;0,RANK(Q1260,(N1260:P1260,Q1260:AE1260)),0)</f>
        <v>3</v>
      </c>
      <c r="AH1260" s="7">
        <f>IF(R1260&gt;0,RANK(R1260,(N1260:P1260,Q1260:AE1260)),0)</f>
        <v>0</v>
      </c>
      <c r="AI1260" s="7">
        <f>IF(T1260&gt;0,RANK(T1260,(N1260:P1260,Q1260:AE1260)),0)</f>
        <v>0</v>
      </c>
      <c r="AJ1260" s="7">
        <f>IF(S1260&gt;0,RANK(S1260,(N1260:P1260,Q1260:AE1260)),0)</f>
        <v>0</v>
      </c>
      <c r="AK1260" s="2">
        <f t="shared" si="475"/>
        <v>3.9858728557013119E-2</v>
      </c>
      <c r="AL1260" s="2">
        <f t="shared" si="476"/>
        <v>0</v>
      </c>
      <c r="AM1260" s="2">
        <f t="shared" si="477"/>
        <v>0</v>
      </c>
      <c r="AN1260" s="2">
        <f t="shared" si="478"/>
        <v>0</v>
      </c>
      <c r="AP1260" t="s">
        <v>426</v>
      </c>
      <c r="AQ1260" t="s">
        <v>718</v>
      </c>
      <c r="AR1260">
        <v>9</v>
      </c>
      <c r="AT1260" s="97">
        <v>29</v>
      </c>
      <c r="AU1260" s="99">
        <v>27</v>
      </c>
      <c r="AV1260" s="103">
        <f t="shared" si="479"/>
        <v>29027</v>
      </c>
      <c r="AX1260" s="7" t="s">
        <v>1370</v>
      </c>
    </row>
    <row r="1261" spans="1:50" hidden="1" outlineLevel="1">
      <c r="A1261" t="s">
        <v>1562</v>
      </c>
      <c r="B1261" t="s">
        <v>718</v>
      </c>
      <c r="C1261" s="1">
        <f t="shared" si="468"/>
        <v>14398</v>
      </c>
      <c r="D1261" s="7">
        <f>IF(N1261&gt;0, RANK(N1261,(N1261:P1261,Q1261:AE1261)),0)</f>
        <v>2</v>
      </c>
      <c r="E1261" s="7">
        <f>IF(O1261&gt;0,RANK(O1261,(N1261:P1261,Q1261:AE1261)),0)</f>
        <v>1</v>
      </c>
      <c r="F1261" s="7">
        <f>IF(P1261&gt;0,RANK(P1261,(N1261:P1261,Q1261:AE1261)),0)</f>
        <v>0</v>
      </c>
      <c r="G1261" s="1">
        <f t="shared" si="469"/>
        <v>2421</v>
      </c>
      <c r="H1261" s="2">
        <f t="shared" si="470"/>
        <v>0.16814835393804695</v>
      </c>
      <c r="I1261" s="2"/>
      <c r="J1261" s="2">
        <f t="shared" si="471"/>
        <v>0.39630504236699543</v>
      </c>
      <c r="K1261" s="2">
        <f t="shared" si="472"/>
        <v>0.56445339630504232</v>
      </c>
      <c r="L1261" s="2">
        <f t="shared" si="473"/>
        <v>0</v>
      </c>
      <c r="M1261" s="2">
        <f t="shared" si="474"/>
        <v>3.9241561327962304E-2</v>
      </c>
      <c r="N1261" s="113">
        <v>5706</v>
      </c>
      <c r="O1261" s="113">
        <v>8127</v>
      </c>
      <c r="P1261" s="113"/>
      <c r="Q1261" s="113">
        <v>565</v>
      </c>
      <c r="R1261" s="113"/>
      <c r="S1261" s="113"/>
      <c r="T1261" s="113"/>
      <c r="U1261" s="113"/>
      <c r="V1261" s="113"/>
      <c r="W1261" s="113"/>
      <c r="X1261" s="113"/>
      <c r="Y1261" s="113"/>
      <c r="Z1261" s="113"/>
      <c r="AA1261" s="113"/>
      <c r="AB1261" s="113"/>
      <c r="AC1261" s="113"/>
      <c r="AD1261" s="113"/>
      <c r="AE1261" s="113"/>
      <c r="AG1261" s="7">
        <f>IF(Q1261&gt;0,RANK(Q1261,(N1261:P1261,Q1261:AE1261)),0)</f>
        <v>3</v>
      </c>
      <c r="AH1261" s="7">
        <f>IF(R1261&gt;0,RANK(R1261,(N1261:P1261,Q1261:AE1261)),0)</f>
        <v>0</v>
      </c>
      <c r="AI1261" s="7">
        <f>IF(T1261&gt;0,RANK(T1261,(N1261:P1261,Q1261:AE1261)),0)</f>
        <v>0</v>
      </c>
      <c r="AJ1261" s="7">
        <f>IF(S1261&gt;0,RANK(S1261,(N1261:P1261,Q1261:AE1261)),0)</f>
        <v>0</v>
      </c>
      <c r="AK1261" s="2">
        <f t="shared" si="475"/>
        <v>3.9241561327962214E-2</v>
      </c>
      <c r="AL1261" s="2">
        <f t="shared" si="476"/>
        <v>0</v>
      </c>
      <c r="AM1261" s="2">
        <f t="shared" si="477"/>
        <v>0</v>
      </c>
      <c r="AN1261" s="2">
        <f t="shared" si="478"/>
        <v>0</v>
      </c>
      <c r="AP1261" t="s">
        <v>1562</v>
      </c>
      <c r="AQ1261" t="s">
        <v>718</v>
      </c>
      <c r="AR1261">
        <v>0</v>
      </c>
      <c r="AT1261" s="97">
        <v>29</v>
      </c>
      <c r="AU1261" s="99">
        <v>29</v>
      </c>
      <c r="AV1261" s="103">
        <f t="shared" si="479"/>
        <v>29029</v>
      </c>
      <c r="AX1261" s="7" t="s">
        <v>1370</v>
      </c>
    </row>
    <row r="1262" spans="1:50" hidden="1" outlineLevel="1">
      <c r="A1262" t="s">
        <v>2020</v>
      </c>
      <c r="B1262" t="s">
        <v>718</v>
      </c>
      <c r="C1262" s="1">
        <f t="shared" si="468"/>
        <v>27948</v>
      </c>
      <c r="D1262" s="7">
        <f>IF(N1262&gt;0, RANK(N1262,(N1262:P1262,Q1262:AE1262)),0)</f>
        <v>2</v>
      </c>
      <c r="E1262" s="7">
        <f>IF(O1262&gt;0,RANK(O1262,(N1262:P1262,Q1262:AE1262)),0)</f>
        <v>1</v>
      </c>
      <c r="F1262" s="7">
        <f>IF(P1262&gt;0,RANK(P1262,(N1262:P1262,Q1262:AE1262)),0)</f>
        <v>0</v>
      </c>
      <c r="G1262" s="1">
        <f t="shared" si="469"/>
        <v>9377</v>
      </c>
      <c r="H1262" s="2">
        <f t="shared" si="470"/>
        <v>0.33551595820810076</v>
      </c>
      <c r="I1262" s="2"/>
      <c r="J1262" s="2">
        <f t="shared" si="471"/>
        <v>0.32016602261342492</v>
      </c>
      <c r="K1262" s="2">
        <f t="shared" si="472"/>
        <v>0.65568198082152573</v>
      </c>
      <c r="L1262" s="2">
        <f t="shared" si="473"/>
        <v>0</v>
      </c>
      <c r="M1262" s="2">
        <f t="shared" si="474"/>
        <v>2.4151996565049405E-2</v>
      </c>
      <c r="N1262" s="113">
        <v>8948</v>
      </c>
      <c r="O1262" s="113">
        <v>18325</v>
      </c>
      <c r="P1262" s="113"/>
      <c r="Q1262" s="113">
        <v>675</v>
      </c>
      <c r="R1262" s="113"/>
      <c r="S1262" s="113"/>
      <c r="T1262" s="113"/>
      <c r="U1262" s="113"/>
      <c r="V1262" s="113"/>
      <c r="W1262" s="113"/>
      <c r="X1262" s="113"/>
      <c r="Y1262" s="113"/>
      <c r="Z1262" s="113"/>
      <c r="AA1262" s="113"/>
      <c r="AB1262" s="113"/>
      <c r="AC1262" s="113"/>
      <c r="AD1262" s="113"/>
      <c r="AE1262" s="113"/>
      <c r="AG1262" s="7">
        <f>IF(Q1262&gt;0,RANK(Q1262,(N1262:P1262,Q1262:AE1262)),0)</f>
        <v>3</v>
      </c>
      <c r="AH1262" s="7">
        <f>IF(R1262&gt;0,RANK(R1262,(N1262:P1262,Q1262:AE1262)),0)</f>
        <v>0</v>
      </c>
      <c r="AI1262" s="7">
        <f>IF(T1262&gt;0,RANK(T1262,(N1262:P1262,Q1262:AE1262)),0)</f>
        <v>0</v>
      </c>
      <c r="AJ1262" s="7">
        <f>IF(S1262&gt;0,RANK(S1262,(N1262:P1262,Q1262:AE1262)),0)</f>
        <v>0</v>
      </c>
      <c r="AK1262" s="2">
        <f t="shared" si="475"/>
        <v>2.4151996565049377E-2</v>
      </c>
      <c r="AL1262" s="2">
        <f t="shared" si="476"/>
        <v>0</v>
      </c>
      <c r="AM1262" s="2">
        <f t="shared" si="477"/>
        <v>0</v>
      </c>
      <c r="AN1262" s="2">
        <f t="shared" si="478"/>
        <v>0</v>
      </c>
      <c r="AP1262" t="s">
        <v>2020</v>
      </c>
      <c r="AQ1262" t="s">
        <v>718</v>
      </c>
      <c r="AR1262">
        <v>8</v>
      </c>
      <c r="AT1262" s="97">
        <v>29</v>
      </c>
      <c r="AU1262" s="99">
        <v>31</v>
      </c>
      <c r="AV1262" s="103">
        <f t="shared" si="479"/>
        <v>29031</v>
      </c>
      <c r="AX1262" s="7" t="s">
        <v>1370</v>
      </c>
    </row>
    <row r="1263" spans="1:50" hidden="1" outlineLevel="1">
      <c r="A1263" t="s">
        <v>1575</v>
      </c>
      <c r="B1263" t="s">
        <v>718</v>
      </c>
      <c r="C1263" s="1">
        <f t="shared" si="468"/>
        <v>5237</v>
      </c>
      <c r="D1263" s="7">
        <f>IF(N1263&gt;0, RANK(N1263,(N1263:P1263,Q1263:AE1263)),0)</f>
        <v>2</v>
      </c>
      <c r="E1263" s="7">
        <f>IF(O1263&gt;0,RANK(O1263,(N1263:P1263,Q1263:AE1263)),0)</f>
        <v>1</v>
      </c>
      <c r="F1263" s="7">
        <f>IF(P1263&gt;0,RANK(P1263,(N1263:P1263,Q1263:AE1263)),0)</f>
        <v>0</v>
      </c>
      <c r="G1263" s="1">
        <f t="shared" si="469"/>
        <v>773</v>
      </c>
      <c r="H1263" s="2">
        <f t="shared" si="470"/>
        <v>0.14760358984151231</v>
      </c>
      <c r="I1263" s="2"/>
      <c r="J1263" s="2">
        <f t="shared" si="471"/>
        <v>0.41588695818216537</v>
      </c>
      <c r="K1263" s="2">
        <f t="shared" si="472"/>
        <v>0.56349054802367771</v>
      </c>
      <c r="L1263" s="2">
        <f t="shared" si="473"/>
        <v>0</v>
      </c>
      <c r="M1263" s="2">
        <f t="shared" si="474"/>
        <v>2.0622493794156926E-2</v>
      </c>
      <c r="N1263" s="113">
        <v>2178</v>
      </c>
      <c r="O1263" s="113">
        <v>2951</v>
      </c>
      <c r="P1263" s="113"/>
      <c r="Q1263" s="113">
        <v>108</v>
      </c>
      <c r="R1263" s="113"/>
      <c r="S1263" s="113"/>
      <c r="T1263" s="113"/>
      <c r="U1263" s="113"/>
      <c r="V1263" s="113"/>
      <c r="W1263" s="113"/>
      <c r="X1263" s="113"/>
      <c r="Y1263" s="113"/>
      <c r="Z1263" s="113"/>
      <c r="AA1263" s="113"/>
      <c r="AB1263" s="113"/>
      <c r="AC1263" s="113"/>
      <c r="AD1263" s="113"/>
      <c r="AE1263" s="113"/>
      <c r="AG1263" s="7">
        <f>IF(Q1263&gt;0,RANK(Q1263,(N1263:P1263,Q1263:AE1263)),0)</f>
        <v>3</v>
      </c>
      <c r="AH1263" s="7">
        <f>IF(R1263&gt;0,RANK(R1263,(N1263:P1263,Q1263:AE1263)),0)</f>
        <v>0</v>
      </c>
      <c r="AI1263" s="7">
        <f>IF(T1263&gt;0,RANK(T1263,(N1263:P1263,Q1263:AE1263)),0)</f>
        <v>0</v>
      </c>
      <c r="AJ1263" s="7">
        <f>IF(S1263&gt;0,RANK(S1263,(N1263:P1263,Q1263:AE1263)),0)</f>
        <v>0</v>
      </c>
      <c r="AK1263" s="2">
        <f t="shared" si="475"/>
        <v>2.0622493794156961E-2</v>
      </c>
      <c r="AL1263" s="2">
        <f t="shared" si="476"/>
        <v>0</v>
      </c>
      <c r="AM1263" s="2">
        <f t="shared" si="477"/>
        <v>0</v>
      </c>
      <c r="AN1263" s="2">
        <f t="shared" si="478"/>
        <v>0</v>
      </c>
      <c r="AP1263" t="s">
        <v>1575</v>
      </c>
      <c r="AQ1263" t="s">
        <v>718</v>
      </c>
      <c r="AR1263">
        <v>6</v>
      </c>
      <c r="AT1263" s="97">
        <v>29</v>
      </c>
      <c r="AU1263" s="99">
        <v>33</v>
      </c>
      <c r="AV1263" s="103">
        <f t="shared" si="479"/>
        <v>29033</v>
      </c>
      <c r="AX1263" s="7" t="s">
        <v>1370</v>
      </c>
    </row>
    <row r="1264" spans="1:50" hidden="1" outlineLevel="1">
      <c r="A1264" t="s">
        <v>1625</v>
      </c>
      <c r="B1264" t="s">
        <v>718</v>
      </c>
      <c r="C1264" s="1">
        <f t="shared" si="468"/>
        <v>2569</v>
      </c>
      <c r="D1264" s="7">
        <f>IF(N1264&gt;0, RANK(N1264,(N1264:P1264,Q1264:AE1264)),0)</f>
        <v>2</v>
      </c>
      <c r="E1264" s="7">
        <f>IF(O1264&gt;0,RANK(O1264,(N1264:P1264,Q1264:AE1264)),0)</f>
        <v>1</v>
      </c>
      <c r="F1264" s="7">
        <f>IF(P1264&gt;0,RANK(P1264,(N1264:P1264,Q1264:AE1264)),0)</f>
        <v>0</v>
      </c>
      <c r="G1264" s="1">
        <f t="shared" si="469"/>
        <v>686</v>
      </c>
      <c r="H1264" s="2">
        <f t="shared" si="470"/>
        <v>0.2670299727520436</v>
      </c>
      <c r="I1264" s="2"/>
      <c r="J1264" s="2">
        <f t="shared" si="471"/>
        <v>0.35694822888283378</v>
      </c>
      <c r="K1264" s="2">
        <f t="shared" si="472"/>
        <v>0.62397820163487738</v>
      </c>
      <c r="L1264" s="2">
        <f t="shared" si="473"/>
        <v>0</v>
      </c>
      <c r="M1264" s="2">
        <f t="shared" si="474"/>
        <v>1.9073569482288777E-2</v>
      </c>
      <c r="N1264" s="113">
        <v>917</v>
      </c>
      <c r="O1264" s="113">
        <v>1603</v>
      </c>
      <c r="P1264" s="113"/>
      <c r="Q1264" s="113">
        <v>49</v>
      </c>
      <c r="R1264" s="113"/>
      <c r="S1264" s="113"/>
      <c r="T1264" s="113"/>
      <c r="U1264" s="113"/>
      <c r="V1264" s="113"/>
      <c r="W1264" s="113"/>
      <c r="X1264" s="113"/>
      <c r="Y1264" s="113"/>
      <c r="Z1264" s="113"/>
      <c r="AA1264" s="113"/>
      <c r="AB1264" s="113"/>
      <c r="AC1264" s="113"/>
      <c r="AD1264" s="113"/>
      <c r="AE1264" s="113"/>
      <c r="AG1264" s="7">
        <f>IF(Q1264&gt;0,RANK(Q1264,(N1264:P1264,Q1264:AE1264)),0)</f>
        <v>3</v>
      </c>
      <c r="AH1264" s="7">
        <f>IF(R1264&gt;0,RANK(R1264,(N1264:P1264,Q1264:AE1264)),0)</f>
        <v>0</v>
      </c>
      <c r="AI1264" s="7">
        <f>IF(T1264&gt;0,RANK(T1264,(N1264:P1264,Q1264:AE1264)),0)</f>
        <v>0</v>
      </c>
      <c r="AJ1264" s="7">
        <f>IF(S1264&gt;0,RANK(S1264,(N1264:P1264,Q1264:AE1264)),0)</f>
        <v>0</v>
      </c>
      <c r="AK1264" s="2">
        <f t="shared" si="475"/>
        <v>1.9073569482288829E-2</v>
      </c>
      <c r="AL1264" s="2">
        <f t="shared" si="476"/>
        <v>0</v>
      </c>
      <c r="AM1264" s="2">
        <f t="shared" si="477"/>
        <v>0</v>
      </c>
      <c r="AN1264" s="2">
        <f t="shared" si="478"/>
        <v>0</v>
      </c>
      <c r="AP1264" t="s">
        <v>1625</v>
      </c>
      <c r="AQ1264" t="s">
        <v>718</v>
      </c>
      <c r="AR1264">
        <v>8</v>
      </c>
      <c r="AT1264" s="97">
        <v>29</v>
      </c>
      <c r="AU1264" s="99">
        <v>35</v>
      </c>
      <c r="AV1264" s="103">
        <f t="shared" si="479"/>
        <v>29035</v>
      </c>
      <c r="AX1264" s="7" t="s">
        <v>1370</v>
      </c>
    </row>
    <row r="1265" spans="1:50" hidden="1" outlineLevel="1">
      <c r="A1265" t="s">
        <v>1885</v>
      </c>
      <c r="B1265" t="s">
        <v>718</v>
      </c>
      <c r="C1265" s="1">
        <f t="shared" si="468"/>
        <v>29529</v>
      </c>
      <c r="D1265" s="7">
        <f>IF(N1265&gt;0, RANK(N1265,(N1265:P1265,Q1265:AE1265)),0)</f>
        <v>2</v>
      </c>
      <c r="E1265" s="7">
        <f>IF(O1265&gt;0,RANK(O1265,(N1265:P1265,Q1265:AE1265)),0)</f>
        <v>1</v>
      </c>
      <c r="F1265" s="7">
        <f>IF(P1265&gt;0,RANK(P1265,(N1265:P1265,Q1265:AE1265)),0)</f>
        <v>0</v>
      </c>
      <c r="G1265" s="1">
        <f t="shared" si="469"/>
        <v>4454</v>
      </c>
      <c r="H1265" s="2">
        <f t="shared" si="470"/>
        <v>0.15083477259643063</v>
      </c>
      <c r="I1265" s="2"/>
      <c r="J1265" s="2">
        <f t="shared" si="471"/>
        <v>0.39960716583697381</v>
      </c>
      <c r="K1265" s="2">
        <f t="shared" si="472"/>
        <v>0.5504419384334045</v>
      </c>
      <c r="L1265" s="2">
        <f t="shared" si="473"/>
        <v>0</v>
      </c>
      <c r="M1265" s="2">
        <f t="shared" si="474"/>
        <v>4.9950895729621747E-2</v>
      </c>
      <c r="N1265" s="113">
        <v>11800</v>
      </c>
      <c r="O1265" s="113">
        <v>16254</v>
      </c>
      <c r="P1265" s="113"/>
      <c r="Q1265" s="113">
        <v>1475</v>
      </c>
      <c r="R1265" s="113"/>
      <c r="S1265" s="113"/>
      <c r="T1265" s="113"/>
      <c r="U1265" s="113"/>
      <c r="V1265" s="113"/>
      <c r="W1265" s="113"/>
      <c r="X1265" s="113"/>
      <c r="Y1265" s="113"/>
      <c r="Z1265" s="113"/>
      <c r="AA1265" s="113"/>
      <c r="AB1265" s="113"/>
      <c r="AC1265" s="113"/>
      <c r="AD1265" s="113"/>
      <c r="AE1265" s="113"/>
      <c r="AG1265" s="7">
        <f>IF(Q1265&gt;0,RANK(Q1265,(N1265:P1265,Q1265:AE1265)),0)</f>
        <v>3</v>
      </c>
      <c r="AH1265" s="7">
        <f>IF(R1265&gt;0,RANK(R1265,(N1265:P1265,Q1265:AE1265)),0)</f>
        <v>0</v>
      </c>
      <c r="AI1265" s="7">
        <f>IF(T1265&gt;0,RANK(T1265,(N1265:P1265,Q1265:AE1265)),0)</f>
        <v>0</v>
      </c>
      <c r="AJ1265" s="7">
        <f>IF(S1265&gt;0,RANK(S1265,(N1265:P1265,Q1265:AE1265)),0)</f>
        <v>0</v>
      </c>
      <c r="AK1265" s="2">
        <f t="shared" si="475"/>
        <v>4.9950895729621726E-2</v>
      </c>
      <c r="AL1265" s="2">
        <f t="shared" si="476"/>
        <v>0</v>
      </c>
      <c r="AM1265" s="2">
        <f t="shared" si="477"/>
        <v>0</v>
      </c>
      <c r="AN1265" s="2">
        <f t="shared" si="478"/>
        <v>0</v>
      </c>
      <c r="AP1265" t="s">
        <v>1885</v>
      </c>
      <c r="AQ1265" t="s">
        <v>718</v>
      </c>
      <c r="AR1265">
        <v>0</v>
      </c>
      <c r="AT1265" s="97">
        <v>29</v>
      </c>
      <c r="AU1265" s="99">
        <v>37</v>
      </c>
      <c r="AV1265" s="103">
        <f t="shared" si="479"/>
        <v>29037</v>
      </c>
      <c r="AX1265" s="7" t="s">
        <v>1370</v>
      </c>
    </row>
    <row r="1266" spans="1:50" hidden="1" outlineLevel="1">
      <c r="A1266" t="s">
        <v>2055</v>
      </c>
      <c r="B1266" t="s">
        <v>718</v>
      </c>
      <c r="C1266" s="1">
        <f t="shared" si="468"/>
        <v>5261</v>
      </c>
      <c r="D1266" s="7">
        <f>IF(N1266&gt;0, RANK(N1266,(N1266:P1266,Q1266:AE1266)),0)</f>
        <v>2</v>
      </c>
      <c r="E1266" s="7">
        <f>IF(O1266&gt;0,RANK(O1266,(N1266:P1266,Q1266:AE1266)),0)</f>
        <v>1</v>
      </c>
      <c r="F1266" s="7">
        <f>IF(P1266&gt;0,RANK(P1266,(N1266:P1266,Q1266:AE1266)),0)</f>
        <v>0</v>
      </c>
      <c r="G1266" s="1">
        <f t="shared" si="469"/>
        <v>761</v>
      </c>
      <c r="H1266" s="2">
        <f t="shared" si="470"/>
        <v>0.14464930621554836</v>
      </c>
      <c r="I1266" s="2"/>
      <c r="J1266" s="2">
        <f t="shared" si="471"/>
        <v>0.40676677437749476</v>
      </c>
      <c r="K1266" s="2">
        <f t="shared" si="472"/>
        <v>0.55141608059304315</v>
      </c>
      <c r="L1266" s="2">
        <f t="shared" si="473"/>
        <v>0</v>
      </c>
      <c r="M1266" s="2">
        <f t="shared" si="474"/>
        <v>4.1817145029462099E-2</v>
      </c>
      <c r="N1266" s="113">
        <v>2140</v>
      </c>
      <c r="O1266" s="113">
        <v>2901</v>
      </c>
      <c r="P1266" s="113"/>
      <c r="Q1266" s="113">
        <v>220</v>
      </c>
      <c r="R1266" s="113"/>
      <c r="S1266" s="113"/>
      <c r="T1266" s="113"/>
      <c r="U1266" s="113"/>
      <c r="V1266" s="113"/>
      <c r="W1266" s="113"/>
      <c r="X1266" s="113"/>
      <c r="Y1266" s="113"/>
      <c r="Z1266" s="113"/>
      <c r="AA1266" s="113"/>
      <c r="AB1266" s="113"/>
      <c r="AC1266" s="113"/>
      <c r="AD1266" s="113"/>
      <c r="AE1266" s="113"/>
      <c r="AG1266" s="7">
        <f>IF(Q1266&gt;0,RANK(Q1266,(N1266:P1266,Q1266:AE1266)),0)</f>
        <v>3</v>
      </c>
      <c r="AH1266" s="7">
        <f>IF(R1266&gt;0,RANK(R1266,(N1266:P1266,Q1266:AE1266)),0)</f>
        <v>0</v>
      </c>
      <c r="AI1266" s="7">
        <f>IF(T1266&gt;0,RANK(T1266,(N1266:P1266,Q1266:AE1266)),0)</f>
        <v>0</v>
      </c>
      <c r="AJ1266" s="7">
        <f>IF(S1266&gt;0,RANK(S1266,(N1266:P1266,Q1266:AE1266)),0)</f>
        <v>0</v>
      </c>
      <c r="AK1266" s="2">
        <f t="shared" si="475"/>
        <v>4.1817145029462079E-2</v>
      </c>
      <c r="AL1266" s="2">
        <f t="shared" si="476"/>
        <v>0</v>
      </c>
      <c r="AM1266" s="2">
        <f t="shared" si="477"/>
        <v>0</v>
      </c>
      <c r="AN1266" s="2">
        <f t="shared" si="478"/>
        <v>0</v>
      </c>
      <c r="AP1266" t="s">
        <v>2055</v>
      </c>
      <c r="AQ1266" t="s">
        <v>718</v>
      </c>
      <c r="AR1266">
        <v>4</v>
      </c>
      <c r="AT1266" s="97">
        <v>29</v>
      </c>
      <c r="AU1266" s="99">
        <v>39</v>
      </c>
      <c r="AV1266" s="103">
        <f t="shared" si="479"/>
        <v>29039</v>
      </c>
      <c r="AX1266" s="7" t="s">
        <v>1370</v>
      </c>
    </row>
    <row r="1267" spans="1:50" hidden="1" outlineLevel="1">
      <c r="A1267" t="s">
        <v>1501</v>
      </c>
      <c r="B1267" t="s">
        <v>718</v>
      </c>
      <c r="C1267" s="1">
        <f t="shared" si="468"/>
        <v>4378</v>
      </c>
      <c r="D1267" s="7">
        <f>IF(N1267&gt;0, RANK(N1267,(N1267:P1267,Q1267:AE1267)),0)</f>
        <v>1</v>
      </c>
      <c r="E1267" s="7">
        <f>IF(O1267&gt;0,RANK(O1267,(N1267:P1267,Q1267:AE1267)),0)</f>
        <v>2</v>
      </c>
      <c r="F1267" s="7">
        <f>IF(P1267&gt;0,RANK(P1267,(N1267:P1267,Q1267:AE1267)),0)</f>
        <v>0</v>
      </c>
      <c r="G1267" s="1">
        <f t="shared" si="469"/>
        <v>82</v>
      </c>
      <c r="H1267" s="2">
        <f t="shared" si="470"/>
        <v>1.8730013704888075E-2</v>
      </c>
      <c r="I1267" s="2"/>
      <c r="J1267" s="2">
        <f t="shared" si="471"/>
        <v>0.49817268158976702</v>
      </c>
      <c r="K1267" s="2">
        <f t="shared" si="472"/>
        <v>0.47944266788487894</v>
      </c>
      <c r="L1267" s="2">
        <f t="shared" si="473"/>
        <v>0</v>
      </c>
      <c r="M1267" s="2">
        <f t="shared" si="474"/>
        <v>2.2384650525354044E-2</v>
      </c>
      <c r="N1267" s="113">
        <v>2181</v>
      </c>
      <c r="O1267" s="113">
        <v>2099</v>
      </c>
      <c r="P1267" s="113"/>
      <c r="Q1267" s="113">
        <v>98</v>
      </c>
      <c r="R1267" s="113"/>
      <c r="S1267" s="113"/>
      <c r="T1267" s="113"/>
      <c r="U1267" s="113"/>
      <c r="V1267" s="113"/>
      <c r="W1267" s="113"/>
      <c r="X1267" s="113"/>
      <c r="Y1267" s="113"/>
      <c r="Z1267" s="113"/>
      <c r="AA1267" s="113"/>
      <c r="AB1267" s="113"/>
      <c r="AC1267" s="113"/>
      <c r="AD1267" s="113"/>
      <c r="AE1267" s="113"/>
      <c r="AG1267" s="7">
        <f>IF(Q1267&gt;0,RANK(Q1267,(N1267:P1267,Q1267:AE1267)),0)</f>
        <v>3</v>
      </c>
      <c r="AH1267" s="7">
        <f>IF(R1267&gt;0,RANK(R1267,(N1267:P1267,Q1267:AE1267)),0)</f>
        <v>0</v>
      </c>
      <c r="AI1267" s="7">
        <f>IF(T1267&gt;0,RANK(T1267,(N1267:P1267,Q1267:AE1267)),0)</f>
        <v>0</v>
      </c>
      <c r="AJ1267" s="7">
        <f>IF(S1267&gt;0,RANK(S1267,(N1267:P1267,Q1267:AE1267)),0)</f>
        <v>0</v>
      </c>
      <c r="AK1267" s="2">
        <f t="shared" si="475"/>
        <v>2.2384650525354044E-2</v>
      </c>
      <c r="AL1267" s="2">
        <f t="shared" si="476"/>
        <v>0</v>
      </c>
      <c r="AM1267" s="2">
        <f t="shared" si="477"/>
        <v>0</v>
      </c>
      <c r="AN1267" s="2">
        <f t="shared" si="478"/>
        <v>0</v>
      </c>
      <c r="AP1267" t="s">
        <v>1501</v>
      </c>
      <c r="AQ1267" t="s">
        <v>718</v>
      </c>
      <c r="AR1267">
        <v>6</v>
      </c>
      <c r="AT1267" s="97">
        <v>29</v>
      </c>
      <c r="AU1267" s="99">
        <v>41</v>
      </c>
      <c r="AV1267" s="103">
        <f t="shared" si="479"/>
        <v>29041</v>
      </c>
      <c r="AX1267" s="7" t="s">
        <v>1370</v>
      </c>
    </row>
    <row r="1268" spans="1:50" hidden="1" outlineLevel="1">
      <c r="A1268" t="s">
        <v>988</v>
      </c>
      <c r="B1268" t="s">
        <v>718</v>
      </c>
      <c r="C1268" s="1">
        <f t="shared" si="468"/>
        <v>17034</v>
      </c>
      <c r="D1268" s="7">
        <f>IF(N1268&gt;0, RANK(N1268,(N1268:P1268,Q1268:AE1268)),0)</f>
        <v>2</v>
      </c>
      <c r="E1268" s="7">
        <f>IF(O1268&gt;0,RANK(O1268,(N1268:P1268,Q1268:AE1268)),0)</f>
        <v>1</v>
      </c>
      <c r="F1268" s="7">
        <f>IF(P1268&gt;0,RANK(P1268,(N1268:P1268,Q1268:AE1268)),0)</f>
        <v>0</v>
      </c>
      <c r="G1268" s="1">
        <f t="shared" si="469"/>
        <v>3375</v>
      </c>
      <c r="H1268" s="2">
        <f t="shared" si="470"/>
        <v>0.19813314547375838</v>
      </c>
      <c r="I1268" s="2"/>
      <c r="J1268" s="2">
        <f t="shared" si="471"/>
        <v>0.38493601033227665</v>
      </c>
      <c r="K1268" s="2">
        <f t="shared" si="472"/>
        <v>0.58306915580603502</v>
      </c>
      <c r="L1268" s="2">
        <f t="shared" si="473"/>
        <v>0</v>
      </c>
      <c r="M1268" s="2">
        <f t="shared" si="474"/>
        <v>3.1994833861688332E-2</v>
      </c>
      <c r="N1268" s="113">
        <v>6557</v>
      </c>
      <c r="O1268" s="113">
        <v>9932</v>
      </c>
      <c r="P1268" s="113"/>
      <c r="Q1268" s="113">
        <v>545</v>
      </c>
      <c r="R1268" s="113"/>
      <c r="S1268" s="113"/>
      <c r="T1268" s="113"/>
      <c r="U1268" s="113"/>
      <c r="V1268" s="113"/>
      <c r="W1268" s="113"/>
      <c r="X1268" s="113"/>
      <c r="Y1268" s="113"/>
      <c r="Z1268" s="113"/>
      <c r="AA1268" s="113"/>
      <c r="AB1268" s="113"/>
      <c r="AC1268" s="113"/>
      <c r="AD1268" s="113"/>
      <c r="AE1268" s="113"/>
      <c r="AG1268" s="7">
        <f>IF(Q1268&gt;0,RANK(Q1268,(N1268:P1268,Q1268:AE1268)),0)</f>
        <v>3</v>
      </c>
      <c r="AH1268" s="7">
        <f>IF(R1268&gt;0,RANK(R1268,(N1268:P1268,Q1268:AE1268)),0)</f>
        <v>0</v>
      </c>
      <c r="AI1268" s="7">
        <f>IF(T1268&gt;0,RANK(T1268,(N1268:P1268,Q1268:AE1268)),0)</f>
        <v>0</v>
      </c>
      <c r="AJ1268" s="7">
        <f>IF(S1268&gt;0,RANK(S1268,(N1268:P1268,Q1268:AE1268)),0)</f>
        <v>0</v>
      </c>
      <c r="AK1268" s="2">
        <f t="shared" si="475"/>
        <v>3.1994833861688388E-2</v>
      </c>
      <c r="AL1268" s="2">
        <f t="shared" si="476"/>
        <v>0</v>
      </c>
      <c r="AM1268" s="2">
        <f t="shared" si="477"/>
        <v>0</v>
      </c>
      <c r="AN1268" s="2">
        <f t="shared" si="478"/>
        <v>0</v>
      </c>
      <c r="AP1268" t="s">
        <v>988</v>
      </c>
      <c r="AQ1268" t="s">
        <v>718</v>
      </c>
      <c r="AR1268">
        <v>7</v>
      </c>
      <c r="AT1268" s="97">
        <v>29</v>
      </c>
      <c r="AU1268" s="99">
        <v>43</v>
      </c>
      <c r="AV1268" s="103">
        <f t="shared" si="479"/>
        <v>29043</v>
      </c>
      <c r="AX1268" s="7" t="s">
        <v>1370</v>
      </c>
    </row>
    <row r="1269" spans="1:50" hidden="1" outlineLevel="1">
      <c r="A1269" t="s">
        <v>601</v>
      </c>
      <c r="B1269" t="s">
        <v>718</v>
      </c>
      <c r="C1269" s="1">
        <f t="shared" si="468"/>
        <v>3452</v>
      </c>
      <c r="D1269" s="7">
        <f>IF(N1269&gt;0, RANK(N1269,(N1269:P1269,Q1269:AE1269)),0)</f>
        <v>1</v>
      </c>
      <c r="E1269" s="7">
        <f>IF(O1269&gt;0,RANK(O1269,(N1269:P1269,Q1269:AE1269)),0)</f>
        <v>2</v>
      </c>
      <c r="F1269" s="7">
        <f>IF(P1269&gt;0,RANK(P1269,(N1269:P1269,Q1269:AE1269)),0)</f>
        <v>0</v>
      </c>
      <c r="G1269" s="1">
        <f t="shared" si="469"/>
        <v>117</v>
      </c>
      <c r="H1269" s="2">
        <f t="shared" si="470"/>
        <v>3.3893395133256086E-2</v>
      </c>
      <c r="I1269" s="2"/>
      <c r="J1269" s="2">
        <f t="shared" si="471"/>
        <v>0.50347624565469296</v>
      </c>
      <c r="K1269" s="2">
        <f t="shared" si="472"/>
        <v>0.46958285052143683</v>
      </c>
      <c r="L1269" s="2">
        <f t="shared" si="473"/>
        <v>0</v>
      </c>
      <c r="M1269" s="2">
        <f t="shared" si="474"/>
        <v>2.694090382387021E-2</v>
      </c>
      <c r="N1269" s="113">
        <v>1738</v>
      </c>
      <c r="O1269" s="113">
        <v>1621</v>
      </c>
      <c r="P1269" s="113"/>
      <c r="Q1269" s="113">
        <v>93</v>
      </c>
      <c r="R1269" s="113"/>
      <c r="S1269" s="113"/>
      <c r="T1269" s="113"/>
      <c r="U1269" s="113"/>
      <c r="V1269" s="113"/>
      <c r="W1269" s="113"/>
      <c r="X1269" s="113"/>
      <c r="Y1269" s="113"/>
      <c r="Z1269" s="113"/>
      <c r="AA1269" s="113"/>
      <c r="AB1269" s="113"/>
      <c r="AC1269" s="113"/>
      <c r="AD1269" s="113"/>
      <c r="AE1269" s="113"/>
      <c r="AG1269" s="7">
        <f>IF(Q1269&gt;0,RANK(Q1269,(N1269:P1269,Q1269:AE1269)),0)</f>
        <v>3</v>
      </c>
      <c r="AH1269" s="7">
        <f>IF(R1269&gt;0,RANK(R1269,(N1269:P1269,Q1269:AE1269)),0)</f>
        <v>0</v>
      </c>
      <c r="AI1269" s="7">
        <f>IF(T1269&gt;0,RANK(T1269,(N1269:P1269,Q1269:AE1269)),0)</f>
        <v>0</v>
      </c>
      <c r="AJ1269" s="7">
        <f>IF(S1269&gt;0,RANK(S1269,(N1269:P1269,Q1269:AE1269)),0)</f>
        <v>0</v>
      </c>
      <c r="AK1269" s="2">
        <f t="shared" si="475"/>
        <v>2.6940903823870221E-2</v>
      </c>
      <c r="AL1269" s="2">
        <f t="shared" si="476"/>
        <v>0</v>
      </c>
      <c r="AM1269" s="2">
        <f t="shared" si="477"/>
        <v>0</v>
      </c>
      <c r="AN1269" s="2">
        <f t="shared" si="478"/>
        <v>0</v>
      </c>
      <c r="AP1269" t="s">
        <v>601</v>
      </c>
      <c r="AQ1269" t="s">
        <v>718</v>
      </c>
      <c r="AR1269">
        <v>9</v>
      </c>
      <c r="AT1269" s="97">
        <v>29</v>
      </c>
      <c r="AU1269" s="99">
        <v>45</v>
      </c>
      <c r="AV1269" s="103">
        <f t="shared" si="479"/>
        <v>29045</v>
      </c>
      <c r="AX1269" s="7" t="s">
        <v>1370</v>
      </c>
    </row>
    <row r="1270" spans="1:50" hidden="1" outlineLevel="1">
      <c r="A1270" t="s">
        <v>958</v>
      </c>
      <c r="B1270" t="s">
        <v>718</v>
      </c>
      <c r="C1270" s="1">
        <f t="shared" si="468"/>
        <v>71689</v>
      </c>
      <c r="D1270" s="7">
        <f>IF(N1270&gt;0, RANK(N1270,(N1270:P1270,Q1270:AE1270)),0)</f>
        <v>2</v>
      </c>
      <c r="E1270" s="7">
        <f>IF(O1270&gt;0,RANK(O1270,(N1270:P1270,Q1270:AE1270)),0)</f>
        <v>1</v>
      </c>
      <c r="F1270" s="7">
        <f>IF(P1270&gt;0,RANK(P1270,(N1270:P1270,Q1270:AE1270)),0)</f>
        <v>0</v>
      </c>
      <c r="G1270" s="1">
        <f t="shared" si="469"/>
        <v>5427</v>
      </c>
      <c r="H1270" s="2">
        <f t="shared" si="470"/>
        <v>7.5701990542482112E-2</v>
      </c>
      <c r="I1270" s="2"/>
      <c r="J1270" s="2">
        <f t="shared" si="471"/>
        <v>0.44121134344181118</v>
      </c>
      <c r="K1270" s="2">
        <f t="shared" si="472"/>
        <v>0.51691333398429329</v>
      </c>
      <c r="L1270" s="2">
        <f t="shared" si="473"/>
        <v>0</v>
      </c>
      <c r="M1270" s="2">
        <f t="shared" si="474"/>
        <v>4.1875322573895479E-2</v>
      </c>
      <c r="N1270" s="113">
        <v>31630</v>
      </c>
      <c r="O1270" s="113">
        <v>37057</v>
      </c>
      <c r="P1270" s="113"/>
      <c r="Q1270" s="113">
        <v>3002</v>
      </c>
      <c r="R1270" s="113"/>
      <c r="S1270" s="113"/>
      <c r="T1270" s="113"/>
      <c r="U1270" s="113"/>
      <c r="V1270" s="113"/>
      <c r="W1270" s="113"/>
      <c r="X1270" s="113"/>
      <c r="Y1270" s="113"/>
      <c r="Z1270" s="113"/>
      <c r="AA1270" s="113"/>
      <c r="AB1270" s="113"/>
      <c r="AC1270" s="113"/>
      <c r="AD1270" s="113"/>
      <c r="AE1270" s="113"/>
      <c r="AG1270" s="7">
        <f>IF(Q1270&gt;0,RANK(Q1270,(N1270:P1270,Q1270:AE1270)),0)</f>
        <v>3</v>
      </c>
      <c r="AH1270" s="7">
        <f>IF(R1270&gt;0,RANK(R1270,(N1270:P1270,Q1270:AE1270)),0)</f>
        <v>0</v>
      </c>
      <c r="AI1270" s="7">
        <f>IF(T1270&gt;0,RANK(T1270,(N1270:P1270,Q1270:AE1270)),0)</f>
        <v>0</v>
      </c>
      <c r="AJ1270" s="7">
        <f>IF(S1270&gt;0,RANK(S1270,(N1270:P1270,Q1270:AE1270)),0)</f>
        <v>0</v>
      </c>
      <c r="AK1270" s="2">
        <f t="shared" si="475"/>
        <v>4.1875322573895576E-2</v>
      </c>
      <c r="AL1270" s="2">
        <f t="shared" si="476"/>
        <v>0</v>
      </c>
      <c r="AM1270" s="2">
        <f t="shared" si="477"/>
        <v>0</v>
      </c>
      <c r="AN1270" s="2">
        <f t="shared" si="478"/>
        <v>0</v>
      </c>
      <c r="AP1270" t="s">
        <v>958</v>
      </c>
      <c r="AQ1270" t="s">
        <v>718</v>
      </c>
      <c r="AR1270">
        <v>6</v>
      </c>
      <c r="AT1270" s="97">
        <v>29</v>
      </c>
      <c r="AU1270" s="99">
        <v>47</v>
      </c>
      <c r="AV1270" s="103">
        <f t="shared" si="479"/>
        <v>29047</v>
      </c>
      <c r="AX1270" s="7" t="s">
        <v>1370</v>
      </c>
    </row>
    <row r="1271" spans="1:50" hidden="1" outlineLevel="1">
      <c r="A1271" t="s">
        <v>466</v>
      </c>
      <c r="B1271" t="s">
        <v>718</v>
      </c>
      <c r="C1271" s="1">
        <f t="shared" si="468"/>
        <v>8180</v>
      </c>
      <c r="D1271" s="7">
        <f>IF(N1271&gt;0, RANK(N1271,(N1271:P1271,Q1271:AE1271)),0)</f>
        <v>2</v>
      </c>
      <c r="E1271" s="7">
        <f>IF(O1271&gt;0,RANK(O1271,(N1271:P1271,Q1271:AE1271)),0)</f>
        <v>1</v>
      </c>
      <c r="F1271" s="7">
        <f>IF(P1271&gt;0,RANK(P1271,(N1271:P1271,Q1271:AE1271)),0)</f>
        <v>0</v>
      </c>
      <c r="G1271" s="1">
        <f t="shared" si="469"/>
        <v>537</v>
      </c>
      <c r="H1271" s="2">
        <f t="shared" si="470"/>
        <v>6.5647921760391192E-2</v>
      </c>
      <c r="I1271" s="2"/>
      <c r="J1271" s="2">
        <f t="shared" si="471"/>
        <v>0.44706601466992663</v>
      </c>
      <c r="K1271" s="2">
        <f t="shared" si="472"/>
        <v>0.51271393643031782</v>
      </c>
      <c r="L1271" s="2">
        <f t="shared" si="473"/>
        <v>0</v>
      </c>
      <c r="M1271" s="2">
        <f t="shared" si="474"/>
        <v>4.0220048899755612E-2</v>
      </c>
      <c r="N1271" s="113">
        <v>3657</v>
      </c>
      <c r="O1271" s="113">
        <v>4194</v>
      </c>
      <c r="P1271" s="113"/>
      <c r="Q1271" s="113">
        <v>329</v>
      </c>
      <c r="R1271" s="113"/>
      <c r="S1271" s="113"/>
      <c r="T1271" s="113"/>
      <c r="U1271" s="113"/>
      <c r="V1271" s="113"/>
      <c r="W1271" s="113"/>
      <c r="X1271" s="113"/>
      <c r="Y1271" s="113"/>
      <c r="Z1271" s="113"/>
      <c r="AA1271" s="113"/>
      <c r="AB1271" s="113"/>
      <c r="AC1271" s="113"/>
      <c r="AD1271" s="113"/>
      <c r="AE1271" s="113"/>
      <c r="AG1271" s="7">
        <f>IF(Q1271&gt;0,RANK(Q1271,(N1271:P1271,Q1271:AE1271)),0)</f>
        <v>3</v>
      </c>
      <c r="AH1271" s="7">
        <f>IF(R1271&gt;0,RANK(R1271,(N1271:P1271,Q1271:AE1271)),0)</f>
        <v>0</v>
      </c>
      <c r="AI1271" s="7">
        <f>IF(T1271&gt;0,RANK(T1271,(N1271:P1271,Q1271:AE1271)),0)</f>
        <v>0</v>
      </c>
      <c r="AJ1271" s="7">
        <f>IF(S1271&gt;0,RANK(S1271,(N1271:P1271,Q1271:AE1271)),0)</f>
        <v>0</v>
      </c>
      <c r="AK1271" s="2">
        <f t="shared" si="475"/>
        <v>4.0220048899755501E-2</v>
      </c>
      <c r="AL1271" s="2">
        <f t="shared" si="476"/>
        <v>0</v>
      </c>
      <c r="AM1271" s="2">
        <f t="shared" si="477"/>
        <v>0</v>
      </c>
      <c r="AN1271" s="2">
        <f t="shared" si="478"/>
        <v>0</v>
      </c>
      <c r="AP1271" t="s">
        <v>466</v>
      </c>
      <c r="AQ1271" t="s">
        <v>718</v>
      </c>
      <c r="AR1271">
        <v>6</v>
      </c>
      <c r="AT1271" s="97">
        <v>29</v>
      </c>
      <c r="AU1271" s="99">
        <v>49</v>
      </c>
      <c r="AV1271" s="103">
        <f t="shared" si="479"/>
        <v>29049</v>
      </c>
      <c r="AX1271" s="7" t="s">
        <v>1370</v>
      </c>
    </row>
    <row r="1272" spans="1:50" hidden="1" outlineLevel="1">
      <c r="A1272" t="s">
        <v>1502</v>
      </c>
      <c r="B1272" t="s">
        <v>718</v>
      </c>
      <c r="C1272" s="1">
        <f t="shared" si="468"/>
        <v>31171</v>
      </c>
      <c r="D1272" s="7">
        <f>IF(N1272&gt;0, RANK(N1272,(N1272:P1272,Q1272:AE1272)),0)</f>
        <v>2</v>
      </c>
      <c r="E1272" s="7">
        <f>IF(O1272&gt;0,RANK(O1272,(N1272:P1272,Q1272:AE1272)),0)</f>
        <v>1</v>
      </c>
      <c r="F1272" s="7">
        <f>IF(P1272&gt;0,RANK(P1272,(N1272:P1272,Q1272:AE1272)),0)</f>
        <v>0</v>
      </c>
      <c r="G1272" s="1">
        <f t="shared" si="469"/>
        <v>9786</v>
      </c>
      <c r="H1272" s="2">
        <f t="shared" si="470"/>
        <v>0.3139456546148664</v>
      </c>
      <c r="I1272" s="2"/>
      <c r="J1272" s="2">
        <f t="shared" si="471"/>
        <v>0.32963331301530269</v>
      </c>
      <c r="K1272" s="2">
        <f t="shared" si="472"/>
        <v>0.64357896763016909</v>
      </c>
      <c r="L1272" s="2">
        <f t="shared" si="473"/>
        <v>0</v>
      </c>
      <c r="M1272" s="2">
        <f t="shared" si="474"/>
        <v>2.6787719354528283E-2</v>
      </c>
      <c r="N1272" s="113">
        <v>10275</v>
      </c>
      <c r="O1272" s="113">
        <v>20061</v>
      </c>
      <c r="P1272" s="113"/>
      <c r="Q1272" s="113">
        <v>835</v>
      </c>
      <c r="R1272" s="113"/>
      <c r="S1272" s="113"/>
      <c r="T1272" s="113"/>
      <c r="U1272" s="113"/>
      <c r="V1272" s="113"/>
      <c r="W1272" s="113"/>
      <c r="X1272" s="113"/>
      <c r="Y1272" s="113"/>
      <c r="Z1272" s="113"/>
      <c r="AA1272" s="113"/>
      <c r="AB1272" s="113"/>
      <c r="AC1272" s="113"/>
      <c r="AD1272" s="113"/>
      <c r="AE1272" s="113"/>
      <c r="AG1272" s="7">
        <f>IF(Q1272&gt;0,RANK(Q1272,(N1272:P1272,Q1272:AE1272)),0)</f>
        <v>3</v>
      </c>
      <c r="AH1272" s="7">
        <f>IF(R1272&gt;0,RANK(R1272,(N1272:P1272,Q1272:AE1272)),0)</f>
        <v>0</v>
      </c>
      <c r="AI1272" s="7">
        <f>IF(T1272&gt;0,RANK(T1272,(N1272:P1272,Q1272:AE1272)),0)</f>
        <v>0</v>
      </c>
      <c r="AJ1272" s="7">
        <f>IF(S1272&gt;0,RANK(S1272,(N1272:P1272,Q1272:AE1272)),0)</f>
        <v>0</v>
      </c>
      <c r="AK1272" s="2">
        <f t="shared" si="475"/>
        <v>2.6787719354528249E-2</v>
      </c>
      <c r="AL1272" s="2">
        <f t="shared" si="476"/>
        <v>0</v>
      </c>
      <c r="AM1272" s="2">
        <f t="shared" si="477"/>
        <v>0</v>
      </c>
      <c r="AN1272" s="2">
        <f t="shared" si="478"/>
        <v>0</v>
      </c>
      <c r="AP1272" t="s">
        <v>1502</v>
      </c>
      <c r="AQ1272" t="s">
        <v>718</v>
      </c>
      <c r="AR1272">
        <v>4</v>
      </c>
      <c r="AT1272" s="97">
        <v>29</v>
      </c>
      <c r="AU1272" s="99">
        <v>51</v>
      </c>
      <c r="AV1272" s="103">
        <f t="shared" si="479"/>
        <v>29051</v>
      </c>
      <c r="AX1272" s="7" t="s">
        <v>1370</v>
      </c>
    </row>
    <row r="1273" spans="1:50" hidden="1" outlineLevel="1">
      <c r="A1273" t="s">
        <v>444</v>
      </c>
      <c r="B1273" t="s">
        <v>718</v>
      </c>
      <c r="C1273" s="1">
        <f t="shared" si="468"/>
        <v>7300</v>
      </c>
      <c r="D1273" s="7">
        <f>IF(N1273&gt;0, RANK(N1273,(N1273:P1273,Q1273:AE1273)),0)</f>
        <v>2</v>
      </c>
      <c r="E1273" s="7">
        <f>IF(O1273&gt;0,RANK(O1273,(N1273:P1273,Q1273:AE1273)),0)</f>
        <v>1</v>
      </c>
      <c r="F1273" s="7">
        <f>IF(P1273&gt;0,RANK(P1273,(N1273:P1273,Q1273:AE1273)),0)</f>
        <v>0</v>
      </c>
      <c r="G1273" s="1">
        <f t="shared" si="469"/>
        <v>1286</v>
      </c>
      <c r="H1273" s="2">
        <f t="shared" si="470"/>
        <v>0.17616438356164382</v>
      </c>
      <c r="I1273" s="2"/>
      <c r="J1273" s="2">
        <f t="shared" si="471"/>
        <v>0.39383561643835618</v>
      </c>
      <c r="K1273" s="2">
        <f t="shared" si="472"/>
        <v>0.56999999999999995</v>
      </c>
      <c r="L1273" s="2">
        <f t="shared" si="473"/>
        <v>0</v>
      </c>
      <c r="M1273" s="2">
        <f t="shared" si="474"/>
        <v>3.6164383561643865E-2</v>
      </c>
      <c r="N1273" s="113">
        <v>2875</v>
      </c>
      <c r="O1273" s="113">
        <v>4161</v>
      </c>
      <c r="P1273" s="113"/>
      <c r="Q1273" s="113">
        <v>264</v>
      </c>
      <c r="R1273" s="113"/>
      <c r="S1273" s="113"/>
      <c r="T1273" s="113"/>
      <c r="U1273" s="113"/>
      <c r="V1273" s="113"/>
      <c r="W1273" s="113"/>
      <c r="X1273" s="113"/>
      <c r="Y1273" s="113"/>
      <c r="Z1273" s="113"/>
      <c r="AA1273" s="113"/>
      <c r="AB1273" s="113"/>
      <c r="AC1273" s="113"/>
      <c r="AD1273" s="113"/>
      <c r="AE1273" s="113"/>
      <c r="AG1273" s="7">
        <f>IF(Q1273&gt;0,RANK(Q1273,(N1273:P1273,Q1273:AE1273)),0)</f>
        <v>3</v>
      </c>
      <c r="AH1273" s="7">
        <f>IF(R1273&gt;0,RANK(R1273,(N1273:P1273,Q1273:AE1273)),0)</f>
        <v>0</v>
      </c>
      <c r="AI1273" s="7">
        <f>IF(T1273&gt;0,RANK(T1273,(N1273:P1273,Q1273:AE1273)),0)</f>
        <v>0</v>
      </c>
      <c r="AJ1273" s="7">
        <f>IF(S1273&gt;0,RANK(S1273,(N1273:P1273,Q1273:AE1273)),0)</f>
        <v>0</v>
      </c>
      <c r="AK1273" s="2">
        <f t="shared" si="475"/>
        <v>3.6164383561643837E-2</v>
      </c>
      <c r="AL1273" s="2">
        <f t="shared" si="476"/>
        <v>0</v>
      </c>
      <c r="AM1273" s="2">
        <f t="shared" si="477"/>
        <v>0</v>
      </c>
      <c r="AN1273" s="2">
        <f t="shared" si="478"/>
        <v>0</v>
      </c>
      <c r="AP1273" t="s">
        <v>444</v>
      </c>
      <c r="AQ1273" t="s">
        <v>718</v>
      </c>
      <c r="AR1273">
        <v>6</v>
      </c>
      <c r="AT1273" s="97">
        <v>29</v>
      </c>
      <c r="AU1273" s="99">
        <v>53</v>
      </c>
      <c r="AV1273" s="103">
        <f t="shared" si="479"/>
        <v>29053</v>
      </c>
      <c r="AX1273" s="7" t="s">
        <v>1370</v>
      </c>
    </row>
    <row r="1274" spans="1:50" hidden="1" outlineLevel="1">
      <c r="A1274" t="s">
        <v>673</v>
      </c>
      <c r="B1274" t="s">
        <v>718</v>
      </c>
      <c r="C1274" s="1">
        <f t="shared" si="468"/>
        <v>8298</v>
      </c>
      <c r="D1274" s="7">
        <f>IF(N1274&gt;0, RANK(N1274,(N1274:P1274,Q1274:AE1274)),0)</f>
        <v>2</v>
      </c>
      <c r="E1274" s="7">
        <f>IF(O1274&gt;0,RANK(O1274,(N1274:P1274,Q1274:AE1274)),0)</f>
        <v>1</v>
      </c>
      <c r="F1274" s="7">
        <f>IF(P1274&gt;0,RANK(P1274,(N1274:P1274,Q1274:AE1274)),0)</f>
        <v>0</v>
      </c>
      <c r="G1274" s="1">
        <f t="shared" si="469"/>
        <v>489</v>
      </c>
      <c r="H1274" s="2">
        <f t="shared" si="470"/>
        <v>5.8929862617498191E-2</v>
      </c>
      <c r="I1274" s="2"/>
      <c r="J1274" s="2">
        <f t="shared" si="471"/>
        <v>0.45275970113280306</v>
      </c>
      <c r="K1274" s="2">
        <f t="shared" si="472"/>
        <v>0.51168956375030128</v>
      </c>
      <c r="L1274" s="2">
        <f t="shared" si="473"/>
        <v>0</v>
      </c>
      <c r="M1274" s="2">
        <f t="shared" si="474"/>
        <v>3.555073511689566E-2</v>
      </c>
      <c r="N1274" s="113">
        <v>3757</v>
      </c>
      <c r="O1274" s="113">
        <v>4246</v>
      </c>
      <c r="P1274" s="113"/>
      <c r="Q1274" s="113">
        <v>295</v>
      </c>
      <c r="R1274" s="113"/>
      <c r="S1274" s="113"/>
      <c r="T1274" s="113"/>
      <c r="U1274" s="113"/>
      <c r="V1274" s="113"/>
      <c r="W1274" s="113"/>
      <c r="X1274" s="113"/>
      <c r="Y1274" s="113"/>
      <c r="Z1274" s="113"/>
      <c r="AA1274" s="113"/>
      <c r="AB1274" s="113"/>
      <c r="AC1274" s="113"/>
      <c r="AD1274" s="113"/>
      <c r="AE1274" s="113"/>
      <c r="AG1274" s="7">
        <f>IF(Q1274&gt;0,RANK(Q1274,(N1274:P1274,Q1274:AE1274)),0)</f>
        <v>3</v>
      </c>
      <c r="AH1274" s="7">
        <f>IF(R1274&gt;0,RANK(R1274,(N1274:P1274,Q1274:AE1274)),0)</f>
        <v>0</v>
      </c>
      <c r="AI1274" s="7">
        <f>IF(T1274&gt;0,RANK(T1274,(N1274:P1274,Q1274:AE1274)),0)</f>
        <v>0</v>
      </c>
      <c r="AJ1274" s="7">
        <f>IF(S1274&gt;0,RANK(S1274,(N1274:P1274,Q1274:AE1274)),0)</f>
        <v>0</v>
      </c>
      <c r="AK1274" s="2">
        <f t="shared" si="475"/>
        <v>3.5550735116895639E-2</v>
      </c>
      <c r="AL1274" s="2">
        <f t="shared" si="476"/>
        <v>0</v>
      </c>
      <c r="AM1274" s="2">
        <f t="shared" si="477"/>
        <v>0</v>
      </c>
      <c r="AN1274" s="2">
        <f t="shared" si="478"/>
        <v>0</v>
      </c>
      <c r="AP1274" t="s">
        <v>673</v>
      </c>
      <c r="AQ1274" t="s">
        <v>718</v>
      </c>
      <c r="AR1274">
        <v>9</v>
      </c>
      <c r="AT1274" s="97">
        <v>29</v>
      </c>
      <c r="AU1274" s="99">
        <v>55</v>
      </c>
      <c r="AV1274" s="103">
        <f t="shared" si="479"/>
        <v>29055</v>
      </c>
      <c r="AX1274" s="7" t="s">
        <v>1370</v>
      </c>
    </row>
    <row r="1275" spans="1:50" hidden="1" outlineLevel="1">
      <c r="A1275" t="s">
        <v>413</v>
      </c>
      <c r="B1275" t="s">
        <v>718</v>
      </c>
      <c r="C1275" s="1">
        <f t="shared" si="468"/>
        <v>3646</v>
      </c>
      <c r="D1275" s="7">
        <f>IF(N1275&gt;0, RANK(N1275,(N1275:P1275,Q1275:AE1275)),0)</f>
        <v>2</v>
      </c>
      <c r="E1275" s="7">
        <f>IF(O1275&gt;0,RANK(O1275,(N1275:P1275,Q1275:AE1275)),0)</f>
        <v>1</v>
      </c>
      <c r="F1275" s="7">
        <f>IF(P1275&gt;0,RANK(P1275,(N1275:P1275,Q1275:AE1275)),0)</f>
        <v>0</v>
      </c>
      <c r="G1275" s="1">
        <f t="shared" si="469"/>
        <v>785</v>
      </c>
      <c r="H1275" s="2">
        <f t="shared" si="470"/>
        <v>0.21530444322545256</v>
      </c>
      <c r="I1275" s="2"/>
      <c r="J1275" s="2">
        <f t="shared" si="471"/>
        <v>0.37712561711464621</v>
      </c>
      <c r="K1275" s="2">
        <f t="shared" si="472"/>
        <v>0.59243006034009871</v>
      </c>
      <c r="L1275" s="2">
        <f t="shared" si="473"/>
        <v>0</v>
      </c>
      <c r="M1275" s="2">
        <f t="shared" si="474"/>
        <v>3.0444322545255087E-2</v>
      </c>
      <c r="N1275" s="113">
        <v>1375</v>
      </c>
      <c r="O1275" s="113">
        <v>2160</v>
      </c>
      <c r="P1275" s="113"/>
      <c r="Q1275" s="113">
        <v>111</v>
      </c>
      <c r="R1275" s="113"/>
      <c r="S1275" s="113"/>
      <c r="T1275" s="113"/>
      <c r="U1275" s="113"/>
      <c r="V1275" s="113"/>
      <c r="W1275" s="113"/>
      <c r="X1275" s="113"/>
      <c r="Y1275" s="113"/>
      <c r="Z1275" s="113"/>
      <c r="AA1275" s="113"/>
      <c r="AB1275" s="113"/>
      <c r="AC1275" s="113"/>
      <c r="AD1275" s="113"/>
      <c r="AE1275" s="113"/>
      <c r="AG1275" s="7">
        <f>IF(Q1275&gt;0,RANK(Q1275,(N1275:P1275,Q1275:AE1275)),0)</f>
        <v>3</v>
      </c>
      <c r="AH1275" s="7">
        <f>IF(R1275&gt;0,RANK(R1275,(N1275:P1275,Q1275:AE1275)),0)</f>
        <v>0</v>
      </c>
      <c r="AI1275" s="7">
        <f>IF(T1275&gt;0,RANK(T1275,(N1275:P1275,Q1275:AE1275)),0)</f>
        <v>0</v>
      </c>
      <c r="AJ1275" s="7">
        <f>IF(S1275&gt;0,RANK(S1275,(N1275:P1275,Q1275:AE1275)),0)</f>
        <v>0</v>
      </c>
      <c r="AK1275" s="2">
        <f t="shared" si="475"/>
        <v>3.0444322545255073E-2</v>
      </c>
      <c r="AL1275" s="2">
        <f t="shared" si="476"/>
        <v>0</v>
      </c>
      <c r="AM1275" s="2">
        <f t="shared" si="477"/>
        <v>0</v>
      </c>
      <c r="AN1275" s="2">
        <f t="shared" si="478"/>
        <v>0</v>
      </c>
      <c r="AP1275" t="s">
        <v>413</v>
      </c>
      <c r="AQ1275" t="s">
        <v>718</v>
      </c>
      <c r="AR1275">
        <v>4</v>
      </c>
      <c r="AT1275" s="97">
        <v>29</v>
      </c>
      <c r="AU1275" s="99">
        <v>57</v>
      </c>
      <c r="AV1275" s="103">
        <f t="shared" si="479"/>
        <v>29057</v>
      </c>
      <c r="AX1275" s="7" t="s">
        <v>1370</v>
      </c>
    </row>
    <row r="1276" spans="1:50" hidden="1" outlineLevel="1">
      <c r="A1276" t="s">
        <v>2295</v>
      </c>
      <c r="B1276" t="s">
        <v>718</v>
      </c>
      <c r="C1276" s="1">
        <f t="shared" si="468"/>
        <v>5808</v>
      </c>
      <c r="D1276" s="7">
        <f>IF(N1276&gt;0, RANK(N1276,(N1276:P1276,Q1276:AE1276)),0)</f>
        <v>2</v>
      </c>
      <c r="E1276" s="7">
        <f>IF(O1276&gt;0,RANK(O1276,(N1276:P1276,Q1276:AE1276)),0)</f>
        <v>1</v>
      </c>
      <c r="F1276" s="7">
        <f>IF(P1276&gt;0,RANK(P1276,(N1276:P1276,Q1276:AE1276)),0)</f>
        <v>0</v>
      </c>
      <c r="G1276" s="1">
        <f t="shared" si="469"/>
        <v>572</v>
      </c>
      <c r="H1276" s="2">
        <f t="shared" si="470"/>
        <v>9.8484848484848481E-2</v>
      </c>
      <c r="I1276" s="2"/>
      <c r="J1276" s="2">
        <f t="shared" si="471"/>
        <v>0.43646694214876031</v>
      </c>
      <c r="K1276" s="2">
        <f t="shared" si="472"/>
        <v>0.53495179063360887</v>
      </c>
      <c r="L1276" s="2">
        <f t="shared" si="473"/>
        <v>0</v>
      </c>
      <c r="M1276" s="2">
        <f t="shared" si="474"/>
        <v>2.8581267217630768E-2</v>
      </c>
      <c r="N1276" s="113">
        <v>2535</v>
      </c>
      <c r="O1276" s="113">
        <v>3107</v>
      </c>
      <c r="P1276" s="113"/>
      <c r="Q1276" s="113">
        <v>166</v>
      </c>
      <c r="R1276" s="113"/>
      <c r="S1276" s="113"/>
      <c r="T1276" s="113"/>
      <c r="U1276" s="113"/>
      <c r="V1276" s="113"/>
      <c r="W1276" s="113"/>
      <c r="X1276" s="113"/>
      <c r="Y1276" s="113"/>
      <c r="Z1276" s="113"/>
      <c r="AA1276" s="113"/>
      <c r="AB1276" s="113"/>
      <c r="AC1276" s="113"/>
      <c r="AD1276" s="113"/>
      <c r="AE1276" s="113"/>
      <c r="AG1276" s="7">
        <f>IF(Q1276&gt;0,RANK(Q1276,(N1276:P1276,Q1276:AE1276)),0)</f>
        <v>3</v>
      </c>
      <c r="AH1276" s="7">
        <f>IF(R1276&gt;0,RANK(R1276,(N1276:P1276,Q1276:AE1276)),0)</f>
        <v>0</v>
      </c>
      <c r="AI1276" s="7">
        <f>IF(T1276&gt;0,RANK(T1276,(N1276:P1276,Q1276:AE1276)),0)</f>
        <v>0</v>
      </c>
      <c r="AJ1276" s="7">
        <f>IF(S1276&gt;0,RANK(S1276,(N1276:P1276,Q1276:AE1276)),0)</f>
        <v>0</v>
      </c>
      <c r="AK1276" s="2">
        <f t="shared" si="475"/>
        <v>2.8581267217630855E-2</v>
      </c>
      <c r="AL1276" s="2">
        <f t="shared" si="476"/>
        <v>0</v>
      </c>
      <c r="AM1276" s="2">
        <f t="shared" si="477"/>
        <v>0</v>
      </c>
      <c r="AN1276" s="2">
        <f t="shared" si="478"/>
        <v>0</v>
      </c>
      <c r="AP1276" t="s">
        <v>2295</v>
      </c>
      <c r="AQ1276" t="s">
        <v>718</v>
      </c>
      <c r="AR1276">
        <v>4</v>
      </c>
      <c r="AT1276" s="97">
        <v>29</v>
      </c>
      <c r="AU1276" s="99">
        <v>59</v>
      </c>
      <c r="AV1276" s="103">
        <f t="shared" ref="AV1276:AV1339" si="480">1000*AT1276+AU1276</f>
        <v>29059</v>
      </c>
      <c r="AX1276" s="7" t="s">
        <v>1370</v>
      </c>
    </row>
    <row r="1277" spans="1:50" hidden="1" outlineLevel="1">
      <c r="A1277" t="s">
        <v>192</v>
      </c>
      <c r="B1277" t="s">
        <v>718</v>
      </c>
      <c r="C1277" s="1">
        <f t="shared" si="468"/>
        <v>3717</v>
      </c>
      <c r="D1277" s="7">
        <f>IF(N1277&gt;0, RANK(N1277,(N1277:P1277,Q1277:AE1277)),0)</f>
        <v>2</v>
      </c>
      <c r="E1277" s="7">
        <f>IF(O1277&gt;0,RANK(O1277,(N1277:P1277,Q1277:AE1277)),0)</f>
        <v>1</v>
      </c>
      <c r="F1277" s="7">
        <f>IF(P1277&gt;0,RANK(P1277,(N1277:P1277,Q1277:AE1277)),0)</f>
        <v>0</v>
      </c>
      <c r="G1277" s="1">
        <f t="shared" si="469"/>
        <v>461</v>
      </c>
      <c r="H1277" s="2">
        <f t="shared" si="470"/>
        <v>0.12402475114339521</v>
      </c>
      <c r="I1277" s="2"/>
      <c r="J1277" s="2">
        <f t="shared" si="471"/>
        <v>0.42050040355125101</v>
      </c>
      <c r="K1277" s="2">
        <f t="shared" si="472"/>
        <v>0.54452515469464624</v>
      </c>
      <c r="L1277" s="2">
        <f t="shared" si="473"/>
        <v>0</v>
      </c>
      <c r="M1277" s="2">
        <f t="shared" si="474"/>
        <v>3.4974441754102803E-2</v>
      </c>
      <c r="N1277" s="113">
        <v>1563</v>
      </c>
      <c r="O1277" s="113">
        <v>2024</v>
      </c>
      <c r="P1277" s="113"/>
      <c r="Q1277" s="113">
        <v>130</v>
      </c>
      <c r="R1277" s="113"/>
      <c r="S1277" s="113"/>
      <c r="T1277" s="113"/>
      <c r="U1277" s="113"/>
      <c r="V1277" s="113"/>
      <c r="W1277" s="113"/>
      <c r="X1277" s="113"/>
      <c r="Y1277" s="113"/>
      <c r="Z1277" s="113"/>
      <c r="AA1277" s="113"/>
      <c r="AB1277" s="113"/>
      <c r="AC1277" s="113"/>
      <c r="AD1277" s="113"/>
      <c r="AE1277" s="113"/>
      <c r="AG1277" s="7">
        <f>IF(Q1277&gt;0,RANK(Q1277,(N1277:P1277,Q1277:AE1277)),0)</f>
        <v>3</v>
      </c>
      <c r="AH1277" s="7">
        <f>IF(R1277&gt;0,RANK(R1277,(N1277:P1277,Q1277:AE1277)),0)</f>
        <v>0</v>
      </c>
      <c r="AI1277" s="7">
        <f>IF(T1277&gt;0,RANK(T1277,(N1277:P1277,Q1277:AE1277)),0)</f>
        <v>0</v>
      </c>
      <c r="AJ1277" s="7">
        <f>IF(S1277&gt;0,RANK(S1277,(N1277:P1277,Q1277:AE1277)),0)</f>
        <v>0</v>
      </c>
      <c r="AK1277" s="2">
        <f t="shared" si="475"/>
        <v>3.4974441754102768E-2</v>
      </c>
      <c r="AL1277" s="2">
        <f t="shared" si="476"/>
        <v>0</v>
      </c>
      <c r="AM1277" s="2">
        <f t="shared" si="477"/>
        <v>0</v>
      </c>
      <c r="AN1277" s="2">
        <f t="shared" si="478"/>
        <v>0</v>
      </c>
      <c r="AP1277" t="s">
        <v>192</v>
      </c>
      <c r="AQ1277" t="s">
        <v>718</v>
      </c>
      <c r="AR1277">
        <v>6</v>
      </c>
      <c r="AT1277" s="97">
        <v>29</v>
      </c>
      <c r="AU1277" s="99">
        <v>61</v>
      </c>
      <c r="AV1277" s="103">
        <f t="shared" si="480"/>
        <v>29061</v>
      </c>
      <c r="AX1277" s="7" t="s">
        <v>1370</v>
      </c>
    </row>
    <row r="1278" spans="1:50" hidden="1" outlineLevel="1">
      <c r="A1278" t="s">
        <v>2296</v>
      </c>
      <c r="B1278" t="s">
        <v>718</v>
      </c>
      <c r="C1278" s="1">
        <f t="shared" si="468"/>
        <v>4140</v>
      </c>
      <c r="D1278" s="7">
        <f>IF(N1278&gt;0, RANK(N1278,(N1278:P1278,Q1278:AE1278)),0)</f>
        <v>2</v>
      </c>
      <c r="E1278" s="7">
        <f>IF(O1278&gt;0,RANK(O1278,(N1278:P1278,Q1278:AE1278)),0)</f>
        <v>1</v>
      </c>
      <c r="F1278" s="7">
        <f>IF(P1278&gt;0,RANK(P1278,(N1278:P1278,Q1278:AE1278)),0)</f>
        <v>0</v>
      </c>
      <c r="G1278" s="1">
        <f t="shared" si="469"/>
        <v>520</v>
      </c>
      <c r="H1278" s="2">
        <f t="shared" si="470"/>
        <v>0.12560386473429952</v>
      </c>
      <c r="I1278" s="2"/>
      <c r="J1278" s="2">
        <f t="shared" si="471"/>
        <v>0.41763285024154589</v>
      </c>
      <c r="K1278" s="2">
        <f t="shared" si="472"/>
        <v>0.54323671497584536</v>
      </c>
      <c r="L1278" s="2">
        <f t="shared" si="473"/>
        <v>0</v>
      </c>
      <c r="M1278" s="2">
        <f t="shared" si="474"/>
        <v>3.9130434782608803E-2</v>
      </c>
      <c r="N1278" s="113">
        <v>1729</v>
      </c>
      <c r="O1278" s="113">
        <v>2249</v>
      </c>
      <c r="P1278" s="113"/>
      <c r="Q1278" s="113">
        <v>162</v>
      </c>
      <c r="R1278" s="113"/>
      <c r="S1278" s="113"/>
      <c r="T1278" s="113"/>
      <c r="U1278" s="113"/>
      <c r="V1278" s="113"/>
      <c r="W1278" s="113"/>
      <c r="X1278" s="113"/>
      <c r="Y1278" s="113"/>
      <c r="Z1278" s="113"/>
      <c r="AA1278" s="113"/>
      <c r="AB1278" s="113"/>
      <c r="AC1278" s="113"/>
      <c r="AD1278" s="113"/>
      <c r="AE1278" s="113"/>
      <c r="AG1278" s="7">
        <f>IF(Q1278&gt;0,RANK(Q1278,(N1278:P1278,Q1278:AE1278)),0)</f>
        <v>3</v>
      </c>
      <c r="AH1278" s="7">
        <f>IF(R1278&gt;0,RANK(R1278,(N1278:P1278,Q1278:AE1278)),0)</f>
        <v>0</v>
      </c>
      <c r="AI1278" s="7">
        <f>IF(T1278&gt;0,RANK(T1278,(N1278:P1278,Q1278:AE1278)),0)</f>
        <v>0</v>
      </c>
      <c r="AJ1278" s="7">
        <f>IF(S1278&gt;0,RANK(S1278,(N1278:P1278,Q1278:AE1278)),0)</f>
        <v>0</v>
      </c>
      <c r="AK1278" s="2">
        <f t="shared" si="475"/>
        <v>3.9130434782608699E-2</v>
      </c>
      <c r="AL1278" s="2">
        <f t="shared" si="476"/>
        <v>0</v>
      </c>
      <c r="AM1278" s="2">
        <f t="shared" si="477"/>
        <v>0</v>
      </c>
      <c r="AN1278" s="2">
        <f t="shared" si="478"/>
        <v>0</v>
      </c>
      <c r="AP1278" t="s">
        <v>2296</v>
      </c>
      <c r="AQ1278" t="s">
        <v>718</v>
      </c>
      <c r="AR1278">
        <v>6</v>
      </c>
      <c r="AT1278" s="97">
        <v>29</v>
      </c>
      <c r="AU1278" s="99">
        <v>63</v>
      </c>
      <c r="AV1278" s="103">
        <f t="shared" si="480"/>
        <v>29063</v>
      </c>
      <c r="AX1278" s="7" t="s">
        <v>1370</v>
      </c>
    </row>
    <row r="1279" spans="1:50" hidden="1" outlineLevel="1">
      <c r="A1279" t="s">
        <v>1259</v>
      </c>
      <c r="B1279" t="s">
        <v>718</v>
      </c>
      <c r="C1279" s="1">
        <f t="shared" ref="C1279:C1310" si="481">SUM(N1279:AE1279)</f>
        <v>5847</v>
      </c>
      <c r="D1279" s="7">
        <f>IF(N1279&gt;0, RANK(N1279,(N1279:P1279,Q1279:AE1279)),0)</f>
        <v>2</v>
      </c>
      <c r="E1279" s="7">
        <f>IF(O1279&gt;0,RANK(O1279,(N1279:P1279,Q1279:AE1279)),0)</f>
        <v>1</v>
      </c>
      <c r="F1279" s="7">
        <f>IF(P1279&gt;0,RANK(P1279,(N1279:P1279,Q1279:AE1279)),0)</f>
        <v>0</v>
      </c>
      <c r="G1279" s="1">
        <f t="shared" si="469"/>
        <v>320</v>
      </c>
      <c r="H1279" s="2">
        <f t="shared" si="470"/>
        <v>5.4728920814092696E-2</v>
      </c>
      <c r="I1279" s="2"/>
      <c r="J1279" s="2">
        <f t="shared" ref="J1279:J1310" si="482">IF($C1279=0,"-",N1279/$C1279)</f>
        <v>0.45664443304258595</v>
      </c>
      <c r="K1279" s="2">
        <f t="shared" ref="K1279:K1310" si="483">IF($C1279=0,"-",O1279/$C1279)</f>
        <v>0.51137335385667859</v>
      </c>
      <c r="L1279" s="2">
        <f t="shared" ref="L1279:L1310" si="484">IF($C1279=0,"-",P1279/$C1279)</f>
        <v>0</v>
      </c>
      <c r="M1279" s="2">
        <f t="shared" ref="M1279:M1310" si="485">IF(C1279=0,"-",(1-J1279-K1279-L1279))</f>
        <v>3.1982213100735457E-2</v>
      </c>
      <c r="N1279" s="113">
        <v>2670</v>
      </c>
      <c r="O1279" s="113">
        <v>2990</v>
      </c>
      <c r="P1279" s="113"/>
      <c r="Q1279" s="113">
        <v>187</v>
      </c>
      <c r="R1279" s="113"/>
      <c r="S1279" s="113"/>
      <c r="T1279" s="113"/>
      <c r="U1279" s="113"/>
      <c r="V1279" s="113"/>
      <c r="W1279" s="113"/>
      <c r="X1279" s="113"/>
      <c r="Y1279" s="113"/>
      <c r="Z1279" s="113"/>
      <c r="AA1279" s="113"/>
      <c r="AB1279" s="113"/>
      <c r="AC1279" s="113"/>
      <c r="AD1279" s="113"/>
      <c r="AE1279" s="113"/>
      <c r="AG1279" s="7">
        <f>IF(Q1279&gt;0,RANK(Q1279,(N1279:P1279,Q1279:AE1279)),0)</f>
        <v>3</v>
      </c>
      <c r="AH1279" s="7">
        <f>IF(R1279&gt;0,RANK(R1279,(N1279:P1279,Q1279:AE1279)),0)</f>
        <v>0</v>
      </c>
      <c r="AI1279" s="7">
        <f>IF(T1279&gt;0,RANK(T1279,(N1279:P1279,Q1279:AE1279)),0)</f>
        <v>0</v>
      </c>
      <c r="AJ1279" s="7">
        <f>IF(S1279&gt;0,RANK(S1279,(N1279:P1279,Q1279:AE1279)),0)</f>
        <v>0</v>
      </c>
      <c r="AK1279" s="2">
        <f t="shared" ref="AK1279:AK1310" si="486">IF($C1279=0,"-",Q1279/$C1279)</f>
        <v>3.1982213100735422E-2</v>
      </c>
      <c r="AL1279" s="2">
        <f t="shared" ref="AL1279:AL1310" si="487">IF($C1279=0,"-",R1279/$C1279)</f>
        <v>0</v>
      </c>
      <c r="AM1279" s="2">
        <f t="shared" ref="AM1279:AM1310" si="488">IF($C1279=0,"-",T1279/$C1279)</f>
        <v>0</v>
      </c>
      <c r="AN1279" s="2">
        <f t="shared" ref="AN1279:AN1310" si="489">IF($C1279=0,"-",S1279/$C1279)</f>
        <v>0</v>
      </c>
      <c r="AP1279" t="s">
        <v>1259</v>
      </c>
      <c r="AQ1279" t="s">
        <v>718</v>
      </c>
      <c r="AR1279">
        <v>8</v>
      </c>
      <c r="AT1279" s="97">
        <v>29</v>
      </c>
      <c r="AU1279" s="99">
        <v>65</v>
      </c>
      <c r="AV1279" s="103">
        <f t="shared" si="480"/>
        <v>29065</v>
      </c>
      <c r="AX1279" s="7" t="s">
        <v>1370</v>
      </c>
    </row>
    <row r="1280" spans="1:50" hidden="1" outlineLevel="1">
      <c r="A1280" t="s">
        <v>2236</v>
      </c>
      <c r="B1280" t="s">
        <v>718</v>
      </c>
      <c r="C1280" s="1">
        <f t="shared" si="481"/>
        <v>5556</v>
      </c>
      <c r="D1280" s="7">
        <f>IF(N1280&gt;0, RANK(N1280,(N1280:P1280,Q1280:AE1280)),0)</f>
        <v>2</v>
      </c>
      <c r="E1280" s="7">
        <f>IF(O1280&gt;0,RANK(O1280,(N1280:P1280,Q1280:AE1280)),0)</f>
        <v>1</v>
      </c>
      <c r="F1280" s="7">
        <f>IF(P1280&gt;0,RANK(P1280,(N1280:P1280,Q1280:AE1280)),0)</f>
        <v>0</v>
      </c>
      <c r="G1280" s="1">
        <f t="shared" si="469"/>
        <v>1450</v>
      </c>
      <c r="H1280" s="2">
        <f t="shared" si="470"/>
        <v>0.26097912167026638</v>
      </c>
      <c r="I1280" s="2"/>
      <c r="J1280" s="2">
        <f t="shared" si="482"/>
        <v>0.35709143268538518</v>
      </c>
      <c r="K1280" s="2">
        <f t="shared" si="483"/>
        <v>0.6180705543556515</v>
      </c>
      <c r="L1280" s="2">
        <f t="shared" si="484"/>
        <v>0</v>
      </c>
      <c r="M1280" s="2">
        <f t="shared" si="485"/>
        <v>2.4838012958963374E-2</v>
      </c>
      <c r="N1280" s="113">
        <v>1984</v>
      </c>
      <c r="O1280" s="113">
        <v>3434</v>
      </c>
      <c r="P1280" s="113"/>
      <c r="Q1280" s="113">
        <v>138</v>
      </c>
      <c r="R1280" s="113"/>
      <c r="S1280" s="113"/>
      <c r="T1280" s="113"/>
      <c r="U1280" s="113"/>
      <c r="V1280" s="113"/>
      <c r="W1280" s="113"/>
      <c r="X1280" s="113"/>
      <c r="Y1280" s="113"/>
      <c r="Z1280" s="113"/>
      <c r="AA1280" s="113"/>
      <c r="AB1280" s="113"/>
      <c r="AC1280" s="113"/>
      <c r="AD1280" s="113"/>
      <c r="AE1280" s="113"/>
      <c r="AG1280" s="7">
        <f>IF(Q1280&gt;0,RANK(Q1280,(N1280:P1280,Q1280:AE1280)),0)</f>
        <v>3</v>
      </c>
      <c r="AH1280" s="7">
        <f>IF(R1280&gt;0,RANK(R1280,(N1280:P1280,Q1280:AE1280)),0)</f>
        <v>0</v>
      </c>
      <c r="AI1280" s="7">
        <f>IF(T1280&gt;0,RANK(T1280,(N1280:P1280,Q1280:AE1280)),0)</f>
        <v>0</v>
      </c>
      <c r="AJ1280" s="7">
        <f>IF(S1280&gt;0,RANK(S1280,(N1280:P1280,Q1280:AE1280)),0)</f>
        <v>0</v>
      </c>
      <c r="AK1280" s="2">
        <f t="shared" si="486"/>
        <v>2.4838012958963283E-2</v>
      </c>
      <c r="AL1280" s="2">
        <f t="shared" si="487"/>
        <v>0</v>
      </c>
      <c r="AM1280" s="2">
        <f t="shared" si="488"/>
        <v>0</v>
      </c>
      <c r="AN1280" s="2">
        <f t="shared" si="489"/>
        <v>0</v>
      </c>
      <c r="AP1280" t="s">
        <v>2236</v>
      </c>
      <c r="AQ1280" t="s">
        <v>718</v>
      </c>
      <c r="AR1280">
        <v>8</v>
      </c>
      <c r="AT1280" s="97">
        <v>29</v>
      </c>
      <c r="AU1280" s="99">
        <v>67</v>
      </c>
      <c r="AV1280" s="103">
        <f t="shared" si="480"/>
        <v>29067</v>
      </c>
      <c r="AX1280" s="7" t="s">
        <v>1370</v>
      </c>
    </row>
    <row r="1281" spans="1:50" hidden="1" outlineLevel="1">
      <c r="A1281" t="s">
        <v>620</v>
      </c>
      <c r="B1281" t="s">
        <v>718</v>
      </c>
      <c r="C1281" s="1">
        <f t="shared" si="481"/>
        <v>10715</v>
      </c>
      <c r="D1281" s="7">
        <f>IF(N1281&gt;0, RANK(N1281,(N1281:P1281,Q1281:AE1281)),0)</f>
        <v>2</v>
      </c>
      <c r="E1281" s="7">
        <f>IF(O1281&gt;0,RANK(O1281,(N1281:P1281,Q1281:AE1281)),0)</f>
        <v>1</v>
      </c>
      <c r="F1281" s="7">
        <f>IF(P1281&gt;0,RANK(P1281,(N1281:P1281,Q1281:AE1281)),0)</f>
        <v>0</v>
      </c>
      <c r="G1281" s="1">
        <f t="shared" si="469"/>
        <v>903</v>
      </c>
      <c r="H1281" s="2">
        <f t="shared" si="470"/>
        <v>8.4274381707886134E-2</v>
      </c>
      <c r="I1281" s="2"/>
      <c r="J1281" s="2">
        <f t="shared" si="482"/>
        <v>0.4498366775548297</v>
      </c>
      <c r="K1281" s="2">
        <f t="shared" si="483"/>
        <v>0.53411105926271585</v>
      </c>
      <c r="L1281" s="2">
        <f t="shared" si="484"/>
        <v>0</v>
      </c>
      <c r="M1281" s="2">
        <f t="shared" si="485"/>
        <v>1.6052263182454451E-2</v>
      </c>
      <c r="N1281" s="113">
        <v>4820</v>
      </c>
      <c r="O1281" s="113">
        <v>5723</v>
      </c>
      <c r="P1281" s="113"/>
      <c r="Q1281" s="113">
        <v>172</v>
      </c>
      <c r="R1281" s="113"/>
      <c r="S1281" s="113"/>
      <c r="T1281" s="113"/>
      <c r="U1281" s="113"/>
      <c r="V1281" s="113"/>
      <c r="W1281" s="113"/>
      <c r="X1281" s="113"/>
      <c r="Y1281" s="113"/>
      <c r="Z1281" s="113"/>
      <c r="AA1281" s="113"/>
      <c r="AB1281" s="113"/>
      <c r="AC1281" s="113"/>
      <c r="AD1281" s="113"/>
      <c r="AE1281" s="113"/>
      <c r="AG1281" s="7">
        <f>IF(Q1281&gt;0,RANK(Q1281,(N1281:P1281,Q1281:AE1281)),0)</f>
        <v>3</v>
      </c>
      <c r="AH1281" s="7">
        <f>IF(R1281&gt;0,RANK(R1281,(N1281:P1281,Q1281:AE1281)),0)</f>
        <v>0</v>
      </c>
      <c r="AI1281" s="7">
        <f>IF(T1281&gt;0,RANK(T1281,(N1281:P1281,Q1281:AE1281)),0)</f>
        <v>0</v>
      </c>
      <c r="AJ1281" s="7">
        <f>IF(S1281&gt;0,RANK(S1281,(N1281:P1281,Q1281:AE1281)),0)</f>
        <v>0</v>
      </c>
      <c r="AK1281" s="2">
        <f t="shared" si="486"/>
        <v>1.6052263182454504E-2</v>
      </c>
      <c r="AL1281" s="2">
        <f t="shared" si="487"/>
        <v>0</v>
      </c>
      <c r="AM1281" s="2">
        <f t="shared" si="488"/>
        <v>0</v>
      </c>
      <c r="AN1281" s="2">
        <f t="shared" si="489"/>
        <v>0</v>
      </c>
      <c r="AP1281" t="s">
        <v>620</v>
      </c>
      <c r="AQ1281" t="s">
        <v>718</v>
      </c>
      <c r="AR1281">
        <v>8</v>
      </c>
      <c r="AT1281" s="97">
        <v>29</v>
      </c>
      <c r="AU1281" s="99">
        <v>69</v>
      </c>
      <c r="AV1281" s="103">
        <f t="shared" si="480"/>
        <v>29069</v>
      </c>
      <c r="AX1281" s="7" t="s">
        <v>1370</v>
      </c>
    </row>
    <row r="1282" spans="1:50" hidden="1" outlineLevel="1">
      <c r="A1282" t="s">
        <v>1785</v>
      </c>
      <c r="B1282" t="s">
        <v>718</v>
      </c>
      <c r="C1282" s="1">
        <f t="shared" si="481"/>
        <v>35498</v>
      </c>
      <c r="D1282" s="7">
        <f>IF(N1282&gt;0, RANK(N1282,(N1282:P1282,Q1282:AE1282)),0)</f>
        <v>2</v>
      </c>
      <c r="E1282" s="7">
        <f>IF(O1282&gt;0,RANK(O1282,(N1282:P1282,Q1282:AE1282)),0)</f>
        <v>1</v>
      </c>
      <c r="F1282" s="7">
        <f>IF(P1282&gt;0,RANK(P1282,(N1282:P1282,Q1282:AE1282)),0)</f>
        <v>0</v>
      </c>
      <c r="G1282" s="1">
        <f t="shared" si="469"/>
        <v>4717</v>
      </c>
      <c r="H1282" s="2">
        <f t="shared" si="470"/>
        <v>0.1328807256746859</v>
      </c>
      <c r="I1282" s="2"/>
      <c r="J1282" s="2">
        <f t="shared" si="482"/>
        <v>0.41368527804383348</v>
      </c>
      <c r="K1282" s="2">
        <f t="shared" si="483"/>
        <v>0.54656600371851938</v>
      </c>
      <c r="L1282" s="2">
        <f t="shared" si="484"/>
        <v>0</v>
      </c>
      <c r="M1282" s="2">
        <f t="shared" si="485"/>
        <v>3.974871823764714E-2</v>
      </c>
      <c r="N1282" s="113">
        <v>14685</v>
      </c>
      <c r="O1282" s="113">
        <v>19402</v>
      </c>
      <c r="P1282" s="113"/>
      <c r="Q1282" s="113">
        <v>1411</v>
      </c>
      <c r="R1282" s="113"/>
      <c r="S1282" s="113"/>
      <c r="T1282" s="113"/>
      <c r="U1282" s="113"/>
      <c r="V1282" s="113"/>
      <c r="W1282" s="113"/>
      <c r="X1282" s="113"/>
      <c r="Y1282" s="113"/>
      <c r="Z1282" s="113"/>
      <c r="AA1282" s="113"/>
      <c r="AB1282" s="113"/>
      <c r="AC1282" s="113"/>
      <c r="AD1282" s="113"/>
      <c r="AE1282" s="113"/>
      <c r="AG1282" s="7">
        <f>IF(Q1282&gt;0,RANK(Q1282,(N1282:P1282,Q1282:AE1282)),0)</f>
        <v>3</v>
      </c>
      <c r="AH1282" s="7">
        <f>IF(R1282&gt;0,RANK(R1282,(N1282:P1282,Q1282:AE1282)),0)</f>
        <v>0</v>
      </c>
      <c r="AI1282" s="7">
        <f>IF(T1282&gt;0,RANK(T1282,(N1282:P1282,Q1282:AE1282)),0)</f>
        <v>0</v>
      </c>
      <c r="AJ1282" s="7">
        <f>IF(S1282&gt;0,RANK(S1282,(N1282:P1282,Q1282:AE1282)),0)</f>
        <v>0</v>
      </c>
      <c r="AK1282" s="2">
        <f t="shared" si="486"/>
        <v>3.9748718237647189E-2</v>
      </c>
      <c r="AL1282" s="2">
        <f t="shared" si="487"/>
        <v>0</v>
      </c>
      <c r="AM1282" s="2">
        <f t="shared" si="488"/>
        <v>0</v>
      </c>
      <c r="AN1282" s="2">
        <f t="shared" si="489"/>
        <v>0</v>
      </c>
      <c r="AP1282" t="s">
        <v>1785</v>
      </c>
      <c r="AQ1282" t="s">
        <v>718</v>
      </c>
      <c r="AR1282">
        <v>9</v>
      </c>
      <c r="AT1282" s="97">
        <v>29</v>
      </c>
      <c r="AU1282" s="99">
        <v>71</v>
      </c>
      <c r="AV1282" s="103">
        <f t="shared" si="480"/>
        <v>29071</v>
      </c>
      <c r="AX1282" s="7" t="s">
        <v>1370</v>
      </c>
    </row>
    <row r="1283" spans="1:50" hidden="1" outlineLevel="1">
      <c r="A1283" t="s">
        <v>526</v>
      </c>
      <c r="B1283" t="s">
        <v>718</v>
      </c>
      <c r="C1283" s="1">
        <f t="shared" si="481"/>
        <v>6281</v>
      </c>
      <c r="D1283" s="7">
        <f>IF(N1283&gt;0, RANK(N1283,(N1283:P1283,Q1283:AE1283)),0)</f>
        <v>2</v>
      </c>
      <c r="E1283" s="7">
        <f>IF(O1283&gt;0,RANK(O1283,(N1283:P1283,Q1283:AE1283)),0)</f>
        <v>1</v>
      </c>
      <c r="F1283" s="7">
        <f>IF(P1283&gt;0,RANK(P1283,(N1283:P1283,Q1283:AE1283)),0)</f>
        <v>0</v>
      </c>
      <c r="G1283" s="1">
        <f t="shared" si="469"/>
        <v>1798</v>
      </c>
      <c r="H1283" s="2">
        <f t="shared" si="470"/>
        <v>0.2862601496576978</v>
      </c>
      <c r="I1283" s="2"/>
      <c r="J1283" s="2">
        <f t="shared" si="482"/>
        <v>0.33911797484476996</v>
      </c>
      <c r="K1283" s="2">
        <f t="shared" si="483"/>
        <v>0.62537812450246777</v>
      </c>
      <c r="L1283" s="2">
        <f t="shared" si="484"/>
        <v>0</v>
      </c>
      <c r="M1283" s="2">
        <f t="shared" si="485"/>
        <v>3.5503900652762321E-2</v>
      </c>
      <c r="N1283" s="113">
        <v>2130</v>
      </c>
      <c r="O1283" s="113">
        <v>3928</v>
      </c>
      <c r="P1283" s="113"/>
      <c r="Q1283" s="113">
        <v>223</v>
      </c>
      <c r="R1283" s="113"/>
      <c r="S1283" s="113"/>
      <c r="T1283" s="113"/>
      <c r="U1283" s="113"/>
      <c r="V1283" s="113"/>
      <c r="W1283" s="113"/>
      <c r="X1283" s="113"/>
      <c r="Y1283" s="113"/>
      <c r="Z1283" s="113"/>
      <c r="AA1283" s="113"/>
      <c r="AB1283" s="113"/>
      <c r="AC1283" s="113"/>
      <c r="AD1283" s="113"/>
      <c r="AE1283" s="113"/>
      <c r="AG1283" s="7">
        <f>IF(Q1283&gt;0,RANK(Q1283,(N1283:P1283,Q1283:AE1283)),0)</f>
        <v>3</v>
      </c>
      <c r="AH1283" s="7">
        <f>IF(R1283&gt;0,RANK(R1283,(N1283:P1283,Q1283:AE1283)),0)</f>
        <v>0</v>
      </c>
      <c r="AI1283" s="7">
        <f>IF(T1283&gt;0,RANK(T1283,(N1283:P1283,Q1283:AE1283)),0)</f>
        <v>0</v>
      </c>
      <c r="AJ1283" s="7">
        <f>IF(S1283&gt;0,RANK(S1283,(N1283:P1283,Q1283:AE1283)),0)</f>
        <v>0</v>
      </c>
      <c r="AK1283" s="2">
        <f t="shared" si="486"/>
        <v>3.5503900652762301E-2</v>
      </c>
      <c r="AL1283" s="2">
        <f t="shared" si="487"/>
        <v>0</v>
      </c>
      <c r="AM1283" s="2">
        <f t="shared" si="488"/>
        <v>0</v>
      </c>
      <c r="AN1283" s="2">
        <f t="shared" si="489"/>
        <v>0</v>
      </c>
      <c r="AP1283" t="s">
        <v>526</v>
      </c>
      <c r="AQ1283" t="s">
        <v>718</v>
      </c>
      <c r="AR1283">
        <v>9</v>
      </c>
      <c r="AT1283" s="97">
        <v>29</v>
      </c>
      <c r="AU1283" s="99">
        <v>73</v>
      </c>
      <c r="AV1283" s="103">
        <f t="shared" si="480"/>
        <v>29073</v>
      </c>
      <c r="AX1283" s="7" t="s">
        <v>1370</v>
      </c>
    </row>
    <row r="1284" spans="1:50" hidden="1" outlineLevel="1">
      <c r="A1284" t="s">
        <v>2305</v>
      </c>
      <c r="B1284" t="s">
        <v>718</v>
      </c>
      <c r="C1284" s="1">
        <f t="shared" si="481"/>
        <v>3612</v>
      </c>
      <c r="D1284" s="7">
        <f>IF(N1284&gt;0, RANK(N1284,(N1284:P1284,Q1284:AE1284)),0)</f>
        <v>2</v>
      </c>
      <c r="E1284" s="7">
        <f>IF(O1284&gt;0,RANK(O1284,(N1284:P1284,Q1284:AE1284)),0)</f>
        <v>1</v>
      </c>
      <c r="F1284" s="7">
        <f>IF(P1284&gt;0,RANK(P1284,(N1284:P1284,Q1284:AE1284)),0)</f>
        <v>0</v>
      </c>
      <c r="G1284" s="1">
        <f t="shared" si="469"/>
        <v>522</v>
      </c>
      <c r="H1284" s="2">
        <f t="shared" si="470"/>
        <v>0.14451827242524917</v>
      </c>
      <c r="I1284" s="2"/>
      <c r="J1284" s="2">
        <f t="shared" si="482"/>
        <v>0.4169435215946844</v>
      </c>
      <c r="K1284" s="2">
        <f t="shared" si="483"/>
        <v>0.56146179401993357</v>
      </c>
      <c r="L1284" s="2">
        <f t="shared" si="484"/>
        <v>0</v>
      </c>
      <c r="M1284" s="2">
        <f t="shared" si="485"/>
        <v>2.1594684385382035E-2</v>
      </c>
      <c r="N1284" s="113">
        <v>1506</v>
      </c>
      <c r="O1284" s="113">
        <v>2028</v>
      </c>
      <c r="P1284" s="113"/>
      <c r="Q1284" s="113">
        <v>78</v>
      </c>
      <c r="R1284" s="113"/>
      <c r="S1284" s="113"/>
      <c r="T1284" s="113"/>
      <c r="U1284" s="113"/>
      <c r="V1284" s="113"/>
      <c r="W1284" s="113"/>
      <c r="X1284" s="113"/>
      <c r="Y1284" s="113"/>
      <c r="Z1284" s="113"/>
      <c r="AA1284" s="113"/>
      <c r="AB1284" s="113"/>
      <c r="AC1284" s="113"/>
      <c r="AD1284" s="113"/>
      <c r="AE1284" s="113"/>
      <c r="AG1284" s="7">
        <f>IF(Q1284&gt;0,RANK(Q1284,(N1284:P1284,Q1284:AE1284)),0)</f>
        <v>3</v>
      </c>
      <c r="AH1284" s="7">
        <f>IF(R1284&gt;0,RANK(R1284,(N1284:P1284,Q1284:AE1284)),0)</f>
        <v>0</v>
      </c>
      <c r="AI1284" s="7">
        <f>IF(T1284&gt;0,RANK(T1284,(N1284:P1284,Q1284:AE1284)),0)</f>
        <v>0</v>
      </c>
      <c r="AJ1284" s="7">
        <f>IF(S1284&gt;0,RANK(S1284,(N1284:P1284,Q1284:AE1284)),0)</f>
        <v>0</v>
      </c>
      <c r="AK1284" s="2">
        <f t="shared" si="486"/>
        <v>2.1594684385382059E-2</v>
      </c>
      <c r="AL1284" s="2">
        <f t="shared" si="487"/>
        <v>0</v>
      </c>
      <c r="AM1284" s="2">
        <f t="shared" si="488"/>
        <v>0</v>
      </c>
      <c r="AN1284" s="2">
        <f t="shared" si="489"/>
        <v>0</v>
      </c>
      <c r="AP1284" t="s">
        <v>2305</v>
      </c>
      <c r="AQ1284" t="s">
        <v>718</v>
      </c>
      <c r="AR1284">
        <v>6</v>
      </c>
      <c r="AT1284" s="97">
        <v>29</v>
      </c>
      <c r="AU1284" s="99">
        <v>75</v>
      </c>
      <c r="AV1284" s="103">
        <f t="shared" si="480"/>
        <v>29075</v>
      </c>
      <c r="AX1284" s="7" t="s">
        <v>1370</v>
      </c>
    </row>
    <row r="1285" spans="1:50" hidden="1" outlineLevel="1">
      <c r="A1285" t="s">
        <v>1999</v>
      </c>
      <c r="B1285" t="s">
        <v>718</v>
      </c>
      <c r="C1285" s="1">
        <f t="shared" si="481"/>
        <v>104655</v>
      </c>
      <c r="D1285" s="7">
        <f>IF(N1285&gt;0, RANK(N1285,(N1285:P1285,Q1285:AE1285)),0)</f>
        <v>2</v>
      </c>
      <c r="E1285" s="7">
        <f>IF(O1285&gt;0,RANK(O1285,(N1285:P1285,Q1285:AE1285)),0)</f>
        <v>1</v>
      </c>
      <c r="F1285" s="7">
        <f>IF(P1285&gt;0,RANK(P1285,(N1285:P1285,Q1285:AE1285)),0)</f>
        <v>0</v>
      </c>
      <c r="G1285" s="1">
        <f t="shared" si="469"/>
        <v>17625</v>
      </c>
      <c r="H1285" s="2">
        <f t="shared" si="470"/>
        <v>0.16841049161530744</v>
      </c>
      <c r="I1285" s="2"/>
      <c r="J1285" s="2">
        <f t="shared" si="482"/>
        <v>0.40189193062921025</v>
      </c>
      <c r="K1285" s="2">
        <f t="shared" si="483"/>
        <v>0.57030242224451766</v>
      </c>
      <c r="L1285" s="2">
        <f t="shared" si="484"/>
        <v>0</v>
      </c>
      <c r="M1285" s="2">
        <f t="shared" si="485"/>
        <v>2.7805647126272093E-2</v>
      </c>
      <c r="N1285" s="113">
        <v>42060</v>
      </c>
      <c r="O1285" s="113">
        <v>59685</v>
      </c>
      <c r="P1285" s="113"/>
      <c r="Q1285" s="113">
        <v>2910</v>
      </c>
      <c r="R1285" s="113"/>
      <c r="S1285" s="113"/>
      <c r="T1285" s="113"/>
      <c r="U1285" s="113"/>
      <c r="V1285" s="113"/>
      <c r="W1285" s="113"/>
      <c r="X1285" s="113"/>
      <c r="Y1285" s="113"/>
      <c r="Z1285" s="113"/>
      <c r="AA1285" s="113"/>
      <c r="AB1285" s="113"/>
      <c r="AC1285" s="113"/>
      <c r="AD1285" s="113"/>
      <c r="AE1285" s="113"/>
      <c r="AG1285" s="7">
        <f>IF(Q1285&gt;0,RANK(Q1285,(N1285:P1285,Q1285:AE1285)),0)</f>
        <v>3</v>
      </c>
      <c r="AH1285" s="7">
        <f>IF(R1285&gt;0,RANK(R1285,(N1285:P1285,Q1285:AE1285)),0)</f>
        <v>0</v>
      </c>
      <c r="AI1285" s="7">
        <f>IF(T1285&gt;0,RANK(T1285,(N1285:P1285,Q1285:AE1285)),0)</f>
        <v>0</v>
      </c>
      <c r="AJ1285" s="7">
        <f>IF(S1285&gt;0,RANK(S1285,(N1285:P1285,Q1285:AE1285)),0)</f>
        <v>0</v>
      </c>
      <c r="AK1285" s="2">
        <f t="shared" si="486"/>
        <v>2.7805647126272037E-2</v>
      </c>
      <c r="AL1285" s="2">
        <f t="shared" si="487"/>
        <v>0</v>
      </c>
      <c r="AM1285" s="2">
        <f t="shared" si="488"/>
        <v>0</v>
      </c>
      <c r="AN1285" s="2">
        <f t="shared" si="489"/>
        <v>0</v>
      </c>
      <c r="AP1285" t="s">
        <v>1999</v>
      </c>
      <c r="AQ1285" t="s">
        <v>718</v>
      </c>
      <c r="AR1285">
        <v>7</v>
      </c>
      <c r="AT1285" s="97">
        <v>29</v>
      </c>
      <c r="AU1285" s="99">
        <v>77</v>
      </c>
      <c r="AV1285" s="103">
        <f t="shared" si="480"/>
        <v>29077</v>
      </c>
      <c r="AX1285" s="7" t="s">
        <v>1370</v>
      </c>
    </row>
    <row r="1286" spans="1:50" hidden="1" outlineLevel="1">
      <c r="A1286" t="s">
        <v>407</v>
      </c>
      <c r="B1286" t="s">
        <v>718</v>
      </c>
      <c r="C1286" s="1">
        <f t="shared" si="481"/>
        <v>4961</v>
      </c>
      <c r="D1286" s="7">
        <f>IF(N1286&gt;0, RANK(N1286,(N1286:P1286,Q1286:AE1286)),0)</f>
        <v>2</v>
      </c>
      <c r="E1286" s="7">
        <f>IF(O1286&gt;0,RANK(O1286,(N1286:P1286,Q1286:AE1286)),0)</f>
        <v>1</v>
      </c>
      <c r="F1286" s="7">
        <f>IF(P1286&gt;0,RANK(P1286,(N1286:P1286,Q1286:AE1286)),0)</f>
        <v>0</v>
      </c>
      <c r="G1286" s="1">
        <f t="shared" si="469"/>
        <v>1310</v>
      </c>
      <c r="H1286" s="2">
        <f t="shared" si="470"/>
        <v>0.26405966539004233</v>
      </c>
      <c r="I1286" s="2"/>
      <c r="J1286" s="2">
        <f t="shared" si="482"/>
        <v>0.35879862930860712</v>
      </c>
      <c r="K1286" s="2">
        <f t="shared" si="483"/>
        <v>0.62285829469864951</v>
      </c>
      <c r="L1286" s="2">
        <f t="shared" si="484"/>
        <v>0</v>
      </c>
      <c r="M1286" s="2">
        <f t="shared" si="485"/>
        <v>1.8343075992743318E-2</v>
      </c>
      <c r="N1286" s="113">
        <v>1780</v>
      </c>
      <c r="O1286" s="113">
        <v>3090</v>
      </c>
      <c r="P1286" s="113"/>
      <c r="Q1286" s="113">
        <v>91</v>
      </c>
      <c r="R1286" s="113"/>
      <c r="S1286" s="113"/>
      <c r="T1286" s="113"/>
      <c r="U1286" s="113"/>
      <c r="V1286" s="113"/>
      <c r="W1286" s="113"/>
      <c r="X1286" s="113"/>
      <c r="Y1286" s="113"/>
      <c r="Z1286" s="113"/>
      <c r="AA1286" s="113"/>
      <c r="AB1286" s="113"/>
      <c r="AC1286" s="113"/>
      <c r="AD1286" s="113"/>
      <c r="AE1286" s="113"/>
      <c r="AG1286" s="7">
        <f>IF(Q1286&gt;0,RANK(Q1286,(N1286:P1286,Q1286:AE1286)),0)</f>
        <v>3</v>
      </c>
      <c r="AH1286" s="7">
        <f>IF(R1286&gt;0,RANK(R1286,(N1286:P1286,Q1286:AE1286)),0)</f>
        <v>0</v>
      </c>
      <c r="AI1286" s="7">
        <f>IF(T1286&gt;0,RANK(T1286,(N1286:P1286,Q1286:AE1286)),0)</f>
        <v>0</v>
      </c>
      <c r="AJ1286" s="7">
        <f>IF(S1286&gt;0,RANK(S1286,(N1286:P1286,Q1286:AE1286)),0)</f>
        <v>0</v>
      </c>
      <c r="AK1286" s="2">
        <f t="shared" si="486"/>
        <v>1.8343075992743398E-2</v>
      </c>
      <c r="AL1286" s="2">
        <f t="shared" si="487"/>
        <v>0</v>
      </c>
      <c r="AM1286" s="2">
        <f t="shared" si="488"/>
        <v>0</v>
      </c>
      <c r="AN1286" s="2">
        <f t="shared" si="489"/>
        <v>0</v>
      </c>
      <c r="AP1286" t="s">
        <v>407</v>
      </c>
      <c r="AQ1286" t="s">
        <v>718</v>
      </c>
      <c r="AR1286">
        <v>6</v>
      </c>
      <c r="AT1286" s="97">
        <v>29</v>
      </c>
      <c r="AU1286" s="99">
        <v>79</v>
      </c>
      <c r="AV1286" s="103">
        <f t="shared" si="480"/>
        <v>29079</v>
      </c>
      <c r="AX1286" s="7" t="s">
        <v>1370</v>
      </c>
    </row>
    <row r="1287" spans="1:50" hidden="1" outlineLevel="1">
      <c r="A1287" t="s">
        <v>374</v>
      </c>
      <c r="B1287" t="s">
        <v>718</v>
      </c>
      <c r="C1287" s="1">
        <f t="shared" si="481"/>
        <v>4049</v>
      </c>
      <c r="D1287" s="7">
        <f>IF(N1287&gt;0, RANK(N1287,(N1287:P1287,Q1287:AE1287)),0)</f>
        <v>2</v>
      </c>
      <c r="E1287" s="7">
        <f>IF(O1287&gt;0,RANK(O1287,(N1287:P1287,Q1287:AE1287)),0)</f>
        <v>1</v>
      </c>
      <c r="F1287" s="7">
        <f>IF(P1287&gt;0,RANK(P1287,(N1287:P1287,Q1287:AE1287)),0)</f>
        <v>0</v>
      </c>
      <c r="G1287" s="1">
        <f t="shared" si="469"/>
        <v>1014</v>
      </c>
      <c r="H1287" s="2">
        <f t="shared" si="470"/>
        <v>0.25043220548283529</v>
      </c>
      <c r="I1287" s="2"/>
      <c r="J1287" s="2">
        <f t="shared" si="482"/>
        <v>0.36478142751296616</v>
      </c>
      <c r="K1287" s="2">
        <f t="shared" si="483"/>
        <v>0.61521363299580145</v>
      </c>
      <c r="L1287" s="2">
        <f t="shared" si="484"/>
        <v>0</v>
      </c>
      <c r="M1287" s="2">
        <f t="shared" si="485"/>
        <v>2.0004939491232387E-2</v>
      </c>
      <c r="N1287" s="113">
        <v>1477</v>
      </c>
      <c r="O1287" s="113">
        <v>2491</v>
      </c>
      <c r="P1287" s="113"/>
      <c r="Q1287" s="113">
        <v>81</v>
      </c>
      <c r="R1287" s="113"/>
      <c r="S1287" s="113"/>
      <c r="T1287" s="113"/>
      <c r="U1287" s="113"/>
      <c r="V1287" s="113"/>
      <c r="W1287" s="113"/>
      <c r="X1287" s="113"/>
      <c r="Y1287" s="113"/>
      <c r="Z1287" s="113"/>
      <c r="AA1287" s="113"/>
      <c r="AB1287" s="113"/>
      <c r="AC1287" s="113"/>
      <c r="AD1287" s="113"/>
      <c r="AE1287" s="113"/>
      <c r="AG1287" s="7">
        <f>IF(Q1287&gt;0,RANK(Q1287,(N1287:P1287,Q1287:AE1287)),0)</f>
        <v>3</v>
      </c>
      <c r="AH1287" s="7">
        <f>IF(R1287&gt;0,RANK(R1287,(N1287:P1287,Q1287:AE1287)),0)</f>
        <v>0</v>
      </c>
      <c r="AI1287" s="7">
        <f>IF(T1287&gt;0,RANK(T1287,(N1287:P1287,Q1287:AE1287)),0)</f>
        <v>0</v>
      </c>
      <c r="AJ1287" s="7">
        <f>IF(S1287&gt;0,RANK(S1287,(N1287:P1287,Q1287:AE1287)),0)</f>
        <v>0</v>
      </c>
      <c r="AK1287" s="2">
        <f t="shared" si="486"/>
        <v>2.0004939491232401E-2</v>
      </c>
      <c r="AL1287" s="2">
        <f t="shared" si="487"/>
        <v>0</v>
      </c>
      <c r="AM1287" s="2">
        <f t="shared" si="488"/>
        <v>0</v>
      </c>
      <c r="AN1287" s="2">
        <f t="shared" si="489"/>
        <v>0</v>
      </c>
      <c r="AP1287" t="s">
        <v>374</v>
      </c>
      <c r="AQ1287" t="s">
        <v>718</v>
      </c>
      <c r="AR1287">
        <v>6</v>
      </c>
      <c r="AT1287" s="97">
        <v>29</v>
      </c>
      <c r="AU1287" s="99">
        <v>81</v>
      </c>
      <c r="AV1287" s="103">
        <f t="shared" si="480"/>
        <v>29081</v>
      </c>
      <c r="AX1287" s="7" t="s">
        <v>1370</v>
      </c>
    </row>
    <row r="1288" spans="1:50" hidden="1" outlineLevel="1">
      <c r="A1288" t="s">
        <v>525</v>
      </c>
      <c r="B1288" t="s">
        <v>718</v>
      </c>
      <c r="C1288" s="1">
        <f t="shared" si="481"/>
        <v>9537</v>
      </c>
      <c r="D1288" s="7">
        <f>IF(N1288&gt;0, RANK(N1288,(N1288:P1288,Q1288:AE1288)),0)</f>
        <v>1</v>
      </c>
      <c r="E1288" s="7">
        <f>IF(O1288&gt;0,RANK(O1288,(N1288:P1288,Q1288:AE1288)),0)</f>
        <v>2</v>
      </c>
      <c r="F1288" s="7">
        <f>IF(P1288&gt;0,RANK(P1288,(N1288:P1288,Q1288:AE1288)),0)</f>
        <v>0</v>
      </c>
      <c r="G1288" s="1">
        <f t="shared" si="469"/>
        <v>83</v>
      </c>
      <c r="H1288" s="2">
        <f t="shared" si="470"/>
        <v>8.7029464192093942E-3</v>
      </c>
      <c r="I1288" s="2"/>
      <c r="J1288" s="2">
        <f t="shared" si="482"/>
        <v>0.48191255111670339</v>
      </c>
      <c r="K1288" s="2">
        <f t="shared" si="483"/>
        <v>0.47320960469749396</v>
      </c>
      <c r="L1288" s="2">
        <f t="shared" si="484"/>
        <v>0</v>
      </c>
      <c r="M1288" s="2">
        <f t="shared" si="485"/>
        <v>4.4877844185802651E-2</v>
      </c>
      <c r="N1288" s="113">
        <v>4596</v>
      </c>
      <c r="O1288" s="113">
        <v>4513</v>
      </c>
      <c r="P1288" s="113"/>
      <c r="Q1288" s="113">
        <v>428</v>
      </c>
      <c r="R1288" s="113"/>
      <c r="S1288" s="113"/>
      <c r="T1288" s="113"/>
      <c r="U1288" s="113"/>
      <c r="V1288" s="113"/>
      <c r="W1288" s="113"/>
      <c r="X1288" s="113"/>
      <c r="Y1288" s="113"/>
      <c r="Z1288" s="113"/>
      <c r="AA1288" s="113"/>
      <c r="AB1288" s="113"/>
      <c r="AC1288" s="113"/>
      <c r="AD1288" s="113"/>
      <c r="AE1288" s="113"/>
      <c r="AG1288" s="7">
        <f>IF(Q1288&gt;0,RANK(Q1288,(N1288:P1288,Q1288:AE1288)),0)</f>
        <v>3</v>
      </c>
      <c r="AH1288" s="7">
        <f>IF(R1288&gt;0,RANK(R1288,(N1288:P1288,Q1288:AE1288)),0)</f>
        <v>0</v>
      </c>
      <c r="AI1288" s="7">
        <f>IF(T1288&gt;0,RANK(T1288,(N1288:P1288,Q1288:AE1288)),0)</f>
        <v>0</v>
      </c>
      <c r="AJ1288" s="7">
        <f>IF(S1288&gt;0,RANK(S1288,(N1288:P1288,Q1288:AE1288)),0)</f>
        <v>0</v>
      </c>
      <c r="AK1288" s="2">
        <f t="shared" si="486"/>
        <v>4.4877844185802665E-2</v>
      </c>
      <c r="AL1288" s="2">
        <f t="shared" si="487"/>
        <v>0</v>
      </c>
      <c r="AM1288" s="2">
        <f t="shared" si="488"/>
        <v>0</v>
      </c>
      <c r="AN1288" s="2">
        <f t="shared" si="489"/>
        <v>0</v>
      </c>
      <c r="AP1288" t="s">
        <v>525</v>
      </c>
      <c r="AQ1288" t="s">
        <v>718</v>
      </c>
      <c r="AR1288">
        <v>4</v>
      </c>
      <c r="AT1288" s="97">
        <v>29</v>
      </c>
      <c r="AU1288" s="99">
        <v>83</v>
      </c>
      <c r="AV1288" s="103">
        <f t="shared" si="480"/>
        <v>29083</v>
      </c>
      <c r="AX1288" s="7" t="s">
        <v>1370</v>
      </c>
    </row>
    <row r="1289" spans="1:50" hidden="1" outlineLevel="1">
      <c r="A1289" t="s">
        <v>1851</v>
      </c>
      <c r="B1289" t="s">
        <v>718</v>
      </c>
      <c r="C1289" s="1">
        <f t="shared" si="481"/>
        <v>3916</v>
      </c>
      <c r="D1289" s="7">
        <f>IF(N1289&gt;0, RANK(N1289,(N1289:P1289,Q1289:AE1289)),0)</f>
        <v>1</v>
      </c>
      <c r="E1289" s="7">
        <f>IF(O1289&gt;0,RANK(O1289,(N1289:P1289,Q1289:AE1289)),0)</f>
        <v>2</v>
      </c>
      <c r="F1289" s="7">
        <f>IF(P1289&gt;0,RANK(P1289,(N1289:P1289,Q1289:AE1289)),0)</f>
        <v>0</v>
      </c>
      <c r="G1289" s="1">
        <f t="shared" si="469"/>
        <v>50</v>
      </c>
      <c r="H1289" s="2">
        <f t="shared" si="470"/>
        <v>1.2768130745658836E-2</v>
      </c>
      <c r="I1289" s="2"/>
      <c r="J1289" s="2">
        <f t="shared" si="482"/>
        <v>0.49489274770173647</v>
      </c>
      <c r="K1289" s="2">
        <f t="shared" si="483"/>
        <v>0.48212461695607761</v>
      </c>
      <c r="L1289" s="2">
        <f t="shared" si="484"/>
        <v>0</v>
      </c>
      <c r="M1289" s="2">
        <f t="shared" si="485"/>
        <v>2.2982635342185975E-2</v>
      </c>
      <c r="N1289" s="113">
        <v>1938</v>
      </c>
      <c r="O1289" s="113">
        <v>1888</v>
      </c>
      <c r="P1289" s="113"/>
      <c r="Q1289" s="113">
        <v>90</v>
      </c>
      <c r="R1289" s="113"/>
      <c r="S1289" s="113"/>
      <c r="T1289" s="113"/>
      <c r="U1289" s="113"/>
      <c r="V1289" s="113"/>
      <c r="W1289" s="113"/>
      <c r="X1289" s="113"/>
      <c r="Y1289" s="113"/>
      <c r="Z1289" s="113"/>
      <c r="AA1289" s="113"/>
      <c r="AB1289" s="113"/>
      <c r="AC1289" s="113"/>
      <c r="AD1289" s="113"/>
      <c r="AE1289" s="113"/>
      <c r="AG1289" s="7">
        <f>IF(Q1289&gt;0,RANK(Q1289,(N1289:P1289,Q1289:AE1289)),0)</f>
        <v>3</v>
      </c>
      <c r="AH1289" s="7">
        <f>IF(R1289&gt;0,RANK(R1289,(N1289:P1289,Q1289:AE1289)),0)</f>
        <v>0</v>
      </c>
      <c r="AI1289" s="7">
        <f>IF(T1289&gt;0,RANK(T1289,(N1289:P1289,Q1289:AE1289)),0)</f>
        <v>0</v>
      </c>
      <c r="AJ1289" s="7">
        <f>IF(S1289&gt;0,RANK(S1289,(N1289:P1289,Q1289:AE1289)),0)</f>
        <v>0</v>
      </c>
      <c r="AK1289" s="2">
        <f t="shared" si="486"/>
        <v>2.2982635342185902E-2</v>
      </c>
      <c r="AL1289" s="2">
        <f t="shared" si="487"/>
        <v>0</v>
      </c>
      <c r="AM1289" s="2">
        <f t="shared" si="488"/>
        <v>0</v>
      </c>
      <c r="AN1289" s="2">
        <f t="shared" si="489"/>
        <v>0</v>
      </c>
      <c r="AP1289" t="s">
        <v>1851</v>
      </c>
      <c r="AQ1289" t="s">
        <v>718</v>
      </c>
      <c r="AR1289">
        <v>4</v>
      </c>
      <c r="AT1289" s="97">
        <v>29</v>
      </c>
      <c r="AU1289" s="99">
        <v>85</v>
      </c>
      <c r="AV1289" s="103">
        <f t="shared" si="480"/>
        <v>29085</v>
      </c>
      <c r="AX1289" s="7" t="s">
        <v>1370</v>
      </c>
    </row>
    <row r="1290" spans="1:50" hidden="1" outlineLevel="1">
      <c r="A1290" t="s">
        <v>2154</v>
      </c>
      <c r="B1290" t="s">
        <v>718</v>
      </c>
      <c r="C1290" s="1">
        <f t="shared" si="481"/>
        <v>2950</v>
      </c>
      <c r="D1290" s="7">
        <f>IF(N1290&gt;0, RANK(N1290,(N1290:P1290,Q1290:AE1290)),0)</f>
        <v>2</v>
      </c>
      <c r="E1290" s="7">
        <f>IF(O1290&gt;0,RANK(O1290,(N1290:P1290,Q1290:AE1290)),0)</f>
        <v>1</v>
      </c>
      <c r="F1290" s="7">
        <f>IF(P1290&gt;0,RANK(P1290,(N1290:P1290,Q1290:AE1290)),0)</f>
        <v>0</v>
      </c>
      <c r="G1290" s="1">
        <f t="shared" si="469"/>
        <v>810</v>
      </c>
      <c r="H1290" s="2">
        <f t="shared" si="470"/>
        <v>0.27457627118644068</v>
      </c>
      <c r="I1290" s="2"/>
      <c r="J1290" s="2">
        <f t="shared" si="482"/>
        <v>0.34644067796610167</v>
      </c>
      <c r="K1290" s="2">
        <f t="shared" si="483"/>
        <v>0.62101694915254235</v>
      </c>
      <c r="L1290" s="2">
        <f t="shared" si="484"/>
        <v>0</v>
      </c>
      <c r="M1290" s="2">
        <f t="shared" si="485"/>
        <v>3.2542372881355974E-2</v>
      </c>
      <c r="N1290" s="113">
        <v>1022</v>
      </c>
      <c r="O1290" s="113">
        <v>1832</v>
      </c>
      <c r="P1290" s="113"/>
      <c r="Q1290" s="113">
        <v>96</v>
      </c>
      <c r="R1290" s="113"/>
      <c r="S1290" s="113"/>
      <c r="T1290" s="113"/>
      <c r="U1290" s="113"/>
      <c r="V1290" s="113"/>
      <c r="W1290" s="113"/>
      <c r="X1290" s="113"/>
      <c r="Y1290" s="113"/>
      <c r="Z1290" s="113"/>
      <c r="AA1290" s="113"/>
      <c r="AB1290" s="113"/>
      <c r="AC1290" s="113"/>
      <c r="AD1290" s="113"/>
      <c r="AE1290" s="113"/>
      <c r="AG1290" s="7">
        <f>IF(Q1290&gt;0,RANK(Q1290,(N1290:P1290,Q1290:AE1290)),0)</f>
        <v>3</v>
      </c>
      <c r="AH1290" s="7">
        <f>IF(R1290&gt;0,RANK(R1290,(N1290:P1290,Q1290:AE1290)),0)</f>
        <v>0</v>
      </c>
      <c r="AI1290" s="7">
        <f>IF(T1290&gt;0,RANK(T1290,(N1290:P1290,Q1290:AE1290)),0)</f>
        <v>0</v>
      </c>
      <c r="AJ1290" s="7">
        <f>IF(S1290&gt;0,RANK(S1290,(N1290:P1290,Q1290:AE1290)),0)</f>
        <v>0</v>
      </c>
      <c r="AK1290" s="2">
        <f t="shared" si="486"/>
        <v>3.2542372881355933E-2</v>
      </c>
      <c r="AL1290" s="2">
        <f t="shared" si="487"/>
        <v>0</v>
      </c>
      <c r="AM1290" s="2">
        <f t="shared" si="488"/>
        <v>0</v>
      </c>
      <c r="AN1290" s="2">
        <f t="shared" si="489"/>
        <v>0</v>
      </c>
      <c r="AP1290" t="s">
        <v>2154</v>
      </c>
      <c r="AQ1290" t="s">
        <v>718</v>
      </c>
      <c r="AR1290">
        <v>6</v>
      </c>
      <c r="AT1290" s="97">
        <v>29</v>
      </c>
      <c r="AU1290" s="99">
        <v>87</v>
      </c>
      <c r="AV1290" s="103">
        <f t="shared" si="480"/>
        <v>29087</v>
      </c>
      <c r="AX1290" s="7" t="s">
        <v>1370</v>
      </c>
    </row>
    <row r="1291" spans="1:50" hidden="1" outlineLevel="1">
      <c r="A1291" t="s">
        <v>1143</v>
      </c>
      <c r="B1291" t="s">
        <v>718</v>
      </c>
      <c r="C1291" s="1">
        <f t="shared" si="481"/>
        <v>4413</v>
      </c>
      <c r="D1291" s="7">
        <f>IF(N1291&gt;0, RANK(N1291,(N1291:P1291,Q1291:AE1291)),0)</f>
        <v>2</v>
      </c>
      <c r="E1291" s="7">
        <f>IF(O1291&gt;0,RANK(O1291,(N1291:P1291,Q1291:AE1291)),0)</f>
        <v>1</v>
      </c>
      <c r="F1291" s="7">
        <f>IF(P1291&gt;0,RANK(P1291,(N1291:P1291,Q1291:AE1291)),0)</f>
        <v>0</v>
      </c>
      <c r="G1291" s="1">
        <f t="shared" si="469"/>
        <v>59</v>
      </c>
      <c r="H1291" s="2">
        <f t="shared" si="470"/>
        <v>1.3369589848175845E-2</v>
      </c>
      <c r="I1291" s="2"/>
      <c r="J1291" s="2">
        <f t="shared" si="482"/>
        <v>0.47835939270337641</v>
      </c>
      <c r="K1291" s="2">
        <f t="shared" si="483"/>
        <v>0.49172898255155223</v>
      </c>
      <c r="L1291" s="2">
        <f t="shared" si="484"/>
        <v>0</v>
      </c>
      <c r="M1291" s="2">
        <f t="shared" si="485"/>
        <v>2.9911624745071308E-2</v>
      </c>
      <c r="N1291" s="113">
        <v>2111</v>
      </c>
      <c r="O1291" s="113">
        <v>2170</v>
      </c>
      <c r="P1291" s="113"/>
      <c r="Q1291" s="113">
        <v>132</v>
      </c>
      <c r="R1291" s="113"/>
      <c r="S1291" s="113"/>
      <c r="T1291" s="113"/>
      <c r="U1291" s="113"/>
      <c r="V1291" s="113"/>
      <c r="W1291" s="113"/>
      <c r="X1291" s="113"/>
      <c r="Y1291" s="113"/>
      <c r="Z1291" s="113"/>
      <c r="AA1291" s="113"/>
      <c r="AB1291" s="113"/>
      <c r="AC1291" s="113"/>
      <c r="AD1291" s="113"/>
      <c r="AE1291" s="113"/>
      <c r="AG1291" s="7">
        <f>IF(Q1291&gt;0,RANK(Q1291,(N1291:P1291,Q1291:AE1291)),0)</f>
        <v>3</v>
      </c>
      <c r="AH1291" s="7">
        <f>IF(R1291&gt;0,RANK(R1291,(N1291:P1291,Q1291:AE1291)),0)</f>
        <v>0</v>
      </c>
      <c r="AI1291" s="7">
        <f>IF(T1291&gt;0,RANK(T1291,(N1291:P1291,Q1291:AE1291)),0)</f>
        <v>0</v>
      </c>
      <c r="AJ1291" s="7">
        <f>IF(S1291&gt;0,RANK(S1291,(N1291:P1291,Q1291:AE1291)),0)</f>
        <v>0</v>
      </c>
      <c r="AK1291" s="2">
        <f t="shared" si="486"/>
        <v>2.9911624745071381E-2</v>
      </c>
      <c r="AL1291" s="2">
        <f t="shared" si="487"/>
        <v>0</v>
      </c>
      <c r="AM1291" s="2">
        <f t="shared" si="488"/>
        <v>0</v>
      </c>
      <c r="AN1291" s="2">
        <f t="shared" si="489"/>
        <v>0</v>
      </c>
      <c r="AP1291" t="s">
        <v>1143</v>
      </c>
      <c r="AQ1291" t="s">
        <v>718</v>
      </c>
      <c r="AR1291">
        <v>6</v>
      </c>
      <c r="AT1291" s="97">
        <v>29</v>
      </c>
      <c r="AU1291" s="99">
        <v>89</v>
      </c>
      <c r="AV1291" s="103">
        <f t="shared" si="480"/>
        <v>29089</v>
      </c>
      <c r="AX1291" s="7" t="s">
        <v>1370</v>
      </c>
    </row>
    <row r="1292" spans="1:50" hidden="1" outlineLevel="1">
      <c r="A1292" t="s">
        <v>278</v>
      </c>
      <c r="B1292" t="s">
        <v>718</v>
      </c>
      <c r="C1292" s="1">
        <f t="shared" si="481"/>
        <v>13403</v>
      </c>
      <c r="D1292" s="7">
        <f>IF(N1292&gt;0, RANK(N1292,(N1292:P1292,Q1292:AE1292)),0)</f>
        <v>2</v>
      </c>
      <c r="E1292" s="7">
        <f>IF(O1292&gt;0,RANK(O1292,(N1292:P1292,Q1292:AE1292)),0)</f>
        <v>1</v>
      </c>
      <c r="F1292" s="7">
        <f>IF(P1292&gt;0,RANK(P1292,(N1292:P1292,Q1292:AE1292)),0)</f>
        <v>0</v>
      </c>
      <c r="G1292" s="1">
        <f t="shared" si="469"/>
        <v>2996</v>
      </c>
      <c r="H1292" s="2">
        <f t="shared" si="470"/>
        <v>0.22353204506453778</v>
      </c>
      <c r="I1292" s="2"/>
      <c r="J1292" s="2">
        <f t="shared" si="482"/>
        <v>0.37088711482503917</v>
      </c>
      <c r="K1292" s="2">
        <f t="shared" si="483"/>
        <v>0.59441915988957694</v>
      </c>
      <c r="L1292" s="2">
        <f t="shared" si="484"/>
        <v>0</v>
      </c>
      <c r="M1292" s="2">
        <f t="shared" si="485"/>
        <v>3.4693725285383836E-2</v>
      </c>
      <c r="N1292" s="113">
        <v>4971</v>
      </c>
      <c r="O1292" s="113">
        <v>7967</v>
      </c>
      <c r="P1292" s="113"/>
      <c r="Q1292" s="113">
        <v>465</v>
      </c>
      <c r="R1292" s="113"/>
      <c r="S1292" s="113"/>
      <c r="T1292" s="113"/>
      <c r="U1292" s="113"/>
      <c r="V1292" s="113"/>
      <c r="W1292" s="113"/>
      <c r="X1292" s="113"/>
      <c r="Y1292" s="113"/>
      <c r="Z1292" s="113"/>
      <c r="AA1292" s="113"/>
      <c r="AB1292" s="113"/>
      <c r="AC1292" s="113"/>
      <c r="AD1292" s="113"/>
      <c r="AE1292" s="113"/>
      <c r="AG1292" s="7">
        <f>IF(Q1292&gt;0,RANK(Q1292,(N1292:P1292,Q1292:AE1292)),0)</f>
        <v>3</v>
      </c>
      <c r="AH1292" s="7">
        <f>IF(R1292&gt;0,RANK(R1292,(N1292:P1292,Q1292:AE1292)),0)</f>
        <v>0</v>
      </c>
      <c r="AI1292" s="7">
        <f>IF(T1292&gt;0,RANK(T1292,(N1292:P1292,Q1292:AE1292)),0)</f>
        <v>0</v>
      </c>
      <c r="AJ1292" s="7">
        <f>IF(S1292&gt;0,RANK(S1292,(N1292:P1292,Q1292:AE1292)),0)</f>
        <v>0</v>
      </c>
      <c r="AK1292" s="2">
        <f t="shared" si="486"/>
        <v>3.4693725285383871E-2</v>
      </c>
      <c r="AL1292" s="2">
        <f t="shared" si="487"/>
        <v>0</v>
      </c>
      <c r="AM1292" s="2">
        <f t="shared" si="488"/>
        <v>0</v>
      </c>
      <c r="AN1292" s="2">
        <f t="shared" si="489"/>
        <v>0</v>
      </c>
      <c r="AP1292" t="s">
        <v>278</v>
      </c>
      <c r="AQ1292" t="s">
        <v>718</v>
      </c>
      <c r="AR1292">
        <v>8</v>
      </c>
      <c r="AT1292" s="97">
        <v>29</v>
      </c>
      <c r="AU1292" s="99">
        <v>91</v>
      </c>
      <c r="AV1292" s="103">
        <f t="shared" si="480"/>
        <v>29091</v>
      </c>
      <c r="AX1292" s="7" t="s">
        <v>1370</v>
      </c>
    </row>
    <row r="1293" spans="1:50" hidden="1" outlineLevel="1">
      <c r="A1293" t="s">
        <v>279</v>
      </c>
      <c r="B1293" t="s">
        <v>718</v>
      </c>
      <c r="C1293" s="1">
        <f t="shared" si="481"/>
        <v>4432</v>
      </c>
      <c r="D1293" s="7">
        <f>IF(N1293&gt;0, RANK(N1293,(N1293:P1293,Q1293:AE1293)),0)</f>
        <v>1</v>
      </c>
      <c r="E1293" s="7">
        <f>IF(O1293&gt;0,RANK(O1293,(N1293:P1293,Q1293:AE1293)),0)</f>
        <v>2</v>
      </c>
      <c r="F1293" s="7">
        <f>IF(P1293&gt;0,RANK(P1293,(N1293:P1293,Q1293:AE1293)),0)</f>
        <v>0</v>
      </c>
      <c r="G1293" s="1">
        <f t="shared" si="469"/>
        <v>289</v>
      </c>
      <c r="H1293" s="2">
        <f t="shared" si="470"/>
        <v>6.520758122743682E-2</v>
      </c>
      <c r="I1293" s="2"/>
      <c r="J1293" s="2">
        <f t="shared" si="482"/>
        <v>0.5205324909747292</v>
      </c>
      <c r="K1293" s="2">
        <f t="shared" si="483"/>
        <v>0.45532490974729239</v>
      </c>
      <c r="L1293" s="2">
        <f t="shared" si="484"/>
        <v>0</v>
      </c>
      <c r="M1293" s="2">
        <f t="shared" si="485"/>
        <v>2.4142599277978405E-2</v>
      </c>
      <c r="N1293" s="113">
        <v>2307</v>
      </c>
      <c r="O1293" s="113">
        <v>2018</v>
      </c>
      <c r="P1293" s="113"/>
      <c r="Q1293" s="113">
        <v>107</v>
      </c>
      <c r="R1293" s="113"/>
      <c r="S1293" s="113"/>
      <c r="T1293" s="113"/>
      <c r="U1293" s="113"/>
      <c r="V1293" s="113"/>
      <c r="W1293" s="113"/>
      <c r="X1293" s="113"/>
      <c r="Y1293" s="113"/>
      <c r="Z1293" s="113"/>
      <c r="AA1293" s="113"/>
      <c r="AB1293" s="113"/>
      <c r="AC1293" s="113"/>
      <c r="AD1293" s="113"/>
      <c r="AE1293" s="113"/>
      <c r="AG1293" s="7">
        <f>IF(Q1293&gt;0,RANK(Q1293,(N1293:P1293,Q1293:AE1293)),0)</f>
        <v>3</v>
      </c>
      <c r="AH1293" s="7">
        <f>IF(R1293&gt;0,RANK(R1293,(N1293:P1293,Q1293:AE1293)),0)</f>
        <v>0</v>
      </c>
      <c r="AI1293" s="7">
        <f>IF(T1293&gt;0,RANK(T1293,(N1293:P1293,Q1293:AE1293)),0)</f>
        <v>0</v>
      </c>
      <c r="AJ1293" s="7">
        <f>IF(S1293&gt;0,RANK(S1293,(N1293:P1293,Q1293:AE1293)),0)</f>
        <v>0</v>
      </c>
      <c r="AK1293" s="2">
        <f t="shared" si="486"/>
        <v>2.4142599277978339E-2</v>
      </c>
      <c r="AL1293" s="2">
        <f t="shared" si="487"/>
        <v>0</v>
      </c>
      <c r="AM1293" s="2">
        <f t="shared" si="488"/>
        <v>0</v>
      </c>
      <c r="AN1293" s="2">
        <f t="shared" si="489"/>
        <v>0</v>
      </c>
      <c r="AP1293" t="s">
        <v>279</v>
      </c>
      <c r="AQ1293" t="s">
        <v>718</v>
      </c>
      <c r="AR1293">
        <v>8</v>
      </c>
      <c r="AT1293" s="97">
        <v>29</v>
      </c>
      <c r="AU1293" s="99">
        <v>93</v>
      </c>
      <c r="AV1293" s="103">
        <f t="shared" si="480"/>
        <v>29093</v>
      </c>
      <c r="AX1293" s="7" t="s">
        <v>1370</v>
      </c>
    </row>
    <row r="1294" spans="1:50" hidden="1" outlineLevel="1">
      <c r="A1294" t="s">
        <v>1151</v>
      </c>
      <c r="B1294" t="s">
        <v>718</v>
      </c>
      <c r="C1294" s="1">
        <f t="shared" si="481"/>
        <v>287173</v>
      </c>
      <c r="D1294" s="7">
        <f>IF(N1294&gt;0, RANK(N1294,(N1294:P1294,Q1294:AE1294)),0)</f>
        <v>1</v>
      </c>
      <c r="E1294" s="7">
        <f>IF(O1294&gt;0,RANK(O1294,(N1294:P1294,Q1294:AE1294)),0)</f>
        <v>2</v>
      </c>
      <c r="F1294" s="7">
        <f>IF(P1294&gt;0,RANK(P1294,(N1294:P1294,Q1294:AE1294)),0)</f>
        <v>0</v>
      </c>
      <c r="G1294" s="1">
        <f t="shared" si="469"/>
        <v>17433</v>
      </c>
      <c r="H1294" s="2">
        <f t="shared" si="470"/>
        <v>6.0705567723985193E-2</v>
      </c>
      <c r="I1294" s="2"/>
      <c r="J1294" s="2">
        <f t="shared" si="482"/>
        <v>0.50996785909538844</v>
      </c>
      <c r="K1294" s="2">
        <f t="shared" si="483"/>
        <v>0.44926229137140328</v>
      </c>
      <c r="L1294" s="2">
        <f t="shared" si="484"/>
        <v>0</v>
      </c>
      <c r="M1294" s="2">
        <f t="shared" si="485"/>
        <v>4.076984953320828E-2</v>
      </c>
      <c r="N1294" s="113">
        <v>146449</v>
      </c>
      <c r="O1294" s="113">
        <v>129016</v>
      </c>
      <c r="P1294" s="113"/>
      <c r="Q1294" s="113">
        <v>11708</v>
      </c>
      <c r="R1294" s="113"/>
      <c r="S1294" s="113"/>
      <c r="T1294" s="113"/>
      <c r="U1294" s="113"/>
      <c r="V1294" s="113"/>
      <c r="W1294" s="113"/>
      <c r="X1294" s="113"/>
      <c r="Y1294" s="113"/>
      <c r="Z1294" s="113"/>
      <c r="AA1294" s="113"/>
      <c r="AB1294" s="113"/>
      <c r="AC1294" s="113"/>
      <c r="AD1294" s="113"/>
      <c r="AE1294" s="113"/>
      <c r="AG1294" s="7">
        <f>IF(Q1294&gt;0,RANK(Q1294,(N1294:P1294,Q1294:AE1294)),0)</f>
        <v>3</v>
      </c>
      <c r="AH1294" s="7">
        <f>IF(R1294&gt;0,RANK(R1294,(N1294:P1294,Q1294:AE1294)),0)</f>
        <v>0</v>
      </c>
      <c r="AI1294" s="7">
        <f>IF(T1294&gt;0,RANK(T1294,(N1294:P1294,Q1294:AE1294)),0)</f>
        <v>0</v>
      </c>
      <c r="AJ1294" s="7">
        <f>IF(S1294&gt;0,RANK(S1294,(N1294:P1294,Q1294:AE1294)),0)</f>
        <v>0</v>
      </c>
      <c r="AK1294" s="2">
        <f t="shared" si="486"/>
        <v>4.0769849533208204E-2</v>
      </c>
      <c r="AL1294" s="2">
        <f t="shared" si="487"/>
        <v>0</v>
      </c>
      <c r="AM1294" s="2">
        <f t="shared" si="488"/>
        <v>0</v>
      </c>
      <c r="AN1294" s="2">
        <f t="shared" si="489"/>
        <v>0</v>
      </c>
      <c r="AP1294" t="s">
        <v>1151</v>
      </c>
      <c r="AQ1294" t="s">
        <v>718</v>
      </c>
      <c r="AR1294">
        <v>0</v>
      </c>
      <c r="AT1294" s="97">
        <v>29</v>
      </c>
      <c r="AU1294" s="99">
        <v>95</v>
      </c>
      <c r="AV1294" s="103">
        <f t="shared" si="480"/>
        <v>29095</v>
      </c>
      <c r="AX1294" s="7" t="s">
        <v>1370</v>
      </c>
    </row>
    <row r="1295" spans="1:50" hidden="1" outlineLevel="1">
      <c r="A1295" t="s">
        <v>201</v>
      </c>
      <c r="B1295" t="s">
        <v>718</v>
      </c>
      <c r="C1295" s="1">
        <f t="shared" si="481"/>
        <v>35319</v>
      </c>
      <c r="D1295" s="7">
        <f>IF(N1295&gt;0, RANK(N1295,(N1295:P1295,Q1295:AE1295)),0)</f>
        <v>2</v>
      </c>
      <c r="E1295" s="7">
        <f>IF(O1295&gt;0,RANK(O1295,(N1295:P1295,Q1295:AE1295)),0)</f>
        <v>1</v>
      </c>
      <c r="F1295" s="7">
        <f>IF(P1295&gt;0,RANK(P1295,(N1295:P1295,Q1295:AE1295)),0)</f>
        <v>0</v>
      </c>
      <c r="G1295" s="1">
        <f t="shared" si="469"/>
        <v>12836</v>
      </c>
      <c r="H1295" s="2">
        <f t="shared" si="470"/>
        <v>0.36343044820068521</v>
      </c>
      <c r="I1295" s="2"/>
      <c r="J1295" s="2">
        <f t="shared" si="482"/>
        <v>0.29949885330841758</v>
      </c>
      <c r="K1295" s="2">
        <f t="shared" si="483"/>
        <v>0.66292930150910279</v>
      </c>
      <c r="L1295" s="2">
        <f t="shared" si="484"/>
        <v>0</v>
      </c>
      <c r="M1295" s="2">
        <f t="shared" si="485"/>
        <v>3.7571845182479691E-2</v>
      </c>
      <c r="N1295" s="113">
        <v>10578</v>
      </c>
      <c r="O1295" s="113">
        <v>23414</v>
      </c>
      <c r="P1295" s="113"/>
      <c r="Q1295" s="113">
        <v>1327</v>
      </c>
      <c r="R1295" s="113"/>
      <c r="S1295" s="113"/>
      <c r="T1295" s="113"/>
      <c r="U1295" s="113"/>
      <c r="V1295" s="113"/>
      <c r="W1295" s="113"/>
      <c r="X1295" s="113"/>
      <c r="Y1295" s="113"/>
      <c r="Z1295" s="113"/>
      <c r="AA1295" s="113"/>
      <c r="AB1295" s="113"/>
      <c r="AC1295" s="113"/>
      <c r="AD1295" s="113"/>
      <c r="AE1295" s="113"/>
      <c r="AG1295" s="7">
        <f>IF(Q1295&gt;0,RANK(Q1295,(N1295:P1295,Q1295:AE1295)),0)</f>
        <v>3</v>
      </c>
      <c r="AH1295" s="7">
        <f>IF(R1295&gt;0,RANK(R1295,(N1295:P1295,Q1295:AE1295)),0)</f>
        <v>0</v>
      </c>
      <c r="AI1295" s="7">
        <f>IF(T1295&gt;0,RANK(T1295,(N1295:P1295,Q1295:AE1295)),0)</f>
        <v>0</v>
      </c>
      <c r="AJ1295" s="7">
        <f>IF(S1295&gt;0,RANK(S1295,(N1295:P1295,Q1295:AE1295)),0)</f>
        <v>0</v>
      </c>
      <c r="AK1295" s="2">
        <f t="shared" si="486"/>
        <v>3.7571845182479684E-2</v>
      </c>
      <c r="AL1295" s="2">
        <f t="shared" si="487"/>
        <v>0</v>
      </c>
      <c r="AM1295" s="2">
        <f t="shared" si="488"/>
        <v>0</v>
      </c>
      <c r="AN1295" s="2">
        <f t="shared" si="489"/>
        <v>0</v>
      </c>
      <c r="AP1295" t="s">
        <v>201</v>
      </c>
      <c r="AQ1295" t="s">
        <v>718</v>
      </c>
      <c r="AR1295">
        <v>7</v>
      </c>
      <c r="AT1295" s="97">
        <v>29</v>
      </c>
      <c r="AU1295" s="99">
        <v>97</v>
      </c>
      <c r="AV1295" s="103">
        <f t="shared" si="480"/>
        <v>29097</v>
      </c>
      <c r="AX1295" s="7" t="s">
        <v>1370</v>
      </c>
    </row>
    <row r="1296" spans="1:50" hidden="1" outlineLevel="1">
      <c r="A1296" t="s">
        <v>1042</v>
      </c>
      <c r="B1296" t="s">
        <v>718</v>
      </c>
      <c r="C1296" s="1">
        <f t="shared" si="481"/>
        <v>72787</v>
      </c>
      <c r="D1296" s="7">
        <f>IF(N1296&gt;0, RANK(N1296,(N1296:P1296,Q1296:AE1296)),0)</f>
        <v>2</v>
      </c>
      <c r="E1296" s="7">
        <f>IF(O1296&gt;0,RANK(O1296,(N1296:P1296,Q1296:AE1296)),0)</f>
        <v>1</v>
      </c>
      <c r="F1296" s="7">
        <f>IF(P1296&gt;0,RANK(P1296,(N1296:P1296,Q1296:AE1296)),0)</f>
        <v>0</v>
      </c>
      <c r="G1296" s="1">
        <f t="shared" si="469"/>
        <v>968</v>
      </c>
      <c r="H1296" s="2">
        <f t="shared" si="470"/>
        <v>1.3299078132084027E-2</v>
      </c>
      <c r="I1296" s="2"/>
      <c r="J1296" s="2">
        <f t="shared" si="482"/>
        <v>0.47320263233819226</v>
      </c>
      <c r="K1296" s="2">
        <f t="shared" si="483"/>
        <v>0.48650171047027629</v>
      </c>
      <c r="L1296" s="2">
        <f t="shared" si="484"/>
        <v>0</v>
      </c>
      <c r="M1296" s="2">
        <f t="shared" si="485"/>
        <v>4.0295657191531442E-2</v>
      </c>
      <c r="N1296" s="113">
        <v>34443</v>
      </c>
      <c r="O1296" s="113">
        <v>35411</v>
      </c>
      <c r="P1296" s="113"/>
      <c r="Q1296" s="113">
        <v>2933</v>
      </c>
      <c r="R1296" s="113"/>
      <c r="S1296" s="113"/>
      <c r="T1296" s="113"/>
      <c r="U1296" s="113"/>
      <c r="V1296" s="113"/>
      <c r="W1296" s="113"/>
      <c r="X1296" s="113"/>
      <c r="Y1296" s="113"/>
      <c r="Z1296" s="113"/>
      <c r="AA1296" s="113"/>
      <c r="AB1296" s="113"/>
      <c r="AC1296" s="113"/>
      <c r="AD1296" s="113"/>
      <c r="AE1296" s="113"/>
      <c r="AG1296" s="7">
        <f>IF(Q1296&gt;0,RANK(Q1296,(N1296:P1296,Q1296:AE1296)),0)</f>
        <v>3</v>
      </c>
      <c r="AH1296" s="7">
        <f>IF(R1296&gt;0,RANK(R1296,(N1296:P1296,Q1296:AE1296)),0)</f>
        <v>0</v>
      </c>
      <c r="AI1296" s="7">
        <f>IF(T1296&gt;0,RANK(T1296,(N1296:P1296,Q1296:AE1296)),0)</f>
        <v>0</v>
      </c>
      <c r="AJ1296" s="7">
        <f>IF(S1296&gt;0,RANK(S1296,(N1296:P1296,Q1296:AE1296)),0)</f>
        <v>0</v>
      </c>
      <c r="AK1296" s="2">
        <f t="shared" si="486"/>
        <v>4.0295657191531456E-2</v>
      </c>
      <c r="AL1296" s="2">
        <f t="shared" si="487"/>
        <v>0</v>
      </c>
      <c r="AM1296" s="2">
        <f t="shared" si="488"/>
        <v>0</v>
      </c>
      <c r="AN1296" s="2">
        <f t="shared" si="489"/>
        <v>0</v>
      </c>
      <c r="AP1296" t="s">
        <v>1042</v>
      </c>
      <c r="AQ1296" t="s">
        <v>718</v>
      </c>
      <c r="AR1296">
        <v>3</v>
      </c>
      <c r="AT1296" s="97">
        <v>29</v>
      </c>
      <c r="AU1296" s="99">
        <v>99</v>
      </c>
      <c r="AV1296" s="103">
        <f t="shared" si="480"/>
        <v>29099</v>
      </c>
      <c r="AX1296" s="7" t="s">
        <v>1370</v>
      </c>
    </row>
    <row r="1297" spans="1:50" hidden="1" outlineLevel="1">
      <c r="A1297" t="s">
        <v>1800</v>
      </c>
      <c r="B1297" t="s">
        <v>718</v>
      </c>
      <c r="C1297" s="1">
        <f t="shared" si="481"/>
        <v>15097</v>
      </c>
      <c r="D1297" s="7">
        <f>IF(N1297&gt;0, RANK(N1297,(N1297:P1297,Q1297:AE1297)),0)</f>
        <v>2</v>
      </c>
      <c r="E1297" s="7">
        <f>IF(O1297&gt;0,RANK(O1297,(N1297:P1297,Q1297:AE1297)),0)</f>
        <v>1</v>
      </c>
      <c r="F1297" s="7">
        <f>IF(P1297&gt;0,RANK(P1297,(N1297:P1297,Q1297:AE1297)),0)</f>
        <v>0</v>
      </c>
      <c r="G1297" s="1">
        <f t="shared" si="469"/>
        <v>2469</v>
      </c>
      <c r="H1297" s="2">
        <f t="shared" si="470"/>
        <v>0.16354242564747964</v>
      </c>
      <c r="I1297" s="2"/>
      <c r="J1297" s="2">
        <f t="shared" si="482"/>
        <v>0.39458170497449824</v>
      </c>
      <c r="K1297" s="2">
        <f t="shared" si="483"/>
        <v>0.55812413062197785</v>
      </c>
      <c r="L1297" s="2">
        <f t="shared" si="484"/>
        <v>0</v>
      </c>
      <c r="M1297" s="2">
        <f t="shared" si="485"/>
        <v>4.7294164403523964E-2</v>
      </c>
      <c r="N1297" s="113">
        <v>5957</v>
      </c>
      <c r="O1297" s="113">
        <v>8426</v>
      </c>
      <c r="P1297" s="113"/>
      <c r="Q1297" s="113">
        <v>714</v>
      </c>
      <c r="R1297" s="113"/>
      <c r="S1297" s="113"/>
      <c r="T1297" s="113"/>
      <c r="U1297" s="113"/>
      <c r="V1297" s="113"/>
      <c r="W1297" s="113"/>
      <c r="X1297" s="113"/>
      <c r="Y1297" s="113"/>
      <c r="Z1297" s="113"/>
      <c r="AA1297" s="113"/>
      <c r="AB1297" s="113"/>
      <c r="AC1297" s="113"/>
      <c r="AD1297" s="113"/>
      <c r="AE1297" s="113"/>
      <c r="AG1297" s="7">
        <f>IF(Q1297&gt;0,RANK(Q1297,(N1297:P1297,Q1297:AE1297)),0)</f>
        <v>3</v>
      </c>
      <c r="AH1297" s="7">
        <f>IF(R1297&gt;0,RANK(R1297,(N1297:P1297,Q1297:AE1297)),0)</f>
        <v>0</v>
      </c>
      <c r="AI1297" s="7">
        <f>IF(T1297&gt;0,RANK(T1297,(N1297:P1297,Q1297:AE1297)),0)</f>
        <v>0</v>
      </c>
      <c r="AJ1297" s="7">
        <f>IF(S1297&gt;0,RANK(S1297,(N1297:P1297,Q1297:AE1297)),0)</f>
        <v>0</v>
      </c>
      <c r="AK1297" s="2">
        <f t="shared" si="486"/>
        <v>4.7294164403523881E-2</v>
      </c>
      <c r="AL1297" s="2">
        <f t="shared" si="487"/>
        <v>0</v>
      </c>
      <c r="AM1297" s="2">
        <f t="shared" si="488"/>
        <v>0</v>
      </c>
      <c r="AN1297" s="2">
        <f t="shared" si="489"/>
        <v>0</v>
      </c>
      <c r="AP1297" t="s">
        <v>1800</v>
      </c>
      <c r="AQ1297" t="s">
        <v>718</v>
      </c>
      <c r="AR1297">
        <v>4</v>
      </c>
      <c r="AT1297" s="97">
        <v>29</v>
      </c>
      <c r="AU1297" s="99">
        <v>101</v>
      </c>
      <c r="AV1297" s="103">
        <f t="shared" si="480"/>
        <v>29101</v>
      </c>
      <c r="AX1297" s="7" t="s">
        <v>1370</v>
      </c>
    </row>
    <row r="1298" spans="1:50" hidden="1" outlineLevel="1">
      <c r="A1298" t="s">
        <v>1847</v>
      </c>
      <c r="B1298" t="s">
        <v>718</v>
      </c>
      <c r="C1298" s="1">
        <f t="shared" si="481"/>
        <v>2186</v>
      </c>
      <c r="D1298" s="7">
        <f>IF(N1298&gt;0, RANK(N1298,(N1298:P1298,Q1298:AE1298)),0)</f>
        <v>2</v>
      </c>
      <c r="E1298" s="7">
        <f>IF(O1298&gt;0,RANK(O1298,(N1298:P1298,Q1298:AE1298)),0)</f>
        <v>1</v>
      </c>
      <c r="F1298" s="7">
        <f>IF(P1298&gt;0,RANK(P1298,(N1298:P1298,Q1298:AE1298)),0)</f>
        <v>0</v>
      </c>
      <c r="G1298" s="1">
        <f t="shared" si="469"/>
        <v>86</v>
      </c>
      <c r="H1298" s="2">
        <f t="shared" si="470"/>
        <v>3.9341262580054895E-2</v>
      </c>
      <c r="I1298" s="2"/>
      <c r="J1298" s="2">
        <f t="shared" si="482"/>
        <v>0.47072278133577311</v>
      </c>
      <c r="K1298" s="2">
        <f t="shared" si="483"/>
        <v>0.51006404391582805</v>
      </c>
      <c r="L1298" s="2">
        <f t="shared" si="484"/>
        <v>0</v>
      </c>
      <c r="M1298" s="2">
        <f t="shared" si="485"/>
        <v>1.9213174748398898E-2</v>
      </c>
      <c r="N1298" s="113">
        <v>1029</v>
      </c>
      <c r="O1298" s="113">
        <v>1115</v>
      </c>
      <c r="P1298" s="113"/>
      <c r="Q1298" s="113">
        <v>42</v>
      </c>
      <c r="R1298" s="113"/>
      <c r="S1298" s="113"/>
      <c r="T1298" s="113"/>
      <c r="U1298" s="113"/>
      <c r="V1298" s="113"/>
      <c r="W1298" s="113"/>
      <c r="X1298" s="113"/>
      <c r="Y1298" s="113"/>
      <c r="Z1298" s="113"/>
      <c r="AA1298" s="113"/>
      <c r="AB1298" s="113"/>
      <c r="AC1298" s="113"/>
      <c r="AD1298" s="113"/>
      <c r="AE1298" s="113"/>
      <c r="AG1298" s="7">
        <f>IF(Q1298&gt;0,RANK(Q1298,(N1298:P1298,Q1298:AE1298)),0)</f>
        <v>3</v>
      </c>
      <c r="AH1298" s="7">
        <f>IF(R1298&gt;0,RANK(R1298,(N1298:P1298,Q1298:AE1298)),0)</f>
        <v>0</v>
      </c>
      <c r="AI1298" s="7">
        <f>IF(T1298&gt;0,RANK(T1298,(N1298:P1298,Q1298:AE1298)),0)</f>
        <v>0</v>
      </c>
      <c r="AJ1298" s="7">
        <f>IF(S1298&gt;0,RANK(S1298,(N1298:P1298,Q1298:AE1298)),0)</f>
        <v>0</v>
      </c>
      <c r="AK1298" s="2">
        <f t="shared" si="486"/>
        <v>1.9213174748398901E-2</v>
      </c>
      <c r="AL1298" s="2">
        <f t="shared" si="487"/>
        <v>0</v>
      </c>
      <c r="AM1298" s="2">
        <f t="shared" si="488"/>
        <v>0</v>
      </c>
      <c r="AN1298" s="2">
        <f t="shared" si="489"/>
        <v>0</v>
      </c>
      <c r="AP1298" t="s">
        <v>1847</v>
      </c>
      <c r="AQ1298" t="s">
        <v>718</v>
      </c>
      <c r="AR1298">
        <v>9</v>
      </c>
      <c r="AT1298" s="97">
        <v>29</v>
      </c>
      <c r="AU1298" s="99">
        <v>103</v>
      </c>
      <c r="AV1298" s="103">
        <f t="shared" si="480"/>
        <v>29103</v>
      </c>
      <c r="AX1298" s="7" t="s">
        <v>1370</v>
      </c>
    </row>
    <row r="1299" spans="1:50" hidden="1" outlineLevel="1">
      <c r="A1299" t="s">
        <v>1470</v>
      </c>
      <c r="B1299" t="s">
        <v>718</v>
      </c>
      <c r="C1299" s="1">
        <f t="shared" si="481"/>
        <v>12137</v>
      </c>
      <c r="D1299" s="7">
        <f>IF(N1299&gt;0, RANK(N1299,(N1299:P1299,Q1299:AE1299)),0)</f>
        <v>2</v>
      </c>
      <c r="E1299" s="7">
        <f>IF(O1299&gt;0,RANK(O1299,(N1299:P1299,Q1299:AE1299)),0)</f>
        <v>1</v>
      </c>
      <c r="F1299" s="7">
        <f>IF(P1299&gt;0,RANK(P1299,(N1299:P1299,Q1299:AE1299)),0)</f>
        <v>0</v>
      </c>
      <c r="G1299" s="1">
        <f t="shared" si="469"/>
        <v>3164</v>
      </c>
      <c r="H1299" s="2">
        <f t="shared" si="470"/>
        <v>0.26069045068797891</v>
      </c>
      <c r="I1299" s="2"/>
      <c r="J1299" s="2">
        <f t="shared" si="482"/>
        <v>0.35428853917772102</v>
      </c>
      <c r="K1299" s="2">
        <f t="shared" si="483"/>
        <v>0.61497898986569988</v>
      </c>
      <c r="L1299" s="2">
        <f t="shared" si="484"/>
        <v>0</v>
      </c>
      <c r="M1299" s="2">
        <f t="shared" si="485"/>
        <v>3.073247095657905E-2</v>
      </c>
      <c r="N1299" s="113">
        <v>4300</v>
      </c>
      <c r="O1299" s="113">
        <v>7464</v>
      </c>
      <c r="P1299" s="113"/>
      <c r="Q1299" s="113">
        <v>373</v>
      </c>
      <c r="R1299" s="113"/>
      <c r="S1299" s="113"/>
      <c r="T1299" s="113"/>
      <c r="U1299" s="113"/>
      <c r="V1299" s="113"/>
      <c r="W1299" s="113"/>
      <c r="X1299" s="113"/>
      <c r="Y1299" s="113"/>
      <c r="Z1299" s="113"/>
      <c r="AA1299" s="113"/>
      <c r="AB1299" s="113"/>
      <c r="AC1299" s="113"/>
      <c r="AD1299" s="113"/>
      <c r="AE1299" s="113"/>
      <c r="AG1299" s="7">
        <f>IF(Q1299&gt;0,RANK(Q1299,(N1299:P1299,Q1299:AE1299)),0)</f>
        <v>3</v>
      </c>
      <c r="AH1299" s="7">
        <f>IF(R1299&gt;0,RANK(R1299,(N1299:P1299,Q1299:AE1299)),0)</f>
        <v>0</v>
      </c>
      <c r="AI1299" s="7">
        <f>IF(T1299&gt;0,RANK(T1299,(N1299:P1299,Q1299:AE1299)),0)</f>
        <v>0</v>
      </c>
      <c r="AJ1299" s="7">
        <f>IF(S1299&gt;0,RANK(S1299,(N1299:P1299,Q1299:AE1299)),0)</f>
        <v>0</v>
      </c>
      <c r="AK1299" s="2">
        <f t="shared" si="486"/>
        <v>3.0732470956579057E-2</v>
      </c>
      <c r="AL1299" s="2">
        <f t="shared" si="487"/>
        <v>0</v>
      </c>
      <c r="AM1299" s="2">
        <f t="shared" si="488"/>
        <v>0</v>
      </c>
      <c r="AN1299" s="2">
        <f t="shared" si="489"/>
        <v>0</v>
      </c>
      <c r="AP1299" t="s">
        <v>1470</v>
      </c>
      <c r="AQ1299" t="s">
        <v>718</v>
      </c>
      <c r="AR1299">
        <v>4</v>
      </c>
      <c r="AT1299" s="97">
        <v>29</v>
      </c>
      <c r="AU1299" s="99">
        <v>105</v>
      </c>
      <c r="AV1299" s="103">
        <f t="shared" si="480"/>
        <v>29105</v>
      </c>
      <c r="AX1299" s="7" t="s">
        <v>1370</v>
      </c>
    </row>
    <row r="1300" spans="1:50" hidden="1" outlineLevel="1">
      <c r="A1300" t="s">
        <v>1237</v>
      </c>
      <c r="B1300" t="s">
        <v>718</v>
      </c>
      <c r="C1300" s="1">
        <f t="shared" si="481"/>
        <v>13276</v>
      </c>
      <c r="D1300" s="7">
        <f>IF(N1300&gt;0, RANK(N1300,(N1300:P1300,Q1300:AE1300)),0)</f>
        <v>2</v>
      </c>
      <c r="E1300" s="7">
        <f>IF(O1300&gt;0,RANK(O1300,(N1300:P1300,Q1300:AE1300)),0)</f>
        <v>1</v>
      </c>
      <c r="F1300" s="7">
        <f>IF(P1300&gt;0,RANK(P1300,(N1300:P1300,Q1300:AE1300)),0)</f>
        <v>0</v>
      </c>
      <c r="G1300" s="1">
        <f t="shared" si="469"/>
        <v>1734</v>
      </c>
      <c r="H1300" s="2">
        <f t="shared" si="470"/>
        <v>0.13061163000903886</v>
      </c>
      <c r="I1300" s="2"/>
      <c r="J1300" s="2">
        <f t="shared" si="482"/>
        <v>0.41480867731244353</v>
      </c>
      <c r="K1300" s="2">
        <f t="shared" si="483"/>
        <v>0.54542030732148239</v>
      </c>
      <c r="L1300" s="2">
        <f t="shared" si="484"/>
        <v>0</v>
      </c>
      <c r="M1300" s="2">
        <f t="shared" si="485"/>
        <v>3.9771015366074081E-2</v>
      </c>
      <c r="N1300" s="113">
        <v>5507</v>
      </c>
      <c r="O1300" s="113">
        <v>7241</v>
      </c>
      <c r="P1300" s="113"/>
      <c r="Q1300" s="113">
        <v>528</v>
      </c>
      <c r="R1300" s="113"/>
      <c r="S1300" s="113"/>
      <c r="T1300" s="113"/>
      <c r="U1300" s="113"/>
      <c r="V1300" s="113"/>
      <c r="W1300" s="113"/>
      <c r="X1300" s="113"/>
      <c r="Y1300" s="113"/>
      <c r="Z1300" s="113"/>
      <c r="AA1300" s="113"/>
      <c r="AB1300" s="113"/>
      <c r="AC1300" s="113"/>
      <c r="AD1300" s="113"/>
      <c r="AE1300" s="113"/>
      <c r="AG1300" s="7">
        <f>IF(Q1300&gt;0,RANK(Q1300,(N1300:P1300,Q1300:AE1300)),0)</f>
        <v>3</v>
      </c>
      <c r="AH1300" s="7">
        <f>IF(R1300&gt;0,RANK(R1300,(N1300:P1300,Q1300:AE1300)),0)</f>
        <v>0</v>
      </c>
      <c r="AI1300" s="7">
        <f>IF(T1300&gt;0,RANK(T1300,(N1300:P1300,Q1300:AE1300)),0)</f>
        <v>0</v>
      </c>
      <c r="AJ1300" s="7">
        <f>IF(S1300&gt;0,RANK(S1300,(N1300:P1300,Q1300:AE1300)),0)</f>
        <v>0</v>
      </c>
      <c r="AK1300" s="2">
        <f t="shared" si="486"/>
        <v>3.9771015366074115E-2</v>
      </c>
      <c r="AL1300" s="2">
        <f t="shared" si="487"/>
        <v>0</v>
      </c>
      <c r="AM1300" s="2">
        <f t="shared" si="488"/>
        <v>0</v>
      </c>
      <c r="AN1300" s="2">
        <f t="shared" si="489"/>
        <v>0</v>
      </c>
      <c r="AP1300" t="s">
        <v>1237</v>
      </c>
      <c r="AQ1300" t="s">
        <v>718</v>
      </c>
      <c r="AR1300">
        <v>4</v>
      </c>
      <c r="AT1300" s="97">
        <v>29</v>
      </c>
      <c r="AU1300" s="99">
        <v>107</v>
      </c>
      <c r="AV1300" s="103">
        <f t="shared" si="480"/>
        <v>29107</v>
      </c>
      <c r="AX1300" s="7" t="s">
        <v>1370</v>
      </c>
    </row>
    <row r="1301" spans="1:50" hidden="1" outlineLevel="1">
      <c r="A1301" t="s">
        <v>126</v>
      </c>
      <c r="B1301" t="s">
        <v>718</v>
      </c>
      <c r="C1301" s="1">
        <f t="shared" si="481"/>
        <v>12638</v>
      </c>
      <c r="D1301" s="7">
        <f>IF(N1301&gt;0, RANK(N1301,(N1301:P1301,Q1301:AE1301)),0)</f>
        <v>2</v>
      </c>
      <c r="E1301" s="7">
        <f>IF(O1301&gt;0,RANK(O1301,(N1301:P1301,Q1301:AE1301)),0)</f>
        <v>1</v>
      </c>
      <c r="F1301" s="7">
        <f>IF(P1301&gt;0,RANK(P1301,(N1301:P1301,Q1301:AE1301)),0)</f>
        <v>0</v>
      </c>
      <c r="G1301" s="1">
        <f t="shared" si="469"/>
        <v>2564</v>
      </c>
      <c r="H1301" s="2">
        <f t="shared" si="470"/>
        <v>0.20288020256369679</v>
      </c>
      <c r="I1301" s="2"/>
      <c r="J1301" s="2">
        <f t="shared" si="482"/>
        <v>0.38036081658490267</v>
      </c>
      <c r="K1301" s="2">
        <f t="shared" si="483"/>
        <v>0.58324101914859949</v>
      </c>
      <c r="L1301" s="2">
        <f t="shared" si="484"/>
        <v>0</v>
      </c>
      <c r="M1301" s="2">
        <f t="shared" si="485"/>
        <v>3.639816426649789E-2</v>
      </c>
      <c r="N1301" s="113">
        <v>4807</v>
      </c>
      <c r="O1301" s="113">
        <v>7371</v>
      </c>
      <c r="P1301" s="113"/>
      <c r="Q1301" s="113">
        <v>460</v>
      </c>
      <c r="R1301" s="113"/>
      <c r="S1301" s="113"/>
      <c r="T1301" s="113"/>
      <c r="U1301" s="113"/>
      <c r="V1301" s="113"/>
      <c r="W1301" s="113"/>
      <c r="X1301" s="113"/>
      <c r="Y1301" s="113"/>
      <c r="Z1301" s="113"/>
      <c r="AA1301" s="113"/>
      <c r="AB1301" s="113"/>
      <c r="AC1301" s="113"/>
      <c r="AD1301" s="113"/>
      <c r="AE1301" s="113"/>
      <c r="AG1301" s="7">
        <f>IF(Q1301&gt;0,RANK(Q1301,(N1301:P1301,Q1301:AE1301)),0)</f>
        <v>3</v>
      </c>
      <c r="AH1301" s="7">
        <f>IF(R1301&gt;0,RANK(R1301,(N1301:P1301,Q1301:AE1301)),0)</f>
        <v>0</v>
      </c>
      <c r="AI1301" s="7">
        <f>IF(T1301&gt;0,RANK(T1301,(N1301:P1301,Q1301:AE1301)),0)</f>
        <v>0</v>
      </c>
      <c r="AJ1301" s="7">
        <f>IF(S1301&gt;0,RANK(S1301,(N1301:P1301,Q1301:AE1301)),0)</f>
        <v>0</v>
      </c>
      <c r="AK1301" s="2">
        <f t="shared" si="486"/>
        <v>3.6398164266497862E-2</v>
      </c>
      <c r="AL1301" s="2">
        <f t="shared" si="487"/>
        <v>0</v>
      </c>
      <c r="AM1301" s="2">
        <f t="shared" si="488"/>
        <v>0</v>
      </c>
      <c r="AN1301" s="2">
        <f t="shared" si="489"/>
        <v>0</v>
      </c>
      <c r="AP1301" t="s">
        <v>126</v>
      </c>
      <c r="AQ1301" t="s">
        <v>718</v>
      </c>
      <c r="AR1301">
        <v>7</v>
      </c>
      <c r="AT1301" s="97">
        <v>29</v>
      </c>
      <c r="AU1301" s="99">
        <v>109</v>
      </c>
      <c r="AV1301" s="103">
        <f t="shared" si="480"/>
        <v>29109</v>
      </c>
      <c r="AX1301" s="7" t="s">
        <v>1370</v>
      </c>
    </row>
    <row r="1302" spans="1:50" hidden="1" outlineLevel="1">
      <c r="A1302" t="s">
        <v>947</v>
      </c>
      <c r="B1302" t="s">
        <v>718</v>
      </c>
      <c r="C1302" s="1">
        <f t="shared" si="481"/>
        <v>4372</v>
      </c>
      <c r="D1302" s="7">
        <f>IF(N1302&gt;0, RANK(N1302,(N1302:P1302,Q1302:AE1302)),0)</f>
        <v>1</v>
      </c>
      <c r="E1302" s="7">
        <f>IF(O1302&gt;0,RANK(O1302,(N1302:P1302,Q1302:AE1302)),0)</f>
        <v>2</v>
      </c>
      <c r="F1302" s="7">
        <f>IF(P1302&gt;0,RANK(P1302,(N1302:P1302,Q1302:AE1302)),0)</f>
        <v>0</v>
      </c>
      <c r="G1302" s="1">
        <f t="shared" si="469"/>
        <v>402</v>
      </c>
      <c r="H1302" s="2">
        <f t="shared" si="470"/>
        <v>9.1948764867337607E-2</v>
      </c>
      <c r="I1302" s="2"/>
      <c r="J1302" s="2">
        <f t="shared" si="482"/>
        <v>0.53408051235132659</v>
      </c>
      <c r="K1302" s="2">
        <f t="shared" si="483"/>
        <v>0.44213174748398903</v>
      </c>
      <c r="L1302" s="2">
        <f t="shared" si="484"/>
        <v>0</v>
      </c>
      <c r="M1302" s="2">
        <f t="shared" si="485"/>
        <v>2.3787740164684379E-2</v>
      </c>
      <c r="N1302" s="113">
        <v>2335</v>
      </c>
      <c r="O1302" s="113">
        <v>1933</v>
      </c>
      <c r="P1302" s="113"/>
      <c r="Q1302" s="113">
        <v>104</v>
      </c>
      <c r="R1302" s="113"/>
      <c r="S1302" s="113"/>
      <c r="T1302" s="113"/>
      <c r="U1302" s="113"/>
      <c r="V1302" s="113"/>
      <c r="W1302" s="113"/>
      <c r="X1302" s="113"/>
      <c r="Y1302" s="113"/>
      <c r="Z1302" s="113"/>
      <c r="AA1302" s="113"/>
      <c r="AB1302" s="113"/>
      <c r="AC1302" s="113"/>
      <c r="AD1302" s="113"/>
      <c r="AE1302" s="113"/>
      <c r="AG1302" s="7">
        <f>IF(Q1302&gt;0,RANK(Q1302,(N1302:P1302,Q1302:AE1302)),0)</f>
        <v>3</v>
      </c>
      <c r="AH1302" s="7">
        <f>IF(R1302&gt;0,RANK(R1302,(N1302:P1302,Q1302:AE1302)),0)</f>
        <v>0</v>
      </c>
      <c r="AI1302" s="7">
        <f>IF(T1302&gt;0,RANK(T1302,(N1302:P1302,Q1302:AE1302)),0)</f>
        <v>0</v>
      </c>
      <c r="AJ1302" s="7">
        <f>IF(S1302&gt;0,RANK(S1302,(N1302:P1302,Q1302:AE1302)),0)</f>
        <v>0</v>
      </c>
      <c r="AK1302" s="2">
        <f t="shared" si="486"/>
        <v>2.3787740164684355E-2</v>
      </c>
      <c r="AL1302" s="2">
        <f t="shared" si="487"/>
        <v>0</v>
      </c>
      <c r="AM1302" s="2">
        <f t="shared" si="488"/>
        <v>0</v>
      </c>
      <c r="AN1302" s="2">
        <f t="shared" si="489"/>
        <v>0</v>
      </c>
      <c r="AP1302" t="s">
        <v>947</v>
      </c>
      <c r="AQ1302" t="s">
        <v>718</v>
      </c>
      <c r="AR1302">
        <v>9</v>
      </c>
      <c r="AT1302" s="97">
        <v>29</v>
      </c>
      <c r="AU1302" s="99">
        <v>111</v>
      </c>
      <c r="AV1302" s="103">
        <f t="shared" si="480"/>
        <v>29111</v>
      </c>
      <c r="AX1302" s="7" t="s">
        <v>1370</v>
      </c>
    </row>
    <row r="1303" spans="1:50" hidden="1" outlineLevel="1">
      <c r="A1303" t="s">
        <v>900</v>
      </c>
      <c r="B1303" t="s">
        <v>718</v>
      </c>
      <c r="C1303" s="1">
        <f t="shared" si="481"/>
        <v>12680</v>
      </c>
      <c r="D1303" s="7">
        <f>IF(N1303&gt;0, RANK(N1303,(N1303:P1303,Q1303:AE1303)),0)</f>
        <v>2</v>
      </c>
      <c r="E1303" s="7">
        <f>IF(O1303&gt;0,RANK(O1303,(N1303:P1303,Q1303:AE1303)),0)</f>
        <v>1</v>
      </c>
      <c r="F1303" s="7">
        <f>IF(P1303&gt;0,RANK(P1303,(N1303:P1303,Q1303:AE1303)),0)</f>
        <v>0</v>
      </c>
      <c r="G1303" s="1">
        <f t="shared" si="469"/>
        <v>1016</v>
      </c>
      <c r="H1303" s="2">
        <f t="shared" si="470"/>
        <v>8.0126182965299678E-2</v>
      </c>
      <c r="I1303" s="2"/>
      <c r="J1303" s="2">
        <f t="shared" si="482"/>
        <v>0.44337539432176654</v>
      </c>
      <c r="K1303" s="2">
        <f t="shared" si="483"/>
        <v>0.52350157728706626</v>
      </c>
      <c r="L1303" s="2">
        <f t="shared" si="484"/>
        <v>0</v>
      </c>
      <c r="M1303" s="2">
        <f t="shared" si="485"/>
        <v>3.3123028391167209E-2</v>
      </c>
      <c r="N1303" s="113">
        <v>5622</v>
      </c>
      <c r="O1303" s="113">
        <v>6638</v>
      </c>
      <c r="P1303" s="113"/>
      <c r="Q1303" s="113">
        <v>420</v>
      </c>
      <c r="R1303" s="113"/>
      <c r="S1303" s="113"/>
      <c r="T1303" s="113"/>
      <c r="U1303" s="113"/>
      <c r="V1303" s="113"/>
      <c r="W1303" s="113"/>
      <c r="X1303" s="113"/>
      <c r="Y1303" s="113"/>
      <c r="Z1303" s="113"/>
      <c r="AA1303" s="113"/>
      <c r="AB1303" s="113"/>
      <c r="AC1303" s="113"/>
      <c r="AD1303" s="113"/>
      <c r="AE1303" s="113"/>
      <c r="AG1303" s="7">
        <f>IF(Q1303&gt;0,RANK(Q1303,(N1303:P1303,Q1303:AE1303)),0)</f>
        <v>3</v>
      </c>
      <c r="AH1303" s="7">
        <f>IF(R1303&gt;0,RANK(R1303,(N1303:P1303,Q1303:AE1303)),0)</f>
        <v>0</v>
      </c>
      <c r="AI1303" s="7">
        <f>IF(T1303&gt;0,RANK(T1303,(N1303:P1303,Q1303:AE1303)),0)</f>
        <v>0</v>
      </c>
      <c r="AJ1303" s="7">
        <f>IF(S1303&gt;0,RANK(S1303,(N1303:P1303,Q1303:AE1303)),0)</f>
        <v>0</v>
      </c>
      <c r="AK1303" s="2">
        <f t="shared" si="486"/>
        <v>3.3123028391167195E-2</v>
      </c>
      <c r="AL1303" s="2">
        <f t="shared" si="487"/>
        <v>0</v>
      </c>
      <c r="AM1303" s="2">
        <f t="shared" si="488"/>
        <v>0</v>
      </c>
      <c r="AN1303" s="2">
        <f t="shared" si="489"/>
        <v>0</v>
      </c>
      <c r="AP1303" t="s">
        <v>900</v>
      </c>
      <c r="AQ1303" t="s">
        <v>718</v>
      </c>
      <c r="AR1303">
        <v>2</v>
      </c>
      <c r="AT1303" s="97">
        <v>29</v>
      </c>
      <c r="AU1303" s="99">
        <v>113</v>
      </c>
      <c r="AV1303" s="103">
        <f t="shared" si="480"/>
        <v>29113</v>
      </c>
      <c r="AX1303" s="7" t="s">
        <v>1370</v>
      </c>
    </row>
    <row r="1304" spans="1:50" hidden="1" outlineLevel="1">
      <c r="A1304" t="s">
        <v>190</v>
      </c>
      <c r="B1304" t="s">
        <v>718</v>
      </c>
      <c r="C1304" s="1">
        <f t="shared" si="481"/>
        <v>6304</v>
      </c>
      <c r="D1304" s="7">
        <f>IF(N1304&gt;0, RANK(N1304,(N1304:P1304,Q1304:AE1304)),0)</f>
        <v>2</v>
      </c>
      <c r="E1304" s="7">
        <f>IF(O1304&gt;0,RANK(O1304,(N1304:P1304,Q1304:AE1304)),0)</f>
        <v>1</v>
      </c>
      <c r="F1304" s="7">
        <f>IF(P1304&gt;0,RANK(P1304,(N1304:P1304,Q1304:AE1304)),0)</f>
        <v>0</v>
      </c>
      <c r="G1304" s="1">
        <f t="shared" si="469"/>
        <v>322</v>
      </c>
      <c r="H1304" s="2">
        <f t="shared" si="470"/>
        <v>5.1078680203045686E-2</v>
      </c>
      <c r="I1304" s="2"/>
      <c r="J1304" s="2">
        <f t="shared" si="482"/>
        <v>0.45780456852791879</v>
      </c>
      <c r="K1304" s="2">
        <f t="shared" si="483"/>
        <v>0.50888324873096447</v>
      </c>
      <c r="L1304" s="2">
        <f t="shared" si="484"/>
        <v>0</v>
      </c>
      <c r="M1304" s="2">
        <f t="shared" si="485"/>
        <v>3.3312182741116692E-2</v>
      </c>
      <c r="N1304" s="113">
        <v>2886</v>
      </c>
      <c r="O1304" s="113">
        <v>3208</v>
      </c>
      <c r="P1304" s="113"/>
      <c r="Q1304" s="113">
        <v>210</v>
      </c>
      <c r="R1304" s="113"/>
      <c r="S1304" s="113"/>
      <c r="T1304" s="113"/>
      <c r="U1304" s="113"/>
      <c r="V1304" s="113"/>
      <c r="W1304" s="113"/>
      <c r="X1304" s="113"/>
      <c r="Y1304" s="113"/>
      <c r="Z1304" s="113"/>
      <c r="AA1304" s="113"/>
      <c r="AB1304" s="113"/>
      <c r="AC1304" s="113"/>
      <c r="AD1304" s="113"/>
      <c r="AE1304" s="113"/>
      <c r="AG1304" s="7">
        <f>IF(Q1304&gt;0,RANK(Q1304,(N1304:P1304,Q1304:AE1304)),0)</f>
        <v>3</v>
      </c>
      <c r="AH1304" s="7">
        <f>IF(R1304&gt;0,RANK(R1304,(N1304:P1304,Q1304:AE1304)),0)</f>
        <v>0</v>
      </c>
      <c r="AI1304" s="7">
        <f>IF(T1304&gt;0,RANK(T1304,(N1304:P1304,Q1304:AE1304)),0)</f>
        <v>0</v>
      </c>
      <c r="AJ1304" s="7">
        <f>IF(S1304&gt;0,RANK(S1304,(N1304:P1304,Q1304:AE1304)),0)</f>
        <v>0</v>
      </c>
      <c r="AK1304" s="2">
        <f t="shared" si="486"/>
        <v>3.3312182741116754E-2</v>
      </c>
      <c r="AL1304" s="2">
        <f t="shared" si="487"/>
        <v>0</v>
      </c>
      <c r="AM1304" s="2">
        <f t="shared" si="488"/>
        <v>0</v>
      </c>
      <c r="AN1304" s="2">
        <f t="shared" si="489"/>
        <v>0</v>
      </c>
      <c r="AP1304" t="s">
        <v>190</v>
      </c>
      <c r="AQ1304" t="s">
        <v>718</v>
      </c>
      <c r="AR1304">
        <v>6</v>
      </c>
      <c r="AT1304" s="97">
        <v>29</v>
      </c>
      <c r="AU1304" s="99">
        <v>115</v>
      </c>
      <c r="AV1304" s="103">
        <f t="shared" si="480"/>
        <v>29115</v>
      </c>
      <c r="AX1304" s="7" t="s">
        <v>1370</v>
      </c>
    </row>
    <row r="1305" spans="1:50" hidden="1" outlineLevel="1">
      <c r="A1305" t="s">
        <v>1044</v>
      </c>
      <c r="B1305" t="s">
        <v>718</v>
      </c>
      <c r="C1305" s="1">
        <f t="shared" si="481"/>
        <v>6632</v>
      </c>
      <c r="D1305" s="7">
        <f>IF(N1305&gt;0, RANK(N1305,(N1305:P1305,Q1305:AE1305)),0)</f>
        <v>2</v>
      </c>
      <c r="E1305" s="7">
        <f>IF(O1305&gt;0,RANK(O1305,(N1305:P1305,Q1305:AE1305)),0)</f>
        <v>1</v>
      </c>
      <c r="F1305" s="7">
        <f>IF(P1305&gt;0,RANK(P1305,(N1305:P1305,Q1305:AE1305)),0)</f>
        <v>0</v>
      </c>
      <c r="G1305" s="1">
        <f t="shared" si="469"/>
        <v>1329</v>
      </c>
      <c r="H1305" s="2">
        <f t="shared" si="470"/>
        <v>0.20039203860072377</v>
      </c>
      <c r="I1305" s="2"/>
      <c r="J1305" s="2">
        <f t="shared" si="482"/>
        <v>0.38766586248492158</v>
      </c>
      <c r="K1305" s="2">
        <f t="shared" si="483"/>
        <v>0.58805790108564537</v>
      </c>
      <c r="L1305" s="2">
        <f t="shared" si="484"/>
        <v>0</v>
      </c>
      <c r="M1305" s="2">
        <f t="shared" si="485"/>
        <v>2.4276236429432996E-2</v>
      </c>
      <c r="N1305" s="113">
        <v>2571</v>
      </c>
      <c r="O1305" s="113">
        <v>3900</v>
      </c>
      <c r="P1305" s="113"/>
      <c r="Q1305" s="113">
        <v>161</v>
      </c>
      <c r="R1305" s="113"/>
      <c r="S1305" s="113"/>
      <c r="T1305" s="113"/>
      <c r="U1305" s="113"/>
      <c r="V1305" s="113"/>
      <c r="W1305" s="113"/>
      <c r="X1305" s="113"/>
      <c r="Y1305" s="113"/>
      <c r="Z1305" s="113"/>
      <c r="AA1305" s="113"/>
      <c r="AB1305" s="113"/>
      <c r="AC1305" s="113"/>
      <c r="AD1305" s="113"/>
      <c r="AE1305" s="113"/>
      <c r="AG1305" s="7">
        <f>IF(Q1305&gt;0,RANK(Q1305,(N1305:P1305,Q1305:AE1305)),0)</f>
        <v>3</v>
      </c>
      <c r="AH1305" s="7">
        <f>IF(R1305&gt;0,RANK(R1305,(N1305:P1305,Q1305:AE1305)),0)</f>
        <v>0</v>
      </c>
      <c r="AI1305" s="7">
        <f>IF(T1305&gt;0,RANK(T1305,(N1305:P1305,Q1305:AE1305)),0)</f>
        <v>0</v>
      </c>
      <c r="AJ1305" s="7">
        <f>IF(S1305&gt;0,RANK(S1305,(N1305:P1305,Q1305:AE1305)),0)</f>
        <v>0</v>
      </c>
      <c r="AK1305" s="2">
        <f t="shared" si="486"/>
        <v>2.4276236429433051E-2</v>
      </c>
      <c r="AL1305" s="2">
        <f t="shared" si="487"/>
        <v>0</v>
      </c>
      <c r="AM1305" s="2">
        <f t="shared" si="488"/>
        <v>0</v>
      </c>
      <c r="AN1305" s="2">
        <f t="shared" si="489"/>
        <v>0</v>
      </c>
      <c r="AP1305" t="s">
        <v>1044</v>
      </c>
      <c r="AQ1305" t="s">
        <v>718</v>
      </c>
      <c r="AR1305">
        <v>6</v>
      </c>
      <c r="AT1305" s="97">
        <v>29</v>
      </c>
      <c r="AU1305" s="99">
        <v>117</v>
      </c>
      <c r="AV1305" s="103">
        <f t="shared" si="480"/>
        <v>29117</v>
      </c>
      <c r="AX1305" s="7" t="s">
        <v>1370</v>
      </c>
    </row>
    <row r="1306" spans="1:50" hidden="1" outlineLevel="1">
      <c r="A1306" t="s">
        <v>1278</v>
      </c>
      <c r="B1306" t="s">
        <v>718</v>
      </c>
      <c r="C1306" s="1">
        <f t="shared" si="481"/>
        <v>6732</v>
      </c>
      <c r="D1306" s="7">
        <f>IF(N1306&gt;0, RANK(N1306,(N1306:P1306,Q1306:AE1306)),0)</f>
        <v>2</v>
      </c>
      <c r="E1306" s="7">
        <f>IF(O1306&gt;0,RANK(O1306,(N1306:P1306,Q1306:AE1306)),0)</f>
        <v>1</v>
      </c>
      <c r="F1306" s="7">
        <f>IF(P1306&gt;0,RANK(P1306,(N1306:P1306,Q1306:AE1306)),0)</f>
        <v>0</v>
      </c>
      <c r="G1306" s="1">
        <f t="shared" si="469"/>
        <v>1948</v>
      </c>
      <c r="H1306" s="2">
        <f t="shared" si="470"/>
        <v>0.28936423054070115</v>
      </c>
      <c r="I1306" s="2"/>
      <c r="J1306" s="2">
        <f t="shared" si="482"/>
        <v>0.33333333333333331</v>
      </c>
      <c r="K1306" s="2">
        <f t="shared" si="483"/>
        <v>0.62269756387403441</v>
      </c>
      <c r="L1306" s="2">
        <f t="shared" si="484"/>
        <v>0</v>
      </c>
      <c r="M1306" s="2">
        <f t="shared" si="485"/>
        <v>4.3969102792632331E-2</v>
      </c>
      <c r="N1306" s="113">
        <v>2244</v>
      </c>
      <c r="O1306" s="113">
        <v>4192</v>
      </c>
      <c r="P1306" s="113"/>
      <c r="Q1306" s="113">
        <v>296</v>
      </c>
      <c r="R1306" s="113"/>
      <c r="S1306" s="113"/>
      <c r="T1306" s="113"/>
      <c r="U1306" s="113"/>
      <c r="V1306" s="113"/>
      <c r="W1306" s="113"/>
      <c r="X1306" s="113"/>
      <c r="Y1306" s="113"/>
      <c r="Z1306" s="113"/>
      <c r="AA1306" s="113"/>
      <c r="AB1306" s="113"/>
      <c r="AC1306" s="113"/>
      <c r="AD1306" s="113"/>
      <c r="AE1306" s="113"/>
      <c r="AG1306" s="7">
        <f>IF(Q1306&gt;0,RANK(Q1306,(N1306:P1306,Q1306:AE1306)),0)</f>
        <v>3</v>
      </c>
      <c r="AH1306" s="7">
        <f>IF(R1306&gt;0,RANK(R1306,(N1306:P1306,Q1306:AE1306)),0)</f>
        <v>0</v>
      </c>
      <c r="AI1306" s="7">
        <f>IF(T1306&gt;0,RANK(T1306,(N1306:P1306,Q1306:AE1306)),0)</f>
        <v>0</v>
      </c>
      <c r="AJ1306" s="7">
        <f>IF(S1306&gt;0,RANK(S1306,(N1306:P1306,Q1306:AE1306)),0)</f>
        <v>0</v>
      </c>
      <c r="AK1306" s="2">
        <f t="shared" si="486"/>
        <v>4.3969102792632206E-2</v>
      </c>
      <c r="AL1306" s="2">
        <f t="shared" si="487"/>
        <v>0</v>
      </c>
      <c r="AM1306" s="2">
        <f t="shared" si="488"/>
        <v>0</v>
      </c>
      <c r="AN1306" s="2">
        <f t="shared" si="489"/>
        <v>0</v>
      </c>
      <c r="AP1306" t="s">
        <v>1278</v>
      </c>
      <c r="AQ1306" t="s">
        <v>718</v>
      </c>
      <c r="AR1306">
        <v>7</v>
      </c>
      <c r="AT1306" s="97">
        <v>29</v>
      </c>
      <c r="AU1306" s="99">
        <v>119</v>
      </c>
      <c r="AV1306" s="103">
        <f t="shared" si="480"/>
        <v>29119</v>
      </c>
      <c r="AX1306" s="7" t="s">
        <v>1370</v>
      </c>
    </row>
    <row r="1307" spans="1:50" hidden="1" outlineLevel="1">
      <c r="A1307" t="s">
        <v>759</v>
      </c>
      <c r="B1307" t="s">
        <v>718</v>
      </c>
      <c r="C1307" s="1">
        <f t="shared" si="481"/>
        <v>6994</v>
      </c>
      <c r="D1307" s="7">
        <f>IF(N1307&gt;0, RANK(N1307,(N1307:P1307,Q1307:AE1307)),0)</f>
        <v>2</v>
      </c>
      <c r="E1307" s="7">
        <f>IF(O1307&gt;0,RANK(O1307,(N1307:P1307,Q1307:AE1307)),0)</f>
        <v>1</v>
      </c>
      <c r="F1307" s="7">
        <f>IF(P1307&gt;0,RANK(P1307,(N1307:P1307,Q1307:AE1307)),0)</f>
        <v>0</v>
      </c>
      <c r="G1307" s="1">
        <f t="shared" ref="G1307:G1362" si="490">IF(C1307&gt;0,MAX(N1307:P1307)-LARGE(N1307:P1307,2),0)</f>
        <v>1037</v>
      </c>
      <c r="H1307" s="2">
        <f t="shared" ref="H1307:H1362" si="491">IF(C1307&gt;0,G1307/C1307,0)</f>
        <v>0.14826994566771518</v>
      </c>
      <c r="I1307" s="2"/>
      <c r="J1307" s="2">
        <f t="shared" si="482"/>
        <v>0.40892193308550184</v>
      </c>
      <c r="K1307" s="2">
        <f t="shared" si="483"/>
        <v>0.55719187875321707</v>
      </c>
      <c r="L1307" s="2">
        <f t="shared" si="484"/>
        <v>0</v>
      </c>
      <c r="M1307" s="2">
        <f t="shared" si="485"/>
        <v>3.3886188161281083E-2</v>
      </c>
      <c r="N1307" s="113">
        <v>2860</v>
      </c>
      <c r="O1307" s="113">
        <v>3897</v>
      </c>
      <c r="P1307" s="113"/>
      <c r="Q1307" s="113">
        <v>237</v>
      </c>
      <c r="R1307" s="113"/>
      <c r="S1307" s="113"/>
      <c r="T1307" s="113"/>
      <c r="U1307" s="113"/>
      <c r="V1307" s="113"/>
      <c r="W1307" s="113"/>
      <c r="X1307" s="113"/>
      <c r="Y1307" s="113"/>
      <c r="Z1307" s="113"/>
      <c r="AA1307" s="113"/>
      <c r="AB1307" s="113"/>
      <c r="AC1307" s="113"/>
      <c r="AD1307" s="113"/>
      <c r="AE1307" s="113"/>
      <c r="AG1307" s="7">
        <f>IF(Q1307&gt;0,RANK(Q1307,(N1307:P1307,Q1307:AE1307)),0)</f>
        <v>3</v>
      </c>
      <c r="AH1307" s="7">
        <f>IF(R1307&gt;0,RANK(R1307,(N1307:P1307,Q1307:AE1307)),0)</f>
        <v>0</v>
      </c>
      <c r="AI1307" s="7">
        <f>IF(T1307&gt;0,RANK(T1307,(N1307:P1307,Q1307:AE1307)),0)</f>
        <v>0</v>
      </c>
      <c r="AJ1307" s="7">
        <f>IF(S1307&gt;0,RANK(S1307,(N1307:P1307,Q1307:AE1307)),0)</f>
        <v>0</v>
      </c>
      <c r="AK1307" s="2">
        <f t="shared" si="486"/>
        <v>3.3886188161281097E-2</v>
      </c>
      <c r="AL1307" s="2">
        <f t="shared" si="487"/>
        <v>0</v>
      </c>
      <c r="AM1307" s="2">
        <f t="shared" si="488"/>
        <v>0</v>
      </c>
      <c r="AN1307" s="2">
        <f t="shared" si="489"/>
        <v>0</v>
      </c>
      <c r="AP1307" t="s">
        <v>759</v>
      </c>
      <c r="AQ1307" t="s">
        <v>718</v>
      </c>
      <c r="AR1307">
        <v>9</v>
      </c>
      <c r="AT1307" s="97">
        <v>29</v>
      </c>
      <c r="AU1307" s="99">
        <v>121</v>
      </c>
      <c r="AV1307" s="103">
        <f t="shared" si="480"/>
        <v>29121</v>
      </c>
      <c r="AX1307" s="7" t="s">
        <v>1370</v>
      </c>
    </row>
    <row r="1308" spans="1:50" hidden="1" outlineLevel="1">
      <c r="A1308" t="s">
        <v>760</v>
      </c>
      <c r="B1308" t="s">
        <v>718</v>
      </c>
      <c r="C1308" s="1">
        <f t="shared" si="481"/>
        <v>5037</v>
      </c>
      <c r="D1308" s="7">
        <f>IF(N1308&gt;0, RANK(N1308,(N1308:P1308,Q1308:AE1308)),0)</f>
        <v>2</v>
      </c>
      <c r="E1308" s="7">
        <f>IF(O1308&gt;0,RANK(O1308,(N1308:P1308,Q1308:AE1308)),0)</f>
        <v>1</v>
      </c>
      <c r="F1308" s="7">
        <f>IF(P1308&gt;0,RANK(P1308,(N1308:P1308,Q1308:AE1308)),0)</f>
        <v>0</v>
      </c>
      <c r="G1308" s="1">
        <f t="shared" si="490"/>
        <v>553</v>
      </c>
      <c r="H1308" s="2">
        <f t="shared" si="491"/>
        <v>0.10978757196744093</v>
      </c>
      <c r="I1308" s="2"/>
      <c r="J1308" s="2">
        <f t="shared" si="482"/>
        <v>0.4325987691085964</v>
      </c>
      <c r="K1308" s="2">
        <f t="shared" si="483"/>
        <v>0.54238634107603734</v>
      </c>
      <c r="L1308" s="2">
        <f t="shared" si="484"/>
        <v>0</v>
      </c>
      <c r="M1308" s="2">
        <f t="shared" si="485"/>
        <v>2.5014889815366259E-2</v>
      </c>
      <c r="N1308" s="113">
        <v>2179</v>
      </c>
      <c r="O1308" s="113">
        <v>2732</v>
      </c>
      <c r="P1308" s="113"/>
      <c r="Q1308" s="113">
        <v>126</v>
      </c>
      <c r="R1308" s="113"/>
      <c r="S1308" s="113"/>
      <c r="T1308" s="113"/>
      <c r="U1308" s="113"/>
      <c r="V1308" s="113"/>
      <c r="W1308" s="113"/>
      <c r="X1308" s="113"/>
      <c r="Y1308" s="113"/>
      <c r="Z1308" s="113"/>
      <c r="AA1308" s="113"/>
      <c r="AB1308" s="113"/>
      <c r="AC1308" s="113"/>
      <c r="AD1308" s="113"/>
      <c r="AE1308" s="113"/>
      <c r="AG1308" s="7">
        <f>IF(Q1308&gt;0,RANK(Q1308,(N1308:P1308,Q1308:AE1308)),0)</f>
        <v>3</v>
      </c>
      <c r="AH1308" s="7">
        <f>IF(R1308&gt;0,RANK(R1308,(N1308:P1308,Q1308:AE1308)),0)</f>
        <v>0</v>
      </c>
      <c r="AI1308" s="7">
        <f>IF(T1308&gt;0,RANK(T1308,(N1308:P1308,Q1308:AE1308)),0)</f>
        <v>0</v>
      </c>
      <c r="AJ1308" s="7">
        <f>IF(S1308&gt;0,RANK(S1308,(N1308:P1308,Q1308:AE1308)),0)</f>
        <v>0</v>
      </c>
      <c r="AK1308" s="2">
        <f t="shared" si="486"/>
        <v>2.501488981536629E-2</v>
      </c>
      <c r="AL1308" s="2">
        <f t="shared" si="487"/>
        <v>0</v>
      </c>
      <c r="AM1308" s="2">
        <f t="shared" si="488"/>
        <v>0</v>
      </c>
      <c r="AN1308" s="2">
        <f t="shared" si="489"/>
        <v>0</v>
      </c>
      <c r="AP1308" t="s">
        <v>760</v>
      </c>
      <c r="AQ1308" t="s">
        <v>718</v>
      </c>
      <c r="AR1308">
        <v>8</v>
      </c>
      <c r="AT1308" s="97">
        <v>29</v>
      </c>
      <c r="AU1308" s="99">
        <v>123</v>
      </c>
      <c r="AV1308" s="103">
        <f t="shared" si="480"/>
        <v>29123</v>
      </c>
      <c r="AX1308" s="7" t="s">
        <v>1370</v>
      </c>
    </row>
    <row r="1309" spans="1:50" hidden="1" outlineLevel="1">
      <c r="A1309" t="s">
        <v>1204</v>
      </c>
      <c r="B1309" t="s">
        <v>718</v>
      </c>
      <c r="C1309" s="1">
        <f t="shared" si="481"/>
        <v>3965</v>
      </c>
      <c r="D1309" s="7">
        <f>IF(N1309&gt;0, RANK(N1309,(N1309:P1309,Q1309:AE1309)),0)</f>
        <v>2</v>
      </c>
      <c r="E1309" s="7">
        <f>IF(O1309&gt;0,RANK(O1309,(N1309:P1309,Q1309:AE1309)),0)</f>
        <v>1</v>
      </c>
      <c r="F1309" s="7">
        <f>IF(P1309&gt;0,RANK(P1309,(N1309:P1309,Q1309:AE1309)),0)</f>
        <v>0</v>
      </c>
      <c r="G1309" s="1">
        <f t="shared" si="490"/>
        <v>266</v>
      </c>
      <c r="H1309" s="2">
        <f t="shared" si="491"/>
        <v>6.7087011349306433E-2</v>
      </c>
      <c r="I1309" s="2"/>
      <c r="J1309" s="2">
        <f t="shared" si="482"/>
        <v>0.44564943253467842</v>
      </c>
      <c r="K1309" s="2">
        <f t="shared" si="483"/>
        <v>0.51273644388398487</v>
      </c>
      <c r="L1309" s="2">
        <f t="shared" si="484"/>
        <v>0</v>
      </c>
      <c r="M1309" s="2">
        <f t="shared" si="485"/>
        <v>4.1614123581336648E-2</v>
      </c>
      <c r="N1309" s="113">
        <v>1767</v>
      </c>
      <c r="O1309" s="113">
        <v>2033</v>
      </c>
      <c r="P1309" s="113"/>
      <c r="Q1309" s="113">
        <v>165</v>
      </c>
      <c r="R1309" s="113"/>
      <c r="S1309" s="113"/>
      <c r="T1309" s="113"/>
      <c r="U1309" s="113"/>
      <c r="V1309" s="113"/>
      <c r="W1309" s="113"/>
      <c r="X1309" s="113"/>
      <c r="Y1309" s="113"/>
      <c r="Z1309" s="113"/>
      <c r="AA1309" s="113"/>
      <c r="AB1309" s="113"/>
      <c r="AC1309" s="113"/>
      <c r="AD1309" s="113"/>
      <c r="AE1309" s="113"/>
      <c r="AG1309" s="7">
        <f>IF(Q1309&gt;0,RANK(Q1309,(N1309:P1309,Q1309:AE1309)),0)</f>
        <v>3</v>
      </c>
      <c r="AH1309" s="7">
        <f>IF(R1309&gt;0,RANK(R1309,(N1309:P1309,Q1309:AE1309)),0)</f>
        <v>0</v>
      </c>
      <c r="AI1309" s="7">
        <f>IF(T1309&gt;0,RANK(T1309,(N1309:P1309,Q1309:AE1309)),0)</f>
        <v>0</v>
      </c>
      <c r="AJ1309" s="7">
        <f>IF(S1309&gt;0,RANK(S1309,(N1309:P1309,Q1309:AE1309)),0)</f>
        <v>0</v>
      </c>
      <c r="AK1309" s="2">
        <f t="shared" si="486"/>
        <v>4.1614123581336697E-2</v>
      </c>
      <c r="AL1309" s="2">
        <f t="shared" si="487"/>
        <v>0</v>
      </c>
      <c r="AM1309" s="2">
        <f t="shared" si="488"/>
        <v>0</v>
      </c>
      <c r="AN1309" s="2">
        <f t="shared" si="489"/>
        <v>0</v>
      </c>
      <c r="AP1309" t="s">
        <v>1204</v>
      </c>
      <c r="AQ1309" t="s">
        <v>718</v>
      </c>
      <c r="AR1309">
        <v>9</v>
      </c>
      <c r="AT1309" s="97">
        <v>29</v>
      </c>
      <c r="AU1309" s="99">
        <v>125</v>
      </c>
      <c r="AV1309" s="103">
        <f t="shared" si="480"/>
        <v>29125</v>
      </c>
      <c r="AX1309" s="7" t="s">
        <v>1370</v>
      </c>
    </row>
    <row r="1310" spans="1:50" hidden="1" outlineLevel="1">
      <c r="A1310" t="s">
        <v>1836</v>
      </c>
      <c r="B1310" t="s">
        <v>718</v>
      </c>
      <c r="C1310" s="1">
        <f t="shared" si="481"/>
        <v>11639</v>
      </c>
      <c r="D1310" s="7">
        <f>IF(N1310&gt;0, RANK(N1310,(N1310:P1310,Q1310:AE1310)),0)</f>
        <v>2</v>
      </c>
      <c r="E1310" s="7">
        <f>IF(O1310&gt;0,RANK(O1310,(N1310:P1310,Q1310:AE1310)),0)</f>
        <v>1</v>
      </c>
      <c r="F1310" s="7">
        <f>IF(P1310&gt;0,RANK(P1310,(N1310:P1310,Q1310:AE1310)),0)</f>
        <v>0</v>
      </c>
      <c r="G1310" s="1">
        <f t="shared" si="490"/>
        <v>495</v>
      </c>
      <c r="H1310" s="2">
        <f t="shared" si="491"/>
        <v>4.2529426926711918E-2</v>
      </c>
      <c r="I1310" s="2"/>
      <c r="J1310" s="2">
        <f t="shared" si="482"/>
        <v>0.46756594209124497</v>
      </c>
      <c r="K1310" s="2">
        <f t="shared" si="483"/>
        <v>0.51009536901795682</v>
      </c>
      <c r="L1310" s="2">
        <f t="shared" si="484"/>
        <v>0</v>
      </c>
      <c r="M1310" s="2">
        <f t="shared" si="485"/>
        <v>2.2338688890798153E-2</v>
      </c>
      <c r="N1310" s="113">
        <v>5442</v>
      </c>
      <c r="O1310" s="113">
        <v>5937</v>
      </c>
      <c r="P1310" s="113"/>
      <c r="Q1310" s="113">
        <v>260</v>
      </c>
      <c r="R1310" s="113"/>
      <c r="S1310" s="113"/>
      <c r="T1310" s="113"/>
      <c r="U1310" s="113"/>
      <c r="V1310" s="113"/>
      <c r="W1310" s="113"/>
      <c r="X1310" s="113"/>
      <c r="Y1310" s="113"/>
      <c r="Z1310" s="113"/>
      <c r="AA1310" s="113"/>
      <c r="AB1310" s="113"/>
      <c r="AC1310" s="113"/>
      <c r="AD1310" s="113"/>
      <c r="AE1310" s="113"/>
      <c r="AG1310" s="7">
        <f>IF(Q1310&gt;0,RANK(Q1310,(N1310:P1310,Q1310:AE1310)),0)</f>
        <v>3</v>
      </c>
      <c r="AH1310" s="7">
        <f>IF(R1310&gt;0,RANK(R1310,(N1310:P1310,Q1310:AE1310)),0)</f>
        <v>0</v>
      </c>
      <c r="AI1310" s="7">
        <f>IF(T1310&gt;0,RANK(T1310,(N1310:P1310,Q1310:AE1310)),0)</f>
        <v>0</v>
      </c>
      <c r="AJ1310" s="7">
        <f>IF(S1310&gt;0,RANK(S1310,(N1310:P1310,Q1310:AE1310)),0)</f>
        <v>0</v>
      </c>
      <c r="AK1310" s="2">
        <f t="shared" si="486"/>
        <v>2.2338688890798177E-2</v>
      </c>
      <c r="AL1310" s="2">
        <f t="shared" si="487"/>
        <v>0</v>
      </c>
      <c r="AM1310" s="2">
        <f t="shared" si="488"/>
        <v>0</v>
      </c>
      <c r="AN1310" s="2">
        <f t="shared" si="489"/>
        <v>0</v>
      </c>
      <c r="AP1310" t="s">
        <v>1836</v>
      </c>
      <c r="AQ1310" t="s">
        <v>718</v>
      </c>
      <c r="AR1310">
        <v>9</v>
      </c>
      <c r="AT1310" s="97">
        <v>29</v>
      </c>
      <c r="AU1310" s="99">
        <v>127</v>
      </c>
      <c r="AV1310" s="103">
        <f t="shared" si="480"/>
        <v>29127</v>
      </c>
      <c r="AX1310" s="7" t="s">
        <v>1370</v>
      </c>
    </row>
    <row r="1311" spans="1:50" hidden="1" outlineLevel="1">
      <c r="A1311" t="s">
        <v>1165</v>
      </c>
      <c r="B1311" t="s">
        <v>718</v>
      </c>
      <c r="C1311" s="1">
        <f t="shared" ref="C1311:C1341" si="492">SUM(N1311:AE1311)</f>
        <v>1751</v>
      </c>
      <c r="D1311" s="7">
        <f>IF(N1311&gt;0, RANK(N1311,(N1311:P1311,Q1311:AE1311)),0)</f>
        <v>2</v>
      </c>
      <c r="E1311" s="7">
        <f>IF(O1311&gt;0,RANK(O1311,(N1311:P1311,Q1311:AE1311)),0)</f>
        <v>1</v>
      </c>
      <c r="F1311" s="7">
        <f>IF(P1311&gt;0,RANK(P1311,(N1311:P1311,Q1311:AE1311)),0)</f>
        <v>0</v>
      </c>
      <c r="G1311" s="1">
        <f t="shared" si="490"/>
        <v>454</v>
      </c>
      <c r="H1311" s="2">
        <f t="shared" si="491"/>
        <v>0.25928041119360368</v>
      </c>
      <c r="I1311" s="2"/>
      <c r="J1311" s="2">
        <f t="shared" ref="J1311:J1341" si="493">IF($C1311=0,"-",N1311/$C1311)</f>
        <v>0.3620788121073672</v>
      </c>
      <c r="K1311" s="2">
        <f t="shared" ref="K1311:K1341" si="494">IF($C1311=0,"-",O1311/$C1311)</f>
        <v>0.62135922330097082</v>
      </c>
      <c r="L1311" s="2">
        <f t="shared" ref="L1311:L1341" si="495">IF($C1311=0,"-",P1311/$C1311)</f>
        <v>0</v>
      </c>
      <c r="M1311" s="2">
        <f t="shared" ref="M1311:M1341" si="496">IF(C1311=0,"-",(1-J1311-K1311-L1311))</f>
        <v>1.6561964591661926E-2</v>
      </c>
      <c r="N1311" s="113">
        <v>634</v>
      </c>
      <c r="O1311" s="113">
        <v>1088</v>
      </c>
      <c r="P1311" s="113"/>
      <c r="Q1311" s="113">
        <v>29</v>
      </c>
      <c r="R1311" s="113"/>
      <c r="S1311" s="113"/>
      <c r="T1311" s="113"/>
      <c r="U1311" s="113"/>
      <c r="V1311" s="113"/>
      <c r="W1311" s="113"/>
      <c r="X1311" s="113"/>
      <c r="Y1311" s="113"/>
      <c r="Z1311" s="113"/>
      <c r="AA1311" s="113"/>
      <c r="AB1311" s="113"/>
      <c r="AC1311" s="113"/>
      <c r="AD1311" s="113"/>
      <c r="AE1311" s="113"/>
      <c r="AG1311" s="7">
        <f>IF(Q1311&gt;0,RANK(Q1311,(N1311:P1311,Q1311:AE1311)),0)</f>
        <v>3</v>
      </c>
      <c r="AH1311" s="7">
        <f>IF(R1311&gt;0,RANK(R1311,(N1311:P1311,Q1311:AE1311)),0)</f>
        <v>0</v>
      </c>
      <c r="AI1311" s="7">
        <f>IF(T1311&gt;0,RANK(T1311,(N1311:P1311,Q1311:AE1311)),0)</f>
        <v>0</v>
      </c>
      <c r="AJ1311" s="7">
        <f>IF(S1311&gt;0,RANK(S1311,(N1311:P1311,Q1311:AE1311)),0)</f>
        <v>0</v>
      </c>
      <c r="AK1311" s="2">
        <f t="shared" ref="AK1311:AK1341" si="497">IF($C1311=0,"-",Q1311/$C1311)</f>
        <v>1.6561964591661909E-2</v>
      </c>
      <c r="AL1311" s="2">
        <f t="shared" ref="AL1311:AL1341" si="498">IF($C1311=0,"-",R1311/$C1311)</f>
        <v>0</v>
      </c>
      <c r="AM1311" s="2">
        <f t="shared" ref="AM1311:AM1341" si="499">IF($C1311=0,"-",T1311/$C1311)</f>
        <v>0</v>
      </c>
      <c r="AN1311" s="2">
        <f t="shared" ref="AN1311:AN1341" si="500">IF($C1311=0,"-",S1311/$C1311)</f>
        <v>0</v>
      </c>
      <c r="AP1311" t="s">
        <v>1165</v>
      </c>
      <c r="AQ1311" t="s">
        <v>718</v>
      </c>
      <c r="AR1311">
        <v>6</v>
      </c>
      <c r="AT1311" s="97">
        <v>29</v>
      </c>
      <c r="AU1311" s="99">
        <v>129</v>
      </c>
      <c r="AV1311" s="103">
        <f t="shared" si="480"/>
        <v>29129</v>
      </c>
      <c r="AX1311" s="7" t="s">
        <v>1370</v>
      </c>
    </row>
    <row r="1312" spans="1:50" hidden="1" outlineLevel="1">
      <c r="A1312" t="s">
        <v>1146</v>
      </c>
      <c r="B1312" t="s">
        <v>718</v>
      </c>
      <c r="C1312" s="1">
        <f t="shared" si="492"/>
        <v>9422</v>
      </c>
      <c r="D1312" s="7">
        <f>IF(N1312&gt;0, RANK(N1312,(N1312:P1312,Q1312:AE1312)),0)</f>
        <v>2</v>
      </c>
      <c r="E1312" s="7">
        <f>IF(O1312&gt;0,RANK(O1312,(N1312:P1312,Q1312:AE1312)),0)</f>
        <v>1</v>
      </c>
      <c r="F1312" s="7">
        <f>IF(P1312&gt;0,RANK(P1312,(N1312:P1312,Q1312:AE1312)),0)</f>
        <v>0</v>
      </c>
      <c r="G1312" s="1">
        <f t="shared" si="490"/>
        <v>2582</v>
      </c>
      <c r="H1312" s="2">
        <f t="shared" si="491"/>
        <v>0.27403948206325623</v>
      </c>
      <c r="I1312" s="2"/>
      <c r="J1312" s="2">
        <f t="shared" si="493"/>
        <v>0.34663553385693058</v>
      </c>
      <c r="K1312" s="2">
        <f t="shared" si="494"/>
        <v>0.62067501592018681</v>
      </c>
      <c r="L1312" s="2">
        <f t="shared" si="495"/>
        <v>0</v>
      </c>
      <c r="M1312" s="2">
        <f t="shared" si="496"/>
        <v>3.268945022288261E-2</v>
      </c>
      <c r="N1312" s="113">
        <v>3266</v>
      </c>
      <c r="O1312" s="113">
        <v>5848</v>
      </c>
      <c r="P1312" s="113"/>
      <c r="Q1312" s="113">
        <v>308</v>
      </c>
      <c r="R1312" s="113"/>
      <c r="S1312" s="113"/>
      <c r="T1312" s="113"/>
      <c r="U1312" s="113"/>
      <c r="V1312" s="113"/>
      <c r="W1312" s="113"/>
      <c r="X1312" s="113"/>
      <c r="Y1312" s="113"/>
      <c r="Z1312" s="113"/>
      <c r="AA1312" s="113"/>
      <c r="AB1312" s="113"/>
      <c r="AC1312" s="113"/>
      <c r="AD1312" s="113"/>
      <c r="AE1312" s="113"/>
      <c r="AG1312" s="7">
        <f>IF(Q1312&gt;0,RANK(Q1312,(N1312:P1312,Q1312:AE1312)),0)</f>
        <v>3</v>
      </c>
      <c r="AH1312" s="7">
        <f>IF(R1312&gt;0,RANK(R1312,(N1312:P1312,Q1312:AE1312)),0)</f>
        <v>0</v>
      </c>
      <c r="AI1312" s="7">
        <f>IF(T1312&gt;0,RANK(T1312,(N1312:P1312,Q1312:AE1312)),0)</f>
        <v>0</v>
      </c>
      <c r="AJ1312" s="7">
        <f>IF(S1312&gt;0,RANK(S1312,(N1312:P1312,Q1312:AE1312)),0)</f>
        <v>0</v>
      </c>
      <c r="AK1312" s="2">
        <f t="shared" si="497"/>
        <v>3.2689450222882617E-2</v>
      </c>
      <c r="AL1312" s="2">
        <f t="shared" si="498"/>
        <v>0</v>
      </c>
      <c r="AM1312" s="2">
        <f t="shared" si="499"/>
        <v>0</v>
      </c>
      <c r="AN1312" s="2">
        <f t="shared" si="500"/>
        <v>0</v>
      </c>
      <c r="AP1312" t="s">
        <v>1146</v>
      </c>
      <c r="AQ1312" t="s">
        <v>718</v>
      </c>
      <c r="AR1312">
        <v>9</v>
      </c>
      <c r="AT1312" s="97">
        <v>29</v>
      </c>
      <c r="AU1312" s="99">
        <v>131</v>
      </c>
      <c r="AV1312" s="103">
        <f t="shared" si="480"/>
        <v>29131</v>
      </c>
      <c r="AX1312" s="7" t="s">
        <v>1370</v>
      </c>
    </row>
    <row r="1313" spans="1:50" hidden="1" outlineLevel="1">
      <c r="A1313" t="s">
        <v>691</v>
      </c>
      <c r="B1313" t="s">
        <v>718</v>
      </c>
      <c r="C1313" s="1">
        <f t="shared" si="492"/>
        <v>5532</v>
      </c>
      <c r="D1313" s="7">
        <f>IF(N1313&gt;0, RANK(N1313,(N1313:P1313,Q1313:AE1313)),0)</f>
        <v>2</v>
      </c>
      <c r="E1313" s="7">
        <f>IF(O1313&gt;0,RANK(O1313,(N1313:P1313,Q1313:AE1313)),0)</f>
        <v>1</v>
      </c>
      <c r="F1313" s="7">
        <f>IF(P1313&gt;0,RANK(P1313,(N1313:P1313,Q1313:AE1313)),0)</f>
        <v>0</v>
      </c>
      <c r="G1313" s="1">
        <f t="shared" si="490"/>
        <v>254</v>
      </c>
      <c r="H1313" s="2">
        <f t="shared" si="491"/>
        <v>4.5914678235719451E-2</v>
      </c>
      <c r="I1313" s="2"/>
      <c r="J1313" s="2">
        <f t="shared" si="493"/>
        <v>0.46366594360086766</v>
      </c>
      <c r="K1313" s="2">
        <f t="shared" si="494"/>
        <v>0.50958062183658714</v>
      </c>
      <c r="L1313" s="2">
        <f t="shared" si="495"/>
        <v>0</v>
      </c>
      <c r="M1313" s="2">
        <f t="shared" si="496"/>
        <v>2.6753434562545197E-2</v>
      </c>
      <c r="N1313" s="113">
        <v>2565</v>
      </c>
      <c r="O1313" s="113">
        <v>2819</v>
      </c>
      <c r="P1313" s="113"/>
      <c r="Q1313" s="113">
        <v>148</v>
      </c>
      <c r="R1313" s="113"/>
      <c r="S1313" s="113"/>
      <c r="T1313" s="113"/>
      <c r="U1313" s="113"/>
      <c r="V1313" s="113"/>
      <c r="W1313" s="113"/>
      <c r="X1313" s="113"/>
      <c r="Y1313" s="113"/>
      <c r="Z1313" s="113"/>
      <c r="AA1313" s="113"/>
      <c r="AB1313" s="113"/>
      <c r="AC1313" s="113"/>
      <c r="AD1313" s="113"/>
      <c r="AE1313" s="113"/>
      <c r="AG1313" s="7">
        <f>IF(Q1313&gt;0,RANK(Q1313,(N1313:P1313,Q1313:AE1313)),0)</f>
        <v>3</v>
      </c>
      <c r="AH1313" s="7">
        <f>IF(R1313&gt;0,RANK(R1313,(N1313:P1313,Q1313:AE1313)),0)</f>
        <v>0</v>
      </c>
      <c r="AI1313" s="7">
        <f>IF(T1313&gt;0,RANK(T1313,(N1313:P1313,Q1313:AE1313)),0)</f>
        <v>0</v>
      </c>
      <c r="AJ1313" s="7">
        <f>IF(S1313&gt;0,RANK(S1313,(N1313:P1313,Q1313:AE1313)),0)</f>
        <v>0</v>
      </c>
      <c r="AK1313" s="2">
        <f t="shared" si="497"/>
        <v>2.6753434562545191E-2</v>
      </c>
      <c r="AL1313" s="2">
        <f t="shared" si="498"/>
        <v>0</v>
      </c>
      <c r="AM1313" s="2">
        <f t="shared" si="499"/>
        <v>0</v>
      </c>
      <c r="AN1313" s="2">
        <f t="shared" si="500"/>
        <v>0</v>
      </c>
      <c r="AP1313" t="s">
        <v>691</v>
      </c>
      <c r="AQ1313" t="s">
        <v>718</v>
      </c>
      <c r="AR1313">
        <v>8</v>
      </c>
      <c r="AT1313" s="97">
        <v>29</v>
      </c>
      <c r="AU1313" s="99">
        <v>133</v>
      </c>
      <c r="AV1313" s="103">
        <f t="shared" si="480"/>
        <v>29133</v>
      </c>
      <c r="AX1313" s="7" t="s">
        <v>1370</v>
      </c>
    </row>
    <row r="1314" spans="1:50" hidden="1" outlineLevel="1">
      <c r="A1314" t="s">
        <v>1349</v>
      </c>
      <c r="B1314" t="s">
        <v>718</v>
      </c>
      <c r="C1314" s="1">
        <f t="shared" si="492"/>
        <v>6052</v>
      </c>
      <c r="D1314" s="7">
        <f>IF(N1314&gt;0, RANK(N1314,(N1314:P1314,Q1314:AE1314)),0)</f>
        <v>2</v>
      </c>
      <c r="E1314" s="7">
        <f>IF(O1314&gt;0,RANK(O1314,(N1314:P1314,Q1314:AE1314)),0)</f>
        <v>1</v>
      </c>
      <c r="F1314" s="7">
        <f>IF(P1314&gt;0,RANK(P1314,(N1314:P1314,Q1314:AE1314)),0)</f>
        <v>0</v>
      </c>
      <c r="G1314" s="1">
        <f t="shared" si="490"/>
        <v>1850</v>
      </c>
      <c r="H1314" s="2">
        <f t="shared" si="491"/>
        <v>0.30568407138136156</v>
      </c>
      <c r="I1314" s="2"/>
      <c r="J1314" s="2">
        <f t="shared" si="493"/>
        <v>0.32931262392597488</v>
      </c>
      <c r="K1314" s="2">
        <f t="shared" si="494"/>
        <v>0.63499669530733638</v>
      </c>
      <c r="L1314" s="2">
        <f t="shared" si="495"/>
        <v>0</v>
      </c>
      <c r="M1314" s="2">
        <f t="shared" si="496"/>
        <v>3.5690680766688687E-2</v>
      </c>
      <c r="N1314" s="113">
        <v>1993</v>
      </c>
      <c r="O1314" s="113">
        <v>3843</v>
      </c>
      <c r="P1314" s="113"/>
      <c r="Q1314" s="113">
        <v>216</v>
      </c>
      <c r="R1314" s="113"/>
      <c r="S1314" s="113"/>
      <c r="T1314" s="113"/>
      <c r="U1314" s="113"/>
      <c r="V1314" s="113"/>
      <c r="W1314" s="113"/>
      <c r="X1314" s="113"/>
      <c r="Y1314" s="113"/>
      <c r="Z1314" s="113"/>
      <c r="AA1314" s="113"/>
      <c r="AB1314" s="113"/>
      <c r="AC1314" s="113"/>
      <c r="AD1314" s="113"/>
      <c r="AE1314" s="113"/>
      <c r="AG1314" s="7">
        <f>IF(Q1314&gt;0,RANK(Q1314,(N1314:P1314,Q1314:AE1314)),0)</f>
        <v>3</v>
      </c>
      <c r="AH1314" s="7">
        <f>IF(R1314&gt;0,RANK(R1314,(N1314:P1314,Q1314:AE1314)),0)</f>
        <v>0</v>
      </c>
      <c r="AI1314" s="7">
        <f>IF(T1314&gt;0,RANK(T1314,(N1314:P1314,Q1314:AE1314)),0)</f>
        <v>0</v>
      </c>
      <c r="AJ1314" s="7">
        <f>IF(S1314&gt;0,RANK(S1314,(N1314:P1314,Q1314:AE1314)),0)</f>
        <v>0</v>
      </c>
      <c r="AK1314" s="2">
        <f t="shared" si="497"/>
        <v>3.5690680766688701E-2</v>
      </c>
      <c r="AL1314" s="2">
        <f t="shared" si="498"/>
        <v>0</v>
      </c>
      <c r="AM1314" s="2">
        <f t="shared" si="499"/>
        <v>0</v>
      </c>
      <c r="AN1314" s="2">
        <f t="shared" si="500"/>
        <v>0</v>
      </c>
      <c r="AP1314" t="s">
        <v>1349</v>
      </c>
      <c r="AQ1314" t="s">
        <v>718</v>
      </c>
      <c r="AR1314">
        <v>4</v>
      </c>
      <c r="AT1314" s="97">
        <v>29</v>
      </c>
      <c r="AU1314" s="99">
        <v>135</v>
      </c>
      <c r="AV1314" s="103">
        <f t="shared" si="480"/>
        <v>29135</v>
      </c>
      <c r="AX1314" s="7" t="s">
        <v>1370</v>
      </c>
    </row>
    <row r="1315" spans="1:50" hidden="1" outlineLevel="1">
      <c r="A1315" t="s">
        <v>2112</v>
      </c>
      <c r="B1315" t="s">
        <v>718</v>
      </c>
      <c r="C1315" s="1">
        <f t="shared" si="492"/>
        <v>4151</v>
      </c>
      <c r="D1315" s="7">
        <f>IF(N1315&gt;0, RANK(N1315,(N1315:P1315,Q1315:AE1315)),0)</f>
        <v>1</v>
      </c>
      <c r="E1315" s="7">
        <f>IF(O1315&gt;0,RANK(O1315,(N1315:P1315,Q1315:AE1315)),0)</f>
        <v>2</v>
      </c>
      <c r="F1315" s="7">
        <f>IF(P1315&gt;0,RANK(P1315,(N1315:P1315,Q1315:AE1315)),0)</f>
        <v>0</v>
      </c>
      <c r="G1315" s="1">
        <f t="shared" si="490"/>
        <v>26</v>
      </c>
      <c r="H1315" s="2">
        <f t="shared" si="491"/>
        <v>6.2635509515779333E-3</v>
      </c>
      <c r="I1315" s="2"/>
      <c r="J1315" s="2">
        <f t="shared" si="493"/>
        <v>0.48855697422307875</v>
      </c>
      <c r="K1315" s="2">
        <f t="shared" si="494"/>
        <v>0.48229342327150082</v>
      </c>
      <c r="L1315" s="2">
        <f t="shared" si="495"/>
        <v>0</v>
      </c>
      <c r="M1315" s="2">
        <f t="shared" si="496"/>
        <v>2.9149602505420424E-2</v>
      </c>
      <c r="N1315" s="113">
        <v>2028</v>
      </c>
      <c r="O1315" s="113">
        <v>2002</v>
      </c>
      <c r="P1315" s="113"/>
      <c r="Q1315" s="113">
        <v>121</v>
      </c>
      <c r="R1315" s="113"/>
      <c r="S1315" s="113"/>
      <c r="T1315" s="113"/>
      <c r="U1315" s="113"/>
      <c r="V1315" s="113"/>
      <c r="W1315" s="113"/>
      <c r="X1315" s="113"/>
      <c r="Y1315" s="113"/>
      <c r="Z1315" s="113"/>
      <c r="AA1315" s="113"/>
      <c r="AB1315" s="113"/>
      <c r="AC1315" s="113"/>
      <c r="AD1315" s="113"/>
      <c r="AE1315" s="113"/>
      <c r="AG1315" s="7">
        <f>IF(Q1315&gt;0,RANK(Q1315,(N1315:P1315,Q1315:AE1315)),0)</f>
        <v>3</v>
      </c>
      <c r="AH1315" s="7">
        <f>IF(R1315&gt;0,RANK(R1315,(N1315:P1315,Q1315:AE1315)),0)</f>
        <v>0</v>
      </c>
      <c r="AI1315" s="7">
        <f>IF(T1315&gt;0,RANK(T1315,(N1315:P1315,Q1315:AE1315)),0)</f>
        <v>0</v>
      </c>
      <c r="AJ1315" s="7">
        <f>IF(S1315&gt;0,RANK(S1315,(N1315:P1315,Q1315:AE1315)),0)</f>
        <v>0</v>
      </c>
      <c r="AK1315" s="2">
        <f t="shared" si="497"/>
        <v>2.9149602505420379E-2</v>
      </c>
      <c r="AL1315" s="2">
        <f t="shared" si="498"/>
        <v>0</v>
      </c>
      <c r="AM1315" s="2">
        <f t="shared" si="499"/>
        <v>0</v>
      </c>
      <c r="AN1315" s="2">
        <f t="shared" si="500"/>
        <v>0</v>
      </c>
      <c r="AP1315" t="s">
        <v>2112</v>
      </c>
      <c r="AQ1315" t="s">
        <v>718</v>
      </c>
      <c r="AR1315">
        <v>9</v>
      </c>
      <c r="AT1315" s="97">
        <v>29</v>
      </c>
      <c r="AU1315" s="99">
        <v>137</v>
      </c>
      <c r="AV1315" s="103">
        <f t="shared" si="480"/>
        <v>29137</v>
      </c>
      <c r="AX1315" s="7" t="s">
        <v>1370</v>
      </c>
    </row>
    <row r="1316" spans="1:50" hidden="1" outlineLevel="1">
      <c r="A1316" t="s">
        <v>1340</v>
      </c>
      <c r="B1316" t="s">
        <v>718</v>
      </c>
      <c r="C1316" s="1">
        <f t="shared" si="492"/>
        <v>5170</v>
      </c>
      <c r="D1316" s="7">
        <f>IF(N1316&gt;0, RANK(N1316,(N1316:P1316,Q1316:AE1316)),0)</f>
        <v>2</v>
      </c>
      <c r="E1316" s="7">
        <f>IF(O1316&gt;0,RANK(O1316,(N1316:P1316,Q1316:AE1316)),0)</f>
        <v>1</v>
      </c>
      <c r="F1316" s="7">
        <f>IF(P1316&gt;0,RANK(P1316,(N1316:P1316,Q1316:AE1316)),0)</f>
        <v>0</v>
      </c>
      <c r="G1316" s="1">
        <f t="shared" si="490"/>
        <v>855</v>
      </c>
      <c r="H1316" s="2">
        <f t="shared" si="491"/>
        <v>0.16537717601547389</v>
      </c>
      <c r="I1316" s="2"/>
      <c r="J1316" s="2">
        <f t="shared" si="493"/>
        <v>0.40502901353965182</v>
      </c>
      <c r="K1316" s="2">
        <f t="shared" si="494"/>
        <v>0.57040618955512568</v>
      </c>
      <c r="L1316" s="2">
        <f t="shared" si="495"/>
        <v>0</v>
      </c>
      <c r="M1316" s="2">
        <f t="shared" si="496"/>
        <v>2.4564796905222508E-2</v>
      </c>
      <c r="N1316" s="113">
        <v>2094</v>
      </c>
      <c r="O1316" s="113">
        <v>2949</v>
      </c>
      <c r="P1316" s="113"/>
      <c r="Q1316" s="113">
        <v>127</v>
      </c>
      <c r="R1316" s="113"/>
      <c r="S1316" s="113"/>
      <c r="T1316" s="113"/>
      <c r="U1316" s="113"/>
      <c r="V1316" s="113"/>
      <c r="W1316" s="113"/>
      <c r="X1316" s="113"/>
      <c r="Y1316" s="113"/>
      <c r="Z1316" s="113"/>
      <c r="AA1316" s="113"/>
      <c r="AB1316" s="113"/>
      <c r="AC1316" s="113"/>
      <c r="AD1316" s="113"/>
      <c r="AE1316" s="113"/>
      <c r="AG1316" s="7">
        <f>IF(Q1316&gt;0,RANK(Q1316,(N1316:P1316,Q1316:AE1316)),0)</f>
        <v>3</v>
      </c>
      <c r="AH1316" s="7">
        <f>IF(R1316&gt;0,RANK(R1316,(N1316:P1316,Q1316:AE1316)),0)</f>
        <v>0</v>
      </c>
      <c r="AI1316" s="7">
        <f>IF(T1316&gt;0,RANK(T1316,(N1316:P1316,Q1316:AE1316)),0)</f>
        <v>0</v>
      </c>
      <c r="AJ1316" s="7">
        <f>IF(S1316&gt;0,RANK(S1316,(N1316:P1316,Q1316:AE1316)),0)</f>
        <v>0</v>
      </c>
      <c r="AK1316" s="2">
        <f t="shared" si="497"/>
        <v>2.4564796905222439E-2</v>
      </c>
      <c r="AL1316" s="2">
        <f t="shared" si="498"/>
        <v>0</v>
      </c>
      <c r="AM1316" s="2">
        <f t="shared" si="499"/>
        <v>0</v>
      </c>
      <c r="AN1316" s="2">
        <f t="shared" si="500"/>
        <v>0</v>
      </c>
      <c r="AP1316" t="s">
        <v>1340</v>
      </c>
      <c r="AQ1316" t="s">
        <v>718</v>
      </c>
      <c r="AR1316">
        <v>9</v>
      </c>
      <c r="AT1316" s="97">
        <v>29</v>
      </c>
      <c r="AU1316" s="99">
        <v>139</v>
      </c>
      <c r="AV1316" s="103">
        <f t="shared" si="480"/>
        <v>29139</v>
      </c>
      <c r="AX1316" s="7" t="s">
        <v>1370</v>
      </c>
    </row>
    <row r="1317" spans="1:50" hidden="1" outlineLevel="1">
      <c r="A1317" t="s">
        <v>1318</v>
      </c>
      <c r="B1317" t="s">
        <v>718</v>
      </c>
      <c r="C1317" s="1">
        <f t="shared" si="492"/>
        <v>7696</v>
      </c>
      <c r="D1317" s="7">
        <f>IF(N1317&gt;0, RANK(N1317,(N1317:P1317,Q1317:AE1317)),0)</f>
        <v>2</v>
      </c>
      <c r="E1317" s="7">
        <f>IF(O1317&gt;0,RANK(O1317,(N1317:P1317,Q1317:AE1317)),0)</f>
        <v>1</v>
      </c>
      <c r="F1317" s="7">
        <f>IF(P1317&gt;0,RANK(P1317,(N1317:P1317,Q1317:AE1317)),0)</f>
        <v>0</v>
      </c>
      <c r="G1317" s="1">
        <f t="shared" si="490"/>
        <v>1252</v>
      </c>
      <c r="H1317" s="2">
        <f t="shared" si="491"/>
        <v>0.16268191268191268</v>
      </c>
      <c r="I1317" s="2"/>
      <c r="J1317" s="2">
        <f t="shared" si="493"/>
        <v>0.39994802494802495</v>
      </c>
      <c r="K1317" s="2">
        <f t="shared" si="494"/>
        <v>0.56262993762993763</v>
      </c>
      <c r="L1317" s="2">
        <f t="shared" si="495"/>
        <v>0</v>
      </c>
      <c r="M1317" s="2">
        <f t="shared" si="496"/>
        <v>3.7422037422037424E-2</v>
      </c>
      <c r="N1317" s="113">
        <v>3078</v>
      </c>
      <c r="O1317" s="113">
        <v>4330</v>
      </c>
      <c r="P1317" s="113"/>
      <c r="Q1317" s="113">
        <v>288</v>
      </c>
      <c r="R1317" s="113"/>
      <c r="S1317" s="113"/>
      <c r="T1317" s="113"/>
      <c r="U1317" s="113"/>
      <c r="V1317" s="113"/>
      <c r="W1317" s="113"/>
      <c r="X1317" s="113"/>
      <c r="Y1317" s="113"/>
      <c r="Z1317" s="113"/>
      <c r="AA1317" s="113"/>
      <c r="AB1317" s="113"/>
      <c r="AC1317" s="113"/>
      <c r="AD1317" s="113"/>
      <c r="AE1317" s="113"/>
      <c r="AG1317" s="7">
        <f>IF(Q1317&gt;0,RANK(Q1317,(N1317:P1317,Q1317:AE1317)),0)</f>
        <v>3</v>
      </c>
      <c r="AH1317" s="7">
        <f>IF(R1317&gt;0,RANK(R1317,(N1317:P1317,Q1317:AE1317)),0)</f>
        <v>0</v>
      </c>
      <c r="AI1317" s="7">
        <f>IF(T1317&gt;0,RANK(T1317,(N1317:P1317,Q1317:AE1317)),0)</f>
        <v>0</v>
      </c>
      <c r="AJ1317" s="7">
        <f>IF(S1317&gt;0,RANK(S1317,(N1317:P1317,Q1317:AE1317)),0)</f>
        <v>0</v>
      </c>
      <c r="AK1317" s="2">
        <f t="shared" si="497"/>
        <v>3.7422037422037424E-2</v>
      </c>
      <c r="AL1317" s="2">
        <f t="shared" si="498"/>
        <v>0</v>
      </c>
      <c r="AM1317" s="2">
        <f t="shared" si="499"/>
        <v>0</v>
      </c>
      <c r="AN1317" s="2">
        <f t="shared" si="500"/>
        <v>0</v>
      </c>
      <c r="AP1317" t="s">
        <v>1318</v>
      </c>
      <c r="AQ1317" t="s">
        <v>718</v>
      </c>
      <c r="AR1317">
        <v>4</v>
      </c>
      <c r="AT1317" s="97">
        <v>29</v>
      </c>
      <c r="AU1317" s="99">
        <v>141</v>
      </c>
      <c r="AV1317" s="103">
        <f t="shared" si="480"/>
        <v>29141</v>
      </c>
      <c r="AX1317" s="7" t="s">
        <v>1370</v>
      </c>
    </row>
    <row r="1318" spans="1:50" hidden="1" outlineLevel="1">
      <c r="A1318" t="s">
        <v>1504</v>
      </c>
      <c r="B1318" t="s">
        <v>718</v>
      </c>
      <c r="C1318" s="1">
        <f t="shared" si="492"/>
        <v>7874</v>
      </c>
      <c r="D1318" s="7">
        <f>IF(N1318&gt;0, RANK(N1318,(N1318:P1318,Q1318:AE1318)),0)</f>
        <v>2</v>
      </c>
      <c r="E1318" s="7">
        <f>IF(O1318&gt;0,RANK(O1318,(N1318:P1318,Q1318:AE1318)),0)</f>
        <v>1</v>
      </c>
      <c r="F1318" s="7">
        <f>IF(P1318&gt;0,RANK(P1318,(N1318:P1318,Q1318:AE1318)),0)</f>
        <v>0</v>
      </c>
      <c r="G1318" s="1">
        <f t="shared" si="490"/>
        <v>36</v>
      </c>
      <c r="H1318" s="2">
        <f t="shared" si="491"/>
        <v>4.5720091440182879E-3</v>
      </c>
      <c r="I1318" s="2"/>
      <c r="J1318" s="2">
        <f t="shared" si="493"/>
        <v>0.49060198120396242</v>
      </c>
      <c r="K1318" s="2">
        <f t="shared" si="494"/>
        <v>0.49517399034798071</v>
      </c>
      <c r="L1318" s="2">
        <f t="shared" si="495"/>
        <v>0</v>
      </c>
      <c r="M1318" s="2">
        <f t="shared" si="496"/>
        <v>1.4224028448056925E-2</v>
      </c>
      <c r="N1318" s="113">
        <v>3863</v>
      </c>
      <c r="O1318" s="113">
        <v>3899</v>
      </c>
      <c r="P1318" s="113"/>
      <c r="Q1318" s="113">
        <v>112</v>
      </c>
      <c r="R1318" s="113"/>
      <c r="S1318" s="113"/>
      <c r="T1318" s="113"/>
      <c r="U1318" s="113"/>
      <c r="V1318" s="113"/>
      <c r="W1318" s="113"/>
      <c r="X1318" s="113"/>
      <c r="Y1318" s="113"/>
      <c r="Z1318" s="113"/>
      <c r="AA1318" s="113"/>
      <c r="AB1318" s="113"/>
      <c r="AC1318" s="113"/>
      <c r="AD1318" s="113"/>
      <c r="AE1318" s="113"/>
      <c r="AG1318" s="7">
        <f>IF(Q1318&gt;0,RANK(Q1318,(N1318:P1318,Q1318:AE1318)),0)</f>
        <v>3</v>
      </c>
      <c r="AH1318" s="7">
        <f>IF(R1318&gt;0,RANK(R1318,(N1318:P1318,Q1318:AE1318)),0)</f>
        <v>0</v>
      </c>
      <c r="AI1318" s="7">
        <f>IF(T1318&gt;0,RANK(T1318,(N1318:P1318,Q1318:AE1318)),0)</f>
        <v>0</v>
      </c>
      <c r="AJ1318" s="7">
        <f>IF(S1318&gt;0,RANK(S1318,(N1318:P1318,Q1318:AE1318)),0)</f>
        <v>0</v>
      </c>
      <c r="AK1318" s="2">
        <f t="shared" si="497"/>
        <v>1.4224028448056897E-2</v>
      </c>
      <c r="AL1318" s="2">
        <f t="shared" si="498"/>
        <v>0</v>
      </c>
      <c r="AM1318" s="2">
        <f t="shared" si="499"/>
        <v>0</v>
      </c>
      <c r="AN1318" s="2">
        <f t="shared" si="500"/>
        <v>0</v>
      </c>
      <c r="AP1318" t="s">
        <v>1504</v>
      </c>
      <c r="AQ1318" t="s">
        <v>718</v>
      </c>
      <c r="AR1318">
        <v>8</v>
      </c>
      <c r="AT1318" s="97">
        <v>29</v>
      </c>
      <c r="AU1318" s="99">
        <v>143</v>
      </c>
      <c r="AV1318" s="103">
        <f t="shared" si="480"/>
        <v>29143</v>
      </c>
      <c r="AX1318" s="7" t="s">
        <v>1370</v>
      </c>
    </row>
    <row r="1319" spans="1:50" hidden="1" outlineLevel="1">
      <c r="A1319" t="s">
        <v>1304</v>
      </c>
      <c r="B1319" t="s">
        <v>718</v>
      </c>
      <c r="C1319" s="1">
        <f t="shared" si="492"/>
        <v>17150</v>
      </c>
      <c r="D1319" s="7">
        <f>IF(N1319&gt;0, RANK(N1319,(N1319:P1319,Q1319:AE1319)),0)</f>
        <v>2</v>
      </c>
      <c r="E1319" s="7">
        <f>IF(O1319&gt;0,RANK(O1319,(N1319:P1319,Q1319:AE1319)),0)</f>
        <v>1</v>
      </c>
      <c r="F1319" s="7">
        <f>IF(P1319&gt;0,RANK(P1319,(N1319:P1319,Q1319:AE1319)),0)</f>
        <v>0</v>
      </c>
      <c r="G1319" s="1">
        <f t="shared" si="490"/>
        <v>5631</v>
      </c>
      <c r="H1319" s="2">
        <f t="shared" si="491"/>
        <v>0.32833819241982509</v>
      </c>
      <c r="I1319" s="2"/>
      <c r="J1319" s="2">
        <f t="shared" si="493"/>
        <v>0.3234985422740525</v>
      </c>
      <c r="K1319" s="2">
        <f t="shared" si="494"/>
        <v>0.6518367346938776</v>
      </c>
      <c r="L1319" s="2">
        <f t="shared" si="495"/>
        <v>0</v>
      </c>
      <c r="M1319" s="2">
        <f t="shared" si="496"/>
        <v>2.4664723032069902E-2</v>
      </c>
      <c r="N1319" s="113">
        <v>5548</v>
      </c>
      <c r="O1319" s="113">
        <v>11179</v>
      </c>
      <c r="P1319" s="113"/>
      <c r="Q1319" s="113">
        <v>423</v>
      </c>
      <c r="R1319" s="113"/>
      <c r="S1319" s="113"/>
      <c r="T1319" s="113"/>
      <c r="U1319" s="113"/>
      <c r="V1319" s="113"/>
      <c r="W1319" s="113"/>
      <c r="X1319" s="113"/>
      <c r="Y1319" s="113"/>
      <c r="Z1319" s="113"/>
      <c r="AA1319" s="113"/>
      <c r="AB1319" s="113"/>
      <c r="AC1319" s="113"/>
      <c r="AD1319" s="113"/>
      <c r="AE1319" s="113"/>
      <c r="AG1319" s="7">
        <f>IF(Q1319&gt;0,RANK(Q1319,(N1319:P1319,Q1319:AE1319)),0)</f>
        <v>3</v>
      </c>
      <c r="AH1319" s="7">
        <f>IF(R1319&gt;0,RANK(R1319,(N1319:P1319,Q1319:AE1319)),0)</f>
        <v>0</v>
      </c>
      <c r="AI1319" s="7">
        <f>IF(T1319&gt;0,RANK(T1319,(N1319:P1319,Q1319:AE1319)),0)</f>
        <v>0</v>
      </c>
      <c r="AJ1319" s="7">
        <f>IF(S1319&gt;0,RANK(S1319,(N1319:P1319,Q1319:AE1319)),0)</f>
        <v>0</v>
      </c>
      <c r="AK1319" s="2">
        <f t="shared" si="497"/>
        <v>2.4664723032069971E-2</v>
      </c>
      <c r="AL1319" s="2">
        <f t="shared" si="498"/>
        <v>0</v>
      </c>
      <c r="AM1319" s="2">
        <f t="shared" si="499"/>
        <v>0</v>
      </c>
      <c r="AN1319" s="2">
        <f t="shared" si="500"/>
        <v>0</v>
      </c>
      <c r="AP1319" t="s">
        <v>1304</v>
      </c>
      <c r="AQ1319" t="s">
        <v>718</v>
      </c>
      <c r="AR1319">
        <v>7</v>
      </c>
      <c r="AT1319" s="97">
        <v>29</v>
      </c>
      <c r="AU1319" s="99">
        <v>145</v>
      </c>
      <c r="AV1319" s="103">
        <f t="shared" si="480"/>
        <v>29145</v>
      </c>
      <c r="AX1319" s="7" t="s">
        <v>1370</v>
      </c>
    </row>
    <row r="1320" spans="1:50" hidden="1" outlineLevel="1">
      <c r="A1320" t="s">
        <v>547</v>
      </c>
      <c r="B1320" t="s">
        <v>718</v>
      </c>
      <c r="C1320" s="1">
        <f t="shared" si="492"/>
        <v>9270</v>
      </c>
      <c r="D1320" s="7">
        <f>IF(N1320&gt;0, RANK(N1320,(N1320:P1320,Q1320:AE1320)),0)</f>
        <v>2</v>
      </c>
      <c r="E1320" s="7">
        <f>IF(O1320&gt;0,RANK(O1320,(N1320:P1320,Q1320:AE1320)),0)</f>
        <v>1</v>
      </c>
      <c r="F1320" s="7">
        <f>IF(P1320&gt;0,RANK(P1320,(N1320:P1320,Q1320:AE1320)),0)</f>
        <v>0</v>
      </c>
      <c r="G1320" s="1">
        <f t="shared" si="490"/>
        <v>1819</v>
      </c>
      <c r="H1320" s="2">
        <f t="shared" si="491"/>
        <v>0.19622437971952536</v>
      </c>
      <c r="I1320" s="2"/>
      <c r="J1320" s="2">
        <f t="shared" si="493"/>
        <v>0.38371089536138081</v>
      </c>
      <c r="K1320" s="2">
        <f t="shared" si="494"/>
        <v>0.57993527508090614</v>
      </c>
      <c r="L1320" s="2">
        <f t="shared" si="495"/>
        <v>0</v>
      </c>
      <c r="M1320" s="2">
        <f t="shared" si="496"/>
        <v>3.6353829557713047E-2</v>
      </c>
      <c r="N1320" s="113">
        <v>3557</v>
      </c>
      <c r="O1320" s="113">
        <v>5376</v>
      </c>
      <c r="P1320" s="113"/>
      <c r="Q1320" s="113">
        <v>337</v>
      </c>
      <c r="R1320" s="113"/>
      <c r="S1320" s="113"/>
      <c r="T1320" s="113"/>
      <c r="U1320" s="113"/>
      <c r="V1320" s="113"/>
      <c r="W1320" s="113"/>
      <c r="X1320" s="113"/>
      <c r="Y1320" s="113"/>
      <c r="Z1320" s="113"/>
      <c r="AA1320" s="113"/>
      <c r="AB1320" s="113"/>
      <c r="AC1320" s="113"/>
      <c r="AD1320" s="113"/>
      <c r="AE1320" s="113"/>
      <c r="AG1320" s="7">
        <f>IF(Q1320&gt;0,RANK(Q1320,(N1320:P1320,Q1320:AE1320)),0)</f>
        <v>3</v>
      </c>
      <c r="AH1320" s="7">
        <f>IF(R1320&gt;0,RANK(R1320,(N1320:P1320,Q1320:AE1320)),0)</f>
        <v>0</v>
      </c>
      <c r="AI1320" s="7">
        <f>IF(T1320&gt;0,RANK(T1320,(N1320:P1320,Q1320:AE1320)),0)</f>
        <v>0</v>
      </c>
      <c r="AJ1320" s="7">
        <f>IF(S1320&gt;0,RANK(S1320,(N1320:P1320,Q1320:AE1320)),0)</f>
        <v>0</v>
      </c>
      <c r="AK1320" s="2">
        <f t="shared" si="497"/>
        <v>3.6353829557713054E-2</v>
      </c>
      <c r="AL1320" s="2">
        <f t="shared" si="498"/>
        <v>0</v>
      </c>
      <c r="AM1320" s="2">
        <f t="shared" si="499"/>
        <v>0</v>
      </c>
      <c r="AN1320" s="2">
        <f t="shared" si="500"/>
        <v>0</v>
      </c>
      <c r="AP1320" t="s">
        <v>547</v>
      </c>
      <c r="AQ1320" t="s">
        <v>718</v>
      </c>
      <c r="AR1320">
        <v>6</v>
      </c>
      <c r="AT1320" s="97">
        <v>29</v>
      </c>
      <c r="AU1320" s="99">
        <v>147</v>
      </c>
      <c r="AV1320" s="103">
        <f t="shared" si="480"/>
        <v>29147</v>
      </c>
      <c r="AX1320" s="7" t="s">
        <v>1370</v>
      </c>
    </row>
    <row r="1321" spans="1:50" hidden="1" outlineLevel="1">
      <c r="A1321" t="s">
        <v>1192</v>
      </c>
      <c r="B1321" t="s">
        <v>718</v>
      </c>
      <c r="C1321" s="1">
        <f t="shared" si="492"/>
        <v>4178</v>
      </c>
      <c r="D1321" s="7">
        <f>IF(N1321&gt;0, RANK(N1321,(N1321:P1321,Q1321:AE1321)),0)</f>
        <v>2</v>
      </c>
      <c r="E1321" s="7">
        <f>IF(O1321&gt;0,RANK(O1321,(N1321:P1321,Q1321:AE1321)),0)</f>
        <v>1</v>
      </c>
      <c r="F1321" s="7">
        <f>IF(P1321&gt;0,RANK(P1321,(N1321:P1321,Q1321:AE1321)),0)</f>
        <v>0</v>
      </c>
      <c r="G1321" s="1">
        <f t="shared" si="490"/>
        <v>60</v>
      </c>
      <c r="H1321" s="2">
        <f t="shared" si="491"/>
        <v>1.4360938247965534E-2</v>
      </c>
      <c r="I1321" s="2"/>
      <c r="J1321" s="2">
        <f t="shared" si="493"/>
        <v>0.48061273336524651</v>
      </c>
      <c r="K1321" s="2">
        <f t="shared" si="494"/>
        <v>0.49497367161321204</v>
      </c>
      <c r="L1321" s="2">
        <f t="shared" si="495"/>
        <v>0</v>
      </c>
      <c r="M1321" s="2">
        <f t="shared" si="496"/>
        <v>2.441359502154139E-2</v>
      </c>
      <c r="N1321" s="113">
        <v>2008</v>
      </c>
      <c r="O1321" s="113">
        <v>2068</v>
      </c>
      <c r="P1321" s="113"/>
      <c r="Q1321" s="113">
        <v>102</v>
      </c>
      <c r="R1321" s="113"/>
      <c r="S1321" s="113"/>
      <c r="T1321" s="113"/>
      <c r="U1321" s="113"/>
      <c r="V1321" s="113"/>
      <c r="W1321" s="113"/>
      <c r="X1321" s="113"/>
      <c r="Y1321" s="113"/>
      <c r="Z1321" s="113"/>
      <c r="AA1321" s="113"/>
      <c r="AB1321" s="113"/>
      <c r="AC1321" s="113"/>
      <c r="AD1321" s="113"/>
      <c r="AE1321" s="113"/>
      <c r="AG1321" s="7">
        <f>IF(Q1321&gt;0,RANK(Q1321,(N1321:P1321,Q1321:AE1321)),0)</f>
        <v>3</v>
      </c>
      <c r="AH1321" s="7">
        <f>IF(R1321&gt;0,RANK(R1321,(N1321:P1321,Q1321:AE1321)),0)</f>
        <v>0</v>
      </c>
      <c r="AI1321" s="7">
        <f>IF(T1321&gt;0,RANK(T1321,(N1321:P1321,Q1321:AE1321)),0)</f>
        <v>0</v>
      </c>
      <c r="AJ1321" s="7">
        <f>IF(S1321&gt;0,RANK(S1321,(N1321:P1321,Q1321:AE1321)),0)</f>
        <v>0</v>
      </c>
      <c r="AK1321" s="2">
        <f t="shared" si="497"/>
        <v>2.4413595021541407E-2</v>
      </c>
      <c r="AL1321" s="2">
        <f t="shared" si="498"/>
        <v>0</v>
      </c>
      <c r="AM1321" s="2">
        <f t="shared" si="499"/>
        <v>0</v>
      </c>
      <c r="AN1321" s="2">
        <f t="shared" si="500"/>
        <v>0</v>
      </c>
      <c r="AP1321" t="s">
        <v>1192</v>
      </c>
      <c r="AQ1321" t="s">
        <v>718</v>
      </c>
      <c r="AR1321">
        <v>8</v>
      </c>
      <c r="AT1321" s="97">
        <v>29</v>
      </c>
      <c r="AU1321" s="99">
        <v>149</v>
      </c>
      <c r="AV1321" s="103">
        <f t="shared" si="480"/>
        <v>29149</v>
      </c>
      <c r="AX1321" s="7" t="s">
        <v>1370</v>
      </c>
    </row>
    <row r="1322" spans="1:50" hidden="1" outlineLevel="1">
      <c r="A1322" t="s">
        <v>2053</v>
      </c>
      <c r="B1322" t="s">
        <v>718</v>
      </c>
      <c r="C1322" s="1">
        <f t="shared" si="492"/>
        <v>5972</v>
      </c>
      <c r="D1322" s="7">
        <f>IF(N1322&gt;0, RANK(N1322,(N1322:P1322,Q1322:AE1322)),0)</f>
        <v>2</v>
      </c>
      <c r="E1322" s="7">
        <f>IF(O1322&gt;0,RANK(O1322,(N1322:P1322,Q1322:AE1322)),0)</f>
        <v>1</v>
      </c>
      <c r="F1322" s="7">
        <f>IF(P1322&gt;0,RANK(P1322,(N1322:P1322,Q1322:AE1322)),0)</f>
        <v>0</v>
      </c>
      <c r="G1322" s="1">
        <f t="shared" si="490"/>
        <v>1924</v>
      </c>
      <c r="H1322" s="2">
        <f t="shared" si="491"/>
        <v>0.32217012726054922</v>
      </c>
      <c r="I1322" s="2"/>
      <c r="J1322" s="2">
        <f t="shared" si="493"/>
        <v>0.32468184862692567</v>
      </c>
      <c r="K1322" s="2">
        <f t="shared" si="494"/>
        <v>0.64685197588747489</v>
      </c>
      <c r="L1322" s="2">
        <f t="shared" si="495"/>
        <v>0</v>
      </c>
      <c r="M1322" s="2">
        <f t="shared" si="496"/>
        <v>2.8466175485599488E-2</v>
      </c>
      <c r="N1322" s="113">
        <v>1939</v>
      </c>
      <c r="O1322" s="113">
        <v>3863</v>
      </c>
      <c r="P1322" s="113"/>
      <c r="Q1322" s="113">
        <v>170</v>
      </c>
      <c r="R1322" s="113"/>
      <c r="S1322" s="113"/>
      <c r="T1322" s="113"/>
      <c r="U1322" s="113"/>
      <c r="V1322" s="113"/>
      <c r="W1322" s="113"/>
      <c r="X1322" s="113"/>
      <c r="Y1322" s="113"/>
      <c r="Z1322" s="113"/>
      <c r="AA1322" s="113"/>
      <c r="AB1322" s="113"/>
      <c r="AC1322" s="113"/>
      <c r="AD1322" s="113"/>
      <c r="AE1322" s="113"/>
      <c r="AG1322" s="7">
        <f>IF(Q1322&gt;0,RANK(Q1322,(N1322:P1322,Q1322:AE1322)),0)</f>
        <v>3</v>
      </c>
      <c r="AH1322" s="7">
        <f>IF(R1322&gt;0,RANK(R1322,(N1322:P1322,Q1322:AE1322)),0)</f>
        <v>0</v>
      </c>
      <c r="AI1322" s="7">
        <f>IF(T1322&gt;0,RANK(T1322,(N1322:P1322,Q1322:AE1322)),0)</f>
        <v>0</v>
      </c>
      <c r="AJ1322" s="7">
        <f>IF(S1322&gt;0,RANK(S1322,(N1322:P1322,Q1322:AE1322)),0)</f>
        <v>0</v>
      </c>
      <c r="AK1322" s="2">
        <f t="shared" si="497"/>
        <v>2.8466175485599463E-2</v>
      </c>
      <c r="AL1322" s="2">
        <f t="shared" si="498"/>
        <v>0</v>
      </c>
      <c r="AM1322" s="2">
        <f t="shared" si="499"/>
        <v>0</v>
      </c>
      <c r="AN1322" s="2">
        <f t="shared" si="500"/>
        <v>0</v>
      </c>
      <c r="AP1322" t="s">
        <v>2053</v>
      </c>
      <c r="AQ1322" t="s">
        <v>718</v>
      </c>
      <c r="AR1322">
        <v>9</v>
      </c>
      <c r="AT1322" s="97">
        <v>29</v>
      </c>
      <c r="AU1322" s="99">
        <v>151</v>
      </c>
      <c r="AV1322" s="103">
        <f t="shared" si="480"/>
        <v>29151</v>
      </c>
      <c r="AX1322" s="7" t="s">
        <v>1370</v>
      </c>
    </row>
    <row r="1323" spans="1:50" hidden="1" outlineLevel="1">
      <c r="A1323" t="s">
        <v>109</v>
      </c>
      <c r="B1323" t="s">
        <v>718</v>
      </c>
      <c r="C1323" s="1">
        <f t="shared" si="492"/>
        <v>4176</v>
      </c>
      <c r="D1323" s="7">
        <f>IF(N1323&gt;0, RANK(N1323,(N1323:P1323,Q1323:AE1323)),0)</f>
        <v>2</v>
      </c>
      <c r="E1323" s="7">
        <f>IF(O1323&gt;0,RANK(O1323,(N1323:P1323,Q1323:AE1323)),0)</f>
        <v>1</v>
      </c>
      <c r="F1323" s="7">
        <f>IF(P1323&gt;0,RANK(P1323,(N1323:P1323,Q1323:AE1323)),0)</f>
        <v>0</v>
      </c>
      <c r="G1323" s="1">
        <f t="shared" si="490"/>
        <v>947</v>
      </c>
      <c r="H1323" s="2">
        <f t="shared" si="491"/>
        <v>0.22677203065134099</v>
      </c>
      <c r="I1323" s="2"/>
      <c r="J1323" s="2">
        <f t="shared" si="493"/>
        <v>0.36973180076628354</v>
      </c>
      <c r="K1323" s="2">
        <f t="shared" si="494"/>
        <v>0.59650383141762453</v>
      </c>
      <c r="L1323" s="2">
        <f t="shared" si="495"/>
        <v>0</v>
      </c>
      <c r="M1323" s="2">
        <f t="shared" si="496"/>
        <v>3.3764367816091934E-2</v>
      </c>
      <c r="N1323" s="113">
        <v>1544</v>
      </c>
      <c r="O1323" s="113">
        <v>2491</v>
      </c>
      <c r="P1323" s="113"/>
      <c r="Q1323" s="113">
        <v>141</v>
      </c>
      <c r="R1323" s="113"/>
      <c r="S1323" s="113"/>
      <c r="T1323" s="113"/>
      <c r="U1323" s="113"/>
      <c r="V1323" s="113"/>
      <c r="W1323" s="113"/>
      <c r="X1323" s="113"/>
      <c r="Y1323" s="113"/>
      <c r="Z1323" s="113"/>
      <c r="AA1323" s="113"/>
      <c r="AB1323" s="113"/>
      <c r="AC1323" s="113"/>
      <c r="AD1323" s="113"/>
      <c r="AE1323" s="113"/>
      <c r="AG1323" s="7">
        <f>IF(Q1323&gt;0,RANK(Q1323,(N1323:P1323,Q1323:AE1323)),0)</f>
        <v>3</v>
      </c>
      <c r="AH1323" s="7">
        <f>IF(R1323&gt;0,RANK(R1323,(N1323:P1323,Q1323:AE1323)),0)</f>
        <v>0</v>
      </c>
      <c r="AI1323" s="7">
        <f>IF(T1323&gt;0,RANK(T1323,(N1323:P1323,Q1323:AE1323)),0)</f>
        <v>0</v>
      </c>
      <c r="AJ1323" s="7">
        <f>IF(S1323&gt;0,RANK(S1323,(N1323:P1323,Q1323:AE1323)),0)</f>
        <v>0</v>
      </c>
      <c r="AK1323" s="2">
        <f t="shared" si="497"/>
        <v>3.3764367816091954E-2</v>
      </c>
      <c r="AL1323" s="2">
        <f t="shared" si="498"/>
        <v>0</v>
      </c>
      <c r="AM1323" s="2">
        <f t="shared" si="499"/>
        <v>0</v>
      </c>
      <c r="AN1323" s="2">
        <f t="shared" si="500"/>
        <v>0</v>
      </c>
      <c r="AP1323" t="s">
        <v>109</v>
      </c>
      <c r="AQ1323" t="s">
        <v>718</v>
      </c>
      <c r="AR1323">
        <v>8</v>
      </c>
      <c r="AT1323" s="97">
        <v>29</v>
      </c>
      <c r="AU1323" s="99">
        <v>153</v>
      </c>
      <c r="AV1323" s="103">
        <f t="shared" si="480"/>
        <v>29153</v>
      </c>
      <c r="AX1323" s="7" t="s">
        <v>1370</v>
      </c>
    </row>
    <row r="1324" spans="1:50" hidden="1" outlineLevel="1">
      <c r="A1324" t="s">
        <v>2439</v>
      </c>
      <c r="B1324" t="s">
        <v>718</v>
      </c>
      <c r="C1324" s="1">
        <f t="shared" si="492"/>
        <v>6555</v>
      </c>
      <c r="D1324" s="7">
        <f>IF(N1324&gt;0, RANK(N1324,(N1324:P1324,Q1324:AE1324)),0)</f>
        <v>1</v>
      </c>
      <c r="E1324" s="7">
        <f>IF(O1324&gt;0,RANK(O1324,(N1324:P1324,Q1324:AE1324)),0)</f>
        <v>2</v>
      </c>
      <c r="F1324" s="7">
        <f>IF(P1324&gt;0,RANK(P1324,(N1324:P1324,Q1324:AE1324)),0)</f>
        <v>0</v>
      </c>
      <c r="G1324" s="1">
        <f t="shared" si="490"/>
        <v>193</v>
      </c>
      <c r="H1324" s="2">
        <f t="shared" si="491"/>
        <v>2.9443173150266972E-2</v>
      </c>
      <c r="I1324" s="2"/>
      <c r="J1324" s="2">
        <f t="shared" si="493"/>
        <v>0.50511060259344009</v>
      </c>
      <c r="K1324" s="2">
        <f t="shared" si="494"/>
        <v>0.47566742944317314</v>
      </c>
      <c r="L1324" s="2">
        <f t="shared" si="495"/>
        <v>0</v>
      </c>
      <c r="M1324" s="2">
        <f t="shared" si="496"/>
        <v>1.9221967963386766E-2</v>
      </c>
      <c r="N1324" s="113">
        <v>3311</v>
      </c>
      <c r="O1324" s="113">
        <v>3118</v>
      </c>
      <c r="P1324" s="113"/>
      <c r="Q1324" s="113">
        <v>126</v>
      </c>
      <c r="R1324" s="113"/>
      <c r="S1324" s="113"/>
      <c r="T1324" s="113"/>
      <c r="U1324" s="113"/>
      <c r="V1324" s="113"/>
      <c r="W1324" s="113"/>
      <c r="X1324" s="113"/>
      <c r="Y1324" s="113"/>
      <c r="Z1324" s="113"/>
      <c r="AA1324" s="113"/>
      <c r="AB1324" s="113"/>
      <c r="AC1324" s="113"/>
      <c r="AD1324" s="113"/>
      <c r="AE1324" s="113"/>
      <c r="AG1324" s="7">
        <f>IF(Q1324&gt;0,RANK(Q1324,(N1324:P1324,Q1324:AE1324)),0)</f>
        <v>3</v>
      </c>
      <c r="AH1324" s="7">
        <f>IF(R1324&gt;0,RANK(R1324,(N1324:P1324,Q1324:AE1324)),0)</f>
        <v>0</v>
      </c>
      <c r="AI1324" s="7">
        <f>IF(T1324&gt;0,RANK(T1324,(N1324:P1324,Q1324:AE1324)),0)</f>
        <v>0</v>
      </c>
      <c r="AJ1324" s="7">
        <f>IF(S1324&gt;0,RANK(S1324,(N1324:P1324,Q1324:AE1324)),0)</f>
        <v>0</v>
      </c>
      <c r="AK1324" s="2">
        <f t="shared" si="497"/>
        <v>1.9221967963386728E-2</v>
      </c>
      <c r="AL1324" s="2">
        <f t="shared" si="498"/>
        <v>0</v>
      </c>
      <c r="AM1324" s="2">
        <f t="shared" si="499"/>
        <v>0</v>
      </c>
      <c r="AN1324" s="2">
        <f t="shared" si="500"/>
        <v>0</v>
      </c>
      <c r="AP1324" t="s">
        <v>2439</v>
      </c>
      <c r="AQ1324" t="s">
        <v>718</v>
      </c>
      <c r="AR1324">
        <v>8</v>
      </c>
      <c r="AT1324" s="97">
        <v>29</v>
      </c>
      <c r="AU1324" s="99">
        <v>155</v>
      </c>
      <c r="AV1324" s="103">
        <f t="shared" si="480"/>
        <v>29155</v>
      </c>
      <c r="AX1324" s="7" t="s">
        <v>1370</v>
      </c>
    </row>
    <row r="1325" spans="1:50" hidden="1" outlineLevel="1">
      <c r="A1325" t="s">
        <v>866</v>
      </c>
      <c r="B1325" t="s">
        <v>718</v>
      </c>
      <c r="C1325" s="1">
        <f t="shared" si="492"/>
        <v>7179</v>
      </c>
      <c r="D1325" s="7">
        <f>IF(N1325&gt;0, RANK(N1325,(N1325:P1325,Q1325:AE1325)),0)</f>
        <v>2</v>
      </c>
      <c r="E1325" s="7">
        <f>IF(O1325&gt;0,RANK(O1325,(N1325:P1325,Q1325:AE1325)),0)</f>
        <v>1</v>
      </c>
      <c r="F1325" s="7">
        <f>IF(P1325&gt;0,RANK(P1325,(N1325:P1325,Q1325:AE1325)),0)</f>
        <v>0</v>
      </c>
      <c r="G1325" s="1">
        <f t="shared" si="490"/>
        <v>2563</v>
      </c>
      <c r="H1325" s="2">
        <f t="shared" si="491"/>
        <v>0.35701351163114642</v>
      </c>
      <c r="I1325" s="2"/>
      <c r="J1325" s="2">
        <f t="shared" si="493"/>
        <v>0.30798161303802757</v>
      </c>
      <c r="K1325" s="2">
        <f t="shared" si="494"/>
        <v>0.66499512466917399</v>
      </c>
      <c r="L1325" s="2">
        <f t="shared" si="495"/>
        <v>0</v>
      </c>
      <c r="M1325" s="2">
        <f t="shared" si="496"/>
        <v>2.70232622927985E-2</v>
      </c>
      <c r="N1325" s="113">
        <v>2211</v>
      </c>
      <c r="O1325" s="113">
        <v>4774</v>
      </c>
      <c r="P1325" s="113"/>
      <c r="Q1325" s="113">
        <v>194</v>
      </c>
      <c r="R1325" s="113"/>
      <c r="S1325" s="113"/>
      <c r="T1325" s="113"/>
      <c r="U1325" s="113"/>
      <c r="V1325" s="113"/>
      <c r="W1325" s="113"/>
      <c r="X1325" s="113"/>
      <c r="Y1325" s="113"/>
      <c r="Z1325" s="113"/>
      <c r="AA1325" s="113"/>
      <c r="AB1325" s="113"/>
      <c r="AC1325" s="113"/>
      <c r="AD1325" s="113"/>
      <c r="AE1325" s="113"/>
      <c r="AG1325" s="7">
        <f>IF(Q1325&gt;0,RANK(Q1325,(N1325:P1325,Q1325:AE1325)),0)</f>
        <v>3</v>
      </c>
      <c r="AH1325" s="7">
        <f>IF(R1325&gt;0,RANK(R1325,(N1325:P1325,Q1325:AE1325)),0)</f>
        <v>0</v>
      </c>
      <c r="AI1325" s="7">
        <f>IF(T1325&gt;0,RANK(T1325,(N1325:P1325,Q1325:AE1325)),0)</f>
        <v>0</v>
      </c>
      <c r="AJ1325" s="7">
        <f>IF(S1325&gt;0,RANK(S1325,(N1325:P1325,Q1325:AE1325)),0)</f>
        <v>0</v>
      </c>
      <c r="AK1325" s="2">
        <f t="shared" si="497"/>
        <v>2.7023262292798441E-2</v>
      </c>
      <c r="AL1325" s="2">
        <f t="shared" si="498"/>
        <v>0</v>
      </c>
      <c r="AM1325" s="2">
        <f t="shared" si="499"/>
        <v>0</v>
      </c>
      <c r="AN1325" s="2">
        <f t="shared" si="500"/>
        <v>0</v>
      </c>
      <c r="AP1325" t="s">
        <v>866</v>
      </c>
      <c r="AQ1325" t="s">
        <v>718</v>
      </c>
      <c r="AR1325">
        <v>8</v>
      </c>
      <c r="AT1325" s="97">
        <v>29</v>
      </c>
      <c r="AU1325" s="99">
        <v>157</v>
      </c>
      <c r="AV1325" s="103">
        <f t="shared" si="480"/>
        <v>29157</v>
      </c>
      <c r="AX1325" s="7" t="s">
        <v>1370</v>
      </c>
    </row>
    <row r="1326" spans="1:50" hidden="1" outlineLevel="1">
      <c r="A1326" t="s">
        <v>1832</v>
      </c>
      <c r="B1326" t="s">
        <v>718</v>
      </c>
      <c r="C1326" s="1">
        <f t="shared" si="492"/>
        <v>16266</v>
      </c>
      <c r="D1326" s="7">
        <f>IF(N1326&gt;0, RANK(N1326,(N1326:P1326,Q1326:AE1326)),0)</f>
        <v>2</v>
      </c>
      <c r="E1326" s="7">
        <f>IF(O1326&gt;0,RANK(O1326,(N1326:P1326,Q1326:AE1326)),0)</f>
        <v>1</v>
      </c>
      <c r="F1326" s="7">
        <f>IF(P1326&gt;0,RANK(P1326,(N1326:P1326,Q1326:AE1326)),0)</f>
        <v>0</v>
      </c>
      <c r="G1326" s="1">
        <f t="shared" si="490"/>
        <v>3872</v>
      </c>
      <c r="H1326" s="2">
        <f t="shared" si="491"/>
        <v>0.23804254272716094</v>
      </c>
      <c r="I1326" s="2"/>
      <c r="J1326" s="2">
        <f t="shared" si="493"/>
        <v>0.36185909258576171</v>
      </c>
      <c r="K1326" s="2">
        <f t="shared" si="494"/>
        <v>0.59990163531292262</v>
      </c>
      <c r="L1326" s="2">
        <f t="shared" si="495"/>
        <v>0</v>
      </c>
      <c r="M1326" s="2">
        <f t="shared" si="496"/>
        <v>3.8239272101315724E-2</v>
      </c>
      <c r="N1326" s="113">
        <v>5886</v>
      </c>
      <c r="O1326" s="113">
        <v>9758</v>
      </c>
      <c r="P1326" s="113"/>
      <c r="Q1326" s="113">
        <v>622</v>
      </c>
      <c r="R1326" s="113"/>
      <c r="S1326" s="113"/>
      <c r="T1326" s="113"/>
      <c r="U1326" s="113"/>
      <c r="V1326" s="113"/>
      <c r="W1326" s="113"/>
      <c r="X1326" s="113"/>
      <c r="Y1326" s="113"/>
      <c r="Z1326" s="113"/>
      <c r="AA1326" s="113"/>
      <c r="AB1326" s="113"/>
      <c r="AC1326" s="113"/>
      <c r="AD1326" s="113"/>
      <c r="AE1326" s="113"/>
      <c r="AG1326" s="7">
        <f>IF(Q1326&gt;0,RANK(Q1326,(N1326:P1326,Q1326:AE1326)),0)</f>
        <v>3</v>
      </c>
      <c r="AH1326" s="7">
        <f>IF(R1326&gt;0,RANK(R1326,(N1326:P1326,Q1326:AE1326)),0)</f>
        <v>0</v>
      </c>
      <c r="AI1326" s="7">
        <f>IF(T1326&gt;0,RANK(T1326,(N1326:P1326,Q1326:AE1326)),0)</f>
        <v>0</v>
      </c>
      <c r="AJ1326" s="7">
        <f>IF(S1326&gt;0,RANK(S1326,(N1326:P1326,Q1326:AE1326)),0)</f>
        <v>0</v>
      </c>
      <c r="AK1326" s="2">
        <f t="shared" si="497"/>
        <v>3.8239272101315627E-2</v>
      </c>
      <c r="AL1326" s="2">
        <f t="shared" si="498"/>
        <v>0</v>
      </c>
      <c r="AM1326" s="2">
        <f t="shared" si="499"/>
        <v>0</v>
      </c>
      <c r="AN1326" s="2">
        <f t="shared" si="500"/>
        <v>0</v>
      </c>
      <c r="AP1326" t="s">
        <v>1832</v>
      </c>
      <c r="AQ1326" t="s">
        <v>718</v>
      </c>
      <c r="AR1326">
        <v>4</v>
      </c>
      <c r="AT1326" s="97">
        <v>29</v>
      </c>
      <c r="AU1326" s="99">
        <v>159</v>
      </c>
      <c r="AV1326" s="103">
        <f t="shared" si="480"/>
        <v>29159</v>
      </c>
      <c r="AX1326" s="7" t="s">
        <v>1370</v>
      </c>
    </row>
    <row r="1327" spans="1:50" hidden="1" outlineLevel="1">
      <c r="A1327" t="s">
        <v>727</v>
      </c>
      <c r="B1327" t="s">
        <v>718</v>
      </c>
      <c r="C1327" s="1">
        <f t="shared" si="492"/>
        <v>16526</v>
      </c>
      <c r="D1327" s="7">
        <f>IF(N1327&gt;0, RANK(N1327,(N1327:P1327,Q1327:AE1327)),0)</f>
        <v>2</v>
      </c>
      <c r="E1327" s="7">
        <f>IF(O1327&gt;0,RANK(O1327,(N1327:P1327,Q1327:AE1327)),0)</f>
        <v>1</v>
      </c>
      <c r="F1327" s="7">
        <f>IF(P1327&gt;0,RANK(P1327,(N1327:P1327,Q1327:AE1327)),0)</f>
        <v>0</v>
      </c>
      <c r="G1327" s="1">
        <f t="shared" si="490"/>
        <v>1616</v>
      </c>
      <c r="H1327" s="2">
        <f t="shared" si="491"/>
        <v>9.7785307999515916E-2</v>
      </c>
      <c r="I1327" s="2"/>
      <c r="J1327" s="2">
        <f t="shared" si="493"/>
        <v>0.43150187583202226</v>
      </c>
      <c r="K1327" s="2">
        <f t="shared" si="494"/>
        <v>0.52928718383153817</v>
      </c>
      <c r="L1327" s="2">
        <f t="shared" si="495"/>
        <v>0</v>
      </c>
      <c r="M1327" s="2">
        <f t="shared" si="496"/>
        <v>3.921094033643957E-2</v>
      </c>
      <c r="N1327" s="113">
        <v>7131</v>
      </c>
      <c r="O1327" s="113">
        <v>8747</v>
      </c>
      <c r="P1327" s="113"/>
      <c r="Q1327" s="113">
        <v>648</v>
      </c>
      <c r="R1327" s="113"/>
      <c r="S1327" s="113"/>
      <c r="T1327" s="113"/>
      <c r="U1327" s="113"/>
      <c r="V1327" s="113"/>
      <c r="W1327" s="113"/>
      <c r="X1327" s="113"/>
      <c r="Y1327" s="113"/>
      <c r="Z1327" s="113"/>
      <c r="AA1327" s="113"/>
      <c r="AB1327" s="113"/>
      <c r="AC1327" s="113"/>
      <c r="AD1327" s="113"/>
      <c r="AE1327" s="113"/>
      <c r="AG1327" s="7">
        <f>IF(Q1327&gt;0,RANK(Q1327,(N1327:P1327,Q1327:AE1327)),0)</f>
        <v>3</v>
      </c>
      <c r="AH1327" s="7">
        <f>IF(R1327&gt;0,RANK(R1327,(N1327:P1327,Q1327:AE1327)),0)</f>
        <v>0</v>
      </c>
      <c r="AI1327" s="7">
        <f>IF(T1327&gt;0,RANK(T1327,(N1327:P1327,Q1327:AE1327)),0)</f>
        <v>0</v>
      </c>
      <c r="AJ1327" s="7">
        <f>IF(S1327&gt;0,RANK(S1327,(N1327:P1327,Q1327:AE1327)),0)</f>
        <v>0</v>
      </c>
      <c r="AK1327" s="2">
        <f t="shared" si="497"/>
        <v>3.921094033643955E-2</v>
      </c>
      <c r="AL1327" s="2">
        <f t="shared" si="498"/>
        <v>0</v>
      </c>
      <c r="AM1327" s="2">
        <f t="shared" si="499"/>
        <v>0</v>
      </c>
      <c r="AN1327" s="2">
        <f t="shared" si="500"/>
        <v>0</v>
      </c>
      <c r="AP1327" t="s">
        <v>727</v>
      </c>
      <c r="AQ1327" t="s">
        <v>718</v>
      </c>
      <c r="AR1327">
        <v>8</v>
      </c>
      <c r="AT1327" s="97">
        <v>29</v>
      </c>
      <c r="AU1327" s="99">
        <v>161</v>
      </c>
      <c r="AV1327" s="103">
        <f t="shared" si="480"/>
        <v>29161</v>
      </c>
      <c r="AX1327" s="7" t="s">
        <v>1370</v>
      </c>
    </row>
    <row r="1328" spans="1:50" hidden="1" outlineLevel="1">
      <c r="A1328" t="s">
        <v>468</v>
      </c>
      <c r="B1328" t="s">
        <v>718</v>
      </c>
      <c r="C1328" s="1">
        <f t="shared" si="492"/>
        <v>7248</v>
      </c>
      <c r="D1328" s="7">
        <f>IF(N1328&gt;0, RANK(N1328,(N1328:P1328,Q1328:AE1328)),0)</f>
        <v>2</v>
      </c>
      <c r="E1328" s="7">
        <f>IF(O1328&gt;0,RANK(O1328,(N1328:P1328,Q1328:AE1328)),0)</f>
        <v>1</v>
      </c>
      <c r="F1328" s="7">
        <f>IF(P1328&gt;0,RANK(P1328,(N1328:P1328,Q1328:AE1328)),0)</f>
        <v>0</v>
      </c>
      <c r="G1328" s="1">
        <f t="shared" si="490"/>
        <v>276</v>
      </c>
      <c r="H1328" s="2">
        <f t="shared" si="491"/>
        <v>3.8079470198675497E-2</v>
      </c>
      <c r="I1328" s="2"/>
      <c r="J1328" s="2">
        <f t="shared" si="493"/>
        <v>0.4681291390728477</v>
      </c>
      <c r="K1328" s="2">
        <f t="shared" si="494"/>
        <v>0.50620860927152322</v>
      </c>
      <c r="L1328" s="2">
        <f t="shared" si="495"/>
        <v>0</v>
      </c>
      <c r="M1328" s="2">
        <f t="shared" si="496"/>
        <v>2.5662251655629076E-2</v>
      </c>
      <c r="N1328" s="113">
        <v>3393</v>
      </c>
      <c r="O1328" s="113">
        <v>3669</v>
      </c>
      <c r="P1328" s="113"/>
      <c r="Q1328" s="113">
        <v>186</v>
      </c>
      <c r="R1328" s="113"/>
      <c r="S1328" s="113"/>
      <c r="T1328" s="113"/>
      <c r="U1328" s="113"/>
      <c r="V1328" s="113"/>
      <c r="W1328" s="113"/>
      <c r="X1328" s="113"/>
      <c r="Y1328" s="113"/>
      <c r="Z1328" s="113"/>
      <c r="AA1328" s="113"/>
      <c r="AB1328" s="113"/>
      <c r="AC1328" s="113"/>
      <c r="AD1328" s="113"/>
      <c r="AE1328" s="113"/>
      <c r="AG1328" s="7">
        <f>IF(Q1328&gt;0,RANK(Q1328,(N1328:P1328,Q1328:AE1328)),0)</f>
        <v>3</v>
      </c>
      <c r="AH1328" s="7">
        <f>IF(R1328&gt;0,RANK(R1328,(N1328:P1328,Q1328:AE1328)),0)</f>
        <v>0</v>
      </c>
      <c r="AI1328" s="7">
        <f>IF(T1328&gt;0,RANK(T1328,(N1328:P1328,Q1328:AE1328)),0)</f>
        <v>0</v>
      </c>
      <c r="AJ1328" s="7">
        <f>IF(S1328&gt;0,RANK(S1328,(N1328:P1328,Q1328:AE1328)),0)</f>
        <v>0</v>
      </c>
      <c r="AK1328" s="2">
        <f t="shared" si="497"/>
        <v>2.5662251655629138E-2</v>
      </c>
      <c r="AL1328" s="2">
        <f t="shared" si="498"/>
        <v>0</v>
      </c>
      <c r="AM1328" s="2">
        <f t="shared" si="499"/>
        <v>0</v>
      </c>
      <c r="AN1328" s="2">
        <f t="shared" si="500"/>
        <v>0</v>
      </c>
      <c r="AP1328" t="s">
        <v>468</v>
      </c>
      <c r="AQ1328" t="s">
        <v>718</v>
      </c>
      <c r="AR1328">
        <v>9</v>
      </c>
      <c r="AT1328" s="97">
        <v>29</v>
      </c>
      <c r="AU1328" s="99">
        <v>163</v>
      </c>
      <c r="AV1328" s="103">
        <f t="shared" si="480"/>
        <v>29163</v>
      </c>
      <c r="AX1328" s="7" t="s">
        <v>1370</v>
      </c>
    </row>
    <row r="1329" spans="1:50" hidden="1" outlineLevel="1">
      <c r="A1329" t="s">
        <v>2084</v>
      </c>
      <c r="B1329" t="s">
        <v>718</v>
      </c>
      <c r="C1329" s="1">
        <f t="shared" si="492"/>
        <v>29411</v>
      </c>
      <c r="D1329" s="7">
        <f>IF(N1329&gt;0, RANK(N1329,(N1329:P1329,Q1329:AE1329)),0)</f>
        <v>2</v>
      </c>
      <c r="E1329" s="7">
        <f>IF(O1329&gt;0,RANK(O1329,(N1329:P1329,Q1329:AE1329)),0)</f>
        <v>1</v>
      </c>
      <c r="F1329" s="7">
        <f>IF(P1329&gt;0,RANK(P1329,(N1329:P1329,Q1329:AE1329)),0)</f>
        <v>0</v>
      </c>
      <c r="G1329" s="1">
        <f t="shared" si="490"/>
        <v>2936</v>
      </c>
      <c r="H1329" s="2">
        <f t="shared" si="491"/>
        <v>9.9826595491482775E-2</v>
      </c>
      <c r="I1329" s="2"/>
      <c r="J1329" s="2">
        <f t="shared" si="493"/>
        <v>0.42555506443167523</v>
      </c>
      <c r="K1329" s="2">
        <f t="shared" si="494"/>
        <v>0.525381659923158</v>
      </c>
      <c r="L1329" s="2">
        <f t="shared" si="495"/>
        <v>0</v>
      </c>
      <c r="M1329" s="2">
        <f t="shared" si="496"/>
        <v>4.9063275645166771E-2</v>
      </c>
      <c r="N1329" s="113">
        <v>12516</v>
      </c>
      <c r="O1329" s="113">
        <v>15452</v>
      </c>
      <c r="P1329" s="113"/>
      <c r="Q1329" s="113">
        <v>1443</v>
      </c>
      <c r="R1329" s="113"/>
      <c r="S1329" s="113"/>
      <c r="T1329" s="113"/>
      <c r="U1329" s="113"/>
      <c r="V1329" s="113"/>
      <c r="W1329" s="113"/>
      <c r="X1329" s="113"/>
      <c r="Y1329" s="113"/>
      <c r="Z1329" s="113"/>
      <c r="AA1329" s="113"/>
      <c r="AB1329" s="113"/>
      <c r="AC1329" s="113"/>
      <c r="AD1329" s="113"/>
      <c r="AE1329" s="113"/>
      <c r="AG1329" s="7">
        <f>IF(Q1329&gt;0,RANK(Q1329,(N1329:P1329,Q1329:AE1329)),0)</f>
        <v>3</v>
      </c>
      <c r="AH1329" s="7">
        <f>IF(R1329&gt;0,RANK(R1329,(N1329:P1329,Q1329:AE1329)),0)</f>
        <v>0</v>
      </c>
      <c r="AI1329" s="7">
        <f>IF(T1329&gt;0,RANK(T1329,(N1329:P1329,Q1329:AE1329)),0)</f>
        <v>0</v>
      </c>
      <c r="AJ1329" s="7">
        <f>IF(S1329&gt;0,RANK(S1329,(N1329:P1329,Q1329:AE1329)),0)</f>
        <v>0</v>
      </c>
      <c r="AK1329" s="2">
        <f t="shared" si="497"/>
        <v>4.9063275645166778E-2</v>
      </c>
      <c r="AL1329" s="2">
        <f t="shared" si="498"/>
        <v>0</v>
      </c>
      <c r="AM1329" s="2">
        <f t="shared" si="499"/>
        <v>0</v>
      </c>
      <c r="AN1329" s="2">
        <f t="shared" si="500"/>
        <v>0</v>
      </c>
      <c r="AP1329" t="s">
        <v>2084</v>
      </c>
      <c r="AQ1329" t="s">
        <v>718</v>
      </c>
      <c r="AR1329">
        <v>6</v>
      </c>
      <c r="AT1329" s="97">
        <v>29</v>
      </c>
      <c r="AU1329" s="99">
        <v>165</v>
      </c>
      <c r="AV1329" s="103">
        <f t="shared" si="480"/>
        <v>29165</v>
      </c>
      <c r="AX1329" s="7" t="s">
        <v>1370</v>
      </c>
    </row>
    <row r="1330" spans="1:50" hidden="1" outlineLevel="1">
      <c r="A1330" t="s">
        <v>1986</v>
      </c>
      <c r="B1330" t="s">
        <v>718</v>
      </c>
      <c r="C1330" s="1">
        <f t="shared" si="492"/>
        <v>8585</v>
      </c>
      <c r="D1330" s="7">
        <f>IF(N1330&gt;0, RANK(N1330,(N1330:P1330,Q1330:AE1330)),0)</f>
        <v>2</v>
      </c>
      <c r="E1330" s="7">
        <f>IF(O1330&gt;0,RANK(O1330,(N1330:P1330,Q1330:AE1330)),0)</f>
        <v>1</v>
      </c>
      <c r="F1330" s="7">
        <f>IF(P1330&gt;0,RANK(P1330,(N1330:P1330,Q1330:AE1330)),0)</f>
        <v>0</v>
      </c>
      <c r="G1330" s="1">
        <f t="shared" si="490"/>
        <v>1465</v>
      </c>
      <c r="H1330" s="2">
        <f t="shared" si="491"/>
        <v>0.17064647641234712</v>
      </c>
      <c r="I1330" s="2"/>
      <c r="J1330" s="2">
        <f t="shared" si="493"/>
        <v>0.4002329644729179</v>
      </c>
      <c r="K1330" s="2">
        <f t="shared" si="494"/>
        <v>0.57087944088526499</v>
      </c>
      <c r="L1330" s="2">
        <f t="shared" si="495"/>
        <v>0</v>
      </c>
      <c r="M1330" s="2">
        <f t="shared" si="496"/>
        <v>2.8887594641817116E-2</v>
      </c>
      <c r="N1330" s="113">
        <v>3436</v>
      </c>
      <c r="O1330" s="113">
        <v>4901</v>
      </c>
      <c r="P1330" s="113"/>
      <c r="Q1330" s="113">
        <v>248</v>
      </c>
      <c r="R1330" s="113"/>
      <c r="S1330" s="113"/>
      <c r="T1330" s="113"/>
      <c r="U1330" s="113"/>
      <c r="V1330" s="113"/>
      <c r="W1330" s="113"/>
      <c r="X1330" s="113"/>
      <c r="Y1330" s="113"/>
      <c r="Z1330" s="113"/>
      <c r="AA1330" s="113"/>
      <c r="AB1330" s="113"/>
      <c r="AC1330" s="113"/>
      <c r="AD1330" s="113"/>
      <c r="AE1330" s="113"/>
      <c r="AG1330" s="7">
        <f>IF(Q1330&gt;0,RANK(Q1330,(N1330:P1330,Q1330:AE1330)),0)</f>
        <v>3</v>
      </c>
      <c r="AH1330" s="7">
        <f>IF(R1330&gt;0,RANK(R1330,(N1330:P1330,Q1330:AE1330)),0)</f>
        <v>0</v>
      </c>
      <c r="AI1330" s="7">
        <f>IF(T1330&gt;0,RANK(T1330,(N1330:P1330,Q1330:AE1330)),0)</f>
        <v>0</v>
      </c>
      <c r="AJ1330" s="7">
        <f>IF(S1330&gt;0,RANK(S1330,(N1330:P1330,Q1330:AE1330)),0)</f>
        <v>0</v>
      </c>
      <c r="AK1330" s="2">
        <f t="shared" si="497"/>
        <v>2.8887594641817123E-2</v>
      </c>
      <c r="AL1330" s="2">
        <f t="shared" si="498"/>
        <v>0</v>
      </c>
      <c r="AM1330" s="2">
        <f t="shared" si="499"/>
        <v>0</v>
      </c>
      <c r="AN1330" s="2">
        <f t="shared" si="500"/>
        <v>0</v>
      </c>
      <c r="AP1330" t="s">
        <v>1986</v>
      </c>
      <c r="AQ1330" t="s">
        <v>718</v>
      </c>
      <c r="AR1330">
        <v>0</v>
      </c>
      <c r="AT1330" s="97">
        <v>29</v>
      </c>
      <c r="AU1330" s="99">
        <v>167</v>
      </c>
      <c r="AV1330" s="103">
        <f t="shared" si="480"/>
        <v>29167</v>
      </c>
      <c r="AX1330" s="7" t="s">
        <v>1370</v>
      </c>
    </row>
    <row r="1331" spans="1:50" hidden="1" outlineLevel="1">
      <c r="A1331" t="s">
        <v>2014</v>
      </c>
      <c r="B1331" t="s">
        <v>718</v>
      </c>
      <c r="C1331" s="1">
        <f t="shared" si="492"/>
        <v>9894</v>
      </c>
      <c r="D1331" s="7">
        <f>IF(N1331&gt;0, RANK(N1331,(N1331:P1331,Q1331:AE1331)),0)</f>
        <v>2</v>
      </c>
      <c r="E1331" s="7">
        <f>IF(O1331&gt;0,RANK(O1331,(N1331:P1331,Q1331:AE1331)),0)</f>
        <v>1</v>
      </c>
      <c r="F1331" s="7">
        <f>IF(P1331&gt;0,RANK(P1331,(N1331:P1331,Q1331:AE1331)),0)</f>
        <v>0</v>
      </c>
      <c r="G1331" s="1">
        <f t="shared" si="490"/>
        <v>1087</v>
      </c>
      <c r="H1331" s="2">
        <f t="shared" si="491"/>
        <v>0.10986456438245401</v>
      </c>
      <c r="I1331" s="2"/>
      <c r="J1331" s="2">
        <f t="shared" si="493"/>
        <v>0.42834040832827974</v>
      </c>
      <c r="K1331" s="2">
        <f t="shared" si="494"/>
        <v>0.53820497271073375</v>
      </c>
      <c r="L1331" s="2">
        <f t="shared" si="495"/>
        <v>0</v>
      </c>
      <c r="M1331" s="2">
        <f t="shared" si="496"/>
        <v>3.3454618960986449E-2</v>
      </c>
      <c r="N1331" s="113">
        <v>4238</v>
      </c>
      <c r="O1331" s="113">
        <v>5325</v>
      </c>
      <c r="P1331" s="113"/>
      <c r="Q1331" s="113">
        <v>331</v>
      </c>
      <c r="R1331" s="113"/>
      <c r="S1331" s="113"/>
      <c r="T1331" s="113"/>
      <c r="U1331" s="113"/>
      <c r="V1331" s="113"/>
      <c r="W1331" s="113"/>
      <c r="X1331" s="113"/>
      <c r="Y1331" s="113"/>
      <c r="Z1331" s="113"/>
      <c r="AA1331" s="113"/>
      <c r="AB1331" s="113"/>
      <c r="AC1331" s="113"/>
      <c r="AD1331" s="113"/>
      <c r="AE1331" s="113"/>
      <c r="AG1331" s="7">
        <f>IF(Q1331&gt;0,RANK(Q1331,(N1331:P1331,Q1331:AE1331)),0)</f>
        <v>3</v>
      </c>
      <c r="AH1331" s="7">
        <f>IF(R1331&gt;0,RANK(R1331,(N1331:P1331,Q1331:AE1331)),0)</f>
        <v>0</v>
      </c>
      <c r="AI1331" s="7">
        <f>IF(T1331&gt;0,RANK(T1331,(N1331:P1331,Q1331:AE1331)),0)</f>
        <v>0</v>
      </c>
      <c r="AJ1331" s="7">
        <f>IF(S1331&gt;0,RANK(S1331,(N1331:P1331,Q1331:AE1331)),0)</f>
        <v>0</v>
      </c>
      <c r="AK1331" s="2">
        <f t="shared" si="497"/>
        <v>3.3454618960986456E-2</v>
      </c>
      <c r="AL1331" s="2">
        <f t="shared" si="498"/>
        <v>0</v>
      </c>
      <c r="AM1331" s="2">
        <f t="shared" si="499"/>
        <v>0</v>
      </c>
      <c r="AN1331" s="2">
        <f t="shared" si="500"/>
        <v>0</v>
      </c>
      <c r="AP1331" t="s">
        <v>2014</v>
      </c>
      <c r="AQ1331" t="s">
        <v>718</v>
      </c>
      <c r="AR1331">
        <v>4</v>
      </c>
      <c r="AT1331" s="97">
        <v>29</v>
      </c>
      <c r="AU1331" s="99">
        <v>169</v>
      </c>
      <c r="AV1331" s="103">
        <f t="shared" si="480"/>
        <v>29169</v>
      </c>
      <c r="AX1331" s="7" t="s">
        <v>1370</v>
      </c>
    </row>
    <row r="1332" spans="1:50" hidden="1" outlineLevel="1">
      <c r="A1332" t="s">
        <v>1394</v>
      </c>
      <c r="B1332" t="s">
        <v>718</v>
      </c>
      <c r="C1332" s="1">
        <f t="shared" si="492"/>
        <v>2372</v>
      </c>
      <c r="D1332" s="7">
        <f>IF(N1332&gt;0, RANK(N1332,(N1332:P1332,Q1332:AE1332)),0)</f>
        <v>2</v>
      </c>
      <c r="E1332" s="7">
        <f>IF(O1332&gt;0,RANK(O1332,(N1332:P1332,Q1332:AE1332)),0)</f>
        <v>1</v>
      </c>
      <c r="F1332" s="7">
        <f>IF(P1332&gt;0,RANK(P1332,(N1332:P1332,Q1332:AE1332)),0)</f>
        <v>0</v>
      </c>
      <c r="G1332" s="1">
        <f t="shared" si="490"/>
        <v>1015</v>
      </c>
      <c r="H1332" s="2">
        <f t="shared" si="491"/>
        <v>0.42790893760539628</v>
      </c>
      <c r="I1332" s="2"/>
      <c r="J1332" s="2">
        <f t="shared" si="493"/>
        <v>0.27782462057335583</v>
      </c>
      <c r="K1332" s="2">
        <f t="shared" si="494"/>
        <v>0.70573355817875216</v>
      </c>
      <c r="L1332" s="2">
        <f t="shared" si="495"/>
        <v>0</v>
      </c>
      <c r="M1332" s="2">
        <f t="shared" si="496"/>
        <v>1.6441821247891952E-2</v>
      </c>
      <c r="N1332" s="113">
        <v>659</v>
      </c>
      <c r="O1332" s="113">
        <v>1674</v>
      </c>
      <c r="P1332" s="113"/>
      <c r="Q1332" s="113">
        <v>39</v>
      </c>
      <c r="R1332" s="113"/>
      <c r="S1332" s="113"/>
      <c r="T1332" s="113"/>
      <c r="U1332" s="113"/>
      <c r="V1332" s="113"/>
      <c r="W1332" s="113"/>
      <c r="X1332" s="113"/>
      <c r="Y1332" s="113"/>
      <c r="Z1332" s="113"/>
      <c r="AA1332" s="113"/>
      <c r="AB1332" s="113"/>
      <c r="AC1332" s="113"/>
      <c r="AD1332" s="113"/>
      <c r="AE1332" s="113"/>
      <c r="AG1332" s="7">
        <f>IF(Q1332&gt;0,RANK(Q1332,(N1332:P1332,Q1332:AE1332)),0)</f>
        <v>3</v>
      </c>
      <c r="AH1332" s="7">
        <f>IF(R1332&gt;0,RANK(R1332,(N1332:P1332,Q1332:AE1332)),0)</f>
        <v>0</v>
      </c>
      <c r="AI1332" s="7">
        <f>IF(T1332&gt;0,RANK(T1332,(N1332:P1332,Q1332:AE1332)),0)</f>
        <v>0</v>
      </c>
      <c r="AJ1332" s="7">
        <f>IF(S1332&gt;0,RANK(S1332,(N1332:P1332,Q1332:AE1332)),0)</f>
        <v>0</v>
      </c>
      <c r="AK1332" s="2">
        <f t="shared" si="497"/>
        <v>1.6441821247892074E-2</v>
      </c>
      <c r="AL1332" s="2">
        <f t="shared" si="498"/>
        <v>0</v>
      </c>
      <c r="AM1332" s="2">
        <f t="shared" si="499"/>
        <v>0</v>
      </c>
      <c r="AN1332" s="2">
        <f t="shared" si="500"/>
        <v>0</v>
      </c>
      <c r="AP1332" t="s">
        <v>1394</v>
      </c>
      <c r="AQ1332" t="s">
        <v>718</v>
      </c>
      <c r="AR1332">
        <v>6</v>
      </c>
      <c r="AT1332" s="97">
        <v>29</v>
      </c>
      <c r="AU1332" s="99">
        <v>171</v>
      </c>
      <c r="AV1332" s="103">
        <f t="shared" si="480"/>
        <v>29171</v>
      </c>
      <c r="AX1332" s="7" t="s">
        <v>1370</v>
      </c>
    </row>
    <row r="1333" spans="1:50" hidden="1" outlineLevel="1">
      <c r="A1333" t="s">
        <v>429</v>
      </c>
      <c r="B1333" t="s">
        <v>718</v>
      </c>
      <c r="C1333" s="1">
        <f t="shared" si="492"/>
        <v>4357</v>
      </c>
      <c r="D1333" s="7">
        <f>IF(N1333&gt;0, RANK(N1333,(N1333:P1333,Q1333:AE1333)),0)</f>
        <v>1</v>
      </c>
      <c r="E1333" s="7">
        <f>IF(O1333&gt;0,RANK(O1333,(N1333:P1333,Q1333:AE1333)),0)</f>
        <v>2</v>
      </c>
      <c r="F1333" s="7">
        <f>IF(P1333&gt;0,RANK(P1333,(N1333:P1333,Q1333:AE1333)),0)</f>
        <v>0</v>
      </c>
      <c r="G1333" s="1">
        <f t="shared" si="490"/>
        <v>470</v>
      </c>
      <c r="H1333" s="2">
        <f t="shared" si="491"/>
        <v>0.10787238925866421</v>
      </c>
      <c r="I1333" s="2"/>
      <c r="J1333" s="2">
        <f t="shared" si="493"/>
        <v>0.54188661923341752</v>
      </c>
      <c r="K1333" s="2">
        <f t="shared" si="494"/>
        <v>0.43401422997475325</v>
      </c>
      <c r="L1333" s="2">
        <f t="shared" si="495"/>
        <v>0</v>
      </c>
      <c r="M1333" s="2">
        <f t="shared" si="496"/>
        <v>2.4099150791829227E-2</v>
      </c>
      <c r="N1333" s="113">
        <v>2361</v>
      </c>
      <c r="O1333" s="113">
        <v>1891</v>
      </c>
      <c r="P1333" s="113"/>
      <c r="Q1333" s="113">
        <v>105</v>
      </c>
      <c r="R1333" s="113"/>
      <c r="S1333" s="113"/>
      <c r="T1333" s="113"/>
      <c r="U1333" s="113"/>
      <c r="V1333" s="113"/>
      <c r="W1333" s="113"/>
      <c r="X1333" s="113"/>
      <c r="Y1333" s="113"/>
      <c r="Z1333" s="113"/>
      <c r="AA1333" s="113"/>
      <c r="AB1333" s="113"/>
      <c r="AC1333" s="113"/>
      <c r="AD1333" s="113"/>
      <c r="AE1333" s="113"/>
      <c r="AG1333" s="7">
        <f>IF(Q1333&gt;0,RANK(Q1333,(N1333:P1333,Q1333:AE1333)),0)</f>
        <v>3</v>
      </c>
      <c r="AH1333" s="7">
        <f>IF(R1333&gt;0,RANK(R1333,(N1333:P1333,Q1333:AE1333)),0)</f>
        <v>0</v>
      </c>
      <c r="AI1333" s="7">
        <f>IF(T1333&gt;0,RANK(T1333,(N1333:P1333,Q1333:AE1333)),0)</f>
        <v>0</v>
      </c>
      <c r="AJ1333" s="7">
        <f>IF(S1333&gt;0,RANK(S1333,(N1333:P1333,Q1333:AE1333)),0)</f>
        <v>0</v>
      </c>
      <c r="AK1333" s="2">
        <f t="shared" si="497"/>
        <v>2.4099150791829241E-2</v>
      </c>
      <c r="AL1333" s="2">
        <f t="shared" si="498"/>
        <v>0</v>
      </c>
      <c r="AM1333" s="2">
        <f t="shared" si="499"/>
        <v>0</v>
      </c>
      <c r="AN1333" s="2">
        <f t="shared" si="500"/>
        <v>0</v>
      </c>
      <c r="AP1333" t="s">
        <v>429</v>
      </c>
      <c r="AQ1333" t="s">
        <v>718</v>
      </c>
      <c r="AR1333">
        <v>9</v>
      </c>
      <c r="AT1333" s="97">
        <v>29</v>
      </c>
      <c r="AU1333" s="99">
        <v>173</v>
      </c>
      <c r="AV1333" s="103">
        <f t="shared" si="480"/>
        <v>29173</v>
      </c>
      <c r="AX1333" s="7" t="s">
        <v>1370</v>
      </c>
    </row>
    <row r="1334" spans="1:50" hidden="1" outlineLevel="1">
      <c r="A1334" t="s">
        <v>1268</v>
      </c>
      <c r="B1334" t="s">
        <v>718</v>
      </c>
      <c r="C1334" s="1">
        <f t="shared" si="492"/>
        <v>10112</v>
      </c>
      <c r="D1334" s="7">
        <f>IF(N1334&gt;0, RANK(N1334,(N1334:P1334,Q1334:AE1334)),0)</f>
        <v>1</v>
      </c>
      <c r="E1334" s="7">
        <f>IF(O1334&gt;0,RANK(O1334,(N1334:P1334,Q1334:AE1334)),0)</f>
        <v>2</v>
      </c>
      <c r="F1334" s="7">
        <f>IF(P1334&gt;0,RANK(P1334,(N1334:P1334,Q1334:AE1334)),0)</f>
        <v>0</v>
      </c>
      <c r="G1334" s="1">
        <f t="shared" si="490"/>
        <v>95</v>
      </c>
      <c r="H1334" s="2">
        <f t="shared" si="491"/>
        <v>9.394778481012658E-3</v>
      </c>
      <c r="I1334" s="2"/>
      <c r="J1334" s="2">
        <f t="shared" si="493"/>
        <v>0.486748417721519</v>
      </c>
      <c r="K1334" s="2">
        <f t="shared" si="494"/>
        <v>0.47735363924050633</v>
      </c>
      <c r="L1334" s="2">
        <f t="shared" si="495"/>
        <v>0</v>
      </c>
      <c r="M1334" s="2">
        <f t="shared" si="496"/>
        <v>3.5897943037974667E-2</v>
      </c>
      <c r="N1334" s="113">
        <v>4922</v>
      </c>
      <c r="O1334" s="113">
        <v>4827</v>
      </c>
      <c r="P1334" s="113"/>
      <c r="Q1334" s="113">
        <v>363</v>
      </c>
      <c r="R1334" s="113"/>
      <c r="S1334" s="113"/>
      <c r="T1334" s="113"/>
      <c r="U1334" s="113"/>
      <c r="V1334" s="113"/>
      <c r="W1334" s="113"/>
      <c r="X1334" s="113"/>
      <c r="Y1334" s="113"/>
      <c r="Z1334" s="113"/>
      <c r="AA1334" s="113"/>
      <c r="AB1334" s="113"/>
      <c r="AC1334" s="113"/>
      <c r="AD1334" s="113"/>
      <c r="AE1334" s="113"/>
      <c r="AG1334" s="7">
        <f>IF(Q1334&gt;0,RANK(Q1334,(N1334:P1334,Q1334:AE1334)),0)</f>
        <v>3</v>
      </c>
      <c r="AH1334" s="7">
        <f>IF(R1334&gt;0,RANK(R1334,(N1334:P1334,Q1334:AE1334)),0)</f>
        <v>0</v>
      </c>
      <c r="AI1334" s="7">
        <f>IF(T1334&gt;0,RANK(T1334,(N1334:P1334,Q1334:AE1334)),0)</f>
        <v>0</v>
      </c>
      <c r="AJ1334" s="7">
        <f>IF(S1334&gt;0,RANK(S1334,(N1334:P1334,Q1334:AE1334)),0)</f>
        <v>0</v>
      </c>
      <c r="AK1334" s="2">
        <f t="shared" si="497"/>
        <v>3.5897943037974681E-2</v>
      </c>
      <c r="AL1334" s="2">
        <f t="shared" si="498"/>
        <v>0</v>
      </c>
      <c r="AM1334" s="2">
        <f t="shared" si="499"/>
        <v>0</v>
      </c>
      <c r="AN1334" s="2">
        <f t="shared" si="500"/>
        <v>0</v>
      </c>
      <c r="AP1334" t="s">
        <v>1268</v>
      </c>
      <c r="AQ1334" t="s">
        <v>718</v>
      </c>
      <c r="AR1334">
        <v>9</v>
      </c>
      <c r="AT1334" s="97">
        <v>29</v>
      </c>
      <c r="AU1334" s="99">
        <v>175</v>
      </c>
      <c r="AV1334" s="103">
        <f t="shared" si="480"/>
        <v>29175</v>
      </c>
      <c r="AX1334" s="7" t="s">
        <v>1370</v>
      </c>
    </row>
    <row r="1335" spans="1:50" hidden="1" outlineLevel="1">
      <c r="A1335" t="s">
        <v>812</v>
      </c>
      <c r="B1335" t="s">
        <v>718</v>
      </c>
      <c r="C1335" s="1">
        <f t="shared" si="492"/>
        <v>9488</v>
      </c>
      <c r="D1335" s="7">
        <f>IF(N1335&gt;0, RANK(N1335,(N1335:P1335,Q1335:AE1335)),0)</f>
        <v>1</v>
      </c>
      <c r="E1335" s="7">
        <f>IF(O1335&gt;0,RANK(O1335,(N1335:P1335,Q1335:AE1335)),0)</f>
        <v>2</v>
      </c>
      <c r="F1335" s="7">
        <f>IF(P1335&gt;0,RANK(P1335,(N1335:P1335,Q1335:AE1335)),0)</f>
        <v>0</v>
      </c>
      <c r="G1335" s="1">
        <f t="shared" si="490"/>
        <v>203</v>
      </c>
      <c r="H1335" s="2">
        <f t="shared" si="491"/>
        <v>2.1395446880269814E-2</v>
      </c>
      <c r="I1335" s="2"/>
      <c r="J1335" s="2">
        <f t="shared" si="493"/>
        <v>0.48967116357504215</v>
      </c>
      <c r="K1335" s="2">
        <f t="shared" si="494"/>
        <v>0.46827571669477236</v>
      </c>
      <c r="L1335" s="2">
        <f t="shared" si="495"/>
        <v>0</v>
      </c>
      <c r="M1335" s="2">
        <f t="shared" si="496"/>
        <v>4.2053119730185495E-2</v>
      </c>
      <c r="N1335" s="113">
        <v>4646</v>
      </c>
      <c r="O1335" s="113">
        <v>4443</v>
      </c>
      <c r="P1335" s="113"/>
      <c r="Q1335" s="113">
        <v>399</v>
      </c>
      <c r="R1335" s="113"/>
      <c r="S1335" s="113"/>
      <c r="T1335" s="113"/>
      <c r="U1335" s="113"/>
      <c r="V1335" s="113"/>
      <c r="W1335" s="113"/>
      <c r="X1335" s="113"/>
      <c r="Y1335" s="113"/>
      <c r="Z1335" s="113"/>
      <c r="AA1335" s="113"/>
      <c r="AB1335" s="113"/>
      <c r="AC1335" s="113"/>
      <c r="AD1335" s="113"/>
      <c r="AE1335" s="113"/>
      <c r="AG1335" s="7">
        <f>IF(Q1335&gt;0,RANK(Q1335,(N1335:P1335,Q1335:AE1335)),0)</f>
        <v>3</v>
      </c>
      <c r="AH1335" s="7">
        <f>IF(R1335&gt;0,RANK(R1335,(N1335:P1335,Q1335:AE1335)),0)</f>
        <v>0</v>
      </c>
      <c r="AI1335" s="7">
        <f>IF(T1335&gt;0,RANK(T1335,(N1335:P1335,Q1335:AE1335)),0)</f>
        <v>0</v>
      </c>
      <c r="AJ1335" s="7">
        <f>IF(S1335&gt;0,RANK(S1335,(N1335:P1335,Q1335:AE1335)),0)</f>
        <v>0</v>
      </c>
      <c r="AK1335" s="2">
        <f t="shared" si="497"/>
        <v>4.2053119730185495E-2</v>
      </c>
      <c r="AL1335" s="2">
        <f t="shared" si="498"/>
        <v>0</v>
      </c>
      <c r="AM1335" s="2">
        <f t="shared" si="499"/>
        <v>0</v>
      </c>
      <c r="AN1335" s="2">
        <f t="shared" si="500"/>
        <v>0</v>
      </c>
      <c r="AP1335" t="s">
        <v>812</v>
      </c>
      <c r="AQ1335" t="s">
        <v>718</v>
      </c>
      <c r="AR1335">
        <v>4</v>
      </c>
      <c r="AT1335" s="97">
        <v>29</v>
      </c>
      <c r="AU1335" s="99">
        <v>177</v>
      </c>
      <c r="AV1335" s="103">
        <f t="shared" si="480"/>
        <v>29177</v>
      </c>
      <c r="AX1335" s="7" t="s">
        <v>1370</v>
      </c>
    </row>
    <row r="1336" spans="1:50" hidden="1" outlineLevel="1">
      <c r="A1336" t="s">
        <v>1028</v>
      </c>
      <c r="B1336" t="s">
        <v>718</v>
      </c>
      <c r="C1336" s="1">
        <f t="shared" si="492"/>
        <v>3151</v>
      </c>
      <c r="D1336" s="7">
        <f>IF(N1336&gt;0, RANK(N1336,(N1336:P1336,Q1336:AE1336)),0)</f>
        <v>1</v>
      </c>
      <c r="E1336" s="7">
        <f>IF(O1336&gt;0,RANK(O1336,(N1336:P1336,Q1336:AE1336)),0)</f>
        <v>2</v>
      </c>
      <c r="F1336" s="7">
        <f>IF(P1336&gt;0,RANK(P1336,(N1336:P1336,Q1336:AE1336)),0)</f>
        <v>0</v>
      </c>
      <c r="G1336" s="1">
        <f t="shared" si="490"/>
        <v>356</v>
      </c>
      <c r="H1336" s="2">
        <f t="shared" si="491"/>
        <v>0.11298000634719137</v>
      </c>
      <c r="I1336" s="2"/>
      <c r="J1336" s="2">
        <f t="shared" si="493"/>
        <v>0.54554109806410667</v>
      </c>
      <c r="K1336" s="2">
        <f t="shared" si="494"/>
        <v>0.43256109171691526</v>
      </c>
      <c r="L1336" s="2">
        <f t="shared" si="495"/>
        <v>0</v>
      </c>
      <c r="M1336" s="2">
        <f t="shared" si="496"/>
        <v>2.1897810218978075E-2</v>
      </c>
      <c r="N1336" s="113">
        <v>1719</v>
      </c>
      <c r="O1336" s="113">
        <v>1363</v>
      </c>
      <c r="P1336" s="113"/>
      <c r="Q1336" s="113">
        <v>69</v>
      </c>
      <c r="R1336" s="113"/>
      <c r="S1336" s="113"/>
      <c r="T1336" s="113"/>
      <c r="U1336" s="113"/>
      <c r="V1336" s="113"/>
      <c r="W1336" s="113"/>
      <c r="X1336" s="113"/>
      <c r="Y1336" s="113"/>
      <c r="Z1336" s="113"/>
      <c r="AA1336" s="113"/>
      <c r="AB1336" s="113"/>
      <c r="AC1336" s="113"/>
      <c r="AD1336" s="113"/>
      <c r="AE1336" s="113"/>
      <c r="AG1336" s="7">
        <f>IF(Q1336&gt;0,RANK(Q1336,(N1336:P1336,Q1336:AE1336)),0)</f>
        <v>3</v>
      </c>
      <c r="AH1336" s="7">
        <f>IF(R1336&gt;0,RANK(R1336,(N1336:P1336,Q1336:AE1336)),0)</f>
        <v>0</v>
      </c>
      <c r="AI1336" s="7">
        <f>IF(T1336&gt;0,RANK(T1336,(N1336:P1336,Q1336:AE1336)),0)</f>
        <v>0</v>
      </c>
      <c r="AJ1336" s="7">
        <f>IF(S1336&gt;0,RANK(S1336,(N1336:P1336,Q1336:AE1336)),0)</f>
        <v>0</v>
      </c>
      <c r="AK1336" s="2">
        <f t="shared" si="497"/>
        <v>2.1897810218978103E-2</v>
      </c>
      <c r="AL1336" s="2">
        <f t="shared" si="498"/>
        <v>0</v>
      </c>
      <c r="AM1336" s="2">
        <f t="shared" si="499"/>
        <v>0</v>
      </c>
      <c r="AN1336" s="2">
        <f t="shared" si="500"/>
        <v>0</v>
      </c>
      <c r="AP1336" t="s">
        <v>1028</v>
      </c>
      <c r="AQ1336" t="s">
        <v>718</v>
      </c>
      <c r="AR1336">
        <v>8</v>
      </c>
      <c r="AT1336" s="97">
        <v>29</v>
      </c>
      <c r="AU1336" s="99">
        <v>179</v>
      </c>
      <c r="AV1336" s="103">
        <f t="shared" si="480"/>
        <v>29179</v>
      </c>
      <c r="AX1336" s="7" t="s">
        <v>1370</v>
      </c>
    </row>
    <row r="1337" spans="1:50" hidden="1" outlineLevel="1">
      <c r="A1337" t="s">
        <v>11</v>
      </c>
      <c r="B1337" t="s">
        <v>718</v>
      </c>
      <c r="C1337" s="1">
        <f t="shared" si="492"/>
        <v>4756</v>
      </c>
      <c r="D1337" s="7">
        <f>IF(N1337&gt;0, RANK(N1337,(N1337:P1337,Q1337:AE1337)),0)</f>
        <v>2</v>
      </c>
      <c r="E1337" s="7">
        <f>IF(O1337&gt;0,RANK(O1337,(N1337:P1337,Q1337:AE1337)),0)</f>
        <v>1</v>
      </c>
      <c r="F1337" s="7">
        <f>IF(P1337&gt;0,RANK(P1337,(N1337:P1337,Q1337:AE1337)),0)</f>
        <v>0</v>
      </c>
      <c r="G1337" s="1">
        <f t="shared" si="490"/>
        <v>1022</v>
      </c>
      <c r="H1337" s="2">
        <f t="shared" si="491"/>
        <v>0.21488645920941968</v>
      </c>
      <c r="I1337" s="2"/>
      <c r="J1337" s="2">
        <f t="shared" si="493"/>
        <v>0.38099243061396132</v>
      </c>
      <c r="K1337" s="2">
        <f t="shared" si="494"/>
        <v>0.595878889823381</v>
      </c>
      <c r="L1337" s="2">
        <f t="shared" si="495"/>
        <v>0</v>
      </c>
      <c r="M1337" s="2">
        <f t="shared" si="496"/>
        <v>2.3128679562657628E-2</v>
      </c>
      <c r="N1337" s="113">
        <v>1812</v>
      </c>
      <c r="O1337" s="113">
        <v>2834</v>
      </c>
      <c r="P1337" s="113"/>
      <c r="Q1337" s="113">
        <v>110</v>
      </c>
      <c r="R1337" s="113"/>
      <c r="S1337" s="113"/>
      <c r="T1337" s="113"/>
      <c r="U1337" s="113"/>
      <c r="V1337" s="113"/>
      <c r="W1337" s="113"/>
      <c r="X1337" s="113"/>
      <c r="Y1337" s="113"/>
      <c r="Z1337" s="113"/>
      <c r="AA1337" s="113"/>
      <c r="AB1337" s="113"/>
      <c r="AC1337" s="113"/>
      <c r="AD1337" s="113"/>
      <c r="AE1337" s="113"/>
      <c r="AG1337" s="7">
        <f>IF(Q1337&gt;0,RANK(Q1337,(N1337:P1337,Q1337:AE1337)),0)</f>
        <v>3</v>
      </c>
      <c r="AH1337" s="7">
        <f>IF(R1337&gt;0,RANK(R1337,(N1337:P1337,Q1337:AE1337)),0)</f>
        <v>0</v>
      </c>
      <c r="AI1337" s="7">
        <f>IF(T1337&gt;0,RANK(T1337,(N1337:P1337,Q1337:AE1337)),0)</f>
        <v>0</v>
      </c>
      <c r="AJ1337" s="7">
        <f>IF(S1337&gt;0,RANK(S1337,(N1337:P1337,Q1337:AE1337)),0)</f>
        <v>0</v>
      </c>
      <c r="AK1337" s="2">
        <f t="shared" si="497"/>
        <v>2.3128679562657694E-2</v>
      </c>
      <c r="AL1337" s="2">
        <f t="shared" si="498"/>
        <v>0</v>
      </c>
      <c r="AM1337" s="2">
        <f t="shared" si="499"/>
        <v>0</v>
      </c>
      <c r="AN1337" s="2">
        <f t="shared" si="500"/>
        <v>0</v>
      </c>
      <c r="AP1337" t="s">
        <v>11</v>
      </c>
      <c r="AQ1337" t="s">
        <v>718</v>
      </c>
      <c r="AR1337">
        <v>8</v>
      </c>
      <c r="AT1337" s="97">
        <v>29</v>
      </c>
      <c r="AU1337" s="99">
        <v>181</v>
      </c>
      <c r="AV1337" s="103">
        <f t="shared" si="480"/>
        <v>29181</v>
      </c>
      <c r="AX1337" s="7" t="s">
        <v>1370</v>
      </c>
    </row>
    <row r="1338" spans="1:50" hidden="1" outlineLevel="1">
      <c r="A1338" t="s">
        <v>938</v>
      </c>
      <c r="B1338" t="s">
        <v>718</v>
      </c>
      <c r="C1338" s="1">
        <f t="shared" si="492"/>
        <v>105609</v>
      </c>
      <c r="D1338" s="7">
        <f>IF(N1338&gt;0, RANK(N1338,(N1338:P1338,Q1338:AE1338)),0)</f>
        <v>2</v>
      </c>
      <c r="E1338" s="7">
        <f>IF(O1338&gt;0,RANK(O1338,(N1338:P1338,Q1338:AE1338)),0)</f>
        <v>1</v>
      </c>
      <c r="F1338" s="7">
        <f>IF(P1338&gt;0,RANK(P1338,(N1338:P1338,Q1338:AE1338)),0)</f>
        <v>0</v>
      </c>
      <c r="G1338" s="1">
        <f t="shared" si="490"/>
        <v>20435</v>
      </c>
      <c r="H1338" s="2">
        <f t="shared" si="491"/>
        <v>0.19349676637407798</v>
      </c>
      <c r="I1338" s="2"/>
      <c r="J1338" s="2">
        <f t="shared" si="493"/>
        <v>0.38715450387751044</v>
      </c>
      <c r="K1338" s="2">
        <f t="shared" si="494"/>
        <v>0.58065127025158836</v>
      </c>
      <c r="L1338" s="2">
        <f t="shared" si="495"/>
        <v>0</v>
      </c>
      <c r="M1338" s="2">
        <f t="shared" si="496"/>
        <v>3.2194225870901261E-2</v>
      </c>
      <c r="N1338" s="113">
        <v>40887</v>
      </c>
      <c r="O1338" s="113">
        <v>61322</v>
      </c>
      <c r="P1338" s="113"/>
      <c r="Q1338" s="113">
        <v>3400</v>
      </c>
      <c r="R1338" s="113"/>
      <c r="S1338" s="113"/>
      <c r="T1338" s="113"/>
      <c r="U1338" s="113"/>
      <c r="V1338" s="113"/>
      <c r="W1338" s="113"/>
      <c r="X1338" s="113"/>
      <c r="Y1338" s="113"/>
      <c r="Z1338" s="113"/>
      <c r="AA1338" s="113"/>
      <c r="AB1338" s="113"/>
      <c r="AC1338" s="113"/>
      <c r="AD1338" s="113"/>
      <c r="AE1338" s="113"/>
      <c r="AG1338" s="7">
        <f>IF(Q1338&gt;0,RANK(Q1338,(N1338:P1338,Q1338:AE1338)),0)</f>
        <v>3</v>
      </c>
      <c r="AH1338" s="7">
        <f>IF(R1338&gt;0,RANK(R1338,(N1338:P1338,Q1338:AE1338)),0)</f>
        <v>0</v>
      </c>
      <c r="AI1338" s="7">
        <f>IF(T1338&gt;0,RANK(T1338,(N1338:P1338,Q1338:AE1338)),0)</f>
        <v>0</v>
      </c>
      <c r="AJ1338" s="7">
        <f>IF(S1338&gt;0,RANK(S1338,(N1338:P1338,Q1338:AE1338)),0)</f>
        <v>0</v>
      </c>
      <c r="AK1338" s="2">
        <f t="shared" si="497"/>
        <v>3.2194225870901157E-2</v>
      </c>
      <c r="AL1338" s="2">
        <f t="shared" si="498"/>
        <v>0</v>
      </c>
      <c r="AM1338" s="2">
        <f t="shared" si="499"/>
        <v>0</v>
      </c>
      <c r="AN1338" s="2">
        <f t="shared" si="500"/>
        <v>0</v>
      </c>
      <c r="AP1338" t="s">
        <v>938</v>
      </c>
      <c r="AQ1338" t="s">
        <v>718</v>
      </c>
      <c r="AR1338">
        <v>0</v>
      </c>
      <c r="AT1338" s="97">
        <v>29</v>
      </c>
      <c r="AU1338" s="99">
        <v>183</v>
      </c>
      <c r="AV1338" s="103">
        <f t="shared" si="480"/>
        <v>29183</v>
      </c>
      <c r="AX1338" s="7" t="s">
        <v>1370</v>
      </c>
    </row>
    <row r="1339" spans="1:50" hidden="1" outlineLevel="1">
      <c r="A1339" t="s">
        <v>282</v>
      </c>
      <c r="B1339" t="s">
        <v>718</v>
      </c>
      <c r="C1339" s="1">
        <f t="shared" si="492"/>
        <v>4505</v>
      </c>
      <c r="D1339" s="7">
        <f>IF(N1339&gt;0, RANK(N1339,(N1339:P1339,Q1339:AE1339)),0)</f>
        <v>2</v>
      </c>
      <c r="E1339" s="7">
        <f>IF(O1339&gt;0,RANK(O1339,(N1339:P1339,Q1339:AE1339)),0)</f>
        <v>1</v>
      </c>
      <c r="F1339" s="7">
        <f>IF(P1339&gt;0,RANK(P1339,(N1339:P1339,Q1339:AE1339)),0)</f>
        <v>0</v>
      </c>
      <c r="G1339" s="1">
        <f t="shared" si="490"/>
        <v>228</v>
      </c>
      <c r="H1339" s="2">
        <f t="shared" si="491"/>
        <v>5.0610432852386235E-2</v>
      </c>
      <c r="I1339" s="2"/>
      <c r="J1339" s="2">
        <f t="shared" si="493"/>
        <v>0.45904550499445063</v>
      </c>
      <c r="K1339" s="2">
        <f t="shared" si="494"/>
        <v>0.50965593784683683</v>
      </c>
      <c r="L1339" s="2">
        <f t="shared" si="495"/>
        <v>0</v>
      </c>
      <c r="M1339" s="2">
        <f t="shared" si="496"/>
        <v>3.1298557158712548E-2</v>
      </c>
      <c r="N1339" s="113">
        <v>2068</v>
      </c>
      <c r="O1339" s="113">
        <v>2296</v>
      </c>
      <c r="P1339" s="113"/>
      <c r="Q1339" s="113">
        <v>141</v>
      </c>
      <c r="R1339" s="113"/>
      <c r="S1339" s="113"/>
      <c r="T1339" s="113"/>
      <c r="U1339" s="113"/>
      <c r="V1339" s="113"/>
      <c r="W1339" s="113"/>
      <c r="X1339" s="113"/>
      <c r="Y1339" s="113"/>
      <c r="Z1339" s="113"/>
      <c r="AA1339" s="113"/>
      <c r="AB1339" s="113"/>
      <c r="AC1339" s="113"/>
      <c r="AD1339" s="113"/>
      <c r="AE1339" s="113"/>
      <c r="AG1339" s="7">
        <f>IF(Q1339&gt;0,RANK(Q1339,(N1339:P1339,Q1339:AE1339)),0)</f>
        <v>3</v>
      </c>
      <c r="AH1339" s="7">
        <f>IF(R1339&gt;0,RANK(R1339,(N1339:P1339,Q1339:AE1339)),0)</f>
        <v>0</v>
      </c>
      <c r="AI1339" s="7">
        <f>IF(T1339&gt;0,RANK(T1339,(N1339:P1339,Q1339:AE1339)),0)</f>
        <v>0</v>
      </c>
      <c r="AJ1339" s="7">
        <f>IF(S1339&gt;0,RANK(S1339,(N1339:P1339,Q1339:AE1339)),0)</f>
        <v>0</v>
      </c>
      <c r="AK1339" s="2">
        <f t="shared" si="497"/>
        <v>3.1298557158712541E-2</v>
      </c>
      <c r="AL1339" s="2">
        <f t="shared" si="498"/>
        <v>0</v>
      </c>
      <c r="AM1339" s="2">
        <f t="shared" si="499"/>
        <v>0</v>
      </c>
      <c r="AN1339" s="2">
        <f t="shared" si="500"/>
        <v>0</v>
      </c>
      <c r="AP1339" t="s">
        <v>282</v>
      </c>
      <c r="AQ1339" t="s">
        <v>718</v>
      </c>
      <c r="AR1339">
        <v>4</v>
      </c>
      <c r="AT1339" s="97">
        <v>29</v>
      </c>
      <c r="AU1339" s="99">
        <v>185</v>
      </c>
      <c r="AV1339" s="103">
        <f t="shared" si="480"/>
        <v>29185</v>
      </c>
      <c r="AX1339" s="7" t="s">
        <v>1370</v>
      </c>
    </row>
    <row r="1340" spans="1:50" hidden="1" outlineLevel="1">
      <c r="A1340" t="s">
        <v>1108</v>
      </c>
      <c r="B1340" t="s">
        <v>718</v>
      </c>
      <c r="C1340" s="1">
        <f t="shared" si="492"/>
        <v>18715</v>
      </c>
      <c r="D1340" s="7">
        <f>IF(N1340&gt;0, RANK(N1340,(N1340:P1340,Q1340:AE1340)),0)</f>
        <v>1</v>
      </c>
      <c r="E1340" s="7">
        <f>IF(O1340&gt;0,RANK(O1340,(N1340:P1340,Q1340:AE1340)),0)</f>
        <v>2</v>
      </c>
      <c r="F1340" s="7">
        <f>IF(P1340&gt;0,RANK(P1340,(N1340:P1340,Q1340:AE1340)),0)</f>
        <v>0</v>
      </c>
      <c r="G1340" s="1">
        <f t="shared" si="490"/>
        <v>16</v>
      </c>
      <c r="H1340" s="2">
        <f t="shared" si="491"/>
        <v>8.5492920117552767E-4</v>
      </c>
      <c r="I1340" s="2"/>
      <c r="J1340" s="2">
        <f t="shared" si="493"/>
        <v>0.48538605396740581</v>
      </c>
      <c r="K1340" s="2">
        <f t="shared" si="494"/>
        <v>0.48453112476623028</v>
      </c>
      <c r="L1340" s="2">
        <f t="shared" si="495"/>
        <v>0</v>
      </c>
      <c r="M1340" s="2">
        <f t="shared" si="496"/>
        <v>3.0082821266363968E-2</v>
      </c>
      <c r="N1340" s="113">
        <v>9084</v>
      </c>
      <c r="O1340" s="113">
        <v>9068</v>
      </c>
      <c r="P1340" s="113"/>
      <c r="Q1340" s="113">
        <v>563</v>
      </c>
      <c r="R1340" s="113"/>
      <c r="S1340" s="113"/>
      <c r="T1340" s="113"/>
      <c r="U1340" s="113"/>
      <c r="V1340" s="113"/>
      <c r="W1340" s="113"/>
      <c r="X1340" s="113"/>
      <c r="Y1340" s="113"/>
      <c r="Z1340" s="113"/>
      <c r="AA1340" s="113"/>
      <c r="AB1340" s="113"/>
      <c r="AC1340" s="113"/>
      <c r="AD1340" s="113"/>
      <c r="AE1340" s="113"/>
      <c r="AG1340" s="7">
        <f>IF(Q1340&gt;0,RANK(Q1340,(N1340:P1340,Q1340:AE1340)),0)</f>
        <v>3</v>
      </c>
      <c r="AH1340" s="7">
        <f>IF(R1340&gt;0,RANK(R1340,(N1340:P1340,Q1340:AE1340)),0)</f>
        <v>0</v>
      </c>
      <c r="AI1340" s="7">
        <f>IF(T1340&gt;0,RANK(T1340,(N1340:P1340,Q1340:AE1340)),0)</f>
        <v>0</v>
      </c>
      <c r="AJ1340" s="7">
        <f>IF(S1340&gt;0,RANK(S1340,(N1340:P1340,Q1340:AE1340)),0)</f>
        <v>0</v>
      </c>
      <c r="AK1340" s="2">
        <f t="shared" si="497"/>
        <v>3.0082821266363878E-2</v>
      </c>
      <c r="AL1340" s="2">
        <f t="shared" si="498"/>
        <v>0</v>
      </c>
      <c r="AM1340" s="2">
        <f t="shared" si="499"/>
        <v>0</v>
      </c>
      <c r="AN1340" s="2">
        <f t="shared" si="500"/>
        <v>0</v>
      </c>
      <c r="AP1340" t="s">
        <v>1108</v>
      </c>
      <c r="AQ1340" t="s">
        <v>718</v>
      </c>
      <c r="AR1340">
        <v>8</v>
      </c>
      <c r="AT1340" s="97">
        <v>29</v>
      </c>
      <c r="AU1340" s="99">
        <v>187</v>
      </c>
      <c r="AV1340" s="103">
        <f t="shared" ref="AV1340:AV1361" si="501">1000*AT1340+AU1340</f>
        <v>29187</v>
      </c>
      <c r="AX1340" s="7" t="s">
        <v>1370</v>
      </c>
    </row>
    <row r="1341" spans="1:50" hidden="1" outlineLevel="1">
      <c r="A1341" t="s">
        <v>1875</v>
      </c>
      <c r="B1341" t="s">
        <v>718</v>
      </c>
      <c r="C1341" s="1">
        <f t="shared" si="492"/>
        <v>530931</v>
      </c>
      <c r="D1341" s="7">
        <f>IF(N1341&gt;0, RANK(N1341,(N1341:P1341,Q1341:AE1341)),0)</f>
        <v>2</v>
      </c>
      <c r="E1341" s="7">
        <f>IF(O1341&gt;0,RANK(O1341,(N1341:P1341,Q1341:AE1341)),0)</f>
        <v>1</v>
      </c>
      <c r="F1341" s="7">
        <f>IF(P1341&gt;0,RANK(P1341,(N1341:P1341,Q1341:AE1341)),0)</f>
        <v>0</v>
      </c>
      <c r="G1341" s="1">
        <f t="shared" si="490"/>
        <v>35365</v>
      </c>
      <c r="H1341" s="2">
        <f t="shared" si="491"/>
        <v>6.6609408755563343E-2</v>
      </c>
      <c r="I1341" s="2"/>
      <c r="J1341" s="2">
        <f t="shared" si="493"/>
        <v>0.45457884357854411</v>
      </c>
      <c r="K1341" s="2">
        <f t="shared" si="494"/>
        <v>0.52118825233410748</v>
      </c>
      <c r="L1341" s="2">
        <f t="shared" si="495"/>
        <v>0</v>
      </c>
      <c r="M1341" s="2">
        <f t="shared" si="496"/>
        <v>2.4232904087348461E-2</v>
      </c>
      <c r="N1341" s="113">
        <v>241350</v>
      </c>
      <c r="O1341" s="113">
        <v>276715</v>
      </c>
      <c r="P1341" s="113"/>
      <c r="Q1341" s="113">
        <v>12866</v>
      </c>
      <c r="R1341" s="113"/>
      <c r="S1341" s="113"/>
      <c r="T1341" s="113"/>
      <c r="U1341" s="113"/>
      <c r="V1341" s="113"/>
      <c r="W1341" s="113"/>
      <c r="X1341" s="113"/>
      <c r="Y1341" s="113"/>
      <c r="Z1341" s="113"/>
      <c r="AA1341" s="113"/>
      <c r="AB1341" s="113"/>
      <c r="AC1341" s="113"/>
      <c r="AD1341" s="113"/>
      <c r="AE1341" s="113"/>
      <c r="AG1341" s="7">
        <f>IF(Q1341&gt;0,RANK(Q1341,(N1341:P1341,Q1341:AE1341)),0)</f>
        <v>3</v>
      </c>
      <c r="AH1341" s="7">
        <f>IF(R1341&gt;0,RANK(R1341,(N1341:P1341,Q1341:AE1341)),0)</f>
        <v>0</v>
      </c>
      <c r="AI1341" s="7">
        <f>IF(T1341&gt;0,RANK(T1341,(N1341:P1341,Q1341:AE1341)),0)</f>
        <v>0</v>
      </c>
      <c r="AJ1341" s="7">
        <f>IF(S1341&gt;0,RANK(S1341,(N1341:P1341,Q1341:AE1341)),0)</f>
        <v>0</v>
      </c>
      <c r="AK1341" s="2">
        <f t="shared" si="497"/>
        <v>2.4232904087348451E-2</v>
      </c>
      <c r="AL1341" s="2">
        <f t="shared" si="498"/>
        <v>0</v>
      </c>
      <c r="AM1341" s="2">
        <f t="shared" si="499"/>
        <v>0</v>
      </c>
      <c r="AN1341" s="2">
        <f t="shared" si="500"/>
        <v>0</v>
      </c>
      <c r="AP1341" t="s">
        <v>1875</v>
      </c>
      <c r="AQ1341" t="s">
        <v>718</v>
      </c>
      <c r="AR1341">
        <v>0</v>
      </c>
      <c r="AT1341" s="97">
        <v>29</v>
      </c>
      <c r="AU1341" s="99">
        <v>189</v>
      </c>
      <c r="AV1341" s="103">
        <f t="shared" si="501"/>
        <v>29189</v>
      </c>
      <c r="AX1341" s="7" t="s">
        <v>1370</v>
      </c>
    </row>
    <row r="1342" spans="1:50" hidden="1" outlineLevel="1">
      <c r="A1342" t="s">
        <v>1848</v>
      </c>
      <c r="B1342" t="s">
        <v>718</v>
      </c>
      <c r="C1342" s="1">
        <f>SUM(N1342:AE1342)</f>
        <v>7053</v>
      </c>
      <c r="D1342" s="7">
        <f>IF(N1342&gt;0, RANK(N1342,(N1342:P1342,Q1342:AE1342)),0)</f>
        <v>1</v>
      </c>
      <c r="E1342" s="7">
        <f>IF(O1342&gt;0,RANK(O1342,(N1342:P1342,Q1342:AE1342)),0)</f>
        <v>2</v>
      </c>
      <c r="F1342" s="7">
        <f>IF(P1342&gt;0,RANK(P1342,(N1342:P1342,Q1342:AE1342)),0)</f>
        <v>0</v>
      </c>
      <c r="G1342" s="1">
        <f>IF(C1342&gt;0,MAX(N1342:P1342)-LARGE(N1342:P1342,2),0)</f>
        <v>276</v>
      </c>
      <c r="H1342" s="2">
        <f>IF(C1342&gt;0,G1342/C1342,0)</f>
        <v>3.9132284134410888E-2</v>
      </c>
      <c r="I1342" s="2"/>
      <c r="J1342" s="2">
        <f>IF($C1342=0,"-",N1342/$C1342)</f>
        <v>0.50106337728626116</v>
      </c>
      <c r="K1342" s="2">
        <f>IF($C1342=0,"-",O1342/$C1342)</f>
        <v>0.46193109315185027</v>
      </c>
      <c r="L1342" s="2">
        <f>IF($C1342=0,"-",P1342/$C1342)</f>
        <v>0</v>
      </c>
      <c r="M1342" s="2">
        <f>IF(C1342=0,"-",(1-J1342-K1342-L1342))</f>
        <v>3.7005529561888573E-2</v>
      </c>
      <c r="N1342" s="113">
        <v>3534</v>
      </c>
      <c r="O1342" s="113">
        <v>3258</v>
      </c>
      <c r="P1342" s="113"/>
      <c r="Q1342" s="113">
        <v>261</v>
      </c>
      <c r="R1342" s="113"/>
      <c r="S1342" s="113"/>
      <c r="T1342" s="113"/>
      <c r="U1342" s="113"/>
      <c r="V1342" s="113"/>
      <c r="W1342" s="113"/>
      <c r="X1342" s="113"/>
      <c r="Y1342" s="113"/>
      <c r="Z1342" s="113"/>
      <c r="AA1342" s="113"/>
      <c r="AB1342" s="113"/>
      <c r="AC1342" s="113"/>
      <c r="AD1342" s="113"/>
      <c r="AE1342" s="113"/>
      <c r="AG1342" s="7">
        <f>IF(Q1342&gt;0,RANK(Q1342,(N1342:P1342,Q1342:AE1342)),0)</f>
        <v>3</v>
      </c>
      <c r="AH1342" s="7">
        <f>IF(R1342&gt;0,RANK(R1342,(N1342:P1342,Q1342:AE1342)),0)</f>
        <v>0</v>
      </c>
      <c r="AI1342" s="7">
        <f>IF(T1342&gt;0,RANK(T1342,(N1342:P1342,Q1342:AE1342)),0)</f>
        <v>0</v>
      </c>
      <c r="AJ1342" s="7">
        <f>IF(S1342&gt;0,RANK(S1342,(N1342:P1342,Q1342:AE1342)),0)</f>
        <v>0</v>
      </c>
      <c r="AK1342" s="2">
        <f>IF($C1342=0,"-",Q1342/$C1342)</f>
        <v>3.7005529561888559E-2</v>
      </c>
      <c r="AL1342" s="2">
        <f>IF($C1342=0,"-",R1342/$C1342)</f>
        <v>0</v>
      </c>
      <c r="AM1342" s="2">
        <f>IF($C1342=0,"-",T1342/$C1342)</f>
        <v>0</v>
      </c>
      <c r="AN1342" s="2">
        <f>IF($C1342=0,"-",S1342/$C1342)</f>
        <v>0</v>
      </c>
      <c r="AP1342" t="s">
        <v>1848</v>
      </c>
      <c r="AQ1342" t="s">
        <v>718</v>
      </c>
      <c r="AR1342">
        <v>3</v>
      </c>
      <c r="AT1342" s="97">
        <v>29</v>
      </c>
      <c r="AU1342" s="99">
        <v>186</v>
      </c>
      <c r="AV1342" s="103">
        <f>1000*AT1342+AU1342</f>
        <v>29186</v>
      </c>
      <c r="AX1342" s="7" t="s">
        <v>1370</v>
      </c>
    </row>
    <row r="1343" spans="1:50" hidden="1" outlineLevel="1">
      <c r="A1343" t="s">
        <v>408</v>
      </c>
      <c r="B1343" t="s">
        <v>718</v>
      </c>
      <c r="C1343" s="1">
        <f t="shared" ref="C1343:C1362" si="502">SUM(N1343:AE1343)</f>
        <v>10073</v>
      </c>
      <c r="D1343" s="7">
        <f>IF(N1343&gt;0, RANK(N1343,(N1343:P1343,Q1343:AE1343)),0)</f>
        <v>2</v>
      </c>
      <c r="E1343" s="7">
        <f>IF(O1343&gt;0,RANK(O1343,(N1343:P1343,Q1343:AE1343)),0)</f>
        <v>1</v>
      </c>
      <c r="F1343" s="7">
        <f>IF(P1343&gt;0,RANK(P1343,(N1343:P1343,Q1343:AE1343)),0)</f>
        <v>0</v>
      </c>
      <c r="G1343" s="1">
        <f t="shared" si="490"/>
        <v>596</v>
      </c>
      <c r="H1343" s="2">
        <f t="shared" si="491"/>
        <v>5.9168073066613723E-2</v>
      </c>
      <c r="I1343" s="2"/>
      <c r="J1343" s="2">
        <f t="shared" ref="J1343:J1362" si="503">IF($C1343=0,"-",N1343/$C1343)</f>
        <v>0.45388662761838577</v>
      </c>
      <c r="K1343" s="2">
        <f t="shared" ref="K1343:K1362" si="504">IF($C1343=0,"-",O1343/$C1343)</f>
        <v>0.51305470068499948</v>
      </c>
      <c r="L1343" s="2">
        <f t="shared" ref="L1343:L1362" si="505">IF($C1343=0,"-",P1343/$C1343)</f>
        <v>0</v>
      </c>
      <c r="M1343" s="2">
        <f t="shared" ref="M1343:M1362" si="506">IF(C1343=0,"-",(1-J1343-K1343-L1343))</f>
        <v>3.3058671696614805E-2</v>
      </c>
      <c r="N1343" s="113">
        <v>4572</v>
      </c>
      <c r="O1343" s="113">
        <v>5168</v>
      </c>
      <c r="P1343" s="113"/>
      <c r="Q1343" s="113">
        <v>333</v>
      </c>
      <c r="R1343" s="113"/>
      <c r="S1343" s="113"/>
      <c r="T1343" s="113"/>
      <c r="U1343" s="113"/>
      <c r="V1343" s="113"/>
      <c r="W1343" s="113"/>
      <c r="X1343" s="113"/>
      <c r="Y1343" s="113"/>
      <c r="Z1343" s="113"/>
      <c r="AA1343" s="113"/>
      <c r="AB1343" s="113"/>
      <c r="AC1343" s="113"/>
      <c r="AD1343" s="113"/>
      <c r="AE1343" s="113"/>
      <c r="AG1343" s="7">
        <f>IF(Q1343&gt;0,RANK(Q1343,(N1343:P1343,Q1343:AE1343)),0)</f>
        <v>3</v>
      </c>
      <c r="AH1343" s="7">
        <f>IF(R1343&gt;0,RANK(R1343,(N1343:P1343,Q1343:AE1343)),0)</f>
        <v>0</v>
      </c>
      <c r="AI1343" s="7">
        <f>IF(T1343&gt;0,RANK(T1343,(N1343:P1343,Q1343:AE1343)),0)</f>
        <v>0</v>
      </c>
      <c r="AJ1343" s="7">
        <f>IF(S1343&gt;0,RANK(S1343,(N1343:P1343,Q1343:AE1343)),0)</f>
        <v>0</v>
      </c>
      <c r="AK1343" s="2">
        <f t="shared" ref="AK1343:AK1362" si="507">IF($C1343=0,"-",Q1343/$C1343)</f>
        <v>3.3058671696614715E-2</v>
      </c>
      <c r="AL1343" s="2">
        <f t="shared" ref="AL1343:AL1362" si="508">IF($C1343=0,"-",R1343/$C1343)</f>
        <v>0</v>
      </c>
      <c r="AM1343" s="2">
        <f t="shared" ref="AM1343:AM1362" si="509">IF($C1343=0,"-",T1343/$C1343)</f>
        <v>0</v>
      </c>
      <c r="AN1343" s="2">
        <f t="shared" ref="AN1343:AN1362" si="510">IF($C1343=0,"-",S1343/$C1343)</f>
        <v>0</v>
      </c>
      <c r="AP1343" t="s">
        <v>408</v>
      </c>
      <c r="AQ1343" t="s">
        <v>718</v>
      </c>
      <c r="AR1343">
        <v>4</v>
      </c>
      <c r="AT1343" s="97">
        <v>29</v>
      </c>
      <c r="AU1343" s="99">
        <v>195</v>
      </c>
      <c r="AV1343" s="103">
        <f t="shared" si="501"/>
        <v>29195</v>
      </c>
      <c r="AX1343" s="7" t="s">
        <v>1370</v>
      </c>
    </row>
    <row r="1344" spans="1:50" hidden="1" outlineLevel="1">
      <c r="A1344" t="s">
        <v>880</v>
      </c>
      <c r="B1344" t="s">
        <v>718</v>
      </c>
      <c r="C1344" s="1">
        <f t="shared" si="502"/>
        <v>2085</v>
      </c>
      <c r="D1344" s="7">
        <f>IF(N1344&gt;0, RANK(N1344,(N1344:P1344,Q1344:AE1344)),0)</f>
        <v>2</v>
      </c>
      <c r="E1344" s="7">
        <f>IF(O1344&gt;0,RANK(O1344,(N1344:P1344,Q1344:AE1344)),0)</f>
        <v>1</v>
      </c>
      <c r="F1344" s="7">
        <f>IF(P1344&gt;0,RANK(P1344,(N1344:P1344,Q1344:AE1344)),0)</f>
        <v>0</v>
      </c>
      <c r="G1344" s="1">
        <f t="shared" si="490"/>
        <v>184</v>
      </c>
      <c r="H1344" s="2">
        <f t="shared" si="491"/>
        <v>8.8249400479616311E-2</v>
      </c>
      <c r="I1344" s="2"/>
      <c r="J1344" s="2">
        <f t="shared" si="503"/>
        <v>0.44364508393285373</v>
      </c>
      <c r="K1344" s="2">
        <f t="shared" si="504"/>
        <v>0.53189448441247</v>
      </c>
      <c r="L1344" s="2">
        <f t="shared" si="505"/>
        <v>0</v>
      </c>
      <c r="M1344" s="2">
        <f t="shared" si="506"/>
        <v>2.4460431654676262E-2</v>
      </c>
      <c r="N1344" s="113">
        <v>925</v>
      </c>
      <c r="O1344" s="113">
        <v>1109</v>
      </c>
      <c r="P1344" s="113"/>
      <c r="Q1344" s="113">
        <v>51</v>
      </c>
      <c r="R1344" s="113"/>
      <c r="S1344" s="113"/>
      <c r="T1344" s="113"/>
      <c r="U1344" s="113"/>
      <c r="V1344" s="113"/>
      <c r="W1344" s="113"/>
      <c r="X1344" s="113"/>
      <c r="Y1344" s="113"/>
      <c r="Z1344" s="113"/>
      <c r="AA1344" s="113"/>
      <c r="AB1344" s="113"/>
      <c r="AC1344" s="113"/>
      <c r="AD1344" s="113"/>
      <c r="AE1344" s="113"/>
      <c r="AG1344" s="7">
        <f>IF(Q1344&gt;0,RANK(Q1344,(N1344:P1344,Q1344:AE1344)),0)</f>
        <v>3</v>
      </c>
      <c r="AH1344" s="7">
        <f>IF(R1344&gt;0,RANK(R1344,(N1344:P1344,Q1344:AE1344)),0)</f>
        <v>0</v>
      </c>
      <c r="AI1344" s="7">
        <f>IF(T1344&gt;0,RANK(T1344,(N1344:P1344,Q1344:AE1344)),0)</f>
        <v>0</v>
      </c>
      <c r="AJ1344" s="7">
        <f>IF(S1344&gt;0,RANK(S1344,(N1344:P1344,Q1344:AE1344)),0)</f>
        <v>0</v>
      </c>
      <c r="AK1344" s="2">
        <f t="shared" si="507"/>
        <v>2.4460431654676259E-2</v>
      </c>
      <c r="AL1344" s="2">
        <f t="shared" si="508"/>
        <v>0</v>
      </c>
      <c r="AM1344" s="2">
        <f t="shared" si="509"/>
        <v>0</v>
      </c>
      <c r="AN1344" s="2">
        <f t="shared" si="510"/>
        <v>0</v>
      </c>
      <c r="AP1344" t="s">
        <v>880</v>
      </c>
      <c r="AQ1344" t="s">
        <v>718</v>
      </c>
      <c r="AR1344">
        <v>6</v>
      </c>
      <c r="AT1344" s="97">
        <v>29</v>
      </c>
      <c r="AU1344" s="99">
        <v>197</v>
      </c>
      <c r="AV1344" s="103">
        <f t="shared" si="501"/>
        <v>29197</v>
      </c>
      <c r="AX1344" s="7" t="s">
        <v>1370</v>
      </c>
    </row>
    <row r="1345" spans="1:50" hidden="1" outlineLevel="1">
      <c r="A1345" t="s">
        <v>127</v>
      </c>
      <c r="B1345" t="s">
        <v>718</v>
      </c>
      <c r="C1345" s="1">
        <f t="shared" si="502"/>
        <v>2309</v>
      </c>
      <c r="D1345" s="7">
        <f>IF(N1345&gt;0, RANK(N1345,(N1345:P1345,Q1345:AE1345)),0)</f>
        <v>2</v>
      </c>
      <c r="E1345" s="7">
        <f>IF(O1345&gt;0,RANK(O1345,(N1345:P1345,Q1345:AE1345)),0)</f>
        <v>1</v>
      </c>
      <c r="F1345" s="7">
        <f>IF(P1345&gt;0,RANK(P1345,(N1345:P1345,Q1345:AE1345)),0)</f>
        <v>0</v>
      </c>
      <c r="G1345" s="1">
        <f t="shared" si="490"/>
        <v>103</v>
      </c>
      <c r="H1345" s="2">
        <f t="shared" si="491"/>
        <v>4.4608055435253355E-2</v>
      </c>
      <c r="I1345" s="2"/>
      <c r="J1345" s="2">
        <f t="shared" si="503"/>
        <v>0.46340407102641834</v>
      </c>
      <c r="K1345" s="2">
        <f t="shared" si="504"/>
        <v>0.50801212646167171</v>
      </c>
      <c r="L1345" s="2">
        <f t="shared" si="505"/>
        <v>0</v>
      </c>
      <c r="M1345" s="2">
        <f t="shared" si="506"/>
        <v>2.858380251190995E-2</v>
      </c>
      <c r="N1345" s="113">
        <v>1070</v>
      </c>
      <c r="O1345" s="113">
        <v>1173</v>
      </c>
      <c r="P1345" s="113"/>
      <c r="Q1345" s="113">
        <v>66</v>
      </c>
      <c r="R1345" s="113"/>
      <c r="S1345" s="113"/>
      <c r="T1345" s="113"/>
      <c r="U1345" s="113"/>
      <c r="V1345" s="113"/>
      <c r="W1345" s="113"/>
      <c r="X1345" s="113"/>
      <c r="Y1345" s="113"/>
      <c r="Z1345" s="113"/>
      <c r="AA1345" s="113"/>
      <c r="AB1345" s="113"/>
      <c r="AC1345" s="113"/>
      <c r="AD1345" s="113"/>
      <c r="AE1345" s="113"/>
      <c r="AG1345" s="7">
        <f>IF(Q1345&gt;0,RANK(Q1345,(N1345:P1345,Q1345:AE1345)),0)</f>
        <v>3</v>
      </c>
      <c r="AH1345" s="7">
        <f>IF(R1345&gt;0,RANK(R1345,(N1345:P1345,Q1345:AE1345)),0)</f>
        <v>0</v>
      </c>
      <c r="AI1345" s="7">
        <f>IF(T1345&gt;0,RANK(T1345,(N1345:P1345,Q1345:AE1345)),0)</f>
        <v>0</v>
      </c>
      <c r="AJ1345" s="7">
        <f>IF(S1345&gt;0,RANK(S1345,(N1345:P1345,Q1345:AE1345)),0)</f>
        <v>0</v>
      </c>
      <c r="AK1345" s="2">
        <f t="shared" si="507"/>
        <v>2.8583802511909919E-2</v>
      </c>
      <c r="AL1345" s="2">
        <f t="shared" si="508"/>
        <v>0</v>
      </c>
      <c r="AM1345" s="2">
        <f t="shared" si="509"/>
        <v>0</v>
      </c>
      <c r="AN1345" s="2">
        <f t="shared" si="510"/>
        <v>0</v>
      </c>
      <c r="AP1345" t="s">
        <v>127</v>
      </c>
      <c r="AQ1345" t="s">
        <v>718</v>
      </c>
      <c r="AR1345">
        <v>9</v>
      </c>
      <c r="AT1345" s="97">
        <v>29</v>
      </c>
      <c r="AU1345" s="99">
        <v>199</v>
      </c>
      <c r="AV1345" s="103">
        <f t="shared" si="501"/>
        <v>29199</v>
      </c>
      <c r="AX1345" s="7" t="s">
        <v>1370</v>
      </c>
    </row>
    <row r="1346" spans="1:50" hidden="1" outlineLevel="1">
      <c r="A1346" t="s">
        <v>1512</v>
      </c>
      <c r="B1346" t="s">
        <v>718</v>
      </c>
      <c r="C1346" s="1">
        <f t="shared" si="502"/>
        <v>15823</v>
      </c>
      <c r="D1346" s="7">
        <f>IF(N1346&gt;0, RANK(N1346,(N1346:P1346,Q1346:AE1346)),0)</f>
        <v>2</v>
      </c>
      <c r="E1346" s="7">
        <f>IF(O1346&gt;0,RANK(O1346,(N1346:P1346,Q1346:AE1346)),0)</f>
        <v>1</v>
      </c>
      <c r="F1346" s="7">
        <f>IF(P1346&gt;0,RANK(P1346,(N1346:P1346,Q1346:AE1346)),0)</f>
        <v>0</v>
      </c>
      <c r="G1346" s="1">
        <f t="shared" si="490"/>
        <v>2438</v>
      </c>
      <c r="H1346" s="2">
        <f t="shared" si="491"/>
        <v>0.15407950451873856</v>
      </c>
      <c r="I1346" s="2"/>
      <c r="J1346" s="2">
        <f t="shared" si="503"/>
        <v>0.41477595904695697</v>
      </c>
      <c r="K1346" s="2">
        <f t="shared" si="504"/>
        <v>0.5688554635656955</v>
      </c>
      <c r="L1346" s="2">
        <f t="shared" si="505"/>
        <v>0</v>
      </c>
      <c r="M1346" s="2">
        <f t="shared" si="506"/>
        <v>1.6368577387347538E-2</v>
      </c>
      <c r="N1346" s="113">
        <v>6563</v>
      </c>
      <c r="O1346" s="113">
        <v>9001</v>
      </c>
      <c r="P1346" s="113"/>
      <c r="Q1346" s="113">
        <v>259</v>
      </c>
      <c r="R1346" s="113"/>
      <c r="S1346" s="113"/>
      <c r="T1346" s="113"/>
      <c r="U1346" s="113"/>
      <c r="V1346" s="113"/>
      <c r="W1346" s="113"/>
      <c r="X1346" s="113"/>
      <c r="Y1346" s="113"/>
      <c r="Z1346" s="113"/>
      <c r="AA1346" s="113"/>
      <c r="AB1346" s="113"/>
      <c r="AC1346" s="113"/>
      <c r="AD1346" s="113"/>
      <c r="AE1346" s="113"/>
      <c r="AG1346" s="7">
        <f>IF(Q1346&gt;0,RANK(Q1346,(N1346:P1346,Q1346:AE1346)),0)</f>
        <v>3</v>
      </c>
      <c r="AH1346" s="7">
        <f>IF(R1346&gt;0,RANK(R1346,(N1346:P1346,Q1346:AE1346)),0)</f>
        <v>0</v>
      </c>
      <c r="AI1346" s="7">
        <f>IF(T1346&gt;0,RANK(T1346,(N1346:P1346,Q1346:AE1346)),0)</f>
        <v>0</v>
      </c>
      <c r="AJ1346" s="7">
        <f>IF(S1346&gt;0,RANK(S1346,(N1346:P1346,Q1346:AE1346)),0)</f>
        <v>0</v>
      </c>
      <c r="AK1346" s="2">
        <f t="shared" si="507"/>
        <v>1.6368577387347531E-2</v>
      </c>
      <c r="AL1346" s="2">
        <f t="shared" si="508"/>
        <v>0</v>
      </c>
      <c r="AM1346" s="2">
        <f t="shared" si="509"/>
        <v>0</v>
      </c>
      <c r="AN1346" s="2">
        <f t="shared" si="510"/>
        <v>0</v>
      </c>
      <c r="AP1346" t="s">
        <v>1512</v>
      </c>
      <c r="AQ1346" t="s">
        <v>718</v>
      </c>
      <c r="AR1346">
        <v>8</v>
      </c>
      <c r="AT1346" s="97">
        <v>29</v>
      </c>
      <c r="AU1346" s="99">
        <v>201</v>
      </c>
      <c r="AV1346" s="103">
        <f t="shared" si="501"/>
        <v>29201</v>
      </c>
      <c r="AX1346" s="7" t="s">
        <v>1370</v>
      </c>
    </row>
    <row r="1347" spans="1:50" hidden="1" outlineLevel="1">
      <c r="A1347" t="s">
        <v>375</v>
      </c>
      <c r="B1347" t="s">
        <v>718</v>
      </c>
      <c r="C1347" s="1">
        <f t="shared" si="502"/>
        <v>3716</v>
      </c>
      <c r="D1347" s="7">
        <f>IF(N1347&gt;0, RANK(N1347,(N1347:P1347,Q1347:AE1347)),0)</f>
        <v>2</v>
      </c>
      <c r="E1347" s="7">
        <f>IF(O1347&gt;0,RANK(O1347,(N1347:P1347,Q1347:AE1347)),0)</f>
        <v>1</v>
      </c>
      <c r="F1347" s="7">
        <f>IF(P1347&gt;0,RANK(P1347,(N1347:P1347,Q1347:AE1347)),0)</f>
        <v>0</v>
      </c>
      <c r="G1347" s="1">
        <f t="shared" si="490"/>
        <v>33</v>
      </c>
      <c r="H1347" s="2">
        <f t="shared" si="491"/>
        <v>8.8805166846071051E-3</v>
      </c>
      <c r="I1347" s="2"/>
      <c r="J1347" s="2">
        <f t="shared" si="503"/>
        <v>0.48331539289558667</v>
      </c>
      <c r="K1347" s="2">
        <f t="shared" si="504"/>
        <v>0.49219590958019377</v>
      </c>
      <c r="L1347" s="2">
        <f t="shared" si="505"/>
        <v>0</v>
      </c>
      <c r="M1347" s="2">
        <f t="shared" si="506"/>
        <v>2.448869752421956E-2</v>
      </c>
      <c r="N1347" s="113">
        <v>1796</v>
      </c>
      <c r="O1347" s="113">
        <v>1829</v>
      </c>
      <c r="P1347" s="113"/>
      <c r="Q1347" s="113">
        <v>91</v>
      </c>
      <c r="R1347" s="113"/>
      <c r="S1347" s="113"/>
      <c r="T1347" s="113"/>
      <c r="U1347" s="113"/>
      <c r="V1347" s="113"/>
      <c r="W1347" s="113"/>
      <c r="X1347" s="113"/>
      <c r="Y1347" s="113"/>
      <c r="Z1347" s="113"/>
      <c r="AA1347" s="113"/>
      <c r="AB1347" s="113"/>
      <c r="AC1347" s="113"/>
      <c r="AD1347" s="113"/>
      <c r="AE1347" s="113"/>
      <c r="AG1347" s="7">
        <f>IF(Q1347&gt;0,RANK(Q1347,(N1347:P1347,Q1347:AE1347)),0)</f>
        <v>3</v>
      </c>
      <c r="AH1347" s="7">
        <f>IF(R1347&gt;0,RANK(R1347,(N1347:P1347,Q1347:AE1347)),0)</f>
        <v>0</v>
      </c>
      <c r="AI1347" s="7">
        <f>IF(T1347&gt;0,RANK(T1347,(N1347:P1347,Q1347:AE1347)),0)</f>
        <v>0</v>
      </c>
      <c r="AJ1347" s="7">
        <f>IF(S1347&gt;0,RANK(S1347,(N1347:P1347,Q1347:AE1347)),0)</f>
        <v>0</v>
      </c>
      <c r="AK1347" s="2">
        <f t="shared" si="507"/>
        <v>2.4488697524219592E-2</v>
      </c>
      <c r="AL1347" s="2">
        <f t="shared" si="508"/>
        <v>0</v>
      </c>
      <c r="AM1347" s="2">
        <f t="shared" si="509"/>
        <v>0</v>
      </c>
      <c r="AN1347" s="2">
        <f t="shared" si="510"/>
        <v>0</v>
      </c>
      <c r="AP1347" t="s">
        <v>375</v>
      </c>
      <c r="AQ1347" t="s">
        <v>718</v>
      </c>
      <c r="AR1347">
        <v>8</v>
      </c>
      <c r="AT1347" s="97">
        <v>29</v>
      </c>
      <c r="AU1347" s="99">
        <v>203</v>
      </c>
      <c r="AV1347" s="103">
        <f t="shared" si="501"/>
        <v>29203</v>
      </c>
      <c r="AX1347" s="7" t="s">
        <v>1370</v>
      </c>
    </row>
    <row r="1348" spans="1:50" hidden="1" outlineLevel="1">
      <c r="A1348" t="s">
        <v>519</v>
      </c>
      <c r="B1348" t="s">
        <v>718</v>
      </c>
      <c r="C1348" s="1">
        <f t="shared" si="502"/>
        <v>3384</v>
      </c>
      <c r="D1348" s="7">
        <f>IF(N1348&gt;0, RANK(N1348,(N1348:P1348,Q1348:AE1348)),0)</f>
        <v>2</v>
      </c>
      <c r="E1348" s="7">
        <f>IF(O1348&gt;0,RANK(O1348,(N1348:P1348,Q1348:AE1348)),0)</f>
        <v>1</v>
      </c>
      <c r="F1348" s="7">
        <f>IF(P1348&gt;0,RANK(P1348,(N1348:P1348,Q1348:AE1348)),0)</f>
        <v>0</v>
      </c>
      <c r="G1348" s="1">
        <f t="shared" si="490"/>
        <v>255</v>
      </c>
      <c r="H1348" s="2">
        <f t="shared" si="491"/>
        <v>7.5354609929078012E-2</v>
      </c>
      <c r="I1348" s="2"/>
      <c r="J1348" s="2">
        <f t="shared" si="503"/>
        <v>0.45124113475177308</v>
      </c>
      <c r="K1348" s="2">
        <f t="shared" si="504"/>
        <v>0.52659574468085102</v>
      </c>
      <c r="L1348" s="2">
        <f t="shared" si="505"/>
        <v>0</v>
      </c>
      <c r="M1348" s="2">
        <f t="shared" si="506"/>
        <v>2.2163120567375905E-2</v>
      </c>
      <c r="N1348" s="113">
        <v>1527</v>
      </c>
      <c r="O1348" s="113">
        <v>1782</v>
      </c>
      <c r="P1348" s="113"/>
      <c r="Q1348" s="113">
        <v>75</v>
      </c>
      <c r="R1348" s="113"/>
      <c r="S1348" s="113"/>
      <c r="T1348" s="113"/>
      <c r="U1348" s="113"/>
      <c r="V1348" s="113"/>
      <c r="W1348" s="113"/>
      <c r="X1348" s="113"/>
      <c r="Y1348" s="113"/>
      <c r="Z1348" s="113"/>
      <c r="AA1348" s="113"/>
      <c r="AB1348" s="113"/>
      <c r="AC1348" s="113"/>
      <c r="AD1348" s="113"/>
      <c r="AE1348" s="113"/>
      <c r="AG1348" s="7">
        <f>IF(Q1348&gt;0,RANK(Q1348,(N1348:P1348,Q1348:AE1348)),0)</f>
        <v>3</v>
      </c>
      <c r="AH1348" s="7">
        <f>IF(R1348&gt;0,RANK(R1348,(N1348:P1348,Q1348:AE1348)),0)</f>
        <v>0</v>
      </c>
      <c r="AI1348" s="7">
        <f>IF(T1348&gt;0,RANK(T1348,(N1348:P1348,Q1348:AE1348)),0)</f>
        <v>0</v>
      </c>
      <c r="AJ1348" s="7">
        <f>IF(S1348&gt;0,RANK(S1348,(N1348:P1348,Q1348:AE1348)),0)</f>
        <v>0</v>
      </c>
      <c r="AK1348" s="2">
        <f t="shared" si="507"/>
        <v>2.2163120567375887E-2</v>
      </c>
      <c r="AL1348" s="2">
        <f t="shared" si="508"/>
        <v>0</v>
      </c>
      <c r="AM1348" s="2">
        <f t="shared" si="509"/>
        <v>0</v>
      </c>
      <c r="AN1348" s="2">
        <f t="shared" si="510"/>
        <v>0</v>
      </c>
      <c r="AP1348" t="s">
        <v>519</v>
      </c>
      <c r="AQ1348" t="s">
        <v>718</v>
      </c>
      <c r="AR1348">
        <v>9</v>
      </c>
      <c r="AT1348" s="97">
        <v>29</v>
      </c>
      <c r="AU1348" s="99">
        <v>205</v>
      </c>
      <c r="AV1348" s="103">
        <f t="shared" si="501"/>
        <v>29205</v>
      </c>
      <c r="AX1348" s="7" t="s">
        <v>1370</v>
      </c>
    </row>
    <row r="1349" spans="1:50" hidden="1" outlineLevel="1">
      <c r="A1349" t="s">
        <v>1486</v>
      </c>
      <c r="B1349" t="s">
        <v>718</v>
      </c>
      <c r="C1349" s="1">
        <f t="shared" si="502"/>
        <v>11731</v>
      </c>
      <c r="D1349" s="7">
        <f>IF(N1349&gt;0, RANK(N1349,(N1349:P1349,Q1349:AE1349)),0)</f>
        <v>2</v>
      </c>
      <c r="E1349" s="7">
        <f>IF(O1349&gt;0,RANK(O1349,(N1349:P1349,Q1349:AE1349)),0)</f>
        <v>1</v>
      </c>
      <c r="F1349" s="7">
        <f>IF(P1349&gt;0,RANK(P1349,(N1349:P1349,Q1349:AE1349)),0)</f>
        <v>0</v>
      </c>
      <c r="G1349" s="1">
        <f t="shared" si="490"/>
        <v>2326</v>
      </c>
      <c r="H1349" s="2">
        <f t="shared" si="491"/>
        <v>0.19827806666098372</v>
      </c>
      <c r="I1349" s="2"/>
      <c r="J1349" s="2">
        <f t="shared" si="503"/>
        <v>0.39485124882789191</v>
      </c>
      <c r="K1349" s="2">
        <f t="shared" si="504"/>
        <v>0.5931293154888756</v>
      </c>
      <c r="L1349" s="2">
        <f t="shared" si="505"/>
        <v>0</v>
      </c>
      <c r="M1349" s="2">
        <f t="shared" si="506"/>
        <v>1.2019435683232493E-2</v>
      </c>
      <c r="N1349" s="113">
        <v>4632</v>
      </c>
      <c r="O1349" s="113">
        <v>6958</v>
      </c>
      <c r="P1349" s="113"/>
      <c r="Q1349" s="113">
        <v>141</v>
      </c>
      <c r="R1349" s="113"/>
      <c r="S1349" s="113"/>
      <c r="T1349" s="113"/>
      <c r="U1349" s="113"/>
      <c r="V1349" s="113"/>
      <c r="W1349" s="113"/>
      <c r="X1349" s="113"/>
      <c r="Y1349" s="113"/>
      <c r="Z1349" s="113"/>
      <c r="AA1349" s="113"/>
      <c r="AB1349" s="113"/>
      <c r="AC1349" s="113"/>
      <c r="AD1349" s="113"/>
      <c r="AE1349" s="113"/>
      <c r="AG1349" s="7">
        <f>IF(Q1349&gt;0,RANK(Q1349,(N1349:P1349,Q1349:AE1349)),0)</f>
        <v>3</v>
      </c>
      <c r="AH1349" s="7">
        <f>IF(R1349&gt;0,RANK(R1349,(N1349:P1349,Q1349:AE1349)),0)</f>
        <v>0</v>
      </c>
      <c r="AI1349" s="7">
        <f>IF(T1349&gt;0,RANK(T1349,(N1349:P1349,Q1349:AE1349)),0)</f>
        <v>0</v>
      </c>
      <c r="AJ1349" s="7">
        <f>IF(S1349&gt;0,RANK(S1349,(N1349:P1349,Q1349:AE1349)),0)</f>
        <v>0</v>
      </c>
      <c r="AK1349" s="2">
        <f t="shared" si="507"/>
        <v>1.201943568323246E-2</v>
      </c>
      <c r="AL1349" s="2">
        <f t="shared" si="508"/>
        <v>0</v>
      </c>
      <c r="AM1349" s="2">
        <f t="shared" si="509"/>
        <v>0</v>
      </c>
      <c r="AN1349" s="2">
        <f t="shared" si="510"/>
        <v>0</v>
      </c>
      <c r="AP1349" t="s">
        <v>1486</v>
      </c>
      <c r="AQ1349" t="s">
        <v>718</v>
      </c>
      <c r="AR1349">
        <v>8</v>
      </c>
      <c r="AT1349" s="97">
        <v>29</v>
      </c>
      <c r="AU1349" s="99">
        <v>207</v>
      </c>
      <c r="AV1349" s="103">
        <f t="shared" si="501"/>
        <v>29207</v>
      </c>
      <c r="AX1349" s="7" t="s">
        <v>1370</v>
      </c>
    </row>
    <row r="1350" spans="1:50" hidden="1" outlineLevel="1">
      <c r="A1350" t="s">
        <v>2203</v>
      </c>
      <c r="B1350" t="s">
        <v>718</v>
      </c>
      <c r="C1350" s="1">
        <f t="shared" si="502"/>
        <v>9054</v>
      </c>
      <c r="D1350" s="7">
        <f>IF(N1350&gt;0, RANK(N1350,(N1350:P1350,Q1350:AE1350)),0)</f>
        <v>2</v>
      </c>
      <c r="E1350" s="7">
        <f>IF(O1350&gt;0,RANK(O1350,(N1350:P1350,Q1350:AE1350)),0)</f>
        <v>1</v>
      </c>
      <c r="F1350" s="7">
        <f>IF(P1350&gt;0,RANK(P1350,(N1350:P1350,Q1350:AE1350)),0)</f>
        <v>0</v>
      </c>
      <c r="G1350" s="1">
        <f t="shared" si="490"/>
        <v>1625</v>
      </c>
      <c r="H1350" s="2">
        <f t="shared" si="491"/>
        <v>0.17947868345482659</v>
      </c>
      <c r="I1350" s="2"/>
      <c r="J1350" s="2">
        <f t="shared" si="503"/>
        <v>0.39319637729180473</v>
      </c>
      <c r="K1350" s="2">
        <f t="shared" si="504"/>
        <v>0.57267506074663133</v>
      </c>
      <c r="L1350" s="2">
        <f t="shared" si="505"/>
        <v>0</v>
      </c>
      <c r="M1350" s="2">
        <f t="shared" si="506"/>
        <v>3.4128561961563886E-2</v>
      </c>
      <c r="N1350" s="113">
        <v>3560</v>
      </c>
      <c r="O1350" s="113">
        <v>5185</v>
      </c>
      <c r="P1350" s="113"/>
      <c r="Q1350" s="113">
        <v>309</v>
      </c>
      <c r="R1350" s="113"/>
      <c r="S1350" s="113"/>
      <c r="T1350" s="113"/>
      <c r="U1350" s="113"/>
      <c r="V1350" s="113"/>
      <c r="W1350" s="113"/>
      <c r="X1350" s="113"/>
      <c r="Y1350" s="113"/>
      <c r="Z1350" s="113"/>
      <c r="AA1350" s="113"/>
      <c r="AB1350" s="113"/>
      <c r="AC1350" s="113"/>
      <c r="AD1350" s="113"/>
      <c r="AE1350" s="113"/>
      <c r="AG1350" s="7">
        <f>IF(Q1350&gt;0,RANK(Q1350,(N1350:P1350,Q1350:AE1350)),0)</f>
        <v>3</v>
      </c>
      <c r="AH1350" s="7">
        <f>IF(R1350&gt;0,RANK(R1350,(N1350:P1350,Q1350:AE1350)),0)</f>
        <v>0</v>
      </c>
      <c r="AI1350" s="7">
        <f>IF(T1350&gt;0,RANK(T1350,(N1350:P1350,Q1350:AE1350)),0)</f>
        <v>0</v>
      </c>
      <c r="AJ1350" s="7">
        <f>IF(S1350&gt;0,RANK(S1350,(N1350:P1350,Q1350:AE1350)),0)</f>
        <v>0</v>
      </c>
      <c r="AK1350" s="2">
        <f t="shared" si="507"/>
        <v>3.4128561961563948E-2</v>
      </c>
      <c r="AL1350" s="2">
        <f t="shared" si="508"/>
        <v>0</v>
      </c>
      <c r="AM1350" s="2">
        <f t="shared" si="509"/>
        <v>0</v>
      </c>
      <c r="AN1350" s="2">
        <f t="shared" si="510"/>
        <v>0</v>
      </c>
      <c r="AP1350" t="s">
        <v>2203</v>
      </c>
      <c r="AQ1350" t="s">
        <v>718</v>
      </c>
      <c r="AR1350">
        <v>7</v>
      </c>
      <c r="AT1350" s="97">
        <v>29</v>
      </c>
      <c r="AU1350" s="99">
        <v>209</v>
      </c>
      <c r="AV1350" s="103">
        <f t="shared" si="501"/>
        <v>29209</v>
      </c>
      <c r="AX1350" s="7" t="s">
        <v>1370</v>
      </c>
    </row>
    <row r="1351" spans="1:50" hidden="1" outlineLevel="1">
      <c r="A1351" t="s">
        <v>1519</v>
      </c>
      <c r="B1351" t="s">
        <v>718</v>
      </c>
      <c r="C1351" s="1">
        <f t="shared" si="502"/>
        <v>3332</v>
      </c>
      <c r="D1351" s="7">
        <f>IF(N1351&gt;0, RANK(N1351,(N1351:P1351,Q1351:AE1351)),0)</f>
        <v>2</v>
      </c>
      <c r="E1351" s="7">
        <f>IF(O1351&gt;0,RANK(O1351,(N1351:P1351,Q1351:AE1351)),0)</f>
        <v>1</v>
      </c>
      <c r="F1351" s="7">
        <f>IF(P1351&gt;0,RANK(P1351,(N1351:P1351,Q1351:AE1351)),0)</f>
        <v>0</v>
      </c>
      <c r="G1351" s="1">
        <f t="shared" si="490"/>
        <v>500</v>
      </c>
      <c r="H1351" s="2">
        <f t="shared" si="491"/>
        <v>0.15006002400960383</v>
      </c>
      <c r="I1351" s="2"/>
      <c r="J1351" s="2">
        <f t="shared" si="503"/>
        <v>0.41866746698679475</v>
      </c>
      <c r="K1351" s="2">
        <f t="shared" si="504"/>
        <v>0.56872749099639852</v>
      </c>
      <c r="L1351" s="2">
        <f t="shared" si="505"/>
        <v>0</v>
      </c>
      <c r="M1351" s="2">
        <f t="shared" si="506"/>
        <v>1.2605042016806789E-2</v>
      </c>
      <c r="N1351" s="113">
        <v>1395</v>
      </c>
      <c r="O1351" s="113">
        <v>1895</v>
      </c>
      <c r="P1351" s="113"/>
      <c r="Q1351" s="113">
        <v>42</v>
      </c>
      <c r="R1351" s="113"/>
      <c r="S1351" s="113"/>
      <c r="T1351" s="113"/>
      <c r="U1351" s="113"/>
      <c r="V1351" s="113"/>
      <c r="W1351" s="113"/>
      <c r="X1351" s="113"/>
      <c r="Y1351" s="113"/>
      <c r="Z1351" s="113"/>
      <c r="AA1351" s="113"/>
      <c r="AB1351" s="113"/>
      <c r="AC1351" s="113"/>
      <c r="AD1351" s="113"/>
      <c r="AE1351" s="113"/>
      <c r="AG1351" s="7">
        <f>IF(Q1351&gt;0,RANK(Q1351,(N1351:P1351,Q1351:AE1351)),0)</f>
        <v>3</v>
      </c>
      <c r="AH1351" s="7">
        <f>IF(R1351&gt;0,RANK(R1351,(N1351:P1351,Q1351:AE1351)),0)</f>
        <v>0</v>
      </c>
      <c r="AI1351" s="7">
        <f>IF(T1351&gt;0,RANK(T1351,(N1351:P1351,Q1351:AE1351)),0)</f>
        <v>0</v>
      </c>
      <c r="AJ1351" s="7">
        <f>IF(S1351&gt;0,RANK(S1351,(N1351:P1351,Q1351:AE1351)),0)</f>
        <v>0</v>
      </c>
      <c r="AK1351" s="2">
        <f t="shared" si="507"/>
        <v>1.2605042016806723E-2</v>
      </c>
      <c r="AL1351" s="2">
        <f t="shared" si="508"/>
        <v>0</v>
      </c>
      <c r="AM1351" s="2">
        <f t="shared" si="509"/>
        <v>0</v>
      </c>
      <c r="AN1351" s="2">
        <f t="shared" si="510"/>
        <v>0</v>
      </c>
      <c r="AP1351" t="s">
        <v>1519</v>
      </c>
      <c r="AQ1351" t="s">
        <v>718</v>
      </c>
      <c r="AR1351">
        <v>6</v>
      </c>
      <c r="AT1351" s="97">
        <v>29</v>
      </c>
      <c r="AU1351" s="99">
        <v>211</v>
      </c>
      <c r="AV1351" s="103">
        <f t="shared" si="501"/>
        <v>29211</v>
      </c>
      <c r="AX1351" s="7" t="s">
        <v>1370</v>
      </c>
    </row>
    <row r="1352" spans="1:50" hidden="1" outlineLevel="1">
      <c r="A1352" t="s">
        <v>536</v>
      </c>
      <c r="B1352" t="s">
        <v>718</v>
      </c>
      <c r="C1352" s="1">
        <f t="shared" si="502"/>
        <v>12962</v>
      </c>
      <c r="D1352" s="7">
        <f>IF(N1352&gt;0, RANK(N1352,(N1352:P1352,Q1352:AE1352)),0)</f>
        <v>2</v>
      </c>
      <c r="E1352" s="7">
        <f>IF(O1352&gt;0,RANK(O1352,(N1352:P1352,Q1352:AE1352)),0)</f>
        <v>1</v>
      </c>
      <c r="F1352" s="7">
        <f>IF(P1352&gt;0,RANK(P1352,(N1352:P1352,Q1352:AE1352)),0)</f>
        <v>0</v>
      </c>
      <c r="G1352" s="1">
        <f t="shared" si="490"/>
        <v>3055</v>
      </c>
      <c r="H1352" s="2">
        <f t="shared" si="491"/>
        <v>0.23568893689245488</v>
      </c>
      <c r="I1352" s="2"/>
      <c r="J1352" s="2">
        <f t="shared" si="503"/>
        <v>0.365684307977164</v>
      </c>
      <c r="K1352" s="2">
        <f t="shared" si="504"/>
        <v>0.60137324486961885</v>
      </c>
      <c r="L1352" s="2">
        <f t="shared" si="505"/>
        <v>0</v>
      </c>
      <c r="M1352" s="2">
        <f t="shared" si="506"/>
        <v>3.2942447153217147E-2</v>
      </c>
      <c r="N1352" s="113">
        <v>4740</v>
      </c>
      <c r="O1352" s="113">
        <v>7795</v>
      </c>
      <c r="P1352" s="113"/>
      <c r="Q1352" s="113">
        <v>427</v>
      </c>
      <c r="R1352" s="113"/>
      <c r="S1352" s="113"/>
      <c r="T1352" s="113"/>
      <c r="U1352" s="113"/>
      <c r="V1352" s="113"/>
      <c r="W1352" s="113"/>
      <c r="X1352" s="113"/>
      <c r="Y1352" s="113"/>
      <c r="Z1352" s="113"/>
      <c r="AA1352" s="113"/>
      <c r="AB1352" s="113"/>
      <c r="AC1352" s="113"/>
      <c r="AD1352" s="113"/>
      <c r="AE1352" s="113"/>
      <c r="AG1352" s="7">
        <f>IF(Q1352&gt;0,RANK(Q1352,(N1352:P1352,Q1352:AE1352)),0)</f>
        <v>3</v>
      </c>
      <c r="AH1352" s="7">
        <f>IF(R1352&gt;0,RANK(R1352,(N1352:P1352,Q1352:AE1352)),0)</f>
        <v>0</v>
      </c>
      <c r="AI1352" s="7">
        <f>IF(T1352&gt;0,RANK(T1352,(N1352:P1352,Q1352:AE1352)),0)</f>
        <v>0</v>
      </c>
      <c r="AJ1352" s="7">
        <f>IF(S1352&gt;0,RANK(S1352,(N1352:P1352,Q1352:AE1352)),0)</f>
        <v>0</v>
      </c>
      <c r="AK1352" s="2">
        <f t="shared" si="507"/>
        <v>3.2942447153217098E-2</v>
      </c>
      <c r="AL1352" s="2">
        <f t="shared" si="508"/>
        <v>0</v>
      </c>
      <c r="AM1352" s="2">
        <f t="shared" si="509"/>
        <v>0</v>
      </c>
      <c r="AN1352" s="2">
        <f t="shared" si="510"/>
        <v>0</v>
      </c>
      <c r="AP1352" t="s">
        <v>536</v>
      </c>
      <c r="AQ1352" t="s">
        <v>718</v>
      </c>
      <c r="AR1352">
        <v>0</v>
      </c>
      <c r="AT1352" s="97">
        <v>29</v>
      </c>
      <c r="AU1352" s="99">
        <v>213</v>
      </c>
      <c r="AV1352" s="103">
        <f t="shared" si="501"/>
        <v>29213</v>
      </c>
      <c r="AX1352" s="7" t="s">
        <v>1370</v>
      </c>
    </row>
    <row r="1353" spans="1:50" hidden="1" outlineLevel="1">
      <c r="A1353" t="s">
        <v>385</v>
      </c>
      <c r="B1353" t="s">
        <v>718</v>
      </c>
      <c r="C1353" s="1">
        <f t="shared" si="502"/>
        <v>9944</v>
      </c>
      <c r="D1353" s="7">
        <f>IF(N1353&gt;0, RANK(N1353,(N1353:P1353,Q1353:AE1353)),0)</f>
        <v>2</v>
      </c>
      <c r="E1353" s="7">
        <f>IF(O1353&gt;0,RANK(O1353,(N1353:P1353,Q1353:AE1353)),0)</f>
        <v>1</v>
      </c>
      <c r="F1353" s="7">
        <f>IF(P1353&gt;0,RANK(P1353,(N1353:P1353,Q1353:AE1353)),0)</f>
        <v>0</v>
      </c>
      <c r="G1353" s="1">
        <f t="shared" si="490"/>
        <v>753</v>
      </c>
      <c r="H1353" s="2">
        <f t="shared" si="491"/>
        <v>7.5724054706355598E-2</v>
      </c>
      <c r="I1353" s="2"/>
      <c r="J1353" s="2">
        <f t="shared" si="503"/>
        <v>0.44499195494770716</v>
      </c>
      <c r="K1353" s="2">
        <f t="shared" si="504"/>
        <v>0.52071600965406273</v>
      </c>
      <c r="L1353" s="2">
        <f t="shared" si="505"/>
        <v>0</v>
      </c>
      <c r="M1353" s="2">
        <f t="shared" si="506"/>
        <v>3.4292035398230114E-2</v>
      </c>
      <c r="N1353" s="113">
        <v>4425</v>
      </c>
      <c r="O1353" s="113">
        <v>5178</v>
      </c>
      <c r="P1353" s="113"/>
      <c r="Q1353" s="113">
        <v>341</v>
      </c>
      <c r="R1353" s="113"/>
      <c r="S1353" s="113"/>
      <c r="T1353" s="113"/>
      <c r="U1353" s="113"/>
      <c r="V1353" s="113"/>
      <c r="W1353" s="113"/>
      <c r="X1353" s="113"/>
      <c r="Y1353" s="113"/>
      <c r="Z1353" s="113"/>
      <c r="AA1353" s="113"/>
      <c r="AB1353" s="113"/>
      <c r="AC1353" s="113"/>
      <c r="AD1353" s="113"/>
      <c r="AE1353" s="113"/>
      <c r="AG1353" s="7">
        <f>IF(Q1353&gt;0,RANK(Q1353,(N1353:P1353,Q1353:AE1353)),0)</f>
        <v>3</v>
      </c>
      <c r="AH1353" s="7">
        <f>IF(R1353&gt;0,RANK(R1353,(N1353:P1353,Q1353:AE1353)),0)</f>
        <v>0</v>
      </c>
      <c r="AI1353" s="7">
        <f>IF(T1353&gt;0,RANK(T1353,(N1353:P1353,Q1353:AE1353)),0)</f>
        <v>0</v>
      </c>
      <c r="AJ1353" s="7">
        <f>IF(S1353&gt;0,RANK(S1353,(N1353:P1353,Q1353:AE1353)),0)</f>
        <v>0</v>
      </c>
      <c r="AK1353" s="2">
        <f t="shared" si="507"/>
        <v>3.4292035398230086E-2</v>
      </c>
      <c r="AL1353" s="2">
        <f t="shared" si="508"/>
        <v>0</v>
      </c>
      <c r="AM1353" s="2">
        <f t="shared" si="509"/>
        <v>0</v>
      </c>
      <c r="AN1353" s="2">
        <f t="shared" si="510"/>
        <v>0</v>
      </c>
      <c r="AP1353" t="s">
        <v>385</v>
      </c>
      <c r="AQ1353" t="s">
        <v>718</v>
      </c>
      <c r="AR1353">
        <v>8</v>
      </c>
      <c r="AT1353" s="97">
        <v>29</v>
      </c>
      <c r="AU1353" s="99">
        <v>215</v>
      </c>
      <c r="AV1353" s="103">
        <f t="shared" si="501"/>
        <v>29215</v>
      </c>
      <c r="AX1353" s="7" t="s">
        <v>1370</v>
      </c>
    </row>
    <row r="1354" spans="1:50" hidden="1" outlineLevel="1">
      <c r="A1354" t="s">
        <v>1594</v>
      </c>
      <c r="B1354" t="s">
        <v>718</v>
      </c>
      <c r="C1354" s="1">
        <f t="shared" si="502"/>
        <v>8030</v>
      </c>
      <c r="D1354" s="7">
        <f>IF(N1354&gt;0, RANK(N1354,(N1354:P1354,Q1354:AE1354)),0)</f>
        <v>2</v>
      </c>
      <c r="E1354" s="7">
        <f>IF(O1354&gt;0,RANK(O1354,(N1354:P1354,Q1354:AE1354)),0)</f>
        <v>1</v>
      </c>
      <c r="F1354" s="7">
        <f>IF(P1354&gt;0,RANK(P1354,(N1354:P1354,Q1354:AE1354)),0)</f>
        <v>0</v>
      </c>
      <c r="G1354" s="1">
        <f t="shared" si="490"/>
        <v>877</v>
      </c>
      <c r="H1354" s="2">
        <f t="shared" si="491"/>
        <v>0.10921544209215442</v>
      </c>
      <c r="I1354" s="2"/>
      <c r="J1354" s="2">
        <f t="shared" si="503"/>
        <v>0.43051058530510583</v>
      </c>
      <c r="K1354" s="2">
        <f t="shared" si="504"/>
        <v>0.53972602739726028</v>
      </c>
      <c r="L1354" s="2">
        <f t="shared" si="505"/>
        <v>0</v>
      </c>
      <c r="M1354" s="2">
        <f t="shared" si="506"/>
        <v>2.9763387297633837E-2</v>
      </c>
      <c r="N1354" s="113">
        <v>3457</v>
      </c>
      <c r="O1354" s="113">
        <v>4334</v>
      </c>
      <c r="P1354" s="113"/>
      <c r="Q1354" s="113">
        <v>239</v>
      </c>
      <c r="R1354" s="113"/>
      <c r="S1354" s="113"/>
      <c r="T1354" s="113"/>
      <c r="U1354" s="113"/>
      <c r="V1354" s="113"/>
      <c r="W1354" s="113"/>
      <c r="X1354" s="113"/>
      <c r="Y1354" s="113"/>
      <c r="Z1354" s="113"/>
      <c r="AA1354" s="113"/>
      <c r="AB1354" s="113"/>
      <c r="AC1354" s="113"/>
      <c r="AD1354" s="113"/>
      <c r="AE1354" s="113"/>
      <c r="AG1354" s="7">
        <f>IF(Q1354&gt;0,RANK(Q1354,(N1354:P1354,Q1354:AE1354)),0)</f>
        <v>3</v>
      </c>
      <c r="AH1354" s="7">
        <f>IF(R1354&gt;0,RANK(R1354,(N1354:P1354,Q1354:AE1354)),0)</f>
        <v>0</v>
      </c>
      <c r="AI1354" s="7">
        <f>IF(T1354&gt;0,RANK(T1354,(N1354:P1354,Q1354:AE1354)),0)</f>
        <v>0</v>
      </c>
      <c r="AJ1354" s="7">
        <f>IF(S1354&gt;0,RANK(S1354,(N1354:P1354,Q1354:AE1354)),0)</f>
        <v>0</v>
      </c>
      <c r="AK1354" s="2">
        <f t="shared" si="507"/>
        <v>2.9763387297633875E-2</v>
      </c>
      <c r="AL1354" s="2">
        <f t="shared" si="508"/>
        <v>0</v>
      </c>
      <c r="AM1354" s="2">
        <f t="shared" si="509"/>
        <v>0</v>
      </c>
      <c r="AN1354" s="2">
        <f t="shared" si="510"/>
        <v>0</v>
      </c>
      <c r="AP1354" t="s">
        <v>1594</v>
      </c>
      <c r="AQ1354" t="s">
        <v>718</v>
      </c>
      <c r="AR1354">
        <v>4</v>
      </c>
      <c r="AT1354" s="97">
        <v>29</v>
      </c>
      <c r="AU1354" s="99">
        <v>217</v>
      </c>
      <c r="AV1354" s="103">
        <f t="shared" si="501"/>
        <v>29217</v>
      </c>
      <c r="AX1354" s="7" t="s">
        <v>1370</v>
      </c>
    </row>
    <row r="1355" spans="1:50" hidden="1" outlineLevel="1">
      <c r="A1355" t="s">
        <v>1881</v>
      </c>
      <c r="B1355" t="s">
        <v>718</v>
      </c>
      <c r="C1355" s="1">
        <f t="shared" si="502"/>
        <v>8555</v>
      </c>
      <c r="D1355" s="7">
        <f>IF(N1355&gt;0, RANK(N1355,(N1355:P1355,Q1355:AE1355)),0)</f>
        <v>2</v>
      </c>
      <c r="E1355" s="7">
        <f>IF(O1355&gt;0,RANK(O1355,(N1355:P1355,Q1355:AE1355)),0)</f>
        <v>1</v>
      </c>
      <c r="F1355" s="7">
        <f>IF(P1355&gt;0,RANK(P1355,(N1355:P1355,Q1355:AE1355)),0)</f>
        <v>0</v>
      </c>
      <c r="G1355" s="1">
        <f t="shared" si="490"/>
        <v>1294</v>
      </c>
      <c r="H1355" s="2">
        <f t="shared" si="491"/>
        <v>0.15125657510227936</v>
      </c>
      <c r="I1355" s="2"/>
      <c r="J1355" s="2">
        <f t="shared" si="503"/>
        <v>0.40864991233196962</v>
      </c>
      <c r="K1355" s="2">
        <f t="shared" si="504"/>
        <v>0.55990648743424898</v>
      </c>
      <c r="L1355" s="2">
        <f t="shared" si="505"/>
        <v>0</v>
      </c>
      <c r="M1355" s="2">
        <f t="shared" si="506"/>
        <v>3.1443600233781455E-2</v>
      </c>
      <c r="N1355" s="113">
        <v>3496</v>
      </c>
      <c r="O1355" s="113">
        <v>4790</v>
      </c>
      <c r="P1355" s="113"/>
      <c r="Q1355" s="113">
        <v>269</v>
      </c>
      <c r="R1355" s="113"/>
      <c r="S1355" s="113"/>
      <c r="T1355" s="113"/>
      <c r="U1355" s="113"/>
      <c r="V1355" s="113"/>
      <c r="W1355" s="113"/>
      <c r="X1355" s="113"/>
      <c r="Y1355" s="113"/>
      <c r="Z1355" s="113"/>
      <c r="AA1355" s="113"/>
      <c r="AB1355" s="113"/>
      <c r="AC1355" s="113"/>
      <c r="AD1355" s="113"/>
      <c r="AE1355" s="113"/>
      <c r="AG1355" s="7">
        <f>IF(Q1355&gt;0,RANK(Q1355,(N1355:P1355,Q1355:AE1355)),0)</f>
        <v>3</v>
      </c>
      <c r="AH1355" s="7">
        <f>IF(R1355&gt;0,RANK(R1355,(N1355:P1355,Q1355:AE1355)),0)</f>
        <v>0</v>
      </c>
      <c r="AI1355" s="7">
        <f>IF(T1355&gt;0,RANK(T1355,(N1355:P1355,Q1355:AE1355)),0)</f>
        <v>0</v>
      </c>
      <c r="AJ1355" s="7">
        <f>IF(S1355&gt;0,RANK(S1355,(N1355:P1355,Q1355:AE1355)),0)</f>
        <v>0</v>
      </c>
      <c r="AK1355" s="2">
        <f t="shared" si="507"/>
        <v>3.1443600233781413E-2</v>
      </c>
      <c r="AL1355" s="2">
        <f t="shared" si="508"/>
        <v>0</v>
      </c>
      <c r="AM1355" s="2">
        <f t="shared" si="509"/>
        <v>0</v>
      </c>
      <c r="AN1355" s="2">
        <f t="shared" si="510"/>
        <v>0</v>
      </c>
      <c r="AP1355" t="s">
        <v>1881</v>
      </c>
      <c r="AQ1355" t="s">
        <v>718</v>
      </c>
      <c r="AR1355">
        <v>9</v>
      </c>
      <c r="AT1355" s="97">
        <v>29</v>
      </c>
      <c r="AU1355" s="99">
        <v>219</v>
      </c>
      <c r="AV1355" s="103">
        <f t="shared" si="501"/>
        <v>29219</v>
      </c>
      <c r="AX1355" s="7" t="s">
        <v>1370</v>
      </c>
    </row>
    <row r="1356" spans="1:50" hidden="1" outlineLevel="1">
      <c r="A1356" t="s">
        <v>2040</v>
      </c>
      <c r="B1356" t="s">
        <v>718</v>
      </c>
      <c r="C1356" s="1">
        <f t="shared" si="502"/>
        <v>7729</v>
      </c>
      <c r="D1356" s="7">
        <f>IF(N1356&gt;0, RANK(N1356,(N1356:P1356,Q1356:AE1356)),0)</f>
        <v>1</v>
      </c>
      <c r="E1356" s="7">
        <f>IF(O1356&gt;0,RANK(O1356,(N1356:P1356,Q1356:AE1356)),0)</f>
        <v>2</v>
      </c>
      <c r="F1356" s="7">
        <f>IF(P1356&gt;0,RANK(P1356,(N1356:P1356,Q1356:AE1356)),0)</f>
        <v>0</v>
      </c>
      <c r="G1356" s="1">
        <f t="shared" si="490"/>
        <v>86</v>
      </c>
      <c r="H1356" s="2">
        <f t="shared" si="491"/>
        <v>1.1126924569802044E-2</v>
      </c>
      <c r="I1356" s="2"/>
      <c r="J1356" s="2">
        <f t="shared" si="503"/>
        <v>0.48790270410143616</v>
      </c>
      <c r="K1356" s="2">
        <f t="shared" si="504"/>
        <v>0.47677577953163408</v>
      </c>
      <c r="L1356" s="2">
        <f t="shared" si="505"/>
        <v>0</v>
      </c>
      <c r="M1356" s="2">
        <f t="shared" si="506"/>
        <v>3.5321516366929817E-2</v>
      </c>
      <c r="N1356" s="113">
        <v>3771</v>
      </c>
      <c r="O1356" s="113">
        <v>3685</v>
      </c>
      <c r="P1356" s="113"/>
      <c r="Q1356" s="113">
        <v>273</v>
      </c>
      <c r="R1356" s="113"/>
      <c r="S1356" s="113"/>
      <c r="T1356" s="113"/>
      <c r="U1356" s="113"/>
      <c r="V1356" s="113"/>
      <c r="W1356" s="113"/>
      <c r="X1356" s="113"/>
      <c r="Y1356" s="113"/>
      <c r="Z1356" s="113"/>
      <c r="AA1356" s="113"/>
      <c r="AB1356" s="113"/>
      <c r="AC1356" s="113"/>
      <c r="AD1356" s="113"/>
      <c r="AE1356" s="113"/>
      <c r="AG1356" s="7">
        <f>IF(Q1356&gt;0,RANK(Q1356,(N1356:P1356,Q1356:AE1356)),0)</f>
        <v>3</v>
      </c>
      <c r="AH1356" s="7">
        <f>IF(R1356&gt;0,RANK(R1356,(N1356:P1356,Q1356:AE1356)),0)</f>
        <v>0</v>
      </c>
      <c r="AI1356" s="7">
        <f>IF(T1356&gt;0,RANK(T1356,(N1356:P1356,Q1356:AE1356)),0)</f>
        <v>0</v>
      </c>
      <c r="AJ1356" s="7">
        <f>IF(S1356&gt;0,RANK(S1356,(N1356:P1356,Q1356:AE1356)),0)</f>
        <v>0</v>
      </c>
      <c r="AK1356" s="2">
        <f t="shared" si="507"/>
        <v>3.5321516366929748E-2</v>
      </c>
      <c r="AL1356" s="2">
        <f t="shared" si="508"/>
        <v>0</v>
      </c>
      <c r="AM1356" s="2">
        <f t="shared" si="509"/>
        <v>0</v>
      </c>
      <c r="AN1356" s="2">
        <f t="shared" si="510"/>
        <v>0</v>
      </c>
      <c r="AP1356" t="s">
        <v>2040</v>
      </c>
      <c r="AQ1356" t="s">
        <v>718</v>
      </c>
      <c r="AR1356">
        <v>8</v>
      </c>
      <c r="AT1356" s="97">
        <v>29</v>
      </c>
      <c r="AU1356" s="99">
        <v>221</v>
      </c>
      <c r="AV1356" s="103">
        <f t="shared" si="501"/>
        <v>29221</v>
      </c>
      <c r="AX1356" s="7" t="s">
        <v>1370</v>
      </c>
    </row>
    <row r="1357" spans="1:50" hidden="1" outlineLevel="1">
      <c r="A1357" t="s">
        <v>1882</v>
      </c>
      <c r="B1357" t="s">
        <v>718</v>
      </c>
      <c r="C1357" s="1">
        <f t="shared" si="502"/>
        <v>5784</v>
      </c>
      <c r="D1357" s="7">
        <f>IF(N1357&gt;0, RANK(N1357,(N1357:P1357,Q1357:AE1357)),0)</f>
        <v>2</v>
      </c>
      <c r="E1357" s="7">
        <f>IF(O1357&gt;0,RANK(O1357,(N1357:P1357,Q1357:AE1357)),0)</f>
        <v>1</v>
      </c>
      <c r="F1357" s="7">
        <f>IF(P1357&gt;0,RANK(P1357,(N1357:P1357,Q1357:AE1357)),0)</f>
        <v>0</v>
      </c>
      <c r="G1357" s="1">
        <f t="shared" si="490"/>
        <v>526</v>
      </c>
      <c r="H1357" s="2">
        <f t="shared" si="491"/>
        <v>9.0940525587828488E-2</v>
      </c>
      <c r="I1357" s="2"/>
      <c r="J1357" s="2">
        <f t="shared" si="503"/>
        <v>0.44692254495159062</v>
      </c>
      <c r="K1357" s="2">
        <f t="shared" si="504"/>
        <v>0.53786307053941906</v>
      </c>
      <c r="L1357" s="2">
        <f t="shared" si="505"/>
        <v>0</v>
      </c>
      <c r="M1357" s="2">
        <f t="shared" si="506"/>
        <v>1.5214384508990375E-2</v>
      </c>
      <c r="N1357" s="113">
        <v>2585</v>
      </c>
      <c r="O1357" s="113">
        <v>3111</v>
      </c>
      <c r="P1357" s="113"/>
      <c r="Q1357" s="113">
        <v>88</v>
      </c>
      <c r="R1357" s="113"/>
      <c r="S1357" s="113"/>
      <c r="T1357" s="113"/>
      <c r="U1357" s="113"/>
      <c r="V1357" s="113"/>
      <c r="W1357" s="113"/>
      <c r="X1357" s="113"/>
      <c r="Y1357" s="113"/>
      <c r="Z1357" s="113"/>
      <c r="AA1357" s="113"/>
      <c r="AB1357" s="113"/>
      <c r="AC1357" s="113"/>
      <c r="AD1357" s="113"/>
      <c r="AE1357" s="113"/>
      <c r="AG1357" s="7">
        <f>IF(Q1357&gt;0,RANK(Q1357,(N1357:P1357,Q1357:AE1357)),0)</f>
        <v>3</v>
      </c>
      <c r="AH1357" s="7">
        <f>IF(R1357&gt;0,RANK(R1357,(N1357:P1357,Q1357:AE1357)),0)</f>
        <v>0</v>
      </c>
      <c r="AI1357" s="7">
        <f>IF(T1357&gt;0,RANK(T1357,(N1357:P1357,Q1357:AE1357)),0)</f>
        <v>0</v>
      </c>
      <c r="AJ1357" s="7">
        <f>IF(S1357&gt;0,RANK(S1357,(N1357:P1357,Q1357:AE1357)),0)</f>
        <v>0</v>
      </c>
      <c r="AK1357" s="2">
        <f t="shared" si="507"/>
        <v>1.5214384508990318E-2</v>
      </c>
      <c r="AL1357" s="2">
        <f t="shared" si="508"/>
        <v>0</v>
      </c>
      <c r="AM1357" s="2">
        <f t="shared" si="509"/>
        <v>0</v>
      </c>
      <c r="AN1357" s="2">
        <f t="shared" si="510"/>
        <v>0</v>
      </c>
      <c r="AP1357" t="s">
        <v>1882</v>
      </c>
      <c r="AQ1357" t="s">
        <v>718</v>
      </c>
      <c r="AR1357">
        <v>8</v>
      </c>
      <c r="AT1357" s="97">
        <v>29</v>
      </c>
      <c r="AU1357" s="99">
        <v>223</v>
      </c>
      <c r="AV1357" s="103">
        <f t="shared" si="501"/>
        <v>29223</v>
      </c>
      <c r="AX1357" s="7" t="s">
        <v>1370</v>
      </c>
    </row>
    <row r="1358" spans="1:50" hidden="1" outlineLevel="1">
      <c r="A1358" t="s">
        <v>1748</v>
      </c>
      <c r="B1358" t="s">
        <v>718</v>
      </c>
      <c r="C1358" s="1">
        <f t="shared" si="502"/>
        <v>10390</v>
      </c>
      <c r="D1358" s="7">
        <f>IF(N1358&gt;0, RANK(N1358,(N1358:P1358,Q1358:AE1358)),0)</f>
        <v>2</v>
      </c>
      <c r="E1358" s="7">
        <f>IF(O1358&gt;0,RANK(O1358,(N1358:P1358,Q1358:AE1358)),0)</f>
        <v>1</v>
      </c>
      <c r="F1358" s="7">
        <f>IF(P1358&gt;0,RANK(P1358,(N1358:P1358,Q1358:AE1358)),0)</f>
        <v>0</v>
      </c>
      <c r="G1358" s="1">
        <f t="shared" si="490"/>
        <v>1563</v>
      </c>
      <c r="H1358" s="2">
        <f t="shared" si="491"/>
        <v>0.15043310875842156</v>
      </c>
      <c r="I1358" s="2"/>
      <c r="J1358" s="2">
        <f t="shared" si="503"/>
        <v>0.40943214629451397</v>
      </c>
      <c r="K1358" s="2">
        <f t="shared" si="504"/>
        <v>0.5598652550529355</v>
      </c>
      <c r="L1358" s="2">
        <f t="shared" si="505"/>
        <v>0</v>
      </c>
      <c r="M1358" s="2">
        <f t="shared" si="506"/>
        <v>3.0702598652550539E-2</v>
      </c>
      <c r="N1358" s="113">
        <v>4254</v>
      </c>
      <c r="O1358" s="113">
        <v>5817</v>
      </c>
      <c r="P1358" s="113"/>
      <c r="Q1358" s="113">
        <v>319</v>
      </c>
      <c r="R1358" s="113"/>
      <c r="S1358" s="113"/>
      <c r="T1358" s="113"/>
      <c r="U1358" s="113"/>
      <c r="V1358" s="113"/>
      <c r="W1358" s="113"/>
      <c r="X1358" s="113"/>
      <c r="Y1358" s="113"/>
      <c r="Z1358" s="113"/>
      <c r="AA1358" s="113"/>
      <c r="AB1358" s="113"/>
      <c r="AC1358" s="113"/>
      <c r="AD1358" s="113"/>
      <c r="AE1358" s="113"/>
      <c r="AG1358" s="7">
        <f>IF(Q1358&gt;0,RANK(Q1358,(N1358:P1358,Q1358:AE1358)),0)</f>
        <v>3</v>
      </c>
      <c r="AH1358" s="7">
        <f>IF(R1358&gt;0,RANK(R1358,(N1358:P1358,Q1358:AE1358)),0)</f>
        <v>0</v>
      </c>
      <c r="AI1358" s="7">
        <f>IF(T1358&gt;0,RANK(T1358,(N1358:P1358,Q1358:AE1358)),0)</f>
        <v>0</v>
      </c>
      <c r="AJ1358" s="7">
        <f>IF(S1358&gt;0,RANK(S1358,(N1358:P1358,Q1358:AE1358)),0)</f>
        <v>0</v>
      </c>
      <c r="AK1358" s="2">
        <f t="shared" si="507"/>
        <v>3.0702598652550529E-2</v>
      </c>
      <c r="AL1358" s="2">
        <f t="shared" si="508"/>
        <v>0</v>
      </c>
      <c r="AM1358" s="2">
        <f t="shared" si="509"/>
        <v>0</v>
      </c>
      <c r="AN1358" s="2">
        <f t="shared" si="510"/>
        <v>0</v>
      </c>
      <c r="AP1358" t="s">
        <v>1748</v>
      </c>
      <c r="AQ1358" t="s">
        <v>718</v>
      </c>
      <c r="AR1358">
        <v>4</v>
      </c>
      <c r="AT1358" s="97">
        <v>29</v>
      </c>
      <c r="AU1358" s="99">
        <v>225</v>
      </c>
      <c r="AV1358" s="103">
        <f t="shared" si="501"/>
        <v>29225</v>
      </c>
      <c r="AX1358" s="7" t="s">
        <v>1370</v>
      </c>
    </row>
    <row r="1359" spans="1:50" hidden="1" outlineLevel="1">
      <c r="A1359" t="s">
        <v>2127</v>
      </c>
      <c r="B1359" t="s">
        <v>718</v>
      </c>
      <c r="C1359" s="1">
        <f t="shared" si="502"/>
        <v>1365</v>
      </c>
      <c r="D1359" s="7">
        <f>IF(N1359&gt;0, RANK(N1359,(N1359:P1359,Q1359:AE1359)),0)</f>
        <v>2</v>
      </c>
      <c r="E1359" s="7">
        <f>IF(O1359&gt;0,RANK(O1359,(N1359:P1359,Q1359:AE1359)),0)</f>
        <v>1</v>
      </c>
      <c r="F1359" s="7">
        <f>IF(P1359&gt;0,RANK(P1359,(N1359:P1359,Q1359:AE1359)),0)</f>
        <v>0</v>
      </c>
      <c r="G1359" s="1">
        <f t="shared" si="490"/>
        <v>247</v>
      </c>
      <c r="H1359" s="2">
        <f t="shared" si="491"/>
        <v>0.18095238095238095</v>
      </c>
      <c r="I1359" s="2"/>
      <c r="J1359" s="2">
        <f t="shared" si="503"/>
        <v>0.39853479853479856</v>
      </c>
      <c r="K1359" s="2">
        <f t="shared" si="504"/>
        <v>0.57948717948717954</v>
      </c>
      <c r="L1359" s="2">
        <f t="shared" si="505"/>
        <v>0</v>
      </c>
      <c r="M1359" s="2">
        <f t="shared" si="506"/>
        <v>2.19780219780219E-2</v>
      </c>
      <c r="N1359" s="113">
        <v>544</v>
      </c>
      <c r="O1359" s="113">
        <v>791</v>
      </c>
      <c r="P1359" s="113"/>
      <c r="Q1359" s="113">
        <v>30</v>
      </c>
      <c r="R1359" s="113"/>
      <c r="S1359" s="113"/>
      <c r="T1359" s="113"/>
      <c r="U1359" s="113"/>
      <c r="V1359" s="113"/>
      <c r="W1359" s="113"/>
      <c r="X1359" s="113"/>
      <c r="Y1359" s="113"/>
      <c r="Z1359" s="113"/>
      <c r="AA1359" s="113"/>
      <c r="AB1359" s="113"/>
      <c r="AC1359" s="113"/>
      <c r="AD1359" s="113"/>
      <c r="AE1359" s="113"/>
      <c r="AG1359" s="7">
        <f>IF(Q1359&gt;0,RANK(Q1359,(N1359:P1359,Q1359:AE1359)),0)</f>
        <v>3</v>
      </c>
      <c r="AH1359" s="7">
        <f>IF(R1359&gt;0,RANK(R1359,(N1359:P1359,Q1359:AE1359)),0)</f>
        <v>0</v>
      </c>
      <c r="AI1359" s="7">
        <f>IF(T1359&gt;0,RANK(T1359,(N1359:P1359,Q1359:AE1359)),0)</f>
        <v>0</v>
      </c>
      <c r="AJ1359" s="7">
        <f>IF(S1359&gt;0,RANK(S1359,(N1359:P1359,Q1359:AE1359)),0)</f>
        <v>0</v>
      </c>
      <c r="AK1359" s="2">
        <f t="shared" si="507"/>
        <v>2.197802197802198E-2</v>
      </c>
      <c r="AL1359" s="2">
        <f t="shared" si="508"/>
        <v>0</v>
      </c>
      <c r="AM1359" s="2">
        <f t="shared" si="509"/>
        <v>0</v>
      </c>
      <c r="AN1359" s="2">
        <f t="shared" si="510"/>
        <v>0</v>
      </c>
      <c r="AP1359" t="s">
        <v>2127</v>
      </c>
      <c r="AQ1359" t="s">
        <v>718</v>
      </c>
      <c r="AR1359">
        <v>6</v>
      </c>
      <c r="AT1359" s="97">
        <v>29</v>
      </c>
      <c r="AU1359" s="99">
        <v>227</v>
      </c>
      <c r="AV1359" s="103">
        <f t="shared" si="501"/>
        <v>29227</v>
      </c>
      <c r="AX1359" s="7" t="s">
        <v>1370</v>
      </c>
    </row>
    <row r="1360" spans="1:50" hidden="1" outlineLevel="1">
      <c r="A1360" t="s">
        <v>1535</v>
      </c>
      <c r="B1360" t="s">
        <v>718</v>
      </c>
      <c r="C1360" s="1">
        <f t="shared" si="502"/>
        <v>7605</v>
      </c>
      <c r="D1360" s="7">
        <f>IF(N1360&gt;0, RANK(N1360,(N1360:P1360,Q1360:AE1360)),0)</f>
        <v>2</v>
      </c>
      <c r="E1360" s="7">
        <f>IF(O1360&gt;0,RANK(O1360,(N1360:P1360,Q1360:AE1360)),0)</f>
        <v>1</v>
      </c>
      <c r="F1360" s="7">
        <f>IF(P1360&gt;0,RANK(P1360,(N1360:P1360,Q1360:AE1360)),0)</f>
        <v>0</v>
      </c>
      <c r="G1360" s="1">
        <f t="shared" si="490"/>
        <v>2040</v>
      </c>
      <c r="H1360" s="2">
        <f t="shared" si="491"/>
        <v>0.26824457593688361</v>
      </c>
      <c r="I1360" s="2"/>
      <c r="J1360" s="2">
        <f t="shared" si="503"/>
        <v>0.35121630506245893</v>
      </c>
      <c r="K1360" s="2">
        <f t="shared" si="504"/>
        <v>0.61946088099934249</v>
      </c>
      <c r="L1360" s="2">
        <f t="shared" si="505"/>
        <v>0</v>
      </c>
      <c r="M1360" s="2">
        <f t="shared" si="506"/>
        <v>2.9322813938198578E-2</v>
      </c>
      <c r="N1360" s="113">
        <v>2671</v>
      </c>
      <c r="O1360" s="113">
        <v>4711</v>
      </c>
      <c r="P1360" s="113"/>
      <c r="Q1360" s="113">
        <v>223</v>
      </c>
      <c r="R1360" s="113"/>
      <c r="S1360" s="113"/>
      <c r="T1360" s="113"/>
      <c r="U1360" s="113"/>
      <c r="V1360" s="113"/>
      <c r="W1360" s="113"/>
      <c r="X1360" s="113"/>
      <c r="Y1360" s="113"/>
      <c r="Z1360" s="113"/>
      <c r="AA1360" s="113"/>
      <c r="AB1360" s="113"/>
      <c r="AC1360" s="113"/>
      <c r="AD1360" s="113"/>
      <c r="AE1360" s="113"/>
      <c r="AG1360" s="7">
        <f>IF(Q1360&gt;0,RANK(Q1360,(N1360:P1360,Q1360:AE1360)),0)</f>
        <v>3</v>
      </c>
      <c r="AH1360" s="7">
        <f>IF(R1360&gt;0,RANK(R1360,(N1360:P1360,Q1360:AE1360)),0)</f>
        <v>0</v>
      </c>
      <c r="AI1360" s="7">
        <f>IF(T1360&gt;0,RANK(T1360,(N1360:P1360,Q1360:AE1360)),0)</f>
        <v>0</v>
      </c>
      <c r="AJ1360" s="7">
        <f>IF(S1360&gt;0,RANK(S1360,(N1360:P1360,Q1360:AE1360)),0)</f>
        <v>0</v>
      </c>
      <c r="AK1360" s="2">
        <f t="shared" si="507"/>
        <v>2.9322813938198553E-2</v>
      </c>
      <c r="AL1360" s="2">
        <f t="shared" si="508"/>
        <v>0</v>
      </c>
      <c r="AM1360" s="2">
        <f t="shared" si="509"/>
        <v>0</v>
      </c>
      <c r="AN1360" s="2">
        <f t="shared" si="510"/>
        <v>0</v>
      </c>
      <c r="AP1360" t="s">
        <v>1535</v>
      </c>
      <c r="AQ1360" t="s">
        <v>718</v>
      </c>
      <c r="AR1360">
        <v>8</v>
      </c>
      <c r="AT1360" s="97">
        <v>29</v>
      </c>
      <c r="AU1360" s="99">
        <v>229</v>
      </c>
      <c r="AV1360" s="103">
        <f t="shared" si="501"/>
        <v>29229</v>
      </c>
      <c r="AX1360" s="7" t="s">
        <v>1370</v>
      </c>
    </row>
    <row r="1361" spans="1:50" hidden="1" outlineLevel="1">
      <c r="A1361" t="s">
        <v>1875</v>
      </c>
      <c r="B1361" t="s">
        <v>718</v>
      </c>
      <c r="C1361" s="1">
        <f t="shared" si="502"/>
        <v>145054</v>
      </c>
      <c r="D1361" s="7">
        <f>IF(N1361&gt;0, RANK(N1361,(N1361:P1361,Q1361:AE1361)),0)</f>
        <v>1</v>
      </c>
      <c r="E1361" s="7">
        <f>IF(O1361&gt;0,RANK(O1361,(N1361:P1361,Q1361:AE1361)),0)</f>
        <v>2</v>
      </c>
      <c r="F1361" s="7" t="e">
        <f>IF(C1361&gt;0,RANK(P1361,(N1361:P1361,Q1361:AE1361)),0)</f>
        <v>#N/A</v>
      </c>
      <c r="G1361" s="1">
        <f t="shared" si="490"/>
        <v>53388</v>
      </c>
      <c r="H1361" s="2">
        <f t="shared" si="491"/>
        <v>0.36805603430446593</v>
      </c>
      <c r="I1361" s="2"/>
      <c r="J1361" s="2">
        <f t="shared" si="503"/>
        <v>0.67048823196878404</v>
      </c>
      <c r="K1361" s="2">
        <f t="shared" si="504"/>
        <v>0.30243219766431811</v>
      </c>
      <c r="L1361" s="2">
        <f t="shared" si="505"/>
        <v>0</v>
      </c>
      <c r="M1361" s="2">
        <f t="shared" si="506"/>
        <v>2.7079570366897843E-2</v>
      </c>
      <c r="N1361" s="113">
        <v>97257</v>
      </c>
      <c r="O1361" s="113">
        <v>43869</v>
      </c>
      <c r="P1361" s="113"/>
      <c r="Q1361" s="113">
        <v>3928</v>
      </c>
      <c r="R1361" s="113"/>
      <c r="S1361" s="113"/>
      <c r="T1361" s="113"/>
      <c r="U1361" s="113"/>
      <c r="V1361" s="113"/>
      <c r="W1361" s="113"/>
      <c r="X1361" s="113"/>
      <c r="Y1361" s="113"/>
      <c r="Z1361" s="113"/>
      <c r="AA1361" s="113"/>
      <c r="AB1361" s="113"/>
      <c r="AC1361" s="113"/>
      <c r="AD1361" s="113"/>
      <c r="AE1361" s="113"/>
      <c r="AG1361" s="7">
        <f>IF(Q1361&gt;0,RANK(Q1361,(N1361:P1361,Q1361:AE1361)),0)</f>
        <v>3</v>
      </c>
      <c r="AH1361" s="7">
        <f>IF(R1361&gt;0,RANK(R1361,(N1361:P1361,Q1361:AE1361)),0)</f>
        <v>0</v>
      </c>
      <c r="AI1361" s="7">
        <f>IF(T1361&gt;0,RANK(T1361,(N1361:P1361,Q1361:AE1361)),0)</f>
        <v>0</v>
      </c>
      <c r="AJ1361" s="7">
        <f>IF(S1361&gt;0,RANK(S1361,(N1361:P1361,Q1361:AE1361)),0)</f>
        <v>0</v>
      </c>
      <c r="AK1361" s="2">
        <f t="shared" si="507"/>
        <v>2.7079570366897846E-2</v>
      </c>
      <c r="AL1361" s="2">
        <f t="shared" si="508"/>
        <v>0</v>
      </c>
      <c r="AM1361" s="2">
        <f t="shared" si="509"/>
        <v>0</v>
      </c>
      <c r="AN1361" s="2">
        <f t="shared" si="510"/>
        <v>0</v>
      </c>
      <c r="AP1361" t="s">
        <v>1875</v>
      </c>
      <c r="AQ1361" t="s">
        <v>718</v>
      </c>
      <c r="AR1361">
        <v>0</v>
      </c>
      <c r="AT1361" s="97">
        <v>29</v>
      </c>
      <c r="AU1361" s="99">
        <v>510</v>
      </c>
      <c r="AV1361" s="103">
        <f t="shared" si="501"/>
        <v>29510</v>
      </c>
      <c r="AX1361" s="7" t="s">
        <v>1721</v>
      </c>
    </row>
    <row r="1362" spans="1:50" collapsed="1">
      <c r="A1362" t="s">
        <v>997</v>
      </c>
      <c r="B1362" t="s">
        <v>1894</v>
      </c>
      <c r="C1362" s="1">
        <f t="shared" si="502"/>
        <v>2354916</v>
      </c>
      <c r="D1362" s="7">
        <f>IF(N1362&gt;0, RANK(N1362,(N1362:P1362,Q1362:AE1362)),0)</f>
        <v>2</v>
      </c>
      <c r="E1362" s="7">
        <f>IF(O1362&gt;0,RANK(O1362,(N1362:P1362,Q1362:AE1362)),0)</f>
        <v>1</v>
      </c>
      <c r="F1362" s="7">
        <f>IF(C1362&gt;0,RANK(P1362,(N1362:P1362,Q1362:AE1362)),0)</f>
        <v>4</v>
      </c>
      <c r="G1362" s="1">
        <f t="shared" si="490"/>
        <v>163934</v>
      </c>
      <c r="H1362" s="2">
        <f t="shared" si="491"/>
        <v>6.96135233698357E-2</v>
      </c>
      <c r="I1362" s="2"/>
      <c r="J1362" s="2">
        <f t="shared" si="503"/>
        <v>0.44925891199516244</v>
      </c>
      <c r="K1362" s="2">
        <f t="shared" si="504"/>
        <v>0.51887243536499816</v>
      </c>
      <c r="L1362" s="2">
        <f t="shared" si="505"/>
        <v>0</v>
      </c>
      <c r="M1362" s="2">
        <f t="shared" si="506"/>
        <v>3.1868652639839401E-2</v>
      </c>
      <c r="N1362" s="113">
        <f>SUM(N1247:N1361)</f>
        <v>1057967</v>
      </c>
      <c r="O1362" s="113">
        <f>SUM(O1247:O1361)</f>
        <v>1221901</v>
      </c>
      <c r="P1362" s="113"/>
      <c r="Q1362" s="113">
        <f>SUM(Q1247:Q1361)</f>
        <v>75048</v>
      </c>
      <c r="R1362" s="113"/>
      <c r="S1362" s="113"/>
      <c r="T1362" s="113"/>
      <c r="U1362" s="113"/>
      <c r="V1362" s="113"/>
      <c r="W1362" s="113"/>
      <c r="X1362" s="113"/>
      <c r="Y1362" s="113"/>
      <c r="Z1362" s="113"/>
      <c r="AA1362" s="113"/>
      <c r="AB1362" s="113"/>
      <c r="AC1362" s="113"/>
      <c r="AD1362" s="113"/>
      <c r="AE1362" s="113">
        <f>SUM(AE1247:AE1361)</f>
        <v>0</v>
      </c>
      <c r="AG1362" s="7">
        <f>IF(Q1362&gt;0,RANK(Q1362,(N1362:P1362,Q1362:AE1362)),0)</f>
        <v>3</v>
      </c>
      <c r="AH1362" s="7">
        <f>IF(R1362&gt;0,RANK(R1362,(N1362:P1362,Q1362:AE1362)),0)</f>
        <v>0</v>
      </c>
      <c r="AI1362" s="7">
        <f>IF(T1362&gt;0,RANK(T1362,(N1362:P1362,Q1362:AE1362)),0)</f>
        <v>0</v>
      </c>
      <c r="AJ1362" s="7">
        <f>IF(S1362&gt;0,RANK(S1362,(N1362:P1362,Q1362:AE1362)),0)</f>
        <v>0</v>
      </c>
      <c r="AK1362" s="2">
        <f t="shared" si="507"/>
        <v>3.186865263983938E-2</v>
      </c>
      <c r="AL1362" s="2">
        <f t="shared" si="508"/>
        <v>0</v>
      </c>
      <c r="AM1362" s="2">
        <f t="shared" si="509"/>
        <v>0</v>
      </c>
      <c r="AN1362" s="2">
        <f t="shared" si="510"/>
        <v>0</v>
      </c>
      <c r="AP1362" t="s">
        <v>997</v>
      </c>
      <c r="AQ1362" t="s">
        <v>1894</v>
      </c>
      <c r="AT1362" s="97">
        <v>29</v>
      </c>
      <c r="AU1362" s="99"/>
      <c r="AV1362" s="97">
        <v>29</v>
      </c>
      <c r="AX1362" s="7" t="s">
        <v>2353</v>
      </c>
    </row>
    <row r="1363" spans="1:50">
      <c r="C1363" s="1"/>
      <c r="E1363" s="7"/>
      <c r="F1363" s="7"/>
      <c r="I1363" s="2"/>
      <c r="N1363" s="113"/>
      <c r="O1363" s="113"/>
      <c r="P1363" s="113"/>
      <c r="Q1363" s="113"/>
      <c r="R1363" s="113"/>
      <c r="S1363" s="113"/>
      <c r="T1363" s="113"/>
      <c r="U1363" s="113"/>
      <c r="V1363" s="113"/>
      <c r="W1363" s="113"/>
      <c r="X1363" s="113"/>
      <c r="Y1363" s="113"/>
      <c r="Z1363" s="113"/>
      <c r="AA1363" s="113"/>
      <c r="AB1363" s="113"/>
      <c r="AC1363" s="113"/>
      <c r="AD1363" s="113"/>
      <c r="AE1363" s="113"/>
      <c r="AG1363" s="7"/>
      <c r="AH1363" s="7"/>
      <c r="AI1363" s="7"/>
      <c r="AJ1363" s="7"/>
      <c r="AT1363" s="97"/>
      <c r="AU1363" s="99"/>
      <c r="AV1363" s="103"/>
    </row>
    <row r="1364" spans="1:50" hidden="1" outlineLevel="1">
      <c r="A1364" t="s">
        <v>1033</v>
      </c>
      <c r="B1364" t="s">
        <v>1630</v>
      </c>
      <c r="C1364" s="1">
        <f t="shared" ref="C1364:C1381" si="511">SUM(N1364:AE1364)</f>
        <v>18691</v>
      </c>
      <c r="D1364" s="7">
        <f>IF(N1364&gt;0, RANK(N1364,(N1364:P1364,Q1364:AE1364)),0)</f>
        <v>1</v>
      </c>
      <c r="E1364" s="7">
        <f>IF(O1364&gt;0,RANK(O1364,(N1364:P1364,Q1364:AE1364)),0)</f>
        <v>2</v>
      </c>
      <c r="F1364" s="7">
        <f>IF(P1364&gt;0,RANK(P1364,(N1364:P1364,Q1364:AE1364)),0)</f>
        <v>0</v>
      </c>
      <c r="G1364" s="1">
        <f t="shared" ref="G1364:G1393" si="512">IF(C1364&gt;0,MAX(N1364:P1364)-LARGE(N1364:P1364,2),0)</f>
        <v>892</v>
      </c>
      <c r="H1364" s="2">
        <f t="shared" ref="H1364:H1393" si="513">IF(C1364&gt;0,G1364/C1364,0)</f>
        <v>4.7723503290353644E-2</v>
      </c>
      <c r="I1364" s="2"/>
      <c r="J1364" s="2">
        <f t="shared" ref="J1364:J1381" si="514">IF($C1364=0,"-",N1364/$C1364)</f>
        <v>0.48456476379005936</v>
      </c>
      <c r="K1364" s="2">
        <f t="shared" ref="K1364:K1381" si="515">IF($C1364=0,"-",O1364/$C1364)</f>
        <v>0.43684126049970573</v>
      </c>
      <c r="L1364" s="2">
        <f t="shared" ref="L1364:L1381" si="516">IF($C1364=0,"-",P1364/$C1364)</f>
        <v>0</v>
      </c>
      <c r="M1364" s="2">
        <f t="shared" ref="M1364:M1381" si="517">IF(C1364=0,"-",(1-J1364-K1364-L1364))</f>
        <v>7.8593975710234854E-2</v>
      </c>
      <c r="N1364" s="113">
        <v>9057</v>
      </c>
      <c r="O1364" s="113">
        <v>8165</v>
      </c>
      <c r="P1364" s="113"/>
      <c r="Q1364" s="113">
        <v>268</v>
      </c>
      <c r="R1364" s="113"/>
      <c r="S1364" s="113"/>
      <c r="T1364" s="113"/>
      <c r="U1364" s="113">
        <v>241</v>
      </c>
      <c r="V1364" s="113">
        <v>98</v>
      </c>
      <c r="W1364" s="113"/>
      <c r="X1364" s="113"/>
      <c r="Y1364" s="113"/>
      <c r="Z1364" s="113">
        <v>298</v>
      </c>
      <c r="AA1364" s="113">
        <v>564</v>
      </c>
      <c r="AB1364" s="115"/>
      <c r="AC1364" s="113"/>
      <c r="AD1364" s="113"/>
      <c r="AE1364" s="113"/>
      <c r="AG1364" s="7">
        <f>IF(Q1364&gt;0,RANK(Q1364,(N1364:P1364,Q1364:AE1364)),0)</f>
        <v>5</v>
      </c>
      <c r="AH1364" s="7">
        <f>IF(R1364&gt;0,RANK(R1364,(N1364:P1364,Q1364:AE1364)),0)</f>
        <v>0</v>
      </c>
      <c r="AI1364" s="7">
        <f>IF(T1364&gt;0,RANK(T1364,(N1364:P1364,Q1364:AE1364)),0)</f>
        <v>0</v>
      </c>
      <c r="AJ1364" s="7">
        <f>IF(S1364&gt;0,RANK(S1364,(N1364:P1364,Q1364:AE1364)),0)</f>
        <v>0</v>
      </c>
      <c r="AK1364" s="2">
        <f t="shared" ref="AK1364:AK1381" si="518">IF($C1364=0,"-",Q1364/$C1364)</f>
        <v>1.4338451661227328E-2</v>
      </c>
      <c r="AL1364" s="2">
        <f t="shared" ref="AL1364:AL1381" si="519">IF($C1364=0,"-",R1364/$C1364)</f>
        <v>0</v>
      </c>
      <c r="AM1364" s="2">
        <f t="shared" ref="AM1364:AM1381" si="520">IF($C1364=0,"-",T1364/$C1364)</f>
        <v>0</v>
      </c>
      <c r="AN1364" s="2">
        <f t="shared" ref="AN1364:AN1381" si="521">IF($C1364=0,"-",S1364/$C1364)</f>
        <v>0</v>
      </c>
      <c r="AP1364" t="s">
        <v>1033</v>
      </c>
      <c r="AQ1364" t="s">
        <v>1630</v>
      </c>
      <c r="AR1364">
        <v>2</v>
      </c>
      <c r="AT1364" s="97">
        <v>32</v>
      </c>
      <c r="AU1364" s="99">
        <v>510</v>
      </c>
      <c r="AV1364" s="103">
        <f t="shared" ref="AV1364:AV1378" si="522">1000*AT1364+AU1364</f>
        <v>32510</v>
      </c>
      <c r="AX1364" s="7" t="s">
        <v>1721</v>
      </c>
    </row>
    <row r="1365" spans="1:50" hidden="1" outlineLevel="1">
      <c r="A1365" t="s">
        <v>2026</v>
      </c>
      <c r="B1365" t="s">
        <v>1630</v>
      </c>
      <c r="C1365" s="1">
        <f t="shared" si="511"/>
        <v>7546</v>
      </c>
      <c r="D1365" s="7">
        <f>IF(N1365&gt;0, RANK(N1365,(N1365:P1365,Q1365:AE1365)),0)</f>
        <v>2</v>
      </c>
      <c r="E1365" s="7">
        <f>IF(O1365&gt;0,RANK(O1365,(N1365:P1365,Q1365:AE1365)),0)</f>
        <v>1</v>
      </c>
      <c r="F1365" s="7">
        <f>IF(P1365&gt;0,RANK(P1365,(N1365:P1365,Q1365:AE1365)),0)</f>
        <v>0</v>
      </c>
      <c r="G1365" s="1">
        <f t="shared" si="512"/>
        <v>3156</v>
      </c>
      <c r="H1365" s="2">
        <f t="shared" si="513"/>
        <v>0.41823482639809173</v>
      </c>
      <c r="I1365" s="2"/>
      <c r="J1365" s="2">
        <f t="shared" si="514"/>
        <v>0.24012721971905646</v>
      </c>
      <c r="K1365" s="2">
        <f t="shared" si="515"/>
        <v>0.6583620461171481</v>
      </c>
      <c r="L1365" s="2">
        <f t="shared" si="516"/>
        <v>0</v>
      </c>
      <c r="M1365" s="2">
        <f t="shared" si="517"/>
        <v>0.10151073416379541</v>
      </c>
      <c r="N1365" s="59">
        <v>1812</v>
      </c>
      <c r="O1365" s="59">
        <v>4968</v>
      </c>
      <c r="P1365" s="59"/>
      <c r="Q1365" s="113">
        <v>111</v>
      </c>
      <c r="R1365" s="113"/>
      <c r="S1365" s="113"/>
      <c r="T1365" s="113"/>
      <c r="U1365" s="113">
        <v>82</v>
      </c>
      <c r="V1365" s="113">
        <v>34</v>
      </c>
      <c r="W1365" s="110"/>
      <c r="X1365" s="59"/>
      <c r="Y1365" s="59"/>
      <c r="Z1365" s="59">
        <v>282</v>
      </c>
      <c r="AA1365" s="59">
        <v>257</v>
      </c>
      <c r="AB1365" s="109"/>
      <c r="AC1365" s="59"/>
      <c r="AD1365" s="59"/>
      <c r="AE1365" s="59"/>
      <c r="AG1365" s="7">
        <f>IF(Q1365&gt;0,RANK(Q1365,(N1365:P1365,Q1365:AE1365)),0)</f>
        <v>5</v>
      </c>
      <c r="AH1365" s="7">
        <f>IF(R1365&gt;0,RANK(R1365,(N1365:P1365,Q1365:AE1365)),0)</f>
        <v>0</v>
      </c>
      <c r="AI1365" s="7">
        <f>IF(T1365&gt;0,RANK(T1365,(N1365:P1365,Q1365:AE1365)),0)</f>
        <v>0</v>
      </c>
      <c r="AJ1365" s="7">
        <f>IF(S1365&gt;0,RANK(S1365,(N1365:P1365,Q1365:AE1365)),0)</f>
        <v>0</v>
      </c>
      <c r="AK1365" s="2">
        <f t="shared" si="518"/>
        <v>1.4709780015902466E-2</v>
      </c>
      <c r="AL1365" s="2">
        <f t="shared" si="519"/>
        <v>0</v>
      </c>
      <c r="AM1365" s="2">
        <f t="shared" si="520"/>
        <v>0</v>
      </c>
      <c r="AN1365" s="2">
        <f t="shared" si="521"/>
        <v>0</v>
      </c>
      <c r="AP1365" t="s">
        <v>2026</v>
      </c>
      <c r="AQ1365" t="s">
        <v>1630</v>
      </c>
      <c r="AR1365">
        <v>2</v>
      </c>
      <c r="AT1365" s="97">
        <v>32</v>
      </c>
      <c r="AU1365" s="99">
        <v>1</v>
      </c>
      <c r="AV1365" s="103">
        <f t="shared" si="522"/>
        <v>32001</v>
      </c>
      <c r="AX1365" s="7" t="s">
        <v>1370</v>
      </c>
    </row>
    <row r="1366" spans="1:50" hidden="1" outlineLevel="1">
      <c r="A1366" t="s">
        <v>601</v>
      </c>
      <c r="B1366" t="s">
        <v>1630</v>
      </c>
      <c r="C1366" s="1">
        <f t="shared" si="511"/>
        <v>294737</v>
      </c>
      <c r="D1366" s="7">
        <f>IF(N1366&gt;0, RANK(N1366,(N1366:P1366,Q1366:AE1366)),0)</f>
        <v>1</v>
      </c>
      <c r="E1366" s="7">
        <f>IF(O1366&gt;0,RANK(O1366,(N1366:P1366,Q1366:AE1366)),0)</f>
        <v>2</v>
      </c>
      <c r="F1366" s="7">
        <f>IF(P1366&gt;0,RANK(P1366,(N1366:P1366,Q1366:AE1366)),0)</f>
        <v>0</v>
      </c>
      <c r="G1366" s="1">
        <f t="shared" si="512"/>
        <v>50211</v>
      </c>
      <c r="H1366" s="2">
        <f t="shared" si="513"/>
        <v>0.17035865873643283</v>
      </c>
      <c r="I1366" s="2"/>
      <c r="J1366" s="2">
        <f t="shared" si="514"/>
        <v>0.5419102454052257</v>
      </c>
      <c r="K1366" s="2">
        <f t="shared" si="515"/>
        <v>0.37155158666879284</v>
      </c>
      <c r="L1366" s="2">
        <f t="shared" si="516"/>
        <v>0</v>
      </c>
      <c r="M1366" s="2">
        <f t="shared" si="517"/>
        <v>8.6538167925981457E-2</v>
      </c>
      <c r="N1366" s="59">
        <v>159721</v>
      </c>
      <c r="O1366" s="59">
        <v>109510</v>
      </c>
      <c r="P1366" s="59"/>
      <c r="Q1366" s="59">
        <v>3951</v>
      </c>
      <c r="R1366" s="59"/>
      <c r="S1366" s="59"/>
      <c r="T1366" s="59"/>
      <c r="U1366" s="59">
        <v>4521</v>
      </c>
      <c r="V1366" s="59">
        <v>3409</v>
      </c>
      <c r="W1366" s="110"/>
      <c r="X1366" s="59"/>
      <c r="Y1366" s="59"/>
      <c r="Z1366" s="59">
        <v>6144</v>
      </c>
      <c r="AA1366" s="59">
        <v>7481</v>
      </c>
      <c r="AB1366" s="110"/>
      <c r="AC1366" s="59"/>
      <c r="AD1366" s="59"/>
      <c r="AE1366" s="59"/>
      <c r="AG1366" s="7">
        <f>IF(Q1366&gt;0,RANK(Q1366,(N1366:P1366,Q1366:AE1366)),0)</f>
        <v>6</v>
      </c>
      <c r="AH1366" s="7">
        <f>IF(R1366&gt;0,RANK(R1366,(N1366:P1366,Q1366:AE1366)),0)</f>
        <v>0</v>
      </c>
      <c r="AI1366" s="7">
        <f>IF(T1366&gt;0,RANK(T1366,(N1366:P1366,Q1366:AE1366)),0)</f>
        <v>0</v>
      </c>
      <c r="AJ1366" s="7">
        <f>IF(S1366&gt;0,RANK(S1366,(N1366:P1366,Q1366:AE1366)),0)</f>
        <v>0</v>
      </c>
      <c r="AK1366" s="2">
        <f t="shared" si="518"/>
        <v>1.3405171390086755E-2</v>
      </c>
      <c r="AL1366" s="2">
        <f t="shared" si="519"/>
        <v>0</v>
      </c>
      <c r="AM1366" s="2">
        <f t="shared" si="520"/>
        <v>0</v>
      </c>
      <c r="AN1366" s="2">
        <f t="shared" si="521"/>
        <v>0</v>
      </c>
      <c r="AP1366" t="s">
        <v>601</v>
      </c>
      <c r="AQ1366" t="s">
        <v>1630</v>
      </c>
      <c r="AT1366" s="97">
        <v>32</v>
      </c>
      <c r="AU1366" s="99">
        <v>3</v>
      </c>
      <c r="AV1366" s="103">
        <f t="shared" si="522"/>
        <v>32003</v>
      </c>
      <c r="AX1366" s="7" t="s">
        <v>1370</v>
      </c>
    </row>
    <row r="1367" spans="1:50" hidden="1" outlineLevel="1">
      <c r="A1367" t="s">
        <v>2236</v>
      </c>
      <c r="B1367" t="s">
        <v>1630</v>
      </c>
      <c r="C1367" s="1">
        <f t="shared" si="511"/>
        <v>14909</v>
      </c>
      <c r="D1367" s="7">
        <f>IF(N1367&gt;0, RANK(N1367,(N1367:P1367,Q1367:AE1367)),0)</f>
        <v>2</v>
      </c>
      <c r="E1367" s="7">
        <f>IF(O1367&gt;0,RANK(O1367,(N1367:P1367,Q1367:AE1367)),0)</f>
        <v>1</v>
      </c>
      <c r="F1367" s="7">
        <f>IF(P1367&gt;0,RANK(P1367,(N1367:P1367,Q1367:AE1367)),0)</f>
        <v>0</v>
      </c>
      <c r="G1367" s="1">
        <f t="shared" si="512"/>
        <v>775</v>
      </c>
      <c r="H1367" s="2">
        <f t="shared" si="513"/>
        <v>5.1982024280635857E-2</v>
      </c>
      <c r="I1367" s="2"/>
      <c r="J1367" s="2">
        <f t="shared" si="514"/>
        <v>0.4308136025219666</v>
      </c>
      <c r="K1367" s="2">
        <f t="shared" si="515"/>
        <v>0.48279562680260246</v>
      </c>
      <c r="L1367" s="2">
        <f t="shared" si="516"/>
        <v>0</v>
      </c>
      <c r="M1367" s="2">
        <f t="shared" si="517"/>
        <v>8.6390770675430884E-2</v>
      </c>
      <c r="N1367" s="59">
        <v>6423</v>
      </c>
      <c r="O1367" s="59">
        <v>7198</v>
      </c>
      <c r="P1367" s="59"/>
      <c r="Q1367" s="59">
        <v>209</v>
      </c>
      <c r="R1367" s="59"/>
      <c r="S1367" s="59"/>
      <c r="T1367" s="59"/>
      <c r="U1367" s="59">
        <v>188</v>
      </c>
      <c r="V1367" s="59">
        <v>89</v>
      </c>
      <c r="W1367" s="110"/>
      <c r="X1367" s="59"/>
      <c r="Y1367" s="59"/>
      <c r="Z1367" s="59">
        <v>346</v>
      </c>
      <c r="AA1367" s="59">
        <v>456</v>
      </c>
      <c r="AB1367" s="109"/>
      <c r="AC1367" s="59"/>
      <c r="AD1367" s="59"/>
      <c r="AE1367" s="59"/>
      <c r="AG1367" s="7">
        <f>IF(Q1367&gt;0,RANK(Q1367,(N1367:P1367,Q1367:AE1367)),0)</f>
        <v>5</v>
      </c>
      <c r="AH1367" s="7">
        <f>IF(R1367&gt;0,RANK(R1367,(N1367:P1367,Q1367:AE1367)),0)</f>
        <v>0</v>
      </c>
      <c r="AI1367" s="7">
        <f>IF(T1367&gt;0,RANK(T1367,(N1367:P1367,Q1367:AE1367)),0)</f>
        <v>0</v>
      </c>
      <c r="AJ1367" s="7">
        <f>IF(S1367&gt;0,RANK(S1367,(N1367:P1367,Q1367:AE1367)),0)</f>
        <v>0</v>
      </c>
      <c r="AK1367" s="2">
        <f t="shared" si="518"/>
        <v>1.4018378160842445E-2</v>
      </c>
      <c r="AL1367" s="2">
        <f t="shared" si="519"/>
        <v>0</v>
      </c>
      <c r="AM1367" s="2">
        <f t="shared" si="520"/>
        <v>0</v>
      </c>
      <c r="AN1367" s="2">
        <f t="shared" si="521"/>
        <v>0</v>
      </c>
      <c r="AP1367" t="s">
        <v>2236</v>
      </c>
      <c r="AQ1367" t="s">
        <v>1630</v>
      </c>
      <c r="AR1367">
        <v>2</v>
      </c>
      <c r="AT1367" s="97">
        <v>32</v>
      </c>
      <c r="AU1367" s="99">
        <v>5</v>
      </c>
      <c r="AV1367" s="103">
        <f t="shared" si="522"/>
        <v>32005</v>
      </c>
      <c r="AX1367" s="7" t="s">
        <v>1370</v>
      </c>
    </row>
    <row r="1368" spans="1:50" hidden="1" outlineLevel="1">
      <c r="A1368" t="s">
        <v>1981</v>
      </c>
      <c r="B1368" t="s">
        <v>1630</v>
      </c>
      <c r="C1368" s="1">
        <f t="shared" si="511"/>
        <v>11782</v>
      </c>
      <c r="D1368" s="7">
        <f>IF(N1368&gt;0, RANK(N1368,(N1368:P1368,Q1368:AE1368)),0)</f>
        <v>2</v>
      </c>
      <c r="E1368" s="7">
        <f>IF(O1368&gt;0,RANK(O1368,(N1368:P1368,Q1368:AE1368)),0)</f>
        <v>1</v>
      </c>
      <c r="F1368" s="7">
        <f>IF(P1368&gt;0,RANK(P1368,(N1368:P1368,Q1368:AE1368)),0)</f>
        <v>0</v>
      </c>
      <c r="G1368" s="1">
        <f t="shared" si="512"/>
        <v>4177</v>
      </c>
      <c r="H1368" s="2">
        <f t="shared" si="513"/>
        <v>0.35452384994058733</v>
      </c>
      <c r="I1368" s="2"/>
      <c r="J1368" s="2">
        <f t="shared" si="514"/>
        <v>0.27389237820404005</v>
      </c>
      <c r="K1368" s="2">
        <f t="shared" si="515"/>
        <v>0.62841622814462739</v>
      </c>
      <c r="L1368" s="2">
        <f t="shared" si="516"/>
        <v>0</v>
      </c>
      <c r="M1368" s="2">
        <f t="shared" si="517"/>
        <v>9.7691393651332503E-2</v>
      </c>
      <c r="N1368" s="59">
        <v>3227</v>
      </c>
      <c r="O1368" s="59">
        <v>7404</v>
      </c>
      <c r="P1368" s="59"/>
      <c r="Q1368" s="59">
        <v>160</v>
      </c>
      <c r="R1368" s="59"/>
      <c r="S1368" s="59"/>
      <c r="T1368" s="59"/>
      <c r="U1368" s="59">
        <v>186</v>
      </c>
      <c r="V1368" s="59">
        <v>92</v>
      </c>
      <c r="W1368" s="59"/>
      <c r="X1368" s="59"/>
      <c r="Y1368" s="59"/>
      <c r="Z1368" s="59">
        <v>429</v>
      </c>
      <c r="AA1368" s="59">
        <v>284</v>
      </c>
      <c r="AB1368" s="58"/>
      <c r="AC1368" s="59"/>
      <c r="AD1368" s="59"/>
      <c r="AE1368" s="59"/>
      <c r="AG1368" s="7">
        <f>IF(Q1368&gt;0,RANK(Q1368,(N1368:P1368,Q1368:AE1368)),0)</f>
        <v>6</v>
      </c>
      <c r="AH1368" s="7">
        <f>IF(R1368&gt;0,RANK(R1368,(N1368:P1368,Q1368:AE1368)),0)</f>
        <v>0</v>
      </c>
      <c r="AI1368" s="7">
        <f>IF(T1368&gt;0,RANK(T1368,(N1368:P1368,Q1368:AE1368)),0)</f>
        <v>0</v>
      </c>
      <c r="AJ1368" s="7">
        <f>IF(S1368&gt;0,RANK(S1368,(N1368:P1368,Q1368:AE1368)),0)</f>
        <v>0</v>
      </c>
      <c r="AK1368" s="2">
        <f t="shared" si="518"/>
        <v>1.35800373451027E-2</v>
      </c>
      <c r="AL1368" s="2">
        <f t="shared" si="519"/>
        <v>0</v>
      </c>
      <c r="AM1368" s="2">
        <f t="shared" si="520"/>
        <v>0</v>
      </c>
      <c r="AN1368" s="2">
        <f t="shared" si="521"/>
        <v>0</v>
      </c>
      <c r="AP1368" t="s">
        <v>1981</v>
      </c>
      <c r="AQ1368" t="s">
        <v>1630</v>
      </c>
      <c r="AR1368">
        <v>2</v>
      </c>
      <c r="AT1368" s="97">
        <v>32</v>
      </c>
      <c r="AU1368" s="99">
        <v>7</v>
      </c>
      <c r="AV1368" s="103">
        <f t="shared" si="522"/>
        <v>32007</v>
      </c>
      <c r="AX1368" s="7" t="s">
        <v>1370</v>
      </c>
    </row>
    <row r="1369" spans="1:50" hidden="1" outlineLevel="1">
      <c r="A1369" t="s">
        <v>2018</v>
      </c>
      <c r="B1369" t="s">
        <v>1630</v>
      </c>
      <c r="C1369" s="1">
        <f t="shared" si="511"/>
        <v>578</v>
      </c>
      <c r="D1369" s="7">
        <f>IF(N1369&gt;0, RANK(N1369,(N1369:P1369,Q1369:AE1369)),0)</f>
        <v>2</v>
      </c>
      <c r="E1369" s="7">
        <f>IF(O1369&gt;0,RANK(O1369,(N1369:P1369,Q1369:AE1369)),0)</f>
        <v>1</v>
      </c>
      <c r="F1369" s="7">
        <f>IF(P1369&gt;0,RANK(P1369,(N1369:P1369,Q1369:AE1369)),0)</f>
        <v>0</v>
      </c>
      <c r="G1369" s="1">
        <f t="shared" si="512"/>
        <v>54</v>
      </c>
      <c r="H1369" s="2">
        <f t="shared" si="513"/>
        <v>9.3425605536332182E-2</v>
      </c>
      <c r="I1369" s="2"/>
      <c r="J1369" s="2">
        <f t="shared" si="514"/>
        <v>0.38581314878892736</v>
      </c>
      <c r="K1369" s="2">
        <f t="shared" si="515"/>
        <v>0.47923875432525953</v>
      </c>
      <c r="L1369" s="2">
        <f t="shared" si="516"/>
        <v>0</v>
      </c>
      <c r="M1369" s="2">
        <f t="shared" si="517"/>
        <v>0.13494809688581311</v>
      </c>
      <c r="N1369" s="59">
        <v>223</v>
      </c>
      <c r="O1369" s="59">
        <v>277</v>
      </c>
      <c r="P1369" s="59"/>
      <c r="Q1369" s="59">
        <v>11</v>
      </c>
      <c r="R1369" s="59"/>
      <c r="S1369" s="59"/>
      <c r="T1369" s="59"/>
      <c r="U1369" s="59">
        <v>6</v>
      </c>
      <c r="V1369" s="59">
        <v>6</v>
      </c>
      <c r="W1369" s="59"/>
      <c r="X1369" s="59"/>
      <c r="Y1369" s="59"/>
      <c r="Z1369" s="59">
        <v>31</v>
      </c>
      <c r="AA1369" s="59">
        <v>24</v>
      </c>
      <c r="AB1369" s="59"/>
      <c r="AC1369" s="59"/>
      <c r="AD1369" s="59"/>
      <c r="AE1369" s="59"/>
      <c r="AG1369" s="7">
        <f>IF(Q1369&gt;0,RANK(Q1369,(N1369:P1369,Q1369:AE1369)),0)</f>
        <v>5</v>
      </c>
      <c r="AH1369" s="7">
        <f>IF(R1369&gt;0,RANK(R1369,(N1369:P1369,Q1369:AE1369)),0)</f>
        <v>0</v>
      </c>
      <c r="AI1369" s="7">
        <f>IF(T1369&gt;0,RANK(T1369,(N1369:P1369,Q1369:AE1369)),0)</f>
        <v>0</v>
      </c>
      <c r="AJ1369" s="7">
        <f>IF(S1369&gt;0,RANK(S1369,(N1369:P1369,Q1369:AE1369)),0)</f>
        <v>0</v>
      </c>
      <c r="AK1369" s="2">
        <f t="shared" si="518"/>
        <v>1.9031141868512111E-2</v>
      </c>
      <c r="AL1369" s="2">
        <f t="shared" si="519"/>
        <v>0</v>
      </c>
      <c r="AM1369" s="2">
        <f t="shared" si="520"/>
        <v>0</v>
      </c>
      <c r="AN1369" s="2">
        <f t="shared" si="521"/>
        <v>0</v>
      </c>
      <c r="AP1369" t="s">
        <v>2018</v>
      </c>
      <c r="AQ1369" t="s">
        <v>1630</v>
      </c>
      <c r="AR1369">
        <v>2</v>
      </c>
      <c r="AT1369" s="97">
        <v>32</v>
      </c>
      <c r="AU1369" s="99">
        <v>9</v>
      </c>
      <c r="AV1369" s="103">
        <f t="shared" si="522"/>
        <v>32009</v>
      </c>
      <c r="AX1369" s="7" t="s">
        <v>1370</v>
      </c>
    </row>
    <row r="1370" spans="1:50" hidden="1" outlineLevel="1">
      <c r="A1370" t="s">
        <v>560</v>
      </c>
      <c r="B1370" t="s">
        <v>1630</v>
      </c>
      <c r="C1370" s="1">
        <f t="shared" si="511"/>
        <v>686</v>
      </c>
      <c r="D1370" s="7">
        <f>IF(N1370&gt;0, RANK(N1370,(N1370:P1370,Q1370:AE1370)),0)</f>
        <v>2</v>
      </c>
      <c r="E1370" s="7">
        <f>IF(O1370&gt;0,RANK(O1370,(N1370:P1370,Q1370:AE1370)),0)</f>
        <v>1</v>
      </c>
      <c r="F1370" s="7">
        <f>IF(P1370&gt;0,RANK(P1370,(N1370:P1370,Q1370:AE1370)),0)</f>
        <v>0</v>
      </c>
      <c r="G1370" s="1">
        <f t="shared" si="512"/>
        <v>252</v>
      </c>
      <c r="H1370" s="2">
        <f t="shared" si="513"/>
        <v>0.36734693877551022</v>
      </c>
      <c r="I1370" s="2"/>
      <c r="J1370" s="2">
        <f t="shared" si="514"/>
        <v>0.26384839650145775</v>
      </c>
      <c r="K1370" s="2">
        <f t="shared" si="515"/>
        <v>0.63119533527696792</v>
      </c>
      <c r="L1370" s="2">
        <f t="shared" si="516"/>
        <v>0</v>
      </c>
      <c r="M1370" s="2">
        <f t="shared" si="517"/>
        <v>0.10495626822157433</v>
      </c>
      <c r="N1370" s="59">
        <v>181</v>
      </c>
      <c r="O1370" s="59">
        <v>433</v>
      </c>
      <c r="P1370" s="59"/>
      <c r="Q1370" s="59">
        <v>8</v>
      </c>
      <c r="R1370" s="59"/>
      <c r="S1370" s="59"/>
      <c r="T1370" s="59"/>
      <c r="U1370" s="59">
        <v>4</v>
      </c>
      <c r="V1370" s="59">
        <v>4</v>
      </c>
      <c r="W1370" s="59"/>
      <c r="X1370" s="59"/>
      <c r="Y1370" s="59"/>
      <c r="Z1370" s="59">
        <v>31</v>
      </c>
      <c r="AA1370" s="59">
        <v>25</v>
      </c>
      <c r="AB1370" s="59"/>
      <c r="AC1370" s="59"/>
      <c r="AD1370" s="59"/>
      <c r="AE1370" s="59"/>
      <c r="AG1370" s="7">
        <f>IF(Q1370&gt;0,RANK(Q1370,(N1370:P1370,Q1370:AE1370)),0)</f>
        <v>5</v>
      </c>
      <c r="AH1370" s="7">
        <f>IF(R1370&gt;0,RANK(R1370,(N1370:P1370,Q1370:AE1370)),0)</f>
        <v>0</v>
      </c>
      <c r="AI1370" s="7">
        <f>IF(T1370&gt;0,RANK(T1370,(N1370:P1370,Q1370:AE1370)),0)</f>
        <v>0</v>
      </c>
      <c r="AJ1370" s="7">
        <f>IF(S1370&gt;0,RANK(S1370,(N1370:P1370,Q1370:AE1370)),0)</f>
        <v>0</v>
      </c>
      <c r="AK1370" s="2">
        <f t="shared" si="518"/>
        <v>1.1661807580174927E-2</v>
      </c>
      <c r="AL1370" s="2">
        <f t="shared" si="519"/>
        <v>0</v>
      </c>
      <c r="AM1370" s="2">
        <f t="shared" si="520"/>
        <v>0</v>
      </c>
      <c r="AN1370" s="2">
        <f t="shared" si="521"/>
        <v>0</v>
      </c>
      <c r="AP1370" t="s">
        <v>560</v>
      </c>
      <c r="AQ1370" t="s">
        <v>1630</v>
      </c>
      <c r="AR1370">
        <v>2</v>
      </c>
      <c r="AT1370" s="97">
        <v>32</v>
      </c>
      <c r="AU1370" s="99">
        <v>11</v>
      </c>
      <c r="AV1370" s="103">
        <f t="shared" si="522"/>
        <v>32011</v>
      </c>
      <c r="AX1370" s="7" t="s">
        <v>1370</v>
      </c>
    </row>
    <row r="1371" spans="1:50" hidden="1" outlineLevel="1">
      <c r="A1371" t="s">
        <v>1128</v>
      </c>
      <c r="B1371" t="s">
        <v>1630</v>
      </c>
      <c r="C1371" s="1">
        <f t="shared" si="511"/>
        <v>4586</v>
      </c>
      <c r="D1371" s="7">
        <f>IF(N1371&gt;0, RANK(N1371,(N1371:P1371,Q1371:AE1371)),0)</f>
        <v>2</v>
      </c>
      <c r="E1371" s="7">
        <f>IF(O1371&gt;0,RANK(O1371,(N1371:P1371,Q1371:AE1371)),0)</f>
        <v>1</v>
      </c>
      <c r="F1371" s="7">
        <f>IF(P1371&gt;0,RANK(P1371,(N1371:P1371,Q1371:AE1371)),0)</f>
        <v>0</v>
      </c>
      <c r="G1371" s="1">
        <f t="shared" si="512"/>
        <v>9</v>
      </c>
      <c r="H1371" s="2">
        <f t="shared" si="513"/>
        <v>1.9624945486262538E-3</v>
      </c>
      <c r="I1371" s="2"/>
      <c r="J1371" s="2">
        <f t="shared" si="514"/>
        <v>0.45268207588312254</v>
      </c>
      <c r="K1371" s="2">
        <f t="shared" si="515"/>
        <v>0.45464457043174877</v>
      </c>
      <c r="L1371" s="2">
        <f t="shared" si="516"/>
        <v>0</v>
      </c>
      <c r="M1371" s="2">
        <f t="shared" si="517"/>
        <v>9.2673353685128745E-2</v>
      </c>
      <c r="N1371" s="59">
        <v>2076</v>
      </c>
      <c r="O1371" s="59">
        <v>2085</v>
      </c>
      <c r="P1371" s="59"/>
      <c r="Q1371" s="59">
        <v>64</v>
      </c>
      <c r="R1371" s="59"/>
      <c r="S1371" s="59"/>
      <c r="T1371" s="59"/>
      <c r="U1371" s="59">
        <v>56</v>
      </c>
      <c r="V1371" s="59">
        <v>31</v>
      </c>
      <c r="W1371" s="59"/>
      <c r="X1371" s="59"/>
      <c r="Y1371" s="59"/>
      <c r="Z1371" s="59">
        <v>120</v>
      </c>
      <c r="AA1371" s="59">
        <v>154</v>
      </c>
      <c r="AB1371" s="58"/>
      <c r="AC1371" s="59"/>
      <c r="AD1371" s="59"/>
      <c r="AE1371" s="59"/>
      <c r="AG1371" s="7">
        <f>IF(Q1371&gt;0,RANK(Q1371,(N1371:P1371,Q1371:AE1371)),0)</f>
        <v>5</v>
      </c>
      <c r="AH1371" s="7">
        <f>IF(R1371&gt;0,RANK(R1371,(N1371:P1371,Q1371:AE1371)),0)</f>
        <v>0</v>
      </c>
      <c r="AI1371" s="7">
        <f>IF(T1371&gt;0,RANK(T1371,(N1371:P1371,Q1371:AE1371)),0)</f>
        <v>0</v>
      </c>
      <c r="AJ1371" s="7">
        <f>IF(S1371&gt;0,RANK(S1371,(N1371:P1371,Q1371:AE1371)),0)</f>
        <v>0</v>
      </c>
      <c r="AK1371" s="2">
        <f t="shared" si="518"/>
        <v>1.3955516790231139E-2</v>
      </c>
      <c r="AL1371" s="2">
        <f t="shared" si="519"/>
        <v>0</v>
      </c>
      <c r="AM1371" s="2">
        <f t="shared" si="520"/>
        <v>0</v>
      </c>
      <c r="AN1371" s="2">
        <f t="shared" si="521"/>
        <v>0</v>
      </c>
      <c r="AP1371" t="s">
        <v>1128</v>
      </c>
      <c r="AQ1371" t="s">
        <v>1630</v>
      </c>
      <c r="AR1371">
        <v>2</v>
      </c>
      <c r="AT1371" s="97">
        <v>32</v>
      </c>
      <c r="AU1371" s="99">
        <v>13</v>
      </c>
      <c r="AV1371" s="103">
        <f t="shared" si="522"/>
        <v>32013</v>
      </c>
      <c r="AX1371" s="7" t="s">
        <v>1370</v>
      </c>
    </row>
    <row r="1372" spans="1:50" hidden="1" outlineLevel="1">
      <c r="A1372" t="s">
        <v>1451</v>
      </c>
      <c r="B1372" t="s">
        <v>1630</v>
      </c>
      <c r="C1372" s="1">
        <f t="shared" si="511"/>
        <v>2225</v>
      </c>
      <c r="D1372" s="7">
        <f>IF(N1372&gt;0, RANK(N1372,(N1372:P1372,Q1372:AE1372)),0)</f>
        <v>2</v>
      </c>
      <c r="E1372" s="7">
        <f>IF(O1372&gt;0,RANK(O1372,(N1372:P1372,Q1372:AE1372)),0)</f>
        <v>1</v>
      </c>
      <c r="F1372" s="7">
        <f>IF(P1372&gt;0,RANK(P1372,(N1372:P1372,Q1372:AE1372)),0)</f>
        <v>0</v>
      </c>
      <c r="G1372" s="1">
        <f t="shared" si="512"/>
        <v>655</v>
      </c>
      <c r="H1372" s="2">
        <f t="shared" si="513"/>
        <v>0.29438202247191009</v>
      </c>
      <c r="I1372" s="2"/>
      <c r="J1372" s="2">
        <f t="shared" si="514"/>
        <v>0.30471910112359551</v>
      </c>
      <c r="K1372" s="2">
        <f t="shared" si="515"/>
        <v>0.5991011235955056</v>
      </c>
      <c r="L1372" s="2">
        <f t="shared" si="516"/>
        <v>0</v>
      </c>
      <c r="M1372" s="2">
        <f t="shared" si="517"/>
        <v>9.6179775280898938E-2</v>
      </c>
      <c r="N1372" s="59">
        <v>678</v>
      </c>
      <c r="O1372" s="59">
        <v>1333</v>
      </c>
      <c r="P1372" s="59"/>
      <c r="Q1372" s="118">
        <v>28</v>
      </c>
      <c r="R1372" s="118"/>
      <c r="S1372" s="118"/>
      <c r="T1372" s="118"/>
      <c r="U1372" s="59">
        <v>8</v>
      </c>
      <c r="V1372" s="59">
        <v>10</v>
      </c>
      <c r="W1372" s="118"/>
      <c r="X1372" s="118"/>
      <c r="Y1372" s="59"/>
      <c r="Z1372" s="59">
        <v>104</v>
      </c>
      <c r="AA1372" s="59">
        <v>64</v>
      </c>
      <c r="AB1372" s="119"/>
      <c r="AC1372" s="59"/>
      <c r="AD1372" s="59"/>
      <c r="AE1372" s="59"/>
      <c r="AG1372" s="7">
        <f>IF(Q1372&gt;0,RANK(Q1372,(N1372:P1372,Q1372:AE1372)),0)</f>
        <v>5</v>
      </c>
      <c r="AH1372" s="7">
        <f>IF(R1372&gt;0,RANK(R1372,(N1372:P1372,Q1372:AE1372)),0)</f>
        <v>0</v>
      </c>
      <c r="AI1372" s="7">
        <f>IF(T1372&gt;0,RANK(T1372,(N1372:P1372,Q1372:AE1372)),0)</f>
        <v>0</v>
      </c>
      <c r="AJ1372" s="7">
        <f>IF(S1372&gt;0,RANK(S1372,(N1372:P1372,Q1372:AE1372)),0)</f>
        <v>0</v>
      </c>
      <c r="AK1372" s="2">
        <f t="shared" si="518"/>
        <v>1.2584269662921348E-2</v>
      </c>
      <c r="AL1372" s="2">
        <f t="shared" si="519"/>
        <v>0</v>
      </c>
      <c r="AM1372" s="2">
        <f t="shared" si="520"/>
        <v>0</v>
      </c>
      <c r="AN1372" s="2">
        <f t="shared" si="521"/>
        <v>0</v>
      </c>
      <c r="AP1372" t="s">
        <v>1451</v>
      </c>
      <c r="AQ1372" t="s">
        <v>1630</v>
      </c>
      <c r="AR1372">
        <v>2</v>
      </c>
      <c r="AT1372" s="97">
        <v>32</v>
      </c>
      <c r="AU1372" s="99">
        <v>15</v>
      </c>
      <c r="AV1372" s="103">
        <f t="shared" si="522"/>
        <v>32015</v>
      </c>
      <c r="AX1372" s="7" t="s">
        <v>1370</v>
      </c>
    </row>
    <row r="1373" spans="1:50" hidden="1" outlineLevel="1">
      <c r="A1373" t="s">
        <v>900</v>
      </c>
      <c r="B1373" t="s">
        <v>1630</v>
      </c>
      <c r="C1373" s="1">
        <f t="shared" si="511"/>
        <v>1857</v>
      </c>
      <c r="D1373" s="7">
        <f>IF(N1373&gt;0, RANK(N1373,(N1373:P1373,Q1373:AE1373)),0)</f>
        <v>2</v>
      </c>
      <c r="E1373" s="7">
        <f>IF(O1373&gt;0,RANK(O1373,(N1373:P1373,Q1373:AE1373)),0)</f>
        <v>1</v>
      </c>
      <c r="F1373" s="7">
        <f>IF(P1373&gt;0,RANK(P1373,(N1373:P1373,Q1373:AE1373)),0)</f>
        <v>0</v>
      </c>
      <c r="G1373" s="1">
        <f t="shared" si="512"/>
        <v>488</v>
      </c>
      <c r="H1373" s="2">
        <f t="shared" si="513"/>
        <v>0.26278944534194937</v>
      </c>
      <c r="I1373" s="2"/>
      <c r="J1373" s="2">
        <f t="shared" si="514"/>
        <v>0.32364028002154011</v>
      </c>
      <c r="K1373" s="2">
        <f t="shared" si="515"/>
        <v>0.58642972536348947</v>
      </c>
      <c r="L1373" s="2">
        <f t="shared" si="516"/>
        <v>0</v>
      </c>
      <c r="M1373" s="2">
        <f t="shared" si="517"/>
        <v>8.9929994614970421E-2</v>
      </c>
      <c r="N1373" s="59">
        <v>601</v>
      </c>
      <c r="O1373" s="59">
        <v>1089</v>
      </c>
      <c r="P1373" s="59"/>
      <c r="Q1373" s="118">
        <v>9</v>
      </c>
      <c r="R1373" s="118"/>
      <c r="S1373" s="118"/>
      <c r="T1373" s="118"/>
      <c r="U1373" s="59">
        <v>22</v>
      </c>
      <c r="V1373" s="59">
        <v>9</v>
      </c>
      <c r="W1373" s="118"/>
      <c r="X1373" s="118"/>
      <c r="Y1373" s="59"/>
      <c r="Z1373" s="59">
        <v>93</v>
      </c>
      <c r="AA1373" s="59">
        <v>34</v>
      </c>
      <c r="AB1373" s="119"/>
      <c r="AC1373" s="59"/>
      <c r="AD1373" s="59"/>
      <c r="AE1373" s="59"/>
      <c r="AG1373" s="7">
        <f>IF(Q1373&gt;0,RANK(Q1373,(N1373:P1373,Q1373:AE1373)),0)</f>
        <v>6</v>
      </c>
      <c r="AH1373" s="7">
        <f>IF(R1373&gt;0,RANK(R1373,(N1373:P1373,Q1373:AE1373)),0)</f>
        <v>0</v>
      </c>
      <c r="AI1373" s="7">
        <f>IF(T1373&gt;0,RANK(T1373,(N1373:P1373,Q1373:AE1373)),0)</f>
        <v>0</v>
      </c>
      <c r="AJ1373" s="7">
        <f>IF(S1373&gt;0,RANK(S1373,(N1373:P1373,Q1373:AE1373)),0)</f>
        <v>0</v>
      </c>
      <c r="AK1373" s="2">
        <f t="shared" si="518"/>
        <v>4.8465266558966073E-3</v>
      </c>
      <c r="AL1373" s="2">
        <f t="shared" si="519"/>
        <v>0</v>
      </c>
      <c r="AM1373" s="2">
        <f t="shared" si="520"/>
        <v>0</v>
      </c>
      <c r="AN1373" s="2">
        <f t="shared" si="521"/>
        <v>0</v>
      </c>
      <c r="AP1373" t="s">
        <v>900</v>
      </c>
      <c r="AQ1373" t="s">
        <v>1630</v>
      </c>
      <c r="AR1373">
        <v>2</v>
      </c>
      <c r="AT1373" s="97">
        <v>32</v>
      </c>
      <c r="AU1373" s="99">
        <v>17</v>
      </c>
      <c r="AV1373" s="103">
        <f t="shared" si="522"/>
        <v>32017</v>
      </c>
      <c r="AX1373" s="7" t="s">
        <v>1370</v>
      </c>
    </row>
    <row r="1374" spans="1:50" hidden="1" outlineLevel="1">
      <c r="A1374" t="s">
        <v>1742</v>
      </c>
      <c r="B1374" t="s">
        <v>1630</v>
      </c>
      <c r="C1374" s="1">
        <f t="shared" si="511"/>
        <v>9061</v>
      </c>
      <c r="D1374" s="7">
        <f>IF(N1374&gt;0, RANK(N1374,(N1374:P1374,Q1374:AE1374)),0)</f>
        <v>2</v>
      </c>
      <c r="E1374" s="7">
        <f>IF(O1374&gt;0,RANK(O1374,(N1374:P1374,Q1374:AE1374)),0)</f>
        <v>1</v>
      </c>
      <c r="F1374" s="7">
        <f>IF(P1374&gt;0,RANK(P1374,(N1374:P1374,Q1374:AE1374)),0)</f>
        <v>0</v>
      </c>
      <c r="G1374" s="1">
        <f t="shared" si="512"/>
        <v>16</v>
      </c>
      <c r="H1374" s="2">
        <f t="shared" si="513"/>
        <v>1.7658095132987528E-3</v>
      </c>
      <c r="I1374" s="2"/>
      <c r="J1374" s="2">
        <f t="shared" si="514"/>
        <v>0.45127469374241252</v>
      </c>
      <c r="K1374" s="2">
        <f t="shared" si="515"/>
        <v>0.45304050325571127</v>
      </c>
      <c r="L1374" s="2">
        <f t="shared" si="516"/>
        <v>0</v>
      </c>
      <c r="M1374" s="2">
        <f t="shared" si="517"/>
        <v>9.5684803001876151E-2</v>
      </c>
      <c r="N1374" s="59">
        <v>4089</v>
      </c>
      <c r="O1374" s="59">
        <v>4105</v>
      </c>
      <c r="P1374" s="59"/>
      <c r="Q1374" s="118">
        <v>147</v>
      </c>
      <c r="R1374" s="118"/>
      <c r="S1374" s="118"/>
      <c r="T1374" s="118"/>
      <c r="U1374" s="59">
        <v>95</v>
      </c>
      <c r="V1374" s="59">
        <v>48</v>
      </c>
      <c r="W1374" s="118"/>
      <c r="X1374" s="118"/>
      <c r="Y1374" s="59"/>
      <c r="Z1374" s="59">
        <v>345</v>
      </c>
      <c r="AA1374" s="59">
        <v>232</v>
      </c>
      <c r="AB1374" s="119"/>
      <c r="AC1374" s="59"/>
      <c r="AD1374" s="59"/>
      <c r="AE1374" s="59"/>
      <c r="AG1374" s="7">
        <f>IF(Q1374&gt;0,RANK(Q1374,(N1374:P1374,Q1374:AE1374)),0)</f>
        <v>5</v>
      </c>
      <c r="AH1374" s="7">
        <f>IF(R1374&gt;0,RANK(R1374,(N1374:P1374,Q1374:AE1374)),0)</f>
        <v>0</v>
      </c>
      <c r="AI1374" s="7">
        <f>IF(T1374&gt;0,RANK(T1374,(N1374:P1374,Q1374:AE1374)),0)</f>
        <v>0</v>
      </c>
      <c r="AJ1374" s="7">
        <f>IF(S1374&gt;0,RANK(S1374,(N1374:P1374,Q1374:AE1374)),0)</f>
        <v>0</v>
      </c>
      <c r="AK1374" s="2">
        <f t="shared" si="518"/>
        <v>1.6223374903432293E-2</v>
      </c>
      <c r="AL1374" s="2">
        <f t="shared" si="519"/>
        <v>0</v>
      </c>
      <c r="AM1374" s="2">
        <f t="shared" si="520"/>
        <v>0</v>
      </c>
      <c r="AN1374" s="2">
        <f t="shared" si="521"/>
        <v>0</v>
      </c>
      <c r="AP1374" t="s">
        <v>1742</v>
      </c>
      <c r="AQ1374" t="s">
        <v>1630</v>
      </c>
      <c r="AR1374">
        <v>2</v>
      </c>
      <c r="AT1374" s="97">
        <v>32</v>
      </c>
      <c r="AU1374" s="99">
        <v>19</v>
      </c>
      <c r="AV1374" s="103">
        <f t="shared" si="522"/>
        <v>32019</v>
      </c>
      <c r="AX1374" s="7" t="s">
        <v>1370</v>
      </c>
    </row>
    <row r="1375" spans="1:50" hidden="1" outlineLevel="1">
      <c r="A1375" t="s">
        <v>787</v>
      </c>
      <c r="B1375" t="s">
        <v>1630</v>
      </c>
      <c r="C1375" s="1">
        <f t="shared" si="511"/>
        <v>2608</v>
      </c>
      <c r="D1375" s="7">
        <f>IF(N1375&gt;0, RANK(N1375,(N1375:P1375,Q1375:AE1375)),0)</f>
        <v>1</v>
      </c>
      <c r="E1375" s="7">
        <f>IF(O1375&gt;0,RANK(O1375,(N1375:P1375,Q1375:AE1375)),0)</f>
        <v>2</v>
      </c>
      <c r="F1375" s="7">
        <f>IF(P1375&gt;0,RANK(P1375,(N1375:P1375,Q1375:AE1375)),0)</f>
        <v>0</v>
      </c>
      <c r="G1375" s="1">
        <f t="shared" si="512"/>
        <v>293</v>
      </c>
      <c r="H1375" s="2">
        <f t="shared" si="513"/>
        <v>0.11234662576687117</v>
      </c>
      <c r="I1375" s="2"/>
      <c r="J1375" s="2">
        <f t="shared" si="514"/>
        <v>0.50191717791411039</v>
      </c>
      <c r="K1375" s="2">
        <f t="shared" si="515"/>
        <v>0.38957055214723929</v>
      </c>
      <c r="L1375" s="2">
        <f t="shared" si="516"/>
        <v>0</v>
      </c>
      <c r="M1375" s="2">
        <f t="shared" si="517"/>
        <v>0.10851226993865032</v>
      </c>
      <c r="N1375" s="59">
        <v>1309</v>
      </c>
      <c r="O1375" s="59">
        <v>1016</v>
      </c>
      <c r="P1375" s="59"/>
      <c r="Q1375" s="118">
        <v>44</v>
      </c>
      <c r="R1375" s="118"/>
      <c r="S1375" s="118"/>
      <c r="T1375" s="118"/>
      <c r="U1375" s="59">
        <v>40</v>
      </c>
      <c r="V1375" s="59">
        <v>16</v>
      </c>
      <c r="W1375" s="118"/>
      <c r="X1375" s="118"/>
      <c r="Y1375" s="59"/>
      <c r="Z1375" s="59">
        <v>106</v>
      </c>
      <c r="AA1375" s="59">
        <v>77</v>
      </c>
      <c r="AB1375" s="119"/>
      <c r="AC1375" s="59"/>
      <c r="AD1375" s="59"/>
      <c r="AE1375" s="59"/>
      <c r="AG1375" s="7">
        <f>IF(Q1375&gt;0,RANK(Q1375,(N1375:P1375,Q1375:AE1375)),0)</f>
        <v>5</v>
      </c>
      <c r="AH1375" s="7">
        <f>IF(R1375&gt;0,RANK(R1375,(N1375:P1375,Q1375:AE1375)),0)</f>
        <v>0</v>
      </c>
      <c r="AI1375" s="7">
        <f>IF(T1375&gt;0,RANK(T1375,(N1375:P1375,Q1375:AE1375)),0)</f>
        <v>0</v>
      </c>
      <c r="AJ1375" s="7">
        <f>IF(S1375&gt;0,RANK(S1375,(N1375:P1375,Q1375:AE1375)),0)</f>
        <v>0</v>
      </c>
      <c r="AK1375" s="2">
        <f t="shared" si="518"/>
        <v>1.6871165644171779E-2</v>
      </c>
      <c r="AL1375" s="2">
        <f t="shared" si="519"/>
        <v>0</v>
      </c>
      <c r="AM1375" s="2">
        <f t="shared" si="520"/>
        <v>0</v>
      </c>
      <c r="AN1375" s="2">
        <f t="shared" si="521"/>
        <v>0</v>
      </c>
      <c r="AP1375" t="s">
        <v>787</v>
      </c>
      <c r="AQ1375" t="s">
        <v>1630</v>
      </c>
      <c r="AR1375">
        <v>2</v>
      </c>
      <c r="AT1375" s="97">
        <v>32</v>
      </c>
      <c r="AU1375" s="99">
        <v>21</v>
      </c>
      <c r="AV1375" s="103">
        <f t="shared" si="522"/>
        <v>32021</v>
      </c>
      <c r="AX1375" s="7" t="s">
        <v>1370</v>
      </c>
    </row>
    <row r="1376" spans="1:50" hidden="1" outlineLevel="1">
      <c r="A1376" t="s">
        <v>248</v>
      </c>
      <c r="B1376" t="s">
        <v>1630</v>
      </c>
      <c r="C1376" s="1">
        <f t="shared" si="511"/>
        <v>7886</v>
      </c>
      <c r="D1376" s="7">
        <f>IF(N1376&gt;0, RANK(N1376,(N1376:P1376,Q1376:AE1376)),0)</f>
        <v>2</v>
      </c>
      <c r="E1376" s="7">
        <f>IF(O1376&gt;0,RANK(O1376,(N1376:P1376,Q1376:AE1376)),0)</f>
        <v>1</v>
      </c>
      <c r="F1376" s="7">
        <f>IF(P1376&gt;0,RANK(P1376,(N1376:P1376,Q1376:AE1376)),0)</f>
        <v>0</v>
      </c>
      <c r="G1376" s="1">
        <f t="shared" si="512"/>
        <v>388</v>
      </c>
      <c r="H1376" s="2">
        <f t="shared" si="513"/>
        <v>4.9201115901597765E-2</v>
      </c>
      <c r="I1376" s="2"/>
      <c r="J1376" s="2">
        <f t="shared" si="514"/>
        <v>0.40096373319807255</v>
      </c>
      <c r="K1376" s="2">
        <f t="shared" si="515"/>
        <v>0.45016484909967031</v>
      </c>
      <c r="L1376" s="2">
        <f t="shared" si="516"/>
        <v>0</v>
      </c>
      <c r="M1376" s="2">
        <f t="shared" si="517"/>
        <v>0.14887141770225715</v>
      </c>
      <c r="N1376" s="59">
        <v>3162</v>
      </c>
      <c r="O1376" s="59">
        <v>3550</v>
      </c>
      <c r="P1376" s="59"/>
      <c r="Q1376" s="118">
        <v>139</v>
      </c>
      <c r="R1376" s="118"/>
      <c r="S1376" s="118"/>
      <c r="T1376" s="118"/>
      <c r="U1376" s="59">
        <v>111</v>
      </c>
      <c r="V1376" s="59">
        <v>53</v>
      </c>
      <c r="W1376" s="118"/>
      <c r="X1376" s="118"/>
      <c r="Y1376" s="59"/>
      <c r="Z1376" s="59">
        <v>668</v>
      </c>
      <c r="AA1376" s="59">
        <v>203</v>
      </c>
      <c r="AB1376" s="119"/>
      <c r="AC1376" s="59"/>
      <c r="AD1376" s="59"/>
      <c r="AE1376" s="59"/>
      <c r="AG1376" s="7">
        <f>IF(Q1376&gt;0,RANK(Q1376,(N1376:P1376,Q1376:AE1376)),0)</f>
        <v>5</v>
      </c>
      <c r="AH1376" s="7">
        <f>IF(R1376&gt;0,RANK(R1376,(N1376:P1376,Q1376:AE1376)),0)</f>
        <v>0</v>
      </c>
      <c r="AI1376" s="7">
        <f>IF(T1376&gt;0,RANK(T1376,(N1376:P1376,Q1376:AE1376)),0)</f>
        <v>0</v>
      </c>
      <c r="AJ1376" s="7">
        <f>IF(S1376&gt;0,RANK(S1376,(N1376:P1376,Q1376:AE1376)),0)</f>
        <v>0</v>
      </c>
      <c r="AK1376" s="2">
        <f t="shared" si="518"/>
        <v>1.7626172964747656E-2</v>
      </c>
      <c r="AL1376" s="2">
        <f t="shared" si="519"/>
        <v>0</v>
      </c>
      <c r="AM1376" s="2">
        <f t="shared" si="520"/>
        <v>0</v>
      </c>
      <c r="AN1376" s="2">
        <f t="shared" si="521"/>
        <v>0</v>
      </c>
      <c r="AP1376" t="s">
        <v>248</v>
      </c>
      <c r="AQ1376" t="s">
        <v>1630</v>
      </c>
      <c r="AR1376">
        <v>2</v>
      </c>
      <c r="AT1376" s="97">
        <v>32</v>
      </c>
      <c r="AU1376" s="99">
        <v>23</v>
      </c>
      <c r="AV1376" s="103">
        <f t="shared" si="522"/>
        <v>32023</v>
      </c>
      <c r="AX1376" s="7" t="s">
        <v>1370</v>
      </c>
    </row>
    <row r="1377" spans="1:50" hidden="1" outlineLevel="1">
      <c r="A1377" t="s">
        <v>1478</v>
      </c>
      <c r="B1377" t="s">
        <v>1630</v>
      </c>
      <c r="C1377" s="1">
        <f t="shared" si="511"/>
        <v>1557</v>
      </c>
      <c r="D1377" s="7">
        <f>IF(N1377&gt;0, RANK(N1377,(N1377:P1377,Q1377:AE1377)),0)</f>
        <v>2</v>
      </c>
      <c r="E1377" s="7">
        <f>IF(O1377&gt;0,RANK(O1377,(N1377:P1377,Q1377:AE1377)),0)</f>
        <v>1</v>
      </c>
      <c r="F1377" s="7">
        <f>IF(P1377&gt;0,RANK(P1377,(N1377:P1377,Q1377:AE1377)),0)</f>
        <v>0</v>
      </c>
      <c r="G1377" s="1">
        <f t="shared" si="512"/>
        <v>70</v>
      </c>
      <c r="H1377" s="2">
        <f t="shared" si="513"/>
        <v>4.4958253050738597E-2</v>
      </c>
      <c r="I1377" s="2"/>
      <c r="J1377" s="2">
        <f t="shared" si="514"/>
        <v>0.43737957610789979</v>
      </c>
      <c r="K1377" s="2">
        <f t="shared" si="515"/>
        <v>0.48233782915863843</v>
      </c>
      <c r="L1377" s="2">
        <f t="shared" si="516"/>
        <v>0</v>
      </c>
      <c r="M1377" s="2">
        <f t="shared" si="517"/>
        <v>8.0282594733461776E-2</v>
      </c>
      <c r="N1377" s="59">
        <v>681</v>
      </c>
      <c r="O1377" s="59">
        <v>751</v>
      </c>
      <c r="P1377" s="59"/>
      <c r="Q1377" s="118">
        <v>24</v>
      </c>
      <c r="R1377" s="118"/>
      <c r="S1377" s="118"/>
      <c r="T1377" s="118"/>
      <c r="U1377" s="59">
        <v>9</v>
      </c>
      <c r="V1377" s="59">
        <v>7</v>
      </c>
      <c r="W1377" s="118"/>
      <c r="X1377" s="118"/>
      <c r="Y1377" s="59"/>
      <c r="Z1377" s="59">
        <v>51</v>
      </c>
      <c r="AA1377" s="59">
        <v>34</v>
      </c>
      <c r="AB1377" s="119"/>
      <c r="AC1377" s="59"/>
      <c r="AD1377" s="59"/>
      <c r="AE1377" s="59"/>
      <c r="AG1377" s="7">
        <f>IF(Q1377&gt;0,RANK(Q1377,(N1377:P1377,Q1377:AE1377)),0)</f>
        <v>5</v>
      </c>
      <c r="AH1377" s="7">
        <f>IF(R1377&gt;0,RANK(R1377,(N1377:P1377,Q1377:AE1377)),0)</f>
        <v>0</v>
      </c>
      <c r="AI1377" s="7">
        <f>IF(T1377&gt;0,RANK(T1377,(N1377:P1377,Q1377:AE1377)),0)</f>
        <v>0</v>
      </c>
      <c r="AJ1377" s="7">
        <f>IF(S1377&gt;0,RANK(S1377,(N1377:P1377,Q1377:AE1377)),0)</f>
        <v>0</v>
      </c>
      <c r="AK1377" s="2">
        <f t="shared" si="518"/>
        <v>1.5414258188824663E-2</v>
      </c>
      <c r="AL1377" s="2">
        <f t="shared" si="519"/>
        <v>0</v>
      </c>
      <c r="AM1377" s="2">
        <f t="shared" si="520"/>
        <v>0</v>
      </c>
      <c r="AN1377" s="2">
        <f t="shared" si="521"/>
        <v>0</v>
      </c>
      <c r="AP1377" t="s">
        <v>1478</v>
      </c>
      <c r="AQ1377" t="s">
        <v>1630</v>
      </c>
      <c r="AR1377">
        <v>2</v>
      </c>
      <c r="AT1377" s="97">
        <v>32</v>
      </c>
      <c r="AU1377" s="99">
        <v>27</v>
      </c>
      <c r="AV1377" s="103">
        <f t="shared" si="522"/>
        <v>32027</v>
      </c>
      <c r="AX1377" s="7" t="s">
        <v>1370</v>
      </c>
    </row>
    <row r="1378" spans="1:50" hidden="1" outlineLevel="1">
      <c r="A1378" t="s">
        <v>138</v>
      </c>
      <c r="B1378" t="s">
        <v>1630</v>
      </c>
      <c r="C1378" s="1">
        <f t="shared" si="511"/>
        <v>1492</v>
      </c>
      <c r="D1378" s="7">
        <f>IF(N1378&gt;0, RANK(N1378,(N1378:P1378,Q1378:AE1378)),0)</f>
        <v>1</v>
      </c>
      <c r="E1378" s="7">
        <f>IF(O1378&gt;0,RANK(O1378,(N1378:P1378,Q1378:AE1378)),0)</f>
        <v>2</v>
      </c>
      <c r="F1378" s="7">
        <f>IF(P1378&gt;0,RANK(P1378,(N1378:P1378,Q1378:AE1378)),0)</f>
        <v>0</v>
      </c>
      <c r="G1378" s="1">
        <f t="shared" si="512"/>
        <v>186</v>
      </c>
      <c r="H1378" s="2">
        <f t="shared" si="513"/>
        <v>0.12466487935656836</v>
      </c>
      <c r="I1378" s="2"/>
      <c r="J1378" s="2">
        <f t="shared" si="514"/>
        <v>0.51072386058981234</v>
      </c>
      <c r="K1378" s="2">
        <f t="shared" si="515"/>
        <v>0.38605898123324395</v>
      </c>
      <c r="L1378" s="2">
        <f t="shared" si="516"/>
        <v>0</v>
      </c>
      <c r="M1378" s="2">
        <f t="shared" si="517"/>
        <v>0.10321715817694371</v>
      </c>
      <c r="N1378" s="59">
        <v>762</v>
      </c>
      <c r="O1378" s="59">
        <v>576</v>
      </c>
      <c r="P1378" s="59"/>
      <c r="Q1378" s="118">
        <v>22</v>
      </c>
      <c r="R1378" s="118"/>
      <c r="S1378" s="118"/>
      <c r="T1378" s="118"/>
      <c r="U1378" s="59">
        <v>27</v>
      </c>
      <c r="V1378" s="59">
        <v>9</v>
      </c>
      <c r="W1378" s="118"/>
      <c r="X1378" s="118"/>
      <c r="Y1378" s="59"/>
      <c r="Z1378" s="59">
        <v>37</v>
      </c>
      <c r="AA1378" s="59">
        <v>59</v>
      </c>
      <c r="AB1378" s="119"/>
      <c r="AC1378" s="59"/>
      <c r="AD1378" s="59"/>
      <c r="AE1378" s="59"/>
      <c r="AG1378" s="7">
        <f>IF(Q1378&gt;0,RANK(Q1378,(N1378:P1378,Q1378:AE1378)),0)</f>
        <v>6</v>
      </c>
      <c r="AH1378" s="7">
        <f>IF(R1378&gt;0,RANK(R1378,(N1378:P1378,Q1378:AE1378)),0)</f>
        <v>0</v>
      </c>
      <c r="AI1378" s="7">
        <f>IF(T1378&gt;0,RANK(T1378,(N1378:P1378,Q1378:AE1378)),0)</f>
        <v>0</v>
      </c>
      <c r="AJ1378" s="7">
        <f>IF(S1378&gt;0,RANK(S1378,(N1378:P1378,Q1378:AE1378)),0)</f>
        <v>0</v>
      </c>
      <c r="AK1378" s="2">
        <f t="shared" si="518"/>
        <v>1.4745308310991957E-2</v>
      </c>
      <c r="AL1378" s="2">
        <f t="shared" si="519"/>
        <v>0</v>
      </c>
      <c r="AM1378" s="2">
        <f t="shared" si="520"/>
        <v>0</v>
      </c>
      <c r="AN1378" s="2">
        <f t="shared" si="521"/>
        <v>0</v>
      </c>
      <c r="AP1378" t="s">
        <v>138</v>
      </c>
      <c r="AQ1378" t="s">
        <v>1630</v>
      </c>
      <c r="AR1378">
        <v>2</v>
      </c>
      <c r="AT1378" s="97">
        <v>32</v>
      </c>
      <c r="AU1378" s="99">
        <v>29</v>
      </c>
      <c r="AV1378" s="103">
        <f t="shared" si="522"/>
        <v>32029</v>
      </c>
      <c r="AX1378" s="7" t="s">
        <v>1370</v>
      </c>
    </row>
    <row r="1379" spans="1:50" hidden="1" outlineLevel="1">
      <c r="A1379" t="s">
        <v>9</v>
      </c>
      <c r="B1379" t="s">
        <v>1630</v>
      </c>
      <c r="C1379" s="1">
        <f t="shared" si="511"/>
        <v>111999</v>
      </c>
      <c r="D1379" s="7">
        <f>IF(N1379&gt;0, RANK(N1379,(N1379:P1379,Q1379:AE1379)),0)</f>
        <v>1</v>
      </c>
      <c r="E1379" s="7">
        <f>IF(O1379&gt;0,RANK(O1379,(N1379:P1379,Q1379:AE1379)),0)</f>
        <v>2</v>
      </c>
      <c r="F1379" s="7">
        <f>IF(P1379&gt;0,RANK(P1379,(N1379:P1379,Q1379:AE1379)),0)</f>
        <v>0</v>
      </c>
      <c r="G1379" s="1">
        <f t="shared" si="512"/>
        <v>12138</v>
      </c>
      <c r="H1379" s="2">
        <f t="shared" si="513"/>
        <v>0.10837596764256824</v>
      </c>
      <c r="I1379" s="2"/>
      <c r="J1379" s="2">
        <f t="shared" si="514"/>
        <v>0.51409387583817712</v>
      </c>
      <c r="K1379" s="2">
        <f t="shared" si="515"/>
        <v>0.40571790819560888</v>
      </c>
      <c r="L1379" s="2">
        <f t="shared" si="516"/>
        <v>0</v>
      </c>
      <c r="M1379" s="2">
        <f t="shared" si="517"/>
        <v>8.0188215966214005E-2</v>
      </c>
      <c r="N1379" s="59">
        <v>57578</v>
      </c>
      <c r="O1379" s="59">
        <v>45440</v>
      </c>
      <c r="P1379" s="59"/>
      <c r="Q1379" s="118">
        <v>1984</v>
      </c>
      <c r="R1379" s="118"/>
      <c r="S1379" s="118"/>
      <c r="T1379" s="118"/>
      <c r="U1379" s="59">
        <v>1613</v>
      </c>
      <c r="V1379" s="59">
        <v>480</v>
      </c>
      <c r="W1379" s="118"/>
      <c r="X1379" s="118"/>
      <c r="Y1379" s="59"/>
      <c r="Z1379" s="59">
        <v>1858</v>
      </c>
      <c r="AA1379" s="59">
        <v>3046</v>
      </c>
      <c r="AB1379" s="119"/>
      <c r="AC1379" s="59"/>
      <c r="AD1379" s="59"/>
      <c r="AE1379" s="59"/>
      <c r="AG1379" s="7">
        <f>IF(Q1379&gt;0,RANK(Q1379,(N1379:P1379,Q1379:AE1379)),0)</f>
        <v>4</v>
      </c>
      <c r="AH1379" s="7">
        <f>IF(R1379&gt;0,RANK(R1379,(N1379:P1379,Q1379:AE1379)),0)</f>
        <v>0</v>
      </c>
      <c r="AI1379" s="7">
        <f>IF(T1379&gt;0,RANK(T1379,(N1379:P1379,Q1379:AE1379)),0)</f>
        <v>0</v>
      </c>
      <c r="AJ1379" s="7">
        <f>IF(S1379&gt;0,RANK(S1379,(N1379:P1379,Q1379:AE1379)),0)</f>
        <v>0</v>
      </c>
      <c r="AK1379" s="2">
        <f t="shared" si="518"/>
        <v>1.7714443878963204E-2</v>
      </c>
      <c r="AL1379" s="2">
        <f t="shared" si="519"/>
        <v>0</v>
      </c>
      <c r="AM1379" s="2">
        <f t="shared" si="520"/>
        <v>0</v>
      </c>
      <c r="AN1379" s="2">
        <f t="shared" si="521"/>
        <v>0</v>
      </c>
      <c r="AP1379" t="s">
        <v>9</v>
      </c>
      <c r="AQ1379" t="s">
        <v>1630</v>
      </c>
      <c r="AR1379">
        <v>2</v>
      </c>
      <c r="AT1379" s="97">
        <v>32</v>
      </c>
      <c r="AU1379" s="99">
        <v>31</v>
      </c>
      <c r="AV1379" s="103">
        <f t="shared" ref="AV1379:AV1392" si="523">1000*AT1379+AU1379</f>
        <v>32031</v>
      </c>
      <c r="AX1379" s="7" t="s">
        <v>1370</v>
      </c>
    </row>
    <row r="1380" spans="1:50" hidden="1" outlineLevel="1">
      <c r="A1380" t="s">
        <v>1536</v>
      </c>
      <c r="B1380" t="s">
        <v>1630</v>
      </c>
      <c r="C1380" s="1">
        <f t="shared" si="511"/>
        <v>3687</v>
      </c>
      <c r="D1380" s="7">
        <f>IF(N1380&gt;0, RANK(N1380,(N1380:P1380,Q1380:AE1380)),0)</f>
        <v>1</v>
      </c>
      <c r="E1380" s="7">
        <f>IF(O1380&gt;0,RANK(O1380,(N1380:P1380,Q1380:AE1380)),0)</f>
        <v>2</v>
      </c>
      <c r="F1380" s="7">
        <f>IF(P1380&gt;0,RANK(P1380,(N1380:P1380,Q1380:AE1380)),0)</f>
        <v>0</v>
      </c>
      <c r="G1380" s="1">
        <f t="shared" si="512"/>
        <v>57</v>
      </c>
      <c r="H1380" s="2">
        <f t="shared" si="513"/>
        <v>1.5459723352318959E-2</v>
      </c>
      <c r="I1380" s="2"/>
      <c r="J1380" s="2">
        <f t="shared" si="514"/>
        <v>0.42582045023053972</v>
      </c>
      <c r="K1380" s="2">
        <f t="shared" si="515"/>
        <v>0.41036072687822078</v>
      </c>
      <c r="L1380" s="2">
        <f t="shared" si="516"/>
        <v>0</v>
      </c>
      <c r="M1380" s="2">
        <f t="shared" si="517"/>
        <v>0.1638188228912395</v>
      </c>
      <c r="N1380" s="59">
        <v>1570</v>
      </c>
      <c r="O1380" s="59">
        <v>1513</v>
      </c>
      <c r="P1380" s="59"/>
      <c r="Q1380" s="118">
        <v>43</v>
      </c>
      <c r="R1380" s="118"/>
      <c r="S1380" s="118"/>
      <c r="T1380" s="118"/>
      <c r="U1380" s="59">
        <v>70</v>
      </c>
      <c r="V1380" s="59">
        <v>34</v>
      </c>
      <c r="W1380" s="118"/>
      <c r="X1380" s="59"/>
      <c r="Y1380" s="59"/>
      <c r="Z1380" s="59">
        <v>297</v>
      </c>
      <c r="AA1380" s="59">
        <v>160</v>
      </c>
      <c r="AB1380" s="119"/>
      <c r="AC1380" s="59"/>
      <c r="AD1380" s="59"/>
      <c r="AE1380" s="59"/>
      <c r="AG1380" s="7">
        <f>IF(Q1380&gt;0,RANK(Q1380,(N1380:P1380,Q1380:AE1380)),0)</f>
        <v>6</v>
      </c>
      <c r="AH1380" s="7">
        <f>IF(R1380&gt;0,RANK(R1380,(N1380:P1380,Q1380:AE1380)),0)</f>
        <v>0</v>
      </c>
      <c r="AI1380" s="7">
        <f>IF(T1380&gt;0,RANK(T1380,(N1380:P1380,Q1380:AE1380)),0)</f>
        <v>0</v>
      </c>
      <c r="AJ1380" s="7">
        <f>IF(S1380&gt;0,RANK(S1380,(N1380:P1380,Q1380:AE1380)),0)</f>
        <v>0</v>
      </c>
      <c r="AK1380" s="2">
        <f t="shared" si="518"/>
        <v>1.1662598318416057E-2</v>
      </c>
      <c r="AL1380" s="2">
        <f t="shared" si="519"/>
        <v>0</v>
      </c>
      <c r="AM1380" s="2">
        <f t="shared" si="520"/>
        <v>0</v>
      </c>
      <c r="AN1380" s="2">
        <f t="shared" si="521"/>
        <v>0</v>
      </c>
      <c r="AP1380" t="s">
        <v>1536</v>
      </c>
      <c r="AQ1380" t="s">
        <v>1630</v>
      </c>
      <c r="AR1380">
        <v>2</v>
      </c>
      <c r="AT1380" s="97">
        <v>32</v>
      </c>
      <c r="AU1380" s="99">
        <v>33</v>
      </c>
      <c r="AV1380" s="103">
        <f t="shared" si="523"/>
        <v>32033</v>
      </c>
      <c r="AX1380" s="7" t="s">
        <v>1370</v>
      </c>
    </row>
    <row r="1381" spans="1:50" collapsed="1">
      <c r="A1381" t="s">
        <v>704</v>
      </c>
      <c r="B1381" t="s">
        <v>1894</v>
      </c>
      <c r="C1381" s="1">
        <f t="shared" si="511"/>
        <v>495887</v>
      </c>
      <c r="D1381" s="7">
        <f>IF(N1381&gt;0, RANK(N1381,(N1381:P1381,Q1381:AE1381)),0)</f>
        <v>1</v>
      </c>
      <c r="E1381" s="7">
        <f>IF(O1381&gt;0,RANK(O1381,(N1381:P1381,Q1381:AE1381)),0)</f>
        <v>2</v>
      </c>
      <c r="F1381" s="7">
        <f>IF(P1381&gt;0,RANK(P1381,(N1381:P1381,Q1381:AE1381)),0)</f>
        <v>0</v>
      </c>
      <c r="G1381" s="1">
        <f t="shared" si="512"/>
        <v>53737</v>
      </c>
      <c r="H1381" s="2">
        <f t="shared" si="513"/>
        <v>0.10836541389469778</v>
      </c>
      <c r="I1381" s="2"/>
      <c r="J1381" s="2">
        <f t="shared" si="514"/>
        <v>0.51049936779951888</v>
      </c>
      <c r="K1381" s="2">
        <f t="shared" si="515"/>
        <v>0.40213395390482104</v>
      </c>
      <c r="L1381" s="2">
        <f t="shared" si="516"/>
        <v>0</v>
      </c>
      <c r="M1381" s="2">
        <f t="shared" si="517"/>
        <v>8.7366678295660083E-2</v>
      </c>
      <c r="N1381" s="59">
        <f>SUM(N1364:N1380)</f>
        <v>253150</v>
      </c>
      <c r="O1381" s="59">
        <f>SUM(O1364:O1380)</f>
        <v>199413</v>
      </c>
      <c r="P1381" s="59"/>
      <c r="Q1381" s="59">
        <f>SUM(Q1364:Q1380)</f>
        <v>7222</v>
      </c>
      <c r="R1381" s="59"/>
      <c r="S1381" s="59"/>
      <c r="T1381" s="59"/>
      <c r="U1381" s="59">
        <f>SUM(U1364:U1380)</f>
        <v>7279</v>
      </c>
      <c r="V1381" s="59">
        <f>SUM(V1364:V1380)</f>
        <v>4429</v>
      </c>
      <c r="W1381" s="59"/>
      <c r="X1381" s="59"/>
      <c r="Y1381" s="59"/>
      <c r="Z1381" s="59">
        <f>SUM(Z1364:Z1380)</f>
        <v>11240</v>
      </c>
      <c r="AA1381" s="59">
        <f>SUM(AA1364:AA1380)</f>
        <v>13154</v>
      </c>
      <c r="AB1381" s="59"/>
      <c r="AC1381" s="59"/>
      <c r="AD1381" s="59"/>
      <c r="AE1381" s="59">
        <f>SUM(AE1364:AE1380)</f>
        <v>0</v>
      </c>
      <c r="AG1381" s="7">
        <f>IF(Q1381&gt;0,RANK(Q1381,(N1381:P1381,Q1381:AE1381)),0)</f>
        <v>6</v>
      </c>
      <c r="AH1381" s="7">
        <f>IF(R1381&gt;0,RANK(R1381,(N1381:P1381,Q1381:AE1381)),0)</f>
        <v>0</v>
      </c>
      <c r="AI1381" s="7">
        <f>IF(T1381&gt;0,RANK(T1381,(N1381:P1381,Q1381:AE1381)),0)</f>
        <v>0</v>
      </c>
      <c r="AJ1381" s="7">
        <f>IF(S1381&gt;0,RANK(S1381,(N1381:P1381,Q1381:AE1381)),0)</f>
        <v>0</v>
      </c>
      <c r="AK1381" s="2">
        <f t="shared" si="518"/>
        <v>1.4563801833885542E-2</v>
      </c>
      <c r="AL1381" s="2">
        <f t="shared" si="519"/>
        <v>0</v>
      </c>
      <c r="AM1381" s="2">
        <f t="shared" si="520"/>
        <v>0</v>
      </c>
      <c r="AN1381" s="2">
        <f t="shared" si="521"/>
        <v>0</v>
      </c>
      <c r="AP1381" t="s">
        <v>704</v>
      </c>
      <c r="AQ1381" t="s">
        <v>1894</v>
      </c>
      <c r="AT1381" s="97">
        <v>32</v>
      </c>
      <c r="AU1381" s="99"/>
      <c r="AV1381" s="97">
        <v>32</v>
      </c>
      <c r="AX1381" s="7" t="s">
        <v>2353</v>
      </c>
    </row>
    <row r="1382" spans="1:50">
      <c r="C1382" s="1"/>
      <c r="E1382" s="7"/>
      <c r="F1382" s="7"/>
      <c r="I1382" s="2"/>
      <c r="N1382" s="59"/>
      <c r="O1382" s="59"/>
      <c r="P1382" s="59"/>
      <c r="Q1382" s="59"/>
      <c r="R1382" s="59"/>
      <c r="S1382" s="59"/>
      <c r="T1382" s="59"/>
      <c r="U1382" s="59"/>
      <c r="V1382" s="59"/>
      <c r="W1382" s="59"/>
      <c r="X1382" s="59"/>
      <c r="Y1382" s="59"/>
      <c r="Z1382" s="59"/>
      <c r="AA1382" s="59"/>
      <c r="AB1382" s="59"/>
      <c r="AC1382" s="59"/>
      <c r="AD1382" s="59"/>
      <c r="AE1382" s="59"/>
      <c r="AG1382" s="7"/>
      <c r="AH1382" s="7"/>
      <c r="AI1382" s="7"/>
      <c r="AJ1382" s="7"/>
      <c r="AT1382" s="97"/>
      <c r="AU1382" s="99"/>
      <c r="AV1382" s="103"/>
    </row>
    <row r="1383" spans="1:50" hidden="1" outlineLevel="1">
      <c r="A1383" t="s">
        <v>1210</v>
      </c>
      <c r="B1383" t="s">
        <v>1487</v>
      </c>
      <c r="C1383" s="1">
        <f t="shared" ref="C1383:C1393" si="524">SUM(N1383:AE1383)</f>
        <v>24616</v>
      </c>
      <c r="D1383" s="7">
        <f>IF(N1383&gt;0, RANK(N1383,(N1383:P1383,Q1383:AE1383)),0)</f>
        <v>2</v>
      </c>
      <c r="E1383" s="7">
        <f>IF(O1383&gt;0,RANK(O1383,(N1383:P1383,Q1383:AE1383)),0)</f>
        <v>1</v>
      </c>
      <c r="F1383" s="7">
        <f>IF(P1383&gt;0,RANK(P1383,(N1383:P1383,Q1383:AE1383)),0)</f>
        <v>4</v>
      </c>
      <c r="G1383" s="1">
        <f t="shared" si="512"/>
        <v>1926</v>
      </c>
      <c r="H1383" s="2">
        <f t="shared" si="513"/>
        <v>7.8241793955151115E-2</v>
      </c>
      <c r="I1383" s="2"/>
      <c r="J1383" s="2">
        <f t="shared" ref="J1383:J1393" si="525">IF($C1383=0,"-",N1383/$C1383)</f>
        <v>0.422083197920052</v>
      </c>
      <c r="K1383" s="2">
        <f t="shared" ref="K1383:K1393" si="526">IF($C1383=0,"-",O1383/$C1383)</f>
        <v>0.50032499187520307</v>
      </c>
      <c r="L1383" s="2">
        <f t="shared" ref="L1383:L1393" si="527">IF($C1383=0,"-",P1383/$C1383)</f>
        <v>2.8599285017874555E-2</v>
      </c>
      <c r="M1383" s="2">
        <f t="shared" ref="M1383:M1393" si="528">IF(C1383=0,"-",(1-J1383-K1383-L1383))</f>
        <v>4.8992525186870375E-2</v>
      </c>
      <c r="N1383" s="59">
        <f>SUMIF(Town!$AO$174:$AO$414,$AV1383,Town!N$174:N$414)</f>
        <v>10390</v>
      </c>
      <c r="O1383" s="59">
        <f>SUMIF(Town!$AO$174:$AO$414,$AV1383,Town!O$174:O$414)</f>
        <v>12316</v>
      </c>
      <c r="P1383" s="59">
        <f>SUMIF(Town!$AO$174:$AO$414,$AV1383,Town!P$174:P$414)</f>
        <v>704</v>
      </c>
      <c r="Q1383" s="59">
        <f>SUMIF(Town!$AO$174:$AO$414,$AV1383,Town!Q$174:Q$414)</f>
        <v>952</v>
      </c>
      <c r="R1383" s="59"/>
      <c r="S1383" s="59"/>
      <c r="T1383" s="59"/>
      <c r="U1383" s="59">
        <f>SUMIF(Town!$AO$174:$AO$414,$AV1383,Town!U$174:U$414)</f>
        <v>88</v>
      </c>
      <c r="V1383" s="59"/>
      <c r="W1383" s="59"/>
      <c r="X1383" s="59"/>
      <c r="Y1383" s="59"/>
      <c r="Z1383" s="59"/>
      <c r="AA1383" s="59">
        <f>SUMIF(Town!$AO$174:$AO$414,$AV1383,Town!AA$174:AA$414)</f>
        <v>166</v>
      </c>
      <c r="AB1383" s="59"/>
      <c r="AC1383" s="59"/>
      <c r="AD1383" s="59"/>
      <c r="AE1383" s="59">
        <f>SUMIF(Town!$AO$174:$AO$414,$AV1383,Town!AE$174:AE$414)</f>
        <v>0</v>
      </c>
      <c r="AG1383" s="7">
        <f>IF(Q1383&gt;0,RANK(Q1383,(N1383:P1383,Q1383:AE1383)),0)</f>
        <v>3</v>
      </c>
      <c r="AH1383" s="7">
        <f>IF(R1383&gt;0,RANK(R1383,(N1383:P1383,Q1383:AE1383)),0)</f>
        <v>0</v>
      </c>
      <c r="AI1383" s="7">
        <f>IF(T1383&gt;0,RANK(T1383,(N1383:P1383,Q1383:AE1383)),0)</f>
        <v>0</v>
      </c>
      <c r="AJ1383" s="7">
        <f>IF(S1383&gt;0,RANK(S1383,(N1383:P1383,Q1383:AE1383)),0)</f>
        <v>0</v>
      </c>
      <c r="AK1383" s="2">
        <f t="shared" ref="AK1383:AK1393" si="529">IF($C1383=0,"-",Q1383/$C1383)</f>
        <v>3.8674033149171269E-2</v>
      </c>
      <c r="AL1383" s="2">
        <f t="shared" ref="AL1383:AL1393" si="530">IF($C1383=0,"-",R1383/$C1383)</f>
        <v>0</v>
      </c>
      <c r="AM1383" s="2">
        <f t="shared" ref="AM1383:AM1393" si="531">IF($C1383=0,"-",T1383/$C1383)</f>
        <v>0</v>
      </c>
      <c r="AN1383" s="2">
        <f t="shared" ref="AN1383:AN1393" si="532">IF($C1383=0,"-",S1383/$C1383)</f>
        <v>0</v>
      </c>
      <c r="AP1383" t="s">
        <v>1210</v>
      </c>
      <c r="AQ1383" t="s">
        <v>1487</v>
      </c>
      <c r="AT1383" s="97">
        <v>33</v>
      </c>
      <c r="AU1383" s="99">
        <v>1</v>
      </c>
      <c r="AV1383" s="103">
        <f t="shared" si="523"/>
        <v>33001</v>
      </c>
      <c r="AX1383" s="7" t="s">
        <v>1370</v>
      </c>
    </row>
    <row r="1384" spans="1:50" hidden="1" outlineLevel="1">
      <c r="A1384" t="s">
        <v>1575</v>
      </c>
      <c r="B1384" t="s">
        <v>1487</v>
      </c>
      <c r="C1384" s="1">
        <f t="shared" si="524"/>
        <v>20785</v>
      </c>
      <c r="D1384" s="7">
        <f>IF(N1384&gt;0, RANK(N1384,(N1384:P1384,Q1384:AE1384)),0)</f>
        <v>2</v>
      </c>
      <c r="E1384" s="7">
        <f>IF(O1384&gt;0,RANK(O1384,(N1384:P1384,Q1384:AE1384)),0)</f>
        <v>1</v>
      </c>
      <c r="F1384" s="7">
        <f>IF(P1384&gt;0,RANK(P1384,(N1384:P1384,Q1384:AE1384)),0)</f>
        <v>4</v>
      </c>
      <c r="G1384" s="1">
        <f t="shared" si="512"/>
        <v>3352</v>
      </c>
      <c r="H1384" s="2">
        <f t="shared" si="513"/>
        <v>0.16127014674043783</v>
      </c>
      <c r="I1384" s="2"/>
      <c r="J1384" s="2">
        <f t="shared" si="525"/>
        <v>0.3799855665143132</v>
      </c>
      <c r="K1384" s="2">
        <f t="shared" si="526"/>
        <v>0.54125571325475097</v>
      </c>
      <c r="L1384" s="2">
        <f t="shared" si="527"/>
        <v>2.776040413759923E-2</v>
      </c>
      <c r="M1384" s="2">
        <f t="shared" si="528"/>
        <v>5.0998316093336549E-2</v>
      </c>
      <c r="N1384" s="59">
        <f>SUMIF(Town!$AO$174:$AO$414,$AV1384,Town!N$174:N$414)</f>
        <v>7898</v>
      </c>
      <c r="O1384" s="59">
        <f>SUMIF(Town!$AO$174:$AO$414,$AV1384,Town!O$174:O$414)</f>
        <v>11250</v>
      </c>
      <c r="P1384" s="59">
        <f>SUMIF(Town!$AO$174:$AO$414,$AV1384,Town!P$174:P$414)</f>
        <v>577</v>
      </c>
      <c r="Q1384" s="59">
        <f>SUMIF(Town!$AO$174:$AO$414,$AV1384,Town!Q$174:Q$414)</f>
        <v>787</v>
      </c>
      <c r="R1384" s="59"/>
      <c r="S1384" s="59"/>
      <c r="T1384" s="59"/>
      <c r="U1384" s="59">
        <f>SUMIF(Town!$AO$174:$AO$414,$AV1384,Town!U$174:U$414)</f>
        <v>72</v>
      </c>
      <c r="V1384" s="59"/>
      <c r="W1384" s="59"/>
      <c r="X1384" s="59"/>
      <c r="Y1384" s="59"/>
      <c r="Z1384" s="59"/>
      <c r="AA1384" s="59">
        <f>SUMIF(Town!$AO$174:$AO$414,$AV1384,Town!AA$174:AA$414)</f>
        <v>201</v>
      </c>
      <c r="AB1384" s="59"/>
      <c r="AC1384" s="59"/>
      <c r="AD1384" s="59"/>
      <c r="AE1384" s="59">
        <f>SUMIF(Town!$AO$174:$AO$414,$AV1384,Town!AE$174:AE$414)</f>
        <v>0</v>
      </c>
      <c r="AG1384" s="7">
        <f>IF(Q1384&gt;0,RANK(Q1384,(N1384:P1384,Q1384:AE1384)),0)</f>
        <v>3</v>
      </c>
      <c r="AH1384" s="7">
        <f>IF(R1384&gt;0,RANK(R1384,(N1384:P1384,Q1384:AE1384)),0)</f>
        <v>0</v>
      </c>
      <c r="AI1384" s="7">
        <f>IF(T1384&gt;0,RANK(T1384,(N1384:P1384,Q1384:AE1384)),0)</f>
        <v>0</v>
      </c>
      <c r="AJ1384" s="7">
        <f>IF(S1384&gt;0,RANK(S1384,(N1384:P1384,Q1384:AE1384)),0)</f>
        <v>0</v>
      </c>
      <c r="AK1384" s="2">
        <f t="shared" si="529"/>
        <v>3.7863844118354584E-2</v>
      </c>
      <c r="AL1384" s="2">
        <f t="shared" si="530"/>
        <v>0</v>
      </c>
      <c r="AM1384" s="2">
        <f t="shared" si="531"/>
        <v>0</v>
      </c>
      <c r="AN1384" s="2">
        <f t="shared" si="532"/>
        <v>0</v>
      </c>
      <c r="AP1384" t="s">
        <v>1575</v>
      </c>
      <c r="AQ1384" t="s">
        <v>1487</v>
      </c>
      <c r="AR1384">
        <v>1</v>
      </c>
      <c r="AT1384" s="97">
        <v>33</v>
      </c>
      <c r="AU1384" s="99">
        <v>3</v>
      </c>
      <c r="AV1384" s="103">
        <f t="shared" si="523"/>
        <v>33003</v>
      </c>
      <c r="AX1384" s="7" t="s">
        <v>1370</v>
      </c>
    </row>
    <row r="1385" spans="1:50" hidden="1" outlineLevel="1">
      <c r="A1385" t="s">
        <v>499</v>
      </c>
      <c r="B1385" t="s">
        <v>1487</v>
      </c>
      <c r="C1385" s="1">
        <f t="shared" si="524"/>
        <v>31249</v>
      </c>
      <c r="D1385" s="7">
        <f>IF(N1385&gt;0, RANK(N1385,(N1385:P1385,Q1385:AE1385)),0)</f>
        <v>1</v>
      </c>
      <c r="E1385" s="7">
        <f>IF(O1385&gt;0,RANK(O1385,(N1385:P1385,Q1385:AE1385)),0)</f>
        <v>2</v>
      </c>
      <c r="F1385" s="7">
        <f>IF(P1385&gt;0,RANK(P1385,(N1385:P1385,Q1385:AE1385)),0)</f>
        <v>5</v>
      </c>
      <c r="G1385" s="1">
        <f t="shared" si="512"/>
        <v>5203</v>
      </c>
      <c r="H1385" s="2">
        <f t="shared" si="513"/>
        <v>0.16650132804249737</v>
      </c>
      <c r="I1385" s="2"/>
      <c r="J1385" s="2">
        <f t="shared" si="525"/>
        <v>0.55752184069890232</v>
      </c>
      <c r="K1385" s="2">
        <f t="shared" si="526"/>
        <v>0.39102051265640503</v>
      </c>
      <c r="L1385" s="2">
        <f t="shared" si="527"/>
        <v>7.712246791897341E-3</v>
      </c>
      <c r="M1385" s="2">
        <f t="shared" si="528"/>
        <v>4.3745399852795318E-2</v>
      </c>
      <c r="N1385" s="59">
        <f>SUMIF(Town!$AO$174:$AO$414,$AV1385,Town!N$174:N$414)</f>
        <v>17422</v>
      </c>
      <c r="O1385" s="59">
        <f>SUMIF(Town!$AO$174:$AO$414,$AV1385,Town!O$174:O$414)</f>
        <v>12219</v>
      </c>
      <c r="P1385" s="59">
        <f>SUMIF(Town!$AO$174:$AO$414,$AV1385,Town!P$174:P$414)</f>
        <v>241</v>
      </c>
      <c r="Q1385" s="59">
        <f>SUMIF(Town!$AO$174:$AO$414,$AV1385,Town!Q$174:Q$414)</f>
        <v>1005</v>
      </c>
      <c r="R1385" s="59"/>
      <c r="S1385" s="59"/>
      <c r="T1385" s="59"/>
      <c r="U1385" s="59">
        <f>SUMIF(Town!$AO$174:$AO$414,$AV1385,Town!U$174:U$414)</f>
        <v>51</v>
      </c>
      <c r="V1385" s="59"/>
      <c r="W1385" s="59"/>
      <c r="X1385" s="59"/>
      <c r="Y1385" s="59"/>
      <c r="Z1385" s="59"/>
      <c r="AA1385" s="59">
        <f>SUMIF(Town!$AO$174:$AO$414,$AV1385,Town!AA$174:AA$414)</f>
        <v>311</v>
      </c>
      <c r="AB1385" s="59"/>
      <c r="AC1385" s="59"/>
      <c r="AD1385" s="59"/>
      <c r="AE1385" s="59">
        <f>SUMIF(Town!$AO$174:$AO$414,$AV1385,Town!AE$174:AE$414)</f>
        <v>0</v>
      </c>
      <c r="AG1385" s="7">
        <f>IF(Q1385&gt;0,RANK(Q1385,(N1385:P1385,Q1385:AE1385)),0)</f>
        <v>3</v>
      </c>
      <c r="AH1385" s="7">
        <f>IF(R1385&gt;0,RANK(R1385,(N1385:P1385,Q1385:AE1385)),0)</f>
        <v>0</v>
      </c>
      <c r="AI1385" s="7">
        <f>IF(T1385&gt;0,RANK(T1385,(N1385:P1385,Q1385:AE1385)),0)</f>
        <v>0</v>
      </c>
      <c r="AJ1385" s="7">
        <f>IF(S1385&gt;0,RANK(S1385,(N1385:P1385,Q1385:AE1385)),0)</f>
        <v>0</v>
      </c>
      <c r="AK1385" s="2">
        <f t="shared" si="529"/>
        <v>3.2161029152932896E-2</v>
      </c>
      <c r="AL1385" s="2">
        <f t="shared" si="530"/>
        <v>0</v>
      </c>
      <c r="AM1385" s="2">
        <f t="shared" si="531"/>
        <v>0</v>
      </c>
      <c r="AN1385" s="2">
        <f t="shared" si="532"/>
        <v>0</v>
      </c>
      <c r="AP1385" t="s">
        <v>499</v>
      </c>
      <c r="AQ1385" t="s">
        <v>1487</v>
      </c>
      <c r="AR1385">
        <v>2</v>
      </c>
      <c r="AT1385" s="97">
        <v>33</v>
      </c>
      <c r="AU1385" s="99">
        <v>5</v>
      </c>
      <c r="AV1385" s="103">
        <f t="shared" si="523"/>
        <v>33005</v>
      </c>
      <c r="AX1385" s="7" t="s">
        <v>1370</v>
      </c>
    </row>
    <row r="1386" spans="1:50" hidden="1" outlineLevel="1">
      <c r="A1386" t="s">
        <v>1672</v>
      </c>
      <c r="B1386" t="s">
        <v>1487</v>
      </c>
      <c r="C1386" s="1">
        <f t="shared" si="524"/>
        <v>15028</v>
      </c>
      <c r="D1386" s="7">
        <f>IF(N1386&gt;0, RANK(N1386,(N1386:P1386,Q1386:AE1386)),0)</f>
        <v>2</v>
      </c>
      <c r="E1386" s="7">
        <f>IF(O1386&gt;0,RANK(O1386,(N1386:P1386,Q1386:AE1386)),0)</f>
        <v>1</v>
      </c>
      <c r="F1386" s="7">
        <f>IF(P1386&gt;0,RANK(P1386,(N1386:P1386,Q1386:AE1386)),0)</f>
        <v>3</v>
      </c>
      <c r="G1386" s="1">
        <f t="shared" si="512"/>
        <v>1536</v>
      </c>
      <c r="H1386" s="2">
        <f t="shared" si="513"/>
        <v>0.10220920947564546</v>
      </c>
      <c r="I1386" s="2"/>
      <c r="J1386" s="2">
        <f t="shared" si="525"/>
        <v>0.41176470588235292</v>
      </c>
      <c r="K1386" s="2">
        <f t="shared" si="526"/>
        <v>0.51397391535799841</v>
      </c>
      <c r="L1386" s="2">
        <f t="shared" si="527"/>
        <v>3.8394996007452754E-2</v>
      </c>
      <c r="M1386" s="2">
        <f t="shared" si="528"/>
        <v>3.5866382752195912E-2</v>
      </c>
      <c r="N1386" s="59">
        <f>SUMIF(Town!$AO$174:$AO$414,$AV1386,Town!N$174:N$414)</f>
        <v>6188</v>
      </c>
      <c r="O1386" s="59">
        <f>SUMIF(Town!$AO$174:$AO$414,$AV1386,Town!O$174:O$414)</f>
        <v>7724</v>
      </c>
      <c r="P1386" s="59">
        <f>SUMIF(Town!$AO$174:$AO$414,$AV1386,Town!P$174:P$414)</f>
        <v>577</v>
      </c>
      <c r="Q1386" s="59">
        <f>SUMIF(Town!$AO$174:$AO$414,$AV1386,Town!Q$174:Q$414)</f>
        <v>382</v>
      </c>
      <c r="R1386" s="59"/>
      <c r="S1386" s="59"/>
      <c r="T1386" s="59"/>
      <c r="U1386" s="59">
        <f>SUMIF(Town!$AO$174:$AO$414,$AV1386,Town!U$174:U$414)</f>
        <v>21</v>
      </c>
      <c r="V1386" s="59"/>
      <c r="W1386" s="59"/>
      <c r="X1386" s="59"/>
      <c r="Y1386" s="59"/>
      <c r="Z1386" s="59"/>
      <c r="AA1386" s="59">
        <f>SUMIF(Town!$AO$174:$AO$414,$AV1386,Town!AA$174:AA$414)</f>
        <v>136</v>
      </c>
      <c r="AB1386" s="59"/>
      <c r="AC1386" s="59"/>
      <c r="AD1386" s="59"/>
      <c r="AE1386" s="59">
        <f>SUMIF(Town!$AO$174:$AO$414,$AV1386,Town!AE$174:AE$414)</f>
        <v>0</v>
      </c>
      <c r="AG1386" s="7">
        <f>IF(Q1386&gt;0,RANK(Q1386,(N1386:P1386,Q1386:AE1386)),0)</f>
        <v>4</v>
      </c>
      <c r="AH1386" s="7">
        <f>IF(R1386&gt;0,RANK(R1386,(N1386:P1386,Q1386:AE1386)),0)</f>
        <v>0</v>
      </c>
      <c r="AI1386" s="7">
        <f>IF(T1386&gt;0,RANK(T1386,(N1386:P1386,Q1386:AE1386)),0)</f>
        <v>0</v>
      </c>
      <c r="AJ1386" s="7">
        <f>IF(S1386&gt;0,RANK(S1386,(N1386:P1386,Q1386:AE1386)),0)</f>
        <v>0</v>
      </c>
      <c r="AK1386" s="2">
        <f t="shared" si="529"/>
        <v>2.5419217460739951E-2</v>
      </c>
      <c r="AL1386" s="2">
        <f t="shared" si="530"/>
        <v>0</v>
      </c>
      <c r="AM1386" s="2">
        <f t="shared" si="531"/>
        <v>0</v>
      </c>
      <c r="AN1386" s="2">
        <f t="shared" si="532"/>
        <v>0</v>
      </c>
      <c r="AP1386" t="s">
        <v>1672</v>
      </c>
      <c r="AQ1386" t="s">
        <v>1487</v>
      </c>
      <c r="AR1386">
        <v>2</v>
      </c>
      <c r="AT1386" s="97">
        <v>33</v>
      </c>
      <c r="AU1386" s="99">
        <v>7</v>
      </c>
      <c r="AV1386" s="103">
        <f t="shared" si="523"/>
        <v>33007</v>
      </c>
      <c r="AX1386" s="7" t="s">
        <v>1370</v>
      </c>
    </row>
    <row r="1387" spans="1:50" hidden="1" outlineLevel="1">
      <c r="A1387" t="s">
        <v>1957</v>
      </c>
      <c r="B1387" t="s">
        <v>1487</v>
      </c>
      <c r="C1387" s="1">
        <f t="shared" si="524"/>
        <v>34773</v>
      </c>
      <c r="D1387" s="7">
        <f>IF(N1387&gt;0, RANK(N1387,(N1387:P1387,Q1387:AE1387)),0)</f>
        <v>1</v>
      </c>
      <c r="E1387" s="7">
        <f>IF(O1387&gt;0,RANK(O1387,(N1387:P1387,Q1387:AE1387)),0)</f>
        <v>2</v>
      </c>
      <c r="F1387" s="7">
        <f>IF(P1387&gt;0,RANK(P1387,(N1387:P1387,Q1387:AE1387)),0)</f>
        <v>4</v>
      </c>
      <c r="G1387" s="1">
        <f t="shared" si="512"/>
        <v>88</v>
      </c>
      <c r="H1387" s="2">
        <f t="shared" si="513"/>
        <v>2.5306991056279295E-3</v>
      </c>
      <c r="I1387" s="2"/>
      <c r="J1387" s="2">
        <f t="shared" si="525"/>
        <v>0.47338452247433355</v>
      </c>
      <c r="K1387" s="2">
        <f t="shared" si="526"/>
        <v>0.47085382336870563</v>
      </c>
      <c r="L1387" s="2">
        <f t="shared" si="527"/>
        <v>1.4206424524774969E-2</v>
      </c>
      <c r="M1387" s="2">
        <f t="shared" si="528"/>
        <v>4.1555229632185803E-2</v>
      </c>
      <c r="N1387" s="59">
        <f>SUMIF(Town!$AO$174:$AO$414,$AV1387,Town!N$174:N$414)</f>
        <v>16461</v>
      </c>
      <c r="O1387" s="59">
        <f>SUMIF(Town!$AO$174:$AO$414,$AV1387,Town!O$174:O$414)</f>
        <v>16373</v>
      </c>
      <c r="P1387" s="59">
        <f>SUMIF(Town!$AO$174:$AO$414,$AV1387,Town!P$174:P$414)</f>
        <v>494</v>
      </c>
      <c r="Q1387" s="59">
        <f>SUMIF(Town!$AO$174:$AO$414,$AV1387,Town!Q$174:Q$414)</f>
        <v>1007</v>
      </c>
      <c r="R1387" s="59"/>
      <c r="S1387" s="59"/>
      <c r="T1387" s="59"/>
      <c r="U1387" s="59">
        <f>SUMIF(Town!$AO$174:$AO$414,$AV1387,Town!U$174:U$414)</f>
        <v>166</v>
      </c>
      <c r="V1387" s="59"/>
      <c r="W1387" s="59"/>
      <c r="X1387" s="59"/>
      <c r="Y1387" s="59"/>
      <c r="Z1387" s="59"/>
      <c r="AA1387" s="59">
        <f>SUMIF(Town!$AO$174:$AO$414,$AV1387,Town!AA$174:AA$414)</f>
        <v>272</v>
      </c>
      <c r="AB1387" s="59"/>
      <c r="AC1387" s="59"/>
      <c r="AD1387" s="59"/>
      <c r="AE1387" s="59">
        <f>SUMIF(Town!$AO$174:$AO$414,$AV1387,Town!AE$174:AE$414)</f>
        <v>0</v>
      </c>
      <c r="AG1387" s="7">
        <f>IF(Q1387&gt;0,RANK(Q1387,(N1387:P1387,Q1387:AE1387)),0)</f>
        <v>3</v>
      </c>
      <c r="AH1387" s="7">
        <f>IF(R1387&gt;0,RANK(R1387,(N1387:P1387,Q1387:AE1387)),0)</f>
        <v>0</v>
      </c>
      <c r="AI1387" s="7">
        <f>IF(T1387&gt;0,RANK(T1387,(N1387:P1387,Q1387:AE1387)),0)</f>
        <v>0</v>
      </c>
      <c r="AJ1387" s="7">
        <f>IF(S1387&gt;0,RANK(S1387,(N1387:P1387,Q1387:AE1387)),0)</f>
        <v>0</v>
      </c>
      <c r="AK1387" s="2">
        <f t="shared" si="529"/>
        <v>2.8959249992810514E-2</v>
      </c>
      <c r="AL1387" s="2">
        <f t="shared" si="530"/>
        <v>0</v>
      </c>
      <c r="AM1387" s="2">
        <f t="shared" si="531"/>
        <v>0</v>
      </c>
      <c r="AN1387" s="2">
        <f t="shared" si="532"/>
        <v>0</v>
      </c>
      <c r="AP1387" t="s">
        <v>1957</v>
      </c>
      <c r="AQ1387" t="s">
        <v>1487</v>
      </c>
      <c r="AR1387">
        <v>2</v>
      </c>
      <c r="AT1387" s="97">
        <v>33</v>
      </c>
      <c r="AU1387" s="99">
        <v>9</v>
      </c>
      <c r="AV1387" s="103">
        <f t="shared" si="523"/>
        <v>33009</v>
      </c>
      <c r="AX1387" s="7" t="s">
        <v>1370</v>
      </c>
    </row>
    <row r="1388" spans="1:50" hidden="1" outlineLevel="1">
      <c r="A1388" t="s">
        <v>269</v>
      </c>
      <c r="B1388" t="s">
        <v>1487</v>
      </c>
      <c r="C1388" s="1">
        <f t="shared" si="524"/>
        <v>152083</v>
      </c>
      <c r="D1388" s="7">
        <f>IF(N1388&gt;0, RANK(N1388,(N1388:P1388,Q1388:AE1388)),0)</f>
        <v>2</v>
      </c>
      <c r="E1388" s="7">
        <f>IF(O1388&gt;0,RANK(O1388,(N1388:P1388,Q1388:AE1388)),0)</f>
        <v>1</v>
      </c>
      <c r="F1388" s="7">
        <f>IF(P1388&gt;0,RANK(P1388,(N1388:P1388,Q1388:AE1388)),0)</f>
        <v>4</v>
      </c>
      <c r="G1388" s="1">
        <f t="shared" si="512"/>
        <v>14540</v>
      </c>
      <c r="H1388" s="2">
        <f t="shared" si="513"/>
        <v>9.5605688998770408E-2</v>
      </c>
      <c r="I1388" s="2"/>
      <c r="J1388" s="2">
        <f t="shared" si="525"/>
        <v>0.42009955090312529</v>
      </c>
      <c r="K1388" s="2">
        <f t="shared" si="526"/>
        <v>0.51570523990189565</v>
      </c>
      <c r="L1388" s="2">
        <f t="shared" si="527"/>
        <v>1.6609351472551173E-2</v>
      </c>
      <c r="M1388" s="2">
        <f t="shared" si="528"/>
        <v>4.7585857722427835E-2</v>
      </c>
      <c r="N1388" s="59">
        <f>SUMIF(Town!$AO$174:$AO$414,$AV1388,Town!N$174:N$414)</f>
        <v>63890</v>
      </c>
      <c r="O1388" s="59">
        <f>SUMIF(Town!$AO$174:$AO$414,$AV1388,Town!O$174:O$414)</f>
        <v>78430</v>
      </c>
      <c r="P1388" s="59">
        <f>SUMIF(Town!$AO$174:$AO$414,$AV1388,Town!P$174:P$414)</f>
        <v>2526</v>
      </c>
      <c r="Q1388" s="59">
        <f>SUMIF(Town!$AO$174:$AO$414,$AV1388,Town!Q$174:Q$414)</f>
        <v>5512</v>
      </c>
      <c r="R1388" s="59"/>
      <c r="S1388" s="59"/>
      <c r="T1388" s="59"/>
      <c r="U1388" s="59">
        <f>SUMIF(Town!$AO$174:$AO$414,$AV1388,Town!U$174:U$414)</f>
        <v>351</v>
      </c>
      <c r="V1388" s="59"/>
      <c r="W1388" s="59"/>
      <c r="X1388" s="59"/>
      <c r="Y1388" s="59"/>
      <c r="Z1388" s="59"/>
      <c r="AA1388" s="59">
        <f>SUMIF(Town!$AO$174:$AO$414,$AV1388,Town!AA$174:AA$414)</f>
        <v>1374</v>
      </c>
      <c r="AB1388" s="59"/>
      <c r="AC1388" s="59"/>
      <c r="AD1388" s="59"/>
      <c r="AE1388" s="59">
        <f>SUMIF(Town!$AO$174:$AO$414,$AV1388,Town!AE$174:AE$414)</f>
        <v>0</v>
      </c>
      <c r="AG1388" s="7">
        <f>IF(Q1388&gt;0,RANK(Q1388,(N1388:P1388,Q1388:AE1388)),0)</f>
        <v>3</v>
      </c>
      <c r="AH1388" s="7">
        <f>IF(R1388&gt;0,RANK(R1388,(N1388:P1388,Q1388:AE1388)),0)</f>
        <v>0</v>
      </c>
      <c r="AI1388" s="7">
        <f>IF(T1388&gt;0,RANK(T1388,(N1388:P1388,Q1388:AE1388)),0)</f>
        <v>0</v>
      </c>
      <c r="AJ1388" s="7">
        <f>IF(S1388&gt;0,RANK(S1388,(N1388:P1388,Q1388:AE1388)),0)</f>
        <v>0</v>
      </c>
      <c r="AK1388" s="2">
        <f t="shared" si="529"/>
        <v>3.6243367108749827E-2</v>
      </c>
      <c r="AL1388" s="2">
        <f t="shared" si="530"/>
        <v>0</v>
      </c>
      <c r="AM1388" s="2">
        <f t="shared" si="531"/>
        <v>0</v>
      </c>
      <c r="AN1388" s="2">
        <f t="shared" si="532"/>
        <v>0</v>
      </c>
      <c r="AP1388" t="s">
        <v>269</v>
      </c>
      <c r="AQ1388" t="s">
        <v>1487</v>
      </c>
      <c r="AT1388" s="97">
        <v>33</v>
      </c>
      <c r="AU1388" s="99">
        <v>11</v>
      </c>
      <c r="AV1388" s="103">
        <f t="shared" si="523"/>
        <v>33011</v>
      </c>
      <c r="AX1388" s="7" t="s">
        <v>1370</v>
      </c>
    </row>
    <row r="1389" spans="1:50" hidden="1" outlineLevel="1">
      <c r="A1389" t="s">
        <v>1605</v>
      </c>
      <c r="B1389" t="s">
        <v>1487</v>
      </c>
      <c r="C1389" s="1">
        <f t="shared" si="524"/>
        <v>57454</v>
      </c>
      <c r="D1389" s="7">
        <f>IF(N1389&gt;0, RANK(N1389,(N1389:P1389,Q1389:AE1389)),0)</f>
        <v>1</v>
      </c>
      <c r="E1389" s="7">
        <f>IF(O1389&gt;0,RANK(O1389,(N1389:P1389,Q1389:AE1389)),0)</f>
        <v>2</v>
      </c>
      <c r="F1389" s="7">
        <f>IF(P1389&gt;0,RANK(P1389,(N1389:P1389,Q1389:AE1389)),0)</f>
        <v>4</v>
      </c>
      <c r="G1389" s="1">
        <f t="shared" si="512"/>
        <v>7099</v>
      </c>
      <c r="H1389" s="2">
        <f t="shared" si="513"/>
        <v>0.12355971733908866</v>
      </c>
      <c r="I1389" s="2"/>
      <c r="J1389" s="2">
        <f t="shared" si="525"/>
        <v>0.53066801267100638</v>
      </c>
      <c r="K1389" s="2">
        <f t="shared" si="526"/>
        <v>0.40710829533191772</v>
      </c>
      <c r="L1389" s="2">
        <f t="shared" si="527"/>
        <v>1.8971699098409161E-2</v>
      </c>
      <c r="M1389" s="2">
        <f t="shared" si="528"/>
        <v>4.3251992898666727E-2</v>
      </c>
      <c r="N1389" s="59">
        <f>SUMIF(Town!$AO$174:$AO$414,$AV1389,Town!N$174:N$414)</f>
        <v>30489</v>
      </c>
      <c r="O1389" s="59">
        <f>SUMIF(Town!$AO$174:$AO$414,$AV1389,Town!O$174:O$414)</f>
        <v>23390</v>
      </c>
      <c r="P1389" s="59">
        <f>SUMIF(Town!$AO$174:$AO$414,$AV1389,Town!P$174:P$414)</f>
        <v>1090</v>
      </c>
      <c r="Q1389" s="59">
        <f>SUMIF(Town!$AO$174:$AO$414,$AV1389,Town!Q$174:Q$414)</f>
        <v>1767</v>
      </c>
      <c r="R1389" s="59"/>
      <c r="S1389" s="59"/>
      <c r="T1389" s="59"/>
      <c r="U1389" s="59">
        <f>SUMIF(Town!$AO$174:$AO$414,$AV1389,Town!U$174:U$414)</f>
        <v>119</v>
      </c>
      <c r="V1389" s="59"/>
      <c r="W1389" s="59"/>
      <c r="X1389" s="59"/>
      <c r="Y1389" s="59"/>
      <c r="Z1389" s="59"/>
      <c r="AA1389" s="59">
        <f>SUMIF(Town!$AO$174:$AO$414,$AV1389,Town!AA$174:AA$414)</f>
        <v>599</v>
      </c>
      <c r="AB1389" s="59"/>
      <c r="AC1389" s="59"/>
      <c r="AD1389" s="59"/>
      <c r="AE1389" s="59">
        <f>SUMIF(Town!$AO$174:$AO$414,$AV1389,Town!AE$174:AE$414)</f>
        <v>0</v>
      </c>
      <c r="AG1389" s="7">
        <f>IF(Q1389&gt;0,RANK(Q1389,(N1389:P1389,Q1389:AE1389)),0)</f>
        <v>3</v>
      </c>
      <c r="AH1389" s="7">
        <f>IF(R1389&gt;0,RANK(R1389,(N1389:P1389,Q1389:AE1389)),0)</f>
        <v>0</v>
      </c>
      <c r="AI1389" s="7">
        <f>IF(T1389&gt;0,RANK(T1389,(N1389:P1389,Q1389:AE1389)),0)</f>
        <v>0</v>
      </c>
      <c r="AJ1389" s="7">
        <f>IF(S1389&gt;0,RANK(S1389,(N1389:P1389,Q1389:AE1389)),0)</f>
        <v>0</v>
      </c>
      <c r="AK1389" s="2">
        <f t="shared" si="529"/>
        <v>3.0755038813659624E-2</v>
      </c>
      <c r="AL1389" s="2">
        <f t="shared" si="530"/>
        <v>0</v>
      </c>
      <c r="AM1389" s="2">
        <f t="shared" si="531"/>
        <v>0</v>
      </c>
      <c r="AN1389" s="2">
        <f t="shared" si="532"/>
        <v>0</v>
      </c>
      <c r="AP1389" t="s">
        <v>1605</v>
      </c>
      <c r="AQ1389" t="s">
        <v>1487</v>
      </c>
      <c r="AT1389" s="97">
        <v>33</v>
      </c>
      <c r="AU1389" s="99">
        <v>13</v>
      </c>
      <c r="AV1389" s="103">
        <f t="shared" si="523"/>
        <v>33013</v>
      </c>
      <c r="AX1389" s="7" t="s">
        <v>1370</v>
      </c>
    </row>
    <row r="1390" spans="1:50" hidden="1" outlineLevel="1">
      <c r="A1390" t="s">
        <v>1083</v>
      </c>
      <c r="B1390" t="s">
        <v>1487</v>
      </c>
      <c r="C1390" s="1">
        <f t="shared" si="524"/>
        <v>119708</v>
      </c>
      <c r="D1390" s="7">
        <f>IF(N1390&gt;0, RANK(N1390,(N1390:P1390,Q1390:AE1390)),0)</f>
        <v>2</v>
      </c>
      <c r="E1390" s="7">
        <f>IF(O1390&gt;0,RANK(O1390,(N1390:P1390,Q1390:AE1390)),0)</f>
        <v>1</v>
      </c>
      <c r="F1390" s="7">
        <f>IF(P1390&gt;0,RANK(P1390,(N1390:P1390,Q1390:AE1390)),0)</f>
        <v>4</v>
      </c>
      <c r="G1390" s="1">
        <f t="shared" si="512"/>
        <v>9601</v>
      </c>
      <c r="H1390" s="2">
        <f t="shared" si="513"/>
        <v>8.0203495171584191E-2</v>
      </c>
      <c r="I1390" s="2"/>
      <c r="J1390" s="2">
        <f t="shared" si="525"/>
        <v>0.42414040832692884</v>
      </c>
      <c r="K1390" s="2">
        <f t="shared" si="526"/>
        <v>0.5043439034985131</v>
      </c>
      <c r="L1390" s="2">
        <f t="shared" si="527"/>
        <v>1.7776589701607243E-2</v>
      </c>
      <c r="M1390" s="2">
        <f t="shared" si="528"/>
        <v>5.3739098472950761E-2</v>
      </c>
      <c r="N1390" s="59">
        <f>SUMIF(Town!$AO$174:$AO$414,$AV1390,Town!N$174:N$414)</f>
        <v>50773</v>
      </c>
      <c r="O1390" s="59">
        <f>SUMIF(Town!$AO$174:$AO$414,$AV1390,Town!O$174:O$414)</f>
        <v>60374</v>
      </c>
      <c r="P1390" s="59">
        <f>SUMIF(Town!$AO$174:$AO$414,$AV1390,Town!P$174:P$414)</f>
        <v>2128</v>
      </c>
      <c r="Q1390" s="59">
        <f>SUMIF(Town!$AO$174:$AO$414,$AV1390,Town!Q$174:Q$414)</f>
        <v>5015</v>
      </c>
      <c r="R1390" s="59"/>
      <c r="S1390" s="59"/>
      <c r="T1390" s="59"/>
      <c r="U1390" s="59">
        <f>SUMIF(Town!$AO$174:$AO$414,$AV1390,Town!U$174:U$414)</f>
        <v>293</v>
      </c>
      <c r="V1390" s="59"/>
      <c r="W1390" s="59"/>
      <c r="X1390" s="59"/>
      <c r="Y1390" s="59"/>
      <c r="Z1390" s="59"/>
      <c r="AA1390" s="59">
        <f>SUMIF(Town!$AO$174:$AO$414,$AV1390,Town!AA$174:AA$414)</f>
        <v>1125</v>
      </c>
      <c r="AB1390" s="59"/>
      <c r="AC1390" s="59"/>
      <c r="AD1390" s="59"/>
      <c r="AE1390" s="59">
        <f>SUMIF(Town!$AO$174:$AO$414,$AV1390,Town!AE$174:AE$414)</f>
        <v>0</v>
      </c>
      <c r="AG1390" s="7">
        <f>IF(Q1390&gt;0,RANK(Q1390,(N1390:P1390,Q1390:AE1390)),0)</f>
        <v>3</v>
      </c>
      <c r="AH1390" s="7">
        <f>IF(R1390&gt;0,RANK(R1390,(N1390:P1390,Q1390:AE1390)),0)</f>
        <v>0</v>
      </c>
      <c r="AI1390" s="7">
        <f>IF(T1390&gt;0,RANK(T1390,(N1390:P1390,Q1390:AE1390)),0)</f>
        <v>0</v>
      </c>
      <c r="AJ1390" s="7">
        <f>IF(S1390&gt;0,RANK(S1390,(N1390:P1390,Q1390:AE1390)),0)</f>
        <v>0</v>
      </c>
      <c r="AK1390" s="2">
        <f t="shared" si="529"/>
        <v>4.1893607778928726E-2</v>
      </c>
      <c r="AL1390" s="2">
        <f t="shared" si="530"/>
        <v>0</v>
      </c>
      <c r="AM1390" s="2">
        <f t="shared" si="531"/>
        <v>0</v>
      </c>
      <c r="AN1390" s="2">
        <f t="shared" si="532"/>
        <v>0</v>
      </c>
      <c r="AP1390" t="s">
        <v>1083</v>
      </c>
      <c r="AQ1390" t="s">
        <v>1487</v>
      </c>
      <c r="AT1390" s="97">
        <v>33</v>
      </c>
      <c r="AU1390" s="99">
        <v>15</v>
      </c>
      <c r="AV1390" s="103">
        <f t="shared" si="523"/>
        <v>33015</v>
      </c>
      <c r="AX1390" s="7" t="s">
        <v>1370</v>
      </c>
    </row>
    <row r="1391" spans="1:50" hidden="1" outlineLevel="1">
      <c r="A1391" t="s">
        <v>41</v>
      </c>
      <c r="B1391" t="s">
        <v>1487</v>
      </c>
      <c r="C1391" s="1">
        <f t="shared" si="524"/>
        <v>45298</v>
      </c>
      <c r="D1391" s="7">
        <f>IF(N1391&gt;0, RANK(N1391,(N1391:P1391,Q1391:AE1391)),0)</f>
        <v>1</v>
      </c>
      <c r="E1391" s="7">
        <f>IF(O1391&gt;0,RANK(O1391,(N1391:P1391,Q1391:AE1391)),0)</f>
        <v>2</v>
      </c>
      <c r="F1391" s="7">
        <f>IF(P1391&gt;0,RANK(P1391,(N1391:P1391,Q1391:AE1391)),0)</f>
        <v>4</v>
      </c>
      <c r="G1391" s="1">
        <f t="shared" si="512"/>
        <v>2658</v>
      </c>
      <c r="H1391" s="2">
        <f t="shared" si="513"/>
        <v>5.8678087332774076E-2</v>
      </c>
      <c r="I1391" s="2"/>
      <c r="J1391" s="2">
        <f t="shared" si="525"/>
        <v>0.49922733895536225</v>
      </c>
      <c r="K1391" s="2">
        <f t="shared" si="526"/>
        <v>0.44054925162258818</v>
      </c>
      <c r="L1391" s="2">
        <f t="shared" si="527"/>
        <v>1.7704975937127467E-2</v>
      </c>
      <c r="M1391" s="2">
        <f t="shared" si="528"/>
        <v>4.2518433484922041E-2</v>
      </c>
      <c r="N1391" s="59">
        <f>SUMIF(Town!$AO$174:$AO$414,$AV1391,Town!N$174:N$414)</f>
        <v>22614</v>
      </c>
      <c r="O1391" s="59">
        <f>SUMIF(Town!$AO$174:$AO$414,$AV1391,Town!O$174:O$414)</f>
        <v>19956</v>
      </c>
      <c r="P1391" s="59">
        <f>SUMIF(Town!$AO$174:$AO$414,$AV1391,Town!P$174:P$414)</f>
        <v>802</v>
      </c>
      <c r="Q1391" s="59">
        <f>SUMIF(Town!$AO$174:$AO$414,$AV1391,Town!Q$174:Q$414)</f>
        <v>1385</v>
      </c>
      <c r="R1391" s="59"/>
      <c r="S1391" s="59"/>
      <c r="T1391" s="59"/>
      <c r="U1391" s="59">
        <f>SUMIF(Town!$AO$174:$AO$414,$AV1391,Town!U$174:U$414)</f>
        <v>93</v>
      </c>
      <c r="V1391" s="59"/>
      <c r="W1391" s="59"/>
      <c r="X1391" s="59"/>
      <c r="Y1391" s="59"/>
      <c r="Z1391" s="59"/>
      <c r="AA1391" s="59">
        <f>SUMIF(Town!$AO$174:$AO$414,$AV1391,Town!AA$174:AA$414)</f>
        <v>448</v>
      </c>
      <c r="AB1391" s="59"/>
      <c r="AC1391" s="59"/>
      <c r="AD1391" s="59"/>
      <c r="AE1391" s="59">
        <f>SUMIF(Town!$AO$174:$AO$414,$AV1391,Town!AE$174:AE$414)</f>
        <v>0</v>
      </c>
      <c r="AG1391" s="7">
        <f>IF(Q1391&gt;0,RANK(Q1391,(N1391:P1391,Q1391:AE1391)),0)</f>
        <v>3</v>
      </c>
      <c r="AH1391" s="7">
        <f>IF(R1391&gt;0,RANK(R1391,(N1391:P1391,Q1391:AE1391)),0)</f>
        <v>0</v>
      </c>
      <c r="AI1391" s="7">
        <f>IF(T1391&gt;0,RANK(T1391,(N1391:P1391,Q1391:AE1391)),0)</f>
        <v>0</v>
      </c>
      <c r="AJ1391" s="7">
        <f>IF(S1391&gt;0,RANK(S1391,(N1391:P1391,Q1391:AE1391)),0)</f>
        <v>0</v>
      </c>
      <c r="AK1391" s="2">
        <f t="shared" si="529"/>
        <v>3.057530133780741E-2</v>
      </c>
      <c r="AL1391" s="2">
        <f t="shared" si="530"/>
        <v>0</v>
      </c>
      <c r="AM1391" s="2">
        <f t="shared" si="531"/>
        <v>0</v>
      </c>
      <c r="AN1391" s="2">
        <f t="shared" si="532"/>
        <v>0</v>
      </c>
      <c r="AP1391" t="s">
        <v>41</v>
      </c>
      <c r="AQ1391" t="s">
        <v>1487</v>
      </c>
      <c r="AR1391">
        <v>1</v>
      </c>
      <c r="AT1391" s="97">
        <v>33</v>
      </c>
      <c r="AU1391" s="99">
        <v>17</v>
      </c>
      <c r="AV1391" s="103">
        <f t="shared" si="523"/>
        <v>33017</v>
      </c>
      <c r="AX1391" s="7" t="s">
        <v>1370</v>
      </c>
    </row>
    <row r="1392" spans="1:50" hidden="1" outlineLevel="1">
      <c r="A1392" t="s">
        <v>1519</v>
      </c>
      <c r="B1392" t="s">
        <v>1487</v>
      </c>
      <c r="C1392" s="1">
        <f t="shared" si="524"/>
        <v>17176</v>
      </c>
      <c r="D1392" s="7">
        <f>IF(N1392&gt;0, RANK(N1392,(N1392:P1392,Q1392:AE1392)),0)</f>
        <v>1</v>
      </c>
      <c r="E1392" s="7">
        <f>IF(O1392&gt;0,RANK(O1392,(N1392:P1392,Q1392:AE1392)),0)</f>
        <v>2</v>
      </c>
      <c r="F1392" s="7">
        <f>IF(P1392&gt;0,RANK(P1392,(N1392:P1392,Q1392:AE1392)),0)</f>
        <v>4</v>
      </c>
      <c r="G1392" s="1">
        <f t="shared" si="512"/>
        <v>1298</v>
      </c>
      <c r="H1392" s="2">
        <f t="shared" si="513"/>
        <v>7.5570563577084304E-2</v>
      </c>
      <c r="I1392" s="2"/>
      <c r="J1392" s="2">
        <f t="shared" si="525"/>
        <v>0.51566138798323247</v>
      </c>
      <c r="K1392" s="2">
        <f t="shared" si="526"/>
        <v>0.44009082440614811</v>
      </c>
      <c r="L1392" s="2">
        <f t="shared" si="527"/>
        <v>1.1702375407545412E-2</v>
      </c>
      <c r="M1392" s="2">
        <f t="shared" si="528"/>
        <v>3.2545412203074012E-2</v>
      </c>
      <c r="N1392" s="59">
        <f>SUMIF(Town!$AO$174:$AO$414,$AV1392,Town!N$174:N$414)</f>
        <v>8857</v>
      </c>
      <c r="O1392" s="59">
        <f>SUMIF(Town!$AO$174:$AO$414,$AV1392,Town!O$174:O$414)</f>
        <v>7559</v>
      </c>
      <c r="P1392" s="59">
        <f>SUMIF(Town!$AO$174:$AO$414,$AV1392,Town!P$174:P$414)</f>
        <v>201</v>
      </c>
      <c r="Q1392" s="59">
        <f>SUMIF(Town!$AO$174:$AO$414,$AV1392,Town!Q$174:Q$414)</f>
        <v>402</v>
      </c>
      <c r="R1392" s="59"/>
      <c r="S1392" s="59"/>
      <c r="T1392" s="59"/>
      <c r="U1392" s="59">
        <f>SUMIF(Town!$AO$174:$AO$414,$AV1392,Town!U$174:U$414)</f>
        <v>37</v>
      </c>
      <c r="V1392" s="59"/>
      <c r="W1392" s="59"/>
      <c r="X1392" s="59"/>
      <c r="Y1392" s="59"/>
      <c r="Z1392" s="59"/>
      <c r="AA1392" s="59">
        <f>SUMIF(Town!$AO$174:$AO$414,$AV1392,Town!AA$174:AA$414)</f>
        <v>120</v>
      </c>
      <c r="AB1392" s="59"/>
      <c r="AC1392" s="59"/>
      <c r="AD1392" s="59"/>
      <c r="AE1392" s="59">
        <f>SUMIF(Town!$AO$174:$AO$414,$AV1392,Town!AE$174:AE$414)</f>
        <v>0</v>
      </c>
      <c r="AG1392" s="7">
        <f>IF(Q1392&gt;0,RANK(Q1392,(N1392:P1392,Q1392:AE1392)),0)</f>
        <v>3</v>
      </c>
      <c r="AH1392" s="7">
        <f>IF(R1392&gt;0,RANK(R1392,(N1392:P1392,Q1392:AE1392)),0)</f>
        <v>0</v>
      </c>
      <c r="AI1392" s="7">
        <f>IF(T1392&gt;0,RANK(T1392,(N1392:P1392,Q1392:AE1392)),0)</f>
        <v>0</v>
      </c>
      <c r="AJ1392" s="7">
        <f>IF(S1392&gt;0,RANK(S1392,(N1392:P1392,Q1392:AE1392)),0)</f>
        <v>0</v>
      </c>
      <c r="AK1392" s="2">
        <f t="shared" si="529"/>
        <v>2.3404750815090823E-2</v>
      </c>
      <c r="AL1392" s="2">
        <f t="shared" si="530"/>
        <v>0</v>
      </c>
      <c r="AM1392" s="2">
        <f t="shared" si="531"/>
        <v>0</v>
      </c>
      <c r="AN1392" s="2">
        <f t="shared" si="532"/>
        <v>0</v>
      </c>
      <c r="AP1392" t="s">
        <v>1519</v>
      </c>
      <c r="AQ1392" t="s">
        <v>1487</v>
      </c>
      <c r="AR1392">
        <v>2</v>
      </c>
      <c r="AT1392" s="97">
        <v>33</v>
      </c>
      <c r="AU1392" s="99">
        <v>19</v>
      </c>
      <c r="AV1392" s="103">
        <f t="shared" si="523"/>
        <v>33019</v>
      </c>
      <c r="AX1392" s="7" t="s">
        <v>1370</v>
      </c>
    </row>
    <row r="1393" spans="1:64" collapsed="1">
      <c r="A1393" t="s">
        <v>884</v>
      </c>
      <c r="B1393" t="s">
        <v>1894</v>
      </c>
      <c r="C1393" s="1">
        <f t="shared" si="524"/>
        <v>518170</v>
      </c>
      <c r="D1393" s="7">
        <f>IF(N1393&gt;0, RANK(N1393,(N1393:P1393,Q1393:AE1393)),0)</f>
        <v>2</v>
      </c>
      <c r="E1393" s="7">
        <f>IF(O1393&gt;0,RANK(O1393,(N1393:P1393,Q1393:AE1393)),0)</f>
        <v>1</v>
      </c>
      <c r="F1393" s="7">
        <f>IF(P1393&gt;0,RANK(P1393,(N1393:P1393,Q1393:AE1393)),0)</f>
        <v>4</v>
      </c>
      <c r="G1393" s="1">
        <f t="shared" si="512"/>
        <v>14609</v>
      </c>
      <c r="H1393" s="2">
        <f t="shared" si="513"/>
        <v>2.8193450026053227E-2</v>
      </c>
      <c r="I1393" s="2"/>
      <c r="J1393" s="2">
        <f t="shared" si="525"/>
        <v>0.45348437771387767</v>
      </c>
      <c r="K1393" s="2">
        <f t="shared" si="526"/>
        <v>0.4816778277399309</v>
      </c>
      <c r="L1393" s="2">
        <f t="shared" si="527"/>
        <v>1.8024972499372793E-2</v>
      </c>
      <c r="M1393" s="2">
        <f t="shared" si="528"/>
        <v>4.6812822046818581E-2</v>
      </c>
      <c r="N1393" s="59">
        <f>SUM(N1383:N1392)</f>
        <v>234982</v>
      </c>
      <c r="O1393" s="59">
        <f>SUM(O1383:O1392)</f>
        <v>249591</v>
      </c>
      <c r="P1393" s="59">
        <f>SUM(P1383:P1392)</f>
        <v>9340</v>
      </c>
      <c r="Q1393" s="59">
        <f>SUM(Q1383:Q1392)</f>
        <v>18214</v>
      </c>
      <c r="R1393" s="59"/>
      <c r="S1393" s="59"/>
      <c r="T1393" s="59"/>
      <c r="U1393" s="59">
        <f>SUM(U1383:U1392)</f>
        <v>1291</v>
      </c>
      <c r="V1393" s="59"/>
      <c r="W1393" s="59"/>
      <c r="X1393" s="59"/>
      <c r="Y1393" s="59"/>
      <c r="Z1393" s="59"/>
      <c r="AA1393" s="59">
        <f>SUM(AA1383:AA1392)</f>
        <v>4752</v>
      </c>
      <c r="AB1393" s="59"/>
      <c r="AC1393" s="59"/>
      <c r="AD1393" s="59"/>
      <c r="AE1393" s="59">
        <f>SUM(AE1383:AE1392)</f>
        <v>0</v>
      </c>
      <c r="AG1393" s="7">
        <f>IF(Q1393&gt;0,RANK(Q1393,(N1393:P1393,Q1393:AE1393)),0)</f>
        <v>3</v>
      </c>
      <c r="AH1393" s="7">
        <f>IF(R1393&gt;0,RANK(R1393,(N1393:P1393,Q1393:AE1393)),0)</f>
        <v>0</v>
      </c>
      <c r="AI1393" s="7">
        <f>IF(T1393&gt;0,RANK(T1393,(N1393:P1393,Q1393:AE1393)),0)</f>
        <v>0</v>
      </c>
      <c r="AJ1393" s="7">
        <f>IF(S1393&gt;0,RANK(S1393,(N1393:P1393,Q1393:AE1393)),0)</f>
        <v>0</v>
      </c>
      <c r="AK1393" s="2">
        <f t="shared" si="529"/>
        <v>3.5150626242352899E-2</v>
      </c>
      <c r="AL1393" s="2">
        <f t="shared" si="530"/>
        <v>0</v>
      </c>
      <c r="AM1393" s="2">
        <f t="shared" si="531"/>
        <v>0</v>
      </c>
      <c r="AN1393" s="2">
        <f t="shared" si="532"/>
        <v>0</v>
      </c>
      <c r="AP1393" t="s">
        <v>884</v>
      </c>
      <c r="AQ1393" t="s">
        <v>1894</v>
      </c>
      <c r="AT1393" s="97">
        <v>33</v>
      </c>
      <c r="AU1393" s="99"/>
      <c r="AV1393" s="97">
        <v>33</v>
      </c>
      <c r="AX1393" s="7" t="s">
        <v>2353</v>
      </c>
      <c r="BG1393" t="s">
        <v>2311</v>
      </c>
      <c r="BH1393" t="s">
        <v>2311</v>
      </c>
      <c r="BI1393" t="s">
        <v>517</v>
      </c>
      <c r="BJ1393" t="s">
        <v>517</v>
      </c>
      <c r="BK1393" t="s">
        <v>517</v>
      </c>
    </row>
    <row r="1394" spans="1:64">
      <c r="C1394" s="1"/>
      <c r="E1394" s="7"/>
      <c r="F1394" s="7"/>
      <c r="I1394" s="2"/>
      <c r="N1394" s="59"/>
      <c r="O1394" s="59"/>
      <c r="P1394" s="59"/>
      <c r="Q1394" s="59"/>
      <c r="R1394" s="59"/>
      <c r="S1394" s="59"/>
      <c r="T1394" s="59"/>
      <c r="U1394" s="59"/>
      <c r="V1394" s="59"/>
      <c r="W1394" s="59"/>
      <c r="X1394" s="59"/>
      <c r="Y1394" s="59"/>
      <c r="Z1394" s="59"/>
      <c r="AA1394" s="59"/>
      <c r="AB1394" s="59"/>
      <c r="AC1394" s="59"/>
      <c r="AD1394" s="59"/>
      <c r="AE1394" s="59"/>
      <c r="AG1394" s="7"/>
      <c r="AH1394" s="7"/>
      <c r="AI1394" s="7"/>
      <c r="AJ1394" s="7"/>
      <c r="AT1394" s="97"/>
      <c r="AU1394" s="99"/>
      <c r="AV1394" s="103"/>
      <c r="BG1394" t="s">
        <v>1286</v>
      </c>
      <c r="BH1394" t="s">
        <v>2054</v>
      </c>
      <c r="BI1394" t="s">
        <v>1704</v>
      </c>
      <c r="BJ1394" t="s">
        <v>1488</v>
      </c>
      <c r="BK1394" t="s">
        <v>518</v>
      </c>
    </row>
    <row r="1395" spans="1:64" hidden="1" outlineLevel="1">
      <c r="A1395" t="s">
        <v>1686</v>
      </c>
      <c r="B1395" t="s">
        <v>1874</v>
      </c>
      <c r="C1395" s="1">
        <f t="shared" ref="C1395:C1426" si="533">SUM(N1395:AE1395)</f>
        <v>147922</v>
      </c>
      <c r="D1395" s="7">
        <f>IF(N1395&gt;0, RANK(N1395,(N1395:P1395,Q1395:AE1395)),0)</f>
        <v>1</v>
      </c>
      <c r="E1395" s="7">
        <f>IF(O1395&gt;0,RANK(O1395,(N1395:P1395,Q1395:AE1395)),0)</f>
        <v>2</v>
      </c>
      <c r="F1395" s="7">
        <f>IF(P1395&gt;0,RANK(P1395,(N1395:P1395,Q1395:AE1395)),0)</f>
        <v>0</v>
      </c>
      <c r="G1395" s="1">
        <f t="shared" ref="G1395:G1415" si="534">IF(C1395&gt;0,MAX(N1395:P1395)-LARGE(N1395:P1395,2),0)</f>
        <v>14202</v>
      </c>
      <c r="H1395" s="2">
        <f t="shared" ref="H1395:H1415" si="535">IF(C1395&gt;0,G1395/C1395,0)</f>
        <v>9.6010059355606331E-2</v>
      </c>
      <c r="I1395" s="2"/>
      <c r="J1395" s="2">
        <f t="shared" ref="J1395:J1426" si="536">IF($C1395=0,"-",N1395/$C1395)</f>
        <v>0.52916401887481235</v>
      </c>
      <c r="K1395" s="2">
        <f t="shared" ref="K1395:K1426" si="537">IF($C1395=0,"-",O1395/$C1395)</f>
        <v>0.43315395951920604</v>
      </c>
      <c r="L1395" s="2">
        <f t="shared" ref="L1395:L1426" si="538">IF($C1395=0,"-",P1395/$C1395)</f>
        <v>0</v>
      </c>
      <c r="M1395" s="2">
        <f t="shared" ref="M1395:M1426" si="539">IF(C1395=0,"-",(1-J1395-K1395-L1395))</f>
        <v>3.7682021605981608E-2</v>
      </c>
      <c r="N1395" s="59">
        <f>BG1395+BH1395</f>
        <v>78275</v>
      </c>
      <c r="O1395" s="59">
        <f>SUM(BI1395:BK1395)</f>
        <v>64073</v>
      </c>
      <c r="P1395" s="59"/>
      <c r="Q1395" s="118">
        <v>3581</v>
      </c>
      <c r="R1395" s="118"/>
      <c r="S1395" s="118">
        <v>1169</v>
      </c>
      <c r="T1395" s="118"/>
      <c r="U1395" s="118">
        <v>520</v>
      </c>
      <c r="V1395" s="59"/>
      <c r="W1395" s="59">
        <v>304</v>
      </c>
      <c r="X1395" s="59"/>
      <c r="Y1395" s="59"/>
      <c r="Z1395" s="59"/>
      <c r="AA1395" s="59"/>
      <c r="AB1395" s="59"/>
      <c r="AC1395" s="59"/>
      <c r="AD1395" s="119"/>
      <c r="AE1395" s="59"/>
      <c r="AG1395" s="7">
        <f>IF(Q1395&gt;0,RANK(Q1395,(N1395:P1395,Q1395:AE1395)),0)</f>
        <v>3</v>
      </c>
      <c r="AH1395" s="7">
        <f>IF(R1395&gt;0,RANK(R1395,(N1395:P1395,Q1395:AE1395)),0)</f>
        <v>0</v>
      </c>
      <c r="AI1395" s="7">
        <f>IF(T1395&gt;0,RANK(T1395,(N1395:P1395,Q1395:AE1395)),0)</f>
        <v>0</v>
      </c>
      <c r="AJ1395" s="7">
        <f>IF(S1395&gt;0,RANK(S1395,(N1395:P1395,Q1395:AE1395)),0)</f>
        <v>4</v>
      </c>
      <c r="AK1395" s="2">
        <f t="shared" ref="AK1395:AK1426" si="540">IF($C1395=0,"-",Q1395/$C1395)</f>
        <v>2.42087045875529E-2</v>
      </c>
      <c r="AL1395" s="2">
        <f t="shared" ref="AL1395:AL1426" si="541">IF($C1395=0,"-",R1395/$C1395)</f>
        <v>0</v>
      </c>
      <c r="AM1395" s="2">
        <f t="shared" ref="AM1395:AM1426" si="542">IF($C1395=0,"-",T1395/$C1395)</f>
        <v>0</v>
      </c>
      <c r="AN1395" s="2">
        <f t="shared" ref="AN1395:AN1426" si="543">IF($C1395=0,"-",S1395/$C1395)</f>
        <v>7.9028136450291376E-3</v>
      </c>
      <c r="AP1395" t="s">
        <v>1686</v>
      </c>
      <c r="AQ1395" t="s">
        <v>1874</v>
      </c>
      <c r="AR1395">
        <v>21</v>
      </c>
      <c r="AT1395" s="97">
        <v>36</v>
      </c>
      <c r="AU1395" s="99">
        <v>1</v>
      </c>
      <c r="AV1395" s="103">
        <f t="shared" ref="AV1395:AV1448" si="544">1000*AT1395+AU1395</f>
        <v>36001</v>
      </c>
      <c r="AX1395" s="7" t="s">
        <v>1370</v>
      </c>
      <c r="AY1395" s="1">
        <v>9549</v>
      </c>
      <c r="BG1395" s="1">
        <v>75027</v>
      </c>
      <c r="BH1395" s="1">
        <v>3248</v>
      </c>
      <c r="BI1395" s="1">
        <v>55322</v>
      </c>
      <c r="BJ1395" s="1">
        <v>4660</v>
      </c>
      <c r="BK1395" s="1">
        <v>4091</v>
      </c>
      <c r="BL1395" s="1"/>
    </row>
    <row r="1396" spans="1:64" hidden="1" outlineLevel="1">
      <c r="A1396" t="s">
        <v>1498</v>
      </c>
      <c r="B1396" t="s">
        <v>1874</v>
      </c>
      <c r="C1396" s="1">
        <f t="shared" si="533"/>
        <v>17177</v>
      </c>
      <c r="D1396" s="7">
        <f>IF(N1396&gt;0, RANK(N1396,(N1396:P1396,Q1396:AE1396)),0)</f>
        <v>2</v>
      </c>
      <c r="E1396" s="7">
        <f>IF(O1396&gt;0,RANK(O1396,(N1396:P1396,Q1396:AE1396)),0)</f>
        <v>1</v>
      </c>
      <c r="F1396" s="7">
        <f>IF(P1396&gt;0,RANK(P1396,(N1396:P1396,Q1396:AE1396)),0)</f>
        <v>0</v>
      </c>
      <c r="G1396" s="1">
        <f t="shared" si="534"/>
        <v>4224</v>
      </c>
      <c r="H1396" s="2">
        <f t="shared" si="535"/>
        <v>0.24591022879431798</v>
      </c>
      <c r="I1396" s="2"/>
      <c r="J1396" s="2">
        <f t="shared" si="536"/>
        <v>0.34959538918321009</v>
      </c>
      <c r="K1396" s="2">
        <f t="shared" si="537"/>
        <v>0.5955056179775281</v>
      </c>
      <c r="L1396" s="2">
        <f t="shared" si="538"/>
        <v>0</v>
      </c>
      <c r="M1396" s="2">
        <f t="shared" si="539"/>
        <v>5.4898992839261807E-2</v>
      </c>
      <c r="N1396" s="59">
        <f t="shared" ref="N1396:N1456" si="545">BG1396+BH1396</f>
        <v>6005</v>
      </c>
      <c r="O1396" s="59">
        <f t="shared" ref="O1396:O1456" si="546">SUM(BI1396:BK1396)</f>
        <v>10229</v>
      </c>
      <c r="P1396" s="59"/>
      <c r="Q1396" s="118">
        <v>570</v>
      </c>
      <c r="R1396" s="118"/>
      <c r="S1396" s="118">
        <v>223</v>
      </c>
      <c r="T1396" s="118"/>
      <c r="U1396" s="118">
        <v>84</v>
      </c>
      <c r="V1396" s="59"/>
      <c r="W1396" s="59">
        <v>66</v>
      </c>
      <c r="X1396" s="59"/>
      <c r="Y1396" s="59"/>
      <c r="Z1396" s="59"/>
      <c r="AA1396" s="59"/>
      <c r="AB1396" s="59"/>
      <c r="AC1396" s="59"/>
      <c r="AD1396" s="119"/>
      <c r="AE1396" s="59"/>
      <c r="AG1396" s="7">
        <f>IF(Q1396&gt;0,RANK(Q1396,(N1396:P1396,Q1396:AE1396)),0)</f>
        <v>3</v>
      </c>
      <c r="AH1396" s="7">
        <f>IF(R1396&gt;0,RANK(R1396,(N1396:P1396,Q1396:AE1396)),0)</f>
        <v>0</v>
      </c>
      <c r="AI1396" s="7">
        <f>IF(T1396&gt;0,RANK(T1396,(N1396:P1396,Q1396:AE1396)),0)</f>
        <v>0</v>
      </c>
      <c r="AJ1396" s="7">
        <f>IF(S1396&gt;0,RANK(S1396,(N1396:P1396,Q1396:AE1396)),0)</f>
        <v>4</v>
      </c>
      <c r="AK1396" s="2">
        <f t="shared" si="540"/>
        <v>3.3183908715142339E-2</v>
      </c>
      <c r="AL1396" s="2">
        <f t="shared" si="541"/>
        <v>0</v>
      </c>
      <c r="AM1396" s="2">
        <f t="shared" si="542"/>
        <v>0</v>
      </c>
      <c r="AN1396" s="2">
        <f t="shared" si="543"/>
        <v>1.2982476567503056E-2</v>
      </c>
      <c r="AP1396" t="s">
        <v>1498</v>
      </c>
      <c r="AQ1396" t="s">
        <v>1874</v>
      </c>
      <c r="AR1396">
        <v>29</v>
      </c>
      <c r="AT1396" s="97">
        <v>36</v>
      </c>
      <c r="AU1396" s="99">
        <v>3</v>
      </c>
      <c r="AV1396" s="103">
        <f t="shared" si="544"/>
        <v>36003</v>
      </c>
      <c r="AX1396" s="7" t="s">
        <v>1370</v>
      </c>
      <c r="AY1396" s="1">
        <v>1821</v>
      </c>
      <c r="BG1396" s="1">
        <v>5558</v>
      </c>
      <c r="BH1396">
        <v>447</v>
      </c>
      <c r="BI1396">
        <v>8611</v>
      </c>
      <c r="BJ1396" s="1">
        <v>824</v>
      </c>
      <c r="BK1396">
        <v>794</v>
      </c>
    </row>
    <row r="1397" spans="1:64" hidden="1" outlineLevel="1">
      <c r="A1397" t="s">
        <v>253</v>
      </c>
      <c r="B1397" t="s">
        <v>1874</v>
      </c>
      <c r="C1397" s="1">
        <f t="shared" si="533"/>
        <v>92888</v>
      </c>
      <c r="D1397" s="7">
        <f>IF(N1397&gt;0, RANK(N1397,(N1397:P1397,Q1397:AE1397)),0)</f>
        <v>2</v>
      </c>
      <c r="E1397" s="7">
        <f>IF(O1397&gt;0,RANK(O1397,(N1397:P1397,Q1397:AE1397)),0)</f>
        <v>1</v>
      </c>
      <c r="F1397" s="7">
        <f>IF(P1397&gt;0,RANK(P1397,(N1397:P1397,Q1397:AE1397)),0)</f>
        <v>0</v>
      </c>
      <c r="G1397" s="1">
        <f t="shared" si="534"/>
        <v>11886</v>
      </c>
      <c r="H1397" s="2">
        <f t="shared" si="535"/>
        <v>0.12796055464645595</v>
      </c>
      <c r="I1397" s="2"/>
      <c r="J1397" s="2">
        <f t="shared" si="536"/>
        <v>0.42161527861510634</v>
      </c>
      <c r="K1397" s="2">
        <f t="shared" si="537"/>
        <v>0.54957583326156234</v>
      </c>
      <c r="L1397" s="2">
        <f t="shared" si="538"/>
        <v>0</v>
      </c>
      <c r="M1397" s="2">
        <f t="shared" si="539"/>
        <v>2.8808888123331267E-2</v>
      </c>
      <c r="N1397" s="59">
        <f t="shared" si="545"/>
        <v>39163</v>
      </c>
      <c r="O1397" s="59">
        <f t="shared" si="546"/>
        <v>51049</v>
      </c>
      <c r="P1397" s="59"/>
      <c r="Q1397" s="59">
        <v>1507</v>
      </c>
      <c r="R1397" s="59"/>
      <c r="S1397" s="59">
        <v>465</v>
      </c>
      <c r="T1397" s="59"/>
      <c r="U1397" s="59">
        <v>426</v>
      </c>
      <c r="V1397" s="59"/>
      <c r="W1397" s="59">
        <v>278</v>
      </c>
      <c r="X1397" s="59"/>
      <c r="Y1397" s="59"/>
      <c r="Z1397" s="59"/>
      <c r="AA1397" s="59"/>
      <c r="AB1397" s="59"/>
      <c r="AC1397" s="59"/>
      <c r="AD1397" s="58"/>
      <c r="AE1397" s="59"/>
      <c r="AG1397" s="7">
        <f>IF(Q1397&gt;0,RANK(Q1397,(N1397:P1397,Q1397:AE1397)),0)</f>
        <v>3</v>
      </c>
      <c r="AH1397" s="7">
        <f>IF(R1397&gt;0,RANK(R1397,(N1397:P1397,Q1397:AE1397)),0)</f>
        <v>0</v>
      </c>
      <c r="AI1397" s="7">
        <f>IF(T1397&gt;0,RANK(T1397,(N1397:P1397,Q1397:AE1397)),0)</f>
        <v>0</v>
      </c>
      <c r="AJ1397" s="7">
        <f>IF(S1397&gt;0,RANK(S1397,(N1397:P1397,Q1397:AE1397)),0)</f>
        <v>4</v>
      </c>
      <c r="AK1397" s="2">
        <f t="shared" si="540"/>
        <v>1.622383946257859E-2</v>
      </c>
      <c r="AL1397" s="2">
        <f t="shared" si="541"/>
        <v>0</v>
      </c>
      <c r="AM1397" s="2">
        <f t="shared" si="542"/>
        <v>0</v>
      </c>
      <c r="AN1397" s="2">
        <f t="shared" si="543"/>
        <v>5.0060287658255107E-3</v>
      </c>
      <c r="AP1397" t="s">
        <v>253</v>
      </c>
      <c r="AQ1397" t="s">
        <v>1874</v>
      </c>
      <c r="AR1397">
        <v>0</v>
      </c>
      <c r="AT1397" s="97">
        <v>36</v>
      </c>
      <c r="AU1397" s="99">
        <v>7</v>
      </c>
      <c r="AV1397" s="103">
        <f t="shared" si="544"/>
        <v>36007</v>
      </c>
      <c r="AX1397" s="7" t="s">
        <v>1370</v>
      </c>
      <c r="AY1397" s="1">
        <v>8830</v>
      </c>
      <c r="BG1397" s="1">
        <v>37632</v>
      </c>
      <c r="BH1397" s="1">
        <v>1531</v>
      </c>
      <c r="BI1397">
        <v>45205</v>
      </c>
      <c r="BJ1397" s="1">
        <v>3191</v>
      </c>
      <c r="BK1397" s="1">
        <v>2653</v>
      </c>
      <c r="BL1397" s="1"/>
    </row>
    <row r="1398" spans="1:64" hidden="1" outlineLevel="1">
      <c r="A1398" t="s">
        <v>1975</v>
      </c>
      <c r="B1398" t="s">
        <v>1874</v>
      </c>
      <c r="C1398" s="1">
        <f t="shared" si="533"/>
        <v>32094</v>
      </c>
      <c r="D1398" s="7">
        <f>IF(N1398&gt;0, RANK(N1398,(N1398:P1398,Q1398:AE1398)),0)</f>
        <v>2</v>
      </c>
      <c r="E1398" s="7">
        <f>IF(O1398&gt;0,RANK(O1398,(N1398:P1398,Q1398:AE1398)),0)</f>
        <v>1</v>
      </c>
      <c r="F1398" s="7">
        <f>IF(P1398&gt;0,RANK(P1398,(N1398:P1398,Q1398:AE1398)),0)</f>
        <v>0</v>
      </c>
      <c r="G1398" s="1">
        <f t="shared" si="534"/>
        <v>4370</v>
      </c>
      <c r="H1398" s="2">
        <f t="shared" si="535"/>
        <v>0.1361625225898922</v>
      </c>
      <c r="I1398" s="2"/>
      <c r="J1398" s="2">
        <f t="shared" si="536"/>
        <v>0.39387424440705426</v>
      </c>
      <c r="K1398" s="2">
        <f t="shared" si="537"/>
        <v>0.53003676699694646</v>
      </c>
      <c r="L1398" s="2">
        <f t="shared" si="538"/>
        <v>0</v>
      </c>
      <c r="M1398" s="2">
        <f t="shared" si="539"/>
        <v>7.608898859599933E-2</v>
      </c>
      <c r="N1398" s="59">
        <f t="shared" si="545"/>
        <v>12641</v>
      </c>
      <c r="O1398" s="59">
        <f t="shared" si="546"/>
        <v>17011</v>
      </c>
      <c r="P1398" s="59"/>
      <c r="Q1398" s="59">
        <v>1485</v>
      </c>
      <c r="R1398" s="59"/>
      <c r="S1398" s="59">
        <v>543</v>
      </c>
      <c r="T1398" s="59"/>
      <c r="U1398" s="59">
        <v>274</v>
      </c>
      <c r="V1398" s="59"/>
      <c r="W1398" s="59">
        <v>140</v>
      </c>
      <c r="X1398" s="59"/>
      <c r="Y1398" s="59"/>
      <c r="Z1398" s="59"/>
      <c r="AA1398" s="59"/>
      <c r="AB1398" s="59"/>
      <c r="AC1398" s="59"/>
      <c r="AD1398" s="58"/>
      <c r="AE1398" s="59"/>
      <c r="AG1398" s="7">
        <f>IF(Q1398&gt;0,RANK(Q1398,(N1398:P1398,Q1398:AE1398)),0)</f>
        <v>3</v>
      </c>
      <c r="AH1398" s="7">
        <f>IF(R1398&gt;0,RANK(R1398,(N1398:P1398,Q1398:AE1398)),0)</f>
        <v>0</v>
      </c>
      <c r="AI1398" s="7">
        <f>IF(T1398&gt;0,RANK(T1398,(N1398:P1398,Q1398:AE1398)),0)</f>
        <v>0</v>
      </c>
      <c r="AJ1398" s="7">
        <f>IF(S1398&gt;0,RANK(S1398,(N1398:P1398,Q1398:AE1398)),0)</f>
        <v>4</v>
      </c>
      <c r="AK1398" s="2">
        <f t="shared" si="540"/>
        <v>4.6270330902972522E-2</v>
      </c>
      <c r="AL1398" s="2">
        <f t="shared" si="541"/>
        <v>0</v>
      </c>
      <c r="AM1398" s="2">
        <f t="shared" si="542"/>
        <v>0</v>
      </c>
      <c r="AN1398" s="2">
        <f t="shared" si="543"/>
        <v>1.691905028977379E-2</v>
      </c>
      <c r="AP1398" t="s">
        <v>1975</v>
      </c>
      <c r="AQ1398" t="s">
        <v>1874</v>
      </c>
      <c r="AR1398">
        <v>29</v>
      </c>
      <c r="AT1398" s="97">
        <v>36</v>
      </c>
      <c r="AU1398" s="99">
        <v>9</v>
      </c>
      <c r="AV1398" s="103">
        <f t="shared" si="544"/>
        <v>36009</v>
      </c>
      <c r="AX1398" s="7" t="s">
        <v>1370</v>
      </c>
      <c r="AY1398" s="1">
        <v>3342</v>
      </c>
      <c r="BG1398" s="1">
        <v>11781</v>
      </c>
      <c r="BH1398">
        <v>860</v>
      </c>
      <c r="BI1398">
        <v>13972</v>
      </c>
      <c r="BJ1398" s="1">
        <v>1581</v>
      </c>
      <c r="BK1398" s="1">
        <v>1458</v>
      </c>
    </row>
    <row r="1399" spans="1:64" hidden="1" outlineLevel="1">
      <c r="A1399" t="s">
        <v>737</v>
      </c>
      <c r="B1399" t="s">
        <v>1874</v>
      </c>
      <c r="C1399" s="1">
        <f t="shared" si="533"/>
        <v>31909</v>
      </c>
      <c r="D1399" s="7">
        <f>IF(N1399&gt;0, RANK(N1399,(N1399:P1399,Q1399:AE1399)),0)</f>
        <v>2</v>
      </c>
      <c r="E1399" s="7">
        <f>IF(O1399&gt;0,RANK(O1399,(N1399:P1399,Q1399:AE1399)),0)</f>
        <v>1</v>
      </c>
      <c r="F1399" s="7">
        <f>IF(P1399&gt;0,RANK(P1399,(N1399:P1399,Q1399:AE1399)),0)</f>
        <v>0</v>
      </c>
      <c r="G1399" s="1">
        <f t="shared" si="534"/>
        <v>5677</v>
      </c>
      <c r="H1399" s="2">
        <f t="shared" si="535"/>
        <v>0.17791218778401077</v>
      </c>
      <c r="I1399" s="2"/>
      <c r="J1399" s="2">
        <f t="shared" si="536"/>
        <v>0.37813782945250557</v>
      </c>
      <c r="K1399" s="2">
        <f t="shared" si="537"/>
        <v>0.55605001723651637</v>
      </c>
      <c r="L1399" s="2">
        <f t="shared" si="538"/>
        <v>0</v>
      </c>
      <c r="M1399" s="2">
        <f t="shared" si="539"/>
        <v>6.5812153310978116E-2</v>
      </c>
      <c r="N1399" s="59">
        <f t="shared" si="545"/>
        <v>12066</v>
      </c>
      <c r="O1399" s="59">
        <f t="shared" si="546"/>
        <v>17743</v>
      </c>
      <c r="P1399" s="59"/>
      <c r="Q1399" s="59">
        <v>1288</v>
      </c>
      <c r="R1399" s="59"/>
      <c r="S1399" s="59">
        <v>431</v>
      </c>
      <c r="T1399" s="59"/>
      <c r="U1399" s="59">
        <v>253</v>
      </c>
      <c r="V1399" s="59"/>
      <c r="W1399" s="59">
        <v>128</v>
      </c>
      <c r="X1399" s="59"/>
      <c r="Y1399" s="59"/>
      <c r="Z1399" s="59"/>
      <c r="AA1399" s="59"/>
      <c r="AB1399" s="59"/>
      <c r="AC1399" s="59"/>
      <c r="AD1399" s="58"/>
      <c r="AE1399" s="59"/>
      <c r="AG1399" s="7">
        <f>IF(Q1399&gt;0,RANK(Q1399,(N1399:P1399,Q1399:AE1399)),0)</f>
        <v>3</v>
      </c>
      <c r="AH1399" s="7">
        <f>IF(R1399&gt;0,RANK(R1399,(N1399:P1399,Q1399:AE1399)),0)</f>
        <v>0</v>
      </c>
      <c r="AI1399" s="7">
        <f>IF(T1399&gt;0,RANK(T1399,(N1399:P1399,Q1399:AE1399)),0)</f>
        <v>0</v>
      </c>
      <c r="AJ1399" s="7">
        <f>IF(S1399&gt;0,RANK(S1399,(N1399:P1399,Q1399:AE1399)),0)</f>
        <v>4</v>
      </c>
      <c r="AK1399" s="2">
        <f t="shared" si="540"/>
        <v>4.0364787364066568E-2</v>
      </c>
      <c r="AL1399" s="2">
        <f t="shared" si="541"/>
        <v>0</v>
      </c>
      <c r="AM1399" s="2">
        <f t="shared" si="542"/>
        <v>0</v>
      </c>
      <c r="AN1399" s="2">
        <f t="shared" si="543"/>
        <v>1.3507160989062647E-2</v>
      </c>
      <c r="AP1399" t="s">
        <v>737</v>
      </c>
      <c r="AQ1399" t="s">
        <v>1874</v>
      </c>
      <c r="AR1399">
        <v>0</v>
      </c>
      <c r="AT1399" s="97">
        <v>36</v>
      </c>
      <c r="AU1399" s="99">
        <v>11</v>
      </c>
      <c r="AV1399" s="103">
        <f t="shared" si="544"/>
        <v>36011</v>
      </c>
      <c r="AX1399" s="7" t="s">
        <v>1370</v>
      </c>
      <c r="AY1399" s="1">
        <v>4246</v>
      </c>
      <c r="BG1399" s="1">
        <v>11365</v>
      </c>
      <c r="BH1399" s="1">
        <v>701</v>
      </c>
      <c r="BI1399">
        <v>14585</v>
      </c>
      <c r="BJ1399" s="1">
        <v>1814</v>
      </c>
      <c r="BK1399" s="1">
        <v>1344</v>
      </c>
    </row>
    <row r="1400" spans="1:64" hidden="1" outlineLevel="1">
      <c r="A1400" t="s">
        <v>1030</v>
      </c>
      <c r="B1400" t="s">
        <v>1874</v>
      </c>
      <c r="C1400" s="1">
        <f t="shared" si="533"/>
        <v>57346</v>
      </c>
      <c r="D1400" s="7">
        <f>IF(N1400&gt;0, RANK(N1400,(N1400:P1400,Q1400:AE1400)),0)</f>
        <v>2</v>
      </c>
      <c r="E1400" s="7">
        <f>IF(O1400&gt;0,RANK(O1400,(N1400:P1400,Q1400:AE1400)),0)</f>
        <v>1</v>
      </c>
      <c r="F1400" s="7">
        <f>IF(P1400&gt;0,RANK(P1400,(N1400:P1400,Q1400:AE1400)),0)</f>
        <v>0</v>
      </c>
      <c r="G1400" s="1">
        <f t="shared" si="534"/>
        <v>2869</v>
      </c>
      <c r="H1400" s="2">
        <f t="shared" si="535"/>
        <v>5.0029644613399364E-2</v>
      </c>
      <c r="I1400" s="2"/>
      <c r="J1400" s="2">
        <f t="shared" si="536"/>
        <v>0.4463432497471489</v>
      </c>
      <c r="K1400" s="2">
        <f t="shared" si="537"/>
        <v>0.49637289436054827</v>
      </c>
      <c r="L1400" s="2">
        <f t="shared" si="538"/>
        <v>0</v>
      </c>
      <c r="M1400" s="2">
        <f t="shared" si="539"/>
        <v>5.7283855892302837E-2</v>
      </c>
      <c r="N1400" s="59">
        <f t="shared" si="545"/>
        <v>25596</v>
      </c>
      <c r="O1400" s="59">
        <f t="shared" si="546"/>
        <v>28465</v>
      </c>
      <c r="P1400" s="59"/>
      <c r="Q1400" s="59">
        <v>1818</v>
      </c>
      <c r="R1400" s="59"/>
      <c r="S1400" s="59">
        <v>868</v>
      </c>
      <c r="T1400" s="59"/>
      <c r="U1400" s="59">
        <v>343</v>
      </c>
      <c r="V1400" s="59"/>
      <c r="W1400" s="59">
        <v>256</v>
      </c>
      <c r="X1400" s="59"/>
      <c r="Y1400" s="59"/>
      <c r="Z1400" s="59"/>
      <c r="AA1400" s="59"/>
      <c r="AB1400" s="59"/>
      <c r="AC1400" s="59"/>
      <c r="AD1400" s="58"/>
      <c r="AE1400" s="59"/>
      <c r="AG1400" s="7">
        <f>IF(Q1400&gt;0,RANK(Q1400,(N1400:P1400,Q1400:AE1400)),0)</f>
        <v>3</v>
      </c>
      <c r="AH1400" s="7">
        <f>IF(R1400&gt;0,RANK(R1400,(N1400:P1400,Q1400:AE1400)),0)</f>
        <v>0</v>
      </c>
      <c r="AI1400" s="7">
        <f>IF(T1400&gt;0,RANK(T1400,(N1400:P1400,Q1400:AE1400)),0)</f>
        <v>0</v>
      </c>
      <c r="AJ1400" s="7">
        <f>IF(S1400&gt;0,RANK(S1400,(N1400:P1400,Q1400:AE1400)),0)</f>
        <v>4</v>
      </c>
      <c r="AK1400" s="2">
        <f t="shared" si="540"/>
        <v>3.1702298329438848E-2</v>
      </c>
      <c r="AL1400" s="2">
        <f t="shared" si="541"/>
        <v>0</v>
      </c>
      <c r="AM1400" s="2">
        <f t="shared" si="542"/>
        <v>0</v>
      </c>
      <c r="AN1400" s="2">
        <f t="shared" si="543"/>
        <v>1.513619084155826E-2</v>
      </c>
      <c r="AP1400" t="s">
        <v>1030</v>
      </c>
      <c r="AQ1400" t="s">
        <v>1874</v>
      </c>
      <c r="AR1400">
        <v>27</v>
      </c>
      <c r="AT1400" s="97">
        <v>36</v>
      </c>
      <c r="AU1400" s="99">
        <v>13</v>
      </c>
      <c r="AV1400" s="103">
        <f t="shared" si="544"/>
        <v>36013</v>
      </c>
      <c r="AX1400" s="7" t="s">
        <v>1370</v>
      </c>
      <c r="AY1400" s="1">
        <v>5937</v>
      </c>
      <c r="BG1400" s="1">
        <v>23967</v>
      </c>
      <c r="BH1400" s="1">
        <v>1629</v>
      </c>
      <c r="BI1400">
        <v>23853</v>
      </c>
      <c r="BJ1400" s="1">
        <v>2605</v>
      </c>
      <c r="BK1400" s="1">
        <v>2007</v>
      </c>
      <c r="BL1400" s="1"/>
    </row>
    <row r="1401" spans="1:64" hidden="1" outlineLevel="1">
      <c r="A1401" t="s">
        <v>42</v>
      </c>
      <c r="B1401" t="s">
        <v>1874</v>
      </c>
      <c r="C1401" s="1">
        <f t="shared" si="533"/>
        <v>36450</v>
      </c>
      <c r="D1401" s="7">
        <f>IF(N1401&gt;0, RANK(N1401,(N1401:P1401,Q1401:AE1401)),0)</f>
        <v>2</v>
      </c>
      <c r="E1401" s="7">
        <f>IF(O1401&gt;0,RANK(O1401,(N1401:P1401,Q1401:AE1401)),0)</f>
        <v>1</v>
      </c>
      <c r="F1401" s="7">
        <f>IF(P1401&gt;0,RANK(P1401,(N1401:P1401,Q1401:AE1401)),0)</f>
        <v>0</v>
      </c>
      <c r="G1401" s="1">
        <f t="shared" si="534"/>
        <v>11151</v>
      </c>
      <c r="H1401" s="2">
        <f t="shared" si="535"/>
        <v>0.30592592592592593</v>
      </c>
      <c r="I1401" s="2"/>
      <c r="J1401" s="2">
        <f t="shared" si="536"/>
        <v>0.33174211248285324</v>
      </c>
      <c r="K1401" s="2">
        <f t="shared" si="537"/>
        <v>0.63766803840877917</v>
      </c>
      <c r="L1401" s="2">
        <f t="shared" si="538"/>
        <v>0</v>
      </c>
      <c r="M1401" s="2">
        <f t="shared" si="539"/>
        <v>3.0589849108367595E-2</v>
      </c>
      <c r="N1401" s="59">
        <f t="shared" si="545"/>
        <v>12092</v>
      </c>
      <c r="O1401" s="59">
        <f t="shared" si="546"/>
        <v>23243</v>
      </c>
      <c r="P1401" s="59"/>
      <c r="Q1401" s="59">
        <v>590</v>
      </c>
      <c r="R1401" s="59"/>
      <c r="S1401" s="59">
        <v>276</v>
      </c>
      <c r="T1401" s="59"/>
      <c r="U1401" s="59">
        <v>138</v>
      </c>
      <c r="V1401" s="59"/>
      <c r="W1401" s="59">
        <v>111</v>
      </c>
      <c r="X1401" s="59"/>
      <c r="Y1401" s="59"/>
      <c r="Z1401" s="59"/>
      <c r="AA1401" s="59"/>
      <c r="AB1401" s="59"/>
      <c r="AC1401" s="59"/>
      <c r="AD1401" s="58"/>
      <c r="AE1401" s="59"/>
      <c r="AG1401" s="7">
        <f>IF(Q1401&gt;0,RANK(Q1401,(N1401:P1401,Q1401:AE1401)),0)</f>
        <v>3</v>
      </c>
      <c r="AH1401" s="7">
        <f>IF(R1401&gt;0,RANK(R1401,(N1401:P1401,Q1401:AE1401)),0)</f>
        <v>0</v>
      </c>
      <c r="AI1401" s="7">
        <f>IF(T1401&gt;0,RANK(T1401,(N1401:P1401,Q1401:AE1401)),0)</f>
        <v>0</v>
      </c>
      <c r="AJ1401" s="7">
        <f>IF(S1401&gt;0,RANK(S1401,(N1401:P1401,Q1401:AE1401)),0)</f>
        <v>4</v>
      </c>
      <c r="AK1401" s="2">
        <f t="shared" si="540"/>
        <v>1.6186556927297667E-2</v>
      </c>
      <c r="AL1401" s="2">
        <f t="shared" si="541"/>
        <v>0</v>
      </c>
      <c r="AM1401" s="2">
        <f t="shared" si="542"/>
        <v>0</v>
      </c>
      <c r="AN1401" s="2">
        <f t="shared" si="543"/>
        <v>7.5720164609053495E-3</v>
      </c>
      <c r="AP1401" t="s">
        <v>42</v>
      </c>
      <c r="AQ1401" t="s">
        <v>1874</v>
      </c>
      <c r="AR1401">
        <v>29</v>
      </c>
      <c r="AT1401" s="97">
        <v>36</v>
      </c>
      <c r="AU1401" s="99">
        <v>15</v>
      </c>
      <c r="AV1401" s="103">
        <f t="shared" si="544"/>
        <v>36015</v>
      </c>
      <c r="AX1401" s="7" t="s">
        <v>1370</v>
      </c>
      <c r="AY1401" s="1">
        <v>3391</v>
      </c>
      <c r="BG1401" s="1">
        <v>11528</v>
      </c>
      <c r="BH1401" s="1">
        <v>564</v>
      </c>
      <c r="BI1401">
        <v>20104</v>
      </c>
      <c r="BJ1401" s="1">
        <v>1617</v>
      </c>
      <c r="BK1401" s="1">
        <v>1522</v>
      </c>
    </row>
    <row r="1402" spans="1:64" hidden="1" outlineLevel="1">
      <c r="A1402" t="s">
        <v>638</v>
      </c>
      <c r="B1402" t="s">
        <v>1874</v>
      </c>
      <c r="C1402" s="1">
        <f t="shared" si="533"/>
        <v>19870</v>
      </c>
      <c r="D1402" s="7">
        <f>IF(N1402&gt;0, RANK(N1402,(N1402:P1402,Q1402:AE1402)),0)</f>
        <v>2</v>
      </c>
      <c r="E1402" s="7">
        <f>IF(O1402&gt;0,RANK(O1402,(N1402:P1402,Q1402:AE1402)),0)</f>
        <v>1</v>
      </c>
      <c r="F1402" s="7">
        <f>IF(P1402&gt;0,RANK(P1402,(N1402:P1402,Q1402:AE1402)),0)</f>
        <v>0</v>
      </c>
      <c r="G1402" s="1">
        <f t="shared" si="534"/>
        <v>4381</v>
      </c>
      <c r="H1402" s="2">
        <f t="shared" si="535"/>
        <v>0.22048314041268244</v>
      </c>
      <c r="I1402" s="2"/>
      <c r="J1402" s="2">
        <f t="shared" si="536"/>
        <v>0.36094614997483643</v>
      </c>
      <c r="K1402" s="2">
        <f t="shared" si="537"/>
        <v>0.58142929038751889</v>
      </c>
      <c r="L1402" s="2">
        <f t="shared" si="538"/>
        <v>0</v>
      </c>
      <c r="M1402" s="2">
        <f t="shared" si="539"/>
        <v>5.7624559637644679E-2</v>
      </c>
      <c r="N1402" s="59">
        <f t="shared" si="545"/>
        <v>7172</v>
      </c>
      <c r="O1402" s="59">
        <f t="shared" si="546"/>
        <v>11553</v>
      </c>
      <c r="P1402" s="59"/>
      <c r="Q1402" s="59">
        <v>520</v>
      </c>
      <c r="R1402" s="59"/>
      <c r="S1402" s="59">
        <v>324</v>
      </c>
      <c r="T1402" s="59"/>
      <c r="U1402" s="59">
        <v>176</v>
      </c>
      <c r="V1402" s="59"/>
      <c r="W1402" s="59">
        <v>125</v>
      </c>
      <c r="X1402" s="59"/>
      <c r="Y1402" s="59"/>
      <c r="Z1402" s="59"/>
      <c r="AA1402" s="59"/>
      <c r="AB1402" s="59"/>
      <c r="AC1402" s="59"/>
      <c r="AD1402" s="58"/>
      <c r="AE1402" s="59"/>
      <c r="AG1402" s="7">
        <f>IF(Q1402&gt;0,RANK(Q1402,(N1402:P1402,Q1402:AE1402)),0)</f>
        <v>3</v>
      </c>
      <c r="AH1402" s="7">
        <f>IF(R1402&gt;0,RANK(R1402,(N1402:P1402,Q1402:AE1402)),0)</f>
        <v>0</v>
      </c>
      <c r="AI1402" s="7">
        <f>IF(T1402&gt;0,RANK(T1402,(N1402:P1402,Q1402:AE1402)),0)</f>
        <v>0</v>
      </c>
      <c r="AJ1402" s="7">
        <f>IF(S1402&gt;0,RANK(S1402,(N1402:P1402,Q1402:AE1402)),0)</f>
        <v>4</v>
      </c>
      <c r="AK1402" s="2">
        <f t="shared" si="540"/>
        <v>2.6170105686965275E-2</v>
      </c>
      <c r="AL1402" s="2">
        <f t="shared" si="541"/>
        <v>0</v>
      </c>
      <c r="AM1402" s="2">
        <f t="shared" si="542"/>
        <v>0</v>
      </c>
      <c r="AN1402" s="2">
        <f t="shared" si="543"/>
        <v>1.6305988928032211E-2</v>
      </c>
      <c r="AP1402" t="s">
        <v>638</v>
      </c>
      <c r="AQ1402" t="s">
        <v>1874</v>
      </c>
      <c r="AR1402">
        <v>24</v>
      </c>
      <c r="AT1402" s="97">
        <v>36</v>
      </c>
      <c r="AU1402" s="99">
        <v>17</v>
      </c>
      <c r="AV1402" s="103">
        <f t="shared" si="544"/>
        <v>36017</v>
      </c>
      <c r="AX1402" s="7" t="s">
        <v>1370</v>
      </c>
      <c r="AY1402" s="1">
        <v>2011</v>
      </c>
      <c r="BG1402" s="1">
        <v>6707</v>
      </c>
      <c r="BH1402" s="1">
        <v>465</v>
      </c>
      <c r="BI1402">
        <v>9885</v>
      </c>
      <c r="BJ1402" s="1">
        <v>924</v>
      </c>
      <c r="BK1402" s="1">
        <v>744</v>
      </c>
    </row>
    <row r="1403" spans="1:64" hidden="1" outlineLevel="1">
      <c r="A1403" t="s">
        <v>466</v>
      </c>
      <c r="B1403" t="s">
        <v>1874</v>
      </c>
      <c r="C1403" s="1">
        <f t="shared" si="533"/>
        <v>29172</v>
      </c>
      <c r="D1403" s="7">
        <f>IF(N1403&gt;0, RANK(N1403,(N1403:P1403,Q1403:AE1403)),0)</f>
        <v>2</v>
      </c>
      <c r="E1403" s="7">
        <f>IF(O1403&gt;0,RANK(O1403,(N1403:P1403,Q1403:AE1403)),0)</f>
        <v>1</v>
      </c>
      <c r="F1403" s="7">
        <f>IF(P1403&gt;0,RANK(P1403,(N1403:P1403,Q1403:AE1403)),0)</f>
        <v>0</v>
      </c>
      <c r="G1403" s="1">
        <f t="shared" si="534"/>
        <v>4242</v>
      </c>
      <c r="H1403" s="2">
        <f t="shared" si="535"/>
        <v>0.14541341011929249</v>
      </c>
      <c r="I1403" s="2"/>
      <c r="J1403" s="2">
        <f t="shared" si="536"/>
        <v>0.40532017002605236</v>
      </c>
      <c r="K1403" s="2">
        <f t="shared" si="537"/>
        <v>0.5507335801453449</v>
      </c>
      <c r="L1403" s="2">
        <f t="shared" si="538"/>
        <v>0</v>
      </c>
      <c r="M1403" s="2">
        <f t="shared" si="539"/>
        <v>4.3946249828602735E-2</v>
      </c>
      <c r="N1403" s="59">
        <f t="shared" si="545"/>
        <v>11824</v>
      </c>
      <c r="O1403" s="59">
        <f t="shared" si="546"/>
        <v>16066</v>
      </c>
      <c r="P1403" s="59"/>
      <c r="Q1403" s="59">
        <v>752</v>
      </c>
      <c r="R1403" s="59"/>
      <c r="S1403" s="59">
        <v>260</v>
      </c>
      <c r="T1403" s="59"/>
      <c r="U1403" s="59">
        <v>157</v>
      </c>
      <c r="V1403" s="59"/>
      <c r="W1403" s="59">
        <v>113</v>
      </c>
      <c r="X1403" s="59"/>
      <c r="Y1403" s="59"/>
      <c r="Z1403" s="59"/>
      <c r="AA1403" s="59"/>
      <c r="AB1403" s="59"/>
      <c r="AC1403" s="59"/>
      <c r="AD1403" s="58"/>
      <c r="AE1403" s="59"/>
      <c r="AG1403" s="7">
        <f>IF(Q1403&gt;0,RANK(Q1403,(N1403:P1403,Q1403:AE1403)),0)</f>
        <v>3</v>
      </c>
      <c r="AH1403" s="7">
        <f>IF(R1403&gt;0,RANK(R1403,(N1403:P1403,Q1403:AE1403)),0)</f>
        <v>0</v>
      </c>
      <c r="AI1403" s="7">
        <f>IF(T1403&gt;0,RANK(T1403,(N1403:P1403,Q1403:AE1403)),0)</f>
        <v>0</v>
      </c>
      <c r="AJ1403" s="7">
        <f>IF(S1403&gt;0,RANK(S1403,(N1403:P1403,Q1403:AE1403)),0)</f>
        <v>4</v>
      </c>
      <c r="AK1403" s="2">
        <f t="shared" si="540"/>
        <v>2.5778143425202248E-2</v>
      </c>
      <c r="AL1403" s="2">
        <f t="shared" si="541"/>
        <v>0</v>
      </c>
      <c r="AM1403" s="2">
        <f t="shared" si="542"/>
        <v>0</v>
      </c>
      <c r="AN1403" s="2">
        <f t="shared" si="543"/>
        <v>8.9126559714795012E-3</v>
      </c>
      <c r="AP1403" t="s">
        <v>466</v>
      </c>
      <c r="AQ1403" t="s">
        <v>1874</v>
      </c>
      <c r="AR1403">
        <v>23</v>
      </c>
      <c r="AT1403" s="97">
        <v>36</v>
      </c>
      <c r="AU1403" s="99">
        <v>19</v>
      </c>
      <c r="AV1403" s="103">
        <f t="shared" si="544"/>
        <v>36019</v>
      </c>
      <c r="AX1403" s="7" t="s">
        <v>1370</v>
      </c>
      <c r="AY1403" s="1">
        <v>3163</v>
      </c>
      <c r="BG1403" s="1">
        <v>11067</v>
      </c>
      <c r="BH1403" s="1">
        <v>757</v>
      </c>
      <c r="BI1403">
        <v>13415</v>
      </c>
      <c r="BJ1403" s="1">
        <v>1412</v>
      </c>
      <c r="BK1403" s="1">
        <v>1239</v>
      </c>
    </row>
    <row r="1404" spans="1:64" hidden="1" outlineLevel="1">
      <c r="A1404" t="s">
        <v>803</v>
      </c>
      <c r="B1404" t="s">
        <v>1874</v>
      </c>
      <c r="C1404" s="1">
        <f t="shared" si="533"/>
        <v>27183</v>
      </c>
      <c r="D1404" s="7">
        <f>IF(N1404&gt;0, RANK(N1404,(N1404:P1404,Q1404:AE1404)),0)</f>
        <v>2</v>
      </c>
      <c r="E1404" s="7">
        <f>IF(O1404&gt;0,RANK(O1404,(N1404:P1404,Q1404:AE1404)),0)</f>
        <v>1</v>
      </c>
      <c r="F1404" s="7">
        <f>IF(P1404&gt;0,RANK(P1404,(N1404:P1404,Q1404:AE1404)),0)</f>
        <v>0</v>
      </c>
      <c r="G1404" s="1">
        <f t="shared" si="534"/>
        <v>4117</v>
      </c>
      <c r="H1404" s="2">
        <f t="shared" si="535"/>
        <v>0.15145495346356178</v>
      </c>
      <c r="I1404" s="2"/>
      <c r="J1404" s="2">
        <f t="shared" si="536"/>
        <v>0.40190560276643489</v>
      </c>
      <c r="K1404" s="2">
        <f t="shared" si="537"/>
        <v>0.55336055622999669</v>
      </c>
      <c r="L1404" s="2">
        <f t="shared" si="538"/>
        <v>0</v>
      </c>
      <c r="M1404" s="2">
        <f t="shared" si="539"/>
        <v>4.4733841003568364E-2</v>
      </c>
      <c r="N1404" s="59">
        <f t="shared" si="545"/>
        <v>10925</v>
      </c>
      <c r="O1404" s="59">
        <f t="shared" si="546"/>
        <v>15042</v>
      </c>
      <c r="P1404" s="59"/>
      <c r="Q1404" s="59">
        <v>638</v>
      </c>
      <c r="R1404" s="59"/>
      <c r="S1404" s="59">
        <v>314</v>
      </c>
      <c r="T1404" s="59"/>
      <c r="U1404" s="59">
        <v>129</v>
      </c>
      <c r="V1404" s="59"/>
      <c r="W1404" s="59">
        <v>135</v>
      </c>
      <c r="X1404" s="59"/>
      <c r="Y1404" s="59"/>
      <c r="Z1404" s="59"/>
      <c r="AA1404" s="59"/>
      <c r="AB1404" s="59"/>
      <c r="AC1404" s="59"/>
      <c r="AD1404" s="58"/>
      <c r="AE1404" s="59"/>
      <c r="AG1404" s="7">
        <f>IF(Q1404&gt;0,RANK(Q1404,(N1404:P1404,Q1404:AE1404)),0)</f>
        <v>3</v>
      </c>
      <c r="AH1404" s="7">
        <f>IF(R1404&gt;0,RANK(R1404,(N1404:P1404,Q1404:AE1404)),0)</f>
        <v>0</v>
      </c>
      <c r="AI1404" s="7">
        <f>IF(T1404&gt;0,RANK(T1404,(N1404:P1404,Q1404:AE1404)),0)</f>
        <v>0</v>
      </c>
      <c r="AJ1404" s="7">
        <f>IF(S1404&gt;0,RANK(S1404,(N1404:P1404,Q1404:AE1404)),0)</f>
        <v>4</v>
      </c>
      <c r="AK1404" s="2">
        <f t="shared" si="540"/>
        <v>2.3470551447595925E-2</v>
      </c>
      <c r="AL1404" s="2">
        <f t="shared" si="541"/>
        <v>0</v>
      </c>
      <c r="AM1404" s="2">
        <f t="shared" si="542"/>
        <v>0</v>
      </c>
      <c r="AN1404" s="2">
        <f t="shared" si="543"/>
        <v>1.1551337232829343E-2</v>
      </c>
      <c r="AP1404" t="s">
        <v>803</v>
      </c>
      <c r="AQ1404" t="s">
        <v>1874</v>
      </c>
      <c r="AR1404">
        <v>20</v>
      </c>
      <c r="AT1404" s="97">
        <v>36</v>
      </c>
      <c r="AU1404" s="99">
        <v>21</v>
      </c>
      <c r="AV1404" s="103">
        <f t="shared" si="544"/>
        <v>36021</v>
      </c>
      <c r="AX1404" s="7" t="s">
        <v>1370</v>
      </c>
      <c r="AY1404" s="1">
        <v>2155</v>
      </c>
      <c r="BG1404" s="1">
        <v>10269</v>
      </c>
      <c r="BH1404" s="1">
        <v>656</v>
      </c>
      <c r="BI1404">
        <v>12441</v>
      </c>
      <c r="BJ1404" s="1">
        <v>1599</v>
      </c>
      <c r="BK1404" s="1">
        <v>1002</v>
      </c>
    </row>
    <row r="1405" spans="1:64" hidden="1" outlineLevel="1">
      <c r="A1405" t="s">
        <v>756</v>
      </c>
      <c r="B1405" t="s">
        <v>1874</v>
      </c>
      <c r="C1405" s="1">
        <f t="shared" si="533"/>
        <v>19018</v>
      </c>
      <c r="D1405" s="7">
        <f>IF(N1405&gt;0, RANK(N1405,(N1405:P1405,Q1405:AE1405)),0)</f>
        <v>2</v>
      </c>
      <c r="E1405" s="7">
        <f>IF(O1405&gt;0,RANK(O1405,(N1405:P1405,Q1405:AE1405)),0)</f>
        <v>1</v>
      </c>
      <c r="F1405" s="7">
        <f>IF(P1405&gt;0,RANK(P1405,(N1405:P1405,Q1405:AE1405)),0)</f>
        <v>0</v>
      </c>
      <c r="G1405" s="1">
        <f t="shared" si="534"/>
        <v>3895</v>
      </c>
      <c r="H1405" s="2">
        <f t="shared" si="535"/>
        <v>0.20480597328846356</v>
      </c>
      <c r="I1405" s="2"/>
      <c r="J1405" s="2">
        <f t="shared" si="536"/>
        <v>0.37033336838784309</v>
      </c>
      <c r="K1405" s="2">
        <f t="shared" si="537"/>
        <v>0.57513934167630665</v>
      </c>
      <c r="L1405" s="2">
        <f t="shared" si="538"/>
        <v>0</v>
      </c>
      <c r="M1405" s="2">
        <f t="shared" si="539"/>
        <v>5.4527289935850209E-2</v>
      </c>
      <c r="N1405" s="59">
        <f t="shared" si="545"/>
        <v>7043</v>
      </c>
      <c r="O1405" s="59">
        <f t="shared" si="546"/>
        <v>10938</v>
      </c>
      <c r="P1405" s="59"/>
      <c r="Q1405" s="59">
        <v>656</v>
      </c>
      <c r="R1405" s="59"/>
      <c r="S1405" s="59">
        <v>202</v>
      </c>
      <c r="T1405" s="59"/>
      <c r="U1405" s="59">
        <v>98</v>
      </c>
      <c r="V1405" s="59"/>
      <c r="W1405" s="59">
        <v>81</v>
      </c>
      <c r="X1405" s="59"/>
      <c r="Y1405" s="59"/>
      <c r="Z1405" s="59"/>
      <c r="AA1405" s="59"/>
      <c r="AB1405" s="59"/>
      <c r="AC1405" s="59"/>
      <c r="AD1405" s="58"/>
      <c r="AE1405" s="59"/>
      <c r="AG1405" s="7">
        <f>IF(Q1405&gt;0,RANK(Q1405,(N1405:P1405,Q1405:AE1405)),0)</f>
        <v>3</v>
      </c>
      <c r="AH1405" s="7">
        <f>IF(R1405&gt;0,RANK(R1405,(N1405:P1405,Q1405:AE1405)),0)</f>
        <v>0</v>
      </c>
      <c r="AI1405" s="7">
        <f>IF(T1405&gt;0,RANK(T1405,(N1405:P1405,Q1405:AE1405)),0)</f>
        <v>0</v>
      </c>
      <c r="AJ1405" s="7">
        <f>IF(S1405&gt;0,RANK(S1405,(N1405:P1405,Q1405:AE1405)),0)</f>
        <v>4</v>
      </c>
      <c r="AK1405" s="2">
        <f t="shared" si="540"/>
        <v>3.4493637606478077E-2</v>
      </c>
      <c r="AL1405" s="2">
        <f t="shared" si="541"/>
        <v>0</v>
      </c>
      <c r="AM1405" s="2">
        <f t="shared" si="542"/>
        <v>0</v>
      </c>
      <c r="AN1405" s="2">
        <f t="shared" si="543"/>
        <v>1.0621516458092334E-2</v>
      </c>
      <c r="AP1405" t="s">
        <v>756</v>
      </c>
      <c r="AQ1405" t="s">
        <v>1874</v>
      </c>
      <c r="AR1405">
        <v>24</v>
      </c>
      <c r="AT1405" s="97">
        <v>36</v>
      </c>
      <c r="AU1405" s="99">
        <v>23</v>
      </c>
      <c r="AV1405" s="103">
        <f t="shared" si="544"/>
        <v>36023</v>
      </c>
      <c r="AX1405" s="7" t="s">
        <v>1370</v>
      </c>
      <c r="AY1405" s="1">
        <v>2085</v>
      </c>
      <c r="BG1405" s="1">
        <v>6635</v>
      </c>
      <c r="BH1405" s="1">
        <v>408</v>
      </c>
      <c r="BI1405">
        <v>9342</v>
      </c>
      <c r="BJ1405" s="1">
        <v>859</v>
      </c>
      <c r="BK1405" s="1">
        <v>737</v>
      </c>
    </row>
    <row r="1406" spans="1:64" hidden="1" outlineLevel="1">
      <c r="A1406" t="s">
        <v>327</v>
      </c>
      <c r="B1406" t="s">
        <v>1874</v>
      </c>
      <c r="C1406" s="1">
        <f t="shared" si="533"/>
        <v>18707</v>
      </c>
      <c r="D1406" s="7">
        <f>IF(N1406&gt;0, RANK(N1406,(N1406:P1406,Q1406:AE1406)),0)</f>
        <v>2</v>
      </c>
      <c r="E1406" s="7">
        <f>IF(O1406&gt;0,RANK(O1406,(N1406:P1406,Q1406:AE1406)),0)</f>
        <v>1</v>
      </c>
      <c r="F1406" s="7">
        <f>IF(P1406&gt;0,RANK(P1406,(N1406:P1406,Q1406:AE1406)),0)</f>
        <v>0</v>
      </c>
      <c r="G1406" s="1">
        <f t="shared" si="534"/>
        <v>3223</v>
      </c>
      <c r="H1406" s="2">
        <f t="shared" si="535"/>
        <v>0.17228844817448014</v>
      </c>
      <c r="I1406" s="2"/>
      <c r="J1406" s="2">
        <f t="shared" si="536"/>
        <v>0.39380980381675307</v>
      </c>
      <c r="K1406" s="2">
        <f t="shared" si="537"/>
        <v>0.5660982519912332</v>
      </c>
      <c r="L1406" s="2">
        <f t="shared" si="538"/>
        <v>0</v>
      </c>
      <c r="M1406" s="2">
        <f t="shared" si="539"/>
        <v>4.0091944192013784E-2</v>
      </c>
      <c r="N1406" s="59">
        <f t="shared" si="545"/>
        <v>7367</v>
      </c>
      <c r="O1406" s="59">
        <f t="shared" si="546"/>
        <v>10590</v>
      </c>
      <c r="P1406" s="59"/>
      <c r="Q1406" s="59">
        <v>383</v>
      </c>
      <c r="R1406" s="59"/>
      <c r="S1406" s="59">
        <v>194</v>
      </c>
      <c r="T1406" s="59"/>
      <c r="U1406" s="59">
        <v>102</v>
      </c>
      <c r="V1406" s="59"/>
      <c r="W1406" s="59">
        <v>71</v>
      </c>
      <c r="X1406" s="59"/>
      <c r="Y1406" s="59"/>
      <c r="Z1406" s="59"/>
      <c r="AA1406" s="59"/>
      <c r="AB1406" s="59"/>
      <c r="AC1406" s="59"/>
      <c r="AD1406" s="58"/>
      <c r="AE1406" s="59"/>
      <c r="AG1406" s="7">
        <f>IF(Q1406&gt;0,RANK(Q1406,(N1406:P1406,Q1406:AE1406)),0)</f>
        <v>3</v>
      </c>
      <c r="AH1406" s="7">
        <f>IF(R1406&gt;0,RANK(R1406,(N1406:P1406,Q1406:AE1406)),0)</f>
        <v>0</v>
      </c>
      <c r="AI1406" s="7">
        <f>IF(T1406&gt;0,RANK(T1406,(N1406:P1406,Q1406:AE1406)),0)</f>
        <v>0</v>
      </c>
      <c r="AJ1406" s="7">
        <f>IF(S1406&gt;0,RANK(S1406,(N1406:P1406,Q1406:AE1406)),0)</f>
        <v>4</v>
      </c>
      <c r="AK1406" s="2">
        <f t="shared" si="540"/>
        <v>2.0473619500721654E-2</v>
      </c>
      <c r="AL1406" s="2">
        <f t="shared" si="541"/>
        <v>0</v>
      </c>
      <c r="AM1406" s="2">
        <f t="shared" si="542"/>
        <v>0</v>
      </c>
      <c r="AN1406" s="2">
        <f t="shared" si="543"/>
        <v>1.0370449564334206E-2</v>
      </c>
      <c r="AP1406" t="s">
        <v>327</v>
      </c>
      <c r="AQ1406" t="s">
        <v>1874</v>
      </c>
      <c r="AR1406">
        <v>0</v>
      </c>
      <c r="AT1406" s="97">
        <v>36</v>
      </c>
      <c r="AU1406" s="99">
        <v>25</v>
      </c>
      <c r="AV1406" s="103">
        <f t="shared" si="544"/>
        <v>36025</v>
      </c>
      <c r="AX1406" s="7" t="s">
        <v>1370</v>
      </c>
      <c r="AY1406" s="1">
        <v>2076</v>
      </c>
      <c r="BG1406" s="1">
        <v>6838</v>
      </c>
      <c r="BH1406" s="1">
        <v>529</v>
      </c>
      <c r="BI1406">
        <v>8890</v>
      </c>
      <c r="BJ1406" s="1">
        <v>1080</v>
      </c>
      <c r="BK1406" s="1">
        <v>620</v>
      </c>
    </row>
    <row r="1407" spans="1:64" hidden="1" outlineLevel="1">
      <c r="A1407" t="s">
        <v>1550</v>
      </c>
      <c r="B1407" t="s">
        <v>1874</v>
      </c>
      <c r="C1407" s="1">
        <f t="shared" si="533"/>
        <v>108648</v>
      </c>
      <c r="D1407" s="7">
        <f>IF(N1407&gt;0, RANK(N1407,(N1407:P1407,Q1407:AE1407)),0)</f>
        <v>2</v>
      </c>
      <c r="E1407" s="7">
        <f>IF(O1407&gt;0,RANK(O1407,(N1407:P1407,Q1407:AE1407)),0)</f>
        <v>1</v>
      </c>
      <c r="F1407" s="7">
        <f>IF(P1407&gt;0,RANK(P1407,(N1407:P1407,Q1407:AE1407)),0)</f>
        <v>0</v>
      </c>
      <c r="G1407" s="1">
        <f t="shared" si="534"/>
        <v>17929</v>
      </c>
      <c r="H1407" s="2">
        <f t="shared" si="535"/>
        <v>0.16501914439290186</v>
      </c>
      <c r="I1407" s="2"/>
      <c r="J1407" s="2">
        <f t="shared" si="536"/>
        <v>0.40016383182387161</v>
      </c>
      <c r="K1407" s="2">
        <f t="shared" si="537"/>
        <v>0.56518297621677338</v>
      </c>
      <c r="L1407" s="2">
        <f t="shared" si="538"/>
        <v>0</v>
      </c>
      <c r="M1407" s="2">
        <f t="shared" si="539"/>
        <v>3.4653191959355012E-2</v>
      </c>
      <c r="N1407" s="59">
        <f t="shared" si="545"/>
        <v>43477</v>
      </c>
      <c r="O1407" s="59">
        <f t="shared" si="546"/>
        <v>61406</v>
      </c>
      <c r="P1407" s="59"/>
      <c r="Q1407" s="59">
        <v>1947</v>
      </c>
      <c r="R1407" s="59"/>
      <c r="S1407" s="59">
        <v>874</v>
      </c>
      <c r="T1407" s="59"/>
      <c r="U1407" s="59">
        <v>508</v>
      </c>
      <c r="V1407" s="59"/>
      <c r="W1407" s="59">
        <v>436</v>
      </c>
      <c r="X1407" s="59"/>
      <c r="Y1407" s="59"/>
      <c r="Z1407" s="59"/>
      <c r="AA1407" s="59"/>
      <c r="AB1407" s="59"/>
      <c r="AC1407" s="59"/>
      <c r="AD1407" s="58"/>
      <c r="AE1407" s="59"/>
      <c r="AG1407" s="7">
        <f>IF(Q1407&gt;0,RANK(Q1407,(N1407:P1407,Q1407:AE1407)),0)</f>
        <v>3</v>
      </c>
      <c r="AH1407" s="7">
        <f>IF(R1407&gt;0,RANK(R1407,(N1407:P1407,Q1407:AE1407)),0)</f>
        <v>0</v>
      </c>
      <c r="AI1407" s="7">
        <f>IF(T1407&gt;0,RANK(T1407,(N1407:P1407,Q1407:AE1407)),0)</f>
        <v>0</v>
      </c>
      <c r="AJ1407" s="7">
        <f>IF(S1407&gt;0,RANK(S1407,(N1407:P1407,Q1407:AE1407)),0)</f>
        <v>4</v>
      </c>
      <c r="AK1407" s="2">
        <f t="shared" si="540"/>
        <v>1.7920256240335764E-2</v>
      </c>
      <c r="AL1407" s="2">
        <f t="shared" si="541"/>
        <v>0</v>
      </c>
      <c r="AM1407" s="2">
        <f t="shared" si="542"/>
        <v>0</v>
      </c>
      <c r="AN1407" s="2">
        <f t="shared" si="543"/>
        <v>8.0443266327958184E-3</v>
      </c>
      <c r="AP1407" t="s">
        <v>1550</v>
      </c>
      <c r="AQ1407" t="s">
        <v>1874</v>
      </c>
      <c r="AR1407">
        <v>0</v>
      </c>
      <c r="AT1407" s="97">
        <v>36</v>
      </c>
      <c r="AU1407" s="99">
        <v>27</v>
      </c>
      <c r="AV1407" s="103">
        <f t="shared" si="544"/>
        <v>36027</v>
      </c>
      <c r="AX1407" s="7" t="s">
        <v>1370</v>
      </c>
      <c r="AY1407" s="1">
        <v>7805</v>
      </c>
      <c r="BG1407" s="1">
        <v>41546</v>
      </c>
      <c r="BH1407" s="1">
        <v>1931</v>
      </c>
      <c r="BI1407">
        <v>51272</v>
      </c>
      <c r="BJ1407" s="1">
        <v>5849</v>
      </c>
      <c r="BK1407" s="1">
        <v>4285</v>
      </c>
      <c r="BL1407" s="1"/>
    </row>
    <row r="1408" spans="1:64" hidden="1" outlineLevel="1">
      <c r="A1408" t="s">
        <v>1613</v>
      </c>
      <c r="B1408" t="s">
        <v>1874</v>
      </c>
      <c r="C1408" s="1">
        <f t="shared" si="533"/>
        <v>409036</v>
      </c>
      <c r="D1408" s="7">
        <f>IF(N1408&gt;0, RANK(N1408,(N1408:P1408,Q1408:AE1408)),0)</f>
        <v>1</v>
      </c>
      <c r="E1408" s="7">
        <f>IF(O1408&gt;0,RANK(O1408,(N1408:P1408,Q1408:AE1408)),0)</f>
        <v>2</v>
      </c>
      <c r="F1408" s="7">
        <f>IF(P1408&gt;0,RANK(P1408,(N1408:P1408,Q1408:AE1408)),0)</f>
        <v>0</v>
      </c>
      <c r="G1408" s="1">
        <f t="shared" si="534"/>
        <v>13970</v>
      </c>
      <c r="H1408" s="2">
        <f t="shared" si="535"/>
        <v>3.4153473043937455E-2</v>
      </c>
      <c r="I1408" s="2"/>
      <c r="J1408" s="2">
        <f t="shared" si="536"/>
        <v>0.48964883286556682</v>
      </c>
      <c r="K1408" s="2">
        <f t="shared" si="537"/>
        <v>0.45549535982162942</v>
      </c>
      <c r="L1408" s="2">
        <f t="shared" si="538"/>
        <v>0</v>
      </c>
      <c r="M1408" s="2">
        <f t="shared" si="539"/>
        <v>5.4855807312803762E-2</v>
      </c>
      <c r="N1408" s="59">
        <f t="shared" si="545"/>
        <v>200284</v>
      </c>
      <c r="O1408" s="59">
        <f t="shared" si="546"/>
        <v>186314</v>
      </c>
      <c r="P1408" s="59"/>
      <c r="Q1408" s="59">
        <v>14787</v>
      </c>
      <c r="R1408" s="59"/>
      <c r="S1408" s="59">
        <v>3573</v>
      </c>
      <c r="T1408" s="59"/>
      <c r="U1408" s="59">
        <v>2593</v>
      </c>
      <c r="V1408" s="59"/>
      <c r="W1408" s="59">
        <v>1485</v>
      </c>
      <c r="X1408" s="59"/>
      <c r="Y1408" s="59"/>
      <c r="Z1408" s="59"/>
      <c r="AA1408" s="59"/>
      <c r="AB1408" s="59"/>
      <c r="AC1408" s="59"/>
      <c r="AD1408" s="58"/>
      <c r="AE1408" s="59"/>
      <c r="AG1408" s="7">
        <f>IF(Q1408&gt;0,RANK(Q1408,(N1408:P1408,Q1408:AE1408)),0)</f>
        <v>3</v>
      </c>
      <c r="AH1408" s="7">
        <f>IF(R1408&gt;0,RANK(R1408,(N1408:P1408,Q1408:AE1408)),0)</f>
        <v>0</v>
      </c>
      <c r="AI1408" s="7">
        <f>IF(T1408&gt;0,RANK(T1408,(N1408:P1408,Q1408:AE1408)),0)</f>
        <v>0</v>
      </c>
      <c r="AJ1408" s="7">
        <f>IF(S1408&gt;0,RANK(S1408,(N1408:P1408,Q1408:AE1408)),0)</f>
        <v>4</v>
      </c>
      <c r="AK1408" s="2">
        <f t="shared" si="540"/>
        <v>3.6150852247723915E-2</v>
      </c>
      <c r="AL1408" s="2">
        <f t="shared" si="541"/>
        <v>0</v>
      </c>
      <c r="AM1408" s="2">
        <f t="shared" si="542"/>
        <v>0</v>
      </c>
      <c r="AN1408" s="2">
        <f t="shared" si="543"/>
        <v>8.7351724542583057E-3</v>
      </c>
      <c r="AP1408" t="s">
        <v>1613</v>
      </c>
      <c r="AQ1408" t="s">
        <v>1874</v>
      </c>
      <c r="AR1408">
        <v>0</v>
      </c>
      <c r="AT1408" s="97">
        <v>36</v>
      </c>
      <c r="AU1408" s="99">
        <v>29</v>
      </c>
      <c r="AV1408" s="103">
        <f t="shared" si="544"/>
        <v>36029</v>
      </c>
      <c r="AX1408" s="7" t="s">
        <v>1370</v>
      </c>
      <c r="AY1408" s="1">
        <v>47399</v>
      </c>
      <c r="BG1408" s="1">
        <v>189032</v>
      </c>
      <c r="BH1408" s="1">
        <v>11252</v>
      </c>
      <c r="BI1408" s="1">
        <v>149567</v>
      </c>
      <c r="BJ1408" s="1">
        <v>18222</v>
      </c>
      <c r="BK1408" s="1">
        <v>18525</v>
      </c>
      <c r="BL1408" s="1"/>
    </row>
    <row r="1409" spans="1:64" hidden="1" outlineLevel="1">
      <c r="A1409" t="s">
        <v>1804</v>
      </c>
      <c r="B1409" t="s">
        <v>1874</v>
      </c>
      <c r="C1409" s="1">
        <f t="shared" si="533"/>
        <v>16748</v>
      </c>
      <c r="D1409" s="7">
        <f>IF(N1409&gt;0, RANK(N1409,(N1409:P1409,Q1409:AE1409)),0)</f>
        <v>2</v>
      </c>
      <c r="E1409" s="7">
        <f>IF(O1409&gt;0,RANK(O1409,(N1409:P1409,Q1409:AE1409)),0)</f>
        <v>1</v>
      </c>
      <c r="F1409" s="7">
        <f>IF(P1409&gt;0,RANK(P1409,(N1409:P1409,Q1409:AE1409)),0)</f>
        <v>0</v>
      </c>
      <c r="G1409" s="1">
        <f t="shared" si="534"/>
        <v>2646</v>
      </c>
      <c r="H1409" s="2">
        <f t="shared" si="535"/>
        <v>0.15798901361356579</v>
      </c>
      <c r="I1409" s="2"/>
      <c r="J1409" s="2">
        <f t="shared" si="536"/>
        <v>0.39628612371626465</v>
      </c>
      <c r="K1409" s="2">
        <f t="shared" si="537"/>
        <v>0.55427513732983047</v>
      </c>
      <c r="L1409" s="2">
        <f t="shared" si="538"/>
        <v>0</v>
      </c>
      <c r="M1409" s="2">
        <f t="shared" si="539"/>
        <v>4.9438738953904826E-2</v>
      </c>
      <c r="N1409" s="59">
        <f t="shared" si="545"/>
        <v>6637</v>
      </c>
      <c r="O1409" s="59">
        <f t="shared" si="546"/>
        <v>9283</v>
      </c>
      <c r="P1409" s="59"/>
      <c r="Q1409" s="59">
        <v>414</v>
      </c>
      <c r="R1409" s="59"/>
      <c r="S1409" s="59">
        <v>213</v>
      </c>
      <c r="T1409" s="59"/>
      <c r="U1409" s="59">
        <v>129</v>
      </c>
      <c r="V1409" s="59"/>
      <c r="W1409" s="59">
        <v>72</v>
      </c>
      <c r="X1409" s="59"/>
      <c r="Y1409" s="59"/>
      <c r="Z1409" s="59"/>
      <c r="AA1409" s="59"/>
      <c r="AB1409" s="59"/>
      <c r="AC1409" s="59"/>
      <c r="AD1409" s="58"/>
      <c r="AE1409" s="59"/>
      <c r="AG1409" s="7">
        <f>IF(Q1409&gt;0,RANK(Q1409,(N1409:P1409,Q1409:AE1409)),0)</f>
        <v>3</v>
      </c>
      <c r="AH1409" s="7">
        <f>IF(R1409&gt;0,RANK(R1409,(N1409:P1409,Q1409:AE1409)),0)</f>
        <v>0</v>
      </c>
      <c r="AI1409" s="7">
        <f>IF(T1409&gt;0,RANK(T1409,(N1409:P1409,Q1409:AE1409)),0)</f>
        <v>0</v>
      </c>
      <c r="AJ1409" s="7">
        <f>IF(S1409&gt;0,RANK(S1409,(N1409:P1409,Q1409:AE1409)),0)</f>
        <v>4</v>
      </c>
      <c r="AK1409" s="2">
        <f t="shared" si="540"/>
        <v>2.4719369476952472E-2</v>
      </c>
      <c r="AL1409" s="2">
        <f t="shared" si="541"/>
        <v>0</v>
      </c>
      <c r="AM1409" s="2">
        <f t="shared" si="542"/>
        <v>0</v>
      </c>
      <c r="AN1409" s="2">
        <f t="shared" si="543"/>
        <v>1.2717936470026272E-2</v>
      </c>
      <c r="AP1409" t="s">
        <v>1804</v>
      </c>
      <c r="AQ1409" t="s">
        <v>1874</v>
      </c>
      <c r="AR1409">
        <v>0</v>
      </c>
      <c r="AT1409" s="97">
        <v>36</v>
      </c>
      <c r="AU1409" s="99">
        <v>31</v>
      </c>
      <c r="AV1409" s="103">
        <f t="shared" si="544"/>
        <v>36031</v>
      </c>
      <c r="AX1409" s="7" t="s">
        <v>1370</v>
      </c>
      <c r="AY1409" s="1">
        <v>2439</v>
      </c>
      <c r="BG1409" s="1">
        <v>6179</v>
      </c>
      <c r="BH1409" s="1">
        <v>458</v>
      </c>
      <c r="BI1409">
        <v>7948</v>
      </c>
      <c r="BJ1409" s="1">
        <v>709</v>
      </c>
      <c r="BK1409" s="1">
        <v>626</v>
      </c>
    </row>
    <row r="1410" spans="1:64" hidden="1" outlineLevel="1">
      <c r="A1410" t="s">
        <v>1785</v>
      </c>
      <c r="B1410" t="s">
        <v>1874</v>
      </c>
      <c r="C1410" s="1">
        <f t="shared" si="533"/>
        <v>16518</v>
      </c>
      <c r="D1410" s="7">
        <f>IF(N1410&gt;0, RANK(N1410,(N1410:P1410,Q1410:AE1410)),0)</f>
        <v>2</v>
      </c>
      <c r="E1410" s="7">
        <f>IF(O1410&gt;0,RANK(O1410,(N1410:P1410,Q1410:AE1410)),0)</f>
        <v>1</v>
      </c>
      <c r="F1410" s="7">
        <f>IF(P1410&gt;0,RANK(P1410,(N1410:P1410,Q1410:AE1410)),0)</f>
        <v>0</v>
      </c>
      <c r="G1410" s="1">
        <f t="shared" si="534"/>
        <v>1842</v>
      </c>
      <c r="H1410" s="2">
        <f t="shared" si="535"/>
        <v>0.11151471122411914</v>
      </c>
      <c r="I1410" s="2"/>
      <c r="J1410" s="2">
        <f t="shared" si="536"/>
        <v>0.42069257779392177</v>
      </c>
      <c r="K1410" s="2">
        <f t="shared" si="537"/>
        <v>0.53220728901804093</v>
      </c>
      <c r="L1410" s="2">
        <f t="shared" si="538"/>
        <v>0</v>
      </c>
      <c r="M1410" s="2">
        <f t="shared" si="539"/>
        <v>4.7100133188037296E-2</v>
      </c>
      <c r="N1410" s="59">
        <f t="shared" si="545"/>
        <v>6949</v>
      </c>
      <c r="O1410" s="59">
        <f t="shared" si="546"/>
        <v>8791</v>
      </c>
      <c r="P1410" s="59"/>
      <c r="Q1410" s="59">
        <v>413</v>
      </c>
      <c r="R1410" s="59"/>
      <c r="S1410" s="59">
        <v>208</v>
      </c>
      <c r="T1410" s="59"/>
      <c r="U1410" s="59">
        <v>88</v>
      </c>
      <c r="V1410" s="59"/>
      <c r="W1410" s="59">
        <v>69</v>
      </c>
      <c r="X1410" s="59"/>
      <c r="Y1410" s="59"/>
      <c r="Z1410" s="59"/>
      <c r="AA1410" s="59"/>
      <c r="AB1410" s="59"/>
      <c r="AC1410" s="59"/>
      <c r="AD1410" s="58"/>
      <c r="AE1410" s="59"/>
      <c r="AG1410" s="7">
        <f>IF(Q1410&gt;0,RANK(Q1410,(N1410:P1410,Q1410:AE1410)),0)</f>
        <v>3</v>
      </c>
      <c r="AH1410" s="7">
        <f>IF(R1410&gt;0,RANK(R1410,(N1410:P1410,Q1410:AE1410)),0)</f>
        <v>0</v>
      </c>
      <c r="AI1410" s="7">
        <f>IF(T1410&gt;0,RANK(T1410,(N1410:P1410,Q1410:AE1410)),0)</f>
        <v>0</v>
      </c>
      <c r="AJ1410" s="7">
        <f>IF(S1410&gt;0,RANK(S1410,(N1410:P1410,Q1410:AE1410)),0)</f>
        <v>4</v>
      </c>
      <c r="AK1410" s="2">
        <f t="shared" si="540"/>
        <v>2.5003027000847559E-2</v>
      </c>
      <c r="AL1410" s="2">
        <f t="shared" si="541"/>
        <v>0</v>
      </c>
      <c r="AM1410" s="2">
        <f t="shared" si="542"/>
        <v>0</v>
      </c>
      <c r="AN1410" s="2">
        <f t="shared" si="543"/>
        <v>1.2592323525850588E-2</v>
      </c>
      <c r="AP1410" t="s">
        <v>1785</v>
      </c>
      <c r="AQ1410" t="s">
        <v>1874</v>
      </c>
      <c r="AR1410">
        <v>23</v>
      </c>
      <c r="AT1410" s="97">
        <v>36</v>
      </c>
      <c r="AU1410" s="99">
        <v>33</v>
      </c>
      <c r="AV1410" s="103">
        <f t="shared" si="544"/>
        <v>36033</v>
      </c>
      <c r="AX1410" s="7" t="s">
        <v>1370</v>
      </c>
      <c r="AY1410" s="1">
        <v>2212</v>
      </c>
      <c r="BG1410" s="1">
        <v>6568</v>
      </c>
      <c r="BH1410" s="1">
        <v>381</v>
      </c>
      <c r="BI1410">
        <v>7323</v>
      </c>
      <c r="BJ1410" s="1">
        <v>754</v>
      </c>
      <c r="BK1410" s="1">
        <v>714</v>
      </c>
    </row>
    <row r="1411" spans="1:64" hidden="1" outlineLevel="1">
      <c r="A1411" t="s">
        <v>1415</v>
      </c>
      <c r="B1411" t="s">
        <v>1874</v>
      </c>
      <c r="C1411" s="1">
        <f t="shared" si="533"/>
        <v>21330</v>
      </c>
      <c r="D1411" s="7">
        <f>IF(N1411&gt;0, RANK(N1411,(N1411:P1411,Q1411:AE1411)),0)</f>
        <v>2</v>
      </c>
      <c r="E1411" s="7">
        <f>IF(O1411&gt;0,RANK(O1411,(N1411:P1411,Q1411:AE1411)),0)</f>
        <v>1</v>
      </c>
      <c r="F1411" s="7">
        <f>IF(P1411&gt;0,RANK(P1411,(N1411:P1411,Q1411:AE1411)),0)</f>
        <v>0</v>
      </c>
      <c r="G1411" s="1">
        <f t="shared" si="534"/>
        <v>4213</v>
      </c>
      <c r="H1411" s="2">
        <f t="shared" si="535"/>
        <v>0.19751523675574309</v>
      </c>
      <c r="I1411" s="2"/>
      <c r="J1411" s="2">
        <f t="shared" si="536"/>
        <v>0.38045007032348804</v>
      </c>
      <c r="K1411" s="2">
        <f t="shared" si="537"/>
        <v>0.57796530707923111</v>
      </c>
      <c r="L1411" s="2">
        <f t="shared" si="538"/>
        <v>0</v>
      </c>
      <c r="M1411" s="2">
        <f t="shared" si="539"/>
        <v>4.1584622597280796E-2</v>
      </c>
      <c r="N1411" s="59">
        <f t="shared" si="545"/>
        <v>8115</v>
      </c>
      <c r="O1411" s="59">
        <f t="shared" si="546"/>
        <v>12328</v>
      </c>
      <c r="P1411" s="59"/>
      <c r="Q1411" s="59">
        <v>441</v>
      </c>
      <c r="R1411" s="59"/>
      <c r="S1411" s="59">
        <v>253</v>
      </c>
      <c r="T1411" s="59"/>
      <c r="U1411" s="59">
        <v>110</v>
      </c>
      <c r="V1411" s="59"/>
      <c r="W1411" s="59">
        <v>83</v>
      </c>
      <c r="X1411" s="59"/>
      <c r="Y1411" s="59"/>
      <c r="Z1411" s="59"/>
      <c r="AA1411" s="59"/>
      <c r="AB1411" s="59"/>
      <c r="AC1411" s="59"/>
      <c r="AD1411" s="58"/>
      <c r="AE1411" s="59"/>
      <c r="AG1411" s="7">
        <f>IF(Q1411&gt;0,RANK(Q1411,(N1411:P1411,Q1411:AE1411)),0)</f>
        <v>3</v>
      </c>
      <c r="AH1411" s="7">
        <f>IF(R1411&gt;0,RANK(R1411,(N1411:P1411,Q1411:AE1411)),0)</f>
        <v>0</v>
      </c>
      <c r="AI1411" s="7">
        <f>IF(T1411&gt;0,RANK(T1411,(N1411:P1411,Q1411:AE1411)),0)</f>
        <v>0</v>
      </c>
      <c r="AJ1411" s="7">
        <f>IF(S1411&gt;0,RANK(S1411,(N1411:P1411,Q1411:AE1411)),0)</f>
        <v>4</v>
      </c>
      <c r="AK1411" s="2">
        <f t="shared" si="540"/>
        <v>2.0675105485232069E-2</v>
      </c>
      <c r="AL1411" s="2">
        <f t="shared" si="541"/>
        <v>0</v>
      </c>
      <c r="AM1411" s="2">
        <f t="shared" si="542"/>
        <v>0</v>
      </c>
      <c r="AN1411" s="2">
        <f t="shared" si="543"/>
        <v>1.1861228316924519E-2</v>
      </c>
      <c r="AP1411" t="s">
        <v>1415</v>
      </c>
      <c r="AQ1411" t="s">
        <v>1874</v>
      </c>
      <c r="AR1411">
        <v>0</v>
      </c>
      <c r="AT1411" s="97">
        <v>36</v>
      </c>
      <c r="AU1411" s="99">
        <v>35</v>
      </c>
      <c r="AV1411" s="103">
        <f t="shared" si="544"/>
        <v>36035</v>
      </c>
      <c r="AX1411" s="7" t="s">
        <v>1370</v>
      </c>
      <c r="AY1411" s="1">
        <v>1918</v>
      </c>
      <c r="BG1411" s="1">
        <v>7530</v>
      </c>
      <c r="BH1411" s="1">
        <v>585</v>
      </c>
      <c r="BI1411">
        <v>10425</v>
      </c>
      <c r="BJ1411" s="1">
        <v>1007</v>
      </c>
      <c r="BK1411" s="1">
        <v>896</v>
      </c>
    </row>
    <row r="1412" spans="1:64" hidden="1" outlineLevel="1">
      <c r="A1412" t="s">
        <v>262</v>
      </c>
      <c r="B1412" t="s">
        <v>1874</v>
      </c>
      <c r="C1412" s="1">
        <f t="shared" si="533"/>
        <v>23747</v>
      </c>
      <c r="D1412" s="7">
        <f>IF(N1412&gt;0, RANK(N1412,(N1412:P1412,Q1412:AE1412)),0)</f>
        <v>2</v>
      </c>
      <c r="E1412" s="7">
        <f>IF(O1412&gt;0,RANK(O1412,(N1412:P1412,Q1412:AE1412)),0)</f>
        <v>1</v>
      </c>
      <c r="F1412" s="7">
        <f>IF(P1412&gt;0,RANK(P1412,(N1412:P1412,Q1412:AE1412)),0)</f>
        <v>0</v>
      </c>
      <c r="G1412" s="1">
        <f t="shared" si="534"/>
        <v>4885</v>
      </c>
      <c r="H1412" s="2">
        <f t="shared" si="535"/>
        <v>0.20571019497199647</v>
      </c>
      <c r="I1412" s="2"/>
      <c r="J1412" s="2">
        <f t="shared" si="536"/>
        <v>0.37183644249799974</v>
      </c>
      <c r="K1412" s="2">
        <f t="shared" si="537"/>
        <v>0.57754663746999624</v>
      </c>
      <c r="L1412" s="2">
        <f t="shared" si="538"/>
        <v>0</v>
      </c>
      <c r="M1412" s="2">
        <f t="shared" si="539"/>
        <v>5.061692003200402E-2</v>
      </c>
      <c r="N1412" s="59">
        <f t="shared" si="545"/>
        <v>8830</v>
      </c>
      <c r="O1412" s="59">
        <f t="shared" si="546"/>
        <v>13715</v>
      </c>
      <c r="P1412" s="59"/>
      <c r="Q1412" s="59">
        <v>716</v>
      </c>
      <c r="R1412" s="59"/>
      <c r="S1412" s="59">
        <v>293</v>
      </c>
      <c r="T1412" s="59"/>
      <c r="U1412" s="59">
        <v>114</v>
      </c>
      <c r="V1412" s="59"/>
      <c r="W1412" s="59">
        <v>79</v>
      </c>
      <c r="X1412" s="59"/>
      <c r="Y1412" s="59"/>
      <c r="Z1412" s="59"/>
      <c r="AA1412" s="59"/>
      <c r="AB1412" s="59"/>
      <c r="AC1412" s="59"/>
      <c r="AD1412" s="58"/>
      <c r="AE1412" s="59"/>
      <c r="AG1412" s="7">
        <f>IF(Q1412&gt;0,RANK(Q1412,(N1412:P1412,Q1412:AE1412)),0)</f>
        <v>3</v>
      </c>
      <c r="AH1412" s="7">
        <f>IF(R1412&gt;0,RANK(R1412,(N1412:P1412,Q1412:AE1412)),0)</f>
        <v>0</v>
      </c>
      <c r="AI1412" s="7">
        <f>IF(T1412&gt;0,RANK(T1412,(N1412:P1412,Q1412:AE1412)),0)</f>
        <v>0</v>
      </c>
      <c r="AJ1412" s="7">
        <f>IF(S1412&gt;0,RANK(S1412,(N1412:P1412,Q1412:AE1412)),0)</f>
        <v>4</v>
      </c>
      <c r="AK1412" s="2">
        <f t="shared" si="540"/>
        <v>3.0151176990777781E-2</v>
      </c>
      <c r="AL1412" s="2">
        <f t="shared" si="541"/>
        <v>0</v>
      </c>
      <c r="AM1412" s="2">
        <f t="shared" si="542"/>
        <v>0</v>
      </c>
      <c r="AN1412" s="2">
        <f t="shared" si="543"/>
        <v>1.2338400640080852E-2</v>
      </c>
      <c r="AP1412" t="s">
        <v>262</v>
      </c>
      <c r="AQ1412" t="s">
        <v>1874</v>
      </c>
      <c r="AR1412">
        <v>26</v>
      </c>
      <c r="AT1412" s="97">
        <v>36</v>
      </c>
      <c r="AU1412" s="99">
        <v>37</v>
      </c>
      <c r="AV1412" s="103">
        <f t="shared" si="544"/>
        <v>36037</v>
      </c>
      <c r="AX1412" s="7" t="s">
        <v>1370</v>
      </c>
      <c r="AY1412" s="1">
        <v>2738</v>
      </c>
      <c r="BG1412" s="1">
        <v>8213</v>
      </c>
      <c r="BH1412" s="1">
        <v>617</v>
      </c>
      <c r="BI1412">
        <v>11259</v>
      </c>
      <c r="BJ1412" s="1">
        <v>1237</v>
      </c>
      <c r="BK1412" s="1">
        <v>1219</v>
      </c>
    </row>
    <row r="1413" spans="1:64" hidden="1" outlineLevel="1">
      <c r="A1413" t="s">
        <v>1999</v>
      </c>
      <c r="B1413" t="s">
        <v>1874</v>
      </c>
      <c r="C1413" s="1">
        <f t="shared" si="533"/>
        <v>19945</v>
      </c>
      <c r="D1413" s="7">
        <f>IF(N1413&gt;0, RANK(N1413,(N1413:P1413,Q1413:AE1413)),0)</f>
        <v>2</v>
      </c>
      <c r="E1413" s="7">
        <f>IF(O1413&gt;0,RANK(O1413,(N1413:P1413,Q1413:AE1413)),0)</f>
        <v>1</v>
      </c>
      <c r="F1413" s="7">
        <f>IF(P1413&gt;0,RANK(P1413,(N1413:P1413,Q1413:AE1413)),0)</f>
        <v>0</v>
      </c>
      <c r="G1413" s="1">
        <f t="shared" si="534"/>
        <v>5395</v>
      </c>
      <c r="H1413" s="2">
        <f t="shared" si="535"/>
        <v>0.27049385810980198</v>
      </c>
      <c r="I1413" s="2"/>
      <c r="J1413" s="2">
        <f t="shared" si="536"/>
        <v>0.3422913010779644</v>
      </c>
      <c r="K1413" s="2">
        <f t="shared" si="537"/>
        <v>0.61278515918776633</v>
      </c>
      <c r="L1413" s="2">
        <f t="shared" si="538"/>
        <v>0</v>
      </c>
      <c r="M1413" s="2">
        <f t="shared" si="539"/>
        <v>4.4923539734269213E-2</v>
      </c>
      <c r="N1413" s="59">
        <f t="shared" si="545"/>
        <v>6827</v>
      </c>
      <c r="O1413" s="59">
        <f t="shared" si="546"/>
        <v>12222</v>
      </c>
      <c r="P1413" s="59"/>
      <c r="Q1413" s="59">
        <v>421</v>
      </c>
      <c r="R1413" s="59"/>
      <c r="S1413" s="59">
        <v>300</v>
      </c>
      <c r="T1413" s="59"/>
      <c r="U1413" s="59">
        <v>103</v>
      </c>
      <c r="V1413" s="59"/>
      <c r="W1413" s="59">
        <v>72</v>
      </c>
      <c r="X1413" s="59"/>
      <c r="Y1413" s="59"/>
      <c r="Z1413" s="59"/>
      <c r="AA1413" s="59"/>
      <c r="AB1413" s="59"/>
      <c r="AC1413" s="59"/>
      <c r="AD1413" s="58"/>
      <c r="AE1413" s="59"/>
      <c r="AG1413" s="7">
        <f>IF(Q1413&gt;0,RANK(Q1413,(N1413:P1413,Q1413:AE1413)),0)</f>
        <v>3</v>
      </c>
      <c r="AH1413" s="7">
        <f>IF(R1413&gt;0,RANK(R1413,(N1413:P1413,Q1413:AE1413)),0)</f>
        <v>0</v>
      </c>
      <c r="AI1413" s="7">
        <f>IF(T1413&gt;0,RANK(T1413,(N1413:P1413,Q1413:AE1413)),0)</f>
        <v>0</v>
      </c>
      <c r="AJ1413" s="7">
        <f>IF(S1413&gt;0,RANK(S1413,(N1413:P1413,Q1413:AE1413)),0)</f>
        <v>4</v>
      </c>
      <c r="AK1413" s="2">
        <f t="shared" si="540"/>
        <v>2.1108047129606417E-2</v>
      </c>
      <c r="AL1413" s="2">
        <f t="shared" si="541"/>
        <v>0</v>
      </c>
      <c r="AM1413" s="2">
        <f t="shared" si="542"/>
        <v>0</v>
      </c>
      <c r="AN1413" s="2">
        <f t="shared" si="543"/>
        <v>1.5041363750313362E-2</v>
      </c>
      <c r="AP1413" t="s">
        <v>1999</v>
      </c>
      <c r="AQ1413" t="s">
        <v>1874</v>
      </c>
      <c r="AR1413">
        <v>20</v>
      </c>
      <c r="AT1413" s="97">
        <v>36</v>
      </c>
      <c r="AU1413" s="99">
        <v>39</v>
      </c>
      <c r="AV1413" s="103">
        <f t="shared" si="544"/>
        <v>36039</v>
      </c>
      <c r="AX1413" s="7" t="s">
        <v>1370</v>
      </c>
      <c r="AY1413" s="1">
        <v>1466</v>
      </c>
      <c r="BG1413" s="1">
        <v>6404</v>
      </c>
      <c r="BH1413" s="1">
        <v>423</v>
      </c>
      <c r="BI1413">
        <v>10029</v>
      </c>
      <c r="BJ1413" s="1">
        <v>1269</v>
      </c>
      <c r="BK1413" s="1">
        <v>924</v>
      </c>
    </row>
    <row r="1414" spans="1:64" hidden="1" outlineLevel="1">
      <c r="A1414" t="s">
        <v>1893</v>
      </c>
      <c r="B1414" t="s">
        <v>1874</v>
      </c>
      <c r="C1414" s="1">
        <f t="shared" si="533"/>
        <v>3495</v>
      </c>
      <c r="D1414" s="7">
        <f>IF(N1414&gt;0, RANK(N1414,(N1414:P1414,Q1414:AE1414)),0)</f>
        <v>2</v>
      </c>
      <c r="E1414" s="7">
        <f>IF(O1414&gt;0,RANK(O1414,(N1414:P1414,Q1414:AE1414)),0)</f>
        <v>1</v>
      </c>
      <c r="F1414" s="7">
        <f>IF(P1414&gt;0,RANK(P1414,(N1414:P1414,Q1414:AE1414)),0)</f>
        <v>0</v>
      </c>
      <c r="G1414" s="1">
        <f t="shared" si="534"/>
        <v>1057</v>
      </c>
      <c r="H1414" s="2">
        <f t="shared" si="535"/>
        <v>0.30243204577968524</v>
      </c>
      <c r="I1414" s="2"/>
      <c r="J1414" s="2">
        <f t="shared" si="536"/>
        <v>0.32875536480686696</v>
      </c>
      <c r="K1414" s="2">
        <f t="shared" si="537"/>
        <v>0.63118741058655226</v>
      </c>
      <c r="L1414" s="2">
        <f t="shared" si="538"/>
        <v>0</v>
      </c>
      <c r="M1414" s="2">
        <f t="shared" si="539"/>
        <v>4.0057224606580788E-2</v>
      </c>
      <c r="N1414" s="59">
        <f t="shared" si="545"/>
        <v>1149</v>
      </c>
      <c r="O1414" s="59">
        <f t="shared" si="546"/>
        <v>2206</v>
      </c>
      <c r="P1414" s="59"/>
      <c r="Q1414" s="59">
        <v>81</v>
      </c>
      <c r="R1414" s="59"/>
      <c r="S1414" s="59">
        <v>24</v>
      </c>
      <c r="T1414" s="59"/>
      <c r="U1414" s="59">
        <v>22</v>
      </c>
      <c r="V1414" s="59"/>
      <c r="W1414" s="59">
        <v>13</v>
      </c>
      <c r="X1414" s="59"/>
      <c r="Y1414" s="59"/>
      <c r="Z1414" s="59"/>
      <c r="AA1414" s="59"/>
      <c r="AB1414" s="59"/>
      <c r="AC1414" s="59"/>
      <c r="AD1414" s="58"/>
      <c r="AE1414" s="59"/>
      <c r="AG1414" s="7">
        <f>IF(Q1414&gt;0,RANK(Q1414,(N1414:P1414,Q1414:AE1414)),0)</f>
        <v>3</v>
      </c>
      <c r="AH1414" s="7">
        <f>IF(R1414&gt;0,RANK(R1414,(N1414:P1414,Q1414:AE1414)),0)</f>
        <v>0</v>
      </c>
      <c r="AI1414" s="7">
        <f>IF(T1414&gt;0,RANK(T1414,(N1414:P1414,Q1414:AE1414)),0)</f>
        <v>0</v>
      </c>
      <c r="AJ1414" s="7">
        <f>IF(S1414&gt;0,RANK(S1414,(N1414:P1414,Q1414:AE1414)),0)</f>
        <v>4</v>
      </c>
      <c r="AK1414" s="2">
        <f t="shared" si="540"/>
        <v>2.317596566523605E-2</v>
      </c>
      <c r="AL1414" s="2">
        <f t="shared" si="541"/>
        <v>0</v>
      </c>
      <c r="AM1414" s="2">
        <f t="shared" si="542"/>
        <v>0</v>
      </c>
      <c r="AN1414" s="2">
        <f t="shared" si="543"/>
        <v>6.8669527896995704E-3</v>
      </c>
      <c r="AP1414" t="s">
        <v>1893</v>
      </c>
      <c r="AQ1414" t="s">
        <v>1874</v>
      </c>
      <c r="AR1414">
        <v>23</v>
      </c>
      <c r="AT1414" s="97">
        <v>36</v>
      </c>
      <c r="AU1414" s="99">
        <v>41</v>
      </c>
      <c r="AV1414" s="103">
        <f t="shared" si="544"/>
        <v>36041</v>
      </c>
      <c r="AX1414" s="7" t="s">
        <v>1370</v>
      </c>
      <c r="AY1414" s="1">
        <v>398</v>
      </c>
      <c r="BG1414" s="1">
        <v>1067</v>
      </c>
      <c r="BH1414" s="1">
        <v>82</v>
      </c>
      <c r="BI1414">
        <v>1852</v>
      </c>
      <c r="BJ1414" s="1">
        <v>190</v>
      </c>
      <c r="BK1414" s="1">
        <v>164</v>
      </c>
    </row>
    <row r="1415" spans="1:64" hidden="1" outlineLevel="1">
      <c r="A1415" t="s">
        <v>1539</v>
      </c>
      <c r="B1415" t="s">
        <v>1874</v>
      </c>
      <c r="C1415" s="1">
        <f t="shared" si="533"/>
        <v>26874</v>
      </c>
      <c r="D1415" s="7">
        <f>IF(N1415&gt;0, RANK(N1415,(N1415:P1415,Q1415:AE1415)),0)</f>
        <v>2</v>
      </c>
      <c r="E1415" s="7">
        <f>IF(O1415&gt;0,RANK(O1415,(N1415:P1415,Q1415:AE1415)),0)</f>
        <v>1</v>
      </c>
      <c r="F1415" s="7">
        <f>IF(P1415&gt;0,RANK(P1415,(N1415:P1415,Q1415:AE1415)),0)</f>
        <v>0</v>
      </c>
      <c r="G1415" s="1">
        <f t="shared" si="534"/>
        <v>5932</v>
      </c>
      <c r="H1415" s="2">
        <f t="shared" si="535"/>
        <v>0.220733794745851</v>
      </c>
      <c r="I1415" s="2"/>
      <c r="J1415" s="2">
        <f t="shared" si="536"/>
        <v>0.36901838207933318</v>
      </c>
      <c r="K1415" s="2">
        <f t="shared" si="537"/>
        <v>0.58975217682518422</v>
      </c>
      <c r="L1415" s="2">
        <f t="shared" si="538"/>
        <v>0</v>
      </c>
      <c r="M1415" s="2">
        <f t="shared" si="539"/>
        <v>4.1229441095482655E-2</v>
      </c>
      <c r="N1415" s="59">
        <f t="shared" si="545"/>
        <v>9917</v>
      </c>
      <c r="O1415" s="59">
        <f t="shared" si="546"/>
        <v>15849</v>
      </c>
      <c r="P1415" s="59"/>
      <c r="Q1415" s="59">
        <v>582</v>
      </c>
      <c r="R1415" s="59"/>
      <c r="S1415" s="59">
        <v>258</v>
      </c>
      <c r="T1415" s="59"/>
      <c r="U1415" s="59">
        <v>166</v>
      </c>
      <c r="V1415" s="59"/>
      <c r="W1415" s="59">
        <v>102</v>
      </c>
      <c r="X1415" s="59"/>
      <c r="Y1415" s="59"/>
      <c r="Z1415" s="59"/>
      <c r="AA1415" s="59"/>
      <c r="AB1415" s="59"/>
      <c r="AC1415" s="59"/>
      <c r="AD1415" s="58"/>
      <c r="AE1415" s="59"/>
      <c r="AG1415" s="7">
        <f>IF(Q1415&gt;0,RANK(Q1415,(N1415:P1415,Q1415:AE1415)),0)</f>
        <v>3</v>
      </c>
      <c r="AH1415" s="7">
        <f>IF(R1415&gt;0,RANK(R1415,(N1415:P1415,Q1415:AE1415)),0)</f>
        <v>0</v>
      </c>
      <c r="AI1415" s="7">
        <f>IF(T1415&gt;0,RANK(T1415,(N1415:P1415,Q1415:AE1415)),0)</f>
        <v>0</v>
      </c>
      <c r="AJ1415" s="7">
        <f>IF(S1415&gt;0,RANK(S1415,(N1415:P1415,Q1415:AE1415)),0)</f>
        <v>4</v>
      </c>
      <c r="AK1415" s="2">
        <f t="shared" si="540"/>
        <v>2.1656619781201161E-2</v>
      </c>
      <c r="AL1415" s="2">
        <f t="shared" si="541"/>
        <v>0</v>
      </c>
      <c r="AM1415" s="2">
        <f t="shared" si="542"/>
        <v>0</v>
      </c>
      <c r="AN1415" s="2">
        <f t="shared" si="543"/>
        <v>9.6003572225943287E-3</v>
      </c>
      <c r="AP1415" t="s">
        <v>1539</v>
      </c>
      <c r="AQ1415" t="s">
        <v>1874</v>
      </c>
      <c r="AR1415">
        <v>24</v>
      </c>
      <c r="AT1415" s="97">
        <v>36</v>
      </c>
      <c r="AU1415" s="99">
        <v>43</v>
      </c>
      <c r="AV1415" s="103">
        <f t="shared" si="544"/>
        <v>36043</v>
      </c>
      <c r="AX1415" s="7" t="s">
        <v>1370</v>
      </c>
      <c r="AY1415" s="1">
        <v>3407</v>
      </c>
      <c r="BG1415" s="1">
        <v>9201</v>
      </c>
      <c r="BH1415" s="1">
        <v>716</v>
      </c>
      <c r="BI1415">
        <v>13477</v>
      </c>
      <c r="BJ1415" s="1">
        <v>1279</v>
      </c>
      <c r="BK1415" s="1">
        <v>1093</v>
      </c>
    </row>
    <row r="1416" spans="1:64" hidden="1" outlineLevel="1">
      <c r="A1416" t="s">
        <v>1042</v>
      </c>
      <c r="B1416" t="s">
        <v>1874</v>
      </c>
      <c r="C1416" s="1">
        <f t="shared" si="533"/>
        <v>34300</v>
      </c>
      <c r="D1416" s="7">
        <f>IF(N1416&gt;0, RANK(N1416,(N1416:P1416,Q1416:AE1416)),0)</f>
        <v>2</v>
      </c>
      <c r="E1416" s="7">
        <f>IF(O1416&gt;0,RANK(O1416,(N1416:P1416,Q1416:AE1416)),0)</f>
        <v>1</v>
      </c>
      <c r="F1416" s="7">
        <f>IF(P1416&gt;0,RANK(P1416,(N1416:P1416,Q1416:AE1416)),0)</f>
        <v>0</v>
      </c>
      <c r="G1416" s="1">
        <f t="shared" ref="G1416:G1479" si="547">IF(C1416&gt;0,MAX(N1416:P1416)-LARGE(N1416:P1416,2),0)</f>
        <v>8003</v>
      </c>
      <c r="H1416" s="2">
        <f t="shared" ref="H1416:H1479" si="548">IF(C1416&gt;0,G1416/C1416,0)</f>
        <v>0.23332361516034986</v>
      </c>
      <c r="I1416" s="2"/>
      <c r="J1416" s="2">
        <f t="shared" si="536"/>
        <v>0.35556851311953352</v>
      </c>
      <c r="K1416" s="2">
        <f t="shared" si="537"/>
        <v>0.58889212827988335</v>
      </c>
      <c r="L1416" s="2">
        <f t="shared" si="538"/>
        <v>0</v>
      </c>
      <c r="M1416" s="2">
        <f t="shared" si="539"/>
        <v>5.5539358600583122E-2</v>
      </c>
      <c r="N1416" s="59">
        <f t="shared" si="545"/>
        <v>12196</v>
      </c>
      <c r="O1416" s="59">
        <f t="shared" si="546"/>
        <v>20199</v>
      </c>
      <c r="P1416" s="59"/>
      <c r="Q1416" s="59">
        <v>1149</v>
      </c>
      <c r="R1416" s="59"/>
      <c r="S1416" s="59">
        <v>380</v>
      </c>
      <c r="T1416" s="59"/>
      <c r="U1416" s="59">
        <v>235</v>
      </c>
      <c r="V1416" s="59"/>
      <c r="W1416" s="59">
        <v>141</v>
      </c>
      <c r="X1416" s="59"/>
      <c r="Y1416" s="59"/>
      <c r="Z1416" s="59"/>
      <c r="AA1416" s="59"/>
      <c r="AB1416" s="59"/>
      <c r="AC1416" s="59"/>
      <c r="AD1416" s="58"/>
      <c r="AE1416" s="59"/>
      <c r="AG1416" s="7">
        <f>IF(Q1416&gt;0,RANK(Q1416,(N1416:P1416,Q1416:AE1416)),0)</f>
        <v>3</v>
      </c>
      <c r="AH1416" s="7">
        <f>IF(R1416&gt;0,RANK(R1416,(N1416:P1416,Q1416:AE1416)),0)</f>
        <v>0</v>
      </c>
      <c r="AI1416" s="7">
        <f>IF(T1416&gt;0,RANK(T1416,(N1416:P1416,Q1416:AE1416)),0)</f>
        <v>0</v>
      </c>
      <c r="AJ1416" s="7">
        <f>IF(S1416&gt;0,RANK(S1416,(N1416:P1416,Q1416:AE1416)),0)</f>
        <v>4</v>
      </c>
      <c r="AK1416" s="2">
        <f t="shared" si="540"/>
        <v>3.3498542274052481E-2</v>
      </c>
      <c r="AL1416" s="2">
        <f t="shared" si="541"/>
        <v>0</v>
      </c>
      <c r="AM1416" s="2">
        <f t="shared" si="542"/>
        <v>0</v>
      </c>
      <c r="AN1416" s="2">
        <f t="shared" si="543"/>
        <v>1.1078717201166181E-2</v>
      </c>
      <c r="AP1416" t="s">
        <v>1042</v>
      </c>
      <c r="AQ1416" t="s">
        <v>1874</v>
      </c>
      <c r="AR1416">
        <v>23</v>
      </c>
      <c r="AT1416" s="97">
        <v>36</v>
      </c>
      <c r="AU1416" s="99">
        <v>45</v>
      </c>
      <c r="AV1416" s="103">
        <f t="shared" si="544"/>
        <v>36045</v>
      </c>
      <c r="AX1416" s="7" t="s">
        <v>1370</v>
      </c>
      <c r="AY1416" s="1">
        <v>3463</v>
      </c>
      <c r="BG1416" s="1">
        <v>11046</v>
      </c>
      <c r="BH1416" s="1">
        <v>1150</v>
      </c>
      <c r="BI1416">
        <v>16904</v>
      </c>
      <c r="BJ1416" s="1">
        <v>1772</v>
      </c>
      <c r="BK1416" s="1">
        <v>1523</v>
      </c>
    </row>
    <row r="1417" spans="1:64" hidden="1" outlineLevel="1">
      <c r="A1417" t="s">
        <v>947</v>
      </c>
      <c r="B1417" t="s">
        <v>1874</v>
      </c>
      <c r="C1417" s="1">
        <f t="shared" si="533"/>
        <v>10106</v>
      </c>
      <c r="D1417" s="7">
        <f>IF(N1417&gt;0, RANK(N1417,(N1417:P1417,Q1417:AE1417)),0)</f>
        <v>2</v>
      </c>
      <c r="E1417" s="7">
        <f>IF(O1417&gt;0,RANK(O1417,(N1417:P1417,Q1417:AE1417)),0)</f>
        <v>1</v>
      </c>
      <c r="F1417" s="7">
        <f>IF(P1417&gt;0,RANK(P1417,(N1417:P1417,Q1417:AE1417)),0)</f>
        <v>0</v>
      </c>
      <c r="G1417" s="1">
        <f t="shared" si="547"/>
        <v>2417</v>
      </c>
      <c r="H1417" s="2">
        <f t="shared" si="548"/>
        <v>0.23916485256283396</v>
      </c>
      <c r="I1417" s="2"/>
      <c r="J1417" s="2">
        <f t="shared" si="536"/>
        <v>0.35355234514150008</v>
      </c>
      <c r="K1417" s="2">
        <f t="shared" si="537"/>
        <v>0.59271719770433406</v>
      </c>
      <c r="L1417" s="2">
        <f t="shared" si="538"/>
        <v>0</v>
      </c>
      <c r="M1417" s="2">
        <f t="shared" si="539"/>
        <v>5.37304571541658E-2</v>
      </c>
      <c r="N1417" s="59">
        <f t="shared" si="545"/>
        <v>3573</v>
      </c>
      <c r="O1417" s="59">
        <f t="shared" si="546"/>
        <v>5990</v>
      </c>
      <c r="P1417" s="59"/>
      <c r="Q1417" s="59">
        <v>325</v>
      </c>
      <c r="R1417" s="59"/>
      <c r="S1417" s="59">
        <v>115</v>
      </c>
      <c r="T1417" s="59"/>
      <c r="U1417" s="59">
        <v>70</v>
      </c>
      <c r="V1417" s="59"/>
      <c r="W1417" s="59">
        <v>33</v>
      </c>
      <c r="X1417" s="59"/>
      <c r="Y1417" s="59"/>
      <c r="Z1417" s="59"/>
      <c r="AA1417" s="59"/>
      <c r="AB1417" s="59"/>
      <c r="AC1417" s="59"/>
      <c r="AD1417" s="58"/>
      <c r="AE1417" s="59"/>
      <c r="AG1417" s="7">
        <f>IF(Q1417&gt;0,RANK(Q1417,(N1417:P1417,Q1417:AE1417)),0)</f>
        <v>3</v>
      </c>
      <c r="AH1417" s="7">
        <f>IF(R1417&gt;0,RANK(R1417,(N1417:P1417,Q1417:AE1417)),0)</f>
        <v>0</v>
      </c>
      <c r="AI1417" s="7">
        <f>IF(T1417&gt;0,RANK(T1417,(N1417:P1417,Q1417:AE1417)),0)</f>
        <v>0</v>
      </c>
      <c r="AJ1417" s="7">
        <f>IF(S1417&gt;0,RANK(S1417,(N1417:P1417,Q1417:AE1417)),0)</f>
        <v>4</v>
      </c>
      <c r="AK1417" s="2">
        <f t="shared" si="540"/>
        <v>3.2159113397981394E-2</v>
      </c>
      <c r="AL1417" s="2">
        <f t="shared" si="541"/>
        <v>0</v>
      </c>
      <c r="AM1417" s="2">
        <f t="shared" si="542"/>
        <v>0</v>
      </c>
      <c r="AN1417" s="2">
        <f t="shared" si="543"/>
        <v>1.1379378586978033E-2</v>
      </c>
      <c r="AP1417" t="s">
        <v>947</v>
      </c>
      <c r="AQ1417" t="s">
        <v>1874</v>
      </c>
      <c r="AR1417">
        <v>23</v>
      </c>
      <c r="AT1417" s="97">
        <v>36</v>
      </c>
      <c r="AU1417" s="99">
        <v>49</v>
      </c>
      <c r="AV1417" s="103">
        <f t="shared" si="544"/>
        <v>36049</v>
      </c>
      <c r="AX1417" s="7" t="s">
        <v>1370</v>
      </c>
      <c r="AY1417" s="1">
        <v>1117</v>
      </c>
      <c r="BG1417" s="1">
        <v>3359</v>
      </c>
      <c r="BH1417" s="1">
        <v>214</v>
      </c>
      <c r="BI1417">
        <v>5215</v>
      </c>
      <c r="BJ1417" s="1">
        <v>386</v>
      </c>
      <c r="BK1417" s="1">
        <v>389</v>
      </c>
    </row>
    <row r="1418" spans="1:64" hidden="1" outlineLevel="1">
      <c r="A1418" t="s">
        <v>1044</v>
      </c>
      <c r="B1418" t="s">
        <v>1874</v>
      </c>
      <c r="C1418" s="1">
        <f t="shared" si="533"/>
        <v>23926</v>
      </c>
      <c r="D1418" s="7">
        <f>IF(N1418&gt;0, RANK(N1418,(N1418:P1418,Q1418:AE1418)),0)</f>
        <v>2</v>
      </c>
      <c r="E1418" s="7">
        <f>IF(O1418&gt;0,RANK(O1418,(N1418:P1418,Q1418:AE1418)),0)</f>
        <v>1</v>
      </c>
      <c r="F1418" s="7">
        <f>IF(P1418&gt;0,RANK(P1418,(N1418:P1418,Q1418:AE1418)),0)</f>
        <v>0</v>
      </c>
      <c r="G1418" s="1">
        <f t="shared" si="547"/>
        <v>4837</v>
      </c>
      <c r="H1418" s="2">
        <f t="shared" si="548"/>
        <v>0.20216500877706262</v>
      </c>
      <c r="I1418" s="2"/>
      <c r="J1418" s="2">
        <f t="shared" si="536"/>
        <v>0.37515673326088772</v>
      </c>
      <c r="K1418" s="2">
        <f t="shared" si="537"/>
        <v>0.57732174203795039</v>
      </c>
      <c r="L1418" s="2">
        <f t="shared" si="538"/>
        <v>0</v>
      </c>
      <c r="M1418" s="2">
        <f t="shared" si="539"/>
        <v>4.7521524701161888E-2</v>
      </c>
      <c r="N1418" s="59">
        <f t="shared" si="545"/>
        <v>8976</v>
      </c>
      <c r="O1418" s="59">
        <f t="shared" si="546"/>
        <v>13813</v>
      </c>
      <c r="P1418" s="59"/>
      <c r="Q1418" s="59">
        <v>704</v>
      </c>
      <c r="R1418" s="59"/>
      <c r="S1418" s="59">
        <v>247</v>
      </c>
      <c r="T1418" s="59"/>
      <c r="U1418" s="59">
        <v>130</v>
      </c>
      <c r="V1418" s="59"/>
      <c r="W1418" s="59">
        <v>56</v>
      </c>
      <c r="X1418" s="59"/>
      <c r="Y1418" s="59"/>
      <c r="Z1418" s="59"/>
      <c r="AA1418" s="59"/>
      <c r="AB1418" s="59"/>
      <c r="AC1418" s="59"/>
      <c r="AD1418" s="58"/>
      <c r="AE1418" s="59"/>
      <c r="AG1418" s="7">
        <f>IF(Q1418&gt;0,RANK(Q1418,(N1418:P1418,Q1418:AE1418)),0)</f>
        <v>3</v>
      </c>
      <c r="AH1418" s="7">
        <f>IF(R1418&gt;0,RANK(R1418,(N1418:P1418,Q1418:AE1418)),0)</f>
        <v>0</v>
      </c>
      <c r="AI1418" s="7">
        <f>IF(T1418&gt;0,RANK(T1418,(N1418:P1418,Q1418:AE1418)),0)</f>
        <v>0</v>
      </c>
      <c r="AJ1418" s="7">
        <f>IF(S1418&gt;0,RANK(S1418,(N1418:P1418,Q1418:AE1418)),0)</f>
        <v>4</v>
      </c>
      <c r="AK1418" s="2">
        <f t="shared" si="540"/>
        <v>2.9424057510657863E-2</v>
      </c>
      <c r="AL1418" s="2">
        <f t="shared" si="541"/>
        <v>0</v>
      </c>
      <c r="AM1418" s="2">
        <f t="shared" si="542"/>
        <v>0</v>
      </c>
      <c r="AN1418" s="2">
        <f t="shared" si="543"/>
        <v>1.0323497450472289E-2</v>
      </c>
      <c r="AP1418" t="s">
        <v>1044</v>
      </c>
      <c r="AQ1418" t="s">
        <v>1874</v>
      </c>
      <c r="AR1418">
        <v>26</v>
      </c>
      <c r="AT1418" s="97">
        <v>36</v>
      </c>
      <c r="AU1418" s="99">
        <v>51</v>
      </c>
      <c r="AV1418" s="103">
        <f t="shared" si="544"/>
        <v>36051</v>
      </c>
      <c r="AX1418" s="7" t="s">
        <v>1370</v>
      </c>
      <c r="AY1418" s="1">
        <v>3134</v>
      </c>
      <c r="BG1418" s="1">
        <v>8507</v>
      </c>
      <c r="BH1418" s="1">
        <v>469</v>
      </c>
      <c r="BI1418">
        <v>11493</v>
      </c>
      <c r="BJ1418" s="1">
        <v>1399</v>
      </c>
      <c r="BK1418" s="1">
        <v>921</v>
      </c>
    </row>
    <row r="1419" spans="1:64" hidden="1" outlineLevel="1">
      <c r="A1419" t="s">
        <v>760</v>
      </c>
      <c r="B1419" t="s">
        <v>1874</v>
      </c>
      <c r="C1419" s="1">
        <f t="shared" si="533"/>
        <v>26204</v>
      </c>
      <c r="D1419" s="7">
        <f>IF(N1419&gt;0, RANK(N1419,(N1419:P1419,Q1419:AE1419)),0)</f>
        <v>2</v>
      </c>
      <c r="E1419" s="7">
        <f>IF(O1419&gt;0,RANK(O1419,(N1419:P1419,Q1419:AE1419)),0)</f>
        <v>1</v>
      </c>
      <c r="F1419" s="7">
        <f>IF(P1419&gt;0,RANK(P1419,(N1419:P1419,Q1419:AE1419)),0)</f>
        <v>0</v>
      </c>
      <c r="G1419" s="1">
        <f t="shared" si="547"/>
        <v>4714</v>
      </c>
      <c r="H1419" s="2">
        <f t="shared" si="548"/>
        <v>0.17989619905357962</v>
      </c>
      <c r="I1419" s="2"/>
      <c r="J1419" s="2">
        <f t="shared" si="536"/>
        <v>0.37711799725232786</v>
      </c>
      <c r="K1419" s="2">
        <f t="shared" si="537"/>
        <v>0.55701419630590754</v>
      </c>
      <c r="L1419" s="2">
        <f t="shared" si="538"/>
        <v>0</v>
      </c>
      <c r="M1419" s="2">
        <f t="shared" si="539"/>
        <v>6.5867806441764598E-2</v>
      </c>
      <c r="N1419" s="59">
        <f t="shared" si="545"/>
        <v>9882</v>
      </c>
      <c r="O1419" s="59">
        <f t="shared" si="546"/>
        <v>14596</v>
      </c>
      <c r="P1419" s="59"/>
      <c r="Q1419" s="59">
        <v>1139</v>
      </c>
      <c r="R1419" s="59"/>
      <c r="S1419" s="59">
        <v>274</v>
      </c>
      <c r="T1419" s="59"/>
      <c r="U1419" s="59">
        <v>207</v>
      </c>
      <c r="V1419" s="59"/>
      <c r="W1419" s="59">
        <v>106</v>
      </c>
      <c r="X1419" s="59"/>
      <c r="Y1419" s="59"/>
      <c r="Z1419" s="59"/>
      <c r="AA1419" s="59"/>
      <c r="AB1419" s="59"/>
      <c r="AC1419" s="59"/>
      <c r="AD1419" s="58"/>
      <c r="AE1419" s="59"/>
      <c r="AG1419" s="7">
        <f>IF(Q1419&gt;0,RANK(Q1419,(N1419:P1419,Q1419:AE1419)),0)</f>
        <v>3</v>
      </c>
      <c r="AH1419" s="7">
        <f>IF(R1419&gt;0,RANK(R1419,(N1419:P1419,Q1419:AE1419)),0)</f>
        <v>0</v>
      </c>
      <c r="AI1419" s="7">
        <f>IF(T1419&gt;0,RANK(T1419,(N1419:P1419,Q1419:AE1419)),0)</f>
        <v>0</v>
      </c>
      <c r="AJ1419" s="7">
        <f>IF(S1419&gt;0,RANK(S1419,(N1419:P1419,Q1419:AE1419)),0)</f>
        <v>4</v>
      </c>
      <c r="AK1419" s="2">
        <f t="shared" si="540"/>
        <v>4.3466646313539921E-2</v>
      </c>
      <c r="AL1419" s="2">
        <f t="shared" si="541"/>
        <v>0</v>
      </c>
      <c r="AM1419" s="2">
        <f t="shared" si="542"/>
        <v>0</v>
      </c>
      <c r="AN1419" s="2">
        <f t="shared" si="543"/>
        <v>1.0456418867348497E-2</v>
      </c>
      <c r="AP1419" t="s">
        <v>760</v>
      </c>
      <c r="AQ1419" t="s">
        <v>1874</v>
      </c>
      <c r="AR1419">
        <v>23</v>
      </c>
      <c r="AT1419" s="97">
        <v>36</v>
      </c>
      <c r="AU1419" s="99">
        <v>53</v>
      </c>
      <c r="AV1419" s="103">
        <f t="shared" si="544"/>
        <v>36053</v>
      </c>
      <c r="AX1419" s="7" t="s">
        <v>1370</v>
      </c>
      <c r="AY1419" s="1">
        <v>3110</v>
      </c>
      <c r="BG1419" s="1">
        <v>9309</v>
      </c>
      <c r="BH1419" s="1">
        <v>573</v>
      </c>
      <c r="BI1419">
        <v>12286</v>
      </c>
      <c r="BJ1419" s="1">
        <v>1221</v>
      </c>
      <c r="BK1419" s="1">
        <v>1089</v>
      </c>
    </row>
    <row r="1420" spans="1:64" hidden="1" outlineLevel="1">
      <c r="A1420" t="s">
        <v>2112</v>
      </c>
      <c r="B1420" t="s">
        <v>1874</v>
      </c>
      <c r="C1420" s="1">
        <f t="shared" si="533"/>
        <v>309744</v>
      </c>
      <c r="D1420" s="7">
        <f>IF(N1420&gt;0, RANK(N1420,(N1420:P1420,Q1420:AE1420)),0)</f>
        <v>2</v>
      </c>
      <c r="E1420" s="7">
        <f>IF(O1420&gt;0,RANK(O1420,(N1420:P1420,Q1420:AE1420)),0)</f>
        <v>1</v>
      </c>
      <c r="F1420" s="7">
        <f>IF(P1420&gt;0,RANK(P1420,(N1420:P1420,Q1420:AE1420)),0)</f>
        <v>0</v>
      </c>
      <c r="G1420" s="1">
        <f t="shared" si="547"/>
        <v>19219</v>
      </c>
      <c r="H1420" s="2">
        <f t="shared" si="548"/>
        <v>6.2048013843690276E-2</v>
      </c>
      <c r="I1420" s="2"/>
      <c r="J1420" s="2">
        <f t="shared" si="536"/>
        <v>0.44928392478950357</v>
      </c>
      <c r="K1420" s="2">
        <f t="shared" si="537"/>
        <v>0.51133193863319382</v>
      </c>
      <c r="L1420" s="2">
        <f t="shared" si="538"/>
        <v>0</v>
      </c>
      <c r="M1420" s="2">
        <f t="shared" si="539"/>
        <v>3.9384136577302664E-2</v>
      </c>
      <c r="N1420" s="59">
        <f t="shared" si="545"/>
        <v>139163</v>
      </c>
      <c r="O1420" s="59">
        <f t="shared" si="546"/>
        <v>158382</v>
      </c>
      <c r="P1420" s="59"/>
      <c r="Q1420" s="59">
        <v>7565</v>
      </c>
      <c r="R1420" s="59"/>
      <c r="S1420" s="59">
        <v>2299</v>
      </c>
      <c r="T1420" s="59"/>
      <c r="U1420" s="59">
        <v>1655</v>
      </c>
      <c r="V1420" s="59"/>
      <c r="W1420" s="59">
        <v>680</v>
      </c>
      <c r="X1420" s="59"/>
      <c r="Y1420" s="59"/>
      <c r="Z1420" s="59"/>
      <c r="AA1420" s="59"/>
      <c r="AB1420" s="59"/>
      <c r="AC1420" s="59"/>
      <c r="AD1420" s="58"/>
      <c r="AE1420" s="59"/>
      <c r="AG1420" s="7">
        <f>IF(Q1420&gt;0,RANK(Q1420,(N1420:P1420,Q1420:AE1420)),0)</f>
        <v>3</v>
      </c>
      <c r="AH1420" s="7">
        <f>IF(R1420&gt;0,RANK(R1420,(N1420:P1420,Q1420:AE1420)),0)</f>
        <v>0</v>
      </c>
      <c r="AI1420" s="7">
        <f>IF(T1420&gt;0,RANK(T1420,(N1420:P1420,Q1420:AE1420)),0)</f>
        <v>0</v>
      </c>
      <c r="AJ1420" s="7">
        <f>IF(S1420&gt;0,RANK(S1420,(N1420:P1420,Q1420:AE1420)),0)</f>
        <v>4</v>
      </c>
      <c r="AK1420" s="2">
        <f t="shared" si="540"/>
        <v>2.4423394803450592E-2</v>
      </c>
      <c r="AL1420" s="2">
        <f t="shared" si="541"/>
        <v>0</v>
      </c>
      <c r="AM1420" s="2">
        <f t="shared" si="542"/>
        <v>0</v>
      </c>
      <c r="AN1420" s="2">
        <f t="shared" si="543"/>
        <v>7.4222583811147267E-3</v>
      </c>
      <c r="AP1420" t="s">
        <v>2112</v>
      </c>
      <c r="AQ1420" t="s">
        <v>1874</v>
      </c>
      <c r="AR1420">
        <v>0</v>
      </c>
      <c r="AT1420" s="97">
        <v>36</v>
      </c>
      <c r="AU1420" s="99">
        <v>55</v>
      </c>
      <c r="AV1420" s="103">
        <f t="shared" si="544"/>
        <v>36055</v>
      </c>
      <c r="AX1420" s="7" t="s">
        <v>1370</v>
      </c>
      <c r="AY1420" s="1">
        <v>34065</v>
      </c>
      <c r="BG1420" s="1">
        <v>133463</v>
      </c>
      <c r="BH1420" s="1">
        <v>5700</v>
      </c>
      <c r="BI1420" s="1">
        <v>130549</v>
      </c>
      <c r="BJ1420" s="1">
        <v>17954</v>
      </c>
      <c r="BK1420" s="1">
        <v>9879</v>
      </c>
      <c r="BL1420" s="1"/>
    </row>
    <row r="1421" spans="1:64" hidden="1" outlineLevel="1">
      <c r="A1421" t="s">
        <v>1340</v>
      </c>
      <c r="B1421" t="s">
        <v>1874</v>
      </c>
      <c r="C1421" s="1">
        <f t="shared" si="533"/>
        <v>21646</v>
      </c>
      <c r="D1421" s="7">
        <f>IF(N1421&gt;0, RANK(N1421,(N1421:P1421,Q1421:AE1421)),0)</f>
        <v>2</v>
      </c>
      <c r="E1421" s="7">
        <f>IF(O1421&gt;0,RANK(O1421,(N1421:P1421,Q1421:AE1421)),0)</f>
        <v>1</v>
      </c>
      <c r="F1421" s="7">
        <f>IF(P1421&gt;0,RANK(P1421,(N1421:P1421,Q1421:AE1421)),0)</f>
        <v>0</v>
      </c>
      <c r="G1421" s="1">
        <f t="shared" si="547"/>
        <v>2379</v>
      </c>
      <c r="H1421" s="2">
        <f t="shared" si="548"/>
        <v>0.10990483230157996</v>
      </c>
      <c r="I1421" s="2"/>
      <c r="J1421" s="2">
        <f t="shared" si="536"/>
        <v>0.4275616742123256</v>
      </c>
      <c r="K1421" s="2">
        <f t="shared" si="537"/>
        <v>0.5374665065139056</v>
      </c>
      <c r="L1421" s="2">
        <f t="shared" si="538"/>
        <v>0</v>
      </c>
      <c r="M1421" s="2">
        <f t="shared" si="539"/>
        <v>3.4971819273768801E-2</v>
      </c>
      <c r="N1421" s="59">
        <f t="shared" si="545"/>
        <v>9255</v>
      </c>
      <c r="O1421" s="59">
        <f t="shared" si="546"/>
        <v>11634</v>
      </c>
      <c r="P1421" s="59"/>
      <c r="Q1421" s="59">
        <v>423</v>
      </c>
      <c r="R1421" s="59"/>
      <c r="S1421" s="59">
        <v>161</v>
      </c>
      <c r="T1421" s="59"/>
      <c r="U1421" s="59">
        <v>100</v>
      </c>
      <c r="V1421" s="59"/>
      <c r="W1421" s="59">
        <v>73</v>
      </c>
      <c r="X1421" s="59"/>
      <c r="Y1421" s="59"/>
      <c r="Z1421" s="59"/>
      <c r="AA1421" s="59"/>
      <c r="AB1421" s="59"/>
      <c r="AC1421" s="59"/>
      <c r="AD1421" s="58"/>
      <c r="AE1421" s="59"/>
      <c r="AG1421" s="7">
        <f>IF(Q1421&gt;0,RANK(Q1421,(N1421:P1421,Q1421:AE1421)),0)</f>
        <v>3</v>
      </c>
      <c r="AH1421" s="7">
        <f>IF(R1421&gt;0,RANK(R1421,(N1421:P1421,Q1421:AE1421)),0)</f>
        <v>0</v>
      </c>
      <c r="AI1421" s="7">
        <f>IF(T1421&gt;0,RANK(T1421,(N1421:P1421,Q1421:AE1421)),0)</f>
        <v>0</v>
      </c>
      <c r="AJ1421" s="7">
        <f>IF(S1421&gt;0,RANK(S1421,(N1421:P1421,Q1421:AE1421)),0)</f>
        <v>4</v>
      </c>
      <c r="AK1421" s="2">
        <f t="shared" si="540"/>
        <v>1.9541716714404508E-2</v>
      </c>
      <c r="AL1421" s="2">
        <f t="shared" si="541"/>
        <v>0</v>
      </c>
      <c r="AM1421" s="2">
        <f t="shared" si="542"/>
        <v>0</v>
      </c>
      <c r="AN1421" s="2">
        <f t="shared" si="543"/>
        <v>7.4378638085558536E-3</v>
      </c>
      <c r="AP1421" t="s">
        <v>1340</v>
      </c>
      <c r="AQ1421" t="s">
        <v>1874</v>
      </c>
      <c r="AR1421">
        <v>21</v>
      </c>
      <c r="AT1421" s="97">
        <v>36</v>
      </c>
      <c r="AU1421" s="99">
        <v>57</v>
      </c>
      <c r="AV1421" s="103">
        <f t="shared" si="544"/>
        <v>36057</v>
      </c>
      <c r="AX1421" s="7" t="s">
        <v>1370</v>
      </c>
      <c r="AY1421" s="1">
        <v>2146</v>
      </c>
      <c r="BG1421" s="1">
        <v>8701</v>
      </c>
      <c r="BH1421" s="1">
        <v>554</v>
      </c>
      <c r="BI1421">
        <v>9799</v>
      </c>
      <c r="BJ1421" s="1">
        <v>947</v>
      </c>
      <c r="BK1421" s="1">
        <v>888</v>
      </c>
    </row>
    <row r="1422" spans="1:64" hidden="1" outlineLevel="1">
      <c r="A1422" t="s">
        <v>2167</v>
      </c>
      <c r="B1422" t="s">
        <v>1874</v>
      </c>
      <c r="C1422" s="1">
        <f t="shared" si="533"/>
        <v>586959</v>
      </c>
      <c r="D1422" s="7">
        <f>IF(N1422&gt;0, RANK(N1422,(N1422:P1422,Q1422:AE1422)),0)</f>
        <v>2</v>
      </c>
      <c r="E1422" s="7">
        <f>IF(O1422&gt;0,RANK(O1422,(N1422:P1422,Q1422:AE1422)),0)</f>
        <v>1</v>
      </c>
      <c r="F1422" s="7">
        <f>IF(P1422&gt;0,RANK(P1422,(N1422:P1422,Q1422:AE1422)),0)</f>
        <v>0</v>
      </c>
      <c r="G1422" s="1">
        <f t="shared" si="547"/>
        <v>100023</v>
      </c>
      <c r="H1422" s="2">
        <f t="shared" si="548"/>
        <v>0.17040883605158111</v>
      </c>
      <c r="I1422" s="2"/>
      <c r="J1422" s="2">
        <f t="shared" si="536"/>
        <v>0.40495503093061014</v>
      </c>
      <c r="K1422" s="2">
        <f t="shared" si="537"/>
        <v>0.57536386698219122</v>
      </c>
      <c r="L1422" s="2">
        <f t="shared" si="538"/>
        <v>0</v>
      </c>
      <c r="M1422" s="2">
        <f t="shared" si="539"/>
        <v>1.9681102087198643E-2</v>
      </c>
      <c r="N1422" s="59">
        <f t="shared" si="545"/>
        <v>237692</v>
      </c>
      <c r="O1422" s="59">
        <f t="shared" si="546"/>
        <v>337715</v>
      </c>
      <c r="P1422" s="59"/>
      <c r="Q1422" s="59">
        <v>4069</v>
      </c>
      <c r="R1422" s="59"/>
      <c r="S1422" s="59">
        <v>5167</v>
      </c>
      <c r="T1422" s="59"/>
      <c r="U1422" s="59">
        <v>1575</v>
      </c>
      <c r="V1422" s="59"/>
      <c r="W1422" s="59">
        <v>741</v>
      </c>
      <c r="X1422" s="59"/>
      <c r="Y1422" s="59"/>
      <c r="Z1422" s="59"/>
      <c r="AA1422" s="59"/>
      <c r="AB1422" s="59"/>
      <c r="AC1422" s="59"/>
      <c r="AD1422" s="58"/>
      <c r="AE1422" s="59"/>
      <c r="AG1422" s="7">
        <f>IF(Q1422&gt;0,RANK(Q1422,(N1422:P1422,Q1422:AE1422)),0)</f>
        <v>4</v>
      </c>
      <c r="AH1422" s="7">
        <f>IF(R1422&gt;0,RANK(R1422,(N1422:P1422,Q1422:AE1422)),0)</f>
        <v>0</v>
      </c>
      <c r="AI1422" s="7">
        <f>IF(T1422&gt;0,RANK(T1422,(N1422:P1422,Q1422:AE1422)),0)</f>
        <v>0</v>
      </c>
      <c r="AJ1422" s="7">
        <f>IF(S1422&gt;0,RANK(S1422,(N1422:P1422,Q1422:AE1422)),0)</f>
        <v>3</v>
      </c>
      <c r="AK1422" s="2">
        <f t="shared" si="540"/>
        <v>6.9323411004857238E-3</v>
      </c>
      <c r="AL1422" s="2">
        <f t="shared" si="541"/>
        <v>0</v>
      </c>
      <c r="AM1422" s="2">
        <f t="shared" si="542"/>
        <v>0</v>
      </c>
      <c r="AN1422" s="2">
        <f t="shared" si="543"/>
        <v>8.8029998688153692E-3</v>
      </c>
      <c r="AP1422" t="s">
        <v>2167</v>
      </c>
      <c r="AQ1422" t="s">
        <v>1874</v>
      </c>
      <c r="AR1422">
        <v>0</v>
      </c>
      <c r="AT1422" s="97">
        <v>36</v>
      </c>
      <c r="AU1422" s="99">
        <v>59</v>
      </c>
      <c r="AV1422" s="103">
        <f t="shared" si="544"/>
        <v>36059</v>
      </c>
      <c r="AX1422" s="7" t="s">
        <v>1370</v>
      </c>
      <c r="AY1422" s="1">
        <v>32334</v>
      </c>
      <c r="BG1422" s="1">
        <v>228768</v>
      </c>
      <c r="BH1422" s="1">
        <v>8924</v>
      </c>
      <c r="BI1422" s="1">
        <v>286950</v>
      </c>
      <c r="BJ1422" s="1">
        <v>28222</v>
      </c>
      <c r="BK1422" s="1">
        <v>22543</v>
      </c>
      <c r="BL1422" s="1"/>
    </row>
    <row r="1423" spans="1:64" hidden="1" outlineLevel="1">
      <c r="A1423" t="s">
        <v>1425</v>
      </c>
      <c r="B1423" t="s">
        <v>1874</v>
      </c>
      <c r="C1423" s="1">
        <f t="shared" si="533"/>
        <v>87512</v>
      </c>
      <c r="D1423" s="7">
        <f>IF(N1423&gt;0, RANK(N1423,(N1423:P1423,Q1423:AE1423)),0)</f>
        <v>2</v>
      </c>
      <c r="E1423" s="7">
        <f>IF(O1423&gt;0,RANK(O1423,(N1423:P1423,Q1423:AE1423)),0)</f>
        <v>1</v>
      </c>
      <c r="F1423" s="7">
        <f>IF(P1423&gt;0,RANK(P1423,(N1423:P1423,Q1423:AE1423)),0)</f>
        <v>0</v>
      </c>
      <c r="G1423" s="1">
        <f t="shared" si="547"/>
        <v>2154</v>
      </c>
      <c r="H1423" s="2">
        <f t="shared" si="548"/>
        <v>2.4613767254776486E-2</v>
      </c>
      <c r="I1423" s="2"/>
      <c r="J1423" s="2">
        <f t="shared" si="536"/>
        <v>0.45973123685894507</v>
      </c>
      <c r="K1423" s="2">
        <f t="shared" si="537"/>
        <v>0.48434500411372156</v>
      </c>
      <c r="L1423" s="2">
        <f t="shared" si="538"/>
        <v>0</v>
      </c>
      <c r="M1423" s="2">
        <f t="shared" si="539"/>
        <v>5.5923759027333431E-2</v>
      </c>
      <c r="N1423" s="59">
        <f t="shared" si="545"/>
        <v>40232</v>
      </c>
      <c r="O1423" s="59">
        <f t="shared" si="546"/>
        <v>42386</v>
      </c>
      <c r="P1423" s="59"/>
      <c r="Q1423" s="59">
        <v>3154</v>
      </c>
      <c r="R1423" s="59"/>
      <c r="S1423" s="59">
        <v>974</v>
      </c>
      <c r="T1423" s="59"/>
      <c r="U1423" s="59">
        <v>487</v>
      </c>
      <c r="V1423" s="59"/>
      <c r="W1423" s="59">
        <v>279</v>
      </c>
      <c r="X1423" s="59"/>
      <c r="Y1423" s="59"/>
      <c r="Z1423" s="59"/>
      <c r="AA1423" s="59"/>
      <c r="AB1423" s="59"/>
      <c r="AC1423" s="59"/>
      <c r="AD1423" s="58"/>
      <c r="AE1423" s="59"/>
      <c r="AG1423" s="7">
        <f>IF(Q1423&gt;0,RANK(Q1423,(N1423:P1423,Q1423:AE1423)),0)</f>
        <v>3</v>
      </c>
      <c r="AH1423" s="7">
        <f>IF(R1423&gt;0,RANK(R1423,(N1423:P1423,Q1423:AE1423)),0)</f>
        <v>0</v>
      </c>
      <c r="AI1423" s="7">
        <f>IF(T1423&gt;0,RANK(T1423,(N1423:P1423,Q1423:AE1423)),0)</f>
        <v>0</v>
      </c>
      <c r="AJ1423" s="7">
        <f>IF(S1423&gt;0,RANK(S1423,(N1423:P1423,Q1423:AE1423)),0)</f>
        <v>4</v>
      </c>
      <c r="AK1423" s="2">
        <f t="shared" si="540"/>
        <v>3.6040771551330106E-2</v>
      </c>
      <c r="AL1423" s="2">
        <f t="shared" si="541"/>
        <v>0</v>
      </c>
      <c r="AM1423" s="2">
        <f t="shared" si="542"/>
        <v>0</v>
      </c>
      <c r="AN1423" s="2">
        <f t="shared" si="543"/>
        <v>1.1129902184843221E-2</v>
      </c>
      <c r="AP1423" t="s">
        <v>1425</v>
      </c>
      <c r="AQ1423" t="s">
        <v>1874</v>
      </c>
      <c r="AR1423">
        <v>0</v>
      </c>
      <c r="AT1423" s="97">
        <v>36</v>
      </c>
      <c r="AU1423" s="99">
        <v>63</v>
      </c>
      <c r="AV1423" s="103">
        <f t="shared" si="544"/>
        <v>36063</v>
      </c>
      <c r="AX1423" s="7" t="s">
        <v>1370</v>
      </c>
      <c r="AY1423" s="1">
        <v>9956</v>
      </c>
      <c r="BG1423" s="1">
        <v>37834</v>
      </c>
      <c r="BH1423" s="1">
        <v>2398</v>
      </c>
      <c r="BI1423">
        <v>34536</v>
      </c>
      <c r="BJ1423" s="1">
        <v>3756</v>
      </c>
      <c r="BK1423" s="1">
        <v>4094</v>
      </c>
      <c r="BL1423" s="1"/>
    </row>
    <row r="1424" spans="1:64" hidden="1" outlineLevel="1">
      <c r="A1424" t="s">
        <v>554</v>
      </c>
      <c r="B1424" t="s">
        <v>1874</v>
      </c>
      <c r="C1424" s="1">
        <f t="shared" si="533"/>
        <v>99961</v>
      </c>
      <c r="D1424" s="7">
        <f>IF(N1424&gt;0, RANK(N1424,(N1424:P1424,Q1424:AE1424)),0)</f>
        <v>2</v>
      </c>
      <c r="E1424" s="7">
        <f>IF(O1424&gt;0,RANK(O1424,(N1424:P1424,Q1424:AE1424)),0)</f>
        <v>1</v>
      </c>
      <c r="F1424" s="7">
        <f>IF(P1424&gt;0,RANK(P1424,(N1424:P1424,Q1424:AE1424)),0)</f>
        <v>0</v>
      </c>
      <c r="G1424" s="1">
        <f t="shared" si="547"/>
        <v>21260</v>
      </c>
      <c r="H1424" s="2">
        <f t="shared" si="548"/>
        <v>0.21268294634907614</v>
      </c>
      <c r="I1424" s="2"/>
      <c r="J1424" s="2">
        <f t="shared" si="536"/>
        <v>0.37425595982433146</v>
      </c>
      <c r="K1424" s="2">
        <f t="shared" si="537"/>
        <v>0.5869389061734076</v>
      </c>
      <c r="L1424" s="2">
        <f t="shared" si="538"/>
        <v>0</v>
      </c>
      <c r="M1424" s="2">
        <f t="shared" si="539"/>
        <v>3.8805134002260933E-2</v>
      </c>
      <c r="N1424" s="59">
        <f t="shared" si="545"/>
        <v>37411</v>
      </c>
      <c r="O1424" s="59">
        <f t="shared" si="546"/>
        <v>58671</v>
      </c>
      <c r="P1424" s="59"/>
      <c r="Q1424" s="59">
        <v>2130</v>
      </c>
      <c r="R1424" s="59"/>
      <c r="S1424" s="59">
        <v>849</v>
      </c>
      <c r="T1424" s="59"/>
      <c r="U1424" s="59">
        <v>588</v>
      </c>
      <c r="V1424" s="59"/>
      <c r="W1424" s="59">
        <v>312</v>
      </c>
      <c r="X1424" s="59"/>
      <c r="Y1424" s="59"/>
      <c r="Z1424" s="59"/>
      <c r="AA1424" s="59"/>
      <c r="AB1424" s="59"/>
      <c r="AC1424" s="59"/>
      <c r="AD1424" s="58"/>
      <c r="AE1424" s="59"/>
      <c r="AG1424" s="7">
        <f>IF(Q1424&gt;0,RANK(Q1424,(N1424:P1424,Q1424:AE1424)),0)</f>
        <v>3</v>
      </c>
      <c r="AH1424" s="7">
        <f>IF(R1424&gt;0,RANK(R1424,(N1424:P1424,Q1424:AE1424)),0)</f>
        <v>0</v>
      </c>
      <c r="AI1424" s="7">
        <f>IF(T1424&gt;0,RANK(T1424,(N1424:P1424,Q1424:AE1424)),0)</f>
        <v>0</v>
      </c>
      <c r="AJ1424" s="7">
        <f>IF(S1424&gt;0,RANK(S1424,(N1424:P1424,Q1424:AE1424)),0)</f>
        <v>4</v>
      </c>
      <c r="AK1424" s="2">
        <f t="shared" si="540"/>
        <v>2.1308310240993989E-2</v>
      </c>
      <c r="AL1424" s="2">
        <f t="shared" si="541"/>
        <v>0</v>
      </c>
      <c r="AM1424" s="2">
        <f t="shared" si="542"/>
        <v>0</v>
      </c>
      <c r="AN1424" s="2">
        <f t="shared" si="543"/>
        <v>8.4933123918328156E-3</v>
      </c>
      <c r="AP1424" t="s">
        <v>554</v>
      </c>
      <c r="AQ1424" t="s">
        <v>1874</v>
      </c>
      <c r="AR1424">
        <v>0</v>
      </c>
      <c r="AT1424" s="97">
        <v>36</v>
      </c>
      <c r="AU1424" s="99">
        <v>65</v>
      </c>
      <c r="AV1424" s="103">
        <f t="shared" si="544"/>
        <v>36065</v>
      </c>
      <c r="AX1424" s="7" t="s">
        <v>1370</v>
      </c>
      <c r="AY1424" s="1">
        <v>9728</v>
      </c>
      <c r="BG1424" s="1">
        <v>35501</v>
      </c>
      <c r="BH1424" s="1">
        <v>1910</v>
      </c>
      <c r="BI1424" s="1">
        <v>50041</v>
      </c>
      <c r="BJ1424" s="1">
        <v>4445</v>
      </c>
      <c r="BK1424" s="1">
        <v>4185</v>
      </c>
      <c r="BL1424" s="1"/>
    </row>
    <row r="1425" spans="1:64" hidden="1" outlineLevel="1">
      <c r="A1425" t="s">
        <v>367</v>
      </c>
      <c r="B1425" t="s">
        <v>1874</v>
      </c>
      <c r="C1425" s="1">
        <f t="shared" si="533"/>
        <v>198537</v>
      </c>
      <c r="D1425" s="7">
        <f>IF(N1425&gt;0, RANK(N1425,(N1425:P1425,Q1425:AE1425)),0)</f>
        <v>2</v>
      </c>
      <c r="E1425" s="7">
        <f>IF(O1425&gt;0,RANK(O1425,(N1425:P1425,Q1425:AE1425)),0)</f>
        <v>1</v>
      </c>
      <c r="F1425" s="7">
        <f>IF(P1425&gt;0,RANK(P1425,(N1425:P1425,Q1425:AE1425)),0)</f>
        <v>0</v>
      </c>
      <c r="G1425" s="1">
        <f t="shared" si="547"/>
        <v>26700</v>
      </c>
      <c r="H1425" s="2">
        <f t="shared" si="548"/>
        <v>0.1344837486211638</v>
      </c>
      <c r="I1425" s="2"/>
      <c r="J1425" s="2">
        <f t="shared" si="536"/>
        <v>0.40271586656391506</v>
      </c>
      <c r="K1425" s="2">
        <f t="shared" si="537"/>
        <v>0.53719961518507886</v>
      </c>
      <c r="L1425" s="2">
        <f t="shared" si="538"/>
        <v>0</v>
      </c>
      <c r="M1425" s="2">
        <f t="shared" si="539"/>
        <v>6.0084518251006136E-2</v>
      </c>
      <c r="N1425" s="59">
        <f t="shared" si="545"/>
        <v>79954</v>
      </c>
      <c r="O1425" s="59">
        <f t="shared" si="546"/>
        <v>106654</v>
      </c>
      <c r="P1425" s="59"/>
      <c r="Q1425" s="59">
        <v>8030</v>
      </c>
      <c r="R1425" s="59"/>
      <c r="S1425" s="59">
        <v>1962</v>
      </c>
      <c r="T1425" s="59"/>
      <c r="U1425" s="59">
        <v>1216</v>
      </c>
      <c r="V1425" s="59"/>
      <c r="W1425" s="59">
        <v>721</v>
      </c>
      <c r="X1425" s="59"/>
      <c r="Y1425" s="59"/>
      <c r="Z1425" s="59"/>
      <c r="AA1425" s="59"/>
      <c r="AB1425" s="59"/>
      <c r="AC1425" s="59"/>
      <c r="AD1425" s="58"/>
      <c r="AE1425" s="59"/>
      <c r="AG1425" s="7">
        <f>IF(Q1425&gt;0,RANK(Q1425,(N1425:P1425,Q1425:AE1425)),0)</f>
        <v>3</v>
      </c>
      <c r="AH1425" s="7">
        <f>IF(R1425&gt;0,RANK(R1425,(N1425:P1425,Q1425:AE1425)),0)</f>
        <v>0</v>
      </c>
      <c r="AI1425" s="7">
        <f>IF(T1425&gt;0,RANK(T1425,(N1425:P1425,Q1425:AE1425)),0)</f>
        <v>0</v>
      </c>
      <c r="AJ1425" s="7">
        <f>IF(S1425&gt;0,RANK(S1425,(N1425:P1425,Q1425:AE1425)),0)</f>
        <v>4</v>
      </c>
      <c r="AK1425" s="2">
        <f t="shared" si="540"/>
        <v>4.0445861476702073E-2</v>
      </c>
      <c r="AL1425" s="2">
        <f t="shared" si="541"/>
        <v>0</v>
      </c>
      <c r="AM1425" s="2">
        <f t="shared" si="542"/>
        <v>0</v>
      </c>
      <c r="AN1425" s="2">
        <f t="shared" si="543"/>
        <v>9.8822889436225997E-3</v>
      </c>
      <c r="AP1425" t="s">
        <v>367</v>
      </c>
      <c r="AQ1425" t="s">
        <v>1874</v>
      </c>
      <c r="AR1425">
        <v>25</v>
      </c>
      <c r="AT1425" s="97">
        <v>36</v>
      </c>
      <c r="AU1425" s="99">
        <v>67</v>
      </c>
      <c r="AV1425" s="103">
        <f t="shared" si="544"/>
        <v>36067</v>
      </c>
      <c r="AX1425" s="7" t="s">
        <v>1370</v>
      </c>
      <c r="AY1425" s="1">
        <v>17958</v>
      </c>
      <c r="BG1425" s="1">
        <v>75704</v>
      </c>
      <c r="BH1425" s="1">
        <v>4250</v>
      </c>
      <c r="BI1425" s="1">
        <v>90568</v>
      </c>
      <c r="BJ1425" s="1">
        <v>8676</v>
      </c>
      <c r="BK1425" s="1">
        <v>7410</v>
      </c>
      <c r="BL1425" s="1"/>
    </row>
    <row r="1426" spans="1:64" hidden="1" outlineLevel="1">
      <c r="A1426" t="s">
        <v>2016</v>
      </c>
      <c r="B1426" t="s">
        <v>1874</v>
      </c>
      <c r="C1426" s="1">
        <f t="shared" si="533"/>
        <v>40715</v>
      </c>
      <c r="D1426" s="7">
        <f>IF(N1426&gt;0, RANK(N1426,(N1426:P1426,Q1426:AE1426)),0)</f>
        <v>2</v>
      </c>
      <c r="E1426" s="7">
        <f>IF(O1426&gt;0,RANK(O1426,(N1426:P1426,Q1426:AE1426)),0)</f>
        <v>1</v>
      </c>
      <c r="F1426" s="7">
        <f>IF(P1426&gt;0,RANK(P1426,(N1426:P1426,Q1426:AE1426)),0)</f>
        <v>0</v>
      </c>
      <c r="G1426" s="1">
        <f t="shared" si="547"/>
        <v>6438</v>
      </c>
      <c r="H1426" s="2">
        <f t="shared" si="548"/>
        <v>0.15812354169225101</v>
      </c>
      <c r="I1426" s="2"/>
      <c r="J1426" s="2">
        <f t="shared" si="536"/>
        <v>0.39707724425887264</v>
      </c>
      <c r="K1426" s="2">
        <f t="shared" si="537"/>
        <v>0.55520078595112365</v>
      </c>
      <c r="L1426" s="2">
        <f t="shared" si="538"/>
        <v>0</v>
      </c>
      <c r="M1426" s="2">
        <f t="shared" si="539"/>
        <v>4.772196979000376E-2</v>
      </c>
      <c r="N1426" s="59">
        <f t="shared" si="545"/>
        <v>16167</v>
      </c>
      <c r="O1426" s="59">
        <f t="shared" si="546"/>
        <v>22605</v>
      </c>
      <c r="P1426" s="59"/>
      <c r="Q1426" s="59">
        <v>1163</v>
      </c>
      <c r="R1426" s="59"/>
      <c r="S1426" s="59">
        <v>362</v>
      </c>
      <c r="T1426" s="59"/>
      <c r="U1426" s="59">
        <v>285</v>
      </c>
      <c r="V1426" s="59"/>
      <c r="W1426" s="59">
        <v>133</v>
      </c>
      <c r="X1426" s="59"/>
      <c r="Y1426" s="59"/>
      <c r="Z1426" s="59"/>
      <c r="AA1426" s="59"/>
      <c r="AB1426" s="59"/>
      <c r="AC1426" s="59"/>
      <c r="AD1426" s="58"/>
      <c r="AE1426" s="59"/>
      <c r="AG1426" s="7">
        <f>IF(Q1426&gt;0,RANK(Q1426,(N1426:P1426,Q1426:AE1426)),0)</f>
        <v>3</v>
      </c>
      <c r="AH1426" s="7">
        <f>IF(R1426&gt;0,RANK(R1426,(N1426:P1426,Q1426:AE1426)),0)</f>
        <v>0</v>
      </c>
      <c r="AI1426" s="7">
        <f>IF(T1426&gt;0,RANK(T1426,(N1426:P1426,Q1426:AE1426)),0)</f>
        <v>0</v>
      </c>
      <c r="AJ1426" s="7">
        <f>IF(S1426&gt;0,RANK(S1426,(N1426:P1426,Q1426:AE1426)),0)</f>
        <v>4</v>
      </c>
      <c r="AK1426" s="2">
        <f t="shared" si="540"/>
        <v>2.8564411150681566E-2</v>
      </c>
      <c r="AL1426" s="2">
        <f t="shared" si="541"/>
        <v>0</v>
      </c>
      <c r="AM1426" s="2">
        <f t="shared" si="542"/>
        <v>0</v>
      </c>
      <c r="AN1426" s="2">
        <f t="shared" si="543"/>
        <v>8.8910720864546228E-3</v>
      </c>
      <c r="AP1426" t="s">
        <v>2016</v>
      </c>
      <c r="AQ1426" t="s">
        <v>1874</v>
      </c>
      <c r="AR1426">
        <v>0</v>
      </c>
      <c r="AT1426" s="97">
        <v>36</v>
      </c>
      <c r="AU1426" s="99">
        <v>69</v>
      </c>
      <c r="AV1426" s="103">
        <f t="shared" si="544"/>
        <v>36069</v>
      </c>
      <c r="AX1426" s="7" t="s">
        <v>1370</v>
      </c>
      <c r="AY1426" s="1">
        <v>4527</v>
      </c>
      <c r="BG1426" s="1">
        <v>15339</v>
      </c>
      <c r="BH1426" s="1">
        <v>828</v>
      </c>
      <c r="BI1426" s="1">
        <v>19075</v>
      </c>
      <c r="BJ1426" s="1">
        <v>2134</v>
      </c>
      <c r="BK1426" s="1">
        <v>1396</v>
      </c>
    </row>
    <row r="1427" spans="1:64" hidden="1" outlineLevel="1">
      <c r="A1427" t="s">
        <v>1753</v>
      </c>
      <c r="B1427" t="s">
        <v>1874</v>
      </c>
      <c r="C1427" s="1">
        <f t="shared" ref="C1427:C1457" si="549">SUM(N1427:AE1427)</f>
        <v>113765</v>
      </c>
      <c r="D1427" s="7">
        <f>IF(N1427&gt;0, RANK(N1427,(N1427:P1427,Q1427:AE1427)),0)</f>
        <v>2</v>
      </c>
      <c r="E1427" s="7">
        <f>IF(O1427&gt;0,RANK(O1427,(N1427:P1427,Q1427:AE1427)),0)</f>
        <v>1</v>
      </c>
      <c r="F1427" s="7">
        <f>IF(P1427&gt;0,RANK(P1427,(N1427:P1427,Q1427:AE1427)),0)</f>
        <v>0</v>
      </c>
      <c r="G1427" s="1">
        <f t="shared" si="547"/>
        <v>25353</v>
      </c>
      <c r="H1427" s="2">
        <f t="shared" si="548"/>
        <v>0.22285412912582955</v>
      </c>
      <c r="I1427" s="2"/>
      <c r="J1427" s="2">
        <f t="shared" ref="J1427:J1457" si="550">IF($C1427=0,"-",N1427/$C1427)</f>
        <v>0.3741748340878126</v>
      </c>
      <c r="K1427" s="2">
        <f t="shared" ref="K1427:K1457" si="551">IF($C1427=0,"-",O1427/$C1427)</f>
        <v>0.59702896321364218</v>
      </c>
      <c r="L1427" s="2">
        <f t="shared" ref="L1427:L1457" si="552">IF($C1427=0,"-",P1427/$C1427)</f>
        <v>0</v>
      </c>
      <c r="M1427" s="2">
        <f t="shared" ref="M1427:M1457" si="553">IF(C1427=0,"-",(1-J1427-K1427-L1427))</f>
        <v>2.8796202698545215E-2</v>
      </c>
      <c r="N1427" s="59">
        <f t="shared" si="545"/>
        <v>42568</v>
      </c>
      <c r="O1427" s="59">
        <f t="shared" si="546"/>
        <v>67921</v>
      </c>
      <c r="P1427" s="59"/>
      <c r="Q1427" s="59">
        <v>1504</v>
      </c>
      <c r="R1427" s="59"/>
      <c r="S1427" s="59">
        <v>997</v>
      </c>
      <c r="T1427" s="59"/>
      <c r="U1427" s="59">
        <v>500</v>
      </c>
      <c r="V1427" s="59"/>
      <c r="W1427" s="59">
        <v>275</v>
      </c>
      <c r="X1427" s="59"/>
      <c r="Y1427" s="59"/>
      <c r="Z1427" s="59"/>
      <c r="AA1427" s="59"/>
      <c r="AB1427" s="59"/>
      <c r="AC1427" s="59"/>
      <c r="AD1427" s="58"/>
      <c r="AE1427" s="59"/>
      <c r="AG1427" s="7">
        <f>IF(Q1427&gt;0,RANK(Q1427,(N1427:P1427,Q1427:AE1427)),0)</f>
        <v>3</v>
      </c>
      <c r="AH1427" s="7">
        <f>IF(R1427&gt;0,RANK(R1427,(N1427:P1427,Q1427:AE1427)),0)</f>
        <v>0</v>
      </c>
      <c r="AI1427" s="7">
        <f>IF(T1427&gt;0,RANK(T1427,(N1427:P1427,Q1427:AE1427)),0)</f>
        <v>0</v>
      </c>
      <c r="AJ1427" s="7">
        <f>IF(S1427&gt;0,RANK(S1427,(N1427:P1427,Q1427:AE1427)),0)</f>
        <v>4</v>
      </c>
      <c r="AK1427" s="2">
        <f t="shared" ref="AK1427:AK1457" si="554">IF($C1427=0,"-",Q1427/$C1427)</f>
        <v>1.3220234694326023E-2</v>
      </c>
      <c r="AL1427" s="2">
        <f t="shared" ref="AL1427:AL1457" si="555">IF($C1427=0,"-",R1427/$C1427)</f>
        <v>0</v>
      </c>
      <c r="AM1427" s="2">
        <f t="shared" ref="AM1427:AM1457" si="556">IF($C1427=0,"-",T1427/$C1427)</f>
        <v>0</v>
      </c>
      <c r="AN1427" s="2">
        <f t="shared" ref="AN1427:AN1457" si="557">IF($C1427=0,"-",S1427/$C1427)</f>
        <v>8.763679514789258E-3</v>
      </c>
      <c r="AP1427" t="s">
        <v>1753</v>
      </c>
      <c r="AQ1427" t="s">
        <v>1874</v>
      </c>
      <c r="AR1427">
        <v>0</v>
      </c>
      <c r="AT1427" s="97">
        <v>36</v>
      </c>
      <c r="AU1427" s="99">
        <v>71</v>
      </c>
      <c r="AV1427" s="103">
        <f t="shared" si="544"/>
        <v>36071</v>
      </c>
      <c r="AX1427" s="7" t="s">
        <v>1370</v>
      </c>
      <c r="AY1427" s="1">
        <v>9679</v>
      </c>
      <c r="BG1427" s="1">
        <v>40478</v>
      </c>
      <c r="BH1427" s="1">
        <v>2090</v>
      </c>
      <c r="BI1427" s="1">
        <v>55765</v>
      </c>
      <c r="BJ1427" s="1">
        <v>6371</v>
      </c>
      <c r="BK1427" s="1">
        <v>5785</v>
      </c>
      <c r="BL1427" s="1"/>
    </row>
    <row r="1428" spans="1:64" hidden="1" outlineLevel="1">
      <c r="A1428" t="s">
        <v>1707</v>
      </c>
      <c r="B1428" t="s">
        <v>1874</v>
      </c>
      <c r="C1428" s="1">
        <f t="shared" si="549"/>
        <v>14798</v>
      </c>
      <c r="D1428" s="7">
        <f>IF(N1428&gt;0, RANK(N1428,(N1428:P1428,Q1428:AE1428)),0)</f>
        <v>2</v>
      </c>
      <c r="E1428" s="7">
        <f>IF(O1428&gt;0,RANK(O1428,(N1428:P1428,Q1428:AE1428)),0)</f>
        <v>1</v>
      </c>
      <c r="F1428" s="7">
        <f>IF(P1428&gt;0,RANK(P1428,(N1428:P1428,Q1428:AE1428)),0)</f>
        <v>0</v>
      </c>
      <c r="G1428" s="1">
        <f t="shared" si="547"/>
        <v>3418</v>
      </c>
      <c r="H1428" s="2">
        <f t="shared" si="548"/>
        <v>0.23097715907555075</v>
      </c>
      <c r="I1428" s="2"/>
      <c r="J1428" s="2">
        <f t="shared" si="550"/>
        <v>0.35802135423705905</v>
      </c>
      <c r="K1428" s="2">
        <f t="shared" si="551"/>
        <v>0.58899851331260977</v>
      </c>
      <c r="L1428" s="2">
        <f t="shared" si="552"/>
        <v>0</v>
      </c>
      <c r="M1428" s="2">
        <f t="shared" si="553"/>
        <v>5.2980132450331174E-2</v>
      </c>
      <c r="N1428" s="59">
        <f t="shared" si="545"/>
        <v>5298</v>
      </c>
      <c r="O1428" s="59">
        <f t="shared" si="546"/>
        <v>8716</v>
      </c>
      <c r="P1428" s="59"/>
      <c r="Q1428" s="59">
        <v>451</v>
      </c>
      <c r="R1428" s="59"/>
      <c r="S1428" s="59">
        <v>176</v>
      </c>
      <c r="T1428" s="59"/>
      <c r="U1428" s="59">
        <v>95</v>
      </c>
      <c r="V1428" s="59"/>
      <c r="W1428" s="59">
        <v>62</v>
      </c>
      <c r="X1428" s="59"/>
      <c r="Y1428" s="59"/>
      <c r="Z1428" s="59"/>
      <c r="AA1428" s="59"/>
      <c r="AB1428" s="59"/>
      <c r="AC1428" s="59"/>
      <c r="AD1428" s="58"/>
      <c r="AE1428" s="59"/>
      <c r="AG1428" s="7">
        <f>IF(Q1428&gt;0,RANK(Q1428,(N1428:P1428,Q1428:AE1428)),0)</f>
        <v>3</v>
      </c>
      <c r="AH1428" s="7">
        <f>IF(R1428&gt;0,RANK(R1428,(N1428:P1428,Q1428:AE1428)),0)</f>
        <v>0</v>
      </c>
      <c r="AI1428" s="7">
        <f>IF(T1428&gt;0,RANK(T1428,(N1428:P1428,Q1428:AE1428)),0)</f>
        <v>0</v>
      </c>
      <c r="AJ1428" s="7">
        <f>IF(S1428&gt;0,RANK(S1428,(N1428:P1428,Q1428:AE1428)),0)</f>
        <v>4</v>
      </c>
      <c r="AK1428" s="2">
        <f t="shared" si="554"/>
        <v>3.0477091498851198E-2</v>
      </c>
      <c r="AL1428" s="2">
        <f t="shared" si="555"/>
        <v>0</v>
      </c>
      <c r="AM1428" s="2">
        <f t="shared" si="556"/>
        <v>0</v>
      </c>
      <c r="AN1428" s="2">
        <f t="shared" si="557"/>
        <v>1.1893499121502905E-2</v>
      </c>
      <c r="AP1428" t="s">
        <v>1707</v>
      </c>
      <c r="AQ1428" t="s">
        <v>1874</v>
      </c>
      <c r="AR1428">
        <v>0</v>
      </c>
      <c r="AT1428" s="97">
        <v>36</v>
      </c>
      <c r="AU1428" s="99">
        <v>73</v>
      </c>
      <c r="AV1428" s="103">
        <f t="shared" si="544"/>
        <v>36073</v>
      </c>
      <c r="AX1428" s="7" t="s">
        <v>1370</v>
      </c>
      <c r="AY1428" s="1">
        <v>2116</v>
      </c>
      <c r="BG1428" s="1">
        <v>4915</v>
      </c>
      <c r="BH1428" s="1">
        <v>383</v>
      </c>
      <c r="BI1428" s="1">
        <v>7336</v>
      </c>
      <c r="BJ1428" s="1">
        <v>774</v>
      </c>
      <c r="BK1428" s="1">
        <v>606</v>
      </c>
    </row>
    <row r="1429" spans="1:64" hidden="1" outlineLevel="1">
      <c r="A1429" t="s">
        <v>304</v>
      </c>
      <c r="B1429" t="s">
        <v>1874</v>
      </c>
      <c r="C1429" s="1">
        <f t="shared" si="549"/>
        <v>46375</v>
      </c>
      <c r="D1429" s="7">
        <f>IF(N1429&gt;0, RANK(N1429,(N1429:P1429,Q1429:AE1429)),0)</f>
        <v>2</v>
      </c>
      <c r="E1429" s="7">
        <f>IF(O1429&gt;0,RANK(O1429,(N1429:P1429,Q1429:AE1429)),0)</f>
        <v>1</v>
      </c>
      <c r="F1429" s="7">
        <f>IF(P1429&gt;0,RANK(P1429,(N1429:P1429,Q1429:AE1429)),0)</f>
        <v>0</v>
      </c>
      <c r="G1429" s="1">
        <f t="shared" si="547"/>
        <v>9932</v>
      </c>
      <c r="H1429" s="2">
        <f t="shared" si="548"/>
        <v>0.21416711590296497</v>
      </c>
      <c r="I1429" s="2"/>
      <c r="J1429" s="2">
        <f t="shared" si="550"/>
        <v>0.35169811320754718</v>
      </c>
      <c r="K1429" s="2">
        <f t="shared" si="551"/>
        <v>0.56586522911051218</v>
      </c>
      <c r="L1429" s="2">
        <f t="shared" si="552"/>
        <v>0</v>
      </c>
      <c r="M1429" s="2">
        <f t="shared" si="553"/>
        <v>8.2436657681940639E-2</v>
      </c>
      <c r="N1429" s="59">
        <f t="shared" si="545"/>
        <v>16310</v>
      </c>
      <c r="O1429" s="59">
        <f t="shared" si="546"/>
        <v>26242</v>
      </c>
      <c r="P1429" s="59"/>
      <c r="Q1429" s="59">
        <v>2278</v>
      </c>
      <c r="R1429" s="59"/>
      <c r="S1429" s="59">
        <v>857</v>
      </c>
      <c r="T1429" s="59"/>
      <c r="U1429" s="59">
        <v>395</v>
      </c>
      <c r="V1429" s="59"/>
      <c r="W1429" s="59">
        <v>293</v>
      </c>
      <c r="X1429" s="59"/>
      <c r="Y1429" s="59"/>
      <c r="Z1429" s="59"/>
      <c r="AA1429" s="59"/>
      <c r="AB1429" s="59"/>
      <c r="AC1429" s="59"/>
      <c r="AD1429" s="58"/>
      <c r="AE1429" s="59"/>
      <c r="AG1429" s="7">
        <f>IF(Q1429&gt;0,RANK(Q1429,(N1429:P1429,Q1429:AE1429)),0)</f>
        <v>3</v>
      </c>
      <c r="AH1429" s="7">
        <f>IF(R1429&gt;0,RANK(R1429,(N1429:P1429,Q1429:AE1429)),0)</f>
        <v>0</v>
      </c>
      <c r="AI1429" s="7">
        <f>IF(T1429&gt;0,RANK(T1429,(N1429:P1429,Q1429:AE1429)),0)</f>
        <v>0</v>
      </c>
      <c r="AJ1429" s="7">
        <f>IF(S1429&gt;0,RANK(S1429,(N1429:P1429,Q1429:AE1429)),0)</f>
        <v>4</v>
      </c>
      <c r="AK1429" s="2">
        <f t="shared" si="554"/>
        <v>4.9121293800539083E-2</v>
      </c>
      <c r="AL1429" s="2">
        <f t="shared" si="555"/>
        <v>0</v>
      </c>
      <c r="AM1429" s="2">
        <f t="shared" si="556"/>
        <v>0</v>
      </c>
      <c r="AN1429" s="2">
        <f t="shared" si="557"/>
        <v>1.847978436657682E-2</v>
      </c>
      <c r="AP1429" t="s">
        <v>304</v>
      </c>
      <c r="AQ1429" t="s">
        <v>1874</v>
      </c>
      <c r="AR1429">
        <v>23</v>
      </c>
      <c r="AT1429" s="97">
        <v>36</v>
      </c>
      <c r="AU1429" s="99">
        <v>75</v>
      </c>
      <c r="AV1429" s="103">
        <f t="shared" si="544"/>
        <v>36075</v>
      </c>
      <c r="AX1429" s="7" t="s">
        <v>1370</v>
      </c>
      <c r="AY1429" s="1">
        <v>5024</v>
      </c>
      <c r="BG1429" s="1">
        <v>15105</v>
      </c>
      <c r="BH1429" s="1">
        <v>1205</v>
      </c>
      <c r="BI1429" s="1">
        <v>21663</v>
      </c>
      <c r="BJ1429" s="1">
        <v>2594</v>
      </c>
      <c r="BK1429" s="1">
        <v>1985</v>
      </c>
    </row>
    <row r="1430" spans="1:64" hidden="1" outlineLevel="1">
      <c r="A1430" t="s">
        <v>1130</v>
      </c>
      <c r="B1430" t="s">
        <v>1874</v>
      </c>
      <c r="C1430" s="1">
        <f t="shared" si="549"/>
        <v>24418</v>
      </c>
      <c r="D1430" s="7">
        <f>IF(N1430&gt;0, RANK(N1430,(N1430:P1430,Q1430:AE1430)),0)</f>
        <v>2</v>
      </c>
      <c r="E1430" s="7">
        <f>IF(O1430&gt;0,RANK(O1430,(N1430:P1430,Q1430:AE1430)),0)</f>
        <v>1</v>
      </c>
      <c r="F1430" s="7">
        <f>IF(P1430&gt;0,RANK(P1430,(N1430:P1430,Q1430:AE1430)),0)</f>
        <v>0</v>
      </c>
      <c r="G1430" s="1">
        <f t="shared" si="547"/>
        <v>1810</v>
      </c>
      <c r="H1430" s="2">
        <f t="shared" si="548"/>
        <v>7.4125645015971825E-2</v>
      </c>
      <c r="I1430" s="2"/>
      <c r="J1430" s="2">
        <f t="shared" si="550"/>
        <v>0.44090425096240476</v>
      </c>
      <c r="K1430" s="2">
        <f t="shared" si="551"/>
        <v>0.51502989597837656</v>
      </c>
      <c r="L1430" s="2">
        <f t="shared" si="552"/>
        <v>0</v>
      </c>
      <c r="M1430" s="2">
        <f t="shared" si="553"/>
        <v>4.4065853059218618E-2</v>
      </c>
      <c r="N1430" s="59">
        <f t="shared" si="545"/>
        <v>10766</v>
      </c>
      <c r="O1430" s="59">
        <f t="shared" si="546"/>
        <v>12576</v>
      </c>
      <c r="P1430" s="59"/>
      <c r="Q1430" s="59">
        <v>540</v>
      </c>
      <c r="R1430" s="59"/>
      <c r="S1430" s="59">
        <v>252</v>
      </c>
      <c r="T1430" s="59"/>
      <c r="U1430" s="59">
        <v>184</v>
      </c>
      <c r="V1430" s="59"/>
      <c r="W1430" s="59">
        <v>100</v>
      </c>
      <c r="X1430" s="59"/>
      <c r="Y1430" s="59"/>
      <c r="Z1430" s="59"/>
      <c r="AA1430" s="59"/>
      <c r="AB1430" s="59"/>
      <c r="AC1430" s="59"/>
      <c r="AD1430" s="58"/>
      <c r="AE1430" s="59"/>
      <c r="AG1430" s="7">
        <f>IF(Q1430&gt;0,RANK(Q1430,(N1430:P1430,Q1430:AE1430)),0)</f>
        <v>3</v>
      </c>
      <c r="AH1430" s="7">
        <f>IF(R1430&gt;0,RANK(R1430,(N1430:P1430,Q1430:AE1430)),0)</f>
        <v>0</v>
      </c>
      <c r="AI1430" s="7">
        <f>IF(T1430&gt;0,RANK(T1430,(N1430:P1430,Q1430:AE1430)),0)</f>
        <v>0</v>
      </c>
      <c r="AJ1430" s="7">
        <f>IF(S1430&gt;0,RANK(S1430,(N1430:P1430,Q1430:AE1430)),0)</f>
        <v>4</v>
      </c>
      <c r="AK1430" s="2">
        <f t="shared" si="554"/>
        <v>2.2114833319682201E-2</v>
      </c>
      <c r="AL1430" s="2">
        <f t="shared" si="555"/>
        <v>0</v>
      </c>
      <c r="AM1430" s="2">
        <f t="shared" si="556"/>
        <v>0</v>
      </c>
      <c r="AN1430" s="2">
        <f t="shared" si="557"/>
        <v>1.0320255549185028E-2</v>
      </c>
      <c r="AP1430" t="s">
        <v>1130</v>
      </c>
      <c r="AQ1430" t="s">
        <v>1874</v>
      </c>
      <c r="AR1430">
        <v>0</v>
      </c>
      <c r="AT1430" s="97">
        <v>36</v>
      </c>
      <c r="AU1430" s="99">
        <v>77</v>
      </c>
      <c r="AV1430" s="103">
        <f t="shared" si="544"/>
        <v>36077</v>
      </c>
      <c r="AX1430" s="7" t="s">
        <v>1370</v>
      </c>
      <c r="AY1430" s="1">
        <v>2632</v>
      </c>
      <c r="BG1430" s="1">
        <v>10070</v>
      </c>
      <c r="BH1430" s="1">
        <v>696</v>
      </c>
      <c r="BI1430" s="1">
        <v>10742</v>
      </c>
      <c r="BJ1430" s="1">
        <v>963</v>
      </c>
      <c r="BK1430" s="1">
        <v>871</v>
      </c>
    </row>
    <row r="1431" spans="1:64" hidden="1" outlineLevel="1">
      <c r="A1431" t="s">
        <v>1394</v>
      </c>
      <c r="B1431" t="s">
        <v>1874</v>
      </c>
      <c r="C1431" s="1">
        <f t="shared" si="549"/>
        <v>39303</v>
      </c>
      <c r="D1431" s="7">
        <f>IF(N1431&gt;0, RANK(N1431,(N1431:P1431,Q1431:AE1431)),0)</f>
        <v>2</v>
      </c>
      <c r="E1431" s="7">
        <f>IF(O1431&gt;0,RANK(O1431,(N1431:P1431,Q1431:AE1431)),0)</f>
        <v>1</v>
      </c>
      <c r="F1431" s="7">
        <f>IF(P1431&gt;0,RANK(P1431,(N1431:P1431,Q1431:AE1431)),0)</f>
        <v>0</v>
      </c>
      <c r="G1431" s="1">
        <f t="shared" si="547"/>
        <v>11056</v>
      </c>
      <c r="H1431" s="2">
        <f t="shared" si="548"/>
        <v>0.28130168180546017</v>
      </c>
      <c r="I1431" s="2"/>
      <c r="J1431" s="2">
        <f t="shared" si="550"/>
        <v>0.34501183115792688</v>
      </c>
      <c r="K1431" s="2">
        <f t="shared" si="551"/>
        <v>0.626313512963387</v>
      </c>
      <c r="L1431" s="2">
        <f t="shared" si="552"/>
        <v>0</v>
      </c>
      <c r="M1431" s="2">
        <f t="shared" si="553"/>
        <v>2.8674655878686117E-2</v>
      </c>
      <c r="N1431" s="59">
        <f t="shared" si="545"/>
        <v>13560</v>
      </c>
      <c r="O1431" s="59">
        <f t="shared" si="546"/>
        <v>24616</v>
      </c>
      <c r="P1431" s="59"/>
      <c r="Q1431" s="59">
        <v>574</v>
      </c>
      <c r="R1431" s="59"/>
      <c r="S1431" s="59">
        <v>314</v>
      </c>
      <c r="T1431" s="59"/>
      <c r="U1431" s="59">
        <v>152</v>
      </c>
      <c r="V1431" s="59"/>
      <c r="W1431" s="59">
        <v>87</v>
      </c>
      <c r="X1431" s="59"/>
      <c r="Y1431" s="59"/>
      <c r="Z1431" s="59"/>
      <c r="AA1431" s="59"/>
      <c r="AB1431" s="59"/>
      <c r="AC1431" s="59"/>
      <c r="AD1431" s="58"/>
      <c r="AE1431" s="59"/>
      <c r="AG1431" s="7">
        <f>IF(Q1431&gt;0,RANK(Q1431,(N1431:P1431,Q1431:AE1431)),0)</f>
        <v>3</v>
      </c>
      <c r="AH1431" s="7">
        <f>IF(R1431&gt;0,RANK(R1431,(N1431:P1431,Q1431:AE1431)),0)</f>
        <v>0</v>
      </c>
      <c r="AI1431" s="7">
        <f>IF(T1431&gt;0,RANK(T1431,(N1431:P1431,Q1431:AE1431)),0)</f>
        <v>0</v>
      </c>
      <c r="AJ1431" s="7">
        <f>IF(S1431&gt;0,RANK(S1431,(N1431:P1431,Q1431:AE1431)),0)</f>
        <v>4</v>
      </c>
      <c r="AK1431" s="2">
        <f t="shared" si="554"/>
        <v>1.4604483118337022E-2</v>
      </c>
      <c r="AL1431" s="2">
        <f t="shared" si="555"/>
        <v>0</v>
      </c>
      <c r="AM1431" s="2">
        <f t="shared" si="556"/>
        <v>0</v>
      </c>
      <c r="AN1431" s="2">
        <f t="shared" si="557"/>
        <v>7.9892120194387205E-3</v>
      </c>
      <c r="AP1431" t="s">
        <v>1394</v>
      </c>
      <c r="AQ1431" t="s">
        <v>1874</v>
      </c>
      <c r="AR1431">
        <v>19</v>
      </c>
      <c r="AT1431" s="97">
        <v>36</v>
      </c>
      <c r="AU1431" s="99">
        <v>79</v>
      </c>
      <c r="AV1431" s="103">
        <f t="shared" si="544"/>
        <v>36079</v>
      </c>
      <c r="AX1431" s="7" t="s">
        <v>1370</v>
      </c>
      <c r="AY1431" s="1">
        <v>4032</v>
      </c>
      <c r="BG1431" s="1">
        <v>12710</v>
      </c>
      <c r="BH1431" s="1">
        <v>850</v>
      </c>
      <c r="BI1431" s="1">
        <v>19073</v>
      </c>
      <c r="BJ1431" s="1">
        <v>3254</v>
      </c>
      <c r="BK1431" s="1">
        <v>2289</v>
      </c>
      <c r="BL1431" s="1"/>
    </row>
    <row r="1432" spans="1:64" hidden="1" outlineLevel="1">
      <c r="A1432" t="s">
        <v>790</v>
      </c>
      <c r="B1432" t="s">
        <v>1874</v>
      </c>
      <c r="C1432" s="1">
        <f t="shared" si="549"/>
        <v>70603</v>
      </c>
      <c r="D1432" s="7">
        <f>IF(N1432&gt;0, RANK(N1432,(N1432:P1432,Q1432:AE1432)),0)</f>
        <v>2</v>
      </c>
      <c r="E1432" s="7">
        <f>IF(O1432&gt;0,RANK(O1432,(N1432:P1432,Q1432:AE1432)),0)</f>
        <v>1</v>
      </c>
      <c r="F1432" s="7">
        <f>IF(P1432&gt;0,RANK(P1432,(N1432:P1432,Q1432:AE1432)),0)</f>
        <v>0</v>
      </c>
      <c r="G1432" s="1">
        <f t="shared" si="547"/>
        <v>7184</v>
      </c>
      <c r="H1432" s="2">
        <f t="shared" si="548"/>
        <v>0.1017520501961673</v>
      </c>
      <c r="I1432" s="2"/>
      <c r="J1432" s="2">
        <f t="shared" si="550"/>
        <v>0.42638414798238033</v>
      </c>
      <c r="K1432" s="2">
        <f t="shared" si="551"/>
        <v>0.52813619817854762</v>
      </c>
      <c r="L1432" s="2">
        <f t="shared" si="552"/>
        <v>0</v>
      </c>
      <c r="M1432" s="2">
        <f t="shared" si="553"/>
        <v>4.5479653839072043E-2</v>
      </c>
      <c r="N1432" s="59">
        <f t="shared" si="545"/>
        <v>30104</v>
      </c>
      <c r="O1432" s="59">
        <f t="shared" si="546"/>
        <v>37288</v>
      </c>
      <c r="P1432" s="59"/>
      <c r="Q1432" s="59">
        <v>2021</v>
      </c>
      <c r="R1432" s="59"/>
      <c r="S1432" s="59">
        <v>604</v>
      </c>
      <c r="T1432" s="59"/>
      <c r="U1432" s="59">
        <v>374</v>
      </c>
      <c r="V1432" s="59"/>
      <c r="W1432" s="59">
        <v>212</v>
      </c>
      <c r="X1432" s="59"/>
      <c r="Y1432" s="59"/>
      <c r="Z1432" s="59"/>
      <c r="AA1432" s="59"/>
      <c r="AB1432" s="59"/>
      <c r="AC1432" s="59"/>
      <c r="AD1432" s="58"/>
      <c r="AE1432" s="59"/>
      <c r="AG1432" s="7">
        <f>IF(Q1432&gt;0,RANK(Q1432,(N1432:P1432,Q1432:AE1432)),0)</f>
        <v>3</v>
      </c>
      <c r="AH1432" s="7">
        <f>IF(R1432&gt;0,RANK(R1432,(N1432:P1432,Q1432:AE1432)),0)</f>
        <v>0</v>
      </c>
      <c r="AI1432" s="7">
        <f>IF(T1432&gt;0,RANK(T1432,(N1432:P1432,Q1432:AE1432)),0)</f>
        <v>0</v>
      </c>
      <c r="AJ1432" s="7">
        <f>IF(S1432&gt;0,RANK(S1432,(N1432:P1432,Q1432:AE1432)),0)</f>
        <v>4</v>
      </c>
      <c r="AK1432" s="2">
        <f t="shared" si="554"/>
        <v>2.8624845969718E-2</v>
      </c>
      <c r="AL1432" s="2">
        <f t="shared" si="555"/>
        <v>0</v>
      </c>
      <c r="AM1432" s="2">
        <f t="shared" si="556"/>
        <v>0</v>
      </c>
      <c r="AN1432" s="2">
        <f t="shared" si="557"/>
        <v>8.5548772715040439E-3</v>
      </c>
      <c r="AP1432" t="s">
        <v>790</v>
      </c>
      <c r="AQ1432" t="s">
        <v>1874</v>
      </c>
      <c r="AR1432">
        <v>0</v>
      </c>
      <c r="AT1432" s="97">
        <v>36</v>
      </c>
      <c r="AU1432" s="99">
        <v>83</v>
      </c>
      <c r="AV1432" s="103">
        <f t="shared" si="544"/>
        <v>36083</v>
      </c>
      <c r="AX1432" s="7" t="s">
        <v>1370</v>
      </c>
      <c r="AY1432" s="1">
        <v>5163</v>
      </c>
      <c r="BG1432" s="1">
        <v>28335</v>
      </c>
      <c r="BH1432" s="1">
        <v>1769</v>
      </c>
      <c r="BI1432" s="1">
        <v>30630</v>
      </c>
      <c r="BJ1432" s="1">
        <v>3636</v>
      </c>
      <c r="BK1432" s="1">
        <v>3022</v>
      </c>
      <c r="BL1432" s="1"/>
    </row>
    <row r="1433" spans="1:64" hidden="1" outlineLevel="1">
      <c r="A1433" t="s">
        <v>2036</v>
      </c>
      <c r="B1433" t="s">
        <v>1874</v>
      </c>
      <c r="C1433" s="1">
        <f t="shared" si="549"/>
        <v>116287</v>
      </c>
      <c r="D1433" s="7">
        <f>IF(N1433&gt;0, RANK(N1433,(N1433:P1433,Q1433:AE1433)),0)</f>
        <v>2</v>
      </c>
      <c r="E1433" s="7">
        <f>IF(O1433&gt;0,RANK(O1433,(N1433:P1433,Q1433:AE1433)),0)</f>
        <v>1</v>
      </c>
      <c r="F1433" s="7">
        <f>IF(P1433&gt;0,RANK(P1433,(N1433:P1433,Q1433:AE1433)),0)</f>
        <v>0</v>
      </c>
      <c r="G1433" s="1">
        <f t="shared" si="547"/>
        <v>21564</v>
      </c>
      <c r="H1433" s="2">
        <f t="shared" si="548"/>
        <v>0.1854377531452355</v>
      </c>
      <c r="I1433" s="2"/>
      <c r="J1433" s="2">
        <f t="shared" si="550"/>
        <v>0.39785186650270454</v>
      </c>
      <c r="K1433" s="2">
        <f t="shared" si="551"/>
        <v>0.58328961964794002</v>
      </c>
      <c r="L1433" s="2">
        <f t="shared" si="552"/>
        <v>0</v>
      </c>
      <c r="M1433" s="2">
        <f t="shared" si="553"/>
        <v>1.8858513849355441E-2</v>
      </c>
      <c r="N1433" s="59">
        <f t="shared" si="545"/>
        <v>46265</v>
      </c>
      <c r="O1433" s="59">
        <f t="shared" si="546"/>
        <v>67829</v>
      </c>
      <c r="P1433" s="59"/>
      <c r="Q1433" s="59">
        <v>952</v>
      </c>
      <c r="R1433" s="59"/>
      <c r="S1433" s="59">
        <v>718</v>
      </c>
      <c r="T1433" s="59"/>
      <c r="U1433" s="59">
        <v>354</v>
      </c>
      <c r="V1433" s="59"/>
      <c r="W1433" s="59">
        <v>169</v>
      </c>
      <c r="X1433" s="59"/>
      <c r="Y1433" s="59"/>
      <c r="Z1433" s="59"/>
      <c r="AA1433" s="59"/>
      <c r="AB1433" s="59"/>
      <c r="AC1433" s="59"/>
      <c r="AD1433" s="58"/>
      <c r="AE1433" s="59"/>
      <c r="AG1433" s="7">
        <f>IF(Q1433&gt;0,RANK(Q1433,(N1433:P1433,Q1433:AE1433)),0)</f>
        <v>3</v>
      </c>
      <c r="AH1433" s="7">
        <f>IF(R1433&gt;0,RANK(R1433,(N1433:P1433,Q1433:AE1433)),0)</f>
        <v>0</v>
      </c>
      <c r="AI1433" s="7">
        <f>IF(T1433&gt;0,RANK(T1433,(N1433:P1433,Q1433:AE1433)),0)</f>
        <v>0</v>
      </c>
      <c r="AJ1433" s="7">
        <f>IF(S1433&gt;0,RANK(S1433,(N1433:P1433,Q1433:AE1433)),0)</f>
        <v>4</v>
      </c>
      <c r="AK1433" s="2">
        <f t="shared" si="554"/>
        <v>8.1866416710380356E-3</v>
      </c>
      <c r="AL1433" s="2">
        <f t="shared" si="555"/>
        <v>0</v>
      </c>
      <c r="AM1433" s="2">
        <f t="shared" si="556"/>
        <v>0</v>
      </c>
      <c r="AN1433" s="2">
        <f t="shared" si="557"/>
        <v>6.1743789073585185E-3</v>
      </c>
      <c r="AP1433" t="s">
        <v>2036</v>
      </c>
      <c r="AQ1433" t="s">
        <v>1874</v>
      </c>
      <c r="AR1433">
        <v>0</v>
      </c>
      <c r="AT1433" s="97">
        <v>36</v>
      </c>
      <c r="AU1433" s="99">
        <v>87</v>
      </c>
      <c r="AV1433" s="103">
        <f t="shared" si="544"/>
        <v>36087</v>
      </c>
      <c r="AX1433" s="7" t="s">
        <v>1370</v>
      </c>
      <c r="AY1433" s="1">
        <v>6780</v>
      </c>
      <c r="BG1433" s="1">
        <v>44060</v>
      </c>
      <c r="BH1433" s="1">
        <v>2205</v>
      </c>
      <c r="BI1433" s="1">
        <v>55736</v>
      </c>
      <c r="BJ1433" s="1">
        <v>6674</v>
      </c>
      <c r="BK1433" s="1">
        <v>5419</v>
      </c>
      <c r="BL1433" s="1"/>
    </row>
    <row r="1434" spans="1:64" hidden="1" outlineLevel="1">
      <c r="A1434" t="s">
        <v>2116</v>
      </c>
      <c r="B1434" t="s">
        <v>1874</v>
      </c>
      <c r="C1434" s="1">
        <f t="shared" si="549"/>
        <v>38085</v>
      </c>
      <c r="D1434" s="7">
        <f>IF(N1434&gt;0, RANK(N1434,(N1434:P1434,Q1434:AE1434)),0)</f>
        <v>2</v>
      </c>
      <c r="E1434" s="7">
        <f>IF(O1434&gt;0,RANK(O1434,(N1434:P1434,Q1434:AE1434)),0)</f>
        <v>1</v>
      </c>
      <c r="F1434" s="7">
        <f>IF(P1434&gt;0,RANK(P1434,(N1434:P1434,Q1434:AE1434)),0)</f>
        <v>0</v>
      </c>
      <c r="G1434" s="1">
        <f t="shared" si="547"/>
        <v>2130</v>
      </c>
      <c r="H1434" s="2">
        <f t="shared" si="548"/>
        <v>5.5927530523828275E-2</v>
      </c>
      <c r="I1434" s="2"/>
      <c r="J1434" s="2">
        <f t="shared" si="550"/>
        <v>0.44075095181830115</v>
      </c>
      <c r="K1434" s="2">
        <f t="shared" si="551"/>
        <v>0.49667848234212947</v>
      </c>
      <c r="L1434" s="2">
        <f t="shared" si="552"/>
        <v>0</v>
      </c>
      <c r="M1434" s="2">
        <f t="shared" si="553"/>
        <v>6.2570565839569381E-2</v>
      </c>
      <c r="N1434" s="59">
        <f t="shared" si="545"/>
        <v>16786</v>
      </c>
      <c r="O1434" s="59">
        <f t="shared" si="546"/>
        <v>18916</v>
      </c>
      <c r="P1434" s="59"/>
      <c r="Q1434" s="59">
        <v>1321</v>
      </c>
      <c r="R1434" s="59"/>
      <c r="S1434" s="59">
        <v>598</v>
      </c>
      <c r="T1434" s="59"/>
      <c r="U1434" s="59">
        <v>282</v>
      </c>
      <c r="V1434" s="59"/>
      <c r="W1434" s="59">
        <v>182</v>
      </c>
      <c r="X1434" s="59"/>
      <c r="Y1434" s="59"/>
      <c r="Z1434" s="59"/>
      <c r="AA1434" s="59"/>
      <c r="AB1434" s="59"/>
      <c r="AC1434" s="59"/>
      <c r="AD1434" s="58"/>
      <c r="AE1434" s="59"/>
      <c r="AG1434" s="7">
        <f>IF(Q1434&gt;0,RANK(Q1434,(N1434:P1434,Q1434:AE1434)),0)</f>
        <v>3</v>
      </c>
      <c r="AH1434" s="7">
        <f>IF(R1434&gt;0,RANK(R1434,(N1434:P1434,Q1434:AE1434)),0)</f>
        <v>0</v>
      </c>
      <c r="AI1434" s="7">
        <f>IF(T1434&gt;0,RANK(T1434,(N1434:P1434,Q1434:AE1434)),0)</f>
        <v>0</v>
      </c>
      <c r="AJ1434" s="7">
        <f>IF(S1434&gt;0,RANK(S1434,(N1434:P1434,Q1434:AE1434)),0)</f>
        <v>4</v>
      </c>
      <c r="AK1434" s="2">
        <f t="shared" si="554"/>
        <v>3.4685571747407114E-2</v>
      </c>
      <c r="AL1434" s="2">
        <f t="shared" si="555"/>
        <v>0</v>
      </c>
      <c r="AM1434" s="2">
        <f t="shared" si="556"/>
        <v>0</v>
      </c>
      <c r="AN1434" s="2">
        <f t="shared" si="557"/>
        <v>1.5701719837206248E-2</v>
      </c>
      <c r="AP1434" t="s">
        <v>2116</v>
      </c>
      <c r="AQ1434" t="s">
        <v>1874</v>
      </c>
      <c r="AR1434">
        <v>23</v>
      </c>
      <c r="AT1434" s="97">
        <v>36</v>
      </c>
      <c r="AU1434" s="99">
        <v>89</v>
      </c>
      <c r="AV1434" s="103">
        <f t="shared" si="544"/>
        <v>36089</v>
      </c>
      <c r="AX1434" s="7" t="s">
        <v>1370</v>
      </c>
      <c r="AY1434" s="1">
        <v>4784</v>
      </c>
      <c r="BG1434" s="1">
        <v>15593</v>
      </c>
      <c r="BH1434" s="1">
        <v>1193</v>
      </c>
      <c r="BI1434" s="1">
        <v>15910</v>
      </c>
      <c r="BJ1434" s="1">
        <v>1524</v>
      </c>
      <c r="BK1434" s="1">
        <v>1482</v>
      </c>
    </row>
    <row r="1435" spans="1:64" hidden="1" outlineLevel="1">
      <c r="A1435" t="s">
        <v>316</v>
      </c>
      <c r="B1435" t="s">
        <v>1874</v>
      </c>
      <c r="C1435" s="1">
        <f t="shared" si="549"/>
        <v>84041</v>
      </c>
      <c r="D1435" s="7">
        <f>IF(N1435&gt;0, RANK(N1435,(N1435:P1435,Q1435:AE1435)),0)</f>
        <v>2</v>
      </c>
      <c r="E1435" s="7">
        <f>IF(O1435&gt;0,RANK(O1435,(N1435:P1435,Q1435:AE1435)),0)</f>
        <v>1</v>
      </c>
      <c r="F1435" s="7">
        <f>IF(P1435&gt;0,RANK(P1435,(N1435:P1435,Q1435:AE1435)),0)</f>
        <v>0</v>
      </c>
      <c r="G1435" s="1">
        <f t="shared" si="547"/>
        <v>12387</v>
      </c>
      <c r="H1435" s="2">
        <f t="shared" si="548"/>
        <v>0.14739234421294367</v>
      </c>
      <c r="I1435" s="2"/>
      <c r="J1435" s="2">
        <f t="shared" si="550"/>
        <v>0.40442165133684749</v>
      </c>
      <c r="K1435" s="2">
        <f t="shared" si="551"/>
        <v>0.55181399554979116</v>
      </c>
      <c r="L1435" s="2">
        <f t="shared" si="552"/>
        <v>0</v>
      </c>
      <c r="M1435" s="2">
        <f t="shared" si="553"/>
        <v>4.3764353113361354E-2</v>
      </c>
      <c r="N1435" s="59">
        <f t="shared" si="545"/>
        <v>33988</v>
      </c>
      <c r="O1435" s="59">
        <f t="shared" si="546"/>
        <v>46375</v>
      </c>
      <c r="P1435" s="59"/>
      <c r="Q1435" s="59">
        <v>2100</v>
      </c>
      <c r="R1435" s="59"/>
      <c r="S1435" s="59">
        <v>970</v>
      </c>
      <c r="T1435" s="59"/>
      <c r="U1435" s="59">
        <v>396</v>
      </c>
      <c r="V1435" s="59"/>
      <c r="W1435" s="59">
        <v>212</v>
      </c>
      <c r="X1435" s="59"/>
      <c r="Y1435" s="59"/>
      <c r="Z1435" s="59"/>
      <c r="AA1435" s="59"/>
      <c r="AB1435" s="59"/>
      <c r="AC1435" s="59"/>
      <c r="AD1435" s="58"/>
      <c r="AE1435" s="59"/>
      <c r="AG1435" s="7">
        <f>IF(Q1435&gt;0,RANK(Q1435,(N1435:P1435,Q1435:AE1435)),0)</f>
        <v>3</v>
      </c>
      <c r="AH1435" s="7">
        <f>IF(R1435&gt;0,RANK(R1435,(N1435:P1435,Q1435:AE1435)),0)</f>
        <v>0</v>
      </c>
      <c r="AI1435" s="7">
        <f>IF(T1435&gt;0,RANK(T1435,(N1435:P1435,Q1435:AE1435)),0)</f>
        <v>0</v>
      </c>
      <c r="AJ1435" s="7">
        <f>IF(S1435&gt;0,RANK(S1435,(N1435:P1435,Q1435:AE1435)),0)</f>
        <v>4</v>
      </c>
      <c r="AK1435" s="2">
        <f t="shared" si="554"/>
        <v>2.4987803572066015E-2</v>
      </c>
      <c r="AL1435" s="2">
        <f t="shared" si="555"/>
        <v>0</v>
      </c>
      <c r="AM1435" s="2">
        <f t="shared" si="556"/>
        <v>0</v>
      </c>
      <c r="AN1435" s="2">
        <f t="shared" si="557"/>
        <v>1.1541985459478111E-2</v>
      </c>
      <c r="AP1435" t="s">
        <v>316</v>
      </c>
      <c r="AQ1435" t="s">
        <v>1874</v>
      </c>
      <c r="AR1435">
        <v>0</v>
      </c>
      <c r="AT1435" s="97">
        <v>36</v>
      </c>
      <c r="AU1435" s="99">
        <v>91</v>
      </c>
      <c r="AV1435" s="103">
        <f t="shared" si="544"/>
        <v>36091</v>
      </c>
      <c r="AX1435" s="7" t="s">
        <v>1370</v>
      </c>
      <c r="AY1435" s="1">
        <v>7023</v>
      </c>
      <c r="BG1435" s="1">
        <v>32083</v>
      </c>
      <c r="BH1435" s="1">
        <v>1905</v>
      </c>
      <c r="BI1435" s="1">
        <v>39530</v>
      </c>
      <c r="BJ1435" s="1">
        <v>3636</v>
      </c>
      <c r="BK1435" s="1">
        <v>3209</v>
      </c>
      <c r="BL1435" s="1"/>
    </row>
    <row r="1436" spans="1:64" hidden="1" outlineLevel="1">
      <c r="A1436" t="s">
        <v>1920</v>
      </c>
      <c r="B1436" t="s">
        <v>1874</v>
      </c>
      <c r="C1436" s="1">
        <f t="shared" si="549"/>
        <v>69500</v>
      </c>
      <c r="D1436" s="7">
        <f>IF(N1436&gt;0, RANK(N1436,(N1436:P1436,Q1436:AE1436)),0)</f>
        <v>2</v>
      </c>
      <c r="E1436" s="7">
        <f>IF(O1436&gt;0,RANK(O1436,(N1436:P1436,Q1436:AE1436)),0)</f>
        <v>1</v>
      </c>
      <c r="F1436" s="7">
        <f>IF(P1436&gt;0,RANK(P1436,(N1436:P1436,Q1436:AE1436)),0)</f>
        <v>0</v>
      </c>
      <c r="G1436" s="1">
        <f t="shared" si="547"/>
        <v>2950</v>
      </c>
      <c r="H1436" s="2">
        <f t="shared" si="548"/>
        <v>4.2446043165467628E-2</v>
      </c>
      <c r="I1436" s="2"/>
      <c r="J1436" s="2">
        <f t="shared" si="550"/>
        <v>0.4581294964028777</v>
      </c>
      <c r="K1436" s="2">
        <f t="shared" si="551"/>
        <v>0.50057553956834533</v>
      </c>
      <c r="L1436" s="2">
        <f t="shared" si="552"/>
        <v>0</v>
      </c>
      <c r="M1436" s="2">
        <f t="shared" si="553"/>
        <v>4.129496402877697E-2</v>
      </c>
      <c r="N1436" s="59">
        <f t="shared" si="545"/>
        <v>31840</v>
      </c>
      <c r="O1436" s="59">
        <f t="shared" si="546"/>
        <v>34790</v>
      </c>
      <c r="P1436" s="59"/>
      <c r="Q1436" s="59">
        <v>1719</v>
      </c>
      <c r="R1436" s="59"/>
      <c r="S1436" s="59">
        <v>688</v>
      </c>
      <c r="T1436" s="59"/>
      <c r="U1436" s="59">
        <v>288</v>
      </c>
      <c r="V1436" s="59"/>
      <c r="W1436" s="59">
        <v>175</v>
      </c>
      <c r="X1436" s="59"/>
      <c r="Y1436" s="59"/>
      <c r="Z1436" s="59"/>
      <c r="AA1436" s="59"/>
      <c r="AB1436" s="59"/>
      <c r="AC1436" s="59"/>
      <c r="AD1436" s="58"/>
      <c r="AE1436" s="59"/>
      <c r="AG1436" s="7">
        <f>IF(Q1436&gt;0,RANK(Q1436,(N1436:P1436,Q1436:AE1436)),0)</f>
        <v>3</v>
      </c>
      <c r="AH1436" s="7">
        <f>IF(R1436&gt;0,RANK(R1436,(N1436:P1436,Q1436:AE1436)),0)</f>
        <v>0</v>
      </c>
      <c r="AI1436" s="7">
        <f>IF(T1436&gt;0,RANK(T1436,(N1436:P1436,Q1436:AE1436)),0)</f>
        <v>0</v>
      </c>
      <c r="AJ1436" s="7">
        <f>IF(S1436&gt;0,RANK(S1436,(N1436:P1436,Q1436:AE1436)),0)</f>
        <v>4</v>
      </c>
      <c r="AK1436" s="2">
        <f t="shared" si="554"/>
        <v>2.4733812949640287E-2</v>
      </c>
      <c r="AL1436" s="2">
        <f t="shared" si="555"/>
        <v>0</v>
      </c>
      <c r="AM1436" s="2">
        <f t="shared" si="556"/>
        <v>0</v>
      </c>
      <c r="AN1436" s="2">
        <f t="shared" si="557"/>
        <v>9.899280575539569E-3</v>
      </c>
      <c r="AP1436" t="s">
        <v>1920</v>
      </c>
      <c r="AQ1436" t="s">
        <v>1874</v>
      </c>
      <c r="AR1436">
        <v>21</v>
      </c>
      <c r="AT1436" s="97">
        <v>36</v>
      </c>
      <c r="AU1436" s="99">
        <v>93</v>
      </c>
      <c r="AV1436" s="103">
        <f t="shared" si="544"/>
        <v>36093</v>
      </c>
      <c r="AX1436" s="7" t="s">
        <v>1370</v>
      </c>
      <c r="AY1436" s="1">
        <v>5685</v>
      </c>
      <c r="BG1436" s="1">
        <v>29907</v>
      </c>
      <c r="BH1436" s="1">
        <v>1933</v>
      </c>
      <c r="BI1436" s="1">
        <v>28797</v>
      </c>
      <c r="BJ1436" s="1">
        <v>3361</v>
      </c>
      <c r="BK1436" s="1">
        <v>2632</v>
      </c>
      <c r="BL1436" s="1"/>
    </row>
    <row r="1437" spans="1:64" hidden="1" outlineLevel="1">
      <c r="A1437" t="s">
        <v>1337</v>
      </c>
      <c r="B1437" t="s">
        <v>1874</v>
      </c>
      <c r="C1437" s="1">
        <f t="shared" si="549"/>
        <v>13358</v>
      </c>
      <c r="D1437" s="7">
        <f>IF(N1437&gt;0, RANK(N1437,(N1437:P1437,Q1437:AE1437)),0)</f>
        <v>2</v>
      </c>
      <c r="E1437" s="7">
        <f>IF(O1437&gt;0,RANK(O1437,(N1437:P1437,Q1437:AE1437)),0)</f>
        <v>1</v>
      </c>
      <c r="F1437" s="7">
        <f>IF(P1437&gt;0,RANK(P1437,(N1437:P1437,Q1437:AE1437)),0)</f>
        <v>0</v>
      </c>
      <c r="G1437" s="1">
        <f t="shared" si="547"/>
        <v>2458</v>
      </c>
      <c r="H1437" s="2">
        <f t="shared" si="548"/>
        <v>0.18400958227279532</v>
      </c>
      <c r="I1437" s="2"/>
      <c r="J1437" s="2">
        <f t="shared" si="550"/>
        <v>0.38418924988770775</v>
      </c>
      <c r="K1437" s="2">
        <f t="shared" si="551"/>
        <v>0.56819883216050304</v>
      </c>
      <c r="L1437" s="2">
        <f t="shared" si="552"/>
        <v>0</v>
      </c>
      <c r="M1437" s="2">
        <f t="shared" si="553"/>
        <v>4.7611917951789207E-2</v>
      </c>
      <c r="N1437" s="59">
        <f t="shared" si="545"/>
        <v>5132</v>
      </c>
      <c r="O1437" s="59">
        <f t="shared" si="546"/>
        <v>7590</v>
      </c>
      <c r="P1437" s="59"/>
      <c r="Q1437" s="59">
        <v>342</v>
      </c>
      <c r="R1437" s="59"/>
      <c r="S1437" s="59">
        <v>169</v>
      </c>
      <c r="T1437" s="59"/>
      <c r="U1437" s="59">
        <v>80</v>
      </c>
      <c r="V1437" s="59"/>
      <c r="W1437" s="59">
        <v>45</v>
      </c>
      <c r="X1437" s="59"/>
      <c r="Y1437" s="59"/>
      <c r="Z1437" s="59"/>
      <c r="AA1437" s="59"/>
      <c r="AB1437" s="59"/>
      <c r="AC1437" s="59"/>
      <c r="AD1437" s="58"/>
      <c r="AE1437" s="59"/>
      <c r="AG1437" s="7">
        <f>IF(Q1437&gt;0,RANK(Q1437,(N1437:P1437,Q1437:AE1437)),0)</f>
        <v>3</v>
      </c>
      <c r="AH1437" s="7">
        <f>IF(R1437&gt;0,RANK(R1437,(N1437:P1437,Q1437:AE1437)),0)</f>
        <v>0</v>
      </c>
      <c r="AI1437" s="7">
        <f>IF(T1437&gt;0,RANK(T1437,(N1437:P1437,Q1437:AE1437)),0)</f>
        <v>0</v>
      </c>
      <c r="AJ1437" s="7">
        <f>IF(S1437&gt;0,RANK(S1437,(N1437:P1437,Q1437:AE1437)),0)</f>
        <v>4</v>
      </c>
      <c r="AK1437" s="2">
        <f t="shared" si="554"/>
        <v>2.5602635125018716E-2</v>
      </c>
      <c r="AL1437" s="2">
        <f t="shared" si="555"/>
        <v>0</v>
      </c>
      <c r="AM1437" s="2">
        <f t="shared" si="556"/>
        <v>0</v>
      </c>
      <c r="AN1437" s="2">
        <f t="shared" si="557"/>
        <v>1.2651594550082348E-2</v>
      </c>
      <c r="AP1437" t="s">
        <v>1337</v>
      </c>
      <c r="AQ1437" t="s">
        <v>1874</v>
      </c>
      <c r="AR1437">
        <v>21</v>
      </c>
      <c r="AT1437" s="97">
        <v>36</v>
      </c>
      <c r="AU1437" s="99">
        <v>95</v>
      </c>
      <c r="AV1437" s="103">
        <f t="shared" si="544"/>
        <v>36095</v>
      </c>
      <c r="AX1437" s="7" t="s">
        <v>1370</v>
      </c>
      <c r="AY1437" s="1">
        <v>965</v>
      </c>
      <c r="BG1437" s="1">
        <v>4782</v>
      </c>
      <c r="BH1437" s="1">
        <v>350</v>
      </c>
      <c r="BI1437" s="1">
        <v>6354</v>
      </c>
      <c r="BJ1437" s="1">
        <v>747</v>
      </c>
      <c r="BK1437" s="1">
        <v>489</v>
      </c>
    </row>
    <row r="1438" spans="1:64" hidden="1" outlineLevel="1">
      <c r="A1438" t="s">
        <v>880</v>
      </c>
      <c r="B1438" t="s">
        <v>1874</v>
      </c>
      <c r="C1438" s="1">
        <f t="shared" si="549"/>
        <v>7382</v>
      </c>
      <c r="D1438" s="7">
        <f>IF(N1438&gt;0, RANK(N1438,(N1438:P1438,Q1438:AE1438)),0)</f>
        <v>2</v>
      </c>
      <c r="E1438" s="7">
        <f>IF(O1438&gt;0,RANK(O1438,(N1438:P1438,Q1438:AE1438)),0)</f>
        <v>1</v>
      </c>
      <c r="F1438" s="7">
        <f>IF(P1438&gt;0,RANK(P1438,(N1438:P1438,Q1438:AE1438)),0)</f>
        <v>0</v>
      </c>
      <c r="G1438" s="1">
        <f t="shared" si="547"/>
        <v>1837</v>
      </c>
      <c r="H1438" s="2">
        <f t="shared" si="548"/>
        <v>0.24884855052831212</v>
      </c>
      <c r="I1438" s="2"/>
      <c r="J1438" s="2">
        <f t="shared" si="550"/>
        <v>0.35166621511785423</v>
      </c>
      <c r="K1438" s="2">
        <f t="shared" si="551"/>
        <v>0.60051476564616635</v>
      </c>
      <c r="L1438" s="2">
        <f t="shared" si="552"/>
        <v>0</v>
      </c>
      <c r="M1438" s="2">
        <f t="shared" si="553"/>
        <v>4.7819019235979421E-2</v>
      </c>
      <c r="N1438" s="59">
        <f t="shared" si="545"/>
        <v>2596</v>
      </c>
      <c r="O1438" s="59">
        <f t="shared" si="546"/>
        <v>4433</v>
      </c>
      <c r="P1438" s="59"/>
      <c r="Q1438" s="59">
        <v>172</v>
      </c>
      <c r="R1438" s="59"/>
      <c r="S1438" s="59">
        <v>111</v>
      </c>
      <c r="T1438" s="59"/>
      <c r="U1438" s="59">
        <v>45</v>
      </c>
      <c r="V1438" s="59"/>
      <c r="W1438" s="59">
        <v>25</v>
      </c>
      <c r="X1438" s="59"/>
      <c r="Y1438" s="59"/>
      <c r="Z1438" s="59"/>
      <c r="AA1438" s="59"/>
      <c r="AB1438" s="59"/>
      <c r="AC1438" s="59"/>
      <c r="AD1438" s="58"/>
      <c r="AE1438" s="59"/>
      <c r="AG1438" s="7">
        <f>IF(Q1438&gt;0,RANK(Q1438,(N1438:P1438,Q1438:AE1438)),0)</f>
        <v>3</v>
      </c>
      <c r="AH1438" s="7">
        <f>IF(R1438&gt;0,RANK(R1438,(N1438:P1438,Q1438:AE1438)),0)</f>
        <v>0</v>
      </c>
      <c r="AI1438" s="7">
        <f>IF(T1438&gt;0,RANK(T1438,(N1438:P1438,Q1438:AE1438)),0)</f>
        <v>0</v>
      </c>
      <c r="AJ1438" s="7">
        <f>IF(S1438&gt;0,RANK(S1438,(N1438:P1438,Q1438:AE1438)),0)</f>
        <v>4</v>
      </c>
      <c r="AK1438" s="2">
        <f t="shared" si="554"/>
        <v>2.3299918721213762E-2</v>
      </c>
      <c r="AL1438" s="2">
        <f t="shared" si="555"/>
        <v>0</v>
      </c>
      <c r="AM1438" s="2">
        <f t="shared" si="556"/>
        <v>0</v>
      </c>
      <c r="AN1438" s="2">
        <f t="shared" si="557"/>
        <v>1.5036575453806557E-2</v>
      </c>
      <c r="AP1438" t="s">
        <v>880</v>
      </c>
      <c r="AQ1438" t="s">
        <v>1874</v>
      </c>
      <c r="AR1438">
        <v>29</v>
      </c>
      <c r="AT1438" s="97">
        <v>36</v>
      </c>
      <c r="AU1438" s="99">
        <v>97</v>
      </c>
      <c r="AV1438" s="103">
        <f t="shared" si="544"/>
        <v>36097</v>
      </c>
      <c r="AX1438" s="7" t="s">
        <v>1370</v>
      </c>
      <c r="AY1438" s="1">
        <v>916</v>
      </c>
      <c r="BG1438" s="1">
        <v>2402</v>
      </c>
      <c r="BH1438" s="1">
        <v>194</v>
      </c>
      <c r="BI1438" s="1">
        <v>3649</v>
      </c>
      <c r="BJ1438" s="1">
        <v>466</v>
      </c>
      <c r="BK1438" s="1">
        <v>318</v>
      </c>
    </row>
    <row r="1439" spans="1:64" hidden="1" outlineLevel="1">
      <c r="A1439" t="s">
        <v>1275</v>
      </c>
      <c r="B1439" t="s">
        <v>1874</v>
      </c>
      <c r="C1439" s="1">
        <f t="shared" si="549"/>
        <v>13496</v>
      </c>
      <c r="D1439" s="7">
        <f>IF(N1439&gt;0, RANK(N1439,(N1439:P1439,Q1439:AE1439)),0)</f>
        <v>2</v>
      </c>
      <c r="E1439" s="7">
        <f>IF(O1439&gt;0,RANK(O1439,(N1439:P1439,Q1439:AE1439)),0)</f>
        <v>1</v>
      </c>
      <c r="F1439" s="7">
        <f>IF(P1439&gt;0,RANK(P1439,(N1439:P1439,Q1439:AE1439)),0)</f>
        <v>0</v>
      </c>
      <c r="G1439" s="1">
        <f t="shared" si="547"/>
        <v>3276</v>
      </c>
      <c r="H1439" s="2">
        <f t="shared" si="548"/>
        <v>0.24273858921161826</v>
      </c>
      <c r="I1439" s="2"/>
      <c r="J1439" s="2">
        <f t="shared" si="550"/>
        <v>0.35499407231772379</v>
      </c>
      <c r="K1439" s="2">
        <f t="shared" si="551"/>
        <v>0.59773266152934201</v>
      </c>
      <c r="L1439" s="2">
        <f t="shared" si="552"/>
        <v>0</v>
      </c>
      <c r="M1439" s="2">
        <f t="shared" si="553"/>
        <v>4.7273266152934146E-2</v>
      </c>
      <c r="N1439" s="59">
        <f t="shared" si="545"/>
        <v>4791</v>
      </c>
      <c r="O1439" s="59">
        <f t="shared" si="546"/>
        <v>8067</v>
      </c>
      <c r="P1439" s="59"/>
      <c r="Q1439" s="59">
        <v>362</v>
      </c>
      <c r="R1439" s="59"/>
      <c r="S1439" s="59">
        <v>115</v>
      </c>
      <c r="T1439" s="59"/>
      <c r="U1439" s="59">
        <v>103</v>
      </c>
      <c r="V1439" s="59"/>
      <c r="W1439" s="59">
        <v>58</v>
      </c>
      <c r="X1439" s="59"/>
      <c r="Y1439" s="59"/>
      <c r="Z1439" s="59"/>
      <c r="AA1439" s="59"/>
      <c r="AB1439" s="59"/>
      <c r="AC1439" s="59"/>
      <c r="AD1439" s="58"/>
      <c r="AE1439" s="59"/>
      <c r="AG1439" s="7">
        <f>IF(Q1439&gt;0,RANK(Q1439,(N1439:P1439,Q1439:AE1439)),0)</f>
        <v>3</v>
      </c>
      <c r="AH1439" s="7">
        <f>IF(R1439&gt;0,RANK(R1439,(N1439:P1439,Q1439:AE1439)),0)</f>
        <v>0</v>
      </c>
      <c r="AI1439" s="7">
        <f>IF(T1439&gt;0,RANK(T1439,(N1439:P1439,Q1439:AE1439)),0)</f>
        <v>0</v>
      </c>
      <c r="AJ1439" s="7">
        <f>IF(S1439&gt;0,RANK(S1439,(N1439:P1439,Q1439:AE1439)),0)</f>
        <v>4</v>
      </c>
      <c r="AK1439" s="2">
        <f t="shared" si="554"/>
        <v>2.6822762299940722E-2</v>
      </c>
      <c r="AL1439" s="2">
        <f t="shared" si="555"/>
        <v>0</v>
      </c>
      <c r="AM1439" s="2">
        <f t="shared" si="556"/>
        <v>0</v>
      </c>
      <c r="AN1439" s="2">
        <f t="shared" si="557"/>
        <v>8.5210432720806157E-3</v>
      </c>
      <c r="AP1439" t="s">
        <v>1275</v>
      </c>
      <c r="AQ1439" t="s">
        <v>1874</v>
      </c>
      <c r="AR1439">
        <v>24</v>
      </c>
      <c r="AT1439" s="97">
        <v>36</v>
      </c>
      <c r="AU1439" s="99">
        <v>99</v>
      </c>
      <c r="AV1439" s="103">
        <f t="shared" si="544"/>
        <v>36099</v>
      </c>
      <c r="AX1439" s="7" t="s">
        <v>1370</v>
      </c>
      <c r="AY1439" s="1">
        <v>1621</v>
      </c>
      <c r="BG1439" s="1">
        <v>4517</v>
      </c>
      <c r="BH1439" s="1">
        <v>274</v>
      </c>
      <c r="BI1439" s="1">
        <v>6669</v>
      </c>
      <c r="BJ1439" s="1">
        <v>704</v>
      </c>
      <c r="BK1439" s="1">
        <v>694</v>
      </c>
    </row>
    <row r="1440" spans="1:64" hidden="1" outlineLevel="1">
      <c r="A1440" t="s">
        <v>1817</v>
      </c>
      <c r="B1440" t="s">
        <v>1874</v>
      </c>
      <c r="C1440" s="1">
        <f t="shared" si="549"/>
        <v>37532</v>
      </c>
      <c r="D1440" s="7">
        <f>IF(N1440&gt;0, RANK(N1440,(N1440:P1440,Q1440:AE1440)),0)</f>
        <v>2</v>
      </c>
      <c r="E1440" s="7">
        <f>IF(O1440&gt;0,RANK(O1440,(N1440:P1440,Q1440:AE1440)),0)</f>
        <v>1</v>
      </c>
      <c r="F1440" s="7">
        <f>IF(P1440&gt;0,RANK(P1440,(N1440:P1440,Q1440:AE1440)),0)</f>
        <v>0</v>
      </c>
      <c r="G1440" s="1">
        <f t="shared" si="547"/>
        <v>12878</v>
      </c>
      <c r="H1440" s="2">
        <f t="shared" si="548"/>
        <v>0.34312053714163915</v>
      </c>
      <c r="I1440" s="2"/>
      <c r="J1440" s="2">
        <f t="shared" si="550"/>
        <v>0.30565917084088245</v>
      </c>
      <c r="K1440" s="2">
        <f t="shared" si="551"/>
        <v>0.6487797079825216</v>
      </c>
      <c r="L1440" s="2">
        <f t="shared" si="552"/>
        <v>0</v>
      </c>
      <c r="M1440" s="2">
        <f t="shared" si="553"/>
        <v>4.5561121176595942E-2</v>
      </c>
      <c r="N1440" s="59">
        <f t="shared" si="545"/>
        <v>11472</v>
      </c>
      <c r="O1440" s="59">
        <f t="shared" si="546"/>
        <v>24350</v>
      </c>
      <c r="P1440" s="59"/>
      <c r="Q1440" s="59">
        <v>978</v>
      </c>
      <c r="R1440" s="59"/>
      <c r="S1440" s="59">
        <v>368</v>
      </c>
      <c r="T1440" s="59"/>
      <c r="U1440" s="59">
        <v>246</v>
      </c>
      <c r="V1440" s="59"/>
      <c r="W1440" s="59">
        <v>118</v>
      </c>
      <c r="X1440" s="59"/>
      <c r="Y1440" s="59"/>
      <c r="Z1440" s="59"/>
      <c r="AA1440" s="59"/>
      <c r="AB1440" s="59"/>
      <c r="AC1440" s="59"/>
      <c r="AD1440" s="58"/>
      <c r="AE1440" s="59"/>
      <c r="AG1440" s="7">
        <f>IF(Q1440&gt;0,RANK(Q1440,(N1440:P1440,Q1440:AE1440)),0)</f>
        <v>3</v>
      </c>
      <c r="AH1440" s="7">
        <f>IF(R1440&gt;0,RANK(R1440,(N1440:P1440,Q1440:AE1440)),0)</f>
        <v>0</v>
      </c>
      <c r="AI1440" s="7">
        <f>IF(T1440&gt;0,RANK(T1440,(N1440:P1440,Q1440:AE1440)),0)</f>
        <v>0</v>
      </c>
      <c r="AJ1440" s="7">
        <f>IF(S1440&gt;0,RANK(S1440,(N1440:P1440,Q1440:AE1440)),0)</f>
        <v>4</v>
      </c>
      <c r="AK1440" s="2">
        <f t="shared" si="554"/>
        <v>2.6057764041351381E-2</v>
      </c>
      <c r="AL1440" s="2">
        <f t="shared" si="555"/>
        <v>0</v>
      </c>
      <c r="AM1440" s="2">
        <f t="shared" si="556"/>
        <v>0</v>
      </c>
      <c r="AN1440" s="2">
        <f t="shared" si="557"/>
        <v>9.8049664286475532E-3</v>
      </c>
      <c r="AP1440" t="s">
        <v>1817</v>
      </c>
      <c r="AQ1440" t="s">
        <v>1874</v>
      </c>
      <c r="AR1440">
        <v>29</v>
      </c>
      <c r="AT1440" s="97">
        <v>36</v>
      </c>
      <c r="AU1440" s="99">
        <v>101</v>
      </c>
      <c r="AV1440" s="103">
        <f t="shared" si="544"/>
        <v>36101</v>
      </c>
      <c r="AX1440" s="7" t="s">
        <v>1370</v>
      </c>
      <c r="AY1440" s="1">
        <v>4265</v>
      </c>
      <c r="BG1440" s="1">
        <v>10732</v>
      </c>
      <c r="BH1440" s="1">
        <v>740</v>
      </c>
      <c r="BI1440" s="1">
        <v>21223</v>
      </c>
      <c r="BJ1440" s="1">
        <v>1672</v>
      </c>
      <c r="BK1440" s="1">
        <v>1455</v>
      </c>
    </row>
    <row r="1441" spans="1:64" hidden="1" outlineLevel="1">
      <c r="A1441" t="s">
        <v>493</v>
      </c>
      <c r="B1441" t="s">
        <v>1874</v>
      </c>
      <c r="C1441" s="1">
        <f t="shared" si="549"/>
        <v>541191</v>
      </c>
      <c r="D1441" s="7">
        <f>IF(N1441&gt;0, RANK(N1441,(N1441:P1441,Q1441:AE1441)),0)</f>
        <v>2</v>
      </c>
      <c r="E1441" s="7">
        <f>IF(O1441&gt;0,RANK(O1441,(N1441:P1441,Q1441:AE1441)),0)</f>
        <v>1</v>
      </c>
      <c r="F1441" s="7">
        <f>IF(P1441&gt;0,RANK(P1441,(N1441:P1441,Q1441:AE1441)),0)</f>
        <v>0</v>
      </c>
      <c r="G1441" s="1">
        <f t="shared" si="547"/>
        <v>100827</v>
      </c>
      <c r="H1441" s="2">
        <f t="shared" si="548"/>
        <v>0.18630575896494952</v>
      </c>
      <c r="I1441" s="2"/>
      <c r="J1441" s="2">
        <f t="shared" si="550"/>
        <v>0.39299988359008187</v>
      </c>
      <c r="K1441" s="2">
        <f t="shared" si="551"/>
        <v>0.57930564255503136</v>
      </c>
      <c r="L1441" s="2">
        <f t="shared" si="552"/>
        <v>0</v>
      </c>
      <c r="M1441" s="2">
        <f t="shared" si="553"/>
        <v>2.769447385488677E-2</v>
      </c>
      <c r="N1441" s="59">
        <f t="shared" si="545"/>
        <v>212688</v>
      </c>
      <c r="O1441" s="59">
        <f t="shared" si="546"/>
        <v>313515</v>
      </c>
      <c r="P1441" s="59"/>
      <c r="Q1441" s="59">
        <v>6529</v>
      </c>
      <c r="R1441" s="59"/>
      <c r="S1441" s="59">
        <v>5342</v>
      </c>
      <c r="T1441" s="59"/>
      <c r="U1441" s="59">
        <v>2073</v>
      </c>
      <c r="V1441" s="59"/>
      <c r="W1441" s="59">
        <v>1044</v>
      </c>
      <c r="X1441" s="59"/>
      <c r="Y1441" s="59"/>
      <c r="Z1441" s="59"/>
      <c r="AA1441" s="59"/>
      <c r="AB1441" s="59"/>
      <c r="AC1441" s="59"/>
      <c r="AD1441" s="58"/>
      <c r="AE1441" s="59"/>
      <c r="AG1441" s="7">
        <f>IF(Q1441&gt;0,RANK(Q1441,(N1441:P1441,Q1441:AE1441)),0)</f>
        <v>3</v>
      </c>
      <c r="AH1441" s="7">
        <f>IF(R1441&gt;0,RANK(R1441,(N1441:P1441,Q1441:AE1441)),0)</f>
        <v>0</v>
      </c>
      <c r="AI1441" s="7">
        <f>IF(T1441&gt;0,RANK(T1441,(N1441:P1441,Q1441:AE1441)),0)</f>
        <v>0</v>
      </c>
      <c r="AJ1441" s="7">
        <f>IF(S1441&gt;0,RANK(S1441,(N1441:P1441,Q1441:AE1441)),0)</f>
        <v>4</v>
      </c>
      <c r="AK1441" s="2">
        <f t="shared" si="554"/>
        <v>1.2064132626004498E-2</v>
      </c>
      <c r="AL1441" s="2">
        <f t="shared" si="555"/>
        <v>0</v>
      </c>
      <c r="AM1441" s="2">
        <f t="shared" si="556"/>
        <v>0</v>
      </c>
      <c r="AN1441" s="2">
        <f t="shared" si="557"/>
        <v>9.8708219464107867E-3</v>
      </c>
      <c r="AP1441" t="s">
        <v>493</v>
      </c>
      <c r="AQ1441" t="s">
        <v>1874</v>
      </c>
      <c r="AR1441">
        <v>0</v>
      </c>
      <c r="AT1441" s="97">
        <v>36</v>
      </c>
      <c r="AU1441" s="99">
        <v>103</v>
      </c>
      <c r="AV1441" s="103">
        <f t="shared" si="544"/>
        <v>36103</v>
      </c>
      <c r="AX1441" s="7" t="s">
        <v>1370</v>
      </c>
      <c r="AY1441" s="1">
        <v>32118</v>
      </c>
      <c r="BG1441" s="1">
        <v>200755</v>
      </c>
      <c r="BH1441" s="1">
        <v>11933</v>
      </c>
      <c r="BI1441" s="1">
        <v>255744</v>
      </c>
      <c r="BJ1441" s="1">
        <v>30796</v>
      </c>
      <c r="BK1441" s="1">
        <v>26975</v>
      </c>
      <c r="BL1441" s="1"/>
    </row>
    <row r="1442" spans="1:64" hidden="1" outlineLevel="1">
      <c r="A1442" t="s">
        <v>1519</v>
      </c>
      <c r="B1442" t="s">
        <v>1874</v>
      </c>
      <c r="C1442" s="1">
        <f t="shared" si="549"/>
        <v>29464</v>
      </c>
      <c r="D1442" s="7">
        <f>IF(N1442&gt;0, RANK(N1442,(N1442:P1442,Q1442:AE1442)),0)</f>
        <v>2</v>
      </c>
      <c r="E1442" s="7">
        <f>IF(O1442&gt;0,RANK(O1442,(N1442:P1442,Q1442:AE1442)),0)</f>
        <v>1</v>
      </c>
      <c r="F1442" s="7">
        <f>IF(P1442&gt;0,RANK(P1442,(N1442:P1442,Q1442:AE1442)),0)</f>
        <v>0</v>
      </c>
      <c r="G1442" s="1">
        <f t="shared" si="547"/>
        <v>2779</v>
      </c>
      <c r="H1442" s="2">
        <f t="shared" si="548"/>
        <v>9.4318490361118654E-2</v>
      </c>
      <c r="I1442" s="2"/>
      <c r="J1442" s="2">
        <f t="shared" si="550"/>
        <v>0.43734727124626666</v>
      </c>
      <c r="K1442" s="2">
        <f t="shared" si="551"/>
        <v>0.53166576160738532</v>
      </c>
      <c r="L1442" s="2">
        <f t="shared" si="552"/>
        <v>0</v>
      </c>
      <c r="M1442" s="2">
        <f t="shared" si="553"/>
        <v>3.0986967146347966E-2</v>
      </c>
      <c r="N1442" s="59">
        <f t="shared" si="545"/>
        <v>12886</v>
      </c>
      <c r="O1442" s="59">
        <f t="shared" si="546"/>
        <v>15665</v>
      </c>
      <c r="P1442" s="59"/>
      <c r="Q1442" s="59">
        <v>388</v>
      </c>
      <c r="R1442" s="59"/>
      <c r="S1442" s="59">
        <v>260</v>
      </c>
      <c r="T1442" s="59"/>
      <c r="U1442" s="59">
        <v>163</v>
      </c>
      <c r="V1442" s="59"/>
      <c r="W1442" s="59">
        <v>102</v>
      </c>
      <c r="X1442" s="59"/>
      <c r="Y1442" s="59"/>
      <c r="Z1442" s="59"/>
      <c r="AA1442" s="59"/>
      <c r="AB1442" s="59"/>
      <c r="AC1442" s="59"/>
      <c r="AD1442" s="58"/>
      <c r="AE1442" s="59"/>
      <c r="AG1442" s="7">
        <f>IF(Q1442&gt;0,RANK(Q1442,(N1442:P1442,Q1442:AE1442)),0)</f>
        <v>3</v>
      </c>
      <c r="AH1442" s="7">
        <f>IF(R1442&gt;0,RANK(R1442,(N1442:P1442,Q1442:AE1442)),0)</f>
        <v>0</v>
      </c>
      <c r="AI1442" s="7">
        <f>IF(T1442&gt;0,RANK(T1442,(N1442:P1442,Q1442:AE1442)),0)</f>
        <v>0</v>
      </c>
      <c r="AJ1442" s="7">
        <f>IF(S1442&gt;0,RANK(S1442,(N1442:P1442,Q1442:AE1442)),0)</f>
        <v>4</v>
      </c>
      <c r="AK1442" s="2">
        <f t="shared" si="554"/>
        <v>1.316861254412164E-2</v>
      </c>
      <c r="AL1442" s="2">
        <f t="shared" si="555"/>
        <v>0</v>
      </c>
      <c r="AM1442" s="2">
        <f t="shared" si="556"/>
        <v>0</v>
      </c>
      <c r="AN1442" s="2">
        <f t="shared" si="557"/>
        <v>8.8243279934835731E-3</v>
      </c>
      <c r="AP1442" t="s">
        <v>1519</v>
      </c>
      <c r="AQ1442" t="s">
        <v>1874</v>
      </c>
      <c r="AR1442">
        <v>22</v>
      </c>
      <c r="AT1442" s="97">
        <v>36</v>
      </c>
      <c r="AU1442" s="99">
        <v>105</v>
      </c>
      <c r="AV1442" s="103">
        <f t="shared" si="544"/>
        <v>36105</v>
      </c>
      <c r="AX1442" s="7" t="s">
        <v>1370</v>
      </c>
      <c r="AY1442" s="1">
        <v>2721</v>
      </c>
      <c r="BG1442" s="1">
        <v>12233</v>
      </c>
      <c r="BH1442" s="1">
        <v>653</v>
      </c>
      <c r="BI1442" s="1">
        <v>12916</v>
      </c>
      <c r="BJ1442" s="1">
        <v>1758</v>
      </c>
      <c r="BK1442" s="1">
        <v>991</v>
      </c>
    </row>
    <row r="1443" spans="1:64" hidden="1" outlineLevel="1">
      <c r="A1443" t="s">
        <v>1276</v>
      </c>
      <c r="B1443" t="s">
        <v>1874</v>
      </c>
      <c r="C1443" s="1">
        <f t="shared" si="549"/>
        <v>21021</v>
      </c>
      <c r="D1443" s="7">
        <f>IF(N1443&gt;0, RANK(N1443,(N1443:P1443,Q1443:AE1443)),0)</f>
        <v>2</v>
      </c>
      <c r="E1443" s="7">
        <f>IF(O1443&gt;0,RANK(O1443,(N1443:P1443,Q1443:AE1443)),0)</f>
        <v>1</v>
      </c>
      <c r="F1443" s="7">
        <f>IF(P1443&gt;0,RANK(P1443,(N1443:P1443,Q1443:AE1443)),0)</f>
        <v>0</v>
      </c>
      <c r="G1443" s="1">
        <f t="shared" si="547"/>
        <v>4803</v>
      </c>
      <c r="H1443" s="2">
        <f t="shared" si="548"/>
        <v>0.22848579991437135</v>
      </c>
      <c r="I1443" s="2"/>
      <c r="J1443" s="2">
        <f t="shared" si="550"/>
        <v>0.36577708006279436</v>
      </c>
      <c r="K1443" s="2">
        <f t="shared" si="551"/>
        <v>0.59426287997716565</v>
      </c>
      <c r="L1443" s="2">
        <f t="shared" si="552"/>
        <v>0</v>
      </c>
      <c r="M1443" s="2">
        <f t="shared" si="553"/>
        <v>3.9960039960039939E-2</v>
      </c>
      <c r="N1443" s="59">
        <f t="shared" si="545"/>
        <v>7689</v>
      </c>
      <c r="O1443" s="59">
        <f t="shared" si="546"/>
        <v>12492</v>
      </c>
      <c r="P1443" s="59"/>
      <c r="Q1443" s="59">
        <v>446</v>
      </c>
      <c r="R1443" s="59"/>
      <c r="S1443" s="59">
        <v>197</v>
      </c>
      <c r="T1443" s="59"/>
      <c r="U1443" s="59">
        <v>120</v>
      </c>
      <c r="V1443" s="59"/>
      <c r="W1443" s="59">
        <v>77</v>
      </c>
      <c r="X1443" s="59"/>
      <c r="Y1443" s="59"/>
      <c r="Z1443" s="59"/>
      <c r="AA1443" s="59"/>
      <c r="AB1443" s="59"/>
      <c r="AC1443" s="59"/>
      <c r="AD1443" s="58"/>
      <c r="AE1443" s="59"/>
      <c r="AG1443" s="7">
        <f>IF(Q1443&gt;0,RANK(Q1443,(N1443:P1443,Q1443:AE1443)),0)</f>
        <v>3</v>
      </c>
      <c r="AH1443" s="7">
        <f>IF(R1443&gt;0,RANK(R1443,(N1443:P1443,Q1443:AE1443)),0)</f>
        <v>0</v>
      </c>
      <c r="AI1443" s="7">
        <f>IF(T1443&gt;0,RANK(T1443,(N1443:P1443,Q1443:AE1443)),0)</f>
        <v>0</v>
      </c>
      <c r="AJ1443" s="7">
        <f>IF(S1443&gt;0,RANK(S1443,(N1443:P1443,Q1443:AE1443)),0)</f>
        <v>4</v>
      </c>
      <c r="AK1443" s="2">
        <f t="shared" si="554"/>
        <v>2.1216878359735503E-2</v>
      </c>
      <c r="AL1443" s="2">
        <f t="shared" si="555"/>
        <v>0</v>
      </c>
      <c r="AM1443" s="2">
        <f t="shared" si="556"/>
        <v>0</v>
      </c>
      <c r="AN1443" s="2">
        <f t="shared" si="557"/>
        <v>9.3715808001522283E-3</v>
      </c>
      <c r="AP1443" t="s">
        <v>1276</v>
      </c>
      <c r="AQ1443" t="s">
        <v>1874</v>
      </c>
      <c r="AR1443">
        <v>0</v>
      </c>
      <c r="AT1443" s="97">
        <v>36</v>
      </c>
      <c r="AU1443" s="99">
        <v>107</v>
      </c>
      <c r="AV1443" s="103">
        <f t="shared" si="544"/>
        <v>36107</v>
      </c>
      <c r="AX1443" s="7" t="s">
        <v>1370</v>
      </c>
      <c r="AY1443" s="1">
        <v>2234</v>
      </c>
      <c r="BG1443" s="1">
        <v>7279</v>
      </c>
      <c r="BH1443" s="1">
        <v>410</v>
      </c>
      <c r="BI1443" s="1">
        <v>10882</v>
      </c>
      <c r="BJ1443" s="1">
        <v>837</v>
      </c>
      <c r="BK1443" s="1">
        <v>773</v>
      </c>
    </row>
    <row r="1444" spans="1:64" hidden="1" outlineLevel="1">
      <c r="A1444" t="s">
        <v>1016</v>
      </c>
      <c r="B1444" t="s">
        <v>1874</v>
      </c>
      <c r="C1444" s="1">
        <f t="shared" si="549"/>
        <v>37852</v>
      </c>
      <c r="D1444" s="7">
        <f>IF(N1444&gt;0, RANK(N1444,(N1444:P1444,Q1444:AE1444)),0)</f>
        <v>1</v>
      </c>
      <c r="E1444" s="7">
        <f>IF(O1444&gt;0,RANK(O1444,(N1444:P1444,Q1444:AE1444)),0)</f>
        <v>2</v>
      </c>
      <c r="F1444" s="7">
        <f>IF(P1444&gt;0,RANK(P1444,(N1444:P1444,Q1444:AE1444)),0)</f>
        <v>0</v>
      </c>
      <c r="G1444" s="1">
        <f t="shared" si="547"/>
        <v>7558</v>
      </c>
      <c r="H1444" s="2">
        <f t="shared" si="548"/>
        <v>0.19967240832716898</v>
      </c>
      <c r="I1444" s="2"/>
      <c r="J1444" s="2">
        <f t="shared" si="550"/>
        <v>0.58369438867166856</v>
      </c>
      <c r="K1444" s="2">
        <f t="shared" si="551"/>
        <v>0.38402198034449964</v>
      </c>
      <c r="L1444" s="2">
        <f t="shared" si="552"/>
        <v>0</v>
      </c>
      <c r="M1444" s="2">
        <f t="shared" si="553"/>
        <v>3.2283630983831801E-2</v>
      </c>
      <c r="N1444" s="59">
        <f t="shared" si="545"/>
        <v>22094</v>
      </c>
      <c r="O1444" s="59">
        <f t="shared" si="546"/>
        <v>14536</v>
      </c>
      <c r="P1444" s="59"/>
      <c r="Q1444" s="59">
        <v>643</v>
      </c>
      <c r="R1444" s="59"/>
      <c r="S1444" s="59">
        <v>293</v>
      </c>
      <c r="T1444" s="59"/>
      <c r="U1444" s="59">
        <v>175</v>
      </c>
      <c r="V1444" s="59"/>
      <c r="W1444" s="59">
        <v>111</v>
      </c>
      <c r="X1444" s="59"/>
      <c r="Y1444" s="59"/>
      <c r="Z1444" s="59"/>
      <c r="AA1444" s="59"/>
      <c r="AB1444" s="59"/>
      <c r="AC1444" s="59"/>
      <c r="AD1444" s="58"/>
      <c r="AE1444" s="59"/>
      <c r="AG1444" s="7">
        <f>IF(Q1444&gt;0,RANK(Q1444,(N1444:P1444,Q1444:AE1444)),0)</f>
        <v>3</v>
      </c>
      <c r="AH1444" s="7">
        <f>IF(R1444&gt;0,RANK(R1444,(N1444:P1444,Q1444:AE1444)),0)</f>
        <v>0</v>
      </c>
      <c r="AI1444" s="7">
        <f>IF(T1444&gt;0,RANK(T1444,(N1444:P1444,Q1444:AE1444)),0)</f>
        <v>0</v>
      </c>
      <c r="AJ1444" s="7">
        <f>IF(S1444&gt;0,RANK(S1444,(N1444:P1444,Q1444:AE1444)),0)</f>
        <v>4</v>
      </c>
      <c r="AK1444" s="2">
        <f t="shared" si="554"/>
        <v>1.6987213357286274E-2</v>
      </c>
      <c r="AL1444" s="2">
        <f t="shared" si="555"/>
        <v>0</v>
      </c>
      <c r="AM1444" s="2">
        <f t="shared" si="556"/>
        <v>0</v>
      </c>
      <c r="AN1444" s="2">
        <f t="shared" si="557"/>
        <v>7.7406742047976332E-3</v>
      </c>
      <c r="AP1444" t="s">
        <v>1016</v>
      </c>
      <c r="AQ1444" t="s">
        <v>1874</v>
      </c>
      <c r="AR1444">
        <v>0</v>
      </c>
      <c r="AT1444" s="97">
        <v>36</v>
      </c>
      <c r="AU1444" s="99">
        <v>109</v>
      </c>
      <c r="AV1444" s="103">
        <f t="shared" si="544"/>
        <v>36109</v>
      </c>
      <c r="AX1444" s="7" t="s">
        <v>1370</v>
      </c>
      <c r="AY1444" s="1">
        <v>4109</v>
      </c>
      <c r="BG1444" s="1">
        <v>21043</v>
      </c>
      <c r="BH1444" s="1">
        <v>1051</v>
      </c>
      <c r="BI1444" s="1">
        <v>12578</v>
      </c>
      <c r="BJ1444" s="1">
        <v>983</v>
      </c>
      <c r="BK1444" s="1">
        <v>975</v>
      </c>
    </row>
    <row r="1445" spans="1:64" hidden="1" outlineLevel="1">
      <c r="A1445" t="s">
        <v>626</v>
      </c>
      <c r="B1445" t="s">
        <v>1874</v>
      </c>
      <c r="C1445" s="1">
        <f t="shared" si="549"/>
        <v>74835</v>
      </c>
      <c r="D1445" s="7">
        <f>IF(N1445&gt;0, RANK(N1445,(N1445:P1445,Q1445:AE1445)),0)</f>
        <v>2</v>
      </c>
      <c r="E1445" s="7">
        <f>IF(O1445&gt;0,RANK(O1445,(N1445:P1445,Q1445:AE1445)),0)</f>
        <v>1</v>
      </c>
      <c r="F1445" s="7">
        <f>IF(P1445&gt;0,RANK(P1445,(N1445:P1445,Q1445:AE1445)),0)</f>
        <v>0</v>
      </c>
      <c r="G1445" s="1">
        <f t="shared" si="547"/>
        <v>7918</v>
      </c>
      <c r="H1445" s="2">
        <f t="shared" si="548"/>
        <v>0.10580610676822343</v>
      </c>
      <c r="I1445" s="2"/>
      <c r="J1445" s="2">
        <f t="shared" si="550"/>
        <v>0.42643148259504243</v>
      </c>
      <c r="K1445" s="2">
        <f t="shared" si="551"/>
        <v>0.53223758936326582</v>
      </c>
      <c r="L1445" s="2">
        <f t="shared" si="552"/>
        <v>0</v>
      </c>
      <c r="M1445" s="2">
        <f t="shared" si="553"/>
        <v>4.1330928041691806E-2</v>
      </c>
      <c r="N1445" s="59">
        <f t="shared" si="545"/>
        <v>31912</v>
      </c>
      <c r="O1445" s="59">
        <f t="shared" si="546"/>
        <v>39830</v>
      </c>
      <c r="P1445" s="59"/>
      <c r="Q1445" s="59">
        <v>1558</v>
      </c>
      <c r="R1445" s="59"/>
      <c r="S1445" s="59">
        <v>905</v>
      </c>
      <c r="T1445" s="59"/>
      <c r="U1445" s="59">
        <v>371</v>
      </c>
      <c r="V1445" s="59"/>
      <c r="W1445" s="59">
        <v>259</v>
      </c>
      <c r="X1445" s="59"/>
      <c r="Y1445" s="59"/>
      <c r="Z1445" s="59"/>
      <c r="AA1445" s="59"/>
      <c r="AB1445" s="59"/>
      <c r="AC1445" s="59"/>
      <c r="AD1445" s="58"/>
      <c r="AE1445" s="59"/>
      <c r="AG1445" s="7">
        <f>IF(Q1445&gt;0,RANK(Q1445,(N1445:P1445,Q1445:AE1445)),0)</f>
        <v>3</v>
      </c>
      <c r="AH1445" s="7">
        <f>IF(R1445&gt;0,RANK(R1445,(N1445:P1445,Q1445:AE1445)),0)</f>
        <v>0</v>
      </c>
      <c r="AI1445" s="7">
        <f>IF(T1445&gt;0,RANK(T1445,(N1445:P1445,Q1445:AE1445)),0)</f>
        <v>0</v>
      </c>
      <c r="AJ1445" s="7">
        <f>IF(S1445&gt;0,RANK(S1445,(N1445:P1445,Q1445:AE1445)),0)</f>
        <v>4</v>
      </c>
      <c r="AK1445" s="2">
        <f t="shared" si="554"/>
        <v>2.0819135431282155E-2</v>
      </c>
      <c r="AL1445" s="2">
        <f t="shared" si="555"/>
        <v>0</v>
      </c>
      <c r="AM1445" s="2">
        <f t="shared" si="556"/>
        <v>0</v>
      </c>
      <c r="AN1445" s="2">
        <f t="shared" si="557"/>
        <v>1.2093271864769158E-2</v>
      </c>
      <c r="AP1445" t="s">
        <v>626</v>
      </c>
      <c r="AQ1445" t="s">
        <v>1874</v>
      </c>
      <c r="AR1445">
        <v>22</v>
      </c>
      <c r="AT1445" s="97">
        <v>36</v>
      </c>
      <c r="AU1445" s="99">
        <v>111</v>
      </c>
      <c r="AV1445" s="103">
        <f t="shared" si="544"/>
        <v>36111</v>
      </c>
      <c r="AX1445" s="7" t="s">
        <v>1370</v>
      </c>
      <c r="AY1445" s="1">
        <v>6705</v>
      </c>
      <c r="BG1445" s="1">
        <v>29832</v>
      </c>
      <c r="BH1445" s="1">
        <v>2080</v>
      </c>
      <c r="BI1445" s="1">
        <v>31840</v>
      </c>
      <c r="BJ1445" s="1">
        <v>4787</v>
      </c>
      <c r="BK1445" s="1">
        <v>3203</v>
      </c>
      <c r="BL1445" s="1"/>
    </row>
    <row r="1446" spans="1:64" hidden="1" outlineLevel="1">
      <c r="A1446" t="s">
        <v>1881</v>
      </c>
      <c r="B1446" t="s">
        <v>1874</v>
      </c>
      <c r="C1446" s="1">
        <f t="shared" si="549"/>
        <v>26337</v>
      </c>
      <c r="D1446" s="7">
        <f>IF(N1446&gt;0, RANK(N1446,(N1446:P1446,Q1446:AE1446)),0)</f>
        <v>2</v>
      </c>
      <c r="E1446" s="7">
        <f>IF(O1446&gt;0,RANK(O1446,(N1446:P1446,Q1446:AE1446)),0)</f>
        <v>1</v>
      </c>
      <c r="F1446" s="7">
        <f>IF(P1446&gt;0,RANK(P1446,(N1446:P1446,Q1446:AE1446)),0)</f>
        <v>0</v>
      </c>
      <c r="G1446" s="1">
        <f t="shared" si="547"/>
        <v>3698</v>
      </c>
      <c r="H1446" s="2">
        <f t="shared" si="548"/>
        <v>0.14041082887192924</v>
      </c>
      <c r="I1446" s="2"/>
      <c r="J1446" s="2">
        <f t="shared" si="550"/>
        <v>0.40836086114591641</v>
      </c>
      <c r="K1446" s="2">
        <f t="shared" si="551"/>
        <v>0.54877169001784565</v>
      </c>
      <c r="L1446" s="2">
        <f t="shared" si="552"/>
        <v>0</v>
      </c>
      <c r="M1446" s="2">
        <f t="shared" si="553"/>
        <v>4.2867448836237942E-2</v>
      </c>
      <c r="N1446" s="59">
        <f t="shared" si="545"/>
        <v>10755</v>
      </c>
      <c r="O1446" s="59">
        <f t="shared" si="546"/>
        <v>14453</v>
      </c>
      <c r="P1446" s="59"/>
      <c r="Q1446" s="59">
        <v>600</v>
      </c>
      <c r="R1446" s="59"/>
      <c r="S1446" s="59">
        <v>308</v>
      </c>
      <c r="T1446" s="59"/>
      <c r="U1446" s="59">
        <v>143</v>
      </c>
      <c r="V1446" s="59"/>
      <c r="W1446" s="59">
        <v>78</v>
      </c>
      <c r="X1446" s="59"/>
      <c r="Y1446" s="59"/>
      <c r="Z1446" s="59"/>
      <c r="AA1446" s="59"/>
      <c r="AB1446" s="59"/>
      <c r="AC1446" s="59"/>
      <c r="AD1446" s="58"/>
      <c r="AE1446" s="59"/>
      <c r="AG1446" s="7">
        <f>IF(Q1446&gt;0,RANK(Q1446,(N1446:P1446,Q1446:AE1446)),0)</f>
        <v>3</v>
      </c>
      <c r="AH1446" s="7">
        <f>IF(R1446&gt;0,RANK(R1446,(N1446:P1446,Q1446:AE1446)),0)</f>
        <v>0</v>
      </c>
      <c r="AI1446" s="7">
        <f>IF(T1446&gt;0,RANK(T1446,(N1446:P1446,Q1446:AE1446)),0)</f>
        <v>0</v>
      </c>
      <c r="AJ1446" s="7">
        <f>IF(S1446&gt;0,RANK(S1446,(N1446:P1446,Q1446:AE1446)),0)</f>
        <v>4</v>
      </c>
      <c r="AK1446" s="2">
        <f t="shared" si="554"/>
        <v>2.2781637999772182E-2</v>
      </c>
      <c r="AL1446" s="2">
        <f t="shared" si="555"/>
        <v>0</v>
      </c>
      <c r="AM1446" s="2">
        <f t="shared" si="556"/>
        <v>0</v>
      </c>
      <c r="AN1446" s="2">
        <f t="shared" si="557"/>
        <v>1.1694574173216388E-2</v>
      </c>
      <c r="AP1446" t="s">
        <v>1881</v>
      </c>
      <c r="AQ1446" t="s">
        <v>1874</v>
      </c>
      <c r="AR1446">
        <v>20</v>
      </c>
      <c r="AT1446" s="97">
        <v>36</v>
      </c>
      <c r="AU1446" s="99">
        <v>113</v>
      </c>
      <c r="AV1446" s="103">
        <f t="shared" si="544"/>
        <v>36113</v>
      </c>
      <c r="AX1446" s="7" t="s">
        <v>1370</v>
      </c>
      <c r="AY1446" s="1">
        <v>2617</v>
      </c>
      <c r="BG1446" s="1">
        <v>10130</v>
      </c>
      <c r="BH1446" s="1">
        <v>625</v>
      </c>
      <c r="BI1446" s="1">
        <v>12487</v>
      </c>
      <c r="BJ1446" s="1">
        <v>1107</v>
      </c>
      <c r="BK1446" s="1">
        <v>859</v>
      </c>
    </row>
    <row r="1447" spans="1:64" hidden="1" outlineLevel="1">
      <c r="A1447" t="s">
        <v>2040</v>
      </c>
      <c r="B1447" t="s">
        <v>1874</v>
      </c>
      <c r="C1447" s="1">
        <f t="shared" si="549"/>
        <v>22933</v>
      </c>
      <c r="D1447" s="7">
        <f>IF(N1447&gt;0, RANK(N1447,(N1447:P1447,Q1447:AE1447)),0)</f>
        <v>2</v>
      </c>
      <c r="E1447" s="7">
        <f>IF(O1447&gt;0,RANK(O1447,(N1447:P1447,Q1447:AE1447)),0)</f>
        <v>1</v>
      </c>
      <c r="F1447" s="7">
        <f>IF(P1447&gt;0,RANK(P1447,(N1447:P1447,Q1447:AE1447)),0)</f>
        <v>0</v>
      </c>
      <c r="G1447" s="1">
        <f t="shared" si="547"/>
        <v>4144</v>
      </c>
      <c r="H1447" s="2">
        <f t="shared" si="548"/>
        <v>0.18070030087646624</v>
      </c>
      <c r="I1447" s="2"/>
      <c r="J1447" s="2">
        <f t="shared" si="550"/>
        <v>0.38438058692713556</v>
      </c>
      <c r="K1447" s="2">
        <f t="shared" si="551"/>
        <v>0.56508088780360177</v>
      </c>
      <c r="L1447" s="2">
        <f t="shared" si="552"/>
        <v>0</v>
      </c>
      <c r="M1447" s="2">
        <f t="shared" si="553"/>
        <v>5.0538525269262724E-2</v>
      </c>
      <c r="N1447" s="59">
        <f t="shared" si="545"/>
        <v>8815</v>
      </c>
      <c r="O1447" s="59">
        <f t="shared" si="546"/>
        <v>12959</v>
      </c>
      <c r="P1447" s="59"/>
      <c r="Q1447" s="59">
        <v>585</v>
      </c>
      <c r="R1447" s="59"/>
      <c r="S1447" s="59">
        <v>349</v>
      </c>
      <c r="T1447" s="59"/>
      <c r="U1447" s="59">
        <v>139</v>
      </c>
      <c r="V1447" s="59"/>
      <c r="W1447" s="59">
        <v>86</v>
      </c>
      <c r="X1447" s="59"/>
      <c r="Y1447" s="59"/>
      <c r="Z1447" s="59"/>
      <c r="AA1447" s="59"/>
      <c r="AB1447" s="59"/>
      <c r="AC1447" s="59"/>
      <c r="AD1447" s="58"/>
      <c r="AE1447" s="59"/>
      <c r="AG1447" s="7">
        <f>IF(Q1447&gt;0,RANK(Q1447,(N1447:P1447,Q1447:AE1447)),0)</f>
        <v>3</v>
      </c>
      <c r="AH1447" s="7">
        <f>IF(R1447&gt;0,RANK(R1447,(N1447:P1447,Q1447:AE1447)),0)</f>
        <v>0</v>
      </c>
      <c r="AI1447" s="7">
        <f>IF(T1447&gt;0,RANK(T1447,(N1447:P1447,Q1447:AE1447)),0)</f>
        <v>0</v>
      </c>
      <c r="AJ1447" s="7">
        <f>IF(S1447&gt;0,RANK(S1447,(N1447:P1447,Q1447:AE1447)),0)</f>
        <v>4</v>
      </c>
      <c r="AK1447" s="2">
        <f t="shared" si="554"/>
        <v>2.5509091701914271E-2</v>
      </c>
      <c r="AL1447" s="2">
        <f t="shared" si="555"/>
        <v>0</v>
      </c>
      <c r="AM1447" s="2">
        <f t="shared" si="556"/>
        <v>0</v>
      </c>
      <c r="AN1447" s="2">
        <f t="shared" si="557"/>
        <v>1.5218244451227488E-2</v>
      </c>
      <c r="AP1447" t="s">
        <v>2040</v>
      </c>
      <c r="AQ1447" t="s">
        <v>1874</v>
      </c>
      <c r="AR1447">
        <v>20</v>
      </c>
      <c r="AT1447" s="97">
        <v>36</v>
      </c>
      <c r="AU1447" s="99">
        <v>115</v>
      </c>
      <c r="AV1447" s="103">
        <f t="shared" si="544"/>
        <v>36115</v>
      </c>
      <c r="AX1447" s="7" t="s">
        <v>1370</v>
      </c>
      <c r="AY1447" s="1">
        <v>2503</v>
      </c>
      <c r="BG1447" s="1">
        <v>8262</v>
      </c>
      <c r="BH1447" s="1">
        <v>553</v>
      </c>
      <c r="BI1447" s="1">
        <v>11062</v>
      </c>
      <c r="BJ1447" s="1">
        <v>1014</v>
      </c>
      <c r="BK1447" s="1">
        <v>883</v>
      </c>
    </row>
    <row r="1448" spans="1:64" hidden="1" outlineLevel="1">
      <c r="A1448" t="s">
        <v>1882</v>
      </c>
      <c r="B1448" t="s">
        <v>1874</v>
      </c>
      <c r="C1448" s="1">
        <f t="shared" si="549"/>
        <v>35280</v>
      </c>
      <c r="D1448" s="7">
        <f>IF(N1448&gt;0, RANK(N1448,(N1448:P1448,Q1448:AE1448)),0)</f>
        <v>2</v>
      </c>
      <c r="E1448" s="7">
        <f>IF(O1448&gt;0,RANK(O1448,(N1448:P1448,Q1448:AE1448)),0)</f>
        <v>1</v>
      </c>
      <c r="F1448" s="7">
        <f>IF(P1448&gt;0,RANK(P1448,(N1448:P1448,Q1448:AE1448)),0)</f>
        <v>0</v>
      </c>
      <c r="G1448" s="1">
        <f t="shared" si="547"/>
        <v>8652</v>
      </c>
      <c r="H1448" s="2">
        <f t="shared" si="548"/>
        <v>0.24523809523809523</v>
      </c>
      <c r="I1448" s="2"/>
      <c r="J1448" s="2">
        <f t="shared" si="550"/>
        <v>0.35124716553287982</v>
      </c>
      <c r="K1448" s="2">
        <f t="shared" si="551"/>
        <v>0.59648526077097508</v>
      </c>
      <c r="L1448" s="2">
        <f t="shared" si="552"/>
        <v>0</v>
      </c>
      <c r="M1448" s="2">
        <f t="shared" si="553"/>
        <v>5.2267573696145098E-2</v>
      </c>
      <c r="N1448" s="59">
        <f t="shared" si="545"/>
        <v>12392</v>
      </c>
      <c r="O1448" s="59">
        <f t="shared" si="546"/>
        <v>21044</v>
      </c>
      <c r="P1448" s="59"/>
      <c r="Q1448" s="59">
        <v>1108</v>
      </c>
      <c r="R1448" s="59"/>
      <c r="S1448" s="59">
        <v>353</v>
      </c>
      <c r="T1448" s="59"/>
      <c r="U1448" s="59">
        <v>254</v>
      </c>
      <c r="V1448" s="59"/>
      <c r="W1448" s="59">
        <v>129</v>
      </c>
      <c r="X1448" s="59"/>
      <c r="Y1448" s="59"/>
      <c r="Z1448" s="59"/>
      <c r="AA1448" s="59"/>
      <c r="AB1448" s="59"/>
      <c r="AC1448" s="59"/>
      <c r="AD1448" s="58"/>
      <c r="AE1448" s="59"/>
      <c r="AG1448" s="7">
        <f>IF(Q1448&gt;0,RANK(Q1448,(N1448:P1448,Q1448:AE1448)),0)</f>
        <v>3</v>
      </c>
      <c r="AH1448" s="7">
        <f>IF(R1448&gt;0,RANK(R1448,(N1448:P1448,Q1448:AE1448)),0)</f>
        <v>0</v>
      </c>
      <c r="AI1448" s="7">
        <f>IF(T1448&gt;0,RANK(T1448,(N1448:P1448,Q1448:AE1448)),0)</f>
        <v>0</v>
      </c>
      <c r="AJ1448" s="7">
        <f>IF(S1448&gt;0,RANK(S1448,(N1448:P1448,Q1448:AE1448)),0)</f>
        <v>4</v>
      </c>
      <c r="AK1448" s="2">
        <f t="shared" si="554"/>
        <v>3.1405895691609981E-2</v>
      </c>
      <c r="AL1448" s="2">
        <f t="shared" si="555"/>
        <v>0</v>
      </c>
      <c r="AM1448" s="2">
        <f t="shared" si="556"/>
        <v>0</v>
      </c>
      <c r="AN1448" s="2">
        <f t="shared" si="557"/>
        <v>1.0005668934240363E-2</v>
      </c>
      <c r="AP1448" t="s">
        <v>1882</v>
      </c>
      <c r="AQ1448" t="s">
        <v>1874</v>
      </c>
      <c r="AR1448">
        <v>25</v>
      </c>
      <c r="AT1448" s="97">
        <v>36</v>
      </c>
      <c r="AU1448" s="99">
        <v>117</v>
      </c>
      <c r="AV1448" s="103">
        <f t="shared" si="544"/>
        <v>36117</v>
      </c>
      <c r="AX1448" s="7" t="s">
        <v>1370</v>
      </c>
      <c r="AY1448" s="1">
        <v>4350</v>
      </c>
      <c r="BG1448" s="1">
        <v>11650</v>
      </c>
      <c r="BH1448" s="1">
        <v>742</v>
      </c>
      <c r="BI1448" s="1">
        <v>17389</v>
      </c>
      <c r="BJ1448" s="1">
        <v>2155</v>
      </c>
      <c r="BK1448" s="1">
        <v>1500</v>
      </c>
    </row>
    <row r="1449" spans="1:64" hidden="1" outlineLevel="1">
      <c r="A1449" t="s">
        <v>2168</v>
      </c>
      <c r="B1449" t="s">
        <v>1874</v>
      </c>
      <c r="C1449" s="1">
        <f t="shared" si="549"/>
        <v>362127</v>
      </c>
      <c r="D1449" s="7">
        <f>IF(N1449&gt;0, RANK(N1449,(N1449:P1449,Q1449:AE1449)),0)</f>
        <v>2</v>
      </c>
      <c r="E1449" s="7">
        <f>IF(O1449&gt;0,RANK(O1449,(N1449:P1449,Q1449:AE1449)),0)</f>
        <v>1</v>
      </c>
      <c r="F1449" s="7">
        <f>IF(P1449&gt;0,RANK(P1449,(N1449:P1449,Q1449:AE1449)),0)</f>
        <v>0</v>
      </c>
      <c r="G1449" s="1">
        <f t="shared" si="547"/>
        <v>18956</v>
      </c>
      <c r="H1449" s="2">
        <f t="shared" si="548"/>
        <v>5.2346276306378704E-2</v>
      </c>
      <c r="I1449" s="2"/>
      <c r="J1449" s="2">
        <f t="shared" si="550"/>
        <v>0.46314966848647021</v>
      </c>
      <c r="K1449" s="2">
        <f t="shared" si="551"/>
        <v>0.51549594479284888</v>
      </c>
      <c r="L1449" s="2">
        <f t="shared" si="552"/>
        <v>0</v>
      </c>
      <c r="M1449" s="2">
        <f t="shared" si="553"/>
        <v>2.1354386720680907E-2</v>
      </c>
      <c r="N1449" s="59">
        <f t="shared" si="545"/>
        <v>167719</v>
      </c>
      <c r="O1449" s="59">
        <f t="shared" si="546"/>
        <v>186675</v>
      </c>
      <c r="P1449" s="59"/>
      <c r="Q1449" s="59">
        <v>3673</v>
      </c>
      <c r="R1449" s="59"/>
      <c r="S1449" s="59">
        <v>2412</v>
      </c>
      <c r="T1449" s="59"/>
      <c r="U1449" s="59">
        <v>1088</v>
      </c>
      <c r="V1449" s="59"/>
      <c r="W1449" s="59">
        <v>560</v>
      </c>
      <c r="X1449" s="59"/>
      <c r="Y1449" s="59"/>
      <c r="Z1449" s="59"/>
      <c r="AA1449" s="59"/>
      <c r="AB1449" s="59"/>
      <c r="AC1449" s="59"/>
      <c r="AD1449" s="58"/>
      <c r="AE1449" s="59"/>
      <c r="AG1449" s="7">
        <f>IF(Q1449&gt;0,RANK(Q1449,(N1449:P1449,Q1449:AE1449)),0)</f>
        <v>3</v>
      </c>
      <c r="AH1449" s="7">
        <f>IF(R1449&gt;0,RANK(R1449,(N1449:P1449,Q1449:AE1449)),0)</f>
        <v>0</v>
      </c>
      <c r="AI1449" s="7">
        <f>IF(T1449&gt;0,RANK(T1449,(N1449:P1449,Q1449:AE1449)),0)</f>
        <v>0</v>
      </c>
      <c r="AJ1449" s="7">
        <f>IF(S1449&gt;0,RANK(S1449,(N1449:P1449,Q1449:AE1449)),0)</f>
        <v>4</v>
      </c>
      <c r="AK1449" s="2">
        <f t="shared" si="554"/>
        <v>1.0142850436449091E-2</v>
      </c>
      <c r="AL1449" s="2">
        <f t="shared" si="555"/>
        <v>0</v>
      </c>
      <c r="AM1449" s="2">
        <f t="shared" si="556"/>
        <v>0</v>
      </c>
      <c r="AN1449" s="2">
        <f t="shared" si="557"/>
        <v>6.6606466792037047E-3</v>
      </c>
      <c r="AP1449" t="s">
        <v>2168</v>
      </c>
      <c r="AQ1449" t="s">
        <v>1874</v>
      </c>
      <c r="AR1449">
        <v>0</v>
      </c>
      <c r="AT1449" s="97">
        <v>36</v>
      </c>
      <c r="AU1449" s="99">
        <v>119</v>
      </c>
      <c r="AV1449" s="103">
        <f t="shared" ref="AV1449:AV1512" si="558">1000*AT1449+AU1449</f>
        <v>36119</v>
      </c>
      <c r="AX1449" s="7" t="s">
        <v>1370</v>
      </c>
      <c r="AY1449" s="1">
        <v>27002</v>
      </c>
      <c r="BG1449" s="1">
        <v>161696</v>
      </c>
      <c r="BH1449" s="1">
        <v>6023</v>
      </c>
      <c r="BI1449" s="1">
        <v>154253</v>
      </c>
      <c r="BJ1449" s="1">
        <v>19154</v>
      </c>
      <c r="BK1449" s="1">
        <v>13268</v>
      </c>
      <c r="BL1449" s="1"/>
    </row>
    <row r="1450" spans="1:64" hidden="1" outlineLevel="1">
      <c r="A1450" t="s">
        <v>2392</v>
      </c>
      <c r="B1450" t="s">
        <v>1874</v>
      </c>
      <c r="C1450" s="1">
        <f t="shared" si="549"/>
        <v>14759</v>
      </c>
      <c r="D1450" s="7">
        <f>IF(N1450&gt;0, RANK(N1450,(N1450:P1450,Q1450:AE1450)),0)</f>
        <v>2</v>
      </c>
      <c r="E1450" s="7">
        <f>IF(O1450&gt;0,RANK(O1450,(N1450:P1450,Q1450:AE1450)),0)</f>
        <v>1</v>
      </c>
      <c r="F1450" s="7">
        <f>IF(P1450&gt;0,RANK(P1450,(N1450:P1450,Q1450:AE1450)),0)</f>
        <v>0</v>
      </c>
      <c r="G1450" s="1">
        <f t="shared" si="547"/>
        <v>3908</v>
      </c>
      <c r="H1450" s="2">
        <f t="shared" si="548"/>
        <v>0.26478758723490753</v>
      </c>
      <c r="I1450" s="2"/>
      <c r="J1450" s="2">
        <f t="shared" si="550"/>
        <v>0.3362016396774849</v>
      </c>
      <c r="K1450" s="2">
        <f t="shared" si="551"/>
        <v>0.60098922691239243</v>
      </c>
      <c r="L1450" s="2">
        <f t="shared" si="552"/>
        <v>0</v>
      </c>
      <c r="M1450" s="2">
        <f t="shared" si="553"/>
        <v>6.280913341012262E-2</v>
      </c>
      <c r="N1450" s="59">
        <f t="shared" si="545"/>
        <v>4962</v>
      </c>
      <c r="O1450" s="59">
        <f t="shared" si="546"/>
        <v>8870</v>
      </c>
      <c r="P1450" s="59"/>
      <c r="Q1450" s="59">
        <v>485</v>
      </c>
      <c r="R1450" s="59"/>
      <c r="S1450" s="59">
        <v>272</v>
      </c>
      <c r="T1450" s="59"/>
      <c r="U1450" s="59">
        <v>105</v>
      </c>
      <c r="V1450" s="59"/>
      <c r="W1450" s="59">
        <v>65</v>
      </c>
      <c r="X1450" s="59"/>
      <c r="Y1450" s="59"/>
      <c r="Z1450" s="59"/>
      <c r="AA1450" s="59"/>
      <c r="AB1450" s="59"/>
      <c r="AC1450" s="59"/>
      <c r="AD1450" s="58"/>
      <c r="AE1450" s="59"/>
      <c r="AG1450" s="7">
        <f>IF(Q1450&gt;0,RANK(Q1450,(N1450:P1450,Q1450:AE1450)),0)</f>
        <v>3</v>
      </c>
      <c r="AH1450" s="7">
        <f>IF(R1450&gt;0,RANK(R1450,(N1450:P1450,Q1450:AE1450)),0)</f>
        <v>0</v>
      </c>
      <c r="AI1450" s="7">
        <f>IF(T1450&gt;0,RANK(T1450,(N1450:P1450,Q1450:AE1450)),0)</f>
        <v>0</v>
      </c>
      <c r="AJ1450" s="7">
        <f>IF(S1450&gt;0,RANK(S1450,(N1450:P1450,Q1450:AE1450)),0)</f>
        <v>4</v>
      </c>
      <c r="AK1450" s="2">
        <f t="shared" si="554"/>
        <v>3.2861304966461141E-2</v>
      </c>
      <c r="AL1450" s="2">
        <f t="shared" si="555"/>
        <v>0</v>
      </c>
      <c r="AM1450" s="2">
        <f t="shared" si="556"/>
        <v>0</v>
      </c>
      <c r="AN1450" s="2">
        <f t="shared" si="557"/>
        <v>1.8429432888407073E-2</v>
      </c>
      <c r="AP1450" t="s">
        <v>2392</v>
      </c>
      <c r="AQ1450" t="s">
        <v>1874</v>
      </c>
      <c r="AR1450">
        <v>26</v>
      </c>
      <c r="AT1450" s="97">
        <v>36</v>
      </c>
      <c r="AU1450" s="99">
        <v>121</v>
      </c>
      <c r="AV1450" s="103">
        <f t="shared" si="558"/>
        <v>36121</v>
      </c>
      <c r="AX1450" s="7" t="s">
        <v>1370</v>
      </c>
      <c r="AY1450" s="1">
        <v>1758</v>
      </c>
      <c r="BG1450" s="1">
        <v>4567</v>
      </c>
      <c r="BH1450" s="1">
        <v>395</v>
      </c>
      <c r="BI1450" s="1">
        <v>7195</v>
      </c>
      <c r="BJ1450" s="1">
        <v>788</v>
      </c>
      <c r="BK1450" s="1">
        <v>887</v>
      </c>
    </row>
    <row r="1451" spans="1:64" hidden="1" outlineLevel="1">
      <c r="A1451" t="s">
        <v>1936</v>
      </c>
      <c r="B1451" t="s">
        <v>1874</v>
      </c>
      <c r="C1451" s="1">
        <f t="shared" si="549"/>
        <v>9160</v>
      </c>
      <c r="D1451" s="7">
        <f>IF(N1451&gt;0, RANK(N1451,(N1451:P1451,Q1451:AE1451)),0)</f>
        <v>2</v>
      </c>
      <c r="E1451" s="7">
        <f>IF(O1451&gt;0,RANK(O1451,(N1451:P1451,Q1451:AE1451)),0)</f>
        <v>1</v>
      </c>
      <c r="F1451" s="7">
        <f>IF(P1451&gt;0,RANK(P1451,(N1451:P1451,Q1451:AE1451)),0)</f>
        <v>0</v>
      </c>
      <c r="G1451" s="1">
        <f t="shared" si="547"/>
        <v>2140</v>
      </c>
      <c r="H1451" s="2">
        <f t="shared" si="548"/>
        <v>0.23362445414847161</v>
      </c>
      <c r="I1451" s="2"/>
      <c r="J1451" s="2">
        <f t="shared" si="550"/>
        <v>0.35283842794759823</v>
      </c>
      <c r="K1451" s="2">
        <f t="shared" si="551"/>
        <v>0.58646288209606989</v>
      </c>
      <c r="L1451" s="2">
        <f t="shared" si="552"/>
        <v>0</v>
      </c>
      <c r="M1451" s="2">
        <f t="shared" si="553"/>
        <v>6.0698689956331875E-2</v>
      </c>
      <c r="N1451" s="59">
        <f t="shared" si="545"/>
        <v>3232</v>
      </c>
      <c r="O1451" s="59">
        <f t="shared" si="546"/>
        <v>5372</v>
      </c>
      <c r="P1451" s="59"/>
      <c r="Q1451" s="59">
        <v>310</v>
      </c>
      <c r="R1451" s="59"/>
      <c r="S1451" s="59">
        <v>148</v>
      </c>
      <c r="T1451" s="59"/>
      <c r="U1451" s="59">
        <v>62</v>
      </c>
      <c r="V1451" s="59"/>
      <c r="W1451" s="59">
        <v>36</v>
      </c>
      <c r="X1451" s="59"/>
      <c r="Y1451" s="59"/>
      <c r="Z1451" s="59"/>
      <c r="AA1451" s="59"/>
      <c r="AB1451" s="59"/>
      <c r="AC1451" s="59"/>
      <c r="AD1451" s="58"/>
      <c r="AE1451" s="59"/>
      <c r="AG1451" s="7">
        <f>IF(Q1451&gt;0,RANK(Q1451,(N1451:P1451,Q1451:AE1451)),0)</f>
        <v>3</v>
      </c>
      <c r="AH1451" s="7">
        <f>IF(R1451&gt;0,RANK(R1451,(N1451:P1451,Q1451:AE1451)),0)</f>
        <v>0</v>
      </c>
      <c r="AI1451" s="7">
        <f>IF(T1451&gt;0,RANK(T1451,(N1451:P1451,Q1451:AE1451)),0)</f>
        <v>0</v>
      </c>
      <c r="AJ1451" s="7">
        <f>IF(S1451&gt;0,RANK(S1451,(N1451:P1451,Q1451:AE1451)),0)</f>
        <v>4</v>
      </c>
      <c r="AK1451" s="2">
        <f t="shared" si="554"/>
        <v>3.384279475982533E-2</v>
      </c>
      <c r="AL1451" s="2">
        <f t="shared" si="555"/>
        <v>0</v>
      </c>
      <c r="AM1451" s="2">
        <f t="shared" si="556"/>
        <v>0</v>
      </c>
      <c r="AN1451" s="2">
        <f t="shared" si="557"/>
        <v>1.6157205240174673E-2</v>
      </c>
      <c r="AP1451" t="s">
        <v>1936</v>
      </c>
      <c r="AQ1451" t="s">
        <v>1874</v>
      </c>
      <c r="AR1451">
        <v>29</v>
      </c>
      <c r="AT1451" s="97">
        <v>36</v>
      </c>
      <c r="AU1451" s="99">
        <v>123</v>
      </c>
      <c r="AV1451" s="103">
        <f t="shared" si="558"/>
        <v>36123</v>
      </c>
      <c r="AX1451" s="7" t="s">
        <v>1370</v>
      </c>
      <c r="AY1451" s="1">
        <v>1015</v>
      </c>
      <c r="BG1451" s="1">
        <v>3013</v>
      </c>
      <c r="BH1451" s="1">
        <v>219</v>
      </c>
      <c r="BI1451" s="1">
        <v>4496</v>
      </c>
      <c r="BJ1451" s="1">
        <v>516</v>
      </c>
      <c r="BK1451" s="1">
        <v>360</v>
      </c>
    </row>
    <row r="1452" spans="1:64" hidden="1" outlineLevel="1">
      <c r="A1452" t="s">
        <v>2166</v>
      </c>
      <c r="B1452" t="s">
        <v>1874</v>
      </c>
      <c r="C1452" s="1">
        <f t="shared" si="549"/>
        <v>276922</v>
      </c>
      <c r="D1452" s="7">
        <f>IF(N1452&gt;0, RANK(N1452,(N1452:P1452,Q1452:AE1452)),0)</f>
        <v>1</v>
      </c>
      <c r="E1452" s="7">
        <f>IF(O1452&gt;0,RANK(O1452,(N1452:P1452,Q1452:AE1452)),0)</f>
        <v>2</v>
      </c>
      <c r="F1452" s="7">
        <f>IF(P1452&gt;0,RANK(P1452,(N1452:P1452,Q1452:AE1452)),0)</f>
        <v>0</v>
      </c>
      <c r="G1452" s="1">
        <f t="shared" si="547"/>
        <v>97404</v>
      </c>
      <c r="H1452" s="2">
        <f t="shared" si="548"/>
        <v>0.35173803453680097</v>
      </c>
      <c r="I1452" s="2"/>
      <c r="J1452" s="2">
        <f t="shared" si="550"/>
        <v>0.66668231487566898</v>
      </c>
      <c r="K1452" s="2">
        <f t="shared" si="551"/>
        <v>0.31494428033886801</v>
      </c>
      <c r="L1452" s="2">
        <f t="shared" si="552"/>
        <v>0</v>
      </c>
      <c r="M1452" s="2">
        <f t="shared" si="553"/>
        <v>1.837340478546301E-2</v>
      </c>
      <c r="N1452" s="59">
        <f t="shared" si="545"/>
        <v>184619</v>
      </c>
      <c r="O1452" s="59">
        <f t="shared" si="546"/>
        <v>87215</v>
      </c>
      <c r="P1452" s="59"/>
      <c r="Q1452" s="59">
        <v>1582</v>
      </c>
      <c r="R1452" s="59"/>
      <c r="S1452" s="59">
        <v>2433</v>
      </c>
      <c r="T1452" s="59"/>
      <c r="U1452" s="59">
        <v>383</v>
      </c>
      <c r="V1452" s="59"/>
      <c r="W1452" s="59">
        <v>690</v>
      </c>
      <c r="X1452" s="59"/>
      <c r="Y1452" s="59"/>
      <c r="Z1452" s="59"/>
      <c r="AA1452" s="59"/>
      <c r="AB1452" s="59"/>
      <c r="AC1452" s="59"/>
      <c r="AD1452" s="58"/>
      <c r="AE1452" s="59"/>
      <c r="AG1452" s="7">
        <f>IF(Q1452&gt;0,RANK(Q1452,(N1452:P1452,Q1452:AE1452)),0)</f>
        <v>4</v>
      </c>
      <c r="AH1452" s="7">
        <f>IF(R1452&gt;0,RANK(R1452,(N1452:P1452,Q1452:AE1452)),0)</f>
        <v>0</v>
      </c>
      <c r="AI1452" s="7">
        <f>IF(T1452&gt;0,RANK(T1452,(N1452:P1452,Q1452:AE1452)),0)</f>
        <v>0</v>
      </c>
      <c r="AJ1452" s="7">
        <f>IF(S1452&gt;0,RANK(S1452,(N1452:P1452,Q1452:AE1452)),0)</f>
        <v>3</v>
      </c>
      <c r="AK1452" s="2">
        <f t="shared" si="554"/>
        <v>5.7127999942221995E-3</v>
      </c>
      <c r="AL1452" s="2">
        <f t="shared" si="555"/>
        <v>0</v>
      </c>
      <c r="AM1452" s="2">
        <f t="shared" si="556"/>
        <v>0</v>
      </c>
      <c r="AN1452" s="2">
        <f t="shared" si="557"/>
        <v>8.7858675005958349E-3</v>
      </c>
      <c r="AP1452" t="s">
        <v>2166</v>
      </c>
      <c r="AQ1452" t="s">
        <v>1874</v>
      </c>
      <c r="AR1452">
        <v>0</v>
      </c>
      <c r="AT1452" s="97">
        <v>36</v>
      </c>
      <c r="AU1452" s="99">
        <v>5</v>
      </c>
      <c r="AV1452" s="103">
        <f t="shared" si="558"/>
        <v>36005</v>
      </c>
      <c r="AX1452" s="7" t="s">
        <v>1370</v>
      </c>
      <c r="AY1452" s="1">
        <v>43336</v>
      </c>
      <c r="BG1452" s="1">
        <v>177078</v>
      </c>
      <c r="BH1452" s="1">
        <v>7541</v>
      </c>
      <c r="BI1452" s="1">
        <v>73169</v>
      </c>
      <c r="BJ1452" s="1">
        <v>8072</v>
      </c>
      <c r="BK1452" s="1">
        <v>5974</v>
      </c>
      <c r="BL1452" s="1"/>
    </row>
    <row r="1453" spans="1:64" hidden="1" outlineLevel="1">
      <c r="A1453" t="s">
        <v>1266</v>
      </c>
      <c r="B1453" t="s">
        <v>1874</v>
      </c>
      <c r="C1453" s="1">
        <f t="shared" si="549"/>
        <v>536460</v>
      </c>
      <c r="D1453" s="7">
        <f>IF(N1453&gt;0, RANK(N1453,(N1453:P1453,Q1453:AE1453)),0)</f>
        <v>1</v>
      </c>
      <c r="E1453" s="7">
        <f>IF(O1453&gt;0,RANK(O1453,(N1453:P1453,Q1453:AE1453)),0)</f>
        <v>2</v>
      </c>
      <c r="F1453" s="7">
        <f>IF(P1453&gt;0,RANK(P1453,(N1453:P1453,Q1453:AE1453)),0)</f>
        <v>0</v>
      </c>
      <c r="G1453" s="1">
        <f t="shared" si="547"/>
        <v>105066</v>
      </c>
      <c r="H1453" s="2">
        <f t="shared" si="548"/>
        <v>0.19585057599821049</v>
      </c>
      <c r="I1453" s="2"/>
      <c r="J1453" s="2">
        <f t="shared" si="550"/>
        <v>0.58850426872460204</v>
      </c>
      <c r="K1453" s="2">
        <f t="shared" si="551"/>
        <v>0.39265369272639156</v>
      </c>
      <c r="L1453" s="2">
        <f t="shared" si="552"/>
        <v>0</v>
      </c>
      <c r="M1453" s="2">
        <f t="shared" si="553"/>
        <v>1.8842038549006401E-2</v>
      </c>
      <c r="N1453" s="59">
        <f t="shared" si="545"/>
        <v>315709</v>
      </c>
      <c r="O1453" s="59">
        <f t="shared" si="546"/>
        <v>210643</v>
      </c>
      <c r="P1453" s="59"/>
      <c r="Q1453" s="59">
        <v>3020</v>
      </c>
      <c r="R1453" s="59"/>
      <c r="S1453" s="59">
        <v>5005</v>
      </c>
      <c r="T1453" s="59"/>
      <c r="U1453" s="59">
        <v>612</v>
      </c>
      <c r="V1453" s="59"/>
      <c r="W1453" s="59">
        <v>1471</v>
      </c>
      <c r="X1453" s="59"/>
      <c r="Y1453" s="59"/>
      <c r="Z1453" s="59"/>
      <c r="AA1453" s="59"/>
      <c r="AB1453" s="59"/>
      <c r="AC1453" s="59"/>
      <c r="AD1453" s="58"/>
      <c r="AE1453" s="59"/>
      <c r="AG1453" s="7">
        <f>IF(Q1453&gt;0,RANK(Q1453,(N1453:P1453,Q1453:AE1453)),0)</f>
        <v>4</v>
      </c>
      <c r="AH1453" s="7">
        <f>IF(R1453&gt;0,RANK(R1453,(N1453:P1453,Q1453:AE1453)),0)</f>
        <v>0</v>
      </c>
      <c r="AI1453" s="7">
        <f>IF(T1453&gt;0,RANK(T1453,(N1453:P1453,Q1453:AE1453)),0)</f>
        <v>0</v>
      </c>
      <c r="AJ1453" s="7">
        <f>IF(S1453&gt;0,RANK(S1453,(N1453:P1453,Q1453:AE1453)),0)</f>
        <v>3</v>
      </c>
      <c r="AK1453" s="2">
        <f t="shared" si="554"/>
        <v>5.6294970734071508E-3</v>
      </c>
      <c r="AL1453" s="2">
        <f t="shared" si="555"/>
        <v>0</v>
      </c>
      <c r="AM1453" s="2">
        <f t="shared" si="556"/>
        <v>0</v>
      </c>
      <c r="AN1453" s="2">
        <f t="shared" si="557"/>
        <v>9.3296797524512545E-3</v>
      </c>
      <c r="AP1453" t="s">
        <v>1266</v>
      </c>
      <c r="AQ1453" t="s">
        <v>1874</v>
      </c>
      <c r="AR1453">
        <v>0</v>
      </c>
      <c r="AT1453" s="97">
        <v>36</v>
      </c>
      <c r="AU1453" s="99">
        <v>47</v>
      </c>
      <c r="AV1453" s="103">
        <f t="shared" si="558"/>
        <v>36047</v>
      </c>
      <c r="AX1453" s="7" t="s">
        <v>1370</v>
      </c>
      <c r="AY1453" s="1">
        <v>72688</v>
      </c>
      <c r="BG1453" s="1">
        <v>304530</v>
      </c>
      <c r="BH1453" s="1">
        <v>11179</v>
      </c>
      <c r="BI1453" s="1">
        <v>181716</v>
      </c>
      <c r="BJ1453" s="1">
        <v>17287</v>
      </c>
      <c r="BK1453" s="1">
        <v>11640</v>
      </c>
      <c r="BL1453" s="1"/>
    </row>
    <row r="1454" spans="1:64" hidden="1" outlineLevel="1">
      <c r="A1454" t="s">
        <v>1873</v>
      </c>
      <c r="B1454" t="s">
        <v>1874</v>
      </c>
      <c r="C1454" s="1">
        <f t="shared" si="549"/>
        <v>501926</v>
      </c>
      <c r="D1454" s="7">
        <f>IF(N1454&gt;0, RANK(N1454,(N1454:P1454,Q1454:AE1454)),0)</f>
        <v>1</v>
      </c>
      <c r="E1454" s="7">
        <f>IF(O1454&gt;0,RANK(O1454,(N1454:P1454,Q1454:AE1454)),0)</f>
        <v>2</v>
      </c>
      <c r="F1454" s="7">
        <f>IF(P1454&gt;0,RANK(P1454,(N1454:P1454,Q1454:AE1454)),0)</f>
        <v>0</v>
      </c>
      <c r="G1454" s="1">
        <f t="shared" si="547"/>
        <v>272854</v>
      </c>
      <c r="H1454" s="2">
        <f t="shared" si="548"/>
        <v>0.54361399887632833</v>
      </c>
      <c r="I1454" s="2"/>
      <c r="J1454" s="2">
        <f t="shared" si="550"/>
        <v>0.76281563417714959</v>
      </c>
      <c r="K1454" s="2">
        <f t="shared" si="551"/>
        <v>0.21920163530082123</v>
      </c>
      <c r="L1454" s="2">
        <f t="shared" si="552"/>
        <v>0</v>
      </c>
      <c r="M1454" s="2">
        <f t="shared" si="553"/>
        <v>1.7982730522029172E-2</v>
      </c>
      <c r="N1454" s="59">
        <f t="shared" si="545"/>
        <v>382877</v>
      </c>
      <c r="O1454" s="59">
        <f t="shared" si="546"/>
        <v>110023</v>
      </c>
      <c r="P1454" s="59"/>
      <c r="Q1454" s="59">
        <v>4089</v>
      </c>
      <c r="R1454" s="59"/>
      <c r="S1454" s="59">
        <v>2892</v>
      </c>
      <c r="T1454" s="59"/>
      <c r="U1454" s="59">
        <v>743</v>
      </c>
      <c r="V1454" s="59"/>
      <c r="W1454" s="59">
        <v>1302</v>
      </c>
      <c r="X1454" s="59"/>
      <c r="Y1454" s="59"/>
      <c r="Z1454" s="59"/>
      <c r="AA1454" s="59"/>
      <c r="AB1454" s="59"/>
      <c r="AC1454" s="59"/>
      <c r="AD1454" s="58"/>
      <c r="AE1454" s="59"/>
      <c r="AG1454" s="7">
        <f>IF(Q1454&gt;0,RANK(Q1454,(N1454:P1454,Q1454:AE1454)),0)</f>
        <v>3</v>
      </c>
      <c r="AH1454" s="7">
        <f>IF(R1454&gt;0,RANK(R1454,(N1454:P1454,Q1454:AE1454)),0)</f>
        <v>0</v>
      </c>
      <c r="AI1454" s="7">
        <f>IF(T1454&gt;0,RANK(T1454,(N1454:P1454,Q1454:AE1454)),0)</f>
        <v>0</v>
      </c>
      <c r="AJ1454" s="7">
        <f>IF(S1454&gt;0,RANK(S1454,(N1454:P1454,Q1454:AE1454)),0)</f>
        <v>4</v>
      </c>
      <c r="AK1454" s="2">
        <f t="shared" si="554"/>
        <v>8.1466192227539515E-3</v>
      </c>
      <c r="AL1454" s="2">
        <f t="shared" si="555"/>
        <v>0</v>
      </c>
      <c r="AM1454" s="2">
        <f t="shared" si="556"/>
        <v>0</v>
      </c>
      <c r="AN1454" s="2">
        <f t="shared" si="557"/>
        <v>5.7618055251172483E-3</v>
      </c>
      <c r="AP1454" t="s">
        <v>1873</v>
      </c>
      <c r="AQ1454" t="s">
        <v>1874</v>
      </c>
      <c r="AR1454">
        <v>0</v>
      </c>
      <c r="AT1454" s="97">
        <v>36</v>
      </c>
      <c r="AU1454" s="99">
        <v>61</v>
      </c>
      <c r="AV1454" s="103">
        <f t="shared" si="558"/>
        <v>36061</v>
      </c>
      <c r="AX1454" s="7" t="s">
        <v>1370</v>
      </c>
      <c r="AY1454" s="1">
        <v>50752</v>
      </c>
      <c r="BG1454" s="1">
        <v>367571</v>
      </c>
      <c r="BH1454" s="1">
        <v>15306</v>
      </c>
      <c r="BI1454" s="1">
        <v>98089</v>
      </c>
      <c r="BJ1454" s="1">
        <v>6715</v>
      </c>
      <c r="BK1454" s="1">
        <v>5219</v>
      </c>
      <c r="BL1454" s="1"/>
    </row>
    <row r="1455" spans="1:64" hidden="1" outlineLevel="1">
      <c r="A1455" t="s">
        <v>1293</v>
      </c>
      <c r="B1455" t="s">
        <v>1874</v>
      </c>
      <c r="C1455" s="1">
        <f t="shared" si="549"/>
        <v>523149</v>
      </c>
      <c r="D1455" s="7">
        <f>IF(N1455&gt;0, RANK(N1455,(N1455:P1455,Q1455:AE1455)),0)</f>
        <v>1</v>
      </c>
      <c r="E1455" s="7">
        <f>IF(O1455&gt;0,RANK(O1455,(N1455:P1455,Q1455:AE1455)),0)</f>
        <v>2</v>
      </c>
      <c r="F1455" s="7">
        <f>IF(P1455&gt;0,RANK(P1455,(N1455:P1455,Q1455:AE1455)),0)</f>
        <v>0</v>
      </c>
      <c r="G1455" s="1">
        <f t="shared" si="547"/>
        <v>37330</v>
      </c>
      <c r="H1455" s="2">
        <f t="shared" si="548"/>
        <v>7.1356343986130152E-2</v>
      </c>
      <c r="I1455" s="2"/>
      <c r="J1455" s="2">
        <f t="shared" si="550"/>
        <v>0.52707163733467899</v>
      </c>
      <c r="K1455" s="2">
        <f t="shared" si="551"/>
        <v>0.45571529334854888</v>
      </c>
      <c r="L1455" s="2">
        <f t="shared" si="552"/>
        <v>0</v>
      </c>
      <c r="M1455" s="2">
        <f t="shared" si="553"/>
        <v>1.7213069316772134E-2</v>
      </c>
      <c r="N1455" s="59">
        <f t="shared" si="545"/>
        <v>275737</v>
      </c>
      <c r="O1455" s="59">
        <f t="shared" si="546"/>
        <v>238407</v>
      </c>
      <c r="P1455" s="59"/>
      <c r="Q1455" s="59">
        <v>3688</v>
      </c>
      <c r="R1455" s="59"/>
      <c r="S1455" s="59">
        <v>3778</v>
      </c>
      <c r="T1455" s="59"/>
      <c r="U1455" s="59">
        <v>551</v>
      </c>
      <c r="V1455" s="59"/>
      <c r="W1455" s="59">
        <v>988</v>
      </c>
      <c r="X1455" s="59"/>
      <c r="Y1455" s="59"/>
      <c r="Z1455" s="59"/>
      <c r="AA1455" s="59"/>
      <c r="AB1455" s="59"/>
      <c r="AC1455" s="59"/>
      <c r="AD1455" s="58"/>
      <c r="AE1455" s="59"/>
      <c r="AG1455" s="7">
        <f>IF(Q1455&gt;0,RANK(Q1455,(N1455:P1455,Q1455:AE1455)),0)</f>
        <v>4</v>
      </c>
      <c r="AH1455" s="7">
        <f>IF(R1455&gt;0,RANK(R1455,(N1455:P1455,Q1455:AE1455)),0)</f>
        <v>0</v>
      </c>
      <c r="AI1455" s="7">
        <f>IF(T1455&gt;0,RANK(T1455,(N1455:P1455,Q1455:AE1455)),0)</f>
        <v>0</v>
      </c>
      <c r="AJ1455" s="7">
        <f>IF(S1455&gt;0,RANK(S1455,(N1455:P1455,Q1455:AE1455)),0)</f>
        <v>3</v>
      </c>
      <c r="AK1455" s="2">
        <f t="shared" si="554"/>
        <v>7.0496168395619606E-3</v>
      </c>
      <c r="AL1455" s="2">
        <f t="shared" si="555"/>
        <v>0</v>
      </c>
      <c r="AM1455" s="2">
        <f t="shared" si="556"/>
        <v>0</v>
      </c>
      <c r="AN1455" s="2">
        <f t="shared" si="557"/>
        <v>7.2216519576640686E-3</v>
      </c>
      <c r="AP1455" t="s">
        <v>1293</v>
      </c>
      <c r="AQ1455" t="s">
        <v>1874</v>
      </c>
      <c r="AR1455">
        <v>0</v>
      </c>
      <c r="AT1455" s="97">
        <v>36</v>
      </c>
      <c r="AU1455" s="99">
        <v>81</v>
      </c>
      <c r="AV1455" s="103">
        <f t="shared" si="558"/>
        <v>36081</v>
      </c>
      <c r="AX1455" s="7" t="s">
        <v>1370</v>
      </c>
      <c r="AY1455" s="1">
        <v>53925</v>
      </c>
      <c r="BG1455" s="1">
        <v>264761</v>
      </c>
      <c r="BH1455" s="1">
        <v>10976</v>
      </c>
      <c r="BI1455" s="1">
        <v>202130</v>
      </c>
      <c r="BJ1455" s="1">
        <v>22919</v>
      </c>
      <c r="BK1455" s="1">
        <v>13358</v>
      </c>
      <c r="BL1455" s="1"/>
    </row>
    <row r="1456" spans="1:64" hidden="1" outlineLevel="1">
      <c r="A1456" t="s">
        <v>428</v>
      </c>
      <c r="B1456" t="s">
        <v>1874</v>
      </c>
      <c r="C1456" s="1">
        <f t="shared" si="549"/>
        <v>140780</v>
      </c>
      <c r="D1456" s="7">
        <f>IF(N1456&gt;0, RANK(N1456,(N1456:P1456,Q1456:AE1456)),0)</f>
        <v>2</v>
      </c>
      <c r="E1456" s="7">
        <f>IF(O1456&gt;0,RANK(O1456,(N1456:P1456,Q1456:AE1456)),0)</f>
        <v>1</v>
      </c>
      <c r="F1456" s="7">
        <f>IF(P1456&gt;0,RANK(P1456,(N1456:P1456,Q1456:AE1456)),0)</f>
        <v>0</v>
      </c>
      <c r="G1456" s="1">
        <f t="shared" si="547"/>
        <v>51042</v>
      </c>
      <c r="H1456" s="2">
        <f t="shared" si="548"/>
        <v>0.3625657053558744</v>
      </c>
      <c r="I1456" s="2"/>
      <c r="J1456" s="2">
        <f t="shared" si="550"/>
        <v>0.31100298337832077</v>
      </c>
      <c r="K1456" s="2">
        <f t="shared" si="551"/>
        <v>0.67356868873419518</v>
      </c>
      <c r="L1456" s="2">
        <f t="shared" si="552"/>
        <v>0</v>
      </c>
      <c r="M1456" s="2">
        <f t="shared" si="553"/>
        <v>1.542832788748405E-2</v>
      </c>
      <c r="N1456" s="59">
        <f t="shared" si="545"/>
        <v>43783</v>
      </c>
      <c r="O1456" s="59">
        <f t="shared" si="546"/>
        <v>94825</v>
      </c>
      <c r="P1456" s="59"/>
      <c r="Q1456" s="59">
        <v>1071</v>
      </c>
      <c r="R1456" s="59"/>
      <c r="S1456" s="59">
        <v>692</v>
      </c>
      <c r="T1456" s="59"/>
      <c r="U1456" s="59">
        <v>190</v>
      </c>
      <c r="V1456" s="59"/>
      <c r="W1456" s="59">
        <v>219</v>
      </c>
      <c r="X1456" s="59"/>
      <c r="Y1456" s="59"/>
      <c r="Z1456" s="59"/>
      <c r="AA1456" s="59"/>
      <c r="AB1456" s="59"/>
      <c r="AC1456" s="59"/>
      <c r="AD1456" s="58"/>
      <c r="AE1456" s="59"/>
      <c r="AG1456" s="7">
        <f>IF(Q1456&gt;0,RANK(Q1456,(N1456:P1456,Q1456:AE1456)),0)</f>
        <v>3</v>
      </c>
      <c r="AH1456" s="7">
        <f>IF(R1456&gt;0,RANK(R1456,(N1456:P1456,Q1456:AE1456)),0)</f>
        <v>0</v>
      </c>
      <c r="AI1456" s="7">
        <f>IF(T1456&gt;0,RANK(T1456,(N1456:P1456,Q1456:AE1456)),0)</f>
        <v>0</v>
      </c>
      <c r="AJ1456" s="7">
        <f>IF(S1456&gt;0,RANK(S1456,(N1456:P1456,Q1456:AE1456)),0)</f>
        <v>4</v>
      </c>
      <c r="AK1456" s="2">
        <f t="shared" si="554"/>
        <v>7.6076147179997156E-3</v>
      </c>
      <c r="AL1456" s="2">
        <f t="shared" si="555"/>
        <v>0</v>
      </c>
      <c r="AM1456" s="2">
        <f t="shared" si="556"/>
        <v>0</v>
      </c>
      <c r="AN1456" s="2">
        <f t="shared" si="557"/>
        <v>4.9154709475777809E-3</v>
      </c>
      <c r="AP1456" t="s">
        <v>428</v>
      </c>
      <c r="AQ1456" t="s">
        <v>1874</v>
      </c>
      <c r="AR1456">
        <v>13</v>
      </c>
      <c r="AT1456" s="97">
        <v>36</v>
      </c>
      <c r="AU1456" s="99">
        <v>85</v>
      </c>
      <c r="AV1456" s="103">
        <f t="shared" si="558"/>
        <v>36085</v>
      </c>
      <c r="AX1456" s="7" t="s">
        <v>1370</v>
      </c>
      <c r="AY1456" s="1">
        <v>11535</v>
      </c>
      <c r="BG1456" s="1">
        <v>41267</v>
      </c>
      <c r="BH1456" s="1">
        <v>2516</v>
      </c>
      <c r="BI1456" s="1">
        <v>77606</v>
      </c>
      <c r="BJ1456" s="1">
        <v>10400</v>
      </c>
      <c r="BK1456" s="1">
        <v>6819</v>
      </c>
      <c r="BL1456" s="1"/>
    </row>
    <row r="1457" spans="1:64" collapsed="1">
      <c r="A1457" t="s">
        <v>1873</v>
      </c>
      <c r="B1457" t="s">
        <v>1894</v>
      </c>
      <c r="C1457" s="1">
        <f t="shared" si="549"/>
        <v>6458826</v>
      </c>
      <c r="D1457" s="7">
        <f>IF(N1457&gt;0, RANK(N1457,(N1457:P1457,Q1457:AE1457)),0)</f>
        <v>2</v>
      </c>
      <c r="E1457" s="7">
        <f>IF(O1457&gt;0,RANK(O1457,(N1457:P1457,Q1457:AE1457)),0)</f>
        <v>1</v>
      </c>
      <c r="F1457" s="7">
        <f>IF(P1457&gt;0,RANK(P1457,(N1457:P1457,Q1457:AE1457)),0)</f>
        <v>0</v>
      </c>
      <c r="G1457" s="1">
        <f t="shared" si="547"/>
        <v>80794</v>
      </c>
      <c r="H1457" s="2">
        <f t="shared" si="548"/>
        <v>1.2509084468291916E-2</v>
      </c>
      <c r="I1457" s="2"/>
      <c r="J1457" s="2">
        <f t="shared" si="550"/>
        <v>0.47782677533037737</v>
      </c>
      <c r="K1457" s="2">
        <f t="shared" si="551"/>
        <v>0.49033585979866928</v>
      </c>
      <c r="L1457" s="2">
        <f t="shared" si="552"/>
        <v>0</v>
      </c>
      <c r="M1457" s="2">
        <f t="shared" si="553"/>
        <v>3.18373648709534E-2</v>
      </c>
      <c r="N1457" s="59">
        <f>SUM(N1395:N1456)</f>
        <v>3086200</v>
      </c>
      <c r="O1457" s="59">
        <f>SUM(O1395:O1456)</f>
        <v>3166994</v>
      </c>
      <c r="P1457" s="59"/>
      <c r="Q1457" s="59">
        <f>SUM(Q1395:Q1456)</f>
        <v>108530</v>
      </c>
      <c r="R1457" s="59"/>
      <c r="S1457" s="59">
        <f>SUM(S1395:S1456)</f>
        <v>56631</v>
      </c>
      <c r="T1457" s="59"/>
      <c r="U1457" s="59">
        <f>SUM(U1395:U1456)</f>
        <v>23747</v>
      </c>
      <c r="V1457" s="59"/>
      <c r="W1457" s="59">
        <f>SUM(W1395:W1456)</f>
        <v>16724</v>
      </c>
      <c r="X1457" s="59"/>
      <c r="Y1457" s="59"/>
      <c r="Z1457" s="59"/>
      <c r="AA1457" s="59"/>
      <c r="AB1457" s="59"/>
      <c r="AC1457" s="59"/>
      <c r="AD1457" s="59"/>
      <c r="AE1457" s="59">
        <f>SUM(AE1395:AE1456)</f>
        <v>0</v>
      </c>
      <c r="AG1457" s="7">
        <f>IF(Q1457&gt;0,RANK(Q1457,(N1457:P1457,Q1457:AE1457)),0)</f>
        <v>3</v>
      </c>
      <c r="AH1457" s="7">
        <f>IF(R1457&gt;0,RANK(R1457,(N1457:P1457,Q1457:AE1457)),0)</f>
        <v>0</v>
      </c>
      <c r="AI1457" s="7">
        <f>IF(T1457&gt;0,RANK(T1457,(N1457:P1457,Q1457:AE1457)),0)</f>
        <v>0</v>
      </c>
      <c r="AJ1457" s="7">
        <f>IF(S1457&gt;0,RANK(S1457,(N1457:P1457,Q1457:AE1457)),0)</f>
        <v>4</v>
      </c>
      <c r="AK1457" s="2">
        <f t="shared" si="554"/>
        <v>1.6803363335689797E-2</v>
      </c>
      <c r="AL1457" s="2">
        <f t="shared" si="555"/>
        <v>0</v>
      </c>
      <c r="AM1457" s="2">
        <f t="shared" si="556"/>
        <v>0</v>
      </c>
      <c r="AN1457" s="2">
        <f t="shared" si="557"/>
        <v>8.7680021106002863E-3</v>
      </c>
      <c r="AP1457" t="s">
        <v>1873</v>
      </c>
      <c r="AQ1457" t="s">
        <v>1894</v>
      </c>
      <c r="AT1457" s="97">
        <v>36</v>
      </c>
      <c r="AU1457" s="99"/>
      <c r="AV1457" s="97">
        <v>36</v>
      </c>
      <c r="AX1457" s="7" t="s">
        <v>2353</v>
      </c>
      <c r="AY1457" s="1">
        <f>SUM(AY1395:AY1456)</f>
        <v>619979</v>
      </c>
      <c r="BG1457" s="1">
        <f t="shared" ref="BG1457:BL1457" si="559">SUM(BG1395:BG1456)</f>
        <v>2943001</v>
      </c>
      <c r="BH1457" s="1">
        <f t="shared" si="559"/>
        <v>143199</v>
      </c>
      <c r="BI1457" s="1">
        <f t="shared" si="559"/>
        <v>2652822</v>
      </c>
      <c r="BJ1457" s="1">
        <f t="shared" si="559"/>
        <v>289258</v>
      </c>
      <c r="BK1457" s="1">
        <f t="shared" si="559"/>
        <v>224914</v>
      </c>
      <c r="BL1457" s="1">
        <f t="shared" si="559"/>
        <v>0</v>
      </c>
    </row>
    <row r="1458" spans="1:64">
      <c r="C1458" s="1"/>
      <c r="E1458" s="7"/>
      <c r="F1458" s="7"/>
      <c r="N1458" s="59"/>
      <c r="O1458" s="59"/>
      <c r="P1458" s="59"/>
      <c r="Q1458" s="59"/>
      <c r="R1458" s="59"/>
      <c r="S1458" s="59"/>
      <c r="T1458" s="59"/>
      <c r="U1458" s="59"/>
      <c r="V1458" s="59"/>
      <c r="W1458" s="59"/>
      <c r="X1458" s="59"/>
      <c r="Y1458" s="59"/>
      <c r="Z1458" s="59"/>
      <c r="AA1458" s="59"/>
      <c r="AB1458" s="59"/>
      <c r="AC1458" s="59"/>
      <c r="AD1458" s="59"/>
      <c r="AE1458" s="59"/>
      <c r="AG1458" s="7"/>
      <c r="AH1458" s="7"/>
      <c r="AI1458" s="7"/>
      <c r="AJ1458" s="7"/>
      <c r="AR1458" s="1"/>
      <c r="AS1458" s="1"/>
      <c r="AT1458" s="97"/>
      <c r="AU1458" s="99"/>
      <c r="AV1458" s="103"/>
      <c r="AW1458" s="1"/>
    </row>
    <row r="1459" spans="1:64" ht="12.75" hidden="1" customHeight="1" outlineLevel="1">
      <c r="A1459" t="s">
        <v>2143</v>
      </c>
      <c r="B1459" t="s">
        <v>475</v>
      </c>
      <c r="C1459" s="1">
        <f t="shared" ref="C1459:C1490" si="560">SUM(N1459:AE1459)</f>
        <v>42214</v>
      </c>
      <c r="D1459" s="7">
        <f>IF(N1459&gt;0, RANK(N1459,(N1459:P1459,Q1459:AE1459)),0)</f>
        <v>2</v>
      </c>
      <c r="E1459" s="7">
        <f>IF(O1459&gt;0,RANK(O1459,(N1459:P1459,Q1459:AE1459)),0)</f>
        <v>1</v>
      </c>
      <c r="F1459" s="7">
        <f>IF(P1459&gt;0,RANK(P1459,(N1459:P1459,Q1459:AE1459)),0)</f>
        <v>0</v>
      </c>
      <c r="G1459" s="1">
        <f t="shared" si="547"/>
        <v>5726</v>
      </c>
      <c r="H1459" s="2">
        <f t="shared" si="548"/>
        <v>0.13564220400814894</v>
      </c>
      <c r="I1459" s="2"/>
      <c r="J1459" s="2">
        <f t="shared" ref="J1459:J1490" si="561">IF($C1459=0,"-",N1459/$C1459)</f>
        <v>0.41628369735158954</v>
      </c>
      <c r="K1459" s="2">
        <f t="shared" ref="K1459:K1490" si="562">IF($C1459=0,"-",O1459/$C1459)</f>
        <v>0.55192590135973851</v>
      </c>
      <c r="L1459" s="2">
        <f t="shared" ref="L1459:L1490" si="563">IF($C1459=0,"-",P1459/$C1459)</f>
        <v>0</v>
      </c>
      <c r="M1459" s="2">
        <f t="shared" ref="M1459:M1490" si="564">IF(C1459=0,"-",(1-J1459-K1459-L1459))</f>
        <v>3.1790401288671943E-2</v>
      </c>
      <c r="N1459" s="59">
        <v>17573</v>
      </c>
      <c r="O1459" s="59">
        <v>23299</v>
      </c>
      <c r="P1459" s="59"/>
      <c r="Q1459" s="59">
        <v>1342</v>
      </c>
      <c r="R1459" s="59"/>
      <c r="S1459" s="59"/>
      <c r="T1459" s="59"/>
      <c r="U1459" s="59">
        <v>0</v>
      </c>
      <c r="V1459" s="59"/>
      <c r="W1459" s="59">
        <v>0</v>
      </c>
      <c r="X1459" s="59"/>
      <c r="Y1459" s="118"/>
      <c r="Z1459" s="59"/>
      <c r="AA1459" s="59"/>
      <c r="AB1459" s="59"/>
      <c r="AC1459" s="59"/>
      <c r="AD1459" s="59"/>
      <c r="AE1459" s="59"/>
      <c r="AG1459" s="7">
        <f>IF(Q1459&gt;0,RANK(Q1459,(N1459:P1459,Q1459:AE1459)),0)</f>
        <v>3</v>
      </c>
      <c r="AH1459" s="7">
        <f>IF(R1459&gt;0,RANK(R1459,(N1459:P1459,Q1459:AE1459)),0)</f>
        <v>0</v>
      </c>
      <c r="AI1459" s="7">
        <f>IF(T1459&gt;0,RANK(T1459,(N1459:P1459,Q1459:AE1459)),0)</f>
        <v>0</v>
      </c>
      <c r="AJ1459" s="7">
        <f>IF(S1459&gt;0,RANK(S1459,(N1459:P1459,Q1459:AE1459)),0)</f>
        <v>0</v>
      </c>
      <c r="AK1459" s="2">
        <f t="shared" ref="AK1459:AK1490" si="565">IF($C1459=0,"-",Q1459/$C1459)</f>
        <v>3.1790401288672006E-2</v>
      </c>
      <c r="AL1459" s="2">
        <f t="shared" ref="AL1459:AL1490" si="566">IF($C1459=0,"-",R1459/$C1459)</f>
        <v>0</v>
      </c>
      <c r="AM1459" s="2">
        <f t="shared" ref="AM1459:AM1490" si="567">IF($C1459=0,"-",T1459/$C1459)</f>
        <v>0</v>
      </c>
      <c r="AN1459" s="2">
        <f t="shared" ref="AN1459:AN1490" si="568">IF($C1459=0,"-",S1459/$C1459)</f>
        <v>0</v>
      </c>
      <c r="AP1459" t="s">
        <v>2143</v>
      </c>
      <c r="AQ1459" t="s">
        <v>475</v>
      </c>
      <c r="AT1459" s="97">
        <v>37</v>
      </c>
      <c r="AU1459" s="99">
        <v>1</v>
      </c>
      <c r="AV1459" s="103">
        <f t="shared" si="558"/>
        <v>37001</v>
      </c>
      <c r="AX1459" s="7" t="s">
        <v>1370</v>
      </c>
    </row>
    <row r="1460" spans="1:64" ht="12.75" hidden="1" customHeight="1" outlineLevel="1">
      <c r="A1460" t="s">
        <v>2144</v>
      </c>
      <c r="B1460" t="s">
        <v>475</v>
      </c>
      <c r="C1460" s="1">
        <f t="shared" si="560"/>
        <v>13700</v>
      </c>
      <c r="D1460" s="7">
        <f>IF(N1460&gt;0, RANK(N1460,(N1460:P1460,Q1460:AE1460)),0)</f>
        <v>2</v>
      </c>
      <c r="E1460" s="7">
        <f>IF(O1460&gt;0,RANK(O1460,(N1460:P1460,Q1460:AE1460)),0)</f>
        <v>1</v>
      </c>
      <c r="F1460" s="7">
        <f>IF(P1460&gt;0,RANK(P1460,(N1460:P1460,Q1460:AE1460)),0)</f>
        <v>0</v>
      </c>
      <c r="G1460" s="1">
        <f t="shared" si="547"/>
        <v>2493</v>
      </c>
      <c r="H1460" s="2">
        <f t="shared" si="548"/>
        <v>0.18197080291970802</v>
      </c>
      <c r="I1460" s="2"/>
      <c r="J1460" s="2">
        <f t="shared" si="561"/>
        <v>0.39357664233576645</v>
      </c>
      <c r="K1460" s="2">
        <f t="shared" si="562"/>
        <v>0.57554744525547441</v>
      </c>
      <c r="L1460" s="2">
        <f t="shared" si="563"/>
        <v>0</v>
      </c>
      <c r="M1460" s="2">
        <f t="shared" si="564"/>
        <v>3.0875912408759087E-2</v>
      </c>
      <c r="N1460" s="59">
        <v>5392</v>
      </c>
      <c r="O1460" s="59">
        <v>7885</v>
      </c>
      <c r="P1460" s="59"/>
      <c r="Q1460" s="59">
        <v>423</v>
      </c>
      <c r="R1460" s="59"/>
      <c r="S1460" s="59"/>
      <c r="T1460" s="59"/>
      <c r="U1460" s="59">
        <v>0</v>
      </c>
      <c r="V1460" s="59"/>
      <c r="W1460" s="59">
        <v>0</v>
      </c>
      <c r="X1460" s="59"/>
      <c r="Y1460" s="118"/>
      <c r="Z1460" s="59"/>
      <c r="AA1460" s="59"/>
      <c r="AB1460" s="59"/>
      <c r="AC1460" s="59"/>
      <c r="AD1460" s="59"/>
      <c r="AE1460" s="59"/>
      <c r="AG1460" s="7">
        <f>IF(Q1460&gt;0,RANK(Q1460,(N1460:P1460,Q1460:AE1460)),0)</f>
        <v>3</v>
      </c>
      <c r="AH1460" s="7">
        <f>IF(R1460&gt;0,RANK(R1460,(N1460:P1460,Q1460:AE1460)),0)</f>
        <v>0</v>
      </c>
      <c r="AI1460" s="7">
        <f>IF(T1460&gt;0,RANK(T1460,(N1460:P1460,Q1460:AE1460)),0)</f>
        <v>0</v>
      </c>
      <c r="AJ1460" s="7">
        <f>IF(S1460&gt;0,RANK(S1460,(N1460:P1460,Q1460:AE1460)),0)</f>
        <v>0</v>
      </c>
      <c r="AK1460" s="2">
        <f t="shared" si="565"/>
        <v>3.0875912408759126E-2</v>
      </c>
      <c r="AL1460" s="2">
        <f t="shared" si="566"/>
        <v>0</v>
      </c>
      <c r="AM1460" s="2">
        <f t="shared" si="567"/>
        <v>0</v>
      </c>
      <c r="AN1460" s="2">
        <f t="shared" si="568"/>
        <v>0</v>
      </c>
      <c r="AP1460" t="s">
        <v>2144</v>
      </c>
      <c r="AQ1460" t="s">
        <v>475</v>
      </c>
      <c r="AR1460">
        <v>5</v>
      </c>
      <c r="AT1460" s="97">
        <v>37</v>
      </c>
      <c r="AU1460" s="99">
        <v>3</v>
      </c>
      <c r="AV1460" s="103">
        <f t="shared" si="558"/>
        <v>37003</v>
      </c>
      <c r="AX1460" s="7" t="s">
        <v>1370</v>
      </c>
    </row>
    <row r="1461" spans="1:64" ht="12.75" hidden="1" customHeight="1" outlineLevel="1">
      <c r="A1461" t="s">
        <v>779</v>
      </c>
      <c r="B1461" t="s">
        <v>475</v>
      </c>
      <c r="C1461" s="1">
        <f t="shared" si="560"/>
        <v>4597</v>
      </c>
      <c r="D1461" s="7">
        <f>IF(N1461&gt;0, RANK(N1461,(N1461:P1461,Q1461:AE1461)),0)</f>
        <v>2</v>
      </c>
      <c r="E1461" s="7">
        <f>IF(O1461&gt;0,RANK(O1461,(N1461:P1461,Q1461:AE1461)),0)</f>
        <v>1</v>
      </c>
      <c r="F1461" s="7">
        <f>IF(P1461&gt;0,RANK(P1461,(N1461:P1461,Q1461:AE1461)),0)</f>
        <v>0</v>
      </c>
      <c r="G1461" s="1">
        <f t="shared" si="547"/>
        <v>61</v>
      </c>
      <c r="H1461" s="2">
        <f t="shared" si="548"/>
        <v>1.3269523602349358E-2</v>
      </c>
      <c r="I1461" s="2"/>
      <c r="J1461" s="2">
        <f t="shared" si="561"/>
        <v>0.47813791603219491</v>
      </c>
      <c r="K1461" s="2">
        <f t="shared" si="562"/>
        <v>0.49140743963454425</v>
      </c>
      <c r="L1461" s="2">
        <f t="shared" si="563"/>
        <v>0</v>
      </c>
      <c r="M1461" s="2">
        <f t="shared" si="564"/>
        <v>3.0454644333260839E-2</v>
      </c>
      <c r="N1461" s="59">
        <v>2198</v>
      </c>
      <c r="O1461" s="59">
        <v>2259</v>
      </c>
      <c r="P1461" s="59"/>
      <c r="Q1461" s="59">
        <v>140</v>
      </c>
      <c r="R1461" s="59"/>
      <c r="S1461" s="59"/>
      <c r="T1461" s="59"/>
      <c r="U1461" s="59">
        <v>0</v>
      </c>
      <c r="V1461" s="59"/>
      <c r="W1461" s="59">
        <v>0</v>
      </c>
      <c r="X1461" s="59"/>
      <c r="Y1461" s="59"/>
      <c r="Z1461" s="59"/>
      <c r="AA1461" s="59"/>
      <c r="AB1461" s="59"/>
      <c r="AC1461" s="59"/>
      <c r="AD1461" s="59"/>
      <c r="AE1461" s="59"/>
      <c r="AG1461" s="7">
        <f>IF(Q1461&gt;0,RANK(Q1461,(N1461:P1461,Q1461:AE1461)),0)</f>
        <v>3</v>
      </c>
      <c r="AH1461" s="7">
        <f>IF(R1461&gt;0,RANK(R1461,(N1461:P1461,Q1461:AE1461)),0)</f>
        <v>0</v>
      </c>
      <c r="AI1461" s="7">
        <f>IF(T1461&gt;0,RANK(T1461,(N1461:P1461,Q1461:AE1461)),0)</f>
        <v>0</v>
      </c>
      <c r="AJ1461" s="7">
        <f>IF(S1461&gt;0,RANK(S1461,(N1461:P1461,Q1461:AE1461)),0)</f>
        <v>0</v>
      </c>
      <c r="AK1461" s="2">
        <f t="shared" si="565"/>
        <v>3.0454644333260821E-2</v>
      </c>
      <c r="AL1461" s="2">
        <f t="shared" si="566"/>
        <v>0</v>
      </c>
      <c r="AM1461" s="2">
        <f t="shared" si="567"/>
        <v>0</v>
      </c>
      <c r="AN1461" s="2">
        <f t="shared" si="568"/>
        <v>0</v>
      </c>
      <c r="AP1461" t="s">
        <v>779</v>
      </c>
      <c r="AQ1461" t="s">
        <v>475</v>
      </c>
      <c r="AR1461">
        <v>5</v>
      </c>
      <c r="AT1461" s="97">
        <v>37</v>
      </c>
      <c r="AU1461" s="99">
        <v>5</v>
      </c>
      <c r="AV1461" s="103">
        <f t="shared" si="558"/>
        <v>37005</v>
      </c>
      <c r="AX1461" s="7" t="s">
        <v>1370</v>
      </c>
    </row>
    <row r="1462" spans="1:64" ht="12.75" hidden="1" customHeight="1" outlineLevel="1">
      <c r="A1462" t="s">
        <v>1699</v>
      </c>
      <c r="B1462" t="s">
        <v>475</v>
      </c>
      <c r="C1462" s="1">
        <f t="shared" si="560"/>
        <v>8131</v>
      </c>
      <c r="D1462" s="7">
        <f>IF(N1462&gt;0, RANK(N1462,(N1462:P1462,Q1462:AE1462)),0)</f>
        <v>1</v>
      </c>
      <c r="E1462" s="7">
        <f>IF(O1462&gt;0,RANK(O1462,(N1462:P1462,Q1462:AE1462)),0)</f>
        <v>2</v>
      </c>
      <c r="F1462" s="7">
        <f>IF(P1462&gt;0,RANK(P1462,(N1462:P1462,Q1462:AE1462)),0)</f>
        <v>0</v>
      </c>
      <c r="G1462" s="1">
        <f t="shared" si="547"/>
        <v>2941</v>
      </c>
      <c r="H1462" s="2">
        <f t="shared" si="548"/>
        <v>0.36170212765957449</v>
      </c>
      <c r="I1462" s="2"/>
      <c r="J1462" s="2">
        <f t="shared" si="561"/>
        <v>0.67310293936785148</v>
      </c>
      <c r="K1462" s="2">
        <f t="shared" si="562"/>
        <v>0.31140081170827699</v>
      </c>
      <c r="L1462" s="2">
        <f t="shared" si="563"/>
        <v>0</v>
      </c>
      <c r="M1462" s="2">
        <f t="shared" si="564"/>
        <v>1.5496248923871525E-2</v>
      </c>
      <c r="N1462" s="59">
        <v>5473</v>
      </c>
      <c r="O1462" s="59">
        <v>2532</v>
      </c>
      <c r="P1462" s="59"/>
      <c r="Q1462" s="59">
        <v>126</v>
      </c>
      <c r="R1462" s="59"/>
      <c r="S1462" s="59"/>
      <c r="T1462" s="59"/>
      <c r="U1462" s="59">
        <v>0</v>
      </c>
      <c r="V1462" s="59"/>
      <c r="W1462" s="59">
        <v>0</v>
      </c>
      <c r="X1462" s="59"/>
      <c r="Y1462" s="59"/>
      <c r="Z1462" s="59"/>
      <c r="AA1462" s="59"/>
      <c r="AB1462" s="59"/>
      <c r="AC1462" s="59"/>
      <c r="AD1462" s="59"/>
      <c r="AE1462" s="59"/>
      <c r="AG1462" s="7">
        <f>IF(Q1462&gt;0,RANK(Q1462,(N1462:P1462,Q1462:AE1462)),0)</f>
        <v>3</v>
      </c>
      <c r="AH1462" s="7">
        <f>IF(R1462&gt;0,RANK(R1462,(N1462:P1462,Q1462:AE1462)),0)</f>
        <v>0</v>
      </c>
      <c r="AI1462" s="7">
        <f>IF(T1462&gt;0,RANK(T1462,(N1462:P1462,Q1462:AE1462)),0)</f>
        <v>0</v>
      </c>
      <c r="AJ1462" s="7">
        <f>IF(S1462&gt;0,RANK(S1462,(N1462:P1462,Q1462:AE1462)),0)</f>
        <v>0</v>
      </c>
      <c r="AK1462" s="2">
        <f t="shared" si="565"/>
        <v>1.5496248923871603E-2</v>
      </c>
      <c r="AL1462" s="2">
        <f t="shared" si="566"/>
        <v>0</v>
      </c>
      <c r="AM1462" s="2">
        <f t="shared" si="567"/>
        <v>0</v>
      </c>
      <c r="AN1462" s="2">
        <f t="shared" si="568"/>
        <v>0</v>
      </c>
      <c r="AP1462" t="s">
        <v>1699</v>
      </c>
      <c r="AQ1462" t="s">
        <v>475</v>
      </c>
      <c r="AR1462">
        <v>8</v>
      </c>
      <c r="AT1462" s="97">
        <v>37</v>
      </c>
      <c r="AU1462" s="99">
        <v>7</v>
      </c>
      <c r="AV1462" s="103">
        <f t="shared" si="558"/>
        <v>37007</v>
      </c>
      <c r="AX1462" s="7" t="s">
        <v>1370</v>
      </c>
    </row>
    <row r="1463" spans="1:64" ht="12.75" hidden="1" customHeight="1" outlineLevel="1">
      <c r="A1463" t="s">
        <v>1895</v>
      </c>
      <c r="B1463" t="s">
        <v>475</v>
      </c>
      <c r="C1463" s="1">
        <f t="shared" si="560"/>
        <v>10926</v>
      </c>
      <c r="D1463" s="7">
        <f>IF(N1463&gt;0, RANK(N1463,(N1463:P1463,Q1463:AE1463)),0)</f>
        <v>2</v>
      </c>
      <c r="E1463" s="7">
        <f>IF(O1463&gt;0,RANK(O1463,(N1463:P1463,Q1463:AE1463)),0)</f>
        <v>1</v>
      </c>
      <c r="F1463" s="7">
        <f>IF(P1463&gt;0,RANK(P1463,(N1463:P1463,Q1463:AE1463)),0)</f>
        <v>0</v>
      </c>
      <c r="G1463" s="1">
        <f t="shared" si="547"/>
        <v>1497</v>
      </c>
      <c r="H1463" s="2">
        <f t="shared" si="548"/>
        <v>0.13701263042284459</v>
      </c>
      <c r="I1463" s="2"/>
      <c r="J1463" s="2">
        <f t="shared" si="561"/>
        <v>0.41918359875526268</v>
      </c>
      <c r="K1463" s="2">
        <f t="shared" si="562"/>
        <v>0.55619622917810729</v>
      </c>
      <c r="L1463" s="2">
        <f t="shared" si="563"/>
        <v>0</v>
      </c>
      <c r="M1463" s="2">
        <f t="shared" si="564"/>
        <v>2.4620172066630031E-2</v>
      </c>
      <c r="N1463" s="59">
        <v>4580</v>
      </c>
      <c r="O1463" s="59">
        <v>6077</v>
      </c>
      <c r="P1463" s="59"/>
      <c r="Q1463" s="59">
        <v>269</v>
      </c>
      <c r="R1463" s="59"/>
      <c r="S1463" s="59"/>
      <c r="T1463" s="59"/>
      <c r="U1463" s="59">
        <v>0</v>
      </c>
      <c r="V1463" s="59"/>
      <c r="W1463" s="59">
        <v>0</v>
      </c>
      <c r="X1463" s="59"/>
      <c r="Y1463" s="59"/>
      <c r="Z1463" s="59"/>
      <c r="AA1463" s="59"/>
      <c r="AB1463" s="59"/>
      <c r="AC1463" s="59"/>
      <c r="AD1463" s="59"/>
      <c r="AE1463" s="59"/>
      <c r="AG1463" s="7">
        <f>IF(Q1463&gt;0,RANK(Q1463,(N1463:P1463,Q1463:AE1463)),0)</f>
        <v>3</v>
      </c>
      <c r="AH1463" s="7">
        <f>IF(R1463&gt;0,RANK(R1463,(N1463:P1463,Q1463:AE1463)),0)</f>
        <v>0</v>
      </c>
      <c r="AI1463" s="7">
        <f>IF(T1463&gt;0,RANK(T1463,(N1463:P1463,Q1463:AE1463)),0)</f>
        <v>0</v>
      </c>
      <c r="AJ1463" s="7">
        <f>IF(S1463&gt;0,RANK(S1463,(N1463:P1463,Q1463:AE1463)),0)</f>
        <v>0</v>
      </c>
      <c r="AK1463" s="2">
        <f t="shared" si="565"/>
        <v>2.4620172066630058E-2</v>
      </c>
      <c r="AL1463" s="2">
        <f t="shared" si="566"/>
        <v>0</v>
      </c>
      <c r="AM1463" s="2">
        <f t="shared" si="567"/>
        <v>0</v>
      </c>
      <c r="AN1463" s="2">
        <f t="shared" si="568"/>
        <v>0</v>
      </c>
      <c r="AP1463" t="s">
        <v>1895</v>
      </c>
      <c r="AQ1463" t="s">
        <v>475</v>
      </c>
      <c r="AR1463">
        <v>5</v>
      </c>
      <c r="AT1463" s="97">
        <v>37</v>
      </c>
      <c r="AU1463" s="99">
        <v>9</v>
      </c>
      <c r="AV1463" s="103">
        <f t="shared" si="558"/>
        <v>37009</v>
      </c>
      <c r="AX1463" s="7" t="s">
        <v>1370</v>
      </c>
    </row>
    <row r="1464" spans="1:64" ht="12.75" hidden="1" customHeight="1" outlineLevel="1">
      <c r="A1464" t="s">
        <v>1896</v>
      </c>
      <c r="B1464" t="s">
        <v>475</v>
      </c>
      <c r="C1464" s="1">
        <f t="shared" si="560"/>
        <v>6612</v>
      </c>
      <c r="D1464" s="7">
        <f>IF(N1464&gt;0, RANK(N1464,(N1464:P1464,Q1464:AE1464)),0)</f>
        <v>2</v>
      </c>
      <c r="E1464" s="7">
        <f>IF(O1464&gt;0,RANK(O1464,(N1464:P1464,Q1464:AE1464)),0)</f>
        <v>1</v>
      </c>
      <c r="F1464" s="7">
        <f>IF(P1464&gt;0,RANK(P1464,(N1464:P1464,Q1464:AE1464)),0)</f>
        <v>0</v>
      </c>
      <c r="G1464" s="1">
        <f t="shared" si="547"/>
        <v>2628</v>
      </c>
      <c r="H1464" s="2">
        <f t="shared" si="548"/>
        <v>0.39745916515426499</v>
      </c>
      <c r="I1464" s="2"/>
      <c r="J1464" s="2">
        <f t="shared" si="561"/>
        <v>0.28418027828191167</v>
      </c>
      <c r="K1464" s="2">
        <f t="shared" si="562"/>
        <v>0.68163944343617666</v>
      </c>
      <c r="L1464" s="2">
        <f t="shared" si="563"/>
        <v>0</v>
      </c>
      <c r="M1464" s="2">
        <f t="shared" si="564"/>
        <v>3.4180278281911725E-2</v>
      </c>
      <c r="N1464" s="59">
        <v>1879</v>
      </c>
      <c r="O1464" s="59">
        <v>4507</v>
      </c>
      <c r="P1464" s="59"/>
      <c r="Q1464" s="59">
        <v>226</v>
      </c>
      <c r="R1464" s="59"/>
      <c r="S1464" s="59"/>
      <c r="T1464" s="59"/>
      <c r="U1464" s="59">
        <v>0</v>
      </c>
      <c r="V1464" s="59"/>
      <c r="W1464" s="59">
        <v>0</v>
      </c>
      <c r="X1464" s="59"/>
      <c r="Y1464" s="59"/>
      <c r="Z1464" s="59"/>
      <c r="AA1464" s="59"/>
      <c r="AB1464" s="59"/>
      <c r="AC1464" s="59"/>
      <c r="AD1464" s="59"/>
      <c r="AE1464" s="59"/>
      <c r="AG1464" s="7">
        <f>IF(Q1464&gt;0,RANK(Q1464,(N1464:P1464,Q1464:AE1464)),0)</f>
        <v>3</v>
      </c>
      <c r="AH1464" s="7">
        <f>IF(R1464&gt;0,RANK(R1464,(N1464:P1464,Q1464:AE1464)),0)</f>
        <v>0</v>
      </c>
      <c r="AI1464" s="7">
        <f>IF(T1464&gt;0,RANK(T1464,(N1464:P1464,Q1464:AE1464)),0)</f>
        <v>0</v>
      </c>
      <c r="AJ1464" s="7">
        <f>IF(S1464&gt;0,RANK(S1464,(N1464:P1464,Q1464:AE1464)),0)</f>
        <v>0</v>
      </c>
      <c r="AK1464" s="2">
        <f t="shared" si="565"/>
        <v>3.4180278281911676E-2</v>
      </c>
      <c r="AL1464" s="2">
        <f t="shared" si="566"/>
        <v>0</v>
      </c>
      <c r="AM1464" s="2">
        <f t="shared" si="567"/>
        <v>0</v>
      </c>
      <c r="AN1464" s="2">
        <f t="shared" si="568"/>
        <v>0</v>
      </c>
      <c r="AP1464" t="s">
        <v>1896</v>
      </c>
      <c r="AQ1464" t="s">
        <v>475</v>
      </c>
      <c r="AR1464">
        <v>10</v>
      </c>
      <c r="AT1464" s="97">
        <v>37</v>
      </c>
      <c r="AU1464" s="99">
        <v>11</v>
      </c>
      <c r="AV1464" s="103">
        <f t="shared" si="558"/>
        <v>37011</v>
      </c>
      <c r="AX1464" s="7" t="s">
        <v>1370</v>
      </c>
    </row>
    <row r="1465" spans="1:64" ht="12.75" hidden="1" customHeight="1" outlineLevel="1">
      <c r="A1465" t="s">
        <v>1959</v>
      </c>
      <c r="B1465" t="s">
        <v>475</v>
      </c>
      <c r="C1465" s="1">
        <f t="shared" si="560"/>
        <v>15677</v>
      </c>
      <c r="D1465" s="7">
        <f>IF(N1465&gt;0, RANK(N1465,(N1465:P1465,Q1465:AE1465)),0)</f>
        <v>2</v>
      </c>
      <c r="E1465" s="7">
        <f>IF(O1465&gt;0,RANK(O1465,(N1465:P1465,Q1465:AE1465)),0)</f>
        <v>1</v>
      </c>
      <c r="F1465" s="7">
        <f>IF(P1465&gt;0,RANK(P1465,(N1465:P1465,Q1465:AE1465)),0)</f>
        <v>0</v>
      </c>
      <c r="G1465" s="1">
        <f t="shared" si="547"/>
        <v>2153</v>
      </c>
      <c r="H1465" s="2">
        <f t="shared" si="548"/>
        <v>0.13733494928876699</v>
      </c>
      <c r="I1465" s="2"/>
      <c r="J1465" s="2">
        <f t="shared" si="561"/>
        <v>0.41870255788735089</v>
      </c>
      <c r="K1465" s="2">
        <f t="shared" si="562"/>
        <v>0.55603750717611788</v>
      </c>
      <c r="L1465" s="2">
        <f t="shared" si="563"/>
        <v>0</v>
      </c>
      <c r="M1465" s="2">
        <f t="shared" si="564"/>
        <v>2.5259934936531225E-2</v>
      </c>
      <c r="N1465" s="59">
        <v>6564</v>
      </c>
      <c r="O1465" s="59">
        <v>8717</v>
      </c>
      <c r="P1465" s="59"/>
      <c r="Q1465" s="59">
        <v>394</v>
      </c>
      <c r="R1465" s="59"/>
      <c r="S1465" s="59"/>
      <c r="T1465" s="59"/>
      <c r="U1465" s="59">
        <v>2</v>
      </c>
      <c r="V1465" s="59"/>
      <c r="W1465" s="59">
        <v>0</v>
      </c>
      <c r="X1465" s="59"/>
      <c r="Y1465" s="59"/>
      <c r="Z1465" s="59"/>
      <c r="AA1465" s="59"/>
      <c r="AB1465" s="59"/>
      <c r="AC1465" s="59"/>
      <c r="AD1465" s="59"/>
      <c r="AE1465" s="59"/>
      <c r="AG1465" s="7">
        <f>IF(Q1465&gt;0,RANK(Q1465,(N1465:P1465,Q1465:AE1465)),0)</f>
        <v>3</v>
      </c>
      <c r="AH1465" s="7">
        <f>IF(R1465&gt;0,RANK(R1465,(N1465:P1465,Q1465:AE1465)),0)</f>
        <v>0</v>
      </c>
      <c r="AI1465" s="7">
        <f>IF(T1465&gt;0,RANK(T1465,(N1465:P1465,Q1465:AE1465)),0)</f>
        <v>0</v>
      </c>
      <c r="AJ1465" s="7">
        <f>IF(S1465&gt;0,RANK(S1465,(N1465:P1465,Q1465:AE1465)),0)</f>
        <v>0</v>
      </c>
      <c r="AK1465" s="2">
        <f t="shared" si="565"/>
        <v>2.5132359507558846E-2</v>
      </c>
      <c r="AL1465" s="2">
        <f t="shared" si="566"/>
        <v>0</v>
      </c>
      <c r="AM1465" s="2">
        <f t="shared" si="567"/>
        <v>0</v>
      </c>
      <c r="AN1465" s="2">
        <f t="shared" si="568"/>
        <v>0</v>
      </c>
      <c r="AP1465" t="s">
        <v>1959</v>
      </c>
      <c r="AQ1465" t="s">
        <v>475</v>
      </c>
      <c r="AT1465" s="97">
        <v>37</v>
      </c>
      <c r="AU1465" s="99">
        <v>13</v>
      </c>
      <c r="AV1465" s="103">
        <f t="shared" si="558"/>
        <v>37013</v>
      </c>
      <c r="AX1465" s="7" t="s">
        <v>1370</v>
      </c>
    </row>
    <row r="1466" spans="1:64" ht="12.75" hidden="1" customHeight="1" outlineLevel="1">
      <c r="A1466" t="s">
        <v>305</v>
      </c>
      <c r="B1466" t="s">
        <v>475</v>
      </c>
      <c r="C1466" s="1">
        <f t="shared" si="560"/>
        <v>6319</v>
      </c>
      <c r="D1466" s="7">
        <f>IF(N1466&gt;0, RANK(N1466,(N1466:P1466,Q1466:AE1466)),0)</f>
        <v>1</v>
      </c>
      <c r="E1466" s="7">
        <f>IF(O1466&gt;0,RANK(O1466,(N1466:P1466,Q1466:AE1466)),0)</f>
        <v>2</v>
      </c>
      <c r="F1466" s="7">
        <f>IF(P1466&gt;0,RANK(P1466,(N1466:P1466,Q1466:AE1466)),0)</f>
        <v>0</v>
      </c>
      <c r="G1466" s="1">
        <f t="shared" si="547"/>
        <v>2082</v>
      </c>
      <c r="H1466" s="2">
        <f t="shared" si="548"/>
        <v>0.32948251305586329</v>
      </c>
      <c r="I1466" s="2"/>
      <c r="J1466" s="2">
        <f t="shared" si="561"/>
        <v>0.6591232789998418</v>
      </c>
      <c r="K1466" s="2">
        <f t="shared" si="562"/>
        <v>0.32964076594397845</v>
      </c>
      <c r="L1466" s="2">
        <f t="shared" si="563"/>
        <v>0</v>
      </c>
      <c r="M1466" s="2">
        <f t="shared" si="564"/>
        <v>1.1235955056179747E-2</v>
      </c>
      <c r="N1466" s="59">
        <v>4165</v>
      </c>
      <c r="O1466" s="59">
        <v>2083</v>
      </c>
      <c r="P1466" s="59"/>
      <c r="Q1466" s="59">
        <v>71</v>
      </c>
      <c r="R1466" s="59"/>
      <c r="S1466" s="59"/>
      <c r="T1466" s="59"/>
      <c r="U1466" s="59">
        <v>0</v>
      </c>
      <c r="V1466" s="59"/>
      <c r="W1466" s="59">
        <v>0</v>
      </c>
      <c r="X1466" s="59"/>
      <c r="Y1466" s="59"/>
      <c r="Z1466" s="59"/>
      <c r="AA1466" s="59"/>
      <c r="AB1466" s="59"/>
      <c r="AC1466" s="59"/>
      <c r="AD1466" s="59"/>
      <c r="AE1466" s="59"/>
      <c r="AG1466" s="7">
        <f>IF(Q1466&gt;0,RANK(Q1466,(N1466:P1466,Q1466:AE1466)),0)</f>
        <v>3</v>
      </c>
      <c r="AH1466" s="7">
        <f>IF(R1466&gt;0,RANK(R1466,(N1466:P1466,Q1466:AE1466)),0)</f>
        <v>0</v>
      </c>
      <c r="AI1466" s="7">
        <f>IF(T1466&gt;0,RANK(T1466,(N1466:P1466,Q1466:AE1466)),0)</f>
        <v>0</v>
      </c>
      <c r="AJ1466" s="7">
        <f>IF(S1466&gt;0,RANK(S1466,(N1466:P1466,Q1466:AE1466)),0)</f>
        <v>0</v>
      </c>
      <c r="AK1466" s="2">
        <f t="shared" si="565"/>
        <v>1.1235955056179775E-2</v>
      </c>
      <c r="AL1466" s="2">
        <f t="shared" si="566"/>
        <v>0</v>
      </c>
      <c r="AM1466" s="2">
        <f t="shared" si="567"/>
        <v>0</v>
      </c>
      <c r="AN1466" s="2">
        <f t="shared" si="568"/>
        <v>0</v>
      </c>
      <c r="AP1466" t="s">
        <v>305</v>
      </c>
      <c r="AQ1466" t="s">
        <v>475</v>
      </c>
      <c r="AR1466">
        <v>1</v>
      </c>
      <c r="AT1466" s="97">
        <v>37</v>
      </c>
      <c r="AU1466" s="99">
        <v>15</v>
      </c>
      <c r="AV1466" s="103">
        <f t="shared" si="558"/>
        <v>37015</v>
      </c>
      <c r="AX1466" s="7" t="s">
        <v>1370</v>
      </c>
    </row>
    <row r="1467" spans="1:64" ht="12.75" hidden="1" customHeight="1" outlineLevel="1">
      <c r="A1467" t="s">
        <v>1018</v>
      </c>
      <c r="B1467" t="s">
        <v>475</v>
      </c>
      <c r="C1467" s="1">
        <f t="shared" si="560"/>
        <v>9643</v>
      </c>
      <c r="D1467" s="7">
        <f>IF(N1467&gt;0, RANK(N1467,(N1467:P1467,Q1467:AE1467)),0)</f>
        <v>1</v>
      </c>
      <c r="E1467" s="7">
        <f>IF(O1467&gt;0,RANK(O1467,(N1467:P1467,Q1467:AE1467)),0)</f>
        <v>2</v>
      </c>
      <c r="F1467" s="7">
        <f>IF(P1467&gt;0,RANK(P1467,(N1467:P1467,Q1467:AE1467)),0)</f>
        <v>0</v>
      </c>
      <c r="G1467" s="1">
        <f t="shared" si="547"/>
        <v>2628</v>
      </c>
      <c r="H1467" s="2">
        <f t="shared" si="548"/>
        <v>0.27252929586228353</v>
      </c>
      <c r="I1467" s="2"/>
      <c r="J1467" s="2">
        <f t="shared" si="561"/>
        <v>0.62884994296380792</v>
      </c>
      <c r="K1467" s="2">
        <f t="shared" si="562"/>
        <v>0.35632064710152445</v>
      </c>
      <c r="L1467" s="2">
        <f t="shared" si="563"/>
        <v>0</v>
      </c>
      <c r="M1467" s="2">
        <f t="shared" si="564"/>
        <v>1.4829409934667637E-2</v>
      </c>
      <c r="N1467" s="59">
        <v>6064</v>
      </c>
      <c r="O1467" s="59">
        <v>3436</v>
      </c>
      <c r="P1467" s="59"/>
      <c r="Q1467" s="59">
        <v>143</v>
      </c>
      <c r="R1467" s="59"/>
      <c r="S1467" s="59"/>
      <c r="T1467" s="59"/>
      <c r="U1467" s="59">
        <v>0</v>
      </c>
      <c r="V1467" s="59"/>
      <c r="W1467" s="59">
        <v>0</v>
      </c>
      <c r="X1467" s="59"/>
      <c r="Y1467" s="59"/>
      <c r="Z1467" s="59"/>
      <c r="AA1467" s="59"/>
      <c r="AB1467" s="59"/>
      <c r="AC1467" s="59"/>
      <c r="AD1467" s="59"/>
      <c r="AE1467" s="59"/>
      <c r="AG1467" s="7">
        <f>IF(Q1467&gt;0,RANK(Q1467,(N1467:P1467,Q1467:AE1467)),0)</f>
        <v>3</v>
      </c>
      <c r="AH1467" s="7">
        <f>IF(R1467&gt;0,RANK(R1467,(N1467:P1467,Q1467:AE1467)),0)</f>
        <v>0</v>
      </c>
      <c r="AI1467" s="7">
        <f>IF(T1467&gt;0,RANK(T1467,(N1467:P1467,Q1467:AE1467)),0)</f>
        <v>0</v>
      </c>
      <c r="AJ1467" s="7">
        <f>IF(S1467&gt;0,RANK(S1467,(N1467:P1467,Q1467:AE1467)),0)</f>
        <v>0</v>
      </c>
      <c r="AK1467" s="2">
        <f t="shared" si="565"/>
        <v>1.4829409934667635E-2</v>
      </c>
      <c r="AL1467" s="2">
        <f t="shared" si="566"/>
        <v>0</v>
      </c>
      <c r="AM1467" s="2">
        <f t="shared" si="567"/>
        <v>0</v>
      </c>
      <c r="AN1467" s="2">
        <f t="shared" si="568"/>
        <v>0</v>
      </c>
      <c r="AP1467" t="s">
        <v>1018</v>
      </c>
      <c r="AQ1467" t="s">
        <v>475</v>
      </c>
      <c r="AR1467">
        <v>7</v>
      </c>
      <c r="AT1467" s="97">
        <v>37</v>
      </c>
      <c r="AU1467" s="99">
        <v>17</v>
      </c>
      <c r="AV1467" s="103">
        <f t="shared" si="558"/>
        <v>37017</v>
      </c>
      <c r="AX1467" s="7" t="s">
        <v>1370</v>
      </c>
    </row>
    <row r="1468" spans="1:64" ht="12.75" hidden="1" customHeight="1" outlineLevel="1">
      <c r="A1468" t="s">
        <v>966</v>
      </c>
      <c r="B1468" t="s">
        <v>475</v>
      </c>
      <c r="C1468" s="1">
        <f t="shared" si="560"/>
        <v>21750</v>
      </c>
      <c r="D1468" s="7">
        <f>IF(N1468&gt;0, RANK(N1468,(N1468:P1468,Q1468:AE1468)),0)</f>
        <v>2</v>
      </c>
      <c r="E1468" s="7">
        <f>IF(O1468&gt;0,RANK(O1468,(N1468:P1468,Q1468:AE1468)),0)</f>
        <v>1</v>
      </c>
      <c r="F1468" s="7">
        <f>IF(P1468&gt;0,RANK(P1468,(N1468:P1468,Q1468:AE1468)),0)</f>
        <v>0</v>
      </c>
      <c r="G1468" s="1">
        <f t="shared" si="547"/>
        <v>602</v>
      </c>
      <c r="H1468" s="2">
        <f t="shared" si="548"/>
        <v>2.7678160919540229E-2</v>
      </c>
      <c r="I1468" s="2"/>
      <c r="J1468" s="2">
        <f t="shared" si="561"/>
        <v>0.46045977011494255</v>
      </c>
      <c r="K1468" s="2">
        <f t="shared" si="562"/>
        <v>0.48813793103448277</v>
      </c>
      <c r="L1468" s="2">
        <f t="shared" si="563"/>
        <v>0</v>
      </c>
      <c r="M1468" s="2">
        <f t="shared" si="564"/>
        <v>5.1402298850574679E-2</v>
      </c>
      <c r="N1468" s="59">
        <v>10015</v>
      </c>
      <c r="O1468" s="59">
        <v>10617</v>
      </c>
      <c r="P1468" s="59"/>
      <c r="Q1468" s="59">
        <v>1118</v>
      </c>
      <c r="R1468" s="59"/>
      <c r="S1468" s="59"/>
      <c r="T1468" s="59"/>
      <c r="U1468" s="59">
        <v>0</v>
      </c>
      <c r="V1468" s="59"/>
      <c r="W1468" s="59">
        <v>0</v>
      </c>
      <c r="X1468" s="59"/>
      <c r="Y1468" s="59"/>
      <c r="Z1468" s="59"/>
      <c r="AA1468" s="59"/>
      <c r="AB1468" s="59"/>
      <c r="AC1468" s="59"/>
      <c r="AD1468" s="59"/>
      <c r="AE1468" s="59"/>
      <c r="AG1468" s="7">
        <f>IF(Q1468&gt;0,RANK(Q1468,(N1468:P1468,Q1468:AE1468)),0)</f>
        <v>3</v>
      </c>
      <c r="AH1468" s="7">
        <f>IF(R1468&gt;0,RANK(R1468,(N1468:P1468,Q1468:AE1468)),0)</f>
        <v>0</v>
      </c>
      <c r="AI1468" s="7">
        <f>IF(T1468&gt;0,RANK(T1468,(N1468:P1468,Q1468:AE1468)),0)</f>
        <v>0</v>
      </c>
      <c r="AJ1468" s="7">
        <f>IF(S1468&gt;0,RANK(S1468,(N1468:P1468,Q1468:AE1468)),0)</f>
        <v>0</v>
      </c>
      <c r="AK1468" s="2">
        <f t="shared" si="565"/>
        <v>5.1402298850574714E-2</v>
      </c>
      <c r="AL1468" s="2">
        <f t="shared" si="566"/>
        <v>0</v>
      </c>
      <c r="AM1468" s="2">
        <f t="shared" si="567"/>
        <v>0</v>
      </c>
      <c r="AN1468" s="2">
        <f t="shared" si="568"/>
        <v>0</v>
      </c>
      <c r="AP1468" t="s">
        <v>966</v>
      </c>
      <c r="AQ1468" t="s">
        <v>475</v>
      </c>
      <c r="AR1468">
        <v>7</v>
      </c>
      <c r="AT1468" s="97">
        <v>37</v>
      </c>
      <c r="AU1468" s="99">
        <v>19</v>
      </c>
      <c r="AV1468" s="103">
        <f t="shared" si="558"/>
        <v>37019</v>
      </c>
      <c r="AX1468" s="7" t="s">
        <v>1370</v>
      </c>
    </row>
    <row r="1469" spans="1:64" ht="12.75" hidden="1" customHeight="1" outlineLevel="1">
      <c r="A1469" t="s">
        <v>140</v>
      </c>
      <c r="B1469" t="s">
        <v>475</v>
      </c>
      <c r="C1469" s="1">
        <f t="shared" si="560"/>
        <v>73295</v>
      </c>
      <c r="D1469" s="7">
        <f>IF(N1469&gt;0, RANK(N1469,(N1469:P1469,Q1469:AE1469)),0)</f>
        <v>2</v>
      </c>
      <c r="E1469" s="7">
        <f>IF(O1469&gt;0,RANK(O1469,(N1469:P1469,Q1469:AE1469)),0)</f>
        <v>1</v>
      </c>
      <c r="F1469" s="7">
        <f>IF(P1469&gt;0,RANK(P1469,(N1469:P1469,Q1469:AE1469)),0)</f>
        <v>0</v>
      </c>
      <c r="G1469" s="1">
        <f t="shared" si="547"/>
        <v>2792</v>
      </c>
      <c r="H1469" s="2">
        <f t="shared" si="548"/>
        <v>3.8092639334197424E-2</v>
      </c>
      <c r="I1469" s="2"/>
      <c r="J1469" s="2">
        <f t="shared" si="561"/>
        <v>0.4701275666825841</v>
      </c>
      <c r="K1469" s="2">
        <f t="shared" si="562"/>
        <v>0.50822020601678153</v>
      </c>
      <c r="L1469" s="2">
        <f t="shared" si="563"/>
        <v>0</v>
      </c>
      <c r="M1469" s="2">
        <f t="shared" si="564"/>
        <v>2.1652227300634319E-2</v>
      </c>
      <c r="N1469" s="59">
        <v>34458</v>
      </c>
      <c r="O1469" s="59">
        <v>37250</v>
      </c>
      <c r="P1469" s="59"/>
      <c r="Q1469" s="59">
        <v>1587</v>
      </c>
      <c r="R1469" s="59"/>
      <c r="S1469" s="59"/>
      <c r="T1469" s="59"/>
      <c r="U1469" s="59">
        <v>0</v>
      </c>
      <c r="V1469" s="59"/>
      <c r="W1469" s="59">
        <v>0</v>
      </c>
      <c r="X1469" s="59"/>
      <c r="Y1469" s="59"/>
      <c r="Z1469" s="59"/>
      <c r="AA1469" s="59"/>
      <c r="AB1469" s="59"/>
      <c r="AC1469" s="59"/>
      <c r="AD1469" s="59"/>
      <c r="AE1469" s="59"/>
      <c r="AG1469" s="7">
        <f>IF(Q1469&gt;0,RANK(Q1469,(N1469:P1469,Q1469:AE1469)),0)</f>
        <v>3</v>
      </c>
      <c r="AH1469" s="7">
        <f>IF(R1469&gt;0,RANK(R1469,(N1469:P1469,Q1469:AE1469)),0)</f>
        <v>0</v>
      </c>
      <c r="AI1469" s="7">
        <f>IF(T1469&gt;0,RANK(T1469,(N1469:P1469,Q1469:AE1469)),0)</f>
        <v>0</v>
      </c>
      <c r="AJ1469" s="7">
        <f>IF(S1469&gt;0,RANK(S1469,(N1469:P1469,Q1469:AE1469)),0)</f>
        <v>0</v>
      </c>
      <c r="AK1469" s="2">
        <f t="shared" si="565"/>
        <v>2.1652227300634423E-2</v>
      </c>
      <c r="AL1469" s="2">
        <f t="shared" si="566"/>
        <v>0</v>
      </c>
      <c r="AM1469" s="2">
        <f t="shared" si="567"/>
        <v>0</v>
      </c>
      <c r="AN1469" s="2">
        <f t="shared" si="568"/>
        <v>0</v>
      </c>
      <c r="AP1469" t="s">
        <v>140</v>
      </c>
      <c r="AQ1469" t="s">
        <v>475</v>
      </c>
      <c r="AR1469">
        <v>11</v>
      </c>
      <c r="AT1469" s="97">
        <v>37</v>
      </c>
      <c r="AU1469" s="99">
        <v>21</v>
      </c>
      <c r="AV1469" s="103">
        <f t="shared" si="558"/>
        <v>37021</v>
      </c>
      <c r="AX1469" s="7" t="s">
        <v>1370</v>
      </c>
    </row>
    <row r="1470" spans="1:64" ht="12.75" hidden="1" customHeight="1" outlineLevel="1">
      <c r="A1470" t="s">
        <v>287</v>
      </c>
      <c r="B1470" t="s">
        <v>475</v>
      </c>
      <c r="C1470" s="1">
        <f t="shared" si="560"/>
        <v>30105</v>
      </c>
      <c r="D1470" s="7">
        <f>IF(N1470&gt;0, RANK(N1470,(N1470:P1470,Q1470:AE1470)),0)</f>
        <v>2</v>
      </c>
      <c r="E1470" s="7">
        <f>IF(O1470&gt;0,RANK(O1470,(N1470:P1470,Q1470:AE1470)),0)</f>
        <v>1</v>
      </c>
      <c r="F1470" s="7">
        <f>IF(P1470&gt;0,RANK(P1470,(N1470:P1470,Q1470:AE1470)),0)</f>
        <v>0</v>
      </c>
      <c r="G1470" s="1">
        <f t="shared" si="547"/>
        <v>2753</v>
      </c>
      <c r="H1470" s="2">
        <f t="shared" si="548"/>
        <v>9.1446603554226874E-2</v>
      </c>
      <c r="I1470" s="2"/>
      <c r="J1470" s="2">
        <f t="shared" si="561"/>
        <v>0.43447932237169906</v>
      </c>
      <c r="K1470" s="2">
        <f t="shared" si="562"/>
        <v>0.52592592592592591</v>
      </c>
      <c r="L1470" s="2">
        <f t="shared" si="563"/>
        <v>0</v>
      </c>
      <c r="M1470" s="2">
        <f t="shared" si="564"/>
        <v>3.9594751702375031E-2</v>
      </c>
      <c r="N1470" s="59">
        <v>13080</v>
      </c>
      <c r="O1470" s="59">
        <v>15833</v>
      </c>
      <c r="P1470" s="59"/>
      <c r="Q1470" s="59">
        <v>1181</v>
      </c>
      <c r="R1470" s="59"/>
      <c r="S1470" s="59"/>
      <c r="T1470" s="59"/>
      <c r="U1470" s="59">
        <v>0</v>
      </c>
      <c r="V1470" s="59"/>
      <c r="W1470" s="59">
        <v>11</v>
      </c>
      <c r="X1470" s="59"/>
      <c r="Y1470" s="59"/>
      <c r="Z1470" s="59"/>
      <c r="AA1470" s="59"/>
      <c r="AB1470" s="59"/>
      <c r="AC1470" s="59"/>
      <c r="AD1470" s="59"/>
      <c r="AE1470" s="59"/>
      <c r="AG1470" s="7">
        <f>IF(Q1470&gt;0,RANK(Q1470,(N1470:P1470,Q1470:AE1470)),0)</f>
        <v>3</v>
      </c>
      <c r="AH1470" s="7">
        <f>IF(R1470&gt;0,RANK(R1470,(N1470:P1470,Q1470:AE1470)),0)</f>
        <v>0</v>
      </c>
      <c r="AI1470" s="7">
        <f>IF(T1470&gt;0,RANK(T1470,(N1470:P1470,Q1470:AE1470)),0)</f>
        <v>0</v>
      </c>
      <c r="AJ1470" s="7">
        <f>IF(S1470&gt;0,RANK(S1470,(N1470:P1470,Q1470:AE1470)),0)</f>
        <v>0</v>
      </c>
      <c r="AK1470" s="2">
        <f t="shared" si="565"/>
        <v>3.9229363893041026E-2</v>
      </c>
      <c r="AL1470" s="2">
        <f t="shared" si="566"/>
        <v>0</v>
      </c>
      <c r="AM1470" s="2">
        <f t="shared" si="567"/>
        <v>0</v>
      </c>
      <c r="AN1470" s="2">
        <f t="shared" si="568"/>
        <v>0</v>
      </c>
      <c r="AP1470" t="s">
        <v>287</v>
      </c>
      <c r="AQ1470" t="s">
        <v>475</v>
      </c>
      <c r="AR1470">
        <v>10</v>
      </c>
      <c r="AT1470" s="97">
        <v>37</v>
      </c>
      <c r="AU1470" s="99">
        <v>23</v>
      </c>
      <c r="AV1470" s="103">
        <f t="shared" si="558"/>
        <v>37023</v>
      </c>
      <c r="AX1470" s="7" t="s">
        <v>1370</v>
      </c>
    </row>
    <row r="1471" spans="1:64" ht="12.75" hidden="1" customHeight="1" outlineLevel="1">
      <c r="A1471" t="s">
        <v>940</v>
      </c>
      <c r="B1471" t="s">
        <v>475</v>
      </c>
      <c r="C1471" s="1">
        <f t="shared" si="560"/>
        <v>41210</v>
      </c>
      <c r="D1471" s="7">
        <f>IF(N1471&gt;0, RANK(N1471,(N1471:P1471,Q1471:AE1471)),0)</f>
        <v>2</v>
      </c>
      <c r="E1471" s="7">
        <f>IF(O1471&gt;0,RANK(O1471,(N1471:P1471,Q1471:AE1471)),0)</f>
        <v>1</v>
      </c>
      <c r="F1471" s="7">
        <f>IF(P1471&gt;0,RANK(P1471,(N1471:P1471,Q1471:AE1471)),0)</f>
        <v>0</v>
      </c>
      <c r="G1471" s="1">
        <f t="shared" si="547"/>
        <v>8936</v>
      </c>
      <c r="H1471" s="2">
        <f t="shared" si="548"/>
        <v>0.21684057267653481</v>
      </c>
      <c r="I1471" s="2"/>
      <c r="J1471" s="2">
        <f t="shared" si="561"/>
        <v>0.36677990778937153</v>
      </c>
      <c r="K1471" s="2">
        <f t="shared" si="562"/>
        <v>0.58362048046590631</v>
      </c>
      <c r="L1471" s="2">
        <f t="shared" si="563"/>
        <v>0</v>
      </c>
      <c r="M1471" s="2">
        <f t="shared" si="564"/>
        <v>4.9599611744722161E-2</v>
      </c>
      <c r="N1471" s="59">
        <v>15115</v>
      </c>
      <c r="O1471" s="59">
        <v>24051</v>
      </c>
      <c r="P1471" s="59"/>
      <c r="Q1471" s="59">
        <v>2044</v>
      </c>
      <c r="R1471" s="59"/>
      <c r="S1471" s="59"/>
      <c r="T1471" s="59"/>
      <c r="U1471" s="59">
        <v>0</v>
      </c>
      <c r="V1471" s="59"/>
      <c r="W1471" s="59">
        <v>0</v>
      </c>
      <c r="X1471" s="59"/>
      <c r="Y1471" s="59"/>
      <c r="Z1471" s="59"/>
      <c r="AA1471" s="59"/>
      <c r="AB1471" s="59"/>
      <c r="AC1471" s="59"/>
      <c r="AD1471" s="59"/>
      <c r="AE1471" s="59"/>
      <c r="AG1471" s="7">
        <f>IF(Q1471&gt;0,RANK(Q1471,(N1471:P1471,Q1471:AE1471)),0)</f>
        <v>3</v>
      </c>
      <c r="AH1471" s="7">
        <f>IF(R1471&gt;0,RANK(R1471,(N1471:P1471,Q1471:AE1471)),0)</f>
        <v>0</v>
      </c>
      <c r="AI1471" s="7">
        <f>IF(T1471&gt;0,RANK(T1471,(N1471:P1471,Q1471:AE1471)),0)</f>
        <v>0</v>
      </c>
      <c r="AJ1471" s="7">
        <f>IF(S1471&gt;0,RANK(S1471,(N1471:P1471,Q1471:AE1471)),0)</f>
        <v>0</v>
      </c>
      <c r="AK1471" s="2">
        <f t="shared" si="565"/>
        <v>4.9599611744722154E-2</v>
      </c>
      <c r="AL1471" s="2">
        <f t="shared" si="566"/>
        <v>0</v>
      </c>
      <c r="AM1471" s="2">
        <f t="shared" si="567"/>
        <v>0</v>
      </c>
      <c r="AN1471" s="2">
        <f t="shared" si="568"/>
        <v>0</v>
      </c>
      <c r="AP1471" t="s">
        <v>940</v>
      </c>
      <c r="AQ1471" t="s">
        <v>475</v>
      </c>
      <c r="AT1471" s="97">
        <v>37</v>
      </c>
      <c r="AU1471" s="99">
        <v>25</v>
      </c>
      <c r="AV1471" s="103">
        <f t="shared" si="558"/>
        <v>37025</v>
      </c>
      <c r="AX1471" s="7" t="s">
        <v>1370</v>
      </c>
    </row>
    <row r="1472" spans="1:64" ht="12.75" hidden="1" customHeight="1" outlineLevel="1">
      <c r="A1472" t="s">
        <v>1636</v>
      </c>
      <c r="B1472" t="s">
        <v>475</v>
      </c>
      <c r="C1472" s="1">
        <f t="shared" si="560"/>
        <v>26029</v>
      </c>
      <c r="D1472" s="7">
        <f>IF(N1472&gt;0, RANK(N1472,(N1472:P1472,Q1472:AE1472)),0)</f>
        <v>2</v>
      </c>
      <c r="E1472" s="7">
        <f>IF(O1472&gt;0,RANK(O1472,(N1472:P1472,Q1472:AE1472)),0)</f>
        <v>1</v>
      </c>
      <c r="F1472" s="7">
        <f>IF(P1472&gt;0,RANK(P1472,(N1472:P1472,Q1472:AE1472)),0)</f>
        <v>0</v>
      </c>
      <c r="G1472" s="1">
        <f t="shared" si="547"/>
        <v>5824</v>
      </c>
      <c r="H1472" s="2">
        <f t="shared" si="548"/>
        <v>0.22375043221022706</v>
      </c>
      <c r="I1472" s="2"/>
      <c r="J1472" s="2">
        <f t="shared" si="561"/>
        <v>0.36563064274463097</v>
      </c>
      <c r="K1472" s="2">
        <f t="shared" si="562"/>
        <v>0.58938107495485803</v>
      </c>
      <c r="L1472" s="2">
        <f t="shared" si="563"/>
        <v>0</v>
      </c>
      <c r="M1472" s="2">
        <f t="shared" si="564"/>
        <v>4.4988282300510996E-2</v>
      </c>
      <c r="N1472" s="59">
        <v>9517</v>
      </c>
      <c r="O1472" s="59">
        <v>15341</v>
      </c>
      <c r="P1472" s="59"/>
      <c r="Q1472" s="59">
        <v>1171</v>
      </c>
      <c r="R1472" s="59"/>
      <c r="S1472" s="59"/>
      <c r="T1472" s="59"/>
      <c r="U1472" s="59">
        <v>0</v>
      </c>
      <c r="V1472" s="59"/>
      <c r="W1472" s="59">
        <v>0</v>
      </c>
      <c r="X1472" s="59"/>
      <c r="Y1472" s="59"/>
      <c r="Z1472" s="59"/>
      <c r="AA1472" s="59"/>
      <c r="AB1472" s="59"/>
      <c r="AC1472" s="59"/>
      <c r="AD1472" s="59"/>
      <c r="AE1472" s="59"/>
      <c r="AG1472" s="7">
        <f>IF(Q1472&gt;0,RANK(Q1472,(N1472:P1472,Q1472:AE1472)),0)</f>
        <v>3</v>
      </c>
      <c r="AH1472" s="7">
        <f>IF(R1472&gt;0,RANK(R1472,(N1472:P1472,Q1472:AE1472)),0)</f>
        <v>0</v>
      </c>
      <c r="AI1472" s="7">
        <f>IF(T1472&gt;0,RANK(T1472,(N1472:P1472,Q1472:AE1472)),0)</f>
        <v>0</v>
      </c>
      <c r="AJ1472" s="7">
        <f>IF(S1472&gt;0,RANK(S1472,(N1472:P1472,Q1472:AE1472)),0)</f>
        <v>0</v>
      </c>
      <c r="AK1472" s="2">
        <f t="shared" si="565"/>
        <v>4.4988282300510968E-2</v>
      </c>
      <c r="AL1472" s="2">
        <f t="shared" si="566"/>
        <v>0</v>
      </c>
      <c r="AM1472" s="2">
        <f t="shared" si="567"/>
        <v>0</v>
      </c>
      <c r="AN1472" s="2">
        <f t="shared" si="568"/>
        <v>0</v>
      </c>
      <c r="AP1472" t="s">
        <v>1636</v>
      </c>
      <c r="AQ1472" t="s">
        <v>475</v>
      </c>
      <c r="AR1472">
        <v>10</v>
      </c>
      <c r="AT1472" s="97">
        <v>37</v>
      </c>
      <c r="AU1472" s="99">
        <v>27</v>
      </c>
      <c r="AV1472" s="103">
        <f t="shared" si="558"/>
        <v>37027</v>
      </c>
      <c r="AX1472" s="7" t="s">
        <v>1370</v>
      </c>
    </row>
    <row r="1473" spans="1:50" ht="12.75" hidden="1" customHeight="1" outlineLevel="1">
      <c r="A1473" t="s">
        <v>1562</v>
      </c>
      <c r="B1473" t="s">
        <v>475</v>
      </c>
      <c r="C1473" s="1">
        <f t="shared" si="560"/>
        <v>2613</v>
      </c>
      <c r="D1473" s="7">
        <f>IF(N1473&gt;0, RANK(N1473,(N1473:P1473,Q1473:AE1473)),0)</f>
        <v>1</v>
      </c>
      <c r="E1473" s="7">
        <f>IF(O1473&gt;0,RANK(O1473,(N1473:P1473,Q1473:AE1473)),0)</f>
        <v>2</v>
      </c>
      <c r="F1473" s="7">
        <f>IF(P1473&gt;0,RANK(P1473,(N1473:P1473,Q1473:AE1473)),0)</f>
        <v>0</v>
      </c>
      <c r="G1473" s="1">
        <f t="shared" si="547"/>
        <v>246</v>
      </c>
      <c r="H1473" s="2">
        <f t="shared" si="548"/>
        <v>9.4144661308840416E-2</v>
      </c>
      <c r="I1473" s="2"/>
      <c r="J1473" s="2">
        <f t="shared" si="561"/>
        <v>0.53769613471106004</v>
      </c>
      <c r="K1473" s="2">
        <f t="shared" si="562"/>
        <v>0.44355147340221968</v>
      </c>
      <c r="L1473" s="2">
        <f t="shared" si="563"/>
        <v>0</v>
      </c>
      <c r="M1473" s="2">
        <f t="shared" si="564"/>
        <v>1.8752391886720288E-2</v>
      </c>
      <c r="N1473" s="59">
        <v>1405</v>
      </c>
      <c r="O1473" s="59">
        <v>1159</v>
      </c>
      <c r="P1473" s="59"/>
      <c r="Q1473" s="59">
        <v>49</v>
      </c>
      <c r="R1473" s="59"/>
      <c r="S1473" s="59"/>
      <c r="T1473" s="59"/>
      <c r="U1473" s="59">
        <v>0</v>
      </c>
      <c r="V1473" s="59"/>
      <c r="W1473" s="59">
        <v>0</v>
      </c>
      <c r="X1473" s="59"/>
      <c r="Y1473" s="59"/>
      <c r="Z1473" s="59"/>
      <c r="AA1473" s="59"/>
      <c r="AB1473" s="59"/>
      <c r="AC1473" s="59"/>
      <c r="AD1473" s="59"/>
      <c r="AE1473" s="59"/>
      <c r="AG1473" s="7">
        <f>IF(Q1473&gt;0,RANK(Q1473,(N1473:P1473,Q1473:AE1473)),0)</f>
        <v>3</v>
      </c>
      <c r="AH1473" s="7">
        <f>IF(R1473&gt;0,RANK(R1473,(N1473:P1473,Q1473:AE1473)),0)</f>
        <v>0</v>
      </c>
      <c r="AI1473" s="7">
        <f>IF(T1473&gt;0,RANK(T1473,(N1473:P1473,Q1473:AE1473)),0)</f>
        <v>0</v>
      </c>
      <c r="AJ1473" s="7">
        <f>IF(S1473&gt;0,RANK(S1473,(N1473:P1473,Q1473:AE1473)),0)</f>
        <v>0</v>
      </c>
      <c r="AK1473" s="2">
        <f t="shared" si="565"/>
        <v>1.8752391886720246E-2</v>
      </c>
      <c r="AL1473" s="2">
        <f t="shared" si="566"/>
        <v>0</v>
      </c>
      <c r="AM1473" s="2">
        <f t="shared" si="567"/>
        <v>0</v>
      </c>
      <c r="AN1473" s="2">
        <f t="shared" si="568"/>
        <v>0</v>
      </c>
      <c r="AP1473" t="s">
        <v>1562</v>
      </c>
      <c r="AQ1473" t="s">
        <v>475</v>
      </c>
      <c r="AR1473">
        <v>3</v>
      </c>
      <c r="AT1473" s="97">
        <v>37</v>
      </c>
      <c r="AU1473" s="99">
        <v>29</v>
      </c>
      <c r="AV1473" s="103">
        <f t="shared" si="558"/>
        <v>37029</v>
      </c>
      <c r="AX1473" s="7" t="s">
        <v>1370</v>
      </c>
    </row>
    <row r="1474" spans="1:50" ht="12.75" hidden="1" customHeight="1" outlineLevel="1">
      <c r="A1474" t="s">
        <v>1156</v>
      </c>
      <c r="B1474" t="s">
        <v>475</v>
      </c>
      <c r="C1474" s="1">
        <f t="shared" si="560"/>
        <v>21848</v>
      </c>
      <c r="D1474" s="7">
        <f>IF(N1474&gt;0, RANK(N1474,(N1474:P1474,Q1474:AE1474)),0)</f>
        <v>2</v>
      </c>
      <c r="E1474" s="7">
        <f>IF(O1474&gt;0,RANK(O1474,(N1474:P1474,Q1474:AE1474)),0)</f>
        <v>1</v>
      </c>
      <c r="F1474" s="7">
        <f>IF(P1474&gt;0,RANK(P1474,(N1474:P1474,Q1474:AE1474)),0)</f>
        <v>0</v>
      </c>
      <c r="G1474" s="1">
        <f t="shared" si="547"/>
        <v>2893</v>
      </c>
      <c r="H1474" s="2">
        <f t="shared" si="548"/>
        <v>0.13241486634932259</v>
      </c>
      <c r="I1474" s="2"/>
      <c r="J1474" s="2">
        <f t="shared" si="561"/>
        <v>0.41381362138410838</v>
      </c>
      <c r="K1474" s="2">
        <f t="shared" si="562"/>
        <v>0.54622848773343102</v>
      </c>
      <c r="L1474" s="2">
        <f t="shared" si="563"/>
        <v>0</v>
      </c>
      <c r="M1474" s="2">
        <f t="shared" si="564"/>
        <v>3.9957890882460601E-2</v>
      </c>
      <c r="N1474" s="59">
        <v>9041</v>
      </c>
      <c r="O1474" s="59">
        <v>11934</v>
      </c>
      <c r="P1474" s="59"/>
      <c r="Q1474" s="59">
        <v>873</v>
      </c>
      <c r="R1474" s="59"/>
      <c r="S1474" s="59"/>
      <c r="T1474" s="59"/>
      <c r="U1474" s="59">
        <v>0</v>
      </c>
      <c r="V1474" s="59"/>
      <c r="W1474" s="59">
        <v>0</v>
      </c>
      <c r="X1474" s="59"/>
      <c r="Y1474" s="59"/>
      <c r="Z1474" s="59"/>
      <c r="AA1474" s="59"/>
      <c r="AB1474" s="59"/>
      <c r="AC1474" s="59"/>
      <c r="AD1474" s="59"/>
      <c r="AE1474" s="59"/>
      <c r="AG1474" s="7">
        <f>IF(Q1474&gt;0,RANK(Q1474,(N1474:P1474,Q1474:AE1474)),0)</f>
        <v>3</v>
      </c>
      <c r="AH1474" s="7">
        <f>IF(R1474&gt;0,RANK(R1474,(N1474:P1474,Q1474:AE1474)),0)</f>
        <v>0</v>
      </c>
      <c r="AI1474" s="7">
        <f>IF(T1474&gt;0,RANK(T1474,(N1474:P1474,Q1474:AE1474)),0)</f>
        <v>0</v>
      </c>
      <c r="AJ1474" s="7">
        <f>IF(S1474&gt;0,RANK(S1474,(N1474:P1474,Q1474:AE1474)),0)</f>
        <v>0</v>
      </c>
      <c r="AK1474" s="2">
        <f t="shared" si="565"/>
        <v>3.9957890882460635E-2</v>
      </c>
      <c r="AL1474" s="2">
        <f t="shared" si="566"/>
        <v>0</v>
      </c>
      <c r="AM1474" s="2">
        <f t="shared" si="567"/>
        <v>0</v>
      </c>
      <c r="AN1474" s="2">
        <f t="shared" si="568"/>
        <v>0</v>
      </c>
      <c r="AP1474" t="s">
        <v>1156</v>
      </c>
      <c r="AQ1474" t="s">
        <v>475</v>
      </c>
      <c r="AR1474">
        <v>3</v>
      </c>
      <c r="AT1474" s="97">
        <v>37</v>
      </c>
      <c r="AU1474" s="99">
        <v>31</v>
      </c>
      <c r="AV1474" s="103">
        <f t="shared" si="558"/>
        <v>37031</v>
      </c>
      <c r="AX1474" s="7" t="s">
        <v>1370</v>
      </c>
    </row>
    <row r="1475" spans="1:50" ht="12.75" hidden="1" customHeight="1" outlineLevel="1">
      <c r="A1475" t="s">
        <v>2252</v>
      </c>
      <c r="B1475" t="s">
        <v>475</v>
      </c>
      <c r="C1475" s="1">
        <f t="shared" si="560"/>
        <v>7794</v>
      </c>
      <c r="D1475" s="7">
        <f>IF(N1475&gt;0, RANK(N1475,(N1475:P1475,Q1475:AE1475)),0)</f>
        <v>1</v>
      </c>
      <c r="E1475" s="7">
        <f>IF(O1475&gt;0,RANK(O1475,(N1475:P1475,Q1475:AE1475)),0)</f>
        <v>2</v>
      </c>
      <c r="F1475" s="7">
        <f>IF(P1475&gt;0,RANK(P1475,(N1475:P1475,Q1475:AE1475)),0)</f>
        <v>0</v>
      </c>
      <c r="G1475" s="1">
        <f t="shared" si="547"/>
        <v>2218</v>
      </c>
      <c r="H1475" s="2">
        <f t="shared" si="548"/>
        <v>0.28457788042083654</v>
      </c>
      <c r="I1475" s="2"/>
      <c r="J1475" s="2">
        <f t="shared" si="561"/>
        <v>0.63510392609699773</v>
      </c>
      <c r="K1475" s="2">
        <f t="shared" si="562"/>
        <v>0.35052604567616114</v>
      </c>
      <c r="L1475" s="2">
        <f t="shared" si="563"/>
        <v>0</v>
      </c>
      <c r="M1475" s="2">
        <f t="shared" si="564"/>
        <v>1.4370028226841136E-2</v>
      </c>
      <c r="N1475" s="59">
        <v>4950</v>
      </c>
      <c r="O1475" s="59">
        <v>2732</v>
      </c>
      <c r="P1475" s="59"/>
      <c r="Q1475" s="59">
        <v>112</v>
      </c>
      <c r="R1475" s="59"/>
      <c r="S1475" s="59"/>
      <c r="T1475" s="59"/>
      <c r="U1475" s="59">
        <v>0</v>
      </c>
      <c r="V1475" s="59"/>
      <c r="W1475" s="59">
        <v>0</v>
      </c>
      <c r="X1475" s="59"/>
      <c r="Y1475" s="59"/>
      <c r="Z1475" s="59"/>
      <c r="AA1475" s="59"/>
      <c r="AB1475" s="59"/>
      <c r="AC1475" s="59"/>
      <c r="AD1475" s="59"/>
      <c r="AE1475" s="59"/>
      <c r="AG1475" s="7">
        <f>IF(Q1475&gt;0,RANK(Q1475,(N1475:P1475,Q1475:AE1475)),0)</f>
        <v>3</v>
      </c>
      <c r="AH1475" s="7">
        <f>IF(R1475&gt;0,RANK(R1475,(N1475:P1475,Q1475:AE1475)),0)</f>
        <v>0</v>
      </c>
      <c r="AI1475" s="7">
        <f>IF(T1475&gt;0,RANK(T1475,(N1475:P1475,Q1475:AE1475)),0)</f>
        <v>0</v>
      </c>
      <c r="AJ1475" s="7">
        <f>IF(S1475&gt;0,RANK(S1475,(N1475:P1475,Q1475:AE1475)),0)</f>
        <v>0</v>
      </c>
      <c r="AK1475" s="2">
        <f t="shared" si="565"/>
        <v>1.437002822684116E-2</v>
      </c>
      <c r="AL1475" s="2">
        <f t="shared" si="566"/>
        <v>0</v>
      </c>
      <c r="AM1475" s="2">
        <f t="shared" si="567"/>
        <v>0</v>
      </c>
      <c r="AN1475" s="2">
        <f t="shared" si="568"/>
        <v>0</v>
      </c>
      <c r="AP1475" t="s">
        <v>2252</v>
      </c>
      <c r="AQ1475" t="s">
        <v>475</v>
      </c>
      <c r="AR1475">
        <v>13</v>
      </c>
      <c r="AT1475" s="97">
        <v>37</v>
      </c>
      <c r="AU1475" s="99">
        <v>33</v>
      </c>
      <c r="AV1475" s="103">
        <f t="shared" si="558"/>
        <v>37033</v>
      </c>
      <c r="AX1475" s="7" t="s">
        <v>1370</v>
      </c>
    </row>
    <row r="1476" spans="1:50" ht="12.75" hidden="1" customHeight="1" outlineLevel="1">
      <c r="A1476" t="s">
        <v>1089</v>
      </c>
      <c r="B1476" t="s">
        <v>475</v>
      </c>
      <c r="C1476" s="1">
        <f t="shared" si="560"/>
        <v>49190</v>
      </c>
      <c r="D1476" s="7">
        <f>IF(N1476&gt;0, RANK(N1476,(N1476:P1476,Q1476:AE1476)),0)</f>
        <v>2</v>
      </c>
      <c r="E1476" s="7">
        <f>IF(O1476&gt;0,RANK(O1476,(N1476:P1476,Q1476:AE1476)),0)</f>
        <v>1</v>
      </c>
      <c r="F1476" s="7">
        <f>IF(P1476&gt;0,RANK(P1476,(N1476:P1476,Q1476:AE1476)),0)</f>
        <v>0</v>
      </c>
      <c r="G1476" s="1">
        <f t="shared" si="547"/>
        <v>13075</v>
      </c>
      <c r="H1476" s="2">
        <f t="shared" si="548"/>
        <v>0.26580605814189878</v>
      </c>
      <c r="I1476" s="2"/>
      <c r="J1476" s="2">
        <f t="shared" si="561"/>
        <v>0.3405976824557837</v>
      </c>
      <c r="K1476" s="2">
        <f t="shared" si="562"/>
        <v>0.60640374059768243</v>
      </c>
      <c r="L1476" s="2">
        <f t="shared" si="563"/>
        <v>0</v>
      </c>
      <c r="M1476" s="2">
        <f t="shared" si="564"/>
        <v>5.2998576946533871E-2</v>
      </c>
      <c r="N1476" s="59">
        <v>16754</v>
      </c>
      <c r="O1476" s="59">
        <v>29829</v>
      </c>
      <c r="P1476" s="59"/>
      <c r="Q1476" s="59">
        <v>2607</v>
      </c>
      <c r="R1476" s="59"/>
      <c r="S1476" s="59"/>
      <c r="T1476" s="59"/>
      <c r="U1476" s="59">
        <v>0</v>
      </c>
      <c r="V1476" s="59"/>
      <c r="W1476" s="59">
        <v>0</v>
      </c>
      <c r="X1476" s="59"/>
      <c r="Y1476" s="59"/>
      <c r="Z1476" s="59"/>
      <c r="AA1476" s="59"/>
      <c r="AB1476" s="59"/>
      <c r="AC1476" s="59"/>
      <c r="AD1476" s="59"/>
      <c r="AE1476" s="59"/>
      <c r="AG1476" s="7">
        <f>IF(Q1476&gt;0,RANK(Q1476,(N1476:P1476,Q1476:AE1476)),0)</f>
        <v>3</v>
      </c>
      <c r="AH1476" s="7">
        <f>IF(R1476&gt;0,RANK(R1476,(N1476:P1476,Q1476:AE1476)),0)</f>
        <v>0</v>
      </c>
      <c r="AI1476" s="7">
        <f>IF(T1476&gt;0,RANK(T1476,(N1476:P1476,Q1476:AE1476)),0)</f>
        <v>0</v>
      </c>
      <c r="AJ1476" s="7">
        <f>IF(S1476&gt;0,RANK(S1476,(N1476:P1476,Q1476:AE1476)),0)</f>
        <v>0</v>
      </c>
      <c r="AK1476" s="2">
        <f t="shared" si="565"/>
        <v>5.299857694653385E-2</v>
      </c>
      <c r="AL1476" s="2">
        <f t="shared" si="566"/>
        <v>0</v>
      </c>
      <c r="AM1476" s="2">
        <f t="shared" si="567"/>
        <v>0</v>
      </c>
      <c r="AN1476" s="2">
        <f t="shared" si="568"/>
        <v>0</v>
      </c>
      <c r="AP1476" t="s">
        <v>1089</v>
      </c>
      <c r="AQ1476" t="s">
        <v>475</v>
      </c>
      <c r="AR1476">
        <v>10</v>
      </c>
      <c r="AT1476" s="97">
        <v>37</v>
      </c>
      <c r="AU1476" s="99">
        <v>35</v>
      </c>
      <c r="AV1476" s="103">
        <f t="shared" si="558"/>
        <v>37035</v>
      </c>
      <c r="AX1476" s="7" t="s">
        <v>1370</v>
      </c>
    </row>
    <row r="1477" spans="1:50" ht="12.75" hidden="1" customHeight="1" outlineLevel="1">
      <c r="A1477" t="s">
        <v>565</v>
      </c>
      <c r="B1477" t="s">
        <v>475</v>
      </c>
      <c r="C1477" s="1">
        <f t="shared" si="560"/>
        <v>18024</v>
      </c>
      <c r="D1477" s="7">
        <f>IF(N1477&gt;0, RANK(N1477,(N1477:P1477,Q1477:AE1477)),0)</f>
        <v>1</v>
      </c>
      <c r="E1477" s="7">
        <f>IF(O1477&gt;0,RANK(O1477,(N1477:P1477,Q1477:AE1477)),0)</f>
        <v>2</v>
      </c>
      <c r="F1477" s="7">
        <f>IF(P1477&gt;0,RANK(P1477,(N1477:P1477,Q1477:AE1477)),0)</f>
        <v>0</v>
      </c>
      <c r="G1477" s="1">
        <f t="shared" si="547"/>
        <v>2231</v>
      </c>
      <c r="H1477" s="2">
        <f t="shared" si="548"/>
        <v>0.12377940523746116</v>
      </c>
      <c r="I1477" s="2"/>
      <c r="J1477" s="2">
        <f t="shared" si="561"/>
        <v>0.54538393253439854</v>
      </c>
      <c r="K1477" s="2">
        <f t="shared" si="562"/>
        <v>0.42160452729693743</v>
      </c>
      <c r="L1477" s="2">
        <f t="shared" si="563"/>
        <v>0</v>
      </c>
      <c r="M1477" s="2">
        <f t="shared" si="564"/>
        <v>3.3011540168664033E-2</v>
      </c>
      <c r="N1477" s="59">
        <v>9830</v>
      </c>
      <c r="O1477" s="59">
        <v>7599</v>
      </c>
      <c r="P1477" s="59"/>
      <c r="Q1477" s="59">
        <v>595</v>
      </c>
      <c r="R1477" s="59"/>
      <c r="S1477" s="59"/>
      <c r="T1477" s="59"/>
      <c r="U1477" s="59">
        <v>0</v>
      </c>
      <c r="V1477" s="59"/>
      <c r="W1477" s="59">
        <v>0</v>
      </c>
      <c r="X1477" s="59"/>
      <c r="Y1477" s="59"/>
      <c r="Z1477" s="59"/>
      <c r="AA1477" s="59"/>
      <c r="AB1477" s="59"/>
      <c r="AC1477" s="59"/>
      <c r="AD1477" s="59"/>
      <c r="AE1477" s="59"/>
      <c r="AG1477" s="7">
        <f>IF(Q1477&gt;0,RANK(Q1477,(N1477:P1477,Q1477:AE1477)),0)</f>
        <v>3</v>
      </c>
      <c r="AH1477" s="7">
        <f>IF(R1477&gt;0,RANK(R1477,(N1477:P1477,Q1477:AE1477)),0)</f>
        <v>0</v>
      </c>
      <c r="AI1477" s="7">
        <f>IF(T1477&gt;0,RANK(T1477,(N1477:P1477,Q1477:AE1477)),0)</f>
        <v>0</v>
      </c>
      <c r="AJ1477" s="7">
        <f>IF(S1477&gt;0,RANK(S1477,(N1477:P1477,Q1477:AE1477)),0)</f>
        <v>0</v>
      </c>
      <c r="AK1477" s="2">
        <f t="shared" si="565"/>
        <v>3.3011540168664005E-2</v>
      </c>
      <c r="AL1477" s="2">
        <f t="shared" si="566"/>
        <v>0</v>
      </c>
      <c r="AM1477" s="2">
        <f t="shared" si="567"/>
        <v>0</v>
      </c>
      <c r="AN1477" s="2">
        <f t="shared" si="568"/>
        <v>0</v>
      </c>
      <c r="AP1477" t="s">
        <v>565</v>
      </c>
      <c r="AQ1477" t="s">
        <v>475</v>
      </c>
      <c r="AT1477" s="97">
        <v>37</v>
      </c>
      <c r="AU1477" s="99">
        <v>37</v>
      </c>
      <c r="AV1477" s="103">
        <f t="shared" si="558"/>
        <v>37037</v>
      </c>
      <c r="AX1477" s="7" t="s">
        <v>1370</v>
      </c>
    </row>
    <row r="1478" spans="1:50" ht="12.75" hidden="1" customHeight="1" outlineLevel="1">
      <c r="A1478" t="s">
        <v>1396</v>
      </c>
      <c r="B1478" t="s">
        <v>475</v>
      </c>
      <c r="C1478" s="1">
        <f t="shared" si="560"/>
        <v>8597</v>
      </c>
      <c r="D1478" s="7">
        <f>IF(N1478&gt;0, RANK(N1478,(N1478:P1478,Q1478:AE1478)),0)</f>
        <v>2</v>
      </c>
      <c r="E1478" s="7">
        <f>IF(O1478&gt;0,RANK(O1478,(N1478:P1478,Q1478:AE1478)),0)</f>
        <v>1</v>
      </c>
      <c r="F1478" s="7">
        <f>IF(P1478&gt;0,RANK(P1478,(N1478:P1478,Q1478:AE1478)),0)</f>
        <v>0</v>
      </c>
      <c r="G1478" s="1">
        <f t="shared" si="547"/>
        <v>533</v>
      </c>
      <c r="H1478" s="2">
        <f t="shared" si="548"/>
        <v>6.1998371524950566E-2</v>
      </c>
      <c r="I1478" s="2"/>
      <c r="J1478" s="2">
        <f t="shared" si="561"/>
        <v>0.46527858555309992</v>
      </c>
      <c r="K1478" s="2">
        <f t="shared" si="562"/>
        <v>0.52727695707805045</v>
      </c>
      <c r="L1478" s="2">
        <f t="shared" si="563"/>
        <v>0</v>
      </c>
      <c r="M1478" s="2">
        <f t="shared" si="564"/>
        <v>7.4444573688496885E-3</v>
      </c>
      <c r="N1478" s="59">
        <v>4000</v>
      </c>
      <c r="O1478" s="59">
        <v>4533</v>
      </c>
      <c r="P1478" s="59"/>
      <c r="Q1478" s="59">
        <v>64</v>
      </c>
      <c r="R1478" s="59"/>
      <c r="S1478" s="59"/>
      <c r="T1478" s="59"/>
      <c r="U1478" s="59">
        <v>0</v>
      </c>
      <c r="V1478" s="59"/>
      <c r="W1478" s="59">
        <v>0</v>
      </c>
      <c r="X1478" s="59"/>
      <c r="Y1478" s="59"/>
      <c r="Z1478" s="59"/>
      <c r="AA1478" s="59"/>
      <c r="AB1478" s="59"/>
      <c r="AC1478" s="59"/>
      <c r="AD1478" s="59"/>
      <c r="AE1478" s="59"/>
      <c r="AG1478" s="7">
        <f>IF(Q1478&gt;0,RANK(Q1478,(N1478:P1478,Q1478:AE1478)),0)</f>
        <v>3</v>
      </c>
      <c r="AH1478" s="7">
        <f>IF(R1478&gt;0,RANK(R1478,(N1478:P1478,Q1478:AE1478)),0)</f>
        <v>0</v>
      </c>
      <c r="AI1478" s="7">
        <f>IF(T1478&gt;0,RANK(T1478,(N1478:P1478,Q1478:AE1478)),0)</f>
        <v>0</v>
      </c>
      <c r="AJ1478" s="7">
        <f>IF(S1478&gt;0,RANK(S1478,(N1478:P1478,Q1478:AE1478)),0)</f>
        <v>0</v>
      </c>
      <c r="AK1478" s="2">
        <f t="shared" si="565"/>
        <v>7.4444573688495991E-3</v>
      </c>
      <c r="AL1478" s="2">
        <f t="shared" si="566"/>
        <v>0</v>
      </c>
      <c r="AM1478" s="2">
        <f t="shared" si="567"/>
        <v>0</v>
      </c>
      <c r="AN1478" s="2">
        <f t="shared" si="568"/>
        <v>0</v>
      </c>
      <c r="AP1478" t="s">
        <v>1396</v>
      </c>
      <c r="AQ1478" t="s">
        <v>475</v>
      </c>
      <c r="AR1478">
        <v>11</v>
      </c>
      <c r="AT1478" s="97">
        <v>37</v>
      </c>
      <c r="AU1478" s="99">
        <v>39</v>
      </c>
      <c r="AV1478" s="103">
        <f t="shared" si="558"/>
        <v>37039</v>
      </c>
      <c r="AX1478" s="7" t="s">
        <v>1370</v>
      </c>
    </row>
    <row r="1479" spans="1:50" ht="12.75" hidden="1" customHeight="1" outlineLevel="1">
      <c r="A1479" t="s">
        <v>366</v>
      </c>
      <c r="B1479" t="s">
        <v>475</v>
      </c>
      <c r="C1479" s="1">
        <f t="shared" si="560"/>
        <v>4397</v>
      </c>
      <c r="D1479" s="7">
        <f>IF(N1479&gt;0, RANK(N1479,(N1479:P1479,Q1479:AE1479)),0)</f>
        <v>1</v>
      </c>
      <c r="E1479" s="7">
        <f>IF(O1479&gt;0,RANK(O1479,(N1479:P1479,Q1479:AE1479)),0)</f>
        <v>2</v>
      </c>
      <c r="F1479" s="7">
        <f>IF(P1479&gt;0,RANK(P1479,(N1479:P1479,Q1479:AE1479)),0)</f>
        <v>0</v>
      </c>
      <c r="G1479" s="1">
        <f t="shared" si="547"/>
        <v>573</v>
      </c>
      <c r="H1479" s="2">
        <f t="shared" si="548"/>
        <v>0.13031612463042982</v>
      </c>
      <c r="I1479" s="2"/>
      <c r="J1479" s="2">
        <f t="shared" si="561"/>
        <v>0.55492381168978844</v>
      </c>
      <c r="K1479" s="2">
        <f t="shared" si="562"/>
        <v>0.42460768705935864</v>
      </c>
      <c r="L1479" s="2">
        <f t="shared" si="563"/>
        <v>0</v>
      </c>
      <c r="M1479" s="2">
        <f t="shared" si="564"/>
        <v>2.0468501250852922E-2</v>
      </c>
      <c r="N1479" s="59">
        <v>2440</v>
      </c>
      <c r="O1479" s="59">
        <v>1867</v>
      </c>
      <c r="P1479" s="59"/>
      <c r="Q1479" s="59">
        <v>90</v>
      </c>
      <c r="R1479" s="59"/>
      <c r="S1479" s="59"/>
      <c r="T1479" s="59"/>
      <c r="U1479" s="59">
        <v>0</v>
      </c>
      <c r="V1479" s="59"/>
      <c r="W1479" s="59">
        <v>0</v>
      </c>
      <c r="X1479" s="59"/>
      <c r="Y1479" s="59"/>
      <c r="Z1479" s="59"/>
      <c r="AA1479" s="59"/>
      <c r="AB1479" s="59"/>
      <c r="AC1479" s="59"/>
      <c r="AD1479" s="59"/>
      <c r="AE1479" s="59"/>
      <c r="AG1479" s="7">
        <f>IF(Q1479&gt;0,RANK(Q1479,(N1479:P1479,Q1479:AE1479)),0)</f>
        <v>3</v>
      </c>
      <c r="AH1479" s="7">
        <f>IF(R1479&gt;0,RANK(R1479,(N1479:P1479,Q1479:AE1479)),0)</f>
        <v>0</v>
      </c>
      <c r="AI1479" s="7">
        <f>IF(T1479&gt;0,RANK(T1479,(N1479:P1479,Q1479:AE1479)),0)</f>
        <v>0</v>
      </c>
      <c r="AJ1479" s="7">
        <f>IF(S1479&gt;0,RANK(S1479,(N1479:P1479,Q1479:AE1479)),0)</f>
        <v>0</v>
      </c>
      <c r="AK1479" s="2">
        <f t="shared" si="565"/>
        <v>2.0468501250852856E-2</v>
      </c>
      <c r="AL1479" s="2">
        <f t="shared" si="566"/>
        <v>0</v>
      </c>
      <c r="AM1479" s="2">
        <f t="shared" si="567"/>
        <v>0</v>
      </c>
      <c r="AN1479" s="2">
        <f t="shared" si="568"/>
        <v>0</v>
      </c>
      <c r="AP1479" t="s">
        <v>366</v>
      </c>
      <c r="AQ1479" t="s">
        <v>475</v>
      </c>
      <c r="AR1479">
        <v>1</v>
      </c>
      <c r="AT1479" s="97">
        <v>37</v>
      </c>
      <c r="AU1479" s="99">
        <v>41</v>
      </c>
      <c r="AV1479" s="103">
        <f t="shared" si="558"/>
        <v>37041</v>
      </c>
      <c r="AX1479" s="7" t="s">
        <v>1370</v>
      </c>
    </row>
    <row r="1480" spans="1:50" ht="12.75" hidden="1" customHeight="1" outlineLevel="1">
      <c r="A1480" t="s">
        <v>958</v>
      </c>
      <c r="B1480" t="s">
        <v>475</v>
      </c>
      <c r="C1480" s="1">
        <f t="shared" si="560"/>
        <v>3854</v>
      </c>
      <c r="D1480" s="7">
        <f>IF(N1480&gt;0, RANK(N1480,(N1480:P1480,Q1480:AE1480)),0)</f>
        <v>2</v>
      </c>
      <c r="E1480" s="7">
        <f>IF(O1480&gt;0,RANK(O1480,(N1480:P1480,Q1480:AE1480)),0)</f>
        <v>1</v>
      </c>
      <c r="F1480" s="7">
        <f>IF(P1480&gt;0,RANK(P1480,(N1480:P1480,Q1480:AE1480)),0)</f>
        <v>0</v>
      </c>
      <c r="G1480" s="1">
        <f t="shared" ref="G1480:G1543" si="569">IF(C1480&gt;0,MAX(N1480:P1480)-LARGE(N1480:P1480,2),0)</f>
        <v>315</v>
      </c>
      <c r="H1480" s="2">
        <f t="shared" ref="H1480:H1543" si="570">IF(C1480&gt;0,G1480/C1480,0)</f>
        <v>8.1733264141152048E-2</v>
      </c>
      <c r="I1480" s="2"/>
      <c r="J1480" s="2">
        <f t="shared" si="561"/>
        <v>0.45381421899325375</v>
      </c>
      <c r="K1480" s="2">
        <f t="shared" si="562"/>
        <v>0.53554748313440581</v>
      </c>
      <c r="L1480" s="2">
        <f t="shared" si="563"/>
        <v>0</v>
      </c>
      <c r="M1480" s="2">
        <f t="shared" si="564"/>
        <v>1.0638297872340496E-2</v>
      </c>
      <c r="N1480" s="59">
        <v>1749</v>
      </c>
      <c r="O1480" s="59">
        <v>2064</v>
      </c>
      <c r="P1480" s="59"/>
      <c r="Q1480" s="59">
        <v>41</v>
      </c>
      <c r="R1480" s="59"/>
      <c r="S1480" s="59"/>
      <c r="T1480" s="59"/>
      <c r="U1480" s="59">
        <v>0</v>
      </c>
      <c r="V1480" s="59"/>
      <c r="W1480" s="59">
        <v>0</v>
      </c>
      <c r="X1480" s="59"/>
      <c r="Y1480" s="59"/>
      <c r="Z1480" s="59"/>
      <c r="AA1480" s="59"/>
      <c r="AB1480" s="59"/>
      <c r="AC1480" s="59"/>
      <c r="AD1480" s="59"/>
      <c r="AE1480" s="59"/>
      <c r="AG1480" s="7">
        <f>IF(Q1480&gt;0,RANK(Q1480,(N1480:P1480,Q1480:AE1480)),0)</f>
        <v>3</v>
      </c>
      <c r="AH1480" s="7">
        <f>IF(R1480&gt;0,RANK(R1480,(N1480:P1480,Q1480:AE1480)),0)</f>
        <v>0</v>
      </c>
      <c r="AI1480" s="7">
        <f>IF(T1480&gt;0,RANK(T1480,(N1480:P1480,Q1480:AE1480)),0)</f>
        <v>0</v>
      </c>
      <c r="AJ1480" s="7">
        <f>IF(S1480&gt;0,RANK(S1480,(N1480:P1480,Q1480:AE1480)),0)</f>
        <v>0</v>
      </c>
      <c r="AK1480" s="2">
        <f t="shared" si="565"/>
        <v>1.0638297872340425E-2</v>
      </c>
      <c r="AL1480" s="2">
        <f t="shared" si="566"/>
        <v>0</v>
      </c>
      <c r="AM1480" s="2">
        <f t="shared" si="567"/>
        <v>0</v>
      </c>
      <c r="AN1480" s="2">
        <f t="shared" si="568"/>
        <v>0</v>
      </c>
      <c r="AP1480" t="s">
        <v>958</v>
      </c>
      <c r="AQ1480" t="s">
        <v>475</v>
      </c>
      <c r="AR1480">
        <v>11</v>
      </c>
      <c r="AT1480" s="97">
        <v>37</v>
      </c>
      <c r="AU1480" s="99">
        <v>43</v>
      </c>
      <c r="AV1480" s="103">
        <f t="shared" si="558"/>
        <v>37043</v>
      </c>
      <c r="AX1480" s="7" t="s">
        <v>1370</v>
      </c>
    </row>
    <row r="1481" spans="1:50" ht="12.75" hidden="1" customHeight="1" outlineLevel="1">
      <c r="A1481" t="s">
        <v>1578</v>
      </c>
      <c r="B1481" t="s">
        <v>475</v>
      </c>
      <c r="C1481" s="1">
        <f t="shared" si="560"/>
        <v>30125</v>
      </c>
      <c r="D1481" s="7">
        <f>IF(N1481&gt;0, RANK(N1481,(N1481:P1481,Q1481:AE1481)),0)</f>
        <v>2</v>
      </c>
      <c r="E1481" s="7">
        <f>IF(O1481&gt;0,RANK(O1481,(N1481:P1481,Q1481:AE1481)),0)</f>
        <v>1</v>
      </c>
      <c r="F1481" s="7">
        <f>IF(P1481&gt;0,RANK(P1481,(N1481:P1481,Q1481:AE1481)),0)</f>
        <v>0</v>
      </c>
      <c r="G1481" s="1">
        <f t="shared" si="569"/>
        <v>2222</v>
      </c>
      <c r="H1481" s="2">
        <f t="shared" si="570"/>
        <v>7.3759336099585057E-2</v>
      </c>
      <c r="I1481" s="2"/>
      <c r="J1481" s="2">
        <f t="shared" si="561"/>
        <v>0.44325311203319501</v>
      </c>
      <c r="K1481" s="2">
        <f t="shared" si="562"/>
        <v>0.51701244813278013</v>
      </c>
      <c r="L1481" s="2">
        <f t="shared" si="563"/>
        <v>0</v>
      </c>
      <c r="M1481" s="2">
        <f t="shared" si="564"/>
        <v>3.9734439834024804E-2</v>
      </c>
      <c r="N1481" s="59">
        <v>13353</v>
      </c>
      <c r="O1481" s="59">
        <v>15575</v>
      </c>
      <c r="P1481" s="59"/>
      <c r="Q1481" s="59">
        <v>1195</v>
      </c>
      <c r="R1481" s="59"/>
      <c r="S1481" s="59"/>
      <c r="T1481" s="59"/>
      <c r="U1481" s="59">
        <v>0</v>
      </c>
      <c r="V1481" s="59"/>
      <c r="W1481" s="59">
        <v>2</v>
      </c>
      <c r="X1481" s="59"/>
      <c r="Y1481" s="59"/>
      <c r="Z1481" s="59"/>
      <c r="AA1481" s="59"/>
      <c r="AB1481" s="59"/>
      <c r="AC1481" s="59"/>
      <c r="AD1481" s="59"/>
      <c r="AE1481" s="59"/>
      <c r="AG1481" s="7">
        <f>IF(Q1481&gt;0,RANK(Q1481,(N1481:P1481,Q1481:AE1481)),0)</f>
        <v>3</v>
      </c>
      <c r="AH1481" s="7">
        <f>IF(R1481&gt;0,RANK(R1481,(N1481:P1481,Q1481:AE1481)),0)</f>
        <v>0</v>
      </c>
      <c r="AI1481" s="7">
        <f>IF(T1481&gt;0,RANK(T1481,(N1481:P1481,Q1481:AE1481)),0)</f>
        <v>0</v>
      </c>
      <c r="AJ1481" s="7">
        <f>IF(S1481&gt;0,RANK(S1481,(N1481:P1481,Q1481:AE1481)),0)</f>
        <v>0</v>
      </c>
      <c r="AK1481" s="2">
        <f t="shared" si="565"/>
        <v>3.9668049792531121E-2</v>
      </c>
      <c r="AL1481" s="2">
        <f t="shared" si="566"/>
        <v>0</v>
      </c>
      <c r="AM1481" s="2">
        <f t="shared" si="567"/>
        <v>0</v>
      </c>
      <c r="AN1481" s="2">
        <f t="shared" si="568"/>
        <v>0</v>
      </c>
      <c r="AP1481" t="s">
        <v>1578</v>
      </c>
      <c r="AQ1481" t="s">
        <v>475</v>
      </c>
      <c r="AR1481">
        <v>10</v>
      </c>
      <c r="AT1481" s="97">
        <v>37</v>
      </c>
      <c r="AU1481" s="99">
        <v>45</v>
      </c>
      <c r="AV1481" s="103">
        <f t="shared" si="558"/>
        <v>37045</v>
      </c>
      <c r="AX1481" s="7" t="s">
        <v>1370</v>
      </c>
    </row>
    <row r="1482" spans="1:50" ht="12.75" hidden="1" customHeight="1" outlineLevel="1">
      <c r="A1482" t="s">
        <v>1342</v>
      </c>
      <c r="B1482" t="s">
        <v>475</v>
      </c>
      <c r="C1482" s="1">
        <f t="shared" si="560"/>
        <v>19252</v>
      </c>
      <c r="D1482" s="7">
        <f>IF(N1482&gt;0, RANK(N1482,(N1482:P1482,Q1482:AE1482)),0)</f>
        <v>1</v>
      </c>
      <c r="E1482" s="7">
        <f>IF(O1482&gt;0,RANK(O1482,(N1482:P1482,Q1482:AE1482)),0)</f>
        <v>2</v>
      </c>
      <c r="F1482" s="7">
        <f>IF(P1482&gt;0,RANK(P1482,(N1482:P1482,Q1482:AE1482)),0)</f>
        <v>0</v>
      </c>
      <c r="G1482" s="1">
        <f t="shared" si="569"/>
        <v>5553</v>
      </c>
      <c r="H1482" s="2">
        <f t="shared" si="570"/>
        <v>0.28843756492831912</v>
      </c>
      <c r="I1482" s="2"/>
      <c r="J1482" s="2">
        <f t="shared" si="561"/>
        <v>0.6317785165177644</v>
      </c>
      <c r="K1482" s="2">
        <f t="shared" si="562"/>
        <v>0.34334095158944528</v>
      </c>
      <c r="L1482" s="2">
        <f t="shared" si="563"/>
        <v>0</v>
      </c>
      <c r="M1482" s="2">
        <f t="shared" si="564"/>
        <v>2.4880531892790325E-2</v>
      </c>
      <c r="N1482" s="59">
        <v>12163</v>
      </c>
      <c r="O1482" s="59">
        <v>6610</v>
      </c>
      <c r="P1482" s="59"/>
      <c r="Q1482" s="59">
        <v>479</v>
      </c>
      <c r="R1482" s="59"/>
      <c r="S1482" s="59"/>
      <c r="T1482" s="59"/>
      <c r="U1482" s="59">
        <v>0</v>
      </c>
      <c r="V1482" s="59"/>
      <c r="W1482" s="59">
        <v>0</v>
      </c>
      <c r="X1482" s="59"/>
      <c r="Y1482" s="59"/>
      <c r="Z1482" s="59"/>
      <c r="AA1482" s="59"/>
      <c r="AB1482" s="59"/>
      <c r="AC1482" s="59"/>
      <c r="AD1482" s="59"/>
      <c r="AE1482" s="59"/>
      <c r="AG1482" s="7">
        <f>IF(Q1482&gt;0,RANK(Q1482,(N1482:P1482,Q1482:AE1482)),0)</f>
        <v>3</v>
      </c>
      <c r="AH1482" s="7">
        <f>IF(R1482&gt;0,RANK(R1482,(N1482:P1482,Q1482:AE1482)),0)</f>
        <v>0</v>
      </c>
      <c r="AI1482" s="7">
        <f>IF(T1482&gt;0,RANK(T1482,(N1482:P1482,Q1482:AE1482)),0)</f>
        <v>0</v>
      </c>
      <c r="AJ1482" s="7">
        <f>IF(S1482&gt;0,RANK(S1482,(N1482:P1482,Q1482:AE1482)),0)</f>
        <v>0</v>
      </c>
      <c r="AK1482" s="2">
        <f t="shared" si="565"/>
        <v>2.488053189279036E-2</v>
      </c>
      <c r="AL1482" s="2">
        <f t="shared" si="566"/>
        <v>0</v>
      </c>
      <c r="AM1482" s="2">
        <f t="shared" si="567"/>
        <v>0</v>
      </c>
      <c r="AN1482" s="2">
        <f t="shared" si="568"/>
        <v>0</v>
      </c>
      <c r="AP1482" t="s">
        <v>1342</v>
      </c>
      <c r="AQ1482" t="s">
        <v>475</v>
      </c>
      <c r="AR1482">
        <v>7</v>
      </c>
      <c r="AT1482" s="97">
        <v>37</v>
      </c>
      <c r="AU1482" s="99">
        <v>47</v>
      </c>
      <c r="AV1482" s="103">
        <f t="shared" si="558"/>
        <v>37047</v>
      </c>
      <c r="AX1482" s="7" t="s">
        <v>1370</v>
      </c>
    </row>
    <row r="1483" spans="1:50" ht="12.75" hidden="1" customHeight="1" outlineLevel="1">
      <c r="A1483" t="s">
        <v>1214</v>
      </c>
      <c r="B1483" t="s">
        <v>475</v>
      </c>
      <c r="C1483" s="1">
        <f t="shared" si="560"/>
        <v>24702</v>
      </c>
      <c r="D1483" s="7">
        <f>IF(N1483&gt;0, RANK(N1483,(N1483:P1483,Q1483:AE1483)),0)</f>
        <v>2</v>
      </c>
      <c r="E1483" s="7">
        <f>IF(O1483&gt;0,RANK(O1483,(N1483:P1483,Q1483:AE1483)),0)</f>
        <v>1</v>
      </c>
      <c r="F1483" s="7">
        <f>IF(P1483&gt;0,RANK(P1483,(N1483:P1483,Q1483:AE1483)),0)</f>
        <v>0</v>
      </c>
      <c r="G1483" s="1">
        <f t="shared" si="569"/>
        <v>3644</v>
      </c>
      <c r="H1483" s="2">
        <f t="shared" si="570"/>
        <v>0.14751841956116912</v>
      </c>
      <c r="I1483" s="2"/>
      <c r="J1483" s="2">
        <f t="shared" si="561"/>
        <v>0.41522953606995383</v>
      </c>
      <c r="K1483" s="2">
        <f t="shared" si="562"/>
        <v>0.56274795563112301</v>
      </c>
      <c r="L1483" s="2">
        <f t="shared" si="563"/>
        <v>0</v>
      </c>
      <c r="M1483" s="2">
        <f t="shared" si="564"/>
        <v>2.202250829892316E-2</v>
      </c>
      <c r="N1483" s="59">
        <v>10257</v>
      </c>
      <c r="O1483" s="59">
        <v>13901</v>
      </c>
      <c r="P1483" s="59"/>
      <c r="Q1483" s="59">
        <v>544</v>
      </c>
      <c r="R1483" s="59"/>
      <c r="S1483" s="59"/>
      <c r="T1483" s="59"/>
      <c r="U1483" s="59">
        <v>0</v>
      </c>
      <c r="V1483" s="59"/>
      <c r="W1483" s="59">
        <v>0</v>
      </c>
      <c r="X1483" s="59"/>
      <c r="Y1483" s="59"/>
      <c r="Z1483" s="59"/>
      <c r="AA1483" s="59"/>
      <c r="AB1483" s="59"/>
      <c r="AC1483" s="59"/>
      <c r="AD1483" s="59"/>
      <c r="AE1483" s="59"/>
      <c r="AG1483" s="7">
        <f>IF(Q1483&gt;0,RANK(Q1483,(N1483:P1483,Q1483:AE1483)),0)</f>
        <v>3</v>
      </c>
      <c r="AH1483" s="7">
        <f>IF(R1483&gt;0,RANK(R1483,(N1483:P1483,Q1483:AE1483)),0)</f>
        <v>0</v>
      </c>
      <c r="AI1483" s="7">
        <f>IF(T1483&gt;0,RANK(T1483,(N1483:P1483,Q1483:AE1483)),0)</f>
        <v>0</v>
      </c>
      <c r="AJ1483" s="7">
        <f>IF(S1483&gt;0,RANK(S1483,(N1483:P1483,Q1483:AE1483)),0)</f>
        <v>0</v>
      </c>
      <c r="AK1483" s="2">
        <f t="shared" si="565"/>
        <v>2.2022508298923164E-2</v>
      </c>
      <c r="AL1483" s="2">
        <f t="shared" si="566"/>
        <v>0</v>
      </c>
      <c r="AM1483" s="2">
        <f t="shared" si="567"/>
        <v>0</v>
      </c>
      <c r="AN1483" s="2">
        <f t="shared" si="568"/>
        <v>0</v>
      </c>
      <c r="AP1483" t="s">
        <v>1214</v>
      </c>
      <c r="AQ1483" t="s">
        <v>475</v>
      </c>
      <c r="AT1483" s="97">
        <v>37</v>
      </c>
      <c r="AU1483" s="99">
        <v>49</v>
      </c>
      <c r="AV1483" s="103">
        <f t="shared" si="558"/>
        <v>37049</v>
      </c>
      <c r="AX1483" s="7" t="s">
        <v>1370</v>
      </c>
    </row>
    <row r="1484" spans="1:50" ht="12.75" hidden="1" customHeight="1" outlineLevel="1">
      <c r="A1484" t="s">
        <v>972</v>
      </c>
      <c r="B1484" t="s">
        <v>475</v>
      </c>
      <c r="C1484" s="1">
        <f t="shared" si="560"/>
        <v>66338</v>
      </c>
      <c r="D1484" s="7">
        <f>IF(N1484&gt;0, RANK(N1484,(N1484:P1484,Q1484:AE1484)),0)</f>
        <v>1</v>
      </c>
      <c r="E1484" s="7">
        <f>IF(O1484&gt;0,RANK(O1484,(N1484:P1484,Q1484:AE1484)),0)</f>
        <v>2</v>
      </c>
      <c r="F1484" s="7">
        <f>IF(P1484&gt;0,RANK(P1484,(N1484:P1484,Q1484:AE1484)),0)</f>
        <v>0</v>
      </c>
      <c r="G1484" s="1">
        <f t="shared" si="569"/>
        <v>4422</v>
      </c>
      <c r="H1484" s="2">
        <f t="shared" si="570"/>
        <v>6.6658627031264128E-2</v>
      </c>
      <c r="I1484" s="2"/>
      <c r="J1484" s="2">
        <f t="shared" si="561"/>
        <v>0.51367240495643518</v>
      </c>
      <c r="K1484" s="2">
        <f t="shared" si="562"/>
        <v>0.44701377792517111</v>
      </c>
      <c r="L1484" s="2">
        <f t="shared" si="563"/>
        <v>0</v>
      </c>
      <c r="M1484" s="2">
        <f t="shared" si="564"/>
        <v>3.9313817118393712E-2</v>
      </c>
      <c r="N1484" s="59">
        <v>34076</v>
      </c>
      <c r="O1484" s="59">
        <v>29654</v>
      </c>
      <c r="P1484" s="59"/>
      <c r="Q1484" s="59">
        <v>2608</v>
      </c>
      <c r="R1484" s="59"/>
      <c r="S1484" s="59"/>
      <c r="T1484" s="59"/>
      <c r="U1484" s="59">
        <v>0</v>
      </c>
      <c r="V1484" s="59"/>
      <c r="W1484" s="59">
        <v>0</v>
      </c>
      <c r="X1484" s="59"/>
      <c r="Y1484" s="59"/>
      <c r="Z1484" s="59"/>
      <c r="AA1484" s="59"/>
      <c r="AB1484" s="59"/>
      <c r="AC1484" s="59"/>
      <c r="AD1484" s="59"/>
      <c r="AE1484" s="59"/>
      <c r="AG1484" s="7">
        <f>IF(Q1484&gt;0,RANK(Q1484,(N1484:P1484,Q1484:AE1484)),0)</f>
        <v>3</v>
      </c>
      <c r="AH1484" s="7">
        <f>IF(R1484&gt;0,RANK(R1484,(N1484:P1484,Q1484:AE1484)),0)</f>
        <v>0</v>
      </c>
      <c r="AI1484" s="7">
        <f>IF(T1484&gt;0,RANK(T1484,(N1484:P1484,Q1484:AE1484)),0)</f>
        <v>0</v>
      </c>
      <c r="AJ1484" s="7">
        <f>IF(S1484&gt;0,RANK(S1484,(N1484:P1484,Q1484:AE1484)),0)</f>
        <v>0</v>
      </c>
      <c r="AK1484" s="2">
        <f t="shared" si="565"/>
        <v>3.9313817118393678E-2</v>
      </c>
      <c r="AL1484" s="2">
        <f t="shared" si="566"/>
        <v>0</v>
      </c>
      <c r="AM1484" s="2">
        <f t="shared" si="567"/>
        <v>0</v>
      </c>
      <c r="AN1484" s="2">
        <f t="shared" si="568"/>
        <v>0</v>
      </c>
      <c r="AP1484" t="s">
        <v>972</v>
      </c>
      <c r="AQ1484" t="s">
        <v>475</v>
      </c>
      <c r="AT1484" s="97">
        <v>37</v>
      </c>
      <c r="AU1484" s="99">
        <v>51</v>
      </c>
      <c r="AV1484" s="103">
        <f t="shared" si="558"/>
        <v>37051</v>
      </c>
      <c r="AX1484" s="7" t="s">
        <v>1370</v>
      </c>
    </row>
    <row r="1485" spans="1:50" ht="12.75" hidden="1" customHeight="1" outlineLevel="1">
      <c r="A1485" t="s">
        <v>1853</v>
      </c>
      <c r="B1485" t="s">
        <v>475</v>
      </c>
      <c r="C1485" s="1">
        <f t="shared" si="560"/>
        <v>5136</v>
      </c>
      <c r="D1485" s="7">
        <f>IF(N1485&gt;0, RANK(N1485,(N1485:P1485,Q1485:AE1485)),0)</f>
        <v>1</v>
      </c>
      <c r="E1485" s="7">
        <f>IF(O1485&gt;0,RANK(O1485,(N1485:P1485,Q1485:AE1485)),0)</f>
        <v>2</v>
      </c>
      <c r="F1485" s="7">
        <f>IF(P1485&gt;0,RANK(P1485,(N1485:P1485,Q1485:AE1485)),0)</f>
        <v>0</v>
      </c>
      <c r="G1485" s="1">
        <f t="shared" si="569"/>
        <v>89</v>
      </c>
      <c r="H1485" s="2">
        <f t="shared" si="570"/>
        <v>1.732866043613707E-2</v>
      </c>
      <c r="I1485" s="2"/>
      <c r="J1485" s="2">
        <f t="shared" si="561"/>
        <v>0.49571651090342678</v>
      </c>
      <c r="K1485" s="2">
        <f t="shared" si="562"/>
        <v>0.47838785046728971</v>
      </c>
      <c r="L1485" s="2">
        <f t="shared" si="563"/>
        <v>0</v>
      </c>
      <c r="M1485" s="2">
        <f t="shared" si="564"/>
        <v>2.5895638629283568E-2</v>
      </c>
      <c r="N1485" s="59">
        <v>2546</v>
      </c>
      <c r="O1485" s="59">
        <v>2457</v>
      </c>
      <c r="P1485" s="59"/>
      <c r="Q1485" s="59">
        <v>133</v>
      </c>
      <c r="R1485" s="59"/>
      <c r="S1485" s="59"/>
      <c r="T1485" s="59"/>
      <c r="U1485" s="59">
        <v>0</v>
      </c>
      <c r="V1485" s="59"/>
      <c r="W1485" s="59">
        <v>0</v>
      </c>
      <c r="X1485" s="59"/>
      <c r="Y1485" s="59"/>
      <c r="Z1485" s="59"/>
      <c r="AA1485" s="59"/>
      <c r="AB1485" s="59"/>
      <c r="AC1485" s="59"/>
      <c r="AD1485" s="59"/>
      <c r="AE1485" s="59"/>
      <c r="AG1485" s="7">
        <f>IF(Q1485&gt;0,RANK(Q1485,(N1485:P1485,Q1485:AE1485)),0)</f>
        <v>3</v>
      </c>
      <c r="AH1485" s="7">
        <f>IF(R1485&gt;0,RANK(R1485,(N1485:P1485,Q1485:AE1485)),0)</f>
        <v>0</v>
      </c>
      <c r="AI1485" s="7">
        <f>IF(T1485&gt;0,RANK(T1485,(N1485:P1485,Q1485:AE1485)),0)</f>
        <v>0</v>
      </c>
      <c r="AJ1485" s="7">
        <f>IF(S1485&gt;0,RANK(S1485,(N1485:P1485,Q1485:AE1485)),0)</f>
        <v>0</v>
      </c>
      <c r="AK1485" s="2">
        <f t="shared" si="565"/>
        <v>2.5895638629283489E-2</v>
      </c>
      <c r="AL1485" s="2">
        <f t="shared" si="566"/>
        <v>0</v>
      </c>
      <c r="AM1485" s="2">
        <f t="shared" si="567"/>
        <v>0</v>
      </c>
      <c r="AN1485" s="2">
        <f t="shared" si="568"/>
        <v>0</v>
      </c>
      <c r="AP1485" t="s">
        <v>1853</v>
      </c>
      <c r="AQ1485" t="s">
        <v>475</v>
      </c>
      <c r="AR1485">
        <v>3</v>
      </c>
      <c r="AT1485" s="97">
        <v>37</v>
      </c>
      <c r="AU1485" s="99">
        <v>53</v>
      </c>
      <c r="AV1485" s="103">
        <f t="shared" si="558"/>
        <v>37053</v>
      </c>
      <c r="AX1485" s="7" t="s">
        <v>1370</v>
      </c>
    </row>
    <row r="1486" spans="1:50" ht="12.75" hidden="1" customHeight="1" outlineLevel="1">
      <c r="A1486" t="s">
        <v>401</v>
      </c>
      <c r="B1486" t="s">
        <v>475</v>
      </c>
      <c r="C1486" s="1">
        <f t="shared" si="560"/>
        <v>10540</v>
      </c>
      <c r="D1486" s="7">
        <f>IF(N1486&gt;0, RANK(N1486,(N1486:P1486,Q1486:AE1486)),0)</f>
        <v>1</v>
      </c>
      <c r="E1486" s="7">
        <f>IF(O1486&gt;0,RANK(O1486,(N1486:P1486,Q1486:AE1486)),0)</f>
        <v>1</v>
      </c>
      <c r="F1486" s="7">
        <f>IF(P1486&gt;0,RANK(P1486,(N1486:P1486,Q1486:AE1486)),0)</f>
        <v>0</v>
      </c>
      <c r="G1486" s="1">
        <f t="shared" si="569"/>
        <v>0</v>
      </c>
      <c r="H1486" s="2">
        <f t="shared" si="570"/>
        <v>0</v>
      </c>
      <c r="I1486" s="2"/>
      <c r="J1486" s="2">
        <f t="shared" si="561"/>
        <v>0.48586337760910814</v>
      </c>
      <c r="K1486" s="2">
        <f t="shared" si="562"/>
        <v>0.48586337760910814</v>
      </c>
      <c r="L1486" s="2">
        <f t="shared" si="563"/>
        <v>0</v>
      </c>
      <c r="M1486" s="2">
        <f t="shared" si="564"/>
        <v>2.8273244781783724E-2</v>
      </c>
      <c r="N1486" s="59">
        <v>5121</v>
      </c>
      <c r="O1486" s="59">
        <v>5121</v>
      </c>
      <c r="P1486" s="59"/>
      <c r="Q1486" s="59">
        <v>298</v>
      </c>
      <c r="R1486" s="59"/>
      <c r="S1486" s="59"/>
      <c r="T1486" s="59"/>
      <c r="U1486" s="59">
        <v>0</v>
      </c>
      <c r="V1486" s="59"/>
      <c r="W1486" s="59">
        <v>0</v>
      </c>
      <c r="X1486" s="59"/>
      <c r="Y1486" s="59"/>
      <c r="Z1486" s="59"/>
      <c r="AA1486" s="59"/>
      <c r="AB1486" s="59"/>
      <c r="AC1486" s="59"/>
      <c r="AD1486" s="59"/>
      <c r="AE1486" s="59"/>
      <c r="AG1486" s="7">
        <f>IF(Q1486&gt;0,RANK(Q1486,(N1486:P1486,Q1486:AE1486)),0)</f>
        <v>3</v>
      </c>
      <c r="AH1486" s="7">
        <f>IF(R1486&gt;0,RANK(R1486,(N1486:P1486,Q1486:AE1486)),0)</f>
        <v>0</v>
      </c>
      <c r="AI1486" s="7">
        <f>IF(T1486&gt;0,RANK(T1486,(N1486:P1486,Q1486:AE1486)),0)</f>
        <v>0</v>
      </c>
      <c r="AJ1486" s="7">
        <f>IF(S1486&gt;0,RANK(S1486,(N1486:P1486,Q1486:AE1486)),0)</f>
        <v>0</v>
      </c>
      <c r="AK1486" s="2">
        <f t="shared" si="565"/>
        <v>2.8273244781783682E-2</v>
      </c>
      <c r="AL1486" s="2">
        <f t="shared" si="566"/>
        <v>0</v>
      </c>
      <c r="AM1486" s="2">
        <f t="shared" si="567"/>
        <v>0</v>
      </c>
      <c r="AN1486" s="2">
        <f t="shared" si="568"/>
        <v>0</v>
      </c>
      <c r="AP1486" t="s">
        <v>401</v>
      </c>
      <c r="AQ1486" t="s">
        <v>475</v>
      </c>
      <c r="AR1486">
        <v>3</v>
      </c>
      <c r="AT1486" s="97">
        <v>37</v>
      </c>
      <c r="AU1486" s="99">
        <v>55</v>
      </c>
      <c r="AV1486" s="103">
        <f t="shared" si="558"/>
        <v>37055</v>
      </c>
      <c r="AX1486" s="7" t="s">
        <v>1370</v>
      </c>
    </row>
    <row r="1487" spans="1:50" ht="12.75" hidden="1" customHeight="1" outlineLevel="1">
      <c r="A1487" t="s">
        <v>1462</v>
      </c>
      <c r="B1487" t="s">
        <v>475</v>
      </c>
      <c r="C1487" s="1">
        <f t="shared" si="560"/>
        <v>49496</v>
      </c>
      <c r="D1487" s="7">
        <f>IF(N1487&gt;0, RANK(N1487,(N1487:P1487,Q1487:AE1487)),0)</f>
        <v>2</v>
      </c>
      <c r="E1487" s="7">
        <f>IF(O1487&gt;0,RANK(O1487,(N1487:P1487,Q1487:AE1487)),0)</f>
        <v>1</v>
      </c>
      <c r="F1487" s="7">
        <f>IF(P1487&gt;0,RANK(P1487,(N1487:P1487,Q1487:AE1487)),0)</f>
        <v>0</v>
      </c>
      <c r="G1487" s="1">
        <f t="shared" si="569"/>
        <v>11360</v>
      </c>
      <c r="H1487" s="2">
        <f t="shared" si="570"/>
        <v>0.22951349604008406</v>
      </c>
      <c r="I1487" s="2"/>
      <c r="J1487" s="2">
        <f t="shared" si="561"/>
        <v>0.36473654436722158</v>
      </c>
      <c r="K1487" s="2">
        <f t="shared" si="562"/>
        <v>0.59425004040730567</v>
      </c>
      <c r="L1487" s="2">
        <f t="shared" si="563"/>
        <v>0</v>
      </c>
      <c r="M1487" s="2">
        <f t="shared" si="564"/>
        <v>4.1013415225472749E-2</v>
      </c>
      <c r="N1487" s="59">
        <v>18053</v>
      </c>
      <c r="O1487" s="59">
        <v>29413</v>
      </c>
      <c r="P1487" s="59"/>
      <c r="Q1487" s="59">
        <v>2030</v>
      </c>
      <c r="R1487" s="59"/>
      <c r="S1487" s="59"/>
      <c r="T1487" s="59"/>
      <c r="U1487" s="59">
        <v>0</v>
      </c>
      <c r="V1487" s="59"/>
      <c r="W1487" s="59">
        <v>0</v>
      </c>
      <c r="X1487" s="59"/>
      <c r="Y1487" s="59"/>
      <c r="Z1487" s="59"/>
      <c r="AA1487" s="59"/>
      <c r="AB1487" s="59"/>
      <c r="AC1487" s="59"/>
      <c r="AD1487" s="59"/>
      <c r="AE1487" s="59"/>
      <c r="AG1487" s="7">
        <f>IF(Q1487&gt;0,RANK(Q1487,(N1487:P1487,Q1487:AE1487)),0)</f>
        <v>3</v>
      </c>
      <c r="AH1487" s="7">
        <f>IF(R1487&gt;0,RANK(R1487,(N1487:P1487,Q1487:AE1487)),0)</f>
        <v>0</v>
      </c>
      <c r="AI1487" s="7">
        <f>IF(T1487&gt;0,RANK(T1487,(N1487:P1487,Q1487:AE1487)),0)</f>
        <v>0</v>
      </c>
      <c r="AJ1487" s="7">
        <f>IF(S1487&gt;0,RANK(S1487,(N1487:P1487,Q1487:AE1487)),0)</f>
        <v>0</v>
      </c>
      <c r="AK1487" s="2">
        <f t="shared" si="565"/>
        <v>4.1013415225472763E-2</v>
      </c>
      <c r="AL1487" s="2">
        <f t="shared" si="566"/>
        <v>0</v>
      </c>
      <c r="AM1487" s="2">
        <f t="shared" si="567"/>
        <v>0</v>
      </c>
      <c r="AN1487" s="2">
        <f t="shared" si="568"/>
        <v>0</v>
      </c>
      <c r="AP1487" t="s">
        <v>1462</v>
      </c>
      <c r="AQ1487" t="s">
        <v>475</v>
      </c>
      <c r="AT1487" s="97">
        <v>37</v>
      </c>
      <c r="AU1487" s="99">
        <v>57</v>
      </c>
      <c r="AV1487" s="103">
        <f t="shared" si="558"/>
        <v>37057</v>
      </c>
      <c r="AX1487" s="7" t="s">
        <v>1370</v>
      </c>
    </row>
    <row r="1488" spans="1:50" ht="12.75" hidden="1" customHeight="1" outlineLevel="1">
      <c r="A1488" t="s">
        <v>578</v>
      </c>
      <c r="B1488" t="s">
        <v>475</v>
      </c>
      <c r="C1488" s="1">
        <f t="shared" si="560"/>
        <v>12065</v>
      </c>
      <c r="D1488" s="7">
        <f>IF(N1488&gt;0, RANK(N1488,(N1488:P1488,Q1488:AE1488)),0)</f>
        <v>2</v>
      </c>
      <c r="E1488" s="7">
        <f>IF(O1488&gt;0,RANK(O1488,(N1488:P1488,Q1488:AE1488)),0)</f>
        <v>1</v>
      </c>
      <c r="F1488" s="7">
        <f>IF(P1488&gt;0,RANK(P1488,(N1488:P1488,Q1488:AE1488)),0)</f>
        <v>0</v>
      </c>
      <c r="G1488" s="1">
        <f t="shared" si="569"/>
        <v>3971</v>
      </c>
      <c r="H1488" s="2">
        <f t="shared" si="570"/>
        <v>0.32913385826771652</v>
      </c>
      <c r="I1488" s="2"/>
      <c r="J1488" s="2">
        <f t="shared" si="561"/>
        <v>0.31835888934935763</v>
      </c>
      <c r="K1488" s="2">
        <f t="shared" si="562"/>
        <v>0.6474927476170742</v>
      </c>
      <c r="L1488" s="2">
        <f t="shared" si="563"/>
        <v>0</v>
      </c>
      <c r="M1488" s="2">
        <f t="shared" si="564"/>
        <v>3.4148363033568163E-2</v>
      </c>
      <c r="N1488" s="59">
        <v>3841</v>
      </c>
      <c r="O1488" s="59">
        <v>7812</v>
      </c>
      <c r="P1488" s="59"/>
      <c r="Q1488" s="59">
        <v>412</v>
      </c>
      <c r="R1488" s="59"/>
      <c r="S1488" s="59"/>
      <c r="T1488" s="59"/>
      <c r="U1488" s="59">
        <v>0</v>
      </c>
      <c r="V1488" s="59"/>
      <c r="W1488" s="59">
        <v>0</v>
      </c>
      <c r="X1488" s="59"/>
      <c r="Y1488" s="59"/>
      <c r="Z1488" s="59"/>
      <c r="AA1488" s="59"/>
      <c r="AB1488" s="59"/>
      <c r="AC1488" s="59"/>
      <c r="AD1488" s="59"/>
      <c r="AE1488" s="59"/>
      <c r="AG1488" s="7">
        <f>IF(Q1488&gt;0,RANK(Q1488,(N1488:P1488,Q1488:AE1488)),0)</f>
        <v>3</v>
      </c>
      <c r="AH1488" s="7">
        <f>IF(R1488&gt;0,RANK(R1488,(N1488:P1488,Q1488:AE1488)),0)</f>
        <v>0</v>
      </c>
      <c r="AI1488" s="7">
        <f>IF(T1488&gt;0,RANK(T1488,(N1488:P1488,Q1488:AE1488)),0)</f>
        <v>0</v>
      </c>
      <c r="AJ1488" s="7">
        <f>IF(S1488&gt;0,RANK(S1488,(N1488:P1488,Q1488:AE1488)),0)</f>
        <v>0</v>
      </c>
      <c r="AK1488" s="2">
        <f t="shared" si="565"/>
        <v>3.414836303356817E-2</v>
      </c>
      <c r="AL1488" s="2">
        <f t="shared" si="566"/>
        <v>0</v>
      </c>
      <c r="AM1488" s="2">
        <f t="shared" si="567"/>
        <v>0</v>
      </c>
      <c r="AN1488" s="2">
        <f t="shared" si="568"/>
        <v>0</v>
      </c>
      <c r="AP1488" t="s">
        <v>578</v>
      </c>
      <c r="AQ1488" t="s">
        <v>475</v>
      </c>
      <c r="AR1488">
        <v>5</v>
      </c>
      <c r="AT1488" s="97">
        <v>37</v>
      </c>
      <c r="AU1488" s="99">
        <v>59</v>
      </c>
      <c r="AV1488" s="103">
        <f t="shared" si="558"/>
        <v>37059</v>
      </c>
      <c r="AX1488" s="7" t="s">
        <v>1370</v>
      </c>
    </row>
    <row r="1489" spans="1:50" ht="12.75" hidden="1" customHeight="1" outlineLevel="1">
      <c r="A1489" t="s">
        <v>579</v>
      </c>
      <c r="B1489" t="s">
        <v>475</v>
      </c>
      <c r="C1489" s="1">
        <f t="shared" si="560"/>
        <v>14032</v>
      </c>
      <c r="D1489" s="7">
        <f>IF(N1489&gt;0, RANK(N1489,(N1489:P1489,Q1489:AE1489)),0)</f>
        <v>1</v>
      </c>
      <c r="E1489" s="7">
        <f>IF(O1489&gt;0,RANK(O1489,(N1489:P1489,Q1489:AE1489)),0)</f>
        <v>2</v>
      </c>
      <c r="F1489" s="7">
        <f>IF(P1489&gt;0,RANK(P1489,(N1489:P1489,Q1489:AE1489)),0)</f>
        <v>0</v>
      </c>
      <c r="G1489" s="1">
        <f t="shared" si="569"/>
        <v>531</v>
      </c>
      <c r="H1489" s="2">
        <f t="shared" si="570"/>
        <v>3.7842075256556446E-2</v>
      </c>
      <c r="I1489" s="2"/>
      <c r="J1489" s="2">
        <f t="shared" si="561"/>
        <v>0.50741163055872296</v>
      </c>
      <c r="K1489" s="2">
        <f t="shared" si="562"/>
        <v>0.46956955530216649</v>
      </c>
      <c r="L1489" s="2">
        <f t="shared" si="563"/>
        <v>0</v>
      </c>
      <c r="M1489" s="2">
        <f t="shared" si="564"/>
        <v>2.3018814139110555E-2</v>
      </c>
      <c r="N1489" s="59">
        <v>7120</v>
      </c>
      <c r="O1489" s="59">
        <v>6589</v>
      </c>
      <c r="P1489" s="59"/>
      <c r="Q1489" s="59">
        <v>323</v>
      </c>
      <c r="R1489" s="59"/>
      <c r="S1489" s="59"/>
      <c r="T1489" s="59"/>
      <c r="U1489" s="59">
        <v>0</v>
      </c>
      <c r="V1489" s="59"/>
      <c r="W1489" s="59">
        <v>0</v>
      </c>
      <c r="X1489" s="59"/>
      <c r="Y1489" s="59"/>
      <c r="Z1489" s="59"/>
      <c r="AA1489" s="59"/>
      <c r="AB1489" s="59"/>
      <c r="AC1489" s="59"/>
      <c r="AD1489" s="59"/>
      <c r="AE1489" s="59"/>
      <c r="AG1489" s="7">
        <f>IF(Q1489&gt;0,RANK(Q1489,(N1489:P1489,Q1489:AE1489)),0)</f>
        <v>3</v>
      </c>
      <c r="AH1489" s="7">
        <f>IF(R1489&gt;0,RANK(R1489,(N1489:P1489,Q1489:AE1489)),0)</f>
        <v>0</v>
      </c>
      <c r="AI1489" s="7">
        <f>IF(T1489&gt;0,RANK(T1489,(N1489:P1489,Q1489:AE1489)),0)</f>
        <v>0</v>
      </c>
      <c r="AJ1489" s="7">
        <f>IF(S1489&gt;0,RANK(S1489,(N1489:P1489,Q1489:AE1489)),0)</f>
        <v>0</v>
      </c>
      <c r="AK1489" s="2">
        <f t="shared" si="565"/>
        <v>2.3018814139110604E-2</v>
      </c>
      <c r="AL1489" s="2">
        <f t="shared" si="566"/>
        <v>0</v>
      </c>
      <c r="AM1489" s="2">
        <f t="shared" si="567"/>
        <v>0</v>
      </c>
      <c r="AN1489" s="2">
        <f t="shared" si="568"/>
        <v>0</v>
      </c>
      <c r="AP1489" t="s">
        <v>579</v>
      </c>
      <c r="AQ1489" t="s">
        <v>475</v>
      </c>
      <c r="AT1489" s="97">
        <v>37</v>
      </c>
      <c r="AU1489" s="99">
        <v>61</v>
      </c>
      <c r="AV1489" s="103">
        <f t="shared" si="558"/>
        <v>37061</v>
      </c>
      <c r="AX1489" s="7" t="s">
        <v>1370</v>
      </c>
    </row>
    <row r="1490" spans="1:50" ht="12.75" hidden="1" customHeight="1" outlineLevel="1">
      <c r="A1490" t="s">
        <v>580</v>
      </c>
      <c r="B1490" t="s">
        <v>475</v>
      </c>
      <c r="C1490" s="1">
        <f t="shared" si="560"/>
        <v>83257</v>
      </c>
      <c r="D1490" s="7">
        <f>IF(N1490&gt;0, RANK(N1490,(N1490:P1490,Q1490:AE1490)),0)</f>
        <v>1</v>
      </c>
      <c r="E1490" s="7">
        <f>IF(O1490&gt;0,RANK(O1490,(N1490:P1490,Q1490:AE1490)),0)</f>
        <v>2</v>
      </c>
      <c r="F1490" s="7">
        <f>IF(P1490&gt;0,RANK(P1490,(N1490:P1490,Q1490:AE1490)),0)</f>
        <v>0</v>
      </c>
      <c r="G1490" s="1">
        <f t="shared" si="569"/>
        <v>21046</v>
      </c>
      <c r="H1490" s="2">
        <f t="shared" si="570"/>
        <v>0.25278354973155409</v>
      </c>
      <c r="I1490" s="2"/>
      <c r="J1490" s="2">
        <f t="shared" si="561"/>
        <v>0.61275328200631773</v>
      </c>
      <c r="K1490" s="2">
        <f t="shared" si="562"/>
        <v>0.3599697322747637</v>
      </c>
      <c r="L1490" s="2">
        <f t="shared" si="563"/>
        <v>0</v>
      </c>
      <c r="M1490" s="2">
        <f t="shared" si="564"/>
        <v>2.7276985718918567E-2</v>
      </c>
      <c r="N1490" s="59">
        <v>51016</v>
      </c>
      <c r="O1490" s="59">
        <v>29970</v>
      </c>
      <c r="P1490" s="59"/>
      <c r="Q1490" s="59">
        <v>2271</v>
      </c>
      <c r="R1490" s="59"/>
      <c r="S1490" s="59"/>
      <c r="T1490" s="59"/>
      <c r="U1490" s="59">
        <v>0</v>
      </c>
      <c r="V1490" s="59"/>
      <c r="W1490" s="59">
        <v>0</v>
      </c>
      <c r="X1490" s="59"/>
      <c r="Y1490" s="59"/>
      <c r="Z1490" s="59"/>
      <c r="AA1490" s="59"/>
      <c r="AB1490" s="59"/>
      <c r="AC1490" s="59"/>
      <c r="AD1490" s="59"/>
      <c r="AE1490" s="59"/>
      <c r="AG1490" s="7">
        <f>IF(Q1490&gt;0,RANK(Q1490,(N1490:P1490,Q1490:AE1490)),0)</f>
        <v>3</v>
      </c>
      <c r="AH1490" s="7">
        <f>IF(R1490&gt;0,RANK(R1490,(N1490:P1490,Q1490:AE1490)),0)</f>
        <v>0</v>
      </c>
      <c r="AI1490" s="7">
        <f>IF(T1490&gt;0,RANK(T1490,(N1490:P1490,Q1490:AE1490)),0)</f>
        <v>0</v>
      </c>
      <c r="AJ1490" s="7">
        <f>IF(S1490&gt;0,RANK(S1490,(N1490:P1490,Q1490:AE1490)),0)</f>
        <v>0</v>
      </c>
      <c r="AK1490" s="2">
        <f t="shared" si="565"/>
        <v>2.7276985718918529E-2</v>
      </c>
      <c r="AL1490" s="2">
        <f t="shared" si="566"/>
        <v>0</v>
      </c>
      <c r="AM1490" s="2">
        <f t="shared" si="567"/>
        <v>0</v>
      </c>
      <c r="AN1490" s="2">
        <f t="shared" si="568"/>
        <v>0</v>
      </c>
      <c r="AP1490" t="s">
        <v>580</v>
      </c>
      <c r="AQ1490" t="s">
        <v>475</v>
      </c>
      <c r="AR1490">
        <v>4</v>
      </c>
      <c r="AT1490" s="97">
        <v>37</v>
      </c>
      <c r="AU1490" s="99">
        <v>63</v>
      </c>
      <c r="AV1490" s="103">
        <f t="shared" si="558"/>
        <v>37063</v>
      </c>
      <c r="AX1490" s="7" t="s">
        <v>1370</v>
      </c>
    </row>
    <row r="1491" spans="1:50" ht="12.75" hidden="1" customHeight="1" outlineLevel="1">
      <c r="A1491" t="s">
        <v>529</v>
      </c>
      <c r="B1491" t="s">
        <v>475</v>
      </c>
      <c r="C1491" s="1">
        <f t="shared" ref="C1491:C1522" si="571">SUM(N1491:AE1491)</f>
        <v>19525</v>
      </c>
      <c r="D1491" s="7">
        <f>IF(N1491&gt;0, RANK(N1491,(N1491:P1491,Q1491:AE1491)),0)</f>
        <v>1</v>
      </c>
      <c r="E1491" s="7">
        <f>IF(O1491&gt;0,RANK(O1491,(N1491:P1491,Q1491:AE1491)),0)</f>
        <v>2</v>
      </c>
      <c r="F1491" s="7">
        <f>IF(P1491&gt;0,RANK(P1491,(N1491:P1491,Q1491:AE1491)),0)</f>
        <v>0</v>
      </c>
      <c r="G1491" s="1">
        <f t="shared" si="569"/>
        <v>4592</v>
      </c>
      <c r="H1491" s="2">
        <f t="shared" si="570"/>
        <v>0.23518565941101152</v>
      </c>
      <c r="I1491" s="2"/>
      <c r="J1491" s="2">
        <f t="shared" ref="J1491:J1522" si="572">IF($C1491=0,"-",N1491/$C1491)</f>
        <v>0.60722151088348275</v>
      </c>
      <c r="K1491" s="2">
        <f t="shared" ref="K1491:K1522" si="573">IF($C1491=0,"-",O1491/$C1491)</f>
        <v>0.3720358514724712</v>
      </c>
      <c r="L1491" s="2">
        <f t="shared" ref="L1491:L1522" si="574">IF($C1491=0,"-",P1491/$C1491)</f>
        <v>0</v>
      </c>
      <c r="M1491" s="2">
        <f t="shared" ref="M1491:M1522" si="575">IF(C1491=0,"-",(1-J1491-K1491-L1491))</f>
        <v>2.0742637644046047E-2</v>
      </c>
      <c r="N1491" s="59">
        <v>11856</v>
      </c>
      <c r="O1491" s="59">
        <v>7264</v>
      </c>
      <c r="P1491" s="59"/>
      <c r="Q1491" s="59">
        <v>405</v>
      </c>
      <c r="R1491" s="59"/>
      <c r="S1491" s="59"/>
      <c r="T1491" s="59"/>
      <c r="U1491" s="59">
        <v>0</v>
      </c>
      <c r="V1491" s="59"/>
      <c r="W1491" s="59">
        <v>0</v>
      </c>
      <c r="X1491" s="59"/>
      <c r="Y1491" s="59"/>
      <c r="Z1491" s="59"/>
      <c r="AA1491" s="59"/>
      <c r="AB1491" s="59"/>
      <c r="AC1491" s="59"/>
      <c r="AD1491" s="59"/>
      <c r="AE1491" s="59"/>
      <c r="AG1491" s="7">
        <f>IF(Q1491&gt;0,RANK(Q1491,(N1491:P1491,Q1491:AE1491)),0)</f>
        <v>3</v>
      </c>
      <c r="AH1491" s="7">
        <f>IF(R1491&gt;0,RANK(R1491,(N1491:P1491,Q1491:AE1491)),0)</f>
        <v>0</v>
      </c>
      <c r="AI1491" s="7">
        <f>IF(T1491&gt;0,RANK(T1491,(N1491:P1491,Q1491:AE1491)),0)</f>
        <v>0</v>
      </c>
      <c r="AJ1491" s="7">
        <f>IF(S1491&gt;0,RANK(S1491,(N1491:P1491,Q1491:AE1491)),0)</f>
        <v>0</v>
      </c>
      <c r="AK1491" s="2">
        <f t="shared" ref="AK1491:AK1522" si="576">IF($C1491=0,"-",Q1491/$C1491)</f>
        <v>2.0742637644046096E-2</v>
      </c>
      <c r="AL1491" s="2">
        <f t="shared" ref="AL1491:AL1522" si="577">IF($C1491=0,"-",R1491/$C1491)</f>
        <v>0</v>
      </c>
      <c r="AM1491" s="2">
        <f t="shared" ref="AM1491:AM1522" si="578">IF($C1491=0,"-",T1491/$C1491)</f>
        <v>0</v>
      </c>
      <c r="AN1491" s="2">
        <f t="shared" ref="AN1491:AN1522" si="579">IF($C1491=0,"-",S1491/$C1491)</f>
        <v>0</v>
      </c>
      <c r="AP1491" t="s">
        <v>529</v>
      </c>
      <c r="AQ1491" t="s">
        <v>475</v>
      </c>
      <c r="AR1491">
        <v>1</v>
      </c>
      <c r="AT1491" s="97">
        <v>37</v>
      </c>
      <c r="AU1491" s="99">
        <v>65</v>
      </c>
      <c r="AV1491" s="103">
        <f t="shared" si="558"/>
        <v>37065</v>
      </c>
      <c r="AX1491" s="7" t="s">
        <v>1370</v>
      </c>
    </row>
    <row r="1492" spans="1:50" ht="12.75" hidden="1" customHeight="1" outlineLevel="1">
      <c r="A1492" t="s">
        <v>1942</v>
      </c>
      <c r="B1492" t="s">
        <v>475</v>
      </c>
      <c r="C1492" s="1">
        <f t="shared" si="571"/>
        <v>115393</v>
      </c>
      <c r="D1492" s="7">
        <f>IF(N1492&gt;0, RANK(N1492,(N1492:P1492,Q1492:AE1492)),0)</f>
        <v>2</v>
      </c>
      <c r="E1492" s="7">
        <f>IF(O1492&gt;0,RANK(O1492,(N1492:P1492,Q1492:AE1492)),0)</f>
        <v>1</v>
      </c>
      <c r="F1492" s="7">
        <f>IF(P1492&gt;0,RANK(P1492,(N1492:P1492,Q1492:AE1492)),0)</f>
        <v>0</v>
      </c>
      <c r="G1492" s="1">
        <f t="shared" si="569"/>
        <v>7494</v>
      </c>
      <c r="H1492" s="2">
        <f t="shared" si="570"/>
        <v>6.4943280788262725E-2</v>
      </c>
      <c r="I1492" s="2"/>
      <c r="J1492" s="2">
        <f t="shared" si="572"/>
        <v>0.45132720355654155</v>
      </c>
      <c r="K1492" s="2">
        <f t="shared" si="573"/>
        <v>0.51627048434480427</v>
      </c>
      <c r="L1492" s="2">
        <f t="shared" si="574"/>
        <v>0</v>
      </c>
      <c r="M1492" s="2">
        <f t="shared" si="575"/>
        <v>3.2402312098654185E-2</v>
      </c>
      <c r="N1492" s="59">
        <v>52080</v>
      </c>
      <c r="O1492" s="59">
        <v>59574</v>
      </c>
      <c r="P1492" s="59"/>
      <c r="Q1492" s="59">
        <v>3739</v>
      </c>
      <c r="R1492" s="59"/>
      <c r="S1492" s="59"/>
      <c r="T1492" s="59"/>
      <c r="U1492" s="59">
        <v>0</v>
      </c>
      <c r="V1492" s="59"/>
      <c r="W1492" s="59">
        <v>0</v>
      </c>
      <c r="X1492" s="59"/>
      <c r="Y1492" s="59"/>
      <c r="Z1492" s="59"/>
      <c r="AA1492" s="59"/>
      <c r="AB1492" s="59"/>
      <c r="AC1492" s="59"/>
      <c r="AD1492" s="59"/>
      <c r="AE1492" s="59"/>
      <c r="AG1492" s="7">
        <f>IF(Q1492&gt;0,RANK(Q1492,(N1492:P1492,Q1492:AE1492)),0)</f>
        <v>3</v>
      </c>
      <c r="AH1492" s="7">
        <f>IF(R1492&gt;0,RANK(R1492,(N1492:P1492,Q1492:AE1492)),0)</f>
        <v>0</v>
      </c>
      <c r="AI1492" s="7">
        <f>IF(T1492&gt;0,RANK(T1492,(N1492:P1492,Q1492:AE1492)),0)</f>
        <v>0</v>
      </c>
      <c r="AJ1492" s="7">
        <f>IF(S1492&gt;0,RANK(S1492,(N1492:P1492,Q1492:AE1492)),0)</f>
        <v>0</v>
      </c>
      <c r="AK1492" s="2">
        <f t="shared" si="576"/>
        <v>3.2402312098654164E-2</v>
      </c>
      <c r="AL1492" s="2">
        <f t="shared" si="577"/>
        <v>0</v>
      </c>
      <c r="AM1492" s="2">
        <f t="shared" si="578"/>
        <v>0</v>
      </c>
      <c r="AN1492" s="2">
        <f t="shared" si="579"/>
        <v>0</v>
      </c>
      <c r="AP1492" t="s">
        <v>1942</v>
      </c>
      <c r="AQ1492" t="s">
        <v>475</v>
      </c>
      <c r="AT1492" s="97">
        <v>37</v>
      </c>
      <c r="AU1492" s="99">
        <v>67</v>
      </c>
      <c r="AV1492" s="103">
        <f t="shared" si="558"/>
        <v>37067</v>
      </c>
      <c r="AX1492" s="7" t="s">
        <v>1370</v>
      </c>
    </row>
    <row r="1493" spans="1:50" ht="12.75" hidden="1" customHeight="1" outlineLevel="1">
      <c r="A1493" t="s">
        <v>1785</v>
      </c>
      <c r="B1493" t="s">
        <v>475</v>
      </c>
      <c r="C1493" s="1">
        <f t="shared" si="571"/>
        <v>13392</v>
      </c>
      <c r="D1493" s="7">
        <f>IF(N1493&gt;0, RANK(N1493,(N1493:P1493,Q1493:AE1493)),0)</f>
        <v>1</v>
      </c>
      <c r="E1493" s="7">
        <f>IF(O1493&gt;0,RANK(O1493,(N1493:P1493,Q1493:AE1493)),0)</f>
        <v>2</v>
      </c>
      <c r="F1493" s="7">
        <f>IF(P1493&gt;0,RANK(P1493,(N1493:P1493,Q1493:AE1493)),0)</f>
        <v>0</v>
      </c>
      <c r="G1493" s="1">
        <f t="shared" si="569"/>
        <v>693</v>
      </c>
      <c r="H1493" s="2">
        <f t="shared" si="570"/>
        <v>5.1747311827956992E-2</v>
      </c>
      <c r="I1493" s="2"/>
      <c r="J1493" s="2">
        <f t="shared" si="572"/>
        <v>0.50851254480286734</v>
      </c>
      <c r="K1493" s="2">
        <f t="shared" si="573"/>
        <v>0.4567652329749104</v>
      </c>
      <c r="L1493" s="2">
        <f t="shared" si="574"/>
        <v>0</v>
      </c>
      <c r="M1493" s="2">
        <f t="shared" si="575"/>
        <v>3.4722222222222265E-2</v>
      </c>
      <c r="N1493" s="59">
        <v>6810</v>
      </c>
      <c r="O1493" s="59">
        <v>6117</v>
      </c>
      <c r="P1493" s="59"/>
      <c r="Q1493" s="59">
        <v>465</v>
      </c>
      <c r="R1493" s="59"/>
      <c r="S1493" s="59"/>
      <c r="T1493" s="59"/>
      <c r="U1493" s="59">
        <v>0</v>
      </c>
      <c r="V1493" s="59"/>
      <c r="W1493" s="59">
        <v>0</v>
      </c>
      <c r="X1493" s="59"/>
      <c r="Y1493" s="59"/>
      <c r="Z1493" s="59"/>
      <c r="AA1493" s="59"/>
      <c r="AB1493" s="59"/>
      <c r="AC1493" s="59"/>
      <c r="AD1493" s="59"/>
      <c r="AE1493" s="59"/>
      <c r="AG1493" s="7">
        <f>IF(Q1493&gt;0,RANK(Q1493,(N1493:P1493,Q1493:AE1493)),0)</f>
        <v>3</v>
      </c>
      <c r="AH1493" s="7">
        <f>IF(R1493&gt;0,RANK(R1493,(N1493:P1493,Q1493:AE1493)),0)</f>
        <v>0</v>
      </c>
      <c r="AI1493" s="7">
        <f>IF(T1493&gt;0,RANK(T1493,(N1493:P1493,Q1493:AE1493)),0)</f>
        <v>0</v>
      </c>
      <c r="AJ1493" s="7">
        <f>IF(S1493&gt;0,RANK(S1493,(N1493:P1493,Q1493:AE1493)),0)</f>
        <v>0</v>
      </c>
      <c r="AK1493" s="2">
        <f t="shared" si="576"/>
        <v>3.4722222222222224E-2</v>
      </c>
      <c r="AL1493" s="2">
        <f t="shared" si="577"/>
        <v>0</v>
      </c>
      <c r="AM1493" s="2">
        <f t="shared" si="578"/>
        <v>0</v>
      </c>
      <c r="AN1493" s="2">
        <f t="shared" si="579"/>
        <v>0</v>
      </c>
      <c r="AP1493" t="s">
        <v>1785</v>
      </c>
      <c r="AQ1493" t="s">
        <v>475</v>
      </c>
      <c r="AR1493">
        <v>2</v>
      </c>
      <c r="AT1493" s="97">
        <v>37</v>
      </c>
      <c r="AU1493" s="99">
        <v>69</v>
      </c>
      <c r="AV1493" s="103">
        <f t="shared" si="558"/>
        <v>37069</v>
      </c>
      <c r="AX1493" s="7" t="s">
        <v>1370</v>
      </c>
    </row>
    <row r="1494" spans="1:50" ht="12.75" hidden="1" customHeight="1" outlineLevel="1">
      <c r="A1494" t="s">
        <v>603</v>
      </c>
      <c r="B1494" t="s">
        <v>475</v>
      </c>
      <c r="C1494" s="1">
        <f t="shared" si="571"/>
        <v>61233</v>
      </c>
      <c r="D1494" s="7">
        <f>IF(N1494&gt;0, RANK(N1494,(N1494:P1494,Q1494:AE1494)),0)</f>
        <v>2</v>
      </c>
      <c r="E1494" s="7">
        <f>IF(O1494&gt;0,RANK(O1494,(N1494:P1494,Q1494:AE1494)),0)</f>
        <v>1</v>
      </c>
      <c r="F1494" s="7">
        <f>IF(P1494&gt;0,RANK(P1494,(N1494:P1494,Q1494:AE1494)),0)</f>
        <v>0</v>
      </c>
      <c r="G1494" s="1">
        <f t="shared" si="569"/>
        <v>19641</v>
      </c>
      <c r="H1494" s="2">
        <f t="shared" si="570"/>
        <v>0.32075841458037335</v>
      </c>
      <c r="I1494" s="2"/>
      <c r="J1494" s="2">
        <f t="shared" si="572"/>
        <v>0.31246223441608284</v>
      </c>
      <c r="K1494" s="2">
        <f t="shared" si="573"/>
        <v>0.63322064899645614</v>
      </c>
      <c r="L1494" s="2">
        <f t="shared" si="574"/>
        <v>0</v>
      </c>
      <c r="M1494" s="2">
        <f t="shared" si="575"/>
        <v>5.4317116587461078E-2</v>
      </c>
      <c r="N1494" s="59">
        <v>19133</v>
      </c>
      <c r="O1494" s="59">
        <v>38774</v>
      </c>
      <c r="P1494" s="59"/>
      <c r="Q1494" s="59">
        <v>3326</v>
      </c>
      <c r="R1494" s="59"/>
      <c r="S1494" s="59"/>
      <c r="T1494" s="59"/>
      <c r="U1494" s="59">
        <v>0</v>
      </c>
      <c r="V1494" s="59"/>
      <c r="W1494" s="59">
        <v>0</v>
      </c>
      <c r="X1494" s="59"/>
      <c r="Y1494" s="59"/>
      <c r="Z1494" s="59"/>
      <c r="AA1494" s="59"/>
      <c r="AB1494" s="59"/>
      <c r="AC1494" s="59"/>
      <c r="AD1494" s="59"/>
      <c r="AE1494" s="59"/>
      <c r="AG1494" s="7">
        <f>IF(Q1494&gt;0,RANK(Q1494,(N1494:P1494,Q1494:AE1494)),0)</f>
        <v>3</v>
      </c>
      <c r="AH1494" s="7">
        <f>IF(R1494&gt;0,RANK(R1494,(N1494:P1494,Q1494:AE1494)),0)</f>
        <v>0</v>
      </c>
      <c r="AI1494" s="7">
        <f>IF(T1494&gt;0,RANK(T1494,(N1494:P1494,Q1494:AE1494)),0)</f>
        <v>0</v>
      </c>
      <c r="AJ1494" s="7">
        <f>IF(S1494&gt;0,RANK(S1494,(N1494:P1494,Q1494:AE1494)),0)</f>
        <v>0</v>
      </c>
      <c r="AK1494" s="2">
        <f t="shared" si="576"/>
        <v>5.4317116587461009E-2</v>
      </c>
      <c r="AL1494" s="2">
        <f t="shared" si="577"/>
        <v>0</v>
      </c>
      <c r="AM1494" s="2">
        <f t="shared" si="578"/>
        <v>0</v>
      </c>
      <c r="AN1494" s="2">
        <f t="shared" si="579"/>
        <v>0</v>
      </c>
      <c r="AP1494" t="s">
        <v>603</v>
      </c>
      <c r="AQ1494" t="s">
        <v>475</v>
      </c>
      <c r="AT1494" s="97">
        <v>37</v>
      </c>
      <c r="AU1494" s="99">
        <v>71</v>
      </c>
      <c r="AV1494" s="103">
        <f t="shared" si="558"/>
        <v>37071</v>
      </c>
      <c r="AX1494" s="7" t="s">
        <v>1370</v>
      </c>
    </row>
    <row r="1495" spans="1:50" ht="12.75" hidden="1" customHeight="1" outlineLevel="1">
      <c r="A1495" t="s">
        <v>944</v>
      </c>
      <c r="B1495" t="s">
        <v>475</v>
      </c>
      <c r="C1495" s="1">
        <f t="shared" si="571"/>
        <v>3598</v>
      </c>
      <c r="D1495" s="7">
        <f>IF(N1495&gt;0, RANK(N1495,(N1495:P1495,Q1495:AE1495)),0)</f>
        <v>1</v>
      </c>
      <c r="E1495" s="7">
        <f>IF(O1495&gt;0,RANK(O1495,(N1495:P1495,Q1495:AE1495)),0)</f>
        <v>2</v>
      </c>
      <c r="F1495" s="7">
        <f>IF(P1495&gt;0,RANK(P1495,(N1495:P1495,Q1495:AE1495)),0)</f>
        <v>0</v>
      </c>
      <c r="G1495" s="1">
        <f t="shared" si="569"/>
        <v>1516</v>
      </c>
      <c r="H1495" s="2">
        <f t="shared" si="570"/>
        <v>0.42134519177320734</v>
      </c>
      <c r="I1495" s="2"/>
      <c r="J1495" s="2">
        <f t="shared" si="572"/>
        <v>0.70316842690383552</v>
      </c>
      <c r="K1495" s="2">
        <f t="shared" si="573"/>
        <v>0.28182323513062812</v>
      </c>
      <c r="L1495" s="2">
        <f t="shared" si="574"/>
        <v>0</v>
      </c>
      <c r="M1495" s="2">
        <f t="shared" si="575"/>
        <v>1.5008337965536356E-2</v>
      </c>
      <c r="N1495" s="59">
        <v>2530</v>
      </c>
      <c r="O1495" s="59">
        <v>1014</v>
      </c>
      <c r="P1495" s="59"/>
      <c r="Q1495" s="59">
        <v>54</v>
      </c>
      <c r="R1495" s="59"/>
      <c r="S1495" s="59"/>
      <c r="T1495" s="59"/>
      <c r="U1495" s="59">
        <v>0</v>
      </c>
      <c r="V1495" s="59"/>
      <c r="W1495" s="59">
        <v>0</v>
      </c>
      <c r="X1495" s="59"/>
      <c r="Y1495" s="59"/>
      <c r="Z1495" s="59"/>
      <c r="AA1495" s="59"/>
      <c r="AB1495" s="59"/>
      <c r="AC1495" s="59"/>
      <c r="AD1495" s="59"/>
      <c r="AE1495" s="59"/>
      <c r="AG1495" s="7">
        <f>IF(Q1495&gt;0,RANK(Q1495,(N1495:P1495,Q1495:AE1495)),0)</f>
        <v>3</v>
      </c>
      <c r="AH1495" s="7">
        <f>IF(R1495&gt;0,RANK(R1495,(N1495:P1495,Q1495:AE1495)),0)</f>
        <v>0</v>
      </c>
      <c r="AI1495" s="7">
        <f>IF(T1495&gt;0,RANK(T1495,(N1495:P1495,Q1495:AE1495)),0)</f>
        <v>0</v>
      </c>
      <c r="AJ1495" s="7">
        <f>IF(S1495&gt;0,RANK(S1495,(N1495:P1495,Q1495:AE1495)),0)</f>
        <v>0</v>
      </c>
      <c r="AK1495" s="2">
        <f t="shared" si="576"/>
        <v>1.500833796553641E-2</v>
      </c>
      <c r="AL1495" s="2">
        <f t="shared" si="577"/>
        <v>0</v>
      </c>
      <c r="AM1495" s="2">
        <f t="shared" si="578"/>
        <v>0</v>
      </c>
      <c r="AN1495" s="2">
        <f t="shared" si="579"/>
        <v>0</v>
      </c>
      <c r="AP1495" t="s">
        <v>944</v>
      </c>
      <c r="AQ1495" t="s">
        <v>475</v>
      </c>
      <c r="AR1495">
        <v>1</v>
      </c>
      <c r="AT1495" s="97">
        <v>37</v>
      </c>
      <c r="AU1495" s="99">
        <v>73</v>
      </c>
      <c r="AV1495" s="103">
        <f t="shared" si="558"/>
        <v>37073</v>
      </c>
      <c r="AX1495" s="7" t="s">
        <v>1370</v>
      </c>
    </row>
    <row r="1496" spans="1:50" ht="12.75" hidden="1" customHeight="1" outlineLevel="1">
      <c r="A1496" t="s">
        <v>1531</v>
      </c>
      <c r="B1496" t="s">
        <v>475</v>
      </c>
      <c r="C1496" s="1">
        <f t="shared" si="571"/>
        <v>3734</v>
      </c>
      <c r="D1496" s="7">
        <f>IF(N1496&gt;0, RANK(N1496,(N1496:P1496,Q1496:AE1496)),0)</f>
        <v>2</v>
      </c>
      <c r="E1496" s="7">
        <f>IF(O1496&gt;0,RANK(O1496,(N1496:P1496,Q1496:AE1496)),0)</f>
        <v>1</v>
      </c>
      <c r="F1496" s="7">
        <f>IF(P1496&gt;0,RANK(P1496,(N1496:P1496,Q1496:AE1496)),0)</f>
        <v>0</v>
      </c>
      <c r="G1496" s="1">
        <f t="shared" si="569"/>
        <v>463</v>
      </c>
      <c r="H1496" s="2">
        <f t="shared" si="570"/>
        <v>0.12399571505088378</v>
      </c>
      <c r="I1496" s="2"/>
      <c r="J1496" s="2">
        <f t="shared" si="572"/>
        <v>0.43331547937868237</v>
      </c>
      <c r="K1496" s="2">
        <f t="shared" si="573"/>
        <v>0.55731119442956611</v>
      </c>
      <c r="L1496" s="2">
        <f t="shared" si="574"/>
        <v>0</v>
      </c>
      <c r="M1496" s="2">
        <f t="shared" si="575"/>
        <v>9.3733261917514632E-3</v>
      </c>
      <c r="N1496" s="59">
        <v>1618</v>
      </c>
      <c r="O1496" s="59">
        <v>2081</v>
      </c>
      <c r="P1496" s="59"/>
      <c r="Q1496" s="59">
        <v>35</v>
      </c>
      <c r="R1496" s="59"/>
      <c r="S1496" s="59"/>
      <c r="T1496" s="59"/>
      <c r="U1496" s="59">
        <v>0</v>
      </c>
      <c r="V1496" s="59"/>
      <c r="W1496" s="59">
        <v>0</v>
      </c>
      <c r="X1496" s="59"/>
      <c r="Y1496" s="59"/>
      <c r="Z1496" s="59"/>
      <c r="AA1496" s="59"/>
      <c r="AB1496" s="59"/>
      <c r="AC1496" s="59"/>
      <c r="AD1496" s="59"/>
      <c r="AE1496" s="59"/>
      <c r="AG1496" s="7">
        <f>IF(Q1496&gt;0,RANK(Q1496,(N1496:P1496,Q1496:AE1496)),0)</f>
        <v>3</v>
      </c>
      <c r="AH1496" s="7">
        <f>IF(R1496&gt;0,RANK(R1496,(N1496:P1496,Q1496:AE1496)),0)</f>
        <v>0</v>
      </c>
      <c r="AI1496" s="7">
        <f>IF(T1496&gt;0,RANK(T1496,(N1496:P1496,Q1496:AE1496)),0)</f>
        <v>0</v>
      </c>
      <c r="AJ1496" s="7">
        <f>IF(S1496&gt;0,RANK(S1496,(N1496:P1496,Q1496:AE1496)),0)</f>
        <v>0</v>
      </c>
      <c r="AK1496" s="2">
        <f t="shared" si="576"/>
        <v>9.3733261917514736E-3</v>
      </c>
      <c r="AL1496" s="2">
        <f t="shared" si="577"/>
        <v>0</v>
      </c>
      <c r="AM1496" s="2">
        <f t="shared" si="578"/>
        <v>0</v>
      </c>
      <c r="AN1496" s="2">
        <f t="shared" si="579"/>
        <v>0</v>
      </c>
      <c r="AP1496" t="s">
        <v>1531</v>
      </c>
      <c r="AQ1496" t="s">
        <v>475</v>
      </c>
      <c r="AR1496">
        <v>11</v>
      </c>
      <c r="AT1496" s="97">
        <v>37</v>
      </c>
      <c r="AU1496" s="99">
        <v>75</v>
      </c>
      <c r="AV1496" s="103">
        <f t="shared" si="558"/>
        <v>37075</v>
      </c>
      <c r="AX1496" s="7" t="s">
        <v>1370</v>
      </c>
    </row>
    <row r="1497" spans="1:50" ht="12.75" hidden="1" customHeight="1" outlineLevel="1">
      <c r="A1497" t="s">
        <v>657</v>
      </c>
      <c r="B1497" t="s">
        <v>475</v>
      </c>
      <c r="C1497" s="1">
        <f t="shared" si="571"/>
        <v>12493</v>
      </c>
      <c r="D1497" s="7">
        <f>IF(N1497&gt;0, RANK(N1497,(N1497:P1497,Q1497:AE1497)),0)</f>
        <v>1</v>
      </c>
      <c r="E1497" s="7">
        <f>IF(O1497&gt;0,RANK(O1497,(N1497:P1497,Q1497:AE1497)),0)</f>
        <v>2</v>
      </c>
      <c r="F1497" s="7">
        <f>IF(P1497&gt;0,RANK(P1497,(N1497:P1497,Q1497:AE1497)),0)</f>
        <v>0</v>
      </c>
      <c r="G1497" s="1">
        <f t="shared" si="569"/>
        <v>1376</v>
      </c>
      <c r="H1497" s="2">
        <f t="shared" si="570"/>
        <v>0.11014167934043063</v>
      </c>
      <c r="I1497" s="2"/>
      <c r="J1497" s="2">
        <f t="shared" si="572"/>
        <v>0.53726086608500756</v>
      </c>
      <c r="K1497" s="2">
        <f t="shared" si="573"/>
        <v>0.42711918674457694</v>
      </c>
      <c r="L1497" s="2">
        <f t="shared" si="574"/>
        <v>0</v>
      </c>
      <c r="M1497" s="2">
        <f t="shared" si="575"/>
        <v>3.56199471704155E-2</v>
      </c>
      <c r="N1497" s="59">
        <v>6712</v>
      </c>
      <c r="O1497" s="59">
        <v>5336</v>
      </c>
      <c r="P1497" s="59"/>
      <c r="Q1497" s="59">
        <v>445</v>
      </c>
      <c r="R1497" s="59"/>
      <c r="S1497" s="59"/>
      <c r="T1497" s="59"/>
      <c r="U1497" s="59">
        <v>0</v>
      </c>
      <c r="V1497" s="59"/>
      <c r="W1497" s="59">
        <v>0</v>
      </c>
      <c r="X1497" s="59"/>
      <c r="Y1497" s="59"/>
      <c r="Z1497" s="59"/>
      <c r="AA1497" s="59"/>
      <c r="AB1497" s="59"/>
      <c r="AC1497" s="59"/>
      <c r="AD1497" s="59"/>
      <c r="AE1497" s="59"/>
      <c r="AG1497" s="7">
        <f>IF(Q1497&gt;0,RANK(Q1497,(N1497:P1497,Q1497:AE1497)),0)</f>
        <v>3</v>
      </c>
      <c r="AH1497" s="7">
        <f>IF(R1497&gt;0,RANK(R1497,(N1497:P1497,Q1497:AE1497)),0)</f>
        <v>0</v>
      </c>
      <c r="AI1497" s="7">
        <f>IF(T1497&gt;0,RANK(T1497,(N1497:P1497,Q1497:AE1497)),0)</f>
        <v>0</v>
      </c>
      <c r="AJ1497" s="7">
        <f>IF(S1497&gt;0,RANK(S1497,(N1497:P1497,Q1497:AE1497)),0)</f>
        <v>0</v>
      </c>
      <c r="AK1497" s="2">
        <f t="shared" si="576"/>
        <v>3.5619947170415431E-2</v>
      </c>
      <c r="AL1497" s="2">
        <f t="shared" si="577"/>
        <v>0</v>
      </c>
      <c r="AM1497" s="2">
        <f t="shared" si="578"/>
        <v>0</v>
      </c>
      <c r="AN1497" s="2">
        <f t="shared" si="579"/>
        <v>0</v>
      </c>
      <c r="AP1497" t="s">
        <v>657</v>
      </c>
      <c r="AQ1497" t="s">
        <v>475</v>
      </c>
      <c r="AT1497" s="97">
        <v>37</v>
      </c>
      <c r="AU1497" s="99">
        <v>77</v>
      </c>
      <c r="AV1497" s="103">
        <f t="shared" si="558"/>
        <v>37077</v>
      </c>
      <c r="AX1497" s="7" t="s">
        <v>1370</v>
      </c>
    </row>
    <row r="1498" spans="1:50" ht="12.75" hidden="1" customHeight="1" outlineLevel="1">
      <c r="A1498" t="s">
        <v>1999</v>
      </c>
      <c r="B1498" t="s">
        <v>475</v>
      </c>
      <c r="C1498" s="1">
        <f t="shared" si="571"/>
        <v>5417</v>
      </c>
      <c r="D1498" s="7">
        <f>IF(N1498&gt;0, RANK(N1498,(N1498:P1498,Q1498:AE1498)),0)</f>
        <v>1</v>
      </c>
      <c r="E1498" s="7">
        <f>IF(O1498&gt;0,RANK(O1498,(N1498:P1498,Q1498:AE1498)),0)</f>
        <v>2</v>
      </c>
      <c r="F1498" s="7">
        <f>IF(P1498&gt;0,RANK(P1498,(N1498:P1498,Q1498:AE1498)),0)</f>
        <v>0</v>
      </c>
      <c r="G1498" s="1">
        <f t="shared" si="569"/>
        <v>30</v>
      </c>
      <c r="H1498" s="2">
        <f t="shared" si="570"/>
        <v>5.5381207310319369E-3</v>
      </c>
      <c r="I1498" s="2"/>
      <c r="J1498" s="2">
        <f t="shared" si="572"/>
        <v>0.49529259737862286</v>
      </c>
      <c r="K1498" s="2">
        <f t="shared" si="573"/>
        <v>0.48975447664759092</v>
      </c>
      <c r="L1498" s="2">
        <f t="shared" si="574"/>
        <v>0</v>
      </c>
      <c r="M1498" s="2">
        <f t="shared" si="575"/>
        <v>1.4952925973786224E-2</v>
      </c>
      <c r="N1498" s="59">
        <v>2683</v>
      </c>
      <c r="O1498" s="59">
        <v>2653</v>
      </c>
      <c r="P1498" s="59"/>
      <c r="Q1498" s="59">
        <v>81</v>
      </c>
      <c r="R1498" s="59"/>
      <c r="S1498" s="59"/>
      <c r="T1498" s="59"/>
      <c r="U1498" s="59">
        <v>0</v>
      </c>
      <c r="V1498" s="59"/>
      <c r="W1498" s="59">
        <v>0</v>
      </c>
      <c r="X1498" s="59"/>
      <c r="Y1498" s="59"/>
      <c r="Z1498" s="59"/>
      <c r="AA1498" s="59"/>
      <c r="AB1498" s="59"/>
      <c r="AC1498" s="59"/>
      <c r="AD1498" s="59"/>
      <c r="AE1498" s="59"/>
      <c r="AG1498" s="7">
        <f>IF(Q1498&gt;0,RANK(Q1498,(N1498:P1498,Q1498:AE1498)),0)</f>
        <v>3</v>
      </c>
      <c r="AH1498" s="7">
        <f>IF(R1498&gt;0,RANK(R1498,(N1498:P1498,Q1498:AE1498)),0)</f>
        <v>0</v>
      </c>
      <c r="AI1498" s="7">
        <f>IF(T1498&gt;0,RANK(T1498,(N1498:P1498,Q1498:AE1498)),0)</f>
        <v>0</v>
      </c>
      <c r="AJ1498" s="7">
        <f>IF(S1498&gt;0,RANK(S1498,(N1498:P1498,Q1498:AE1498)),0)</f>
        <v>0</v>
      </c>
      <c r="AK1498" s="2">
        <f t="shared" si="576"/>
        <v>1.4952925973786229E-2</v>
      </c>
      <c r="AL1498" s="2">
        <f t="shared" si="577"/>
        <v>0</v>
      </c>
      <c r="AM1498" s="2">
        <f t="shared" si="578"/>
        <v>0</v>
      </c>
      <c r="AN1498" s="2">
        <f t="shared" si="579"/>
        <v>0</v>
      </c>
      <c r="AP1498" t="s">
        <v>1999</v>
      </c>
      <c r="AQ1498" t="s">
        <v>475</v>
      </c>
      <c r="AR1498">
        <v>1</v>
      </c>
      <c r="AT1498" s="97">
        <v>37</v>
      </c>
      <c r="AU1498" s="99">
        <v>79</v>
      </c>
      <c r="AV1498" s="103">
        <f t="shared" si="558"/>
        <v>37079</v>
      </c>
      <c r="AX1498" s="7" t="s">
        <v>1370</v>
      </c>
    </row>
    <row r="1499" spans="1:50" ht="12.75" hidden="1" customHeight="1" outlineLevel="1">
      <c r="A1499" t="s">
        <v>360</v>
      </c>
      <c r="B1499" t="s">
        <v>475</v>
      </c>
      <c r="C1499" s="1">
        <f t="shared" si="571"/>
        <v>145964</v>
      </c>
      <c r="D1499" s="7">
        <f>IF(N1499&gt;0, RANK(N1499,(N1499:P1499,Q1499:AE1499)),0)</f>
        <v>1</v>
      </c>
      <c r="E1499" s="7">
        <f>IF(O1499&gt;0,RANK(O1499,(N1499:P1499,Q1499:AE1499)),0)</f>
        <v>2</v>
      </c>
      <c r="F1499" s="7">
        <f>IF(P1499&gt;0,RANK(P1499,(N1499:P1499,Q1499:AE1499)),0)</f>
        <v>0</v>
      </c>
      <c r="G1499" s="1">
        <f t="shared" si="569"/>
        <v>1759</v>
      </c>
      <c r="H1499" s="2">
        <f t="shared" si="570"/>
        <v>1.2050916664382998E-2</v>
      </c>
      <c r="I1499" s="2"/>
      <c r="J1499" s="2">
        <f t="shared" si="572"/>
        <v>0.48992217259050175</v>
      </c>
      <c r="K1499" s="2">
        <f t="shared" si="573"/>
        <v>0.47787125592611879</v>
      </c>
      <c r="L1499" s="2">
        <f t="shared" si="574"/>
        <v>0</v>
      </c>
      <c r="M1499" s="2">
        <f t="shared" si="575"/>
        <v>3.2206571483379465E-2</v>
      </c>
      <c r="N1499" s="59">
        <v>71511</v>
      </c>
      <c r="O1499" s="59">
        <v>69752</v>
      </c>
      <c r="P1499" s="59"/>
      <c r="Q1499" s="59">
        <v>4694</v>
      </c>
      <c r="R1499" s="59"/>
      <c r="S1499" s="59"/>
      <c r="T1499" s="59"/>
      <c r="U1499" s="59">
        <v>0</v>
      </c>
      <c r="V1499" s="59"/>
      <c r="W1499" s="59">
        <v>7</v>
      </c>
      <c r="X1499" s="59"/>
      <c r="Y1499" s="59"/>
      <c r="Z1499" s="59"/>
      <c r="AA1499" s="59"/>
      <c r="AB1499" s="59"/>
      <c r="AC1499" s="59"/>
      <c r="AD1499" s="59"/>
      <c r="AE1499" s="59"/>
      <c r="AG1499" s="7">
        <f>IF(Q1499&gt;0,RANK(Q1499,(N1499:P1499,Q1499:AE1499)),0)</f>
        <v>3</v>
      </c>
      <c r="AH1499" s="7">
        <f>IF(R1499&gt;0,RANK(R1499,(N1499:P1499,Q1499:AE1499)),0)</f>
        <v>0</v>
      </c>
      <c r="AI1499" s="7">
        <f>IF(T1499&gt;0,RANK(T1499,(N1499:P1499,Q1499:AE1499)),0)</f>
        <v>0</v>
      </c>
      <c r="AJ1499" s="7">
        <f>IF(S1499&gt;0,RANK(S1499,(N1499:P1499,Q1499:AE1499)),0)</f>
        <v>0</v>
      </c>
      <c r="AK1499" s="2">
        <f t="shared" si="576"/>
        <v>3.2158614452878792E-2</v>
      </c>
      <c r="AL1499" s="2">
        <f t="shared" si="577"/>
        <v>0</v>
      </c>
      <c r="AM1499" s="2">
        <f t="shared" si="578"/>
        <v>0</v>
      </c>
      <c r="AN1499" s="2">
        <f t="shared" si="579"/>
        <v>0</v>
      </c>
      <c r="AP1499" t="s">
        <v>360</v>
      </c>
      <c r="AQ1499" t="s">
        <v>475</v>
      </c>
      <c r="AT1499" s="97">
        <v>37</v>
      </c>
      <c r="AU1499" s="99">
        <v>81</v>
      </c>
      <c r="AV1499" s="103">
        <f t="shared" si="558"/>
        <v>37081</v>
      </c>
      <c r="AX1499" s="7" t="s">
        <v>1370</v>
      </c>
    </row>
    <row r="1500" spans="1:50" ht="12.75" hidden="1" customHeight="1" outlineLevel="1">
      <c r="A1500" t="s">
        <v>956</v>
      </c>
      <c r="B1500" t="s">
        <v>475</v>
      </c>
      <c r="C1500" s="1">
        <f t="shared" si="571"/>
        <v>18556</v>
      </c>
      <c r="D1500" s="7">
        <f>IF(N1500&gt;0, RANK(N1500,(N1500:P1500,Q1500:AE1500)),0)</f>
        <v>1</v>
      </c>
      <c r="E1500" s="7">
        <f>IF(O1500&gt;0,RANK(O1500,(N1500:P1500,Q1500:AE1500)),0)</f>
        <v>2</v>
      </c>
      <c r="F1500" s="7">
        <f>IF(P1500&gt;0,RANK(P1500,(N1500:P1500,Q1500:AE1500)),0)</f>
        <v>0</v>
      </c>
      <c r="G1500" s="1">
        <f t="shared" si="569"/>
        <v>3746</v>
      </c>
      <c r="H1500" s="2">
        <f t="shared" si="570"/>
        <v>0.20187540418193575</v>
      </c>
      <c r="I1500" s="2"/>
      <c r="J1500" s="2">
        <f t="shared" si="572"/>
        <v>0.58843500754472944</v>
      </c>
      <c r="K1500" s="2">
        <f t="shared" si="573"/>
        <v>0.38655960336279371</v>
      </c>
      <c r="L1500" s="2">
        <f t="shared" si="574"/>
        <v>0</v>
      </c>
      <c r="M1500" s="2">
        <f t="shared" si="575"/>
        <v>2.5005389092476848E-2</v>
      </c>
      <c r="N1500" s="59">
        <v>10919</v>
      </c>
      <c r="O1500" s="59">
        <v>7173</v>
      </c>
      <c r="P1500" s="59"/>
      <c r="Q1500" s="59">
        <v>464</v>
      </c>
      <c r="R1500" s="59"/>
      <c r="S1500" s="59"/>
      <c r="T1500" s="59"/>
      <c r="U1500" s="59">
        <v>0</v>
      </c>
      <c r="V1500" s="59"/>
      <c r="W1500" s="59">
        <v>0</v>
      </c>
      <c r="X1500" s="59"/>
      <c r="Y1500" s="59"/>
      <c r="Z1500" s="59"/>
      <c r="AA1500" s="59"/>
      <c r="AB1500" s="59"/>
      <c r="AC1500" s="59"/>
      <c r="AD1500" s="59"/>
      <c r="AE1500" s="59"/>
      <c r="AG1500" s="7">
        <f>IF(Q1500&gt;0,RANK(Q1500,(N1500:P1500,Q1500:AE1500)),0)</f>
        <v>3</v>
      </c>
      <c r="AH1500" s="7">
        <f>IF(R1500&gt;0,RANK(R1500,(N1500:P1500,Q1500:AE1500)),0)</f>
        <v>0</v>
      </c>
      <c r="AI1500" s="7">
        <f>IF(T1500&gt;0,RANK(T1500,(N1500:P1500,Q1500:AE1500)),0)</f>
        <v>0</v>
      </c>
      <c r="AJ1500" s="7">
        <f>IF(S1500&gt;0,RANK(S1500,(N1500:P1500,Q1500:AE1500)),0)</f>
        <v>0</v>
      </c>
      <c r="AK1500" s="2">
        <f t="shared" si="576"/>
        <v>2.5005389092476828E-2</v>
      </c>
      <c r="AL1500" s="2">
        <f t="shared" si="577"/>
        <v>0</v>
      </c>
      <c r="AM1500" s="2">
        <f t="shared" si="578"/>
        <v>0</v>
      </c>
      <c r="AN1500" s="2">
        <f t="shared" si="579"/>
        <v>0</v>
      </c>
      <c r="AP1500" t="s">
        <v>956</v>
      </c>
      <c r="AQ1500" t="s">
        <v>475</v>
      </c>
      <c r="AR1500">
        <v>1</v>
      </c>
      <c r="AT1500" s="97">
        <v>37</v>
      </c>
      <c r="AU1500" s="99">
        <v>83</v>
      </c>
      <c r="AV1500" s="103">
        <f t="shared" si="558"/>
        <v>37083</v>
      </c>
      <c r="AX1500" s="7" t="s">
        <v>1370</v>
      </c>
    </row>
    <row r="1501" spans="1:50" ht="12.75" hidden="1" customHeight="1" outlineLevel="1">
      <c r="A1501" t="s">
        <v>2160</v>
      </c>
      <c r="B1501" t="s">
        <v>475</v>
      </c>
      <c r="C1501" s="1">
        <f t="shared" si="571"/>
        <v>20633</v>
      </c>
      <c r="D1501" s="7">
        <f>IF(N1501&gt;0, RANK(N1501,(N1501:P1501,Q1501:AE1501)),0)</f>
        <v>2</v>
      </c>
      <c r="E1501" s="7">
        <f>IF(O1501&gt;0,RANK(O1501,(N1501:P1501,Q1501:AE1501)),0)</f>
        <v>1</v>
      </c>
      <c r="F1501" s="7">
        <f>IF(P1501&gt;0,RANK(P1501,(N1501:P1501,Q1501:AE1501)),0)</f>
        <v>0</v>
      </c>
      <c r="G1501" s="1">
        <f t="shared" si="569"/>
        <v>1697</v>
      </c>
      <c r="H1501" s="2">
        <f t="shared" si="570"/>
        <v>8.2246886056317553E-2</v>
      </c>
      <c r="I1501" s="2"/>
      <c r="J1501" s="2">
        <f t="shared" si="572"/>
        <v>0.44045945814956622</v>
      </c>
      <c r="K1501" s="2">
        <f t="shared" si="573"/>
        <v>0.5227063442058838</v>
      </c>
      <c r="L1501" s="2">
        <f t="shared" si="574"/>
        <v>0</v>
      </c>
      <c r="M1501" s="2">
        <f t="shared" si="575"/>
        <v>3.6834197644549982E-2</v>
      </c>
      <c r="N1501" s="59">
        <v>9088</v>
      </c>
      <c r="O1501" s="59">
        <v>10785</v>
      </c>
      <c r="P1501" s="59"/>
      <c r="Q1501" s="59">
        <v>756</v>
      </c>
      <c r="R1501" s="59"/>
      <c r="S1501" s="59"/>
      <c r="T1501" s="59"/>
      <c r="U1501" s="59">
        <v>4</v>
      </c>
      <c r="V1501" s="59"/>
      <c r="W1501" s="59">
        <v>0</v>
      </c>
      <c r="X1501" s="59"/>
      <c r="Y1501" s="59"/>
      <c r="Z1501" s="59"/>
      <c r="AA1501" s="59"/>
      <c r="AB1501" s="59"/>
      <c r="AC1501" s="59"/>
      <c r="AD1501" s="59"/>
      <c r="AE1501" s="59"/>
      <c r="AG1501" s="7">
        <f>IF(Q1501&gt;0,RANK(Q1501,(N1501:P1501,Q1501:AE1501)),0)</f>
        <v>3</v>
      </c>
      <c r="AH1501" s="7">
        <f>IF(R1501&gt;0,RANK(R1501,(N1501:P1501,Q1501:AE1501)),0)</f>
        <v>0</v>
      </c>
      <c r="AI1501" s="7">
        <f>IF(T1501&gt;0,RANK(T1501,(N1501:P1501,Q1501:AE1501)),0)</f>
        <v>0</v>
      </c>
      <c r="AJ1501" s="7">
        <f>IF(S1501&gt;0,RANK(S1501,(N1501:P1501,Q1501:AE1501)),0)</f>
        <v>0</v>
      </c>
      <c r="AK1501" s="2">
        <f t="shared" si="576"/>
        <v>3.6640333446420779E-2</v>
      </c>
      <c r="AL1501" s="2">
        <f t="shared" si="577"/>
        <v>0</v>
      </c>
      <c r="AM1501" s="2">
        <f t="shared" si="578"/>
        <v>0</v>
      </c>
      <c r="AN1501" s="2">
        <f t="shared" si="579"/>
        <v>0</v>
      </c>
      <c r="AP1501" t="s">
        <v>2160</v>
      </c>
      <c r="AQ1501" t="s">
        <v>475</v>
      </c>
      <c r="AR1501">
        <v>2</v>
      </c>
      <c r="AT1501" s="97">
        <v>37</v>
      </c>
      <c r="AU1501" s="99">
        <v>85</v>
      </c>
      <c r="AV1501" s="103">
        <f t="shared" si="558"/>
        <v>37085</v>
      </c>
      <c r="AX1501" s="7" t="s">
        <v>1370</v>
      </c>
    </row>
    <row r="1502" spans="1:50" ht="12.75" hidden="1" customHeight="1" outlineLevel="1">
      <c r="A1502" t="s">
        <v>405</v>
      </c>
      <c r="B1502" t="s">
        <v>475</v>
      </c>
      <c r="C1502" s="1">
        <f t="shared" si="571"/>
        <v>20952</v>
      </c>
      <c r="D1502" s="7">
        <f>IF(N1502&gt;0, RANK(N1502,(N1502:P1502,Q1502:AE1502)),0)</f>
        <v>1</v>
      </c>
      <c r="E1502" s="7">
        <f>IF(O1502&gt;0,RANK(O1502,(N1502:P1502,Q1502:AE1502)),0)</f>
        <v>2</v>
      </c>
      <c r="F1502" s="7">
        <f>IF(P1502&gt;0,RANK(P1502,(N1502:P1502,Q1502:AE1502)),0)</f>
        <v>0</v>
      </c>
      <c r="G1502" s="1">
        <f t="shared" si="569"/>
        <v>1341</v>
      </c>
      <c r="H1502" s="2">
        <f t="shared" si="570"/>
        <v>6.4003436426116833E-2</v>
      </c>
      <c r="I1502" s="2"/>
      <c r="J1502" s="2">
        <f t="shared" si="572"/>
        <v>0.51885261550210005</v>
      </c>
      <c r="K1502" s="2">
        <f t="shared" si="573"/>
        <v>0.45484917907598321</v>
      </c>
      <c r="L1502" s="2">
        <f t="shared" si="574"/>
        <v>0</v>
      </c>
      <c r="M1502" s="2">
        <f t="shared" si="575"/>
        <v>2.6298205421916743E-2</v>
      </c>
      <c r="N1502" s="59">
        <v>10871</v>
      </c>
      <c r="O1502" s="59">
        <v>9530</v>
      </c>
      <c r="P1502" s="59"/>
      <c r="Q1502" s="59">
        <v>551</v>
      </c>
      <c r="R1502" s="59"/>
      <c r="S1502" s="59"/>
      <c r="T1502" s="59"/>
      <c r="U1502" s="59">
        <v>0</v>
      </c>
      <c r="V1502" s="59"/>
      <c r="W1502" s="59">
        <v>0</v>
      </c>
      <c r="X1502" s="59"/>
      <c r="Y1502" s="59"/>
      <c r="Z1502" s="59"/>
      <c r="AA1502" s="59"/>
      <c r="AB1502" s="59"/>
      <c r="AC1502" s="59"/>
      <c r="AD1502" s="59"/>
      <c r="AE1502" s="59"/>
      <c r="AG1502" s="7">
        <f>IF(Q1502&gt;0,RANK(Q1502,(N1502:P1502,Q1502:AE1502)),0)</f>
        <v>3</v>
      </c>
      <c r="AH1502" s="7">
        <f>IF(R1502&gt;0,RANK(R1502,(N1502:P1502,Q1502:AE1502)),0)</f>
        <v>0</v>
      </c>
      <c r="AI1502" s="7">
        <f>IF(T1502&gt;0,RANK(T1502,(N1502:P1502,Q1502:AE1502)),0)</f>
        <v>0</v>
      </c>
      <c r="AJ1502" s="7">
        <f>IF(S1502&gt;0,RANK(S1502,(N1502:P1502,Q1502:AE1502)),0)</f>
        <v>0</v>
      </c>
      <c r="AK1502" s="2">
        <f t="shared" si="576"/>
        <v>2.6298205421916764E-2</v>
      </c>
      <c r="AL1502" s="2">
        <f t="shared" si="577"/>
        <v>0</v>
      </c>
      <c r="AM1502" s="2">
        <f t="shared" si="578"/>
        <v>0</v>
      </c>
      <c r="AN1502" s="2">
        <f t="shared" si="579"/>
        <v>0</v>
      </c>
      <c r="AP1502" t="s">
        <v>405</v>
      </c>
      <c r="AQ1502" t="s">
        <v>475</v>
      </c>
      <c r="AR1502">
        <v>11</v>
      </c>
      <c r="AT1502" s="97">
        <v>37</v>
      </c>
      <c r="AU1502" s="99">
        <v>87</v>
      </c>
      <c r="AV1502" s="103">
        <f t="shared" si="558"/>
        <v>37087</v>
      </c>
      <c r="AX1502" s="7" t="s">
        <v>1370</v>
      </c>
    </row>
    <row r="1503" spans="1:50" ht="12.75" hidden="1" customHeight="1" outlineLevel="1">
      <c r="A1503" t="s">
        <v>1729</v>
      </c>
      <c r="B1503" t="s">
        <v>475</v>
      </c>
      <c r="C1503" s="1">
        <f t="shared" si="571"/>
        <v>32158</v>
      </c>
      <c r="D1503" s="7">
        <f>IF(N1503&gt;0, RANK(N1503,(N1503:P1503,Q1503:AE1503)),0)</f>
        <v>2</v>
      </c>
      <c r="E1503" s="7">
        <f>IF(O1503&gt;0,RANK(O1503,(N1503:P1503,Q1503:AE1503)),0)</f>
        <v>1</v>
      </c>
      <c r="F1503" s="7">
        <f>IF(P1503&gt;0,RANK(P1503,(N1503:P1503,Q1503:AE1503)),0)</f>
        <v>0</v>
      </c>
      <c r="G1503" s="1">
        <f t="shared" si="569"/>
        <v>8871</v>
      </c>
      <c r="H1503" s="2">
        <f t="shared" si="570"/>
        <v>0.27585670750668573</v>
      </c>
      <c r="I1503" s="2"/>
      <c r="J1503" s="2">
        <f t="shared" si="572"/>
        <v>0.34834255861682939</v>
      </c>
      <c r="K1503" s="2">
        <f t="shared" si="573"/>
        <v>0.62419926612351517</v>
      </c>
      <c r="L1503" s="2">
        <f t="shared" si="574"/>
        <v>0</v>
      </c>
      <c r="M1503" s="2">
        <f t="shared" si="575"/>
        <v>2.7458175259655437E-2</v>
      </c>
      <c r="N1503" s="59">
        <v>11202</v>
      </c>
      <c r="O1503" s="59">
        <v>20073</v>
      </c>
      <c r="P1503" s="59"/>
      <c r="Q1503" s="59">
        <v>883</v>
      </c>
      <c r="R1503" s="59"/>
      <c r="S1503" s="59"/>
      <c r="T1503" s="59"/>
      <c r="U1503" s="59">
        <v>0</v>
      </c>
      <c r="V1503" s="59"/>
      <c r="W1503" s="59">
        <v>0</v>
      </c>
      <c r="X1503" s="59"/>
      <c r="Y1503" s="59"/>
      <c r="Z1503" s="59"/>
      <c r="AA1503" s="59"/>
      <c r="AB1503" s="59"/>
      <c r="AC1503" s="59"/>
      <c r="AD1503" s="59"/>
      <c r="AE1503" s="59"/>
      <c r="AG1503" s="7">
        <f>IF(Q1503&gt;0,RANK(Q1503,(N1503:P1503,Q1503:AE1503)),0)</f>
        <v>3</v>
      </c>
      <c r="AH1503" s="7">
        <f>IF(R1503&gt;0,RANK(R1503,(N1503:P1503,Q1503:AE1503)),0)</f>
        <v>0</v>
      </c>
      <c r="AI1503" s="7">
        <f>IF(T1503&gt;0,RANK(T1503,(N1503:P1503,Q1503:AE1503)),0)</f>
        <v>0</v>
      </c>
      <c r="AJ1503" s="7">
        <f>IF(S1503&gt;0,RANK(S1503,(N1503:P1503,Q1503:AE1503)),0)</f>
        <v>0</v>
      </c>
      <c r="AK1503" s="2">
        <f t="shared" si="576"/>
        <v>2.7458175259655451E-2</v>
      </c>
      <c r="AL1503" s="2">
        <f t="shared" si="577"/>
        <v>0</v>
      </c>
      <c r="AM1503" s="2">
        <f t="shared" si="578"/>
        <v>0</v>
      </c>
      <c r="AN1503" s="2">
        <f t="shared" si="579"/>
        <v>0</v>
      </c>
      <c r="AP1503" t="s">
        <v>1729</v>
      </c>
      <c r="AQ1503" t="s">
        <v>475</v>
      </c>
      <c r="AR1503">
        <v>11</v>
      </c>
      <c r="AT1503" s="97">
        <v>37</v>
      </c>
      <c r="AU1503" s="99">
        <v>89</v>
      </c>
      <c r="AV1503" s="103">
        <f t="shared" si="558"/>
        <v>37089</v>
      </c>
      <c r="AX1503" s="7" t="s">
        <v>1370</v>
      </c>
    </row>
    <row r="1504" spans="1:50" ht="12.75" hidden="1" customHeight="1" outlineLevel="1">
      <c r="A1504" t="s">
        <v>1865</v>
      </c>
      <c r="B1504" t="s">
        <v>475</v>
      </c>
      <c r="C1504" s="1">
        <f t="shared" si="571"/>
        <v>7271</v>
      </c>
      <c r="D1504" s="7">
        <f>IF(N1504&gt;0, RANK(N1504,(N1504:P1504,Q1504:AE1504)),0)</f>
        <v>1</v>
      </c>
      <c r="E1504" s="7">
        <f>IF(O1504&gt;0,RANK(O1504,(N1504:P1504,Q1504:AE1504)),0)</f>
        <v>2</v>
      </c>
      <c r="F1504" s="7">
        <f>IF(P1504&gt;0,RANK(P1504,(N1504:P1504,Q1504:AE1504)),0)</f>
        <v>0</v>
      </c>
      <c r="G1504" s="1">
        <f t="shared" si="569"/>
        <v>2510</v>
      </c>
      <c r="H1504" s="2">
        <f t="shared" si="570"/>
        <v>0.34520698665933158</v>
      </c>
      <c r="I1504" s="2"/>
      <c r="J1504" s="2">
        <f t="shared" si="572"/>
        <v>0.66840874707743092</v>
      </c>
      <c r="K1504" s="2">
        <f t="shared" si="573"/>
        <v>0.32320176041809928</v>
      </c>
      <c r="L1504" s="2">
        <f t="shared" si="574"/>
        <v>0</v>
      </c>
      <c r="M1504" s="2">
        <f t="shared" si="575"/>
        <v>8.3894925044697977E-3</v>
      </c>
      <c r="N1504" s="59">
        <v>4860</v>
      </c>
      <c r="O1504" s="59">
        <v>2350</v>
      </c>
      <c r="P1504" s="59"/>
      <c r="Q1504" s="59">
        <v>61</v>
      </c>
      <c r="R1504" s="59"/>
      <c r="S1504" s="59"/>
      <c r="T1504" s="59"/>
      <c r="U1504" s="59">
        <v>0</v>
      </c>
      <c r="V1504" s="59"/>
      <c r="W1504" s="59">
        <v>0</v>
      </c>
      <c r="X1504" s="59"/>
      <c r="Y1504" s="59"/>
      <c r="Z1504" s="59"/>
      <c r="AA1504" s="59"/>
      <c r="AB1504" s="59"/>
      <c r="AC1504" s="59"/>
      <c r="AD1504" s="59"/>
      <c r="AE1504" s="59"/>
      <c r="AG1504" s="7">
        <f>IF(Q1504&gt;0,RANK(Q1504,(N1504:P1504,Q1504:AE1504)),0)</f>
        <v>3</v>
      </c>
      <c r="AH1504" s="7">
        <f>IF(R1504&gt;0,RANK(R1504,(N1504:P1504,Q1504:AE1504)),0)</f>
        <v>0</v>
      </c>
      <c r="AI1504" s="7">
        <f>IF(T1504&gt;0,RANK(T1504,(N1504:P1504,Q1504:AE1504)),0)</f>
        <v>0</v>
      </c>
      <c r="AJ1504" s="7">
        <f>IF(S1504&gt;0,RANK(S1504,(N1504:P1504,Q1504:AE1504)),0)</f>
        <v>0</v>
      </c>
      <c r="AK1504" s="2">
        <f t="shared" si="576"/>
        <v>8.3894925044698115E-3</v>
      </c>
      <c r="AL1504" s="2">
        <f t="shared" si="577"/>
        <v>0</v>
      </c>
      <c r="AM1504" s="2">
        <f t="shared" si="578"/>
        <v>0</v>
      </c>
      <c r="AN1504" s="2">
        <f t="shared" si="579"/>
        <v>0</v>
      </c>
      <c r="AP1504" t="s">
        <v>1865</v>
      </c>
      <c r="AQ1504" t="s">
        <v>475</v>
      </c>
      <c r="AR1504">
        <v>1</v>
      </c>
      <c r="AT1504" s="97">
        <v>37</v>
      </c>
      <c r="AU1504" s="99">
        <v>91</v>
      </c>
      <c r="AV1504" s="103">
        <f t="shared" si="558"/>
        <v>37091</v>
      </c>
      <c r="AX1504" s="7" t="s">
        <v>1370</v>
      </c>
    </row>
    <row r="1505" spans="1:50" ht="12.75" hidden="1" customHeight="1" outlineLevel="1">
      <c r="A1505" t="s">
        <v>597</v>
      </c>
      <c r="B1505" t="s">
        <v>475</v>
      </c>
      <c r="C1505" s="1">
        <f t="shared" si="571"/>
        <v>6101</v>
      </c>
      <c r="D1505" s="7">
        <f>IF(N1505&gt;0, RANK(N1505,(N1505:P1505,Q1505:AE1505)),0)</f>
        <v>1</v>
      </c>
      <c r="E1505" s="7">
        <f>IF(O1505&gt;0,RANK(O1505,(N1505:P1505,Q1505:AE1505)),0)</f>
        <v>2</v>
      </c>
      <c r="F1505" s="7">
        <f>IF(P1505&gt;0,RANK(P1505,(N1505:P1505,Q1505:AE1505)),0)</f>
        <v>0</v>
      </c>
      <c r="G1505" s="1">
        <f t="shared" si="569"/>
        <v>1961</v>
      </c>
      <c r="H1505" s="2">
        <f t="shared" si="570"/>
        <v>0.32142271758728075</v>
      </c>
      <c r="I1505" s="2"/>
      <c r="J1505" s="2">
        <f t="shared" si="572"/>
        <v>0.64923782986395673</v>
      </c>
      <c r="K1505" s="2">
        <f t="shared" si="573"/>
        <v>0.32781511227667598</v>
      </c>
      <c r="L1505" s="2">
        <f t="shared" si="574"/>
        <v>0</v>
      </c>
      <c r="M1505" s="2">
        <f t="shared" si="575"/>
        <v>2.2947057859367292E-2</v>
      </c>
      <c r="N1505" s="59">
        <v>3961</v>
      </c>
      <c r="O1505" s="59">
        <v>2000</v>
      </c>
      <c r="P1505" s="59"/>
      <c r="Q1505" s="59">
        <v>140</v>
      </c>
      <c r="R1505" s="59"/>
      <c r="S1505" s="59"/>
      <c r="T1505" s="59"/>
      <c r="U1505" s="59">
        <v>0</v>
      </c>
      <c r="V1505" s="59"/>
      <c r="W1505" s="59">
        <v>0</v>
      </c>
      <c r="X1505" s="59"/>
      <c r="Y1505" s="59"/>
      <c r="Z1505" s="59"/>
      <c r="AA1505" s="59"/>
      <c r="AB1505" s="59"/>
      <c r="AC1505" s="59"/>
      <c r="AD1505" s="59"/>
      <c r="AE1505" s="59"/>
      <c r="AG1505" s="7">
        <f>IF(Q1505&gt;0,RANK(Q1505,(N1505:P1505,Q1505:AE1505)),0)</f>
        <v>3</v>
      </c>
      <c r="AH1505" s="7">
        <f>IF(R1505&gt;0,RANK(R1505,(N1505:P1505,Q1505:AE1505)),0)</f>
        <v>0</v>
      </c>
      <c r="AI1505" s="7">
        <f>IF(T1505&gt;0,RANK(T1505,(N1505:P1505,Q1505:AE1505)),0)</f>
        <v>0</v>
      </c>
      <c r="AJ1505" s="7">
        <f>IF(S1505&gt;0,RANK(S1505,(N1505:P1505,Q1505:AE1505)),0)</f>
        <v>0</v>
      </c>
      <c r="AK1505" s="2">
        <f t="shared" si="576"/>
        <v>2.2947057859367317E-2</v>
      </c>
      <c r="AL1505" s="2">
        <f t="shared" si="577"/>
        <v>0</v>
      </c>
      <c r="AM1505" s="2">
        <f t="shared" si="578"/>
        <v>0</v>
      </c>
      <c r="AN1505" s="2">
        <f t="shared" si="579"/>
        <v>0</v>
      </c>
      <c r="AP1505" t="s">
        <v>597</v>
      </c>
      <c r="AQ1505" t="s">
        <v>475</v>
      </c>
      <c r="AR1505">
        <v>8</v>
      </c>
      <c r="AT1505" s="97">
        <v>37</v>
      </c>
      <c r="AU1505" s="99">
        <v>93</v>
      </c>
      <c r="AV1505" s="103">
        <f t="shared" si="558"/>
        <v>37093</v>
      </c>
      <c r="AX1505" s="7" t="s">
        <v>1370</v>
      </c>
    </row>
    <row r="1506" spans="1:50" ht="12.75" hidden="1" customHeight="1" outlineLevel="1">
      <c r="A1506" t="s">
        <v>869</v>
      </c>
      <c r="B1506" t="s">
        <v>475</v>
      </c>
      <c r="C1506" s="1">
        <f t="shared" si="571"/>
        <v>2137</v>
      </c>
      <c r="D1506" s="7">
        <f>IF(N1506&gt;0, RANK(N1506,(N1506:P1506,Q1506:AE1506)),0)</f>
        <v>1</v>
      </c>
      <c r="E1506" s="7">
        <f>IF(O1506&gt;0,RANK(O1506,(N1506:P1506,Q1506:AE1506)),0)</f>
        <v>2</v>
      </c>
      <c r="F1506" s="7">
        <f>IF(P1506&gt;0,RANK(P1506,(N1506:P1506,Q1506:AE1506)),0)</f>
        <v>0</v>
      </c>
      <c r="G1506" s="1">
        <f t="shared" si="569"/>
        <v>426</v>
      </c>
      <c r="H1506" s="2">
        <f t="shared" si="570"/>
        <v>0.19934487599438466</v>
      </c>
      <c r="I1506" s="2"/>
      <c r="J1506" s="2">
        <f t="shared" si="572"/>
        <v>0.58961160505381371</v>
      </c>
      <c r="K1506" s="2">
        <f t="shared" si="573"/>
        <v>0.39026672905942911</v>
      </c>
      <c r="L1506" s="2">
        <f t="shared" si="574"/>
        <v>0</v>
      </c>
      <c r="M1506" s="2">
        <f t="shared" si="575"/>
        <v>2.0121665886757178E-2</v>
      </c>
      <c r="N1506" s="59">
        <v>1260</v>
      </c>
      <c r="O1506" s="59">
        <v>834</v>
      </c>
      <c r="P1506" s="59"/>
      <c r="Q1506" s="59">
        <v>43</v>
      </c>
      <c r="R1506" s="59"/>
      <c r="S1506" s="59"/>
      <c r="T1506" s="59"/>
      <c r="U1506" s="59">
        <v>0</v>
      </c>
      <c r="V1506" s="59"/>
      <c r="W1506" s="59">
        <v>0</v>
      </c>
      <c r="X1506" s="59"/>
      <c r="Y1506" s="59"/>
      <c r="Z1506" s="59"/>
      <c r="AA1506" s="59"/>
      <c r="AB1506" s="59"/>
      <c r="AC1506" s="59"/>
      <c r="AD1506" s="59"/>
      <c r="AE1506" s="59"/>
      <c r="AG1506" s="7">
        <f>IF(Q1506&gt;0,RANK(Q1506,(N1506:P1506,Q1506:AE1506)),0)</f>
        <v>3</v>
      </c>
      <c r="AH1506" s="7">
        <f>IF(R1506&gt;0,RANK(R1506,(N1506:P1506,Q1506:AE1506)),0)</f>
        <v>0</v>
      </c>
      <c r="AI1506" s="7">
        <f>IF(T1506&gt;0,RANK(T1506,(N1506:P1506,Q1506:AE1506)),0)</f>
        <v>0</v>
      </c>
      <c r="AJ1506" s="7">
        <f>IF(S1506&gt;0,RANK(S1506,(N1506:P1506,Q1506:AE1506)),0)</f>
        <v>0</v>
      </c>
      <c r="AK1506" s="2">
        <f t="shared" si="576"/>
        <v>2.0121665886757137E-2</v>
      </c>
      <c r="AL1506" s="2">
        <f t="shared" si="577"/>
        <v>0</v>
      </c>
      <c r="AM1506" s="2">
        <f t="shared" si="578"/>
        <v>0</v>
      </c>
      <c r="AN1506" s="2">
        <f t="shared" si="579"/>
        <v>0</v>
      </c>
      <c r="AP1506" t="s">
        <v>869</v>
      </c>
      <c r="AQ1506" t="s">
        <v>475</v>
      </c>
      <c r="AR1506">
        <v>3</v>
      </c>
      <c r="AT1506" s="97">
        <v>37</v>
      </c>
      <c r="AU1506" s="99">
        <v>95</v>
      </c>
      <c r="AV1506" s="103">
        <f t="shared" si="558"/>
        <v>37095</v>
      </c>
      <c r="AX1506" s="7" t="s">
        <v>1370</v>
      </c>
    </row>
    <row r="1507" spans="1:50" ht="12.75" hidden="1" customHeight="1" outlineLevel="1">
      <c r="A1507" t="s">
        <v>324</v>
      </c>
      <c r="B1507" t="s">
        <v>475</v>
      </c>
      <c r="C1507" s="1">
        <f t="shared" si="571"/>
        <v>38799</v>
      </c>
      <c r="D1507" s="7">
        <f>IF(N1507&gt;0, RANK(N1507,(N1507:P1507,Q1507:AE1507)),0)</f>
        <v>2</v>
      </c>
      <c r="E1507" s="7">
        <f>IF(O1507&gt;0,RANK(O1507,(N1507:P1507,Q1507:AE1507)),0)</f>
        <v>1</v>
      </c>
      <c r="F1507" s="7">
        <f>IF(P1507&gt;0,RANK(P1507,(N1507:P1507,Q1507:AE1507)),0)</f>
        <v>0</v>
      </c>
      <c r="G1507" s="1">
        <f t="shared" si="569"/>
        <v>8248</v>
      </c>
      <c r="H1507" s="2">
        <f t="shared" si="570"/>
        <v>0.21258279852573519</v>
      </c>
      <c r="I1507" s="2"/>
      <c r="J1507" s="2">
        <f t="shared" si="572"/>
        <v>0.36768988891466275</v>
      </c>
      <c r="K1507" s="2">
        <f t="shared" si="573"/>
        <v>0.58027268744039795</v>
      </c>
      <c r="L1507" s="2">
        <f t="shared" si="574"/>
        <v>0</v>
      </c>
      <c r="M1507" s="2">
        <f t="shared" si="575"/>
        <v>5.2037423644939351E-2</v>
      </c>
      <c r="N1507" s="59">
        <v>14266</v>
      </c>
      <c r="O1507" s="59">
        <v>22514</v>
      </c>
      <c r="P1507" s="59"/>
      <c r="Q1507" s="59">
        <v>2019</v>
      </c>
      <c r="R1507" s="59"/>
      <c r="S1507" s="59"/>
      <c r="T1507" s="59"/>
      <c r="U1507" s="59">
        <v>0</v>
      </c>
      <c r="V1507" s="59"/>
      <c r="W1507" s="59">
        <v>0</v>
      </c>
      <c r="X1507" s="59"/>
      <c r="Y1507" s="59"/>
      <c r="Z1507" s="59"/>
      <c r="AA1507" s="59"/>
      <c r="AB1507" s="59"/>
      <c r="AC1507" s="59"/>
      <c r="AD1507" s="59"/>
      <c r="AE1507" s="59"/>
      <c r="AG1507" s="7">
        <f>IF(Q1507&gt;0,RANK(Q1507,(N1507:P1507,Q1507:AE1507)),0)</f>
        <v>3</v>
      </c>
      <c r="AH1507" s="7">
        <f>IF(R1507&gt;0,RANK(R1507,(N1507:P1507,Q1507:AE1507)),0)</f>
        <v>0</v>
      </c>
      <c r="AI1507" s="7">
        <f>IF(T1507&gt;0,RANK(T1507,(N1507:P1507,Q1507:AE1507)),0)</f>
        <v>0</v>
      </c>
      <c r="AJ1507" s="7">
        <f>IF(S1507&gt;0,RANK(S1507,(N1507:P1507,Q1507:AE1507)),0)</f>
        <v>0</v>
      </c>
      <c r="AK1507" s="2">
        <f t="shared" si="576"/>
        <v>5.2037423644939303E-2</v>
      </c>
      <c r="AL1507" s="2">
        <f t="shared" si="577"/>
        <v>0</v>
      </c>
      <c r="AM1507" s="2">
        <f t="shared" si="578"/>
        <v>0</v>
      </c>
      <c r="AN1507" s="2">
        <f t="shared" si="579"/>
        <v>0</v>
      </c>
      <c r="AP1507" t="s">
        <v>324</v>
      </c>
      <c r="AQ1507" t="s">
        <v>475</v>
      </c>
      <c r="AT1507" s="97">
        <v>37</v>
      </c>
      <c r="AU1507" s="99">
        <v>97</v>
      </c>
      <c r="AV1507" s="103">
        <f t="shared" si="558"/>
        <v>37097</v>
      </c>
      <c r="AX1507" s="7" t="s">
        <v>1370</v>
      </c>
    </row>
    <row r="1508" spans="1:50" ht="12.75" hidden="1" customHeight="1" outlineLevel="1">
      <c r="A1508" t="s">
        <v>1151</v>
      </c>
      <c r="B1508" t="s">
        <v>475</v>
      </c>
      <c r="C1508" s="1">
        <f t="shared" si="571"/>
        <v>11495</v>
      </c>
      <c r="D1508" s="7">
        <f>IF(N1508&gt;0, RANK(N1508,(N1508:P1508,Q1508:AE1508)),0)</f>
        <v>1</v>
      </c>
      <c r="E1508" s="7">
        <f>IF(O1508&gt;0,RANK(O1508,(N1508:P1508,Q1508:AE1508)),0)</f>
        <v>2</v>
      </c>
      <c r="F1508" s="7">
        <f>IF(P1508&gt;0,RANK(P1508,(N1508:P1508,Q1508:AE1508)),0)</f>
        <v>0</v>
      </c>
      <c r="G1508" s="1">
        <f t="shared" si="569"/>
        <v>1143</v>
      </c>
      <c r="H1508" s="2">
        <f t="shared" si="570"/>
        <v>9.9434536755110922E-2</v>
      </c>
      <c r="I1508" s="2"/>
      <c r="J1508" s="2">
        <f t="shared" si="572"/>
        <v>0.54249673771204876</v>
      </c>
      <c r="K1508" s="2">
        <f t="shared" si="573"/>
        <v>0.44306220095693782</v>
      </c>
      <c r="L1508" s="2">
        <f t="shared" si="574"/>
        <v>0</v>
      </c>
      <c r="M1508" s="2">
        <f t="shared" si="575"/>
        <v>1.4441061331013416E-2</v>
      </c>
      <c r="N1508" s="59">
        <v>6236</v>
      </c>
      <c r="O1508" s="59">
        <v>5093</v>
      </c>
      <c r="P1508" s="59"/>
      <c r="Q1508" s="59">
        <v>166</v>
      </c>
      <c r="R1508" s="59"/>
      <c r="S1508" s="59"/>
      <c r="T1508" s="59"/>
      <c r="U1508" s="59">
        <v>0</v>
      </c>
      <c r="V1508" s="59"/>
      <c r="W1508" s="59">
        <v>0</v>
      </c>
      <c r="X1508" s="59"/>
      <c r="Y1508" s="59"/>
      <c r="Z1508" s="59"/>
      <c r="AA1508" s="59"/>
      <c r="AB1508" s="59"/>
      <c r="AC1508" s="59"/>
      <c r="AD1508" s="59"/>
      <c r="AE1508" s="59"/>
      <c r="AG1508" s="7">
        <f>IF(Q1508&gt;0,RANK(Q1508,(N1508:P1508,Q1508:AE1508)),0)</f>
        <v>3</v>
      </c>
      <c r="AH1508" s="7">
        <f>IF(R1508&gt;0,RANK(R1508,(N1508:P1508,Q1508:AE1508)),0)</f>
        <v>0</v>
      </c>
      <c r="AI1508" s="7">
        <f>IF(T1508&gt;0,RANK(T1508,(N1508:P1508,Q1508:AE1508)),0)</f>
        <v>0</v>
      </c>
      <c r="AJ1508" s="7">
        <f>IF(S1508&gt;0,RANK(S1508,(N1508:P1508,Q1508:AE1508)),0)</f>
        <v>0</v>
      </c>
      <c r="AK1508" s="2">
        <f t="shared" si="576"/>
        <v>1.4441061331013484E-2</v>
      </c>
      <c r="AL1508" s="2">
        <f t="shared" si="577"/>
        <v>0</v>
      </c>
      <c r="AM1508" s="2">
        <f t="shared" si="578"/>
        <v>0</v>
      </c>
      <c r="AN1508" s="2">
        <f t="shared" si="579"/>
        <v>0</v>
      </c>
      <c r="AP1508" t="s">
        <v>1151</v>
      </c>
      <c r="AQ1508" t="s">
        <v>475</v>
      </c>
      <c r="AR1508">
        <v>11</v>
      </c>
      <c r="AT1508" s="97">
        <v>37</v>
      </c>
      <c r="AU1508" s="99">
        <v>99</v>
      </c>
      <c r="AV1508" s="103">
        <f t="shared" si="558"/>
        <v>37099</v>
      </c>
      <c r="AX1508" s="7" t="s">
        <v>1370</v>
      </c>
    </row>
    <row r="1509" spans="1:50" ht="12.75" hidden="1" customHeight="1" outlineLevel="1">
      <c r="A1509" t="s">
        <v>630</v>
      </c>
      <c r="B1509" t="s">
        <v>475</v>
      </c>
      <c r="C1509" s="1">
        <f t="shared" si="571"/>
        <v>30948</v>
      </c>
      <c r="D1509" s="7">
        <f>IF(N1509&gt;0, RANK(N1509,(N1509:P1509,Q1509:AE1509)),0)</f>
        <v>2</v>
      </c>
      <c r="E1509" s="7">
        <f>IF(O1509&gt;0,RANK(O1509,(N1509:P1509,Q1509:AE1509)),0)</f>
        <v>1</v>
      </c>
      <c r="F1509" s="7">
        <f>IF(P1509&gt;0,RANK(P1509,(N1509:P1509,Q1509:AE1509)),0)</f>
        <v>0</v>
      </c>
      <c r="G1509" s="1">
        <f t="shared" si="569"/>
        <v>5752</v>
      </c>
      <c r="H1509" s="2">
        <f t="shared" si="570"/>
        <v>0.18586015251389426</v>
      </c>
      <c r="I1509" s="2"/>
      <c r="J1509" s="2">
        <f t="shared" si="572"/>
        <v>0.38784412563008919</v>
      </c>
      <c r="K1509" s="2">
        <f t="shared" si="573"/>
        <v>0.5737042781439835</v>
      </c>
      <c r="L1509" s="2">
        <f t="shared" si="574"/>
        <v>0</v>
      </c>
      <c r="M1509" s="2">
        <f t="shared" si="575"/>
        <v>3.8451596225927309E-2</v>
      </c>
      <c r="N1509" s="59">
        <v>12003</v>
      </c>
      <c r="O1509" s="59">
        <v>17755</v>
      </c>
      <c r="P1509" s="59"/>
      <c r="Q1509" s="59">
        <v>1190</v>
      </c>
      <c r="R1509" s="59"/>
      <c r="S1509" s="59"/>
      <c r="T1509" s="59"/>
      <c r="U1509" s="59">
        <v>0</v>
      </c>
      <c r="V1509" s="59"/>
      <c r="W1509" s="59">
        <v>0</v>
      </c>
      <c r="X1509" s="59"/>
      <c r="Y1509" s="59"/>
      <c r="Z1509" s="59"/>
      <c r="AA1509" s="59"/>
      <c r="AB1509" s="59"/>
      <c r="AC1509" s="59"/>
      <c r="AD1509" s="59"/>
      <c r="AE1509" s="59"/>
      <c r="AG1509" s="7">
        <f>IF(Q1509&gt;0,RANK(Q1509,(N1509:P1509,Q1509:AE1509)),0)</f>
        <v>3</v>
      </c>
      <c r="AH1509" s="7">
        <f>IF(R1509&gt;0,RANK(R1509,(N1509:P1509,Q1509:AE1509)),0)</f>
        <v>0</v>
      </c>
      <c r="AI1509" s="7">
        <f>IF(T1509&gt;0,RANK(T1509,(N1509:P1509,Q1509:AE1509)),0)</f>
        <v>0</v>
      </c>
      <c r="AJ1509" s="7">
        <f>IF(S1509&gt;0,RANK(S1509,(N1509:P1509,Q1509:AE1509)),0)</f>
        <v>0</v>
      </c>
      <c r="AK1509" s="2">
        <f t="shared" si="576"/>
        <v>3.8451596225927365E-2</v>
      </c>
      <c r="AL1509" s="2">
        <f t="shared" si="577"/>
        <v>0</v>
      </c>
      <c r="AM1509" s="2">
        <f t="shared" si="578"/>
        <v>0</v>
      </c>
      <c r="AN1509" s="2">
        <f t="shared" si="579"/>
        <v>0</v>
      </c>
      <c r="AP1509" t="s">
        <v>630</v>
      </c>
      <c r="AQ1509" t="s">
        <v>475</v>
      </c>
      <c r="AR1509">
        <v>2</v>
      </c>
      <c r="AT1509" s="97">
        <v>37</v>
      </c>
      <c r="AU1509" s="99">
        <v>101</v>
      </c>
      <c r="AV1509" s="103">
        <f t="shared" si="558"/>
        <v>37101</v>
      </c>
      <c r="AX1509" s="7" t="s">
        <v>1370</v>
      </c>
    </row>
    <row r="1510" spans="1:50" ht="12.75" hidden="1" customHeight="1" outlineLevel="1">
      <c r="A1510" t="s">
        <v>1390</v>
      </c>
      <c r="B1510" t="s">
        <v>475</v>
      </c>
      <c r="C1510" s="1">
        <f t="shared" si="571"/>
        <v>3784</v>
      </c>
      <c r="D1510" s="7">
        <f>IF(N1510&gt;0, RANK(N1510,(N1510:P1510,Q1510:AE1510)),0)</f>
        <v>1</v>
      </c>
      <c r="E1510" s="7">
        <f>IF(O1510&gt;0,RANK(O1510,(N1510:P1510,Q1510:AE1510)),0)</f>
        <v>2</v>
      </c>
      <c r="F1510" s="7">
        <f>IF(P1510&gt;0,RANK(P1510,(N1510:P1510,Q1510:AE1510)),0)</f>
        <v>0</v>
      </c>
      <c r="G1510" s="1">
        <f t="shared" si="569"/>
        <v>340</v>
      </c>
      <c r="H1510" s="2">
        <f t="shared" si="570"/>
        <v>8.9852008456659624E-2</v>
      </c>
      <c r="I1510" s="2"/>
      <c r="J1510" s="2">
        <f t="shared" si="572"/>
        <v>0.53303382663847776</v>
      </c>
      <c r="K1510" s="2">
        <f t="shared" si="573"/>
        <v>0.44318181818181818</v>
      </c>
      <c r="L1510" s="2">
        <f t="shared" si="574"/>
        <v>0</v>
      </c>
      <c r="M1510" s="2">
        <f t="shared" si="575"/>
        <v>2.3784355179704064E-2</v>
      </c>
      <c r="N1510" s="59">
        <v>2017</v>
      </c>
      <c r="O1510" s="59">
        <v>1677</v>
      </c>
      <c r="P1510" s="59"/>
      <c r="Q1510" s="59">
        <v>90</v>
      </c>
      <c r="R1510" s="59"/>
      <c r="S1510" s="59"/>
      <c r="T1510" s="59"/>
      <c r="U1510" s="59">
        <v>0</v>
      </c>
      <c r="V1510" s="59"/>
      <c r="W1510" s="59">
        <v>0</v>
      </c>
      <c r="X1510" s="59"/>
      <c r="Y1510" s="59"/>
      <c r="Z1510" s="59"/>
      <c r="AA1510" s="59"/>
      <c r="AB1510" s="59"/>
      <c r="AC1510" s="59"/>
      <c r="AD1510" s="59"/>
      <c r="AE1510" s="59"/>
      <c r="AG1510" s="7">
        <f>IF(Q1510&gt;0,RANK(Q1510,(N1510:P1510,Q1510:AE1510)),0)</f>
        <v>3</v>
      </c>
      <c r="AH1510" s="7">
        <f>IF(R1510&gt;0,RANK(R1510,(N1510:P1510,Q1510:AE1510)),0)</f>
        <v>0</v>
      </c>
      <c r="AI1510" s="7">
        <f>IF(T1510&gt;0,RANK(T1510,(N1510:P1510,Q1510:AE1510)),0)</f>
        <v>0</v>
      </c>
      <c r="AJ1510" s="7">
        <f>IF(S1510&gt;0,RANK(S1510,(N1510:P1510,Q1510:AE1510)),0)</f>
        <v>0</v>
      </c>
      <c r="AK1510" s="2">
        <f t="shared" si="576"/>
        <v>2.3784355179704016E-2</v>
      </c>
      <c r="AL1510" s="2">
        <f t="shared" si="577"/>
        <v>0</v>
      </c>
      <c r="AM1510" s="2">
        <f t="shared" si="578"/>
        <v>0</v>
      </c>
      <c r="AN1510" s="2">
        <f t="shared" si="579"/>
        <v>0</v>
      </c>
      <c r="AP1510" t="s">
        <v>1390</v>
      </c>
      <c r="AQ1510" t="s">
        <v>475</v>
      </c>
      <c r="AT1510" s="97">
        <v>37</v>
      </c>
      <c r="AU1510" s="99">
        <v>103</v>
      </c>
      <c r="AV1510" s="103">
        <f t="shared" si="558"/>
        <v>37103</v>
      </c>
      <c r="AX1510" s="7" t="s">
        <v>1370</v>
      </c>
    </row>
    <row r="1511" spans="1:50" ht="12.75" hidden="1" customHeight="1" outlineLevel="1">
      <c r="A1511" t="s">
        <v>314</v>
      </c>
      <c r="B1511" t="s">
        <v>475</v>
      </c>
      <c r="C1511" s="1">
        <f t="shared" si="571"/>
        <v>14471</v>
      </c>
      <c r="D1511" s="7">
        <f>IF(N1511&gt;0, RANK(N1511,(N1511:P1511,Q1511:AE1511)),0)</f>
        <v>2</v>
      </c>
      <c r="E1511" s="7">
        <f>IF(O1511&gt;0,RANK(O1511,(N1511:P1511,Q1511:AE1511)),0)</f>
        <v>1</v>
      </c>
      <c r="F1511" s="7">
        <f>IF(P1511&gt;0,RANK(P1511,(N1511:P1511,Q1511:AE1511)),0)</f>
        <v>0</v>
      </c>
      <c r="G1511" s="1">
        <f t="shared" si="569"/>
        <v>1217</v>
      </c>
      <c r="H1511" s="2">
        <f t="shared" si="570"/>
        <v>8.4099232948655928E-2</v>
      </c>
      <c r="I1511" s="2"/>
      <c r="J1511" s="2">
        <f t="shared" si="572"/>
        <v>0.43956879275792965</v>
      </c>
      <c r="K1511" s="2">
        <f t="shared" si="573"/>
        <v>0.52366802570658555</v>
      </c>
      <c r="L1511" s="2">
        <f t="shared" si="574"/>
        <v>0</v>
      </c>
      <c r="M1511" s="2">
        <f t="shared" si="575"/>
        <v>3.6763181535484746E-2</v>
      </c>
      <c r="N1511" s="59">
        <v>6361</v>
      </c>
      <c r="O1511" s="59">
        <v>7578</v>
      </c>
      <c r="P1511" s="59"/>
      <c r="Q1511" s="59">
        <v>532</v>
      </c>
      <c r="R1511" s="59"/>
      <c r="S1511" s="59"/>
      <c r="T1511" s="59"/>
      <c r="U1511" s="59">
        <v>0</v>
      </c>
      <c r="V1511" s="59"/>
      <c r="W1511" s="59">
        <v>0</v>
      </c>
      <c r="X1511" s="59"/>
      <c r="Y1511" s="59"/>
      <c r="Z1511" s="59"/>
      <c r="AA1511" s="59"/>
      <c r="AB1511" s="59"/>
      <c r="AC1511" s="59"/>
      <c r="AD1511" s="59"/>
      <c r="AE1511" s="59"/>
      <c r="AG1511" s="7">
        <f>IF(Q1511&gt;0,RANK(Q1511,(N1511:P1511,Q1511:AE1511)),0)</f>
        <v>3</v>
      </c>
      <c r="AH1511" s="7">
        <f>IF(R1511&gt;0,RANK(R1511,(N1511:P1511,Q1511:AE1511)),0)</f>
        <v>0</v>
      </c>
      <c r="AI1511" s="7">
        <f>IF(T1511&gt;0,RANK(T1511,(N1511:P1511,Q1511:AE1511)),0)</f>
        <v>0</v>
      </c>
      <c r="AJ1511" s="7">
        <f>IF(S1511&gt;0,RANK(S1511,(N1511:P1511,Q1511:AE1511)),0)</f>
        <v>0</v>
      </c>
      <c r="AK1511" s="2">
        <f t="shared" si="576"/>
        <v>3.676318153548476E-2</v>
      </c>
      <c r="AL1511" s="2">
        <f t="shared" si="577"/>
        <v>0</v>
      </c>
      <c r="AM1511" s="2">
        <f t="shared" si="578"/>
        <v>0</v>
      </c>
      <c r="AN1511" s="2">
        <f t="shared" si="579"/>
        <v>0</v>
      </c>
      <c r="AP1511" t="s">
        <v>314</v>
      </c>
      <c r="AQ1511" t="s">
        <v>475</v>
      </c>
      <c r="AR1511">
        <v>2</v>
      </c>
      <c r="AT1511" s="97">
        <v>37</v>
      </c>
      <c r="AU1511" s="99">
        <v>105</v>
      </c>
      <c r="AV1511" s="103">
        <f t="shared" si="558"/>
        <v>37105</v>
      </c>
      <c r="AX1511" s="7" t="s">
        <v>1370</v>
      </c>
    </row>
    <row r="1512" spans="1:50" ht="12.75" hidden="1" customHeight="1" outlineLevel="1">
      <c r="A1512" t="s">
        <v>1024</v>
      </c>
      <c r="B1512" t="s">
        <v>475</v>
      </c>
      <c r="C1512" s="1">
        <f t="shared" si="571"/>
        <v>18793</v>
      </c>
      <c r="D1512" s="7">
        <f>IF(N1512&gt;0, RANK(N1512,(N1512:P1512,Q1512:AE1512)),0)</f>
        <v>2</v>
      </c>
      <c r="E1512" s="7">
        <f>IF(O1512&gt;0,RANK(O1512,(N1512:P1512,Q1512:AE1512)),0)</f>
        <v>1</v>
      </c>
      <c r="F1512" s="7">
        <f>IF(P1512&gt;0,RANK(P1512,(N1512:P1512,Q1512:AE1512)),0)</f>
        <v>0</v>
      </c>
      <c r="G1512" s="1">
        <f t="shared" si="569"/>
        <v>429</v>
      </c>
      <c r="H1512" s="2">
        <f t="shared" si="570"/>
        <v>2.2827648592561058E-2</v>
      </c>
      <c r="I1512" s="2"/>
      <c r="J1512" s="2">
        <f t="shared" si="572"/>
        <v>0.48145586122492418</v>
      </c>
      <c r="K1512" s="2">
        <f t="shared" si="573"/>
        <v>0.50428350981748526</v>
      </c>
      <c r="L1512" s="2">
        <f t="shared" si="574"/>
        <v>0</v>
      </c>
      <c r="M1512" s="2">
        <f t="shared" si="575"/>
        <v>1.4260628957590504E-2</v>
      </c>
      <c r="N1512" s="59">
        <v>9048</v>
      </c>
      <c r="O1512" s="59">
        <v>9477</v>
      </c>
      <c r="P1512" s="59"/>
      <c r="Q1512" s="59">
        <v>268</v>
      </c>
      <c r="R1512" s="59"/>
      <c r="S1512" s="59"/>
      <c r="T1512" s="59"/>
      <c r="U1512" s="59">
        <v>0</v>
      </c>
      <c r="V1512" s="59"/>
      <c r="W1512" s="59">
        <v>0</v>
      </c>
      <c r="X1512" s="59"/>
      <c r="Y1512" s="59"/>
      <c r="Z1512" s="59"/>
      <c r="AA1512" s="59"/>
      <c r="AB1512" s="59"/>
      <c r="AC1512" s="59"/>
      <c r="AD1512" s="59"/>
      <c r="AE1512" s="59"/>
      <c r="AG1512" s="7">
        <f>IF(Q1512&gt;0,RANK(Q1512,(N1512:P1512,Q1512:AE1512)),0)</f>
        <v>3</v>
      </c>
      <c r="AH1512" s="7">
        <f>IF(R1512&gt;0,RANK(R1512,(N1512:P1512,Q1512:AE1512)),0)</f>
        <v>0</v>
      </c>
      <c r="AI1512" s="7">
        <f>IF(T1512&gt;0,RANK(T1512,(N1512:P1512,Q1512:AE1512)),0)</f>
        <v>0</v>
      </c>
      <c r="AJ1512" s="7">
        <f>IF(S1512&gt;0,RANK(S1512,(N1512:P1512,Q1512:AE1512)),0)</f>
        <v>0</v>
      </c>
      <c r="AK1512" s="2">
        <f t="shared" si="576"/>
        <v>1.4260628957590593E-2</v>
      </c>
      <c r="AL1512" s="2">
        <f t="shared" si="577"/>
        <v>0</v>
      </c>
      <c r="AM1512" s="2">
        <f t="shared" si="578"/>
        <v>0</v>
      </c>
      <c r="AN1512" s="2">
        <f t="shared" si="579"/>
        <v>0</v>
      </c>
      <c r="AP1512" t="s">
        <v>1024</v>
      </c>
      <c r="AQ1512" t="s">
        <v>475</v>
      </c>
      <c r="AT1512" s="97">
        <v>37</v>
      </c>
      <c r="AU1512" s="99">
        <v>107</v>
      </c>
      <c r="AV1512" s="103">
        <f t="shared" si="558"/>
        <v>37107</v>
      </c>
      <c r="AX1512" s="7" t="s">
        <v>1370</v>
      </c>
    </row>
    <row r="1513" spans="1:50" ht="12.75" hidden="1" customHeight="1" outlineLevel="1">
      <c r="A1513" t="s">
        <v>900</v>
      </c>
      <c r="B1513" t="s">
        <v>475</v>
      </c>
      <c r="C1513" s="1">
        <f t="shared" si="571"/>
        <v>22099</v>
      </c>
      <c r="D1513" s="7">
        <f>IF(N1513&gt;0, RANK(N1513,(N1513:P1513,Q1513:AE1513)),0)</f>
        <v>2</v>
      </c>
      <c r="E1513" s="7">
        <f>IF(O1513&gt;0,RANK(O1513,(N1513:P1513,Q1513:AE1513)),0)</f>
        <v>1</v>
      </c>
      <c r="F1513" s="7">
        <f>IF(P1513&gt;0,RANK(P1513,(N1513:P1513,Q1513:AE1513)),0)</f>
        <v>0</v>
      </c>
      <c r="G1513" s="1">
        <f t="shared" si="569"/>
        <v>4337</v>
      </c>
      <c r="H1513" s="2">
        <f t="shared" si="570"/>
        <v>0.19625322412778859</v>
      </c>
      <c r="I1513" s="2"/>
      <c r="J1513" s="2">
        <f t="shared" si="572"/>
        <v>0.37703063487035615</v>
      </c>
      <c r="K1513" s="2">
        <f t="shared" si="573"/>
        <v>0.57328385899814471</v>
      </c>
      <c r="L1513" s="2">
        <f t="shared" si="574"/>
        <v>0</v>
      </c>
      <c r="M1513" s="2">
        <f t="shared" si="575"/>
        <v>4.9685506131499135E-2</v>
      </c>
      <c r="N1513" s="59">
        <v>8332</v>
      </c>
      <c r="O1513" s="59">
        <v>12669</v>
      </c>
      <c r="P1513" s="59"/>
      <c r="Q1513" s="59">
        <v>1098</v>
      </c>
      <c r="R1513" s="59"/>
      <c r="S1513" s="59"/>
      <c r="T1513" s="59"/>
      <c r="U1513" s="59">
        <v>0</v>
      </c>
      <c r="V1513" s="59"/>
      <c r="W1513" s="59">
        <v>0</v>
      </c>
      <c r="X1513" s="59"/>
      <c r="Y1513" s="59"/>
      <c r="Z1513" s="59"/>
      <c r="AA1513" s="59"/>
      <c r="AB1513" s="59"/>
      <c r="AC1513" s="59"/>
      <c r="AD1513" s="59"/>
      <c r="AE1513" s="59"/>
      <c r="AG1513" s="7">
        <f>IF(Q1513&gt;0,RANK(Q1513,(N1513:P1513,Q1513:AE1513)),0)</f>
        <v>3</v>
      </c>
      <c r="AH1513" s="7">
        <f>IF(R1513&gt;0,RANK(R1513,(N1513:P1513,Q1513:AE1513)),0)</f>
        <v>0</v>
      </c>
      <c r="AI1513" s="7">
        <f>IF(T1513&gt;0,RANK(T1513,(N1513:P1513,Q1513:AE1513)),0)</f>
        <v>0</v>
      </c>
      <c r="AJ1513" s="7">
        <f>IF(S1513&gt;0,RANK(S1513,(N1513:P1513,Q1513:AE1513)),0)</f>
        <v>0</v>
      </c>
      <c r="AK1513" s="2">
        <f t="shared" si="576"/>
        <v>4.9685506131499163E-2</v>
      </c>
      <c r="AL1513" s="2">
        <f t="shared" si="577"/>
        <v>0</v>
      </c>
      <c r="AM1513" s="2">
        <f t="shared" si="578"/>
        <v>0</v>
      </c>
      <c r="AN1513" s="2">
        <f t="shared" si="579"/>
        <v>0</v>
      </c>
      <c r="AP1513" t="s">
        <v>900</v>
      </c>
      <c r="AQ1513" t="s">
        <v>475</v>
      </c>
      <c r="AR1513">
        <v>10</v>
      </c>
      <c r="AT1513" s="97">
        <v>37</v>
      </c>
      <c r="AU1513" s="99">
        <v>109</v>
      </c>
      <c r="AV1513" s="103">
        <f t="shared" ref="AV1513:AV1576" si="580">1000*AT1513+AU1513</f>
        <v>37109</v>
      </c>
      <c r="AX1513" s="7" t="s">
        <v>1370</v>
      </c>
    </row>
    <row r="1514" spans="1:50" ht="12.75" hidden="1" customHeight="1" outlineLevel="1">
      <c r="A1514" t="s">
        <v>1919</v>
      </c>
      <c r="B1514" t="s">
        <v>475</v>
      </c>
      <c r="C1514" s="1">
        <f t="shared" si="571"/>
        <v>13267</v>
      </c>
      <c r="D1514" s="7">
        <f>IF(N1514&gt;0, RANK(N1514,(N1514:P1514,Q1514:AE1514)),0)</f>
        <v>2</v>
      </c>
      <c r="E1514" s="7">
        <f>IF(O1514&gt;0,RANK(O1514,(N1514:P1514,Q1514:AE1514)),0)</f>
        <v>1</v>
      </c>
      <c r="F1514" s="7">
        <f>IF(P1514&gt;0,RANK(P1514,(N1514:P1514,Q1514:AE1514)),0)</f>
        <v>0</v>
      </c>
      <c r="G1514" s="1">
        <f t="shared" si="569"/>
        <v>1027</v>
      </c>
      <c r="H1514" s="2">
        <f t="shared" si="570"/>
        <v>7.7410115323735582E-2</v>
      </c>
      <c r="I1514" s="2"/>
      <c r="J1514" s="2">
        <f t="shared" si="572"/>
        <v>0.44848119393985075</v>
      </c>
      <c r="K1514" s="2">
        <f t="shared" si="573"/>
        <v>0.52589130926358629</v>
      </c>
      <c r="L1514" s="2">
        <f t="shared" si="574"/>
        <v>0</v>
      </c>
      <c r="M1514" s="2">
        <f t="shared" si="575"/>
        <v>2.5627496796562954E-2</v>
      </c>
      <c r="N1514" s="59">
        <v>5950</v>
      </c>
      <c r="O1514" s="59">
        <v>6977</v>
      </c>
      <c r="P1514" s="59"/>
      <c r="Q1514" s="59">
        <v>340</v>
      </c>
      <c r="R1514" s="59"/>
      <c r="S1514" s="59"/>
      <c r="T1514" s="59"/>
      <c r="U1514" s="59">
        <v>0</v>
      </c>
      <c r="V1514" s="59"/>
      <c r="W1514" s="59">
        <v>0</v>
      </c>
      <c r="X1514" s="59"/>
      <c r="Y1514" s="59"/>
      <c r="Z1514" s="59"/>
      <c r="AA1514" s="59"/>
      <c r="AB1514" s="59"/>
      <c r="AC1514" s="59"/>
      <c r="AD1514" s="59"/>
      <c r="AE1514" s="59"/>
      <c r="AG1514" s="7">
        <f>IF(Q1514&gt;0,RANK(Q1514,(N1514:P1514,Q1514:AE1514)),0)</f>
        <v>3</v>
      </c>
      <c r="AH1514" s="7">
        <f>IF(R1514&gt;0,RANK(R1514,(N1514:P1514,Q1514:AE1514)),0)</f>
        <v>0</v>
      </c>
      <c r="AI1514" s="7">
        <f>IF(T1514&gt;0,RANK(T1514,(N1514:P1514,Q1514:AE1514)),0)</f>
        <v>0</v>
      </c>
      <c r="AJ1514" s="7">
        <f>IF(S1514&gt;0,RANK(S1514,(N1514:P1514,Q1514:AE1514)),0)</f>
        <v>0</v>
      </c>
      <c r="AK1514" s="2">
        <f t="shared" si="576"/>
        <v>2.5627496796562902E-2</v>
      </c>
      <c r="AL1514" s="2">
        <f t="shared" si="577"/>
        <v>0</v>
      </c>
      <c r="AM1514" s="2">
        <f t="shared" si="578"/>
        <v>0</v>
      </c>
      <c r="AN1514" s="2">
        <f t="shared" si="579"/>
        <v>0</v>
      </c>
      <c r="AP1514" t="s">
        <v>1919</v>
      </c>
      <c r="AQ1514" t="s">
        <v>475</v>
      </c>
      <c r="AR1514">
        <v>11</v>
      </c>
      <c r="AT1514" s="97">
        <v>37</v>
      </c>
      <c r="AU1514" s="99">
        <v>111</v>
      </c>
      <c r="AV1514" s="103">
        <f t="shared" si="580"/>
        <v>37111</v>
      </c>
      <c r="AX1514" s="7" t="s">
        <v>1370</v>
      </c>
    </row>
    <row r="1515" spans="1:50" ht="12.75" hidden="1" customHeight="1" outlineLevel="1">
      <c r="A1515" t="s">
        <v>759</v>
      </c>
      <c r="B1515" t="s">
        <v>475</v>
      </c>
      <c r="C1515" s="1">
        <f t="shared" si="571"/>
        <v>11244</v>
      </c>
      <c r="D1515" s="7">
        <f>IF(N1515&gt;0, RANK(N1515,(N1515:P1515,Q1515:AE1515)),0)</f>
        <v>2</v>
      </c>
      <c r="E1515" s="7">
        <f>IF(O1515&gt;0,RANK(O1515,(N1515:P1515,Q1515:AE1515)),0)</f>
        <v>1</v>
      </c>
      <c r="F1515" s="7">
        <f>IF(P1515&gt;0,RANK(P1515,(N1515:P1515,Q1515:AE1515)),0)</f>
        <v>0</v>
      </c>
      <c r="G1515" s="1">
        <f t="shared" si="569"/>
        <v>910</v>
      </c>
      <c r="H1515" s="2">
        <f t="shared" si="570"/>
        <v>8.0932052650302386E-2</v>
      </c>
      <c r="I1515" s="2"/>
      <c r="J1515" s="2">
        <f t="shared" si="572"/>
        <v>0.44734969761650656</v>
      </c>
      <c r="K1515" s="2">
        <f t="shared" si="573"/>
        <v>0.52828175026680901</v>
      </c>
      <c r="L1515" s="2">
        <f t="shared" si="574"/>
        <v>0</v>
      </c>
      <c r="M1515" s="2">
        <f t="shared" si="575"/>
        <v>2.4368552116684428E-2</v>
      </c>
      <c r="N1515" s="59">
        <v>5030</v>
      </c>
      <c r="O1515" s="59">
        <v>5940</v>
      </c>
      <c r="P1515" s="59"/>
      <c r="Q1515" s="59">
        <v>274</v>
      </c>
      <c r="R1515" s="59"/>
      <c r="S1515" s="59"/>
      <c r="T1515" s="59"/>
      <c r="U1515" s="59">
        <v>0</v>
      </c>
      <c r="V1515" s="59"/>
      <c r="W1515" s="59">
        <v>0</v>
      </c>
      <c r="X1515" s="59"/>
      <c r="Y1515" s="59"/>
      <c r="Z1515" s="59"/>
      <c r="AA1515" s="59"/>
      <c r="AB1515" s="59"/>
      <c r="AC1515" s="59"/>
      <c r="AD1515" s="59"/>
      <c r="AE1515" s="59"/>
      <c r="AG1515" s="7">
        <f>IF(Q1515&gt;0,RANK(Q1515,(N1515:P1515,Q1515:AE1515)),0)</f>
        <v>3</v>
      </c>
      <c r="AH1515" s="7">
        <f>IF(R1515&gt;0,RANK(R1515,(N1515:P1515,Q1515:AE1515)),0)</f>
        <v>0</v>
      </c>
      <c r="AI1515" s="7">
        <f>IF(T1515&gt;0,RANK(T1515,(N1515:P1515,Q1515:AE1515)),0)</f>
        <v>0</v>
      </c>
      <c r="AJ1515" s="7">
        <f>IF(S1515&gt;0,RANK(S1515,(N1515:P1515,Q1515:AE1515)),0)</f>
        <v>0</v>
      </c>
      <c r="AK1515" s="2">
        <f t="shared" si="576"/>
        <v>2.4368552116684455E-2</v>
      </c>
      <c r="AL1515" s="2">
        <f t="shared" si="577"/>
        <v>0</v>
      </c>
      <c r="AM1515" s="2">
        <f t="shared" si="578"/>
        <v>0</v>
      </c>
      <c r="AN1515" s="2">
        <f t="shared" si="579"/>
        <v>0</v>
      </c>
      <c r="AP1515" t="s">
        <v>759</v>
      </c>
      <c r="AQ1515" t="s">
        <v>475</v>
      </c>
      <c r="AR1515">
        <v>11</v>
      </c>
      <c r="AT1515" s="97">
        <v>37</v>
      </c>
      <c r="AU1515" s="99">
        <v>113</v>
      </c>
      <c r="AV1515" s="103">
        <f t="shared" si="580"/>
        <v>37113</v>
      </c>
      <c r="AX1515" s="7" t="s">
        <v>1370</v>
      </c>
    </row>
    <row r="1516" spans="1:50" ht="12.75" hidden="1" customHeight="1" outlineLevel="1">
      <c r="A1516" t="s">
        <v>760</v>
      </c>
      <c r="B1516" t="s">
        <v>475</v>
      </c>
      <c r="C1516" s="1">
        <f t="shared" si="571"/>
        <v>7312</v>
      </c>
      <c r="D1516" s="7">
        <f>IF(N1516&gt;0, RANK(N1516,(N1516:P1516,Q1516:AE1516)),0)</f>
        <v>1</v>
      </c>
      <c r="E1516" s="7">
        <f>IF(O1516&gt;0,RANK(O1516,(N1516:P1516,Q1516:AE1516)),0)</f>
        <v>2</v>
      </c>
      <c r="F1516" s="7">
        <f>IF(P1516&gt;0,RANK(P1516,(N1516:P1516,Q1516:AE1516)),0)</f>
        <v>0</v>
      </c>
      <c r="G1516" s="1">
        <f t="shared" si="569"/>
        <v>493</v>
      </c>
      <c r="H1516" s="2">
        <f t="shared" si="570"/>
        <v>6.7423413566739601E-2</v>
      </c>
      <c r="I1516" s="2"/>
      <c r="J1516" s="2">
        <f t="shared" si="572"/>
        <v>0.52748905908096277</v>
      </c>
      <c r="K1516" s="2">
        <f t="shared" si="573"/>
        <v>0.46006564551422319</v>
      </c>
      <c r="L1516" s="2">
        <f t="shared" si="574"/>
        <v>0</v>
      </c>
      <c r="M1516" s="2">
        <f t="shared" si="575"/>
        <v>1.2445295404814039E-2</v>
      </c>
      <c r="N1516" s="59">
        <v>3857</v>
      </c>
      <c r="O1516" s="59">
        <v>3364</v>
      </c>
      <c r="P1516" s="59"/>
      <c r="Q1516" s="59">
        <v>91</v>
      </c>
      <c r="R1516" s="59"/>
      <c r="S1516" s="59"/>
      <c r="T1516" s="59"/>
      <c r="U1516" s="59">
        <v>0</v>
      </c>
      <c r="V1516" s="59"/>
      <c r="W1516" s="59">
        <v>0</v>
      </c>
      <c r="X1516" s="59"/>
      <c r="Y1516" s="59"/>
      <c r="Z1516" s="59"/>
      <c r="AA1516" s="59"/>
      <c r="AB1516" s="59"/>
      <c r="AC1516" s="59"/>
      <c r="AD1516" s="59"/>
      <c r="AE1516" s="59"/>
      <c r="AG1516" s="7">
        <f>IF(Q1516&gt;0,RANK(Q1516,(N1516:P1516,Q1516:AE1516)),0)</f>
        <v>3</v>
      </c>
      <c r="AH1516" s="7">
        <f>IF(R1516&gt;0,RANK(R1516,(N1516:P1516,Q1516:AE1516)),0)</f>
        <v>0</v>
      </c>
      <c r="AI1516" s="7">
        <f>IF(T1516&gt;0,RANK(T1516,(N1516:P1516,Q1516:AE1516)),0)</f>
        <v>0</v>
      </c>
      <c r="AJ1516" s="7">
        <f>IF(S1516&gt;0,RANK(S1516,(N1516:P1516,Q1516:AE1516)),0)</f>
        <v>0</v>
      </c>
      <c r="AK1516" s="2">
        <f t="shared" si="576"/>
        <v>1.2445295404814004E-2</v>
      </c>
      <c r="AL1516" s="2">
        <f t="shared" si="577"/>
        <v>0</v>
      </c>
      <c r="AM1516" s="2">
        <f t="shared" si="578"/>
        <v>0</v>
      </c>
      <c r="AN1516" s="2">
        <f t="shared" si="579"/>
        <v>0</v>
      </c>
      <c r="AP1516" t="s">
        <v>760</v>
      </c>
      <c r="AQ1516" t="s">
        <v>475</v>
      </c>
      <c r="AR1516">
        <v>11</v>
      </c>
      <c r="AT1516" s="97">
        <v>37</v>
      </c>
      <c r="AU1516" s="99">
        <v>115</v>
      </c>
      <c r="AV1516" s="103">
        <f t="shared" si="580"/>
        <v>37115</v>
      </c>
      <c r="AX1516" s="7" t="s">
        <v>1370</v>
      </c>
    </row>
    <row r="1517" spans="1:50" ht="12.75" hidden="1" customHeight="1" outlineLevel="1">
      <c r="A1517" t="s">
        <v>76</v>
      </c>
      <c r="B1517" t="s">
        <v>475</v>
      </c>
      <c r="C1517" s="1">
        <f t="shared" si="571"/>
        <v>7797</v>
      </c>
      <c r="D1517" s="7">
        <f>IF(N1517&gt;0, RANK(N1517,(N1517:P1517,Q1517:AE1517)),0)</f>
        <v>1</v>
      </c>
      <c r="E1517" s="7">
        <f>IF(O1517&gt;0,RANK(O1517,(N1517:P1517,Q1517:AE1517)),0)</f>
        <v>2</v>
      </c>
      <c r="F1517" s="7">
        <f>IF(P1517&gt;0,RANK(P1517,(N1517:P1517,Q1517:AE1517)),0)</f>
        <v>0</v>
      </c>
      <c r="G1517" s="1">
        <f t="shared" si="569"/>
        <v>799</v>
      </c>
      <c r="H1517" s="2">
        <f t="shared" si="570"/>
        <v>0.10247531101705784</v>
      </c>
      <c r="I1517" s="2"/>
      <c r="J1517" s="2">
        <f t="shared" si="572"/>
        <v>0.54495318712325258</v>
      </c>
      <c r="K1517" s="2">
        <f t="shared" si="573"/>
        <v>0.44247787610619471</v>
      </c>
      <c r="L1517" s="2">
        <f t="shared" si="574"/>
        <v>0</v>
      </c>
      <c r="M1517" s="2">
        <f t="shared" si="575"/>
        <v>1.2568936770552708E-2</v>
      </c>
      <c r="N1517" s="59">
        <v>4249</v>
      </c>
      <c r="O1517" s="59">
        <v>3450</v>
      </c>
      <c r="P1517" s="59"/>
      <c r="Q1517" s="59">
        <v>98</v>
      </c>
      <c r="R1517" s="59"/>
      <c r="S1517" s="59"/>
      <c r="T1517" s="59"/>
      <c r="U1517" s="59">
        <v>0</v>
      </c>
      <c r="V1517" s="59"/>
      <c r="W1517" s="59">
        <v>0</v>
      </c>
      <c r="X1517" s="59"/>
      <c r="Y1517" s="59"/>
      <c r="Z1517" s="59"/>
      <c r="AA1517" s="59"/>
      <c r="AB1517" s="59"/>
      <c r="AC1517" s="59"/>
      <c r="AD1517" s="59"/>
      <c r="AE1517" s="59"/>
      <c r="AG1517" s="7">
        <f>IF(Q1517&gt;0,RANK(Q1517,(N1517:P1517,Q1517:AE1517)),0)</f>
        <v>3</v>
      </c>
      <c r="AH1517" s="7">
        <f>IF(R1517&gt;0,RANK(R1517,(N1517:P1517,Q1517:AE1517)),0)</f>
        <v>0</v>
      </c>
      <c r="AI1517" s="7">
        <f>IF(T1517&gt;0,RANK(T1517,(N1517:P1517,Q1517:AE1517)),0)</f>
        <v>0</v>
      </c>
      <c r="AJ1517" s="7">
        <f>IF(S1517&gt;0,RANK(S1517,(N1517:P1517,Q1517:AE1517)),0)</f>
        <v>0</v>
      </c>
      <c r="AK1517" s="2">
        <f t="shared" si="576"/>
        <v>1.2568936770552777E-2</v>
      </c>
      <c r="AL1517" s="2">
        <f t="shared" si="577"/>
        <v>0</v>
      </c>
      <c r="AM1517" s="2">
        <f t="shared" si="578"/>
        <v>0</v>
      </c>
      <c r="AN1517" s="2">
        <f t="shared" si="579"/>
        <v>0</v>
      </c>
      <c r="AP1517" t="s">
        <v>76</v>
      </c>
      <c r="AQ1517" t="s">
        <v>475</v>
      </c>
      <c r="AR1517">
        <v>1</v>
      </c>
      <c r="AT1517" s="97">
        <v>37</v>
      </c>
      <c r="AU1517" s="99">
        <v>117</v>
      </c>
      <c r="AV1517" s="103">
        <f t="shared" si="580"/>
        <v>37117</v>
      </c>
      <c r="AX1517" s="7" t="s">
        <v>1370</v>
      </c>
    </row>
    <row r="1518" spans="1:50" ht="12.75" hidden="1" customHeight="1" outlineLevel="1">
      <c r="A1518" t="s">
        <v>377</v>
      </c>
      <c r="B1518" t="s">
        <v>475</v>
      </c>
      <c r="C1518" s="1">
        <f t="shared" si="571"/>
        <v>218643</v>
      </c>
      <c r="D1518" s="7">
        <f>IF(N1518&gt;0, RANK(N1518,(N1518:P1518,Q1518:AE1518)),0)</f>
        <v>2</v>
      </c>
      <c r="E1518" s="7">
        <f>IF(O1518&gt;0,RANK(O1518,(N1518:P1518,Q1518:AE1518)),0)</f>
        <v>1</v>
      </c>
      <c r="F1518" s="7">
        <f>IF(P1518&gt;0,RANK(P1518,(N1518:P1518,Q1518:AE1518)),0)</f>
        <v>0</v>
      </c>
      <c r="G1518" s="1">
        <f t="shared" si="569"/>
        <v>1494</v>
      </c>
      <c r="H1518" s="2">
        <f t="shared" si="570"/>
        <v>6.8330566265556178E-3</v>
      </c>
      <c r="I1518" s="2"/>
      <c r="J1518" s="2">
        <f t="shared" si="572"/>
        <v>0.47736721504918977</v>
      </c>
      <c r="K1518" s="2">
        <f t="shared" si="573"/>
        <v>0.48420027167574542</v>
      </c>
      <c r="L1518" s="2">
        <f t="shared" si="574"/>
        <v>0</v>
      </c>
      <c r="M1518" s="2">
        <f t="shared" si="575"/>
        <v>3.8432513275064806E-2</v>
      </c>
      <c r="N1518" s="59">
        <v>104373</v>
      </c>
      <c r="O1518" s="59">
        <v>105867</v>
      </c>
      <c r="P1518" s="59"/>
      <c r="Q1518" s="59">
        <v>8397</v>
      </c>
      <c r="R1518" s="59"/>
      <c r="S1518" s="59"/>
      <c r="T1518" s="59"/>
      <c r="U1518" s="59">
        <v>5</v>
      </c>
      <c r="V1518" s="59"/>
      <c r="W1518" s="59">
        <v>1</v>
      </c>
      <c r="X1518" s="59"/>
      <c r="Y1518" s="59"/>
      <c r="Z1518" s="59"/>
      <c r="AA1518" s="59"/>
      <c r="AB1518" s="59"/>
      <c r="AC1518" s="59"/>
      <c r="AD1518" s="59"/>
      <c r="AE1518" s="59"/>
      <c r="AG1518" s="7">
        <f>IF(Q1518&gt;0,RANK(Q1518,(N1518:P1518,Q1518:AE1518)),0)</f>
        <v>3</v>
      </c>
      <c r="AH1518" s="7">
        <f>IF(R1518&gt;0,RANK(R1518,(N1518:P1518,Q1518:AE1518)),0)</f>
        <v>0</v>
      </c>
      <c r="AI1518" s="7">
        <f>IF(T1518&gt;0,RANK(T1518,(N1518:P1518,Q1518:AE1518)),0)</f>
        <v>0</v>
      </c>
      <c r="AJ1518" s="7">
        <f>IF(S1518&gt;0,RANK(S1518,(N1518:P1518,Q1518:AE1518)),0)</f>
        <v>0</v>
      </c>
      <c r="AK1518" s="2">
        <f t="shared" si="576"/>
        <v>3.8405071280580676E-2</v>
      </c>
      <c r="AL1518" s="2">
        <f t="shared" si="577"/>
        <v>0</v>
      </c>
      <c r="AM1518" s="2">
        <f t="shared" si="578"/>
        <v>0</v>
      </c>
      <c r="AN1518" s="2">
        <f t="shared" si="579"/>
        <v>0</v>
      </c>
      <c r="AP1518" t="s">
        <v>377</v>
      </c>
      <c r="AQ1518" t="s">
        <v>475</v>
      </c>
      <c r="AT1518" s="97">
        <v>37</v>
      </c>
      <c r="AU1518" s="99">
        <v>119</v>
      </c>
      <c r="AV1518" s="103">
        <f t="shared" si="580"/>
        <v>37119</v>
      </c>
      <c r="AX1518" s="7" t="s">
        <v>1370</v>
      </c>
    </row>
    <row r="1519" spans="1:50" ht="12.75" hidden="1" customHeight="1" outlineLevel="1">
      <c r="A1519" t="s">
        <v>2285</v>
      </c>
      <c r="B1519" t="s">
        <v>475</v>
      </c>
      <c r="C1519" s="1">
        <f t="shared" si="571"/>
        <v>6784</v>
      </c>
      <c r="D1519" s="7">
        <f>IF(N1519&gt;0, RANK(N1519,(N1519:P1519,Q1519:AE1519)),0)</f>
        <v>2</v>
      </c>
      <c r="E1519" s="7">
        <f>IF(O1519&gt;0,RANK(O1519,(N1519:P1519,Q1519:AE1519)),0)</f>
        <v>1</v>
      </c>
      <c r="F1519" s="7">
        <f>IF(P1519&gt;0,RANK(P1519,(N1519:P1519,Q1519:AE1519)),0)</f>
        <v>0</v>
      </c>
      <c r="G1519" s="1">
        <f t="shared" si="569"/>
        <v>2973</v>
      </c>
      <c r="H1519" s="2">
        <f t="shared" si="570"/>
        <v>0.43823702830188677</v>
      </c>
      <c r="I1519" s="2"/>
      <c r="J1519" s="2">
        <f t="shared" si="572"/>
        <v>0.26695165094339623</v>
      </c>
      <c r="K1519" s="2">
        <f t="shared" si="573"/>
        <v>0.70518867924528306</v>
      </c>
      <c r="L1519" s="2">
        <f t="shared" si="574"/>
        <v>0</v>
      </c>
      <c r="M1519" s="2">
        <f t="shared" si="575"/>
        <v>2.7859669811320709E-2</v>
      </c>
      <c r="N1519" s="59">
        <v>1811</v>
      </c>
      <c r="O1519" s="59">
        <v>4784</v>
      </c>
      <c r="P1519" s="59"/>
      <c r="Q1519" s="59">
        <v>189</v>
      </c>
      <c r="R1519" s="59"/>
      <c r="S1519" s="59"/>
      <c r="T1519" s="59"/>
      <c r="U1519" s="59">
        <v>0</v>
      </c>
      <c r="V1519" s="59"/>
      <c r="W1519" s="59">
        <v>0</v>
      </c>
      <c r="X1519" s="59"/>
      <c r="Y1519" s="59"/>
      <c r="Z1519" s="59"/>
      <c r="AA1519" s="59"/>
      <c r="AB1519" s="59"/>
      <c r="AC1519" s="59"/>
      <c r="AD1519" s="59"/>
      <c r="AE1519" s="59"/>
      <c r="AG1519" s="7">
        <f>IF(Q1519&gt;0,RANK(Q1519,(N1519:P1519,Q1519:AE1519)),0)</f>
        <v>3</v>
      </c>
      <c r="AH1519" s="7">
        <f>IF(R1519&gt;0,RANK(R1519,(N1519:P1519,Q1519:AE1519)),0)</f>
        <v>0</v>
      </c>
      <c r="AI1519" s="7">
        <f>IF(T1519&gt;0,RANK(T1519,(N1519:P1519,Q1519:AE1519)),0)</f>
        <v>0</v>
      </c>
      <c r="AJ1519" s="7">
        <f>IF(S1519&gt;0,RANK(S1519,(N1519:P1519,Q1519:AE1519)),0)</f>
        <v>0</v>
      </c>
      <c r="AK1519" s="2">
        <f t="shared" si="576"/>
        <v>2.7859669811320754E-2</v>
      </c>
      <c r="AL1519" s="2">
        <f t="shared" si="577"/>
        <v>0</v>
      </c>
      <c r="AM1519" s="2">
        <f t="shared" si="578"/>
        <v>0</v>
      </c>
      <c r="AN1519" s="2">
        <f t="shared" si="579"/>
        <v>0</v>
      </c>
      <c r="AP1519" t="s">
        <v>2285</v>
      </c>
      <c r="AQ1519" t="s">
        <v>475</v>
      </c>
      <c r="AR1519">
        <v>10</v>
      </c>
      <c r="AT1519" s="97">
        <v>37</v>
      </c>
      <c r="AU1519" s="99">
        <v>121</v>
      </c>
      <c r="AV1519" s="103">
        <f t="shared" si="580"/>
        <v>37121</v>
      </c>
      <c r="AX1519" s="7" t="s">
        <v>1370</v>
      </c>
    </row>
    <row r="1520" spans="1:50" ht="12.75" hidden="1" customHeight="1" outlineLevel="1">
      <c r="A1520" t="s">
        <v>1340</v>
      </c>
      <c r="B1520" t="s">
        <v>475</v>
      </c>
      <c r="C1520" s="1">
        <f t="shared" si="571"/>
        <v>8772</v>
      </c>
      <c r="D1520" s="7">
        <f>IF(N1520&gt;0, RANK(N1520,(N1520:P1520,Q1520:AE1520)),0)</f>
        <v>1</v>
      </c>
      <c r="E1520" s="7">
        <f>IF(O1520&gt;0,RANK(O1520,(N1520:P1520,Q1520:AE1520)),0)</f>
        <v>2</v>
      </c>
      <c r="F1520" s="7">
        <f>IF(P1520&gt;0,RANK(P1520,(N1520:P1520,Q1520:AE1520)),0)</f>
        <v>0</v>
      </c>
      <c r="G1520" s="1">
        <f t="shared" si="569"/>
        <v>421</v>
      </c>
      <c r="H1520" s="2">
        <f t="shared" si="570"/>
        <v>4.7993616051071594E-2</v>
      </c>
      <c r="I1520" s="2"/>
      <c r="J1520" s="2">
        <f t="shared" si="572"/>
        <v>0.51139990880072961</v>
      </c>
      <c r="K1520" s="2">
        <f t="shared" si="573"/>
        <v>0.463406292749658</v>
      </c>
      <c r="L1520" s="2">
        <f t="shared" si="574"/>
        <v>0</v>
      </c>
      <c r="M1520" s="2">
        <f t="shared" si="575"/>
        <v>2.5193798449612392E-2</v>
      </c>
      <c r="N1520" s="59">
        <v>4486</v>
      </c>
      <c r="O1520" s="59">
        <v>4065</v>
      </c>
      <c r="P1520" s="59"/>
      <c r="Q1520" s="59">
        <v>221</v>
      </c>
      <c r="R1520" s="59"/>
      <c r="S1520" s="59"/>
      <c r="T1520" s="59"/>
      <c r="U1520" s="59">
        <v>0</v>
      </c>
      <c r="V1520" s="59"/>
      <c r="W1520" s="59">
        <v>0</v>
      </c>
      <c r="X1520" s="59"/>
      <c r="Y1520" s="59"/>
      <c r="Z1520" s="59"/>
      <c r="AA1520" s="59"/>
      <c r="AB1520" s="59"/>
      <c r="AC1520" s="59"/>
      <c r="AD1520" s="59"/>
      <c r="AE1520" s="59"/>
      <c r="AG1520" s="7">
        <f>IF(Q1520&gt;0,RANK(Q1520,(N1520:P1520,Q1520:AE1520)),0)</f>
        <v>3</v>
      </c>
      <c r="AH1520" s="7">
        <f>IF(R1520&gt;0,RANK(R1520,(N1520:P1520,Q1520:AE1520)),0)</f>
        <v>0</v>
      </c>
      <c r="AI1520" s="7">
        <f>IF(T1520&gt;0,RANK(T1520,(N1520:P1520,Q1520:AE1520)),0)</f>
        <v>0</v>
      </c>
      <c r="AJ1520" s="7">
        <f>IF(S1520&gt;0,RANK(S1520,(N1520:P1520,Q1520:AE1520)),0)</f>
        <v>0</v>
      </c>
      <c r="AK1520" s="2">
        <f t="shared" si="576"/>
        <v>2.5193798449612403E-2</v>
      </c>
      <c r="AL1520" s="2">
        <f t="shared" si="577"/>
        <v>0</v>
      </c>
      <c r="AM1520" s="2">
        <f t="shared" si="578"/>
        <v>0</v>
      </c>
      <c r="AN1520" s="2">
        <f t="shared" si="579"/>
        <v>0</v>
      </c>
      <c r="AP1520" t="s">
        <v>1340</v>
      </c>
      <c r="AQ1520" t="s">
        <v>475</v>
      </c>
      <c r="AR1520">
        <v>8</v>
      </c>
      <c r="AT1520" s="97">
        <v>37</v>
      </c>
      <c r="AU1520" s="99">
        <v>123</v>
      </c>
      <c r="AV1520" s="103">
        <f t="shared" si="580"/>
        <v>37123</v>
      </c>
      <c r="AX1520" s="7" t="s">
        <v>1370</v>
      </c>
    </row>
    <row r="1521" spans="1:50" ht="12.75" hidden="1" customHeight="1" outlineLevel="1">
      <c r="A1521" t="s">
        <v>754</v>
      </c>
      <c r="B1521" t="s">
        <v>475</v>
      </c>
      <c r="C1521" s="1">
        <f t="shared" si="571"/>
        <v>26320</v>
      </c>
      <c r="D1521" s="7">
        <f>IF(N1521&gt;0, RANK(N1521,(N1521:P1521,Q1521:AE1521)),0)</f>
        <v>2</v>
      </c>
      <c r="E1521" s="7">
        <f>IF(O1521&gt;0,RANK(O1521,(N1521:P1521,Q1521:AE1521)),0)</f>
        <v>1</v>
      </c>
      <c r="F1521" s="7">
        <f>IF(P1521&gt;0,RANK(P1521,(N1521:P1521,Q1521:AE1521)),0)</f>
        <v>0</v>
      </c>
      <c r="G1521" s="1">
        <f t="shared" si="569"/>
        <v>4330</v>
      </c>
      <c r="H1521" s="2">
        <f t="shared" si="570"/>
        <v>0.16451367781155016</v>
      </c>
      <c r="I1521" s="2"/>
      <c r="J1521" s="2">
        <f t="shared" si="572"/>
        <v>0.40554711246200609</v>
      </c>
      <c r="K1521" s="2">
        <f t="shared" si="573"/>
        <v>0.57006079027355627</v>
      </c>
      <c r="L1521" s="2">
        <f t="shared" si="574"/>
        <v>0</v>
      </c>
      <c r="M1521" s="2">
        <f t="shared" si="575"/>
        <v>2.4392097264437695E-2</v>
      </c>
      <c r="N1521" s="59">
        <v>10674</v>
      </c>
      <c r="O1521" s="59">
        <v>15004</v>
      </c>
      <c r="P1521" s="59"/>
      <c r="Q1521" s="59">
        <v>642</v>
      </c>
      <c r="R1521" s="59"/>
      <c r="S1521" s="59"/>
      <c r="T1521" s="59"/>
      <c r="U1521" s="59">
        <v>0</v>
      </c>
      <c r="V1521" s="59"/>
      <c r="W1521" s="59">
        <v>0</v>
      </c>
      <c r="X1521" s="59"/>
      <c r="Y1521" s="59"/>
      <c r="Z1521" s="59"/>
      <c r="AA1521" s="59"/>
      <c r="AB1521" s="59"/>
      <c r="AC1521" s="59"/>
      <c r="AD1521" s="59"/>
      <c r="AE1521" s="59"/>
      <c r="AG1521" s="7">
        <f>IF(Q1521&gt;0,RANK(Q1521,(N1521:P1521,Q1521:AE1521)),0)</f>
        <v>3</v>
      </c>
      <c r="AH1521" s="7">
        <f>IF(R1521&gt;0,RANK(R1521,(N1521:P1521,Q1521:AE1521)),0)</f>
        <v>0</v>
      </c>
      <c r="AI1521" s="7">
        <f>IF(T1521&gt;0,RANK(T1521,(N1521:P1521,Q1521:AE1521)),0)</f>
        <v>0</v>
      </c>
      <c r="AJ1521" s="7">
        <f>IF(S1521&gt;0,RANK(S1521,(N1521:P1521,Q1521:AE1521)),0)</f>
        <v>0</v>
      </c>
      <c r="AK1521" s="2">
        <f t="shared" si="576"/>
        <v>2.4392097264437688E-2</v>
      </c>
      <c r="AL1521" s="2">
        <f t="shared" si="577"/>
        <v>0</v>
      </c>
      <c r="AM1521" s="2">
        <f t="shared" si="578"/>
        <v>0</v>
      </c>
      <c r="AN1521" s="2">
        <f t="shared" si="579"/>
        <v>0</v>
      </c>
      <c r="AP1521" t="s">
        <v>754</v>
      </c>
      <c r="AQ1521" t="s">
        <v>475</v>
      </c>
      <c r="AR1521">
        <v>6</v>
      </c>
      <c r="AT1521" s="97">
        <v>37</v>
      </c>
      <c r="AU1521" s="99">
        <v>125</v>
      </c>
      <c r="AV1521" s="103">
        <f t="shared" si="580"/>
        <v>37125</v>
      </c>
      <c r="AX1521" s="7" t="s">
        <v>1370</v>
      </c>
    </row>
    <row r="1522" spans="1:50" ht="12.75" hidden="1" customHeight="1" outlineLevel="1">
      <c r="A1522" t="s">
        <v>1336</v>
      </c>
      <c r="B1522" t="s">
        <v>475</v>
      </c>
      <c r="C1522" s="1">
        <f t="shared" si="571"/>
        <v>29597</v>
      </c>
      <c r="D1522" s="7">
        <f>IF(N1522&gt;0, RANK(N1522,(N1522:P1522,Q1522:AE1522)),0)</f>
        <v>2</v>
      </c>
      <c r="E1522" s="7">
        <f>IF(O1522&gt;0,RANK(O1522,(N1522:P1522,Q1522:AE1522)),0)</f>
        <v>1</v>
      </c>
      <c r="F1522" s="7">
        <f>IF(P1522&gt;0,RANK(P1522,(N1522:P1522,Q1522:AE1522)),0)</f>
        <v>0</v>
      </c>
      <c r="G1522" s="1">
        <f t="shared" si="569"/>
        <v>4855</v>
      </c>
      <c r="H1522" s="2">
        <f t="shared" si="570"/>
        <v>0.16403689563131399</v>
      </c>
      <c r="I1522" s="2"/>
      <c r="J1522" s="2">
        <f t="shared" si="572"/>
        <v>0.40446666891914723</v>
      </c>
      <c r="K1522" s="2">
        <f t="shared" si="573"/>
        <v>0.56850356455046125</v>
      </c>
      <c r="L1522" s="2">
        <f t="shared" si="574"/>
        <v>0</v>
      </c>
      <c r="M1522" s="2">
        <f t="shared" si="575"/>
        <v>2.7029766530391575E-2</v>
      </c>
      <c r="N1522" s="59">
        <v>11971</v>
      </c>
      <c r="O1522" s="59">
        <v>16826</v>
      </c>
      <c r="P1522" s="59"/>
      <c r="Q1522" s="59">
        <v>800</v>
      </c>
      <c r="R1522" s="59"/>
      <c r="S1522" s="59"/>
      <c r="T1522" s="59"/>
      <c r="U1522" s="59">
        <v>0</v>
      </c>
      <c r="V1522" s="59"/>
      <c r="W1522" s="59">
        <v>0</v>
      </c>
      <c r="X1522" s="59"/>
      <c r="Y1522" s="59"/>
      <c r="Z1522" s="59"/>
      <c r="AA1522" s="59"/>
      <c r="AB1522" s="59"/>
      <c r="AC1522" s="59"/>
      <c r="AD1522" s="59"/>
      <c r="AE1522" s="59"/>
      <c r="AG1522" s="7">
        <f>IF(Q1522&gt;0,RANK(Q1522,(N1522:P1522,Q1522:AE1522)),0)</f>
        <v>3</v>
      </c>
      <c r="AH1522" s="7">
        <f>IF(R1522&gt;0,RANK(R1522,(N1522:P1522,Q1522:AE1522)),0)</f>
        <v>0</v>
      </c>
      <c r="AI1522" s="7">
        <f>IF(T1522&gt;0,RANK(T1522,(N1522:P1522,Q1522:AE1522)),0)</f>
        <v>0</v>
      </c>
      <c r="AJ1522" s="7">
        <f>IF(S1522&gt;0,RANK(S1522,(N1522:P1522,Q1522:AE1522)),0)</f>
        <v>0</v>
      </c>
      <c r="AK1522" s="2">
        <f t="shared" si="576"/>
        <v>2.7029766530391595E-2</v>
      </c>
      <c r="AL1522" s="2">
        <f t="shared" si="577"/>
        <v>0</v>
      </c>
      <c r="AM1522" s="2">
        <f t="shared" si="578"/>
        <v>0</v>
      </c>
      <c r="AN1522" s="2">
        <f t="shared" si="579"/>
        <v>0</v>
      </c>
      <c r="AP1522" t="s">
        <v>1336</v>
      </c>
      <c r="AQ1522" t="s">
        <v>475</v>
      </c>
      <c r="AT1522" s="97">
        <v>37</v>
      </c>
      <c r="AU1522" s="99">
        <v>127</v>
      </c>
      <c r="AV1522" s="103">
        <f t="shared" si="580"/>
        <v>37127</v>
      </c>
      <c r="AX1522" s="7" t="s">
        <v>1370</v>
      </c>
    </row>
    <row r="1523" spans="1:50" ht="12.75" hidden="1" customHeight="1" outlineLevel="1">
      <c r="A1523" t="s">
        <v>888</v>
      </c>
      <c r="B1523" t="s">
        <v>475</v>
      </c>
      <c r="C1523" s="1">
        <f t="shared" ref="C1523:C1559" si="581">SUM(N1523:AE1523)</f>
        <v>51100</v>
      </c>
      <c r="D1523" s="7">
        <f>IF(N1523&gt;0, RANK(N1523,(N1523:P1523,Q1523:AE1523)),0)</f>
        <v>2</v>
      </c>
      <c r="E1523" s="7">
        <f>IF(O1523&gt;0,RANK(O1523,(N1523:P1523,Q1523:AE1523)),0)</f>
        <v>1</v>
      </c>
      <c r="F1523" s="7">
        <f>IF(P1523&gt;0,RANK(P1523,(N1523:P1523,Q1523:AE1523)),0)</f>
        <v>0</v>
      </c>
      <c r="G1523" s="1">
        <f t="shared" si="569"/>
        <v>6564</v>
      </c>
      <c r="H1523" s="2">
        <f t="shared" si="570"/>
        <v>0.12845401174168297</v>
      </c>
      <c r="I1523" s="2"/>
      <c r="J1523" s="2">
        <f t="shared" ref="J1523:J1559" si="582">IF($C1523=0,"-",N1523/$C1523)</f>
        <v>0.41048923679060667</v>
      </c>
      <c r="K1523" s="2">
        <f t="shared" ref="K1523:K1559" si="583">IF($C1523=0,"-",O1523/$C1523)</f>
        <v>0.53894324853228959</v>
      </c>
      <c r="L1523" s="2">
        <f t="shared" ref="L1523:L1559" si="584">IF($C1523=0,"-",P1523/$C1523)</f>
        <v>0</v>
      </c>
      <c r="M1523" s="2">
        <f t="shared" ref="M1523:M1554" si="585">IF(C1523=0,"-",(1-J1523-K1523-L1523))</f>
        <v>5.0567514677103742E-2</v>
      </c>
      <c r="N1523" s="59">
        <v>20976</v>
      </c>
      <c r="O1523" s="59">
        <v>27540</v>
      </c>
      <c r="P1523" s="59"/>
      <c r="Q1523" s="59">
        <v>2584</v>
      </c>
      <c r="R1523" s="59"/>
      <c r="S1523" s="59"/>
      <c r="T1523" s="59"/>
      <c r="U1523" s="59">
        <v>0</v>
      </c>
      <c r="V1523" s="59"/>
      <c r="W1523" s="59">
        <v>0</v>
      </c>
      <c r="X1523" s="59"/>
      <c r="Y1523" s="59"/>
      <c r="Z1523" s="59"/>
      <c r="AA1523" s="59"/>
      <c r="AB1523" s="59"/>
      <c r="AC1523" s="59"/>
      <c r="AD1523" s="59"/>
      <c r="AE1523" s="59"/>
      <c r="AG1523" s="7">
        <f>IF(Q1523&gt;0,RANK(Q1523,(N1523:P1523,Q1523:AE1523)),0)</f>
        <v>3</v>
      </c>
      <c r="AH1523" s="7">
        <f>IF(R1523&gt;0,RANK(R1523,(N1523:P1523,Q1523:AE1523)),0)</f>
        <v>0</v>
      </c>
      <c r="AI1523" s="7">
        <f>IF(T1523&gt;0,RANK(T1523,(N1523:P1523,Q1523:AE1523)),0)</f>
        <v>0</v>
      </c>
      <c r="AJ1523" s="7">
        <f>IF(S1523&gt;0,RANK(S1523,(N1523:P1523,Q1523:AE1523)),0)</f>
        <v>0</v>
      </c>
      <c r="AK1523" s="2">
        <f t="shared" ref="AK1523:AK1559" si="586">IF($C1523=0,"-",Q1523/$C1523)</f>
        <v>5.0567514677103721E-2</v>
      </c>
      <c r="AL1523" s="2">
        <f t="shared" ref="AL1523:AL1559" si="587">IF($C1523=0,"-",R1523/$C1523)</f>
        <v>0</v>
      </c>
      <c r="AM1523" s="2">
        <f t="shared" ref="AM1523:AM1559" si="588">IF($C1523=0,"-",T1523/$C1523)</f>
        <v>0</v>
      </c>
      <c r="AN1523" s="2">
        <f t="shared" ref="AN1523:AN1559" si="589">IF($C1523=0,"-",S1523/$C1523)</f>
        <v>0</v>
      </c>
      <c r="AP1523" t="s">
        <v>888</v>
      </c>
      <c r="AQ1523" t="s">
        <v>475</v>
      </c>
      <c r="AR1523">
        <v>7</v>
      </c>
      <c r="AT1523" s="97">
        <v>37</v>
      </c>
      <c r="AU1523" s="99">
        <v>129</v>
      </c>
      <c r="AV1523" s="103">
        <f t="shared" si="580"/>
        <v>37129</v>
      </c>
      <c r="AX1523" s="7" t="s">
        <v>1370</v>
      </c>
    </row>
    <row r="1524" spans="1:50" ht="12.75" hidden="1" customHeight="1" outlineLevel="1">
      <c r="A1524" t="s">
        <v>1368</v>
      </c>
      <c r="B1524" t="s">
        <v>475</v>
      </c>
      <c r="C1524" s="1">
        <f t="shared" si="581"/>
        <v>7378</v>
      </c>
      <c r="D1524" s="7">
        <f>IF(N1524&gt;0, RANK(N1524,(N1524:P1524,Q1524:AE1524)),0)</f>
        <v>1</v>
      </c>
      <c r="E1524" s="7">
        <f>IF(O1524&gt;0,RANK(O1524,(N1524:P1524,Q1524:AE1524)),0)</f>
        <v>2</v>
      </c>
      <c r="F1524" s="7">
        <f>IF(P1524&gt;0,RANK(P1524,(N1524:P1524,Q1524:AE1524)),0)</f>
        <v>0</v>
      </c>
      <c r="G1524" s="1">
        <f t="shared" si="569"/>
        <v>3135</v>
      </c>
      <c r="H1524" s="2">
        <f t="shared" si="570"/>
        <v>0.42491190024396858</v>
      </c>
      <c r="I1524" s="2"/>
      <c r="J1524" s="2">
        <f t="shared" si="582"/>
        <v>0.70628896719978318</v>
      </c>
      <c r="K1524" s="2">
        <f t="shared" si="583"/>
        <v>0.2813770669558146</v>
      </c>
      <c r="L1524" s="2">
        <f t="shared" si="584"/>
        <v>0</v>
      </c>
      <c r="M1524" s="2">
        <f t="shared" si="585"/>
        <v>1.2333965844402217E-2</v>
      </c>
      <c r="N1524" s="59">
        <v>5211</v>
      </c>
      <c r="O1524" s="59">
        <v>2076</v>
      </c>
      <c r="P1524" s="59"/>
      <c r="Q1524" s="59">
        <v>91</v>
      </c>
      <c r="R1524" s="59"/>
      <c r="S1524" s="59"/>
      <c r="T1524" s="59"/>
      <c r="U1524" s="59">
        <v>0</v>
      </c>
      <c r="V1524" s="59"/>
      <c r="W1524" s="59">
        <v>0</v>
      </c>
      <c r="X1524" s="59"/>
      <c r="Y1524" s="59"/>
      <c r="Z1524" s="59"/>
      <c r="AA1524" s="59"/>
      <c r="AB1524" s="59"/>
      <c r="AC1524" s="59"/>
      <c r="AD1524" s="59"/>
      <c r="AE1524" s="59"/>
      <c r="AG1524" s="7">
        <f>IF(Q1524&gt;0,RANK(Q1524,(N1524:P1524,Q1524:AE1524)),0)</f>
        <v>3</v>
      </c>
      <c r="AH1524" s="7">
        <f>IF(R1524&gt;0,RANK(R1524,(N1524:P1524,Q1524:AE1524)),0)</f>
        <v>0</v>
      </c>
      <c r="AI1524" s="7">
        <f>IF(T1524&gt;0,RANK(T1524,(N1524:P1524,Q1524:AE1524)),0)</f>
        <v>0</v>
      </c>
      <c r="AJ1524" s="7">
        <f>IF(S1524&gt;0,RANK(S1524,(N1524:P1524,Q1524:AE1524)),0)</f>
        <v>0</v>
      </c>
      <c r="AK1524" s="2">
        <f t="shared" si="586"/>
        <v>1.2333965844402278E-2</v>
      </c>
      <c r="AL1524" s="2">
        <f t="shared" si="587"/>
        <v>0</v>
      </c>
      <c r="AM1524" s="2">
        <f t="shared" si="588"/>
        <v>0</v>
      </c>
      <c r="AN1524" s="2">
        <f t="shared" si="589"/>
        <v>0</v>
      </c>
      <c r="AP1524" t="s">
        <v>1368</v>
      </c>
      <c r="AQ1524" t="s">
        <v>475</v>
      </c>
      <c r="AR1524">
        <v>1</v>
      </c>
      <c r="AT1524" s="97">
        <v>37</v>
      </c>
      <c r="AU1524" s="99">
        <v>131</v>
      </c>
      <c r="AV1524" s="103">
        <f t="shared" si="580"/>
        <v>37131</v>
      </c>
      <c r="AX1524" s="7" t="s">
        <v>1370</v>
      </c>
    </row>
    <row r="1525" spans="1:50" ht="12.75" hidden="1" customHeight="1" outlineLevel="1">
      <c r="A1525" t="s">
        <v>545</v>
      </c>
      <c r="B1525" t="s">
        <v>475</v>
      </c>
      <c r="C1525" s="1">
        <f t="shared" si="581"/>
        <v>23861</v>
      </c>
      <c r="D1525" s="7">
        <f>IF(N1525&gt;0, RANK(N1525,(N1525:P1525,Q1525:AE1525)),0)</f>
        <v>2</v>
      </c>
      <c r="E1525" s="7">
        <f>IF(O1525&gt;0,RANK(O1525,(N1525:P1525,Q1525:AE1525)),0)</f>
        <v>1</v>
      </c>
      <c r="F1525" s="7">
        <f>IF(P1525&gt;0,RANK(P1525,(N1525:P1525,Q1525:AE1525)),0)</f>
        <v>0</v>
      </c>
      <c r="G1525" s="1">
        <f t="shared" si="569"/>
        <v>5005</v>
      </c>
      <c r="H1525" s="2">
        <f t="shared" si="570"/>
        <v>0.20975650643309166</v>
      </c>
      <c r="I1525" s="2"/>
      <c r="J1525" s="2">
        <f t="shared" si="582"/>
        <v>0.37186203428188258</v>
      </c>
      <c r="K1525" s="2">
        <f t="shared" si="583"/>
        <v>0.58161854071497421</v>
      </c>
      <c r="L1525" s="2">
        <f t="shared" si="584"/>
        <v>0</v>
      </c>
      <c r="M1525" s="2">
        <f t="shared" si="585"/>
        <v>4.6519425003143211E-2</v>
      </c>
      <c r="N1525" s="59">
        <v>8873</v>
      </c>
      <c r="O1525" s="59">
        <v>13878</v>
      </c>
      <c r="P1525" s="59"/>
      <c r="Q1525" s="59">
        <v>1110</v>
      </c>
      <c r="R1525" s="59"/>
      <c r="S1525" s="59"/>
      <c r="T1525" s="59"/>
      <c r="U1525" s="59">
        <v>0</v>
      </c>
      <c r="V1525" s="59"/>
      <c r="W1525" s="59">
        <v>0</v>
      </c>
      <c r="X1525" s="59"/>
      <c r="Y1525" s="59"/>
      <c r="Z1525" s="59"/>
      <c r="AA1525" s="59"/>
      <c r="AB1525" s="59"/>
      <c r="AC1525" s="59"/>
      <c r="AD1525" s="59"/>
      <c r="AE1525" s="59"/>
      <c r="AG1525" s="7">
        <f>IF(Q1525&gt;0,RANK(Q1525,(N1525:P1525,Q1525:AE1525)),0)</f>
        <v>3</v>
      </c>
      <c r="AH1525" s="7">
        <f>IF(R1525&gt;0,RANK(R1525,(N1525:P1525,Q1525:AE1525)),0)</f>
        <v>0</v>
      </c>
      <c r="AI1525" s="7">
        <f>IF(T1525&gt;0,RANK(T1525,(N1525:P1525,Q1525:AE1525)),0)</f>
        <v>0</v>
      </c>
      <c r="AJ1525" s="7">
        <f>IF(S1525&gt;0,RANK(S1525,(N1525:P1525,Q1525:AE1525)),0)</f>
        <v>0</v>
      </c>
      <c r="AK1525" s="2">
        <f t="shared" si="586"/>
        <v>4.6519425003143204E-2</v>
      </c>
      <c r="AL1525" s="2">
        <f t="shared" si="587"/>
        <v>0</v>
      </c>
      <c r="AM1525" s="2">
        <f t="shared" si="588"/>
        <v>0</v>
      </c>
      <c r="AN1525" s="2">
        <f t="shared" si="589"/>
        <v>0</v>
      </c>
      <c r="AP1525" t="s">
        <v>545</v>
      </c>
      <c r="AQ1525" t="s">
        <v>475</v>
      </c>
      <c r="AR1525">
        <v>3</v>
      </c>
      <c r="AT1525" s="97">
        <v>37</v>
      </c>
      <c r="AU1525" s="99">
        <v>133</v>
      </c>
      <c r="AV1525" s="103">
        <f t="shared" si="580"/>
        <v>37133</v>
      </c>
      <c r="AX1525" s="7" t="s">
        <v>1370</v>
      </c>
    </row>
    <row r="1526" spans="1:50" ht="12.75" hidden="1" customHeight="1" outlineLevel="1">
      <c r="A1526" t="s">
        <v>1753</v>
      </c>
      <c r="B1526" t="s">
        <v>475</v>
      </c>
      <c r="C1526" s="1">
        <f t="shared" si="581"/>
        <v>46655</v>
      </c>
      <c r="D1526" s="7">
        <f>IF(N1526&gt;0, RANK(N1526,(N1526:P1526,Q1526:AE1526)),0)</f>
        <v>1</v>
      </c>
      <c r="E1526" s="7">
        <f>IF(O1526&gt;0,RANK(O1526,(N1526:P1526,Q1526:AE1526)),0)</f>
        <v>2</v>
      </c>
      <c r="F1526" s="7">
        <f>IF(P1526&gt;0,RANK(P1526,(N1526:P1526,Q1526:AE1526)),0)</f>
        <v>0</v>
      </c>
      <c r="G1526" s="1">
        <f t="shared" si="569"/>
        <v>15515</v>
      </c>
      <c r="H1526" s="2">
        <f t="shared" si="570"/>
        <v>0.3325474225699282</v>
      </c>
      <c r="I1526" s="2"/>
      <c r="J1526" s="2">
        <f t="shared" si="582"/>
        <v>0.64987675490301144</v>
      </c>
      <c r="K1526" s="2">
        <f t="shared" si="583"/>
        <v>0.31732933233308325</v>
      </c>
      <c r="L1526" s="2">
        <f t="shared" si="584"/>
        <v>0</v>
      </c>
      <c r="M1526" s="2">
        <f t="shared" si="585"/>
        <v>3.2793912763905309E-2</v>
      </c>
      <c r="N1526" s="59">
        <v>30320</v>
      </c>
      <c r="O1526" s="59">
        <v>14805</v>
      </c>
      <c r="P1526" s="59"/>
      <c r="Q1526" s="59">
        <v>1530</v>
      </c>
      <c r="R1526" s="59"/>
      <c r="S1526" s="59"/>
      <c r="T1526" s="59"/>
      <c r="U1526" s="59">
        <v>0</v>
      </c>
      <c r="V1526" s="59"/>
      <c r="W1526" s="59">
        <v>0</v>
      </c>
      <c r="X1526" s="59"/>
      <c r="Y1526" s="59"/>
      <c r="Z1526" s="59"/>
      <c r="AA1526" s="59"/>
      <c r="AB1526" s="59"/>
      <c r="AC1526" s="59"/>
      <c r="AD1526" s="59"/>
      <c r="AE1526" s="59"/>
      <c r="AG1526" s="7">
        <f>IF(Q1526&gt;0,RANK(Q1526,(N1526:P1526,Q1526:AE1526)),0)</f>
        <v>3</v>
      </c>
      <c r="AH1526" s="7">
        <f>IF(R1526&gt;0,RANK(R1526,(N1526:P1526,Q1526:AE1526)),0)</f>
        <v>0</v>
      </c>
      <c r="AI1526" s="7">
        <f>IF(T1526&gt;0,RANK(T1526,(N1526:P1526,Q1526:AE1526)),0)</f>
        <v>0</v>
      </c>
      <c r="AJ1526" s="7">
        <f>IF(S1526&gt;0,RANK(S1526,(N1526:P1526,Q1526:AE1526)),0)</f>
        <v>0</v>
      </c>
      <c r="AK1526" s="2">
        <f t="shared" si="586"/>
        <v>3.279391276390526E-2</v>
      </c>
      <c r="AL1526" s="2">
        <f t="shared" si="587"/>
        <v>0</v>
      </c>
      <c r="AM1526" s="2">
        <f t="shared" si="588"/>
        <v>0</v>
      </c>
      <c r="AN1526" s="2">
        <f t="shared" si="589"/>
        <v>0</v>
      </c>
      <c r="AP1526" t="s">
        <v>1753</v>
      </c>
      <c r="AQ1526" t="s">
        <v>475</v>
      </c>
      <c r="AR1526">
        <v>4</v>
      </c>
      <c r="AT1526" s="97">
        <v>37</v>
      </c>
      <c r="AU1526" s="99">
        <v>135</v>
      </c>
      <c r="AV1526" s="103">
        <f t="shared" si="580"/>
        <v>37135</v>
      </c>
      <c r="AX1526" s="7" t="s">
        <v>1370</v>
      </c>
    </row>
    <row r="1527" spans="1:50" ht="12.75" hidden="1" customHeight="1" outlineLevel="1">
      <c r="A1527" t="s">
        <v>643</v>
      </c>
      <c r="B1527" t="s">
        <v>475</v>
      </c>
      <c r="C1527" s="1">
        <f t="shared" si="581"/>
        <v>4860</v>
      </c>
      <c r="D1527" s="7">
        <f>IF(N1527&gt;0, RANK(N1527,(N1527:P1527,Q1527:AE1527)),0)</f>
        <v>1</v>
      </c>
      <c r="E1527" s="7">
        <f>IF(O1527&gt;0,RANK(O1527,(N1527:P1527,Q1527:AE1527)),0)</f>
        <v>2</v>
      </c>
      <c r="F1527" s="7">
        <f>IF(P1527&gt;0,RANK(P1527,(N1527:P1527,Q1527:AE1527)),0)</f>
        <v>0</v>
      </c>
      <c r="G1527" s="1">
        <f t="shared" si="569"/>
        <v>152</v>
      </c>
      <c r="H1527" s="2">
        <f t="shared" si="570"/>
        <v>3.1275720164609055E-2</v>
      </c>
      <c r="I1527" s="2"/>
      <c r="J1527" s="2">
        <f t="shared" si="582"/>
        <v>0.49670781893004118</v>
      </c>
      <c r="K1527" s="2">
        <f t="shared" si="583"/>
        <v>0.46543209876543212</v>
      </c>
      <c r="L1527" s="2">
        <f t="shared" si="584"/>
        <v>0</v>
      </c>
      <c r="M1527" s="2">
        <f t="shared" si="585"/>
        <v>3.7860082304526754E-2</v>
      </c>
      <c r="N1527" s="59">
        <v>2414</v>
      </c>
      <c r="O1527" s="59">
        <v>2262</v>
      </c>
      <c r="P1527" s="59"/>
      <c r="Q1527" s="59">
        <v>184</v>
      </c>
      <c r="R1527" s="59"/>
      <c r="S1527" s="59"/>
      <c r="T1527" s="59"/>
      <c r="U1527" s="59">
        <v>0</v>
      </c>
      <c r="V1527" s="59"/>
      <c r="W1527" s="59">
        <v>0</v>
      </c>
      <c r="X1527" s="59"/>
      <c r="Y1527" s="59"/>
      <c r="Z1527" s="59"/>
      <c r="AA1527" s="59"/>
      <c r="AB1527" s="59"/>
      <c r="AC1527" s="59"/>
      <c r="AD1527" s="59"/>
      <c r="AE1527" s="59"/>
      <c r="AG1527" s="7">
        <f>IF(Q1527&gt;0,RANK(Q1527,(N1527:P1527,Q1527:AE1527)),0)</f>
        <v>3</v>
      </c>
      <c r="AH1527" s="7">
        <f>IF(R1527&gt;0,RANK(R1527,(N1527:P1527,Q1527:AE1527)),0)</f>
        <v>0</v>
      </c>
      <c r="AI1527" s="7">
        <f>IF(T1527&gt;0,RANK(T1527,(N1527:P1527,Q1527:AE1527)),0)</f>
        <v>0</v>
      </c>
      <c r="AJ1527" s="7">
        <f>IF(S1527&gt;0,RANK(S1527,(N1527:P1527,Q1527:AE1527)),0)</f>
        <v>0</v>
      </c>
      <c r="AK1527" s="2">
        <f t="shared" si="586"/>
        <v>3.7860082304526747E-2</v>
      </c>
      <c r="AL1527" s="2">
        <f t="shared" si="587"/>
        <v>0</v>
      </c>
      <c r="AM1527" s="2">
        <f t="shared" si="588"/>
        <v>0</v>
      </c>
      <c r="AN1527" s="2">
        <f t="shared" si="589"/>
        <v>0</v>
      </c>
      <c r="AP1527" t="s">
        <v>643</v>
      </c>
      <c r="AQ1527" t="s">
        <v>475</v>
      </c>
      <c r="AR1527">
        <v>3</v>
      </c>
      <c r="AT1527" s="97">
        <v>37</v>
      </c>
      <c r="AU1527" s="99">
        <v>137</v>
      </c>
      <c r="AV1527" s="103">
        <f t="shared" si="580"/>
        <v>37137</v>
      </c>
      <c r="AX1527" s="7" t="s">
        <v>1370</v>
      </c>
    </row>
    <row r="1528" spans="1:50" ht="12.75" hidden="1" customHeight="1" outlineLevel="1">
      <c r="A1528" t="s">
        <v>1205</v>
      </c>
      <c r="B1528" t="s">
        <v>475</v>
      </c>
      <c r="C1528" s="1">
        <f t="shared" si="581"/>
        <v>9305</v>
      </c>
      <c r="D1528" s="7">
        <f>IF(N1528&gt;0, RANK(N1528,(N1528:P1528,Q1528:AE1528)),0)</f>
        <v>1</v>
      </c>
      <c r="E1528" s="7">
        <f>IF(O1528&gt;0,RANK(O1528,(N1528:P1528,Q1528:AE1528)),0)</f>
        <v>2</v>
      </c>
      <c r="F1528" s="7">
        <f>IF(P1528&gt;0,RANK(P1528,(N1528:P1528,Q1528:AE1528)),0)</f>
        <v>0</v>
      </c>
      <c r="G1528" s="1">
        <f t="shared" si="569"/>
        <v>1555</v>
      </c>
      <c r="H1528" s="2">
        <f t="shared" si="570"/>
        <v>0.16711445459430413</v>
      </c>
      <c r="I1528" s="2"/>
      <c r="J1528" s="2">
        <f t="shared" si="582"/>
        <v>0.57893605588393338</v>
      </c>
      <c r="K1528" s="2">
        <f t="shared" si="583"/>
        <v>0.41182160128962925</v>
      </c>
      <c r="L1528" s="2">
        <f t="shared" si="584"/>
        <v>0</v>
      </c>
      <c r="M1528" s="2">
        <f t="shared" si="585"/>
        <v>9.2423428264373775E-3</v>
      </c>
      <c r="N1528" s="59">
        <v>5387</v>
      </c>
      <c r="O1528" s="59">
        <v>3832</v>
      </c>
      <c r="P1528" s="59"/>
      <c r="Q1528" s="59">
        <v>86</v>
      </c>
      <c r="R1528" s="59"/>
      <c r="S1528" s="59"/>
      <c r="T1528" s="59"/>
      <c r="U1528" s="59">
        <v>0</v>
      </c>
      <c r="V1528" s="59"/>
      <c r="W1528" s="59">
        <v>0</v>
      </c>
      <c r="X1528" s="59"/>
      <c r="Y1528" s="59"/>
      <c r="Z1528" s="59"/>
      <c r="AA1528" s="59"/>
      <c r="AB1528" s="59"/>
      <c r="AC1528" s="59"/>
      <c r="AD1528" s="59"/>
      <c r="AE1528" s="59"/>
      <c r="AG1528" s="7">
        <f>IF(Q1528&gt;0,RANK(Q1528,(N1528:P1528,Q1528:AE1528)),0)</f>
        <v>3</v>
      </c>
      <c r="AH1528" s="7">
        <f>IF(R1528&gt;0,RANK(R1528,(N1528:P1528,Q1528:AE1528)),0)</f>
        <v>0</v>
      </c>
      <c r="AI1528" s="7">
        <f>IF(T1528&gt;0,RANK(T1528,(N1528:P1528,Q1528:AE1528)),0)</f>
        <v>0</v>
      </c>
      <c r="AJ1528" s="7">
        <f>IF(S1528&gt;0,RANK(S1528,(N1528:P1528,Q1528:AE1528)),0)</f>
        <v>0</v>
      </c>
      <c r="AK1528" s="2">
        <f t="shared" si="586"/>
        <v>9.2423428264374E-3</v>
      </c>
      <c r="AL1528" s="2">
        <f t="shared" si="587"/>
        <v>0</v>
      </c>
      <c r="AM1528" s="2">
        <f t="shared" si="588"/>
        <v>0</v>
      </c>
      <c r="AN1528" s="2">
        <f t="shared" si="589"/>
        <v>0</v>
      </c>
      <c r="AP1528" t="s">
        <v>1205</v>
      </c>
      <c r="AQ1528" t="s">
        <v>475</v>
      </c>
      <c r="AR1528">
        <v>1</v>
      </c>
      <c r="AT1528" s="97">
        <v>37</v>
      </c>
      <c r="AU1528" s="99">
        <v>139</v>
      </c>
      <c r="AV1528" s="103">
        <f t="shared" si="580"/>
        <v>37139</v>
      </c>
      <c r="AX1528" s="7" t="s">
        <v>1370</v>
      </c>
    </row>
    <row r="1529" spans="1:50" ht="12.75" hidden="1" customHeight="1" outlineLevel="1">
      <c r="A1529" t="s">
        <v>265</v>
      </c>
      <c r="B1529" t="s">
        <v>475</v>
      </c>
      <c r="C1529" s="1">
        <f t="shared" si="581"/>
        <v>12474</v>
      </c>
      <c r="D1529" s="7">
        <f>IF(N1529&gt;0, RANK(N1529,(N1529:P1529,Q1529:AE1529)),0)</f>
        <v>2</v>
      </c>
      <c r="E1529" s="7">
        <f>IF(O1529&gt;0,RANK(O1529,(N1529:P1529,Q1529:AE1529)),0)</f>
        <v>1</v>
      </c>
      <c r="F1529" s="7">
        <f>IF(P1529&gt;0,RANK(P1529,(N1529:P1529,Q1529:AE1529)),0)</f>
        <v>0</v>
      </c>
      <c r="G1529" s="1">
        <f t="shared" si="569"/>
        <v>448</v>
      </c>
      <c r="H1529" s="2">
        <f t="shared" si="570"/>
        <v>3.5914702581369251E-2</v>
      </c>
      <c r="I1529" s="2"/>
      <c r="J1529" s="2">
        <f t="shared" si="582"/>
        <v>0.45927529260862593</v>
      </c>
      <c r="K1529" s="2">
        <f t="shared" si="583"/>
        <v>0.49518999518999518</v>
      </c>
      <c r="L1529" s="2">
        <f t="shared" si="584"/>
        <v>0</v>
      </c>
      <c r="M1529" s="2">
        <f t="shared" si="585"/>
        <v>4.5534712201378946E-2</v>
      </c>
      <c r="N1529" s="59">
        <v>5729</v>
      </c>
      <c r="O1529" s="59">
        <v>6177</v>
      </c>
      <c r="P1529" s="59"/>
      <c r="Q1529" s="59">
        <v>567</v>
      </c>
      <c r="R1529" s="59"/>
      <c r="S1529" s="59"/>
      <c r="T1529" s="59"/>
      <c r="U1529" s="59">
        <v>0</v>
      </c>
      <c r="V1529" s="59"/>
      <c r="W1529" s="59">
        <v>1</v>
      </c>
      <c r="X1529" s="59"/>
      <c r="Y1529" s="59"/>
      <c r="Z1529" s="59"/>
      <c r="AA1529" s="59"/>
      <c r="AB1529" s="59"/>
      <c r="AC1529" s="59"/>
      <c r="AD1529" s="59"/>
      <c r="AE1529" s="59"/>
      <c r="AG1529" s="7">
        <f>IF(Q1529&gt;0,RANK(Q1529,(N1529:P1529,Q1529:AE1529)),0)</f>
        <v>3</v>
      </c>
      <c r="AH1529" s="7">
        <f>IF(R1529&gt;0,RANK(R1529,(N1529:P1529,Q1529:AE1529)),0)</f>
        <v>0</v>
      </c>
      <c r="AI1529" s="7">
        <f>IF(T1529&gt;0,RANK(T1529,(N1529:P1529,Q1529:AE1529)),0)</f>
        <v>0</v>
      </c>
      <c r="AJ1529" s="7">
        <f>IF(S1529&gt;0,RANK(S1529,(N1529:P1529,Q1529:AE1529)),0)</f>
        <v>0</v>
      </c>
      <c r="AK1529" s="2">
        <f t="shared" si="586"/>
        <v>4.5454545454545456E-2</v>
      </c>
      <c r="AL1529" s="2">
        <f t="shared" si="587"/>
        <v>0</v>
      </c>
      <c r="AM1529" s="2">
        <f t="shared" si="588"/>
        <v>0</v>
      </c>
      <c r="AN1529" s="2">
        <f t="shared" si="589"/>
        <v>0</v>
      </c>
      <c r="AP1529" t="s">
        <v>265</v>
      </c>
      <c r="AQ1529" t="s">
        <v>475</v>
      </c>
      <c r="AR1529">
        <v>7</v>
      </c>
      <c r="AT1529" s="97">
        <v>37</v>
      </c>
      <c r="AU1529" s="99">
        <v>141</v>
      </c>
      <c r="AV1529" s="103">
        <f t="shared" si="580"/>
        <v>37141</v>
      </c>
      <c r="AX1529" s="7" t="s">
        <v>1370</v>
      </c>
    </row>
    <row r="1530" spans="1:50" ht="12.75" hidden="1" customHeight="1" outlineLevel="1">
      <c r="A1530" t="s">
        <v>187</v>
      </c>
      <c r="B1530" t="s">
        <v>475</v>
      </c>
      <c r="C1530" s="1">
        <f t="shared" si="581"/>
        <v>3675</v>
      </c>
      <c r="D1530" s="7">
        <f>IF(N1530&gt;0, RANK(N1530,(N1530:P1530,Q1530:AE1530)),0)</f>
        <v>1</v>
      </c>
      <c r="E1530" s="7">
        <f>IF(O1530&gt;0,RANK(O1530,(N1530:P1530,Q1530:AE1530)),0)</f>
        <v>2</v>
      </c>
      <c r="F1530" s="7">
        <f>IF(P1530&gt;0,RANK(P1530,(N1530:P1530,Q1530:AE1530)),0)</f>
        <v>0</v>
      </c>
      <c r="G1530" s="1">
        <f t="shared" si="569"/>
        <v>281</v>
      </c>
      <c r="H1530" s="2">
        <f t="shared" si="570"/>
        <v>7.6462585034013611E-2</v>
      </c>
      <c r="I1530" s="2"/>
      <c r="J1530" s="2">
        <f t="shared" si="582"/>
        <v>0.52979591836734696</v>
      </c>
      <c r="K1530" s="2">
        <f t="shared" si="583"/>
        <v>0.45333333333333331</v>
      </c>
      <c r="L1530" s="2">
        <f t="shared" si="584"/>
        <v>0</v>
      </c>
      <c r="M1530" s="2">
        <f t="shared" si="585"/>
        <v>1.6870748299319727E-2</v>
      </c>
      <c r="N1530" s="59">
        <v>1947</v>
      </c>
      <c r="O1530" s="59">
        <v>1666</v>
      </c>
      <c r="P1530" s="59"/>
      <c r="Q1530" s="59">
        <v>62</v>
      </c>
      <c r="R1530" s="59"/>
      <c r="S1530" s="59"/>
      <c r="T1530" s="59"/>
      <c r="U1530" s="59">
        <v>0</v>
      </c>
      <c r="V1530" s="59"/>
      <c r="W1530" s="59">
        <v>0</v>
      </c>
      <c r="X1530" s="59"/>
      <c r="Y1530" s="59"/>
      <c r="Z1530" s="59"/>
      <c r="AA1530" s="59"/>
      <c r="AB1530" s="59"/>
      <c r="AC1530" s="59"/>
      <c r="AD1530" s="59"/>
      <c r="AE1530" s="59"/>
      <c r="AG1530" s="7">
        <f>IF(Q1530&gt;0,RANK(Q1530,(N1530:P1530,Q1530:AE1530)),0)</f>
        <v>3</v>
      </c>
      <c r="AH1530" s="7">
        <f>IF(R1530&gt;0,RANK(R1530,(N1530:P1530,Q1530:AE1530)),0)</f>
        <v>0</v>
      </c>
      <c r="AI1530" s="7">
        <f>IF(T1530&gt;0,RANK(T1530,(N1530:P1530,Q1530:AE1530)),0)</f>
        <v>0</v>
      </c>
      <c r="AJ1530" s="7">
        <f>IF(S1530&gt;0,RANK(S1530,(N1530:P1530,Q1530:AE1530)),0)</f>
        <v>0</v>
      </c>
      <c r="AK1530" s="2">
        <f t="shared" si="586"/>
        <v>1.6870748299319727E-2</v>
      </c>
      <c r="AL1530" s="2">
        <f t="shared" si="587"/>
        <v>0</v>
      </c>
      <c r="AM1530" s="2">
        <f t="shared" si="588"/>
        <v>0</v>
      </c>
      <c r="AN1530" s="2">
        <f t="shared" si="589"/>
        <v>0</v>
      </c>
      <c r="AP1530" t="s">
        <v>187</v>
      </c>
      <c r="AQ1530" t="s">
        <v>475</v>
      </c>
      <c r="AR1530">
        <v>1</v>
      </c>
      <c r="AT1530" s="97">
        <v>37</v>
      </c>
      <c r="AU1530" s="99">
        <v>143</v>
      </c>
      <c r="AV1530" s="103">
        <f t="shared" si="580"/>
        <v>37143</v>
      </c>
      <c r="AX1530" s="7" t="s">
        <v>1370</v>
      </c>
    </row>
    <row r="1531" spans="1:50" ht="12.75" hidden="1" customHeight="1" outlineLevel="1">
      <c r="A1531" t="s">
        <v>383</v>
      </c>
      <c r="B1531" t="s">
        <v>475</v>
      </c>
      <c r="C1531" s="1">
        <f t="shared" si="581"/>
        <v>9698</v>
      </c>
      <c r="D1531" s="7">
        <f>IF(N1531&gt;0, RANK(N1531,(N1531:P1531,Q1531:AE1531)),0)</f>
        <v>2</v>
      </c>
      <c r="E1531" s="7">
        <f>IF(O1531&gt;0,RANK(O1531,(N1531:P1531,Q1531:AE1531)),0)</f>
        <v>1</v>
      </c>
      <c r="F1531" s="7">
        <f>IF(P1531&gt;0,RANK(P1531,(N1531:P1531,Q1531:AE1531)),0)</f>
        <v>0</v>
      </c>
      <c r="G1531" s="1">
        <f t="shared" si="569"/>
        <v>509</v>
      </c>
      <c r="H1531" s="2">
        <f t="shared" si="570"/>
        <v>5.2485048463600741E-2</v>
      </c>
      <c r="I1531" s="2"/>
      <c r="J1531" s="2">
        <f t="shared" si="582"/>
        <v>0.45545473293462568</v>
      </c>
      <c r="K1531" s="2">
        <f t="shared" si="583"/>
        <v>0.50793978139822649</v>
      </c>
      <c r="L1531" s="2">
        <f t="shared" si="584"/>
        <v>0</v>
      </c>
      <c r="M1531" s="2">
        <f t="shared" si="585"/>
        <v>3.660548566714783E-2</v>
      </c>
      <c r="N1531" s="59">
        <v>4417</v>
      </c>
      <c r="O1531" s="59">
        <v>4926</v>
      </c>
      <c r="P1531" s="59"/>
      <c r="Q1531" s="59">
        <v>355</v>
      </c>
      <c r="R1531" s="59"/>
      <c r="S1531" s="59"/>
      <c r="T1531" s="59"/>
      <c r="U1531" s="59">
        <v>0</v>
      </c>
      <c r="V1531" s="59"/>
      <c r="W1531" s="59">
        <v>0</v>
      </c>
      <c r="X1531" s="59"/>
      <c r="Y1531" s="59"/>
      <c r="Z1531" s="59"/>
      <c r="AA1531" s="59"/>
      <c r="AB1531" s="59"/>
      <c r="AC1531" s="59"/>
      <c r="AD1531" s="59"/>
      <c r="AE1531" s="59"/>
      <c r="AG1531" s="7">
        <f>IF(Q1531&gt;0,RANK(Q1531,(N1531:P1531,Q1531:AE1531)),0)</f>
        <v>3</v>
      </c>
      <c r="AH1531" s="7">
        <f>IF(R1531&gt;0,RANK(R1531,(N1531:P1531,Q1531:AE1531)),0)</f>
        <v>0</v>
      </c>
      <c r="AI1531" s="7">
        <f>IF(T1531&gt;0,RANK(T1531,(N1531:P1531,Q1531:AE1531)),0)</f>
        <v>0</v>
      </c>
      <c r="AJ1531" s="7">
        <f>IF(S1531&gt;0,RANK(S1531,(N1531:P1531,Q1531:AE1531)),0)</f>
        <v>0</v>
      </c>
      <c r="AK1531" s="2">
        <f t="shared" si="586"/>
        <v>3.6605485667147865E-2</v>
      </c>
      <c r="AL1531" s="2">
        <f t="shared" si="587"/>
        <v>0</v>
      </c>
      <c r="AM1531" s="2">
        <f t="shared" si="588"/>
        <v>0</v>
      </c>
      <c r="AN1531" s="2">
        <f t="shared" si="589"/>
        <v>0</v>
      </c>
      <c r="AP1531" t="s">
        <v>383</v>
      </c>
      <c r="AQ1531" t="s">
        <v>475</v>
      </c>
      <c r="AR1531">
        <v>13</v>
      </c>
      <c r="AT1531" s="97">
        <v>37</v>
      </c>
      <c r="AU1531" s="99">
        <v>145</v>
      </c>
      <c r="AV1531" s="103">
        <f t="shared" si="580"/>
        <v>37145</v>
      </c>
      <c r="AX1531" s="7" t="s">
        <v>1370</v>
      </c>
    </row>
    <row r="1532" spans="1:50" ht="12.75" hidden="1" customHeight="1" outlineLevel="1">
      <c r="A1532" t="s">
        <v>820</v>
      </c>
      <c r="B1532" t="s">
        <v>475</v>
      </c>
      <c r="C1532" s="1">
        <f t="shared" si="581"/>
        <v>38810</v>
      </c>
      <c r="D1532" s="7">
        <f>IF(N1532&gt;0, RANK(N1532,(N1532:P1532,Q1532:AE1532)),0)</f>
        <v>1</v>
      </c>
      <c r="E1532" s="7">
        <f>IF(O1532&gt;0,RANK(O1532,(N1532:P1532,Q1532:AE1532)),0)</f>
        <v>2</v>
      </c>
      <c r="F1532" s="7">
        <f>IF(P1532&gt;0,RANK(P1532,(N1532:P1532,Q1532:AE1532)),0)</f>
        <v>0</v>
      </c>
      <c r="G1532" s="1">
        <f t="shared" si="569"/>
        <v>472</v>
      </c>
      <c r="H1532" s="2">
        <f t="shared" si="570"/>
        <v>1.2161813965472817E-2</v>
      </c>
      <c r="I1532" s="2"/>
      <c r="J1532" s="2">
        <f t="shared" si="582"/>
        <v>0.49726874516877095</v>
      </c>
      <c r="K1532" s="2">
        <f t="shared" si="583"/>
        <v>0.48510693120329812</v>
      </c>
      <c r="L1532" s="2">
        <f t="shared" si="584"/>
        <v>0</v>
      </c>
      <c r="M1532" s="2">
        <f t="shared" si="585"/>
        <v>1.7624323627930927E-2</v>
      </c>
      <c r="N1532" s="59">
        <v>19299</v>
      </c>
      <c r="O1532" s="59">
        <v>18827</v>
      </c>
      <c r="P1532" s="59"/>
      <c r="Q1532" s="59">
        <v>683</v>
      </c>
      <c r="R1532" s="59"/>
      <c r="S1532" s="59"/>
      <c r="T1532" s="59"/>
      <c r="U1532" s="59">
        <v>0</v>
      </c>
      <c r="V1532" s="59"/>
      <c r="W1532" s="59">
        <v>1</v>
      </c>
      <c r="X1532" s="59"/>
      <c r="Y1532" s="59"/>
      <c r="Z1532" s="59"/>
      <c r="AA1532" s="59"/>
      <c r="AB1532" s="59"/>
      <c r="AC1532" s="59"/>
      <c r="AD1532" s="59"/>
      <c r="AE1532" s="59"/>
      <c r="AG1532" s="7">
        <f>IF(Q1532&gt;0,RANK(Q1532,(N1532:P1532,Q1532:AE1532)),0)</f>
        <v>3</v>
      </c>
      <c r="AH1532" s="7">
        <f>IF(R1532&gt;0,RANK(R1532,(N1532:P1532,Q1532:AE1532)),0)</f>
        <v>0</v>
      </c>
      <c r="AI1532" s="7">
        <f>IF(T1532&gt;0,RANK(T1532,(N1532:P1532,Q1532:AE1532)),0)</f>
        <v>0</v>
      </c>
      <c r="AJ1532" s="7">
        <f>IF(S1532&gt;0,RANK(S1532,(N1532:P1532,Q1532:AE1532)),0)</f>
        <v>0</v>
      </c>
      <c r="AK1532" s="2">
        <f t="shared" si="586"/>
        <v>1.7598557072919352E-2</v>
      </c>
      <c r="AL1532" s="2">
        <f t="shared" si="587"/>
        <v>0</v>
      </c>
      <c r="AM1532" s="2">
        <f t="shared" si="588"/>
        <v>0</v>
      </c>
      <c r="AN1532" s="2">
        <f t="shared" si="589"/>
        <v>0</v>
      </c>
      <c r="AP1532" t="s">
        <v>820</v>
      </c>
      <c r="AQ1532" t="s">
        <v>475</v>
      </c>
      <c r="AT1532" s="97">
        <v>37</v>
      </c>
      <c r="AU1532" s="99">
        <v>147</v>
      </c>
      <c r="AV1532" s="103">
        <f t="shared" si="580"/>
        <v>37147</v>
      </c>
      <c r="AX1532" s="7" t="s">
        <v>1370</v>
      </c>
    </row>
    <row r="1533" spans="1:50" ht="12.75" hidden="1" customHeight="1" outlineLevel="1">
      <c r="A1533" t="s">
        <v>1986</v>
      </c>
      <c r="B1533" t="s">
        <v>475</v>
      </c>
      <c r="C1533" s="1">
        <f t="shared" si="581"/>
        <v>7067</v>
      </c>
      <c r="D1533" s="7">
        <f>IF(N1533&gt;0, RANK(N1533,(N1533:P1533,Q1533:AE1533)),0)</f>
        <v>2</v>
      </c>
      <c r="E1533" s="7">
        <f>IF(O1533&gt;0,RANK(O1533,(N1533:P1533,Q1533:AE1533)),0)</f>
        <v>1</v>
      </c>
      <c r="F1533" s="7">
        <f>IF(P1533&gt;0,RANK(P1533,(N1533:P1533,Q1533:AE1533)),0)</f>
        <v>0</v>
      </c>
      <c r="G1533" s="1">
        <f t="shared" si="569"/>
        <v>735</v>
      </c>
      <c r="H1533" s="2">
        <f t="shared" si="570"/>
        <v>0.10400452808829772</v>
      </c>
      <c r="I1533" s="2"/>
      <c r="J1533" s="2">
        <f t="shared" si="582"/>
        <v>0.43865855384179991</v>
      </c>
      <c r="K1533" s="2">
        <f t="shared" si="583"/>
        <v>0.5426630819300976</v>
      </c>
      <c r="L1533" s="2">
        <f t="shared" si="584"/>
        <v>0</v>
      </c>
      <c r="M1533" s="2">
        <f t="shared" si="585"/>
        <v>1.8678364228102429E-2</v>
      </c>
      <c r="N1533" s="59">
        <v>3100</v>
      </c>
      <c r="O1533" s="59">
        <v>3835</v>
      </c>
      <c r="P1533" s="59"/>
      <c r="Q1533" s="59">
        <v>132</v>
      </c>
      <c r="R1533" s="59"/>
      <c r="S1533" s="59"/>
      <c r="T1533" s="59"/>
      <c r="U1533" s="59">
        <v>0</v>
      </c>
      <c r="V1533" s="59"/>
      <c r="W1533" s="59">
        <v>0</v>
      </c>
      <c r="X1533" s="59"/>
      <c r="Y1533" s="59"/>
      <c r="Z1533" s="59"/>
      <c r="AA1533" s="59"/>
      <c r="AB1533" s="59"/>
      <c r="AC1533" s="59"/>
      <c r="AD1533" s="59"/>
      <c r="AE1533" s="59"/>
      <c r="AG1533" s="7">
        <f>IF(Q1533&gt;0,RANK(Q1533,(N1533:P1533,Q1533:AE1533)),0)</f>
        <v>3</v>
      </c>
      <c r="AH1533" s="7">
        <f>IF(R1533&gt;0,RANK(R1533,(N1533:P1533,Q1533:AE1533)),0)</f>
        <v>0</v>
      </c>
      <c r="AI1533" s="7">
        <f>IF(T1533&gt;0,RANK(T1533,(N1533:P1533,Q1533:AE1533)),0)</f>
        <v>0</v>
      </c>
      <c r="AJ1533" s="7">
        <f>IF(S1533&gt;0,RANK(S1533,(N1533:P1533,Q1533:AE1533)),0)</f>
        <v>0</v>
      </c>
      <c r="AK1533" s="2">
        <f t="shared" si="586"/>
        <v>1.867836422810245E-2</v>
      </c>
      <c r="AL1533" s="2">
        <f t="shared" si="587"/>
        <v>0</v>
      </c>
      <c r="AM1533" s="2">
        <f t="shared" si="588"/>
        <v>0</v>
      </c>
      <c r="AN1533" s="2">
        <f t="shared" si="589"/>
        <v>0</v>
      </c>
      <c r="AP1533" t="s">
        <v>1986</v>
      </c>
      <c r="AQ1533" t="s">
        <v>475</v>
      </c>
      <c r="AR1533">
        <v>11</v>
      </c>
      <c r="AT1533" s="97">
        <v>37</v>
      </c>
      <c r="AU1533" s="99">
        <v>149</v>
      </c>
      <c r="AV1533" s="103">
        <f t="shared" si="580"/>
        <v>37149</v>
      </c>
      <c r="AX1533" s="7" t="s">
        <v>1370</v>
      </c>
    </row>
    <row r="1534" spans="1:50" ht="12.75" hidden="1" customHeight="1" outlineLevel="1">
      <c r="A1534" t="s">
        <v>1268</v>
      </c>
      <c r="B1534" t="s">
        <v>475</v>
      </c>
      <c r="C1534" s="1">
        <f t="shared" si="581"/>
        <v>38213</v>
      </c>
      <c r="D1534" s="7">
        <f>IF(N1534&gt;0, RANK(N1534,(N1534:P1534,Q1534:AE1534)),0)</f>
        <v>2</v>
      </c>
      <c r="E1534" s="7">
        <f>IF(O1534&gt;0,RANK(O1534,(N1534:P1534,Q1534:AE1534)),0)</f>
        <v>1</v>
      </c>
      <c r="F1534" s="7">
        <f>IF(P1534&gt;0,RANK(P1534,(N1534:P1534,Q1534:AE1534)),0)</f>
        <v>0</v>
      </c>
      <c r="G1534" s="1">
        <f t="shared" si="569"/>
        <v>12013</v>
      </c>
      <c r="H1534" s="2">
        <f t="shared" si="570"/>
        <v>0.31436945542093003</v>
      </c>
      <c r="I1534" s="2"/>
      <c r="J1534" s="2">
        <f t="shared" si="582"/>
        <v>0.32591003061785256</v>
      </c>
      <c r="K1534" s="2">
        <f t="shared" si="583"/>
        <v>0.6402794860387826</v>
      </c>
      <c r="L1534" s="2">
        <f t="shared" si="584"/>
        <v>0</v>
      </c>
      <c r="M1534" s="2">
        <f t="shared" si="585"/>
        <v>3.3810483343364783E-2</v>
      </c>
      <c r="N1534" s="59">
        <v>12454</v>
      </c>
      <c r="O1534" s="59">
        <v>24467</v>
      </c>
      <c r="P1534" s="59"/>
      <c r="Q1534" s="59">
        <v>1292</v>
      </c>
      <c r="R1534" s="59"/>
      <c r="S1534" s="59"/>
      <c r="T1534" s="59"/>
      <c r="U1534" s="59">
        <v>0</v>
      </c>
      <c r="V1534" s="59"/>
      <c r="W1534" s="59">
        <v>0</v>
      </c>
      <c r="X1534" s="59"/>
      <c r="Y1534" s="59"/>
      <c r="Z1534" s="59"/>
      <c r="AA1534" s="59"/>
      <c r="AB1534" s="59"/>
      <c r="AC1534" s="59"/>
      <c r="AD1534" s="59"/>
      <c r="AE1534" s="59"/>
      <c r="AG1534" s="7">
        <f>IF(Q1534&gt;0,RANK(Q1534,(N1534:P1534,Q1534:AE1534)),0)</f>
        <v>3</v>
      </c>
      <c r="AH1534" s="7">
        <f>IF(R1534&gt;0,RANK(R1534,(N1534:P1534,Q1534:AE1534)),0)</f>
        <v>0</v>
      </c>
      <c r="AI1534" s="7">
        <f>IF(T1534&gt;0,RANK(T1534,(N1534:P1534,Q1534:AE1534)),0)</f>
        <v>0</v>
      </c>
      <c r="AJ1534" s="7">
        <f>IF(S1534&gt;0,RANK(S1534,(N1534:P1534,Q1534:AE1534)),0)</f>
        <v>0</v>
      </c>
      <c r="AK1534" s="2">
        <f t="shared" si="586"/>
        <v>3.3810483343364825E-2</v>
      </c>
      <c r="AL1534" s="2">
        <f t="shared" si="587"/>
        <v>0</v>
      </c>
      <c r="AM1534" s="2">
        <f t="shared" si="588"/>
        <v>0</v>
      </c>
      <c r="AN1534" s="2">
        <f t="shared" si="589"/>
        <v>0</v>
      </c>
      <c r="AP1534" t="s">
        <v>1268</v>
      </c>
      <c r="AQ1534" t="s">
        <v>475</v>
      </c>
      <c r="AR1534">
        <v>6</v>
      </c>
      <c r="AT1534" s="97">
        <v>37</v>
      </c>
      <c r="AU1534" s="99">
        <v>151</v>
      </c>
      <c r="AV1534" s="103">
        <f t="shared" si="580"/>
        <v>37151</v>
      </c>
      <c r="AX1534" s="7" t="s">
        <v>1370</v>
      </c>
    </row>
    <row r="1535" spans="1:50" ht="12.75" hidden="1" customHeight="1" outlineLevel="1">
      <c r="A1535" t="s">
        <v>428</v>
      </c>
      <c r="B1535" t="s">
        <v>475</v>
      </c>
      <c r="C1535" s="1">
        <f t="shared" si="581"/>
        <v>15195</v>
      </c>
      <c r="D1535" s="7">
        <f>IF(N1535&gt;0, RANK(N1535,(N1535:P1535,Q1535:AE1535)),0)</f>
        <v>1</v>
      </c>
      <c r="E1535" s="7">
        <f>IF(O1535&gt;0,RANK(O1535,(N1535:P1535,Q1535:AE1535)),0)</f>
        <v>2</v>
      </c>
      <c r="F1535" s="7">
        <f>IF(P1535&gt;0,RANK(P1535,(N1535:P1535,Q1535:AE1535)),0)</f>
        <v>0</v>
      </c>
      <c r="G1535" s="1">
        <f t="shared" si="569"/>
        <v>3867</v>
      </c>
      <c r="H1535" s="2">
        <f t="shared" si="570"/>
        <v>0.25449160908193486</v>
      </c>
      <c r="I1535" s="2"/>
      <c r="J1535" s="2">
        <f t="shared" si="582"/>
        <v>0.60394866732477792</v>
      </c>
      <c r="K1535" s="2">
        <f t="shared" si="583"/>
        <v>0.34945705824284307</v>
      </c>
      <c r="L1535" s="2">
        <f t="shared" si="584"/>
        <v>0</v>
      </c>
      <c r="M1535" s="2">
        <f t="shared" si="585"/>
        <v>4.6594274432379013E-2</v>
      </c>
      <c r="N1535" s="59">
        <v>9177</v>
      </c>
      <c r="O1535" s="59">
        <v>5310</v>
      </c>
      <c r="P1535" s="59"/>
      <c r="Q1535" s="59">
        <v>708</v>
      </c>
      <c r="R1535" s="59"/>
      <c r="S1535" s="59"/>
      <c r="T1535" s="59"/>
      <c r="U1535" s="59">
        <v>0</v>
      </c>
      <c r="V1535" s="59"/>
      <c r="W1535" s="59">
        <v>0</v>
      </c>
      <c r="X1535" s="59"/>
      <c r="Y1535" s="59"/>
      <c r="Z1535" s="59"/>
      <c r="AA1535" s="59"/>
      <c r="AB1535" s="59"/>
      <c r="AC1535" s="59"/>
      <c r="AD1535" s="59"/>
      <c r="AE1535" s="59"/>
      <c r="AG1535" s="7">
        <f>IF(Q1535&gt;0,RANK(Q1535,(N1535:P1535,Q1535:AE1535)),0)</f>
        <v>3</v>
      </c>
      <c r="AH1535" s="7">
        <f>IF(R1535&gt;0,RANK(R1535,(N1535:P1535,Q1535:AE1535)),0)</f>
        <v>0</v>
      </c>
      <c r="AI1535" s="7">
        <f>IF(T1535&gt;0,RANK(T1535,(N1535:P1535,Q1535:AE1535)),0)</f>
        <v>0</v>
      </c>
      <c r="AJ1535" s="7">
        <f>IF(S1535&gt;0,RANK(S1535,(N1535:P1535,Q1535:AE1535)),0)</f>
        <v>0</v>
      </c>
      <c r="AK1535" s="2">
        <f t="shared" si="586"/>
        <v>4.6594274432379075E-2</v>
      </c>
      <c r="AL1535" s="2">
        <f t="shared" si="587"/>
        <v>0</v>
      </c>
      <c r="AM1535" s="2">
        <f t="shared" si="588"/>
        <v>0</v>
      </c>
      <c r="AN1535" s="2">
        <f t="shared" si="589"/>
        <v>0</v>
      </c>
      <c r="AP1535" t="s">
        <v>428</v>
      </c>
      <c r="AQ1535" t="s">
        <v>475</v>
      </c>
      <c r="AR1535">
        <v>8</v>
      </c>
      <c r="AT1535" s="97">
        <v>37</v>
      </c>
      <c r="AU1535" s="99">
        <v>153</v>
      </c>
      <c r="AV1535" s="103">
        <f t="shared" si="580"/>
        <v>37153</v>
      </c>
      <c r="AX1535" s="7" t="s">
        <v>1370</v>
      </c>
    </row>
    <row r="1536" spans="1:50" ht="12.75" hidden="1" customHeight="1" outlineLevel="1">
      <c r="A1536" t="s">
        <v>1993</v>
      </c>
      <c r="B1536" t="s">
        <v>475</v>
      </c>
      <c r="C1536" s="1">
        <f t="shared" si="581"/>
        <v>31070</v>
      </c>
      <c r="D1536" s="7">
        <f>IF(N1536&gt;0, RANK(N1536,(N1536:P1536,Q1536:AE1536)),0)</f>
        <v>1</v>
      </c>
      <c r="E1536" s="7">
        <f>IF(O1536&gt;0,RANK(O1536,(N1536:P1536,Q1536:AE1536)),0)</f>
        <v>2</v>
      </c>
      <c r="F1536" s="7">
        <f>IF(P1536&gt;0,RANK(P1536,(N1536:P1536,Q1536:AE1536)),0)</f>
        <v>0</v>
      </c>
      <c r="G1536" s="1">
        <f t="shared" si="569"/>
        <v>12210</v>
      </c>
      <c r="H1536" s="2">
        <f t="shared" si="570"/>
        <v>0.39298358545220469</v>
      </c>
      <c r="I1536" s="2"/>
      <c r="J1536" s="2">
        <f t="shared" si="582"/>
        <v>0.68580624396523981</v>
      </c>
      <c r="K1536" s="2">
        <f t="shared" si="583"/>
        <v>0.29282265851303507</v>
      </c>
      <c r="L1536" s="2">
        <f t="shared" si="584"/>
        <v>0</v>
      </c>
      <c r="M1536" s="2">
        <f t="shared" si="585"/>
        <v>2.1371097521725113E-2</v>
      </c>
      <c r="N1536" s="59">
        <v>21308</v>
      </c>
      <c r="O1536" s="59">
        <v>9098</v>
      </c>
      <c r="P1536" s="59"/>
      <c r="Q1536" s="59">
        <v>664</v>
      </c>
      <c r="R1536" s="59"/>
      <c r="S1536" s="59"/>
      <c r="T1536" s="59"/>
      <c r="U1536" s="59">
        <v>0</v>
      </c>
      <c r="V1536" s="59"/>
      <c r="W1536" s="59">
        <v>0</v>
      </c>
      <c r="X1536" s="59"/>
      <c r="Y1536" s="59"/>
      <c r="Z1536" s="59"/>
      <c r="AA1536" s="59"/>
      <c r="AB1536" s="59"/>
      <c r="AC1536" s="59"/>
      <c r="AD1536" s="59"/>
      <c r="AE1536" s="59"/>
      <c r="AG1536" s="7">
        <f>IF(Q1536&gt;0,RANK(Q1536,(N1536:P1536,Q1536:AE1536)),0)</f>
        <v>3</v>
      </c>
      <c r="AH1536" s="7">
        <f>IF(R1536&gt;0,RANK(R1536,(N1536:P1536,Q1536:AE1536)),0)</f>
        <v>0</v>
      </c>
      <c r="AI1536" s="7">
        <f>IF(T1536&gt;0,RANK(T1536,(N1536:P1536,Q1536:AE1536)),0)</f>
        <v>0</v>
      </c>
      <c r="AJ1536" s="7">
        <f>IF(S1536&gt;0,RANK(S1536,(N1536:P1536,Q1536:AE1536)),0)</f>
        <v>0</v>
      </c>
      <c r="AK1536" s="2">
        <f t="shared" si="586"/>
        <v>2.1371097521725137E-2</v>
      </c>
      <c r="AL1536" s="2">
        <f t="shared" si="587"/>
        <v>0</v>
      </c>
      <c r="AM1536" s="2">
        <f t="shared" si="588"/>
        <v>0</v>
      </c>
      <c r="AN1536" s="2">
        <f t="shared" si="589"/>
        <v>0</v>
      </c>
      <c r="AP1536" t="s">
        <v>1993</v>
      </c>
      <c r="AQ1536" t="s">
        <v>475</v>
      </c>
      <c r="AR1536">
        <v>7</v>
      </c>
      <c r="AT1536" s="97">
        <v>37</v>
      </c>
      <c r="AU1536" s="99">
        <v>155</v>
      </c>
      <c r="AV1536" s="103">
        <f t="shared" si="580"/>
        <v>37155</v>
      </c>
      <c r="AX1536" s="7" t="s">
        <v>1370</v>
      </c>
    </row>
    <row r="1537" spans="1:50" ht="12.75" hidden="1" customHeight="1" outlineLevel="1">
      <c r="A1537" t="s">
        <v>1083</v>
      </c>
      <c r="B1537" t="s">
        <v>475</v>
      </c>
      <c r="C1537" s="1">
        <f t="shared" si="581"/>
        <v>30838</v>
      </c>
      <c r="D1537" s="7">
        <f>IF(N1537&gt;0, RANK(N1537,(N1537:P1537,Q1537:AE1537)),0)</f>
        <v>2</v>
      </c>
      <c r="E1537" s="7">
        <f>IF(O1537&gt;0,RANK(O1537,(N1537:P1537,Q1537:AE1537)),0)</f>
        <v>1</v>
      </c>
      <c r="F1537" s="7">
        <f>IF(P1537&gt;0,RANK(P1537,(N1537:P1537,Q1537:AE1537)),0)</f>
        <v>0</v>
      </c>
      <c r="G1537" s="1">
        <f t="shared" si="569"/>
        <v>85</v>
      </c>
      <c r="H1537" s="2">
        <f t="shared" si="570"/>
        <v>2.7563395810363835E-3</v>
      </c>
      <c r="I1537" s="2"/>
      <c r="J1537" s="2">
        <f t="shared" si="582"/>
        <v>0.47992736234515859</v>
      </c>
      <c r="K1537" s="2">
        <f t="shared" si="583"/>
        <v>0.48268370192619497</v>
      </c>
      <c r="L1537" s="2">
        <f t="shared" si="584"/>
        <v>0</v>
      </c>
      <c r="M1537" s="2">
        <f t="shared" si="585"/>
        <v>3.7388935728646489E-2</v>
      </c>
      <c r="N1537" s="59">
        <v>14800</v>
      </c>
      <c r="O1537" s="59">
        <v>14885</v>
      </c>
      <c r="P1537" s="59"/>
      <c r="Q1537" s="59">
        <v>1153</v>
      </c>
      <c r="R1537" s="59"/>
      <c r="S1537" s="59"/>
      <c r="T1537" s="59"/>
      <c r="U1537" s="59">
        <v>0</v>
      </c>
      <c r="V1537" s="59"/>
      <c r="W1537" s="59">
        <v>0</v>
      </c>
      <c r="X1537" s="59"/>
      <c r="Y1537" s="59"/>
      <c r="Z1537" s="59"/>
      <c r="AA1537" s="59"/>
      <c r="AB1537" s="59"/>
      <c r="AC1537" s="59"/>
      <c r="AD1537" s="59"/>
      <c r="AE1537" s="59"/>
      <c r="AG1537" s="7">
        <f>IF(Q1537&gt;0,RANK(Q1537,(N1537:P1537,Q1537:AE1537)),0)</f>
        <v>3</v>
      </c>
      <c r="AH1537" s="7">
        <f>IF(R1537&gt;0,RANK(R1537,(N1537:P1537,Q1537:AE1537)),0)</f>
        <v>0</v>
      </c>
      <c r="AI1537" s="7">
        <f>IF(T1537&gt;0,RANK(T1537,(N1537:P1537,Q1537:AE1537)),0)</f>
        <v>0</v>
      </c>
      <c r="AJ1537" s="7">
        <f>IF(S1537&gt;0,RANK(S1537,(N1537:P1537,Q1537:AE1537)),0)</f>
        <v>0</v>
      </c>
      <c r="AK1537" s="2">
        <f t="shared" si="586"/>
        <v>3.7388935728646475E-2</v>
      </c>
      <c r="AL1537" s="2">
        <f t="shared" si="587"/>
        <v>0</v>
      </c>
      <c r="AM1537" s="2">
        <f t="shared" si="588"/>
        <v>0</v>
      </c>
      <c r="AN1537" s="2">
        <f t="shared" si="589"/>
        <v>0</v>
      </c>
      <c r="AP1537" t="s">
        <v>1083</v>
      </c>
      <c r="AQ1537" t="s">
        <v>475</v>
      </c>
      <c r="AT1537" s="97">
        <v>37</v>
      </c>
      <c r="AU1537" s="99">
        <v>157</v>
      </c>
      <c r="AV1537" s="103">
        <f t="shared" si="580"/>
        <v>37157</v>
      </c>
      <c r="AX1537" s="7" t="s">
        <v>1370</v>
      </c>
    </row>
    <row r="1538" spans="1:50" ht="12.75" hidden="1" customHeight="1" outlineLevel="1">
      <c r="A1538" t="s">
        <v>1972</v>
      </c>
      <c r="B1538" t="s">
        <v>475</v>
      </c>
      <c r="C1538" s="1">
        <f t="shared" si="581"/>
        <v>42431</v>
      </c>
      <c r="D1538" s="7">
        <f>IF(N1538&gt;0, RANK(N1538,(N1538:P1538,Q1538:AE1538)),0)</f>
        <v>2</v>
      </c>
      <c r="E1538" s="7">
        <f>IF(O1538&gt;0,RANK(O1538,(N1538:P1538,Q1538:AE1538)),0)</f>
        <v>1</v>
      </c>
      <c r="F1538" s="7">
        <f>IF(P1538&gt;0,RANK(P1538,(N1538:P1538,Q1538:AE1538)),0)</f>
        <v>0</v>
      </c>
      <c r="G1538" s="1">
        <f t="shared" si="569"/>
        <v>8497</v>
      </c>
      <c r="H1538" s="2">
        <f t="shared" si="570"/>
        <v>0.20025453088543754</v>
      </c>
      <c r="I1538" s="2"/>
      <c r="J1538" s="2">
        <f t="shared" si="582"/>
        <v>0.37347693903042589</v>
      </c>
      <c r="K1538" s="2">
        <f t="shared" si="583"/>
        <v>0.57373146991586343</v>
      </c>
      <c r="L1538" s="2">
        <f t="shared" si="584"/>
        <v>0</v>
      </c>
      <c r="M1538" s="2">
        <f t="shared" si="585"/>
        <v>5.2791591053710674E-2</v>
      </c>
      <c r="N1538" s="59">
        <v>15847</v>
      </c>
      <c r="O1538" s="59">
        <v>24344</v>
      </c>
      <c r="P1538" s="59"/>
      <c r="Q1538" s="59">
        <v>2239</v>
      </c>
      <c r="R1538" s="59"/>
      <c r="S1538" s="59"/>
      <c r="T1538" s="59"/>
      <c r="U1538" s="59">
        <v>1</v>
      </c>
      <c r="V1538" s="59"/>
      <c r="W1538" s="59">
        <v>0</v>
      </c>
      <c r="X1538" s="59"/>
      <c r="Y1538" s="59"/>
      <c r="Z1538" s="59"/>
      <c r="AA1538" s="59"/>
      <c r="AB1538" s="59"/>
      <c r="AC1538" s="59"/>
      <c r="AD1538" s="59"/>
      <c r="AE1538" s="59"/>
      <c r="AG1538" s="7">
        <f>IF(Q1538&gt;0,RANK(Q1538,(N1538:P1538,Q1538:AE1538)),0)</f>
        <v>3</v>
      </c>
      <c r="AH1538" s="7">
        <f>IF(R1538&gt;0,RANK(R1538,(N1538:P1538,Q1538:AE1538)),0)</f>
        <v>0</v>
      </c>
      <c r="AI1538" s="7">
        <f>IF(T1538&gt;0,RANK(T1538,(N1538:P1538,Q1538:AE1538)),0)</f>
        <v>0</v>
      </c>
      <c r="AJ1538" s="7">
        <f>IF(S1538&gt;0,RANK(S1538,(N1538:P1538,Q1538:AE1538)),0)</f>
        <v>0</v>
      </c>
      <c r="AK1538" s="2">
        <f t="shared" si="586"/>
        <v>5.276802337913318E-2</v>
      </c>
      <c r="AL1538" s="2">
        <f t="shared" si="587"/>
        <v>0</v>
      </c>
      <c r="AM1538" s="2">
        <f t="shared" si="588"/>
        <v>0</v>
      </c>
      <c r="AN1538" s="2">
        <f t="shared" si="589"/>
        <v>0</v>
      </c>
      <c r="AP1538" t="s">
        <v>1972</v>
      </c>
      <c r="AQ1538" t="s">
        <v>475</v>
      </c>
      <c r="AT1538" s="97">
        <v>37</v>
      </c>
      <c r="AU1538" s="99">
        <v>159</v>
      </c>
      <c r="AV1538" s="103">
        <f t="shared" si="580"/>
        <v>37159</v>
      </c>
      <c r="AX1538" s="7" t="s">
        <v>1370</v>
      </c>
    </row>
    <row r="1539" spans="1:50" ht="12.75" hidden="1" customHeight="1" outlineLevel="1">
      <c r="A1539" t="s">
        <v>1664</v>
      </c>
      <c r="B1539" t="s">
        <v>475</v>
      </c>
      <c r="C1539" s="1">
        <f t="shared" si="581"/>
        <v>20168</v>
      </c>
      <c r="D1539" s="7">
        <f>IF(N1539&gt;0, RANK(N1539,(N1539:P1539,Q1539:AE1539)),0)</f>
        <v>2</v>
      </c>
      <c r="E1539" s="7">
        <f>IF(O1539&gt;0,RANK(O1539,(N1539:P1539,Q1539:AE1539)),0)</f>
        <v>1</v>
      </c>
      <c r="F1539" s="7">
        <f>IF(P1539&gt;0,RANK(P1539,(N1539:P1539,Q1539:AE1539)),0)</f>
        <v>0</v>
      </c>
      <c r="G1539" s="1">
        <f t="shared" si="569"/>
        <v>2202</v>
      </c>
      <c r="H1539" s="2">
        <f t="shared" si="570"/>
        <v>0.10918286394287981</v>
      </c>
      <c r="I1539" s="2"/>
      <c r="J1539" s="2">
        <f t="shared" si="582"/>
        <v>0.42780642602142005</v>
      </c>
      <c r="K1539" s="2">
        <f t="shared" si="583"/>
        <v>0.53698928996429984</v>
      </c>
      <c r="L1539" s="2">
        <f t="shared" si="584"/>
        <v>0</v>
      </c>
      <c r="M1539" s="2">
        <f t="shared" si="585"/>
        <v>3.5204284014280107E-2</v>
      </c>
      <c r="N1539" s="59">
        <v>8628</v>
      </c>
      <c r="O1539" s="59">
        <v>10830</v>
      </c>
      <c r="P1539" s="59"/>
      <c r="Q1539" s="59">
        <v>710</v>
      </c>
      <c r="R1539" s="59"/>
      <c r="S1539" s="59"/>
      <c r="T1539" s="59"/>
      <c r="U1539" s="59">
        <v>0</v>
      </c>
      <c r="V1539" s="59"/>
      <c r="W1539" s="59">
        <v>0</v>
      </c>
      <c r="X1539" s="59"/>
      <c r="Y1539" s="59"/>
      <c r="Z1539" s="59"/>
      <c r="AA1539" s="59"/>
      <c r="AB1539" s="59"/>
      <c r="AC1539" s="59"/>
      <c r="AD1539" s="59"/>
      <c r="AE1539" s="59"/>
      <c r="AG1539" s="7">
        <f>IF(Q1539&gt;0,RANK(Q1539,(N1539:P1539,Q1539:AE1539)),0)</f>
        <v>3</v>
      </c>
      <c r="AH1539" s="7">
        <f>IF(R1539&gt;0,RANK(R1539,(N1539:P1539,Q1539:AE1539)),0)</f>
        <v>0</v>
      </c>
      <c r="AI1539" s="7">
        <f>IF(T1539&gt;0,RANK(T1539,(N1539:P1539,Q1539:AE1539)),0)</f>
        <v>0</v>
      </c>
      <c r="AJ1539" s="7">
        <f>IF(S1539&gt;0,RANK(S1539,(N1539:P1539,Q1539:AE1539)),0)</f>
        <v>0</v>
      </c>
      <c r="AK1539" s="2">
        <f t="shared" si="586"/>
        <v>3.5204284014280045E-2</v>
      </c>
      <c r="AL1539" s="2">
        <f t="shared" si="587"/>
        <v>0</v>
      </c>
      <c r="AM1539" s="2">
        <f t="shared" si="588"/>
        <v>0</v>
      </c>
      <c r="AN1539" s="2">
        <f t="shared" si="589"/>
        <v>0</v>
      </c>
      <c r="AP1539" t="s">
        <v>1664</v>
      </c>
      <c r="AQ1539" t="s">
        <v>475</v>
      </c>
      <c r="AT1539" s="97">
        <v>37</v>
      </c>
      <c r="AU1539" s="99">
        <v>161</v>
      </c>
      <c r="AV1539" s="103">
        <f t="shared" si="580"/>
        <v>37161</v>
      </c>
      <c r="AX1539" s="7" t="s">
        <v>1370</v>
      </c>
    </row>
    <row r="1540" spans="1:50" ht="12.75" hidden="1" customHeight="1" outlineLevel="1">
      <c r="A1540" t="s">
        <v>2402</v>
      </c>
      <c r="B1540" t="s">
        <v>475</v>
      </c>
      <c r="C1540" s="1">
        <f t="shared" si="581"/>
        <v>18925</v>
      </c>
      <c r="D1540" s="7">
        <f>IF(N1540&gt;0, RANK(N1540,(N1540:P1540,Q1540:AE1540)),0)</f>
        <v>2</v>
      </c>
      <c r="E1540" s="7">
        <f>IF(O1540&gt;0,RANK(O1540,(N1540:P1540,Q1540:AE1540)),0)</f>
        <v>1</v>
      </c>
      <c r="F1540" s="7">
        <f>IF(P1540&gt;0,RANK(P1540,(N1540:P1540,Q1540:AE1540)),0)</f>
        <v>0</v>
      </c>
      <c r="G1540" s="1">
        <f t="shared" si="569"/>
        <v>1205</v>
      </c>
      <c r="H1540" s="2">
        <f t="shared" si="570"/>
        <v>6.3672391017173049E-2</v>
      </c>
      <c r="I1540" s="2"/>
      <c r="J1540" s="2">
        <f t="shared" si="582"/>
        <v>0.46182298546895639</v>
      </c>
      <c r="K1540" s="2">
        <f t="shared" si="583"/>
        <v>0.52549537648612943</v>
      </c>
      <c r="L1540" s="2">
        <f t="shared" si="584"/>
        <v>0</v>
      </c>
      <c r="M1540" s="2">
        <f t="shared" si="585"/>
        <v>1.2681638044914179E-2</v>
      </c>
      <c r="N1540" s="59">
        <v>8740</v>
      </c>
      <c r="O1540" s="59">
        <v>9945</v>
      </c>
      <c r="P1540" s="59"/>
      <c r="Q1540" s="59">
        <v>240</v>
      </c>
      <c r="R1540" s="59"/>
      <c r="S1540" s="59"/>
      <c r="T1540" s="59"/>
      <c r="U1540" s="59">
        <v>0</v>
      </c>
      <c r="V1540" s="59"/>
      <c r="W1540" s="59">
        <v>0</v>
      </c>
      <c r="X1540" s="59"/>
      <c r="Y1540" s="59"/>
      <c r="Z1540" s="59"/>
      <c r="AA1540" s="59"/>
      <c r="AB1540" s="59"/>
      <c r="AC1540" s="59"/>
      <c r="AD1540" s="59"/>
      <c r="AE1540" s="59"/>
      <c r="AG1540" s="7">
        <f>IF(Q1540&gt;0,RANK(Q1540,(N1540:P1540,Q1540:AE1540)),0)</f>
        <v>3</v>
      </c>
      <c r="AH1540" s="7">
        <f>IF(R1540&gt;0,RANK(R1540,(N1540:P1540,Q1540:AE1540)),0)</f>
        <v>0</v>
      </c>
      <c r="AI1540" s="7">
        <f>IF(T1540&gt;0,RANK(T1540,(N1540:P1540,Q1540:AE1540)),0)</f>
        <v>0</v>
      </c>
      <c r="AJ1540" s="7">
        <f>IF(S1540&gt;0,RANK(S1540,(N1540:P1540,Q1540:AE1540)),0)</f>
        <v>0</v>
      </c>
      <c r="AK1540" s="2">
        <f t="shared" si="586"/>
        <v>1.2681638044914135E-2</v>
      </c>
      <c r="AL1540" s="2">
        <f t="shared" si="587"/>
        <v>0</v>
      </c>
      <c r="AM1540" s="2">
        <f t="shared" si="588"/>
        <v>0</v>
      </c>
      <c r="AN1540" s="2">
        <f t="shared" si="589"/>
        <v>0</v>
      </c>
      <c r="AP1540" t="s">
        <v>2402</v>
      </c>
      <c r="AQ1540" t="s">
        <v>475</v>
      </c>
      <c r="AT1540" s="97">
        <v>37</v>
      </c>
      <c r="AU1540" s="99">
        <v>163</v>
      </c>
      <c r="AV1540" s="103">
        <f t="shared" si="580"/>
        <v>37163</v>
      </c>
      <c r="AX1540" s="7" t="s">
        <v>1370</v>
      </c>
    </row>
    <row r="1541" spans="1:50" ht="12.75" hidden="1" customHeight="1" outlineLevel="1">
      <c r="A1541" t="s">
        <v>127</v>
      </c>
      <c r="B1541" t="s">
        <v>475</v>
      </c>
      <c r="C1541" s="1">
        <f t="shared" si="581"/>
        <v>8753</v>
      </c>
      <c r="D1541" s="7">
        <f>IF(N1541&gt;0, RANK(N1541,(N1541:P1541,Q1541:AE1541)),0)</f>
        <v>1</v>
      </c>
      <c r="E1541" s="7">
        <f>IF(O1541&gt;0,RANK(O1541,(N1541:P1541,Q1541:AE1541)),0)</f>
        <v>2</v>
      </c>
      <c r="F1541" s="7">
        <f>IF(P1541&gt;0,RANK(P1541,(N1541:P1541,Q1541:AE1541)),0)</f>
        <v>0</v>
      </c>
      <c r="G1541" s="1">
        <f t="shared" si="569"/>
        <v>2766</v>
      </c>
      <c r="H1541" s="2">
        <f t="shared" si="570"/>
        <v>0.31600594082029021</v>
      </c>
      <c r="I1541" s="2"/>
      <c r="J1541" s="2">
        <f t="shared" si="582"/>
        <v>0.65006283559922318</v>
      </c>
      <c r="K1541" s="2">
        <f t="shared" si="583"/>
        <v>0.33405689477893291</v>
      </c>
      <c r="L1541" s="2">
        <f t="shared" si="584"/>
        <v>0</v>
      </c>
      <c r="M1541" s="2">
        <f t="shared" si="585"/>
        <v>1.5880269621843912E-2</v>
      </c>
      <c r="N1541" s="59">
        <v>5690</v>
      </c>
      <c r="O1541" s="59">
        <v>2924</v>
      </c>
      <c r="P1541" s="59"/>
      <c r="Q1541" s="59">
        <v>139</v>
      </c>
      <c r="R1541" s="59"/>
      <c r="S1541" s="59"/>
      <c r="T1541" s="59"/>
      <c r="U1541" s="59">
        <v>0</v>
      </c>
      <c r="V1541" s="59"/>
      <c r="W1541" s="59">
        <v>0</v>
      </c>
      <c r="X1541" s="59"/>
      <c r="Y1541" s="59"/>
      <c r="Z1541" s="59"/>
      <c r="AA1541" s="59"/>
      <c r="AB1541" s="59"/>
      <c r="AC1541" s="59"/>
      <c r="AD1541" s="59"/>
      <c r="AE1541" s="59"/>
      <c r="AG1541" s="7">
        <f>IF(Q1541&gt;0,RANK(Q1541,(N1541:P1541,Q1541:AE1541)),0)</f>
        <v>3</v>
      </c>
      <c r="AH1541" s="7">
        <f>IF(R1541&gt;0,RANK(R1541,(N1541:P1541,Q1541:AE1541)),0)</f>
        <v>0</v>
      </c>
      <c r="AI1541" s="7">
        <f>IF(T1541&gt;0,RANK(T1541,(N1541:P1541,Q1541:AE1541)),0)</f>
        <v>0</v>
      </c>
      <c r="AJ1541" s="7">
        <f>IF(S1541&gt;0,RANK(S1541,(N1541:P1541,Q1541:AE1541)),0)</f>
        <v>0</v>
      </c>
      <c r="AK1541" s="2">
        <f t="shared" si="586"/>
        <v>1.588026962184394E-2</v>
      </c>
      <c r="AL1541" s="2">
        <f t="shared" si="587"/>
        <v>0</v>
      </c>
      <c r="AM1541" s="2">
        <f t="shared" si="588"/>
        <v>0</v>
      </c>
      <c r="AN1541" s="2">
        <f t="shared" si="589"/>
        <v>0</v>
      </c>
      <c r="AP1541" t="s">
        <v>127</v>
      </c>
      <c r="AQ1541" t="s">
        <v>475</v>
      </c>
      <c r="AT1541" s="97">
        <v>37</v>
      </c>
      <c r="AU1541" s="99">
        <v>165</v>
      </c>
      <c r="AV1541" s="103">
        <f t="shared" si="580"/>
        <v>37165</v>
      </c>
      <c r="AX1541" s="7" t="s">
        <v>1370</v>
      </c>
    </row>
    <row r="1542" spans="1:50" ht="12.75" hidden="1" customHeight="1" outlineLevel="1">
      <c r="A1542" t="s">
        <v>1516</v>
      </c>
      <c r="B1542" t="s">
        <v>475</v>
      </c>
      <c r="C1542" s="1">
        <f t="shared" si="581"/>
        <v>21614</v>
      </c>
      <c r="D1542" s="7">
        <f>IF(N1542&gt;0, RANK(N1542,(N1542:P1542,Q1542:AE1542)),0)</f>
        <v>2</v>
      </c>
      <c r="E1542" s="7">
        <f>IF(O1542&gt;0,RANK(O1542,(N1542:P1542,Q1542:AE1542)),0)</f>
        <v>1</v>
      </c>
      <c r="F1542" s="7">
        <f>IF(P1542&gt;0,RANK(P1542,(N1542:P1542,Q1542:AE1542)),0)</f>
        <v>0</v>
      </c>
      <c r="G1542" s="1">
        <f t="shared" si="569"/>
        <v>3768</v>
      </c>
      <c r="H1542" s="2">
        <f t="shared" si="570"/>
        <v>0.17433145183677246</v>
      </c>
      <c r="I1542" s="2"/>
      <c r="J1542" s="2">
        <f t="shared" si="582"/>
        <v>0.39460534838530581</v>
      </c>
      <c r="K1542" s="2">
        <f t="shared" si="583"/>
        <v>0.56893680022207826</v>
      </c>
      <c r="L1542" s="2">
        <f t="shared" si="584"/>
        <v>0</v>
      </c>
      <c r="M1542" s="2">
        <f t="shared" si="585"/>
        <v>3.6457851392615925E-2</v>
      </c>
      <c r="N1542" s="59">
        <v>8529</v>
      </c>
      <c r="O1542" s="59">
        <v>12297</v>
      </c>
      <c r="P1542" s="59"/>
      <c r="Q1542" s="59">
        <v>788</v>
      </c>
      <c r="R1542" s="59"/>
      <c r="S1542" s="59"/>
      <c r="T1542" s="59"/>
      <c r="U1542" s="59">
        <v>0</v>
      </c>
      <c r="V1542" s="59"/>
      <c r="W1542" s="59">
        <v>0</v>
      </c>
      <c r="X1542" s="59"/>
      <c r="Y1542" s="59"/>
      <c r="Z1542" s="59"/>
      <c r="AA1542" s="59"/>
      <c r="AB1542" s="59"/>
      <c r="AC1542" s="59"/>
      <c r="AD1542" s="59"/>
      <c r="AE1542" s="59"/>
      <c r="AG1542" s="7">
        <f>IF(Q1542&gt;0,RANK(Q1542,(N1542:P1542,Q1542:AE1542)),0)</f>
        <v>3</v>
      </c>
      <c r="AH1542" s="7">
        <f>IF(R1542&gt;0,RANK(R1542,(N1542:P1542,Q1542:AE1542)),0)</f>
        <v>0</v>
      </c>
      <c r="AI1542" s="7">
        <f>IF(T1542&gt;0,RANK(T1542,(N1542:P1542,Q1542:AE1542)),0)</f>
        <v>0</v>
      </c>
      <c r="AJ1542" s="7">
        <f>IF(S1542&gt;0,RANK(S1542,(N1542:P1542,Q1542:AE1542)),0)</f>
        <v>0</v>
      </c>
      <c r="AK1542" s="2">
        <f t="shared" si="586"/>
        <v>3.6457851392615898E-2</v>
      </c>
      <c r="AL1542" s="2">
        <f t="shared" si="587"/>
        <v>0</v>
      </c>
      <c r="AM1542" s="2">
        <f t="shared" si="588"/>
        <v>0</v>
      </c>
      <c r="AN1542" s="2">
        <f t="shared" si="589"/>
        <v>0</v>
      </c>
      <c r="AP1542" t="s">
        <v>1516</v>
      </c>
      <c r="AQ1542" t="s">
        <v>475</v>
      </c>
      <c r="AR1542">
        <v>8</v>
      </c>
      <c r="AT1542" s="97">
        <v>37</v>
      </c>
      <c r="AU1542" s="99">
        <v>167</v>
      </c>
      <c r="AV1542" s="103">
        <f t="shared" si="580"/>
        <v>37167</v>
      </c>
      <c r="AX1542" s="7" t="s">
        <v>1370</v>
      </c>
    </row>
    <row r="1543" spans="1:50" ht="12.75" hidden="1" customHeight="1" outlineLevel="1">
      <c r="A1543" t="s">
        <v>1517</v>
      </c>
      <c r="B1543" t="s">
        <v>475</v>
      </c>
      <c r="C1543" s="1">
        <f t="shared" si="581"/>
        <v>16596</v>
      </c>
      <c r="D1543" s="7">
        <f>IF(N1543&gt;0, RANK(N1543,(N1543:P1543,Q1543:AE1543)),0)</f>
        <v>2</v>
      </c>
      <c r="E1543" s="7">
        <f>IF(O1543&gt;0,RANK(O1543,(N1543:P1543,Q1543:AE1543)),0)</f>
        <v>1</v>
      </c>
      <c r="F1543" s="7">
        <f>IF(P1543&gt;0,RANK(P1543,(N1543:P1543,Q1543:AE1543)),0)</f>
        <v>0</v>
      </c>
      <c r="G1543" s="1">
        <f t="shared" si="569"/>
        <v>2150</v>
      </c>
      <c r="H1543" s="2">
        <f t="shared" si="570"/>
        <v>0.12954928898529766</v>
      </c>
      <c r="I1543" s="2"/>
      <c r="J1543" s="2">
        <f t="shared" si="582"/>
        <v>0.420764039527597</v>
      </c>
      <c r="K1543" s="2">
        <f t="shared" si="583"/>
        <v>0.55031332851289472</v>
      </c>
      <c r="L1543" s="2">
        <f t="shared" si="584"/>
        <v>0</v>
      </c>
      <c r="M1543" s="2">
        <f t="shared" si="585"/>
        <v>2.8922631959508283E-2</v>
      </c>
      <c r="N1543" s="59">
        <v>6983</v>
      </c>
      <c r="O1543" s="59">
        <v>9133</v>
      </c>
      <c r="P1543" s="59"/>
      <c r="Q1543" s="59">
        <v>480</v>
      </c>
      <c r="R1543" s="59"/>
      <c r="S1543" s="59"/>
      <c r="T1543" s="59"/>
      <c r="U1543" s="59">
        <v>0</v>
      </c>
      <c r="V1543" s="59"/>
      <c r="W1543" s="59">
        <v>0</v>
      </c>
      <c r="X1543" s="59"/>
      <c r="Y1543" s="59"/>
      <c r="Z1543" s="59"/>
      <c r="AA1543" s="59"/>
      <c r="AB1543" s="59"/>
      <c r="AC1543" s="59"/>
      <c r="AD1543" s="59"/>
      <c r="AE1543" s="59"/>
      <c r="AG1543" s="7">
        <f>IF(Q1543&gt;0,RANK(Q1543,(N1543:P1543,Q1543:AE1543)),0)</f>
        <v>3</v>
      </c>
      <c r="AH1543" s="7">
        <f>IF(R1543&gt;0,RANK(R1543,(N1543:P1543,Q1543:AE1543)),0)</f>
        <v>0</v>
      </c>
      <c r="AI1543" s="7">
        <f>IF(T1543&gt;0,RANK(T1543,(N1543:P1543,Q1543:AE1543)),0)</f>
        <v>0</v>
      </c>
      <c r="AJ1543" s="7">
        <f>IF(S1543&gt;0,RANK(S1543,(N1543:P1543,Q1543:AE1543)),0)</f>
        <v>0</v>
      </c>
      <c r="AK1543" s="2">
        <f t="shared" si="586"/>
        <v>2.8922631959508314E-2</v>
      </c>
      <c r="AL1543" s="2">
        <f t="shared" si="587"/>
        <v>0</v>
      </c>
      <c r="AM1543" s="2">
        <f t="shared" si="588"/>
        <v>0</v>
      </c>
      <c r="AN1543" s="2">
        <f t="shared" si="589"/>
        <v>0</v>
      </c>
      <c r="AP1543" t="s">
        <v>1517</v>
      </c>
      <c r="AQ1543" t="s">
        <v>475</v>
      </c>
      <c r="AR1543">
        <v>5</v>
      </c>
      <c r="AT1543" s="97">
        <v>37</v>
      </c>
      <c r="AU1543" s="99">
        <v>169</v>
      </c>
      <c r="AV1543" s="103">
        <f t="shared" si="580"/>
        <v>37169</v>
      </c>
      <c r="AX1543" s="7" t="s">
        <v>1370</v>
      </c>
    </row>
    <row r="1544" spans="1:50" ht="12.75" hidden="1" customHeight="1" outlineLevel="1">
      <c r="A1544" t="s">
        <v>802</v>
      </c>
      <c r="B1544" t="s">
        <v>475</v>
      </c>
      <c r="C1544" s="1">
        <f t="shared" si="581"/>
        <v>23396</v>
      </c>
      <c r="D1544" s="7">
        <f>IF(N1544&gt;0, RANK(N1544,(N1544:P1544,Q1544:AE1544)),0)</f>
        <v>2</v>
      </c>
      <c r="E1544" s="7">
        <f>IF(O1544&gt;0,RANK(O1544,(N1544:P1544,Q1544:AE1544)),0)</f>
        <v>1</v>
      </c>
      <c r="F1544" s="7">
        <f>IF(P1544&gt;0,RANK(P1544,(N1544:P1544,Q1544:AE1544)),0)</f>
        <v>0</v>
      </c>
      <c r="G1544" s="1">
        <f t="shared" ref="G1544:G1607" si="590">IF(C1544&gt;0,MAX(N1544:P1544)-LARGE(N1544:P1544,2),0)</f>
        <v>2179</v>
      </c>
      <c r="H1544" s="2">
        <f t="shared" ref="H1544:H1607" si="591">IF(C1544&gt;0,G1544/C1544,0)</f>
        <v>9.3135578731407084E-2</v>
      </c>
      <c r="I1544" s="2"/>
      <c r="J1544" s="2">
        <f t="shared" si="582"/>
        <v>0.44396478030432551</v>
      </c>
      <c r="K1544" s="2">
        <f t="shared" si="583"/>
        <v>0.53710035903573261</v>
      </c>
      <c r="L1544" s="2">
        <f t="shared" si="584"/>
        <v>0</v>
      </c>
      <c r="M1544" s="2">
        <f t="shared" si="585"/>
        <v>1.8934860659941877E-2</v>
      </c>
      <c r="N1544" s="59">
        <v>10387</v>
      </c>
      <c r="O1544" s="59">
        <v>12566</v>
      </c>
      <c r="P1544" s="59"/>
      <c r="Q1544" s="59">
        <v>443</v>
      </c>
      <c r="R1544" s="59"/>
      <c r="S1544" s="59"/>
      <c r="T1544" s="59"/>
      <c r="U1544" s="59">
        <v>0</v>
      </c>
      <c r="V1544" s="59"/>
      <c r="W1544" s="59">
        <v>0</v>
      </c>
      <c r="X1544" s="59"/>
      <c r="Y1544" s="59"/>
      <c r="Z1544" s="59"/>
      <c r="AA1544" s="59"/>
      <c r="AB1544" s="59"/>
      <c r="AC1544" s="59"/>
      <c r="AD1544" s="59"/>
      <c r="AE1544" s="59"/>
      <c r="AG1544" s="7">
        <f>IF(Q1544&gt;0,RANK(Q1544,(N1544:P1544,Q1544:AE1544)),0)</f>
        <v>3</v>
      </c>
      <c r="AH1544" s="7">
        <f>IF(R1544&gt;0,RANK(R1544,(N1544:P1544,Q1544:AE1544)),0)</f>
        <v>0</v>
      </c>
      <c r="AI1544" s="7">
        <f>IF(T1544&gt;0,RANK(T1544,(N1544:P1544,Q1544:AE1544)),0)</f>
        <v>0</v>
      </c>
      <c r="AJ1544" s="7">
        <f>IF(S1544&gt;0,RANK(S1544,(N1544:P1544,Q1544:AE1544)),0)</f>
        <v>0</v>
      </c>
      <c r="AK1544" s="2">
        <f t="shared" si="586"/>
        <v>1.893486065994187E-2</v>
      </c>
      <c r="AL1544" s="2">
        <f t="shared" si="587"/>
        <v>0</v>
      </c>
      <c r="AM1544" s="2">
        <f t="shared" si="588"/>
        <v>0</v>
      </c>
      <c r="AN1544" s="2">
        <f t="shared" si="589"/>
        <v>0</v>
      </c>
      <c r="AP1544" t="s">
        <v>802</v>
      </c>
      <c r="AQ1544" t="s">
        <v>475</v>
      </c>
      <c r="AR1544">
        <v>5</v>
      </c>
      <c r="AT1544" s="97">
        <v>37</v>
      </c>
      <c r="AU1544" s="99">
        <v>171</v>
      </c>
      <c r="AV1544" s="103">
        <f t="shared" si="580"/>
        <v>37171</v>
      </c>
      <c r="AX1544" s="7" t="s">
        <v>1370</v>
      </c>
    </row>
    <row r="1545" spans="1:50" ht="12.75" hidden="1" customHeight="1" outlineLevel="1">
      <c r="A1545" t="s">
        <v>1933</v>
      </c>
      <c r="B1545" t="s">
        <v>475</v>
      </c>
      <c r="C1545" s="1">
        <f t="shared" si="581"/>
        <v>4275</v>
      </c>
      <c r="D1545" s="7">
        <f>IF(N1545&gt;0, RANK(N1545,(N1545:P1545,Q1545:AE1545)),0)</f>
        <v>1</v>
      </c>
      <c r="E1545" s="7">
        <f>IF(O1545&gt;0,RANK(O1545,(N1545:P1545,Q1545:AE1545)),0)</f>
        <v>2</v>
      </c>
      <c r="F1545" s="7">
        <f>IF(P1545&gt;0,RANK(P1545,(N1545:P1545,Q1545:AE1545)),0)</f>
        <v>0</v>
      </c>
      <c r="G1545" s="1">
        <f t="shared" si="590"/>
        <v>253</v>
      </c>
      <c r="H1545" s="2">
        <f t="shared" si="591"/>
        <v>5.9181286549707605E-2</v>
      </c>
      <c r="I1545" s="2"/>
      <c r="J1545" s="2">
        <f t="shared" si="582"/>
        <v>0.52327485380116956</v>
      </c>
      <c r="K1545" s="2">
        <f t="shared" si="583"/>
        <v>0.464093567251462</v>
      </c>
      <c r="L1545" s="2">
        <f t="shared" si="584"/>
        <v>0</v>
      </c>
      <c r="M1545" s="2">
        <f t="shared" si="585"/>
        <v>1.2631578947368438E-2</v>
      </c>
      <c r="N1545" s="59">
        <v>2237</v>
      </c>
      <c r="O1545" s="59">
        <v>1984</v>
      </c>
      <c r="P1545" s="59"/>
      <c r="Q1545" s="59">
        <v>54</v>
      </c>
      <c r="R1545" s="59"/>
      <c r="S1545" s="59"/>
      <c r="T1545" s="59"/>
      <c r="U1545" s="59">
        <v>0</v>
      </c>
      <c r="V1545" s="59"/>
      <c r="W1545" s="59">
        <v>0</v>
      </c>
      <c r="X1545" s="59"/>
      <c r="Y1545" s="59"/>
      <c r="Z1545" s="59"/>
      <c r="AA1545" s="59"/>
      <c r="AB1545" s="59"/>
      <c r="AC1545" s="59"/>
      <c r="AD1545" s="59"/>
      <c r="AE1545" s="59"/>
      <c r="AG1545" s="7">
        <f>IF(Q1545&gt;0,RANK(Q1545,(N1545:P1545,Q1545:AE1545)),0)</f>
        <v>3</v>
      </c>
      <c r="AH1545" s="7">
        <f>IF(R1545&gt;0,RANK(R1545,(N1545:P1545,Q1545:AE1545)),0)</f>
        <v>0</v>
      </c>
      <c r="AI1545" s="7">
        <f>IF(T1545&gt;0,RANK(T1545,(N1545:P1545,Q1545:AE1545)),0)</f>
        <v>0</v>
      </c>
      <c r="AJ1545" s="7">
        <f>IF(S1545&gt;0,RANK(S1545,(N1545:P1545,Q1545:AE1545)),0)</f>
        <v>0</v>
      </c>
      <c r="AK1545" s="2">
        <f t="shared" si="586"/>
        <v>1.2631578947368421E-2</v>
      </c>
      <c r="AL1545" s="2">
        <f t="shared" si="587"/>
        <v>0</v>
      </c>
      <c r="AM1545" s="2">
        <f t="shared" si="588"/>
        <v>0</v>
      </c>
      <c r="AN1545" s="2">
        <f t="shared" si="589"/>
        <v>0</v>
      </c>
      <c r="AP1545" t="s">
        <v>1933</v>
      </c>
      <c r="AQ1545" t="s">
        <v>475</v>
      </c>
      <c r="AR1545">
        <v>11</v>
      </c>
      <c r="AT1545" s="97">
        <v>37</v>
      </c>
      <c r="AU1545" s="99">
        <v>173</v>
      </c>
      <c r="AV1545" s="103">
        <f t="shared" si="580"/>
        <v>37173</v>
      </c>
      <c r="AX1545" s="7" t="s">
        <v>1370</v>
      </c>
    </row>
    <row r="1546" spans="1:50" ht="12.75" hidden="1" customHeight="1" outlineLevel="1">
      <c r="A1546" t="s">
        <v>178</v>
      </c>
      <c r="B1546" t="s">
        <v>475</v>
      </c>
      <c r="C1546" s="1">
        <f t="shared" si="581"/>
        <v>12848</v>
      </c>
      <c r="D1546" s="7">
        <f>IF(N1546&gt;0, RANK(N1546,(N1546:P1546,Q1546:AE1546)),0)</f>
        <v>2</v>
      </c>
      <c r="E1546" s="7">
        <f>IF(O1546&gt;0,RANK(O1546,(N1546:P1546,Q1546:AE1546)),0)</f>
        <v>1</v>
      </c>
      <c r="F1546" s="7">
        <f>IF(P1546&gt;0,RANK(P1546,(N1546:P1546,Q1546:AE1546)),0)</f>
        <v>0</v>
      </c>
      <c r="G1546" s="1">
        <f t="shared" si="590"/>
        <v>1457</v>
      </c>
      <c r="H1546" s="2">
        <f t="shared" si="591"/>
        <v>0.11340286425902864</v>
      </c>
      <c r="I1546" s="2"/>
      <c r="J1546" s="2">
        <f t="shared" si="582"/>
        <v>0.4267590286425903</v>
      </c>
      <c r="K1546" s="2">
        <f t="shared" si="583"/>
        <v>0.54016189290161898</v>
      </c>
      <c r="L1546" s="2">
        <f t="shared" si="584"/>
        <v>0</v>
      </c>
      <c r="M1546" s="2">
        <f t="shared" si="585"/>
        <v>3.3079078455790722E-2</v>
      </c>
      <c r="N1546" s="59">
        <v>5483</v>
      </c>
      <c r="O1546" s="59">
        <v>6940</v>
      </c>
      <c r="P1546" s="59"/>
      <c r="Q1546" s="59">
        <v>425</v>
      </c>
      <c r="R1546" s="59"/>
      <c r="S1546" s="59"/>
      <c r="T1546" s="59"/>
      <c r="U1546" s="59">
        <v>0</v>
      </c>
      <c r="V1546" s="59"/>
      <c r="W1546" s="59">
        <v>0</v>
      </c>
      <c r="X1546" s="59"/>
      <c r="Y1546" s="59"/>
      <c r="Z1546" s="59"/>
      <c r="AA1546" s="59"/>
      <c r="AB1546" s="59"/>
      <c r="AC1546" s="59"/>
      <c r="AD1546" s="59"/>
      <c r="AE1546" s="59"/>
      <c r="AG1546" s="7">
        <f>IF(Q1546&gt;0,RANK(Q1546,(N1546:P1546,Q1546:AE1546)),0)</f>
        <v>3</v>
      </c>
      <c r="AH1546" s="7">
        <f>IF(R1546&gt;0,RANK(R1546,(N1546:P1546,Q1546:AE1546)),0)</f>
        <v>0</v>
      </c>
      <c r="AI1546" s="7">
        <f>IF(T1546&gt;0,RANK(T1546,(N1546:P1546,Q1546:AE1546)),0)</f>
        <v>0</v>
      </c>
      <c r="AJ1546" s="7">
        <f>IF(S1546&gt;0,RANK(S1546,(N1546:P1546,Q1546:AE1546)),0)</f>
        <v>0</v>
      </c>
      <c r="AK1546" s="2">
        <f t="shared" si="586"/>
        <v>3.3079078455790785E-2</v>
      </c>
      <c r="AL1546" s="2">
        <f t="shared" si="587"/>
        <v>0</v>
      </c>
      <c r="AM1546" s="2">
        <f t="shared" si="588"/>
        <v>0</v>
      </c>
      <c r="AN1546" s="2">
        <f t="shared" si="589"/>
        <v>0</v>
      </c>
      <c r="AP1546" t="s">
        <v>178</v>
      </c>
      <c r="AQ1546" t="s">
        <v>475</v>
      </c>
      <c r="AR1546">
        <v>11</v>
      </c>
      <c r="AT1546" s="97">
        <v>37</v>
      </c>
      <c r="AU1546" s="99">
        <v>175</v>
      </c>
      <c r="AV1546" s="103">
        <f t="shared" si="580"/>
        <v>37175</v>
      </c>
      <c r="AX1546" s="7" t="s">
        <v>1370</v>
      </c>
    </row>
    <row r="1547" spans="1:50" ht="12.75" hidden="1" customHeight="1" outlineLevel="1">
      <c r="A1547" t="s">
        <v>252</v>
      </c>
      <c r="B1547" t="s">
        <v>475</v>
      </c>
      <c r="C1547" s="1">
        <f t="shared" si="581"/>
        <v>1541</v>
      </c>
      <c r="D1547" s="7">
        <f>IF(N1547&gt;0, RANK(N1547,(N1547:P1547,Q1547:AE1547)),0)</f>
        <v>1</v>
      </c>
      <c r="E1547" s="7">
        <f>IF(O1547&gt;0,RANK(O1547,(N1547:P1547,Q1547:AE1547)),0)</f>
        <v>2</v>
      </c>
      <c r="F1547" s="7">
        <f>IF(P1547&gt;0,RANK(P1547,(N1547:P1547,Q1547:AE1547)),0)</f>
        <v>0</v>
      </c>
      <c r="G1547" s="1">
        <f t="shared" si="590"/>
        <v>306</v>
      </c>
      <c r="H1547" s="2">
        <f t="shared" si="591"/>
        <v>0.19857235561323816</v>
      </c>
      <c r="I1547" s="2"/>
      <c r="J1547" s="2">
        <f t="shared" si="582"/>
        <v>0.59117456197274498</v>
      </c>
      <c r="K1547" s="2">
        <f t="shared" si="583"/>
        <v>0.39260220635950682</v>
      </c>
      <c r="L1547" s="2">
        <f t="shared" si="584"/>
        <v>0</v>
      </c>
      <c r="M1547" s="2">
        <f t="shared" si="585"/>
        <v>1.6223231667748195E-2</v>
      </c>
      <c r="N1547" s="59">
        <v>911</v>
      </c>
      <c r="O1547" s="59">
        <v>605</v>
      </c>
      <c r="P1547" s="59"/>
      <c r="Q1547" s="59">
        <v>25</v>
      </c>
      <c r="R1547" s="59"/>
      <c r="S1547" s="59"/>
      <c r="T1547" s="59"/>
      <c r="U1547" s="59">
        <v>0</v>
      </c>
      <c r="V1547" s="59"/>
      <c r="W1547" s="59">
        <v>0</v>
      </c>
      <c r="X1547" s="59"/>
      <c r="Y1547" s="59"/>
      <c r="Z1547" s="59"/>
      <c r="AA1547" s="59"/>
      <c r="AB1547" s="59"/>
      <c r="AC1547" s="59"/>
      <c r="AD1547" s="59"/>
      <c r="AE1547" s="59"/>
      <c r="AG1547" s="7">
        <f>IF(Q1547&gt;0,RANK(Q1547,(N1547:P1547,Q1547:AE1547)),0)</f>
        <v>3</v>
      </c>
      <c r="AH1547" s="7">
        <f>IF(R1547&gt;0,RANK(R1547,(N1547:P1547,Q1547:AE1547)),0)</f>
        <v>0</v>
      </c>
      <c r="AI1547" s="7">
        <f>IF(T1547&gt;0,RANK(T1547,(N1547:P1547,Q1547:AE1547)),0)</f>
        <v>0</v>
      </c>
      <c r="AJ1547" s="7">
        <f>IF(S1547&gt;0,RANK(S1547,(N1547:P1547,Q1547:AE1547)),0)</f>
        <v>0</v>
      </c>
      <c r="AK1547" s="2">
        <f t="shared" si="586"/>
        <v>1.6223231667748216E-2</v>
      </c>
      <c r="AL1547" s="2">
        <f t="shared" si="587"/>
        <v>0</v>
      </c>
      <c r="AM1547" s="2">
        <f t="shared" si="588"/>
        <v>0</v>
      </c>
      <c r="AN1547" s="2">
        <f t="shared" si="589"/>
        <v>0</v>
      </c>
      <c r="AP1547" t="s">
        <v>252</v>
      </c>
      <c r="AQ1547" t="s">
        <v>475</v>
      </c>
      <c r="AR1547">
        <v>3</v>
      </c>
      <c r="AT1547" s="97">
        <v>37</v>
      </c>
      <c r="AU1547" s="99">
        <v>177</v>
      </c>
      <c r="AV1547" s="103">
        <f t="shared" si="580"/>
        <v>37177</v>
      </c>
      <c r="AX1547" s="7" t="s">
        <v>1370</v>
      </c>
    </row>
    <row r="1548" spans="1:50" ht="12.75" hidden="1" customHeight="1" outlineLevel="1">
      <c r="A1548" t="s">
        <v>762</v>
      </c>
      <c r="B1548" t="s">
        <v>475</v>
      </c>
      <c r="C1548" s="1">
        <f t="shared" si="581"/>
        <v>31086</v>
      </c>
      <c r="D1548" s="7">
        <f>IF(N1548&gt;0, RANK(N1548,(N1548:P1548,Q1548:AE1548)),0)</f>
        <v>2</v>
      </c>
      <c r="E1548" s="7">
        <f>IF(O1548&gt;0,RANK(O1548,(N1548:P1548,Q1548:AE1548)),0)</f>
        <v>1</v>
      </c>
      <c r="F1548" s="7">
        <f>IF(P1548&gt;0,RANK(P1548,(N1548:P1548,Q1548:AE1548)),0)</f>
        <v>0</v>
      </c>
      <c r="G1548" s="1">
        <f t="shared" si="590"/>
        <v>6449</v>
      </c>
      <c r="H1548" s="2">
        <f t="shared" si="591"/>
        <v>0.20745673293443995</v>
      </c>
      <c r="I1548" s="2"/>
      <c r="J1548" s="2">
        <f t="shared" si="582"/>
        <v>0.37688991829119217</v>
      </c>
      <c r="K1548" s="2">
        <f t="shared" si="583"/>
        <v>0.58434665122563212</v>
      </c>
      <c r="L1548" s="2">
        <f t="shared" si="584"/>
        <v>0</v>
      </c>
      <c r="M1548" s="2">
        <f t="shared" si="585"/>
        <v>3.8763430483175654E-2</v>
      </c>
      <c r="N1548" s="59">
        <v>11716</v>
      </c>
      <c r="O1548" s="59">
        <v>18165</v>
      </c>
      <c r="P1548" s="59"/>
      <c r="Q1548" s="59">
        <v>1205</v>
      </c>
      <c r="R1548" s="59"/>
      <c r="S1548" s="59"/>
      <c r="T1548" s="59"/>
      <c r="U1548" s="59">
        <v>0</v>
      </c>
      <c r="V1548" s="59"/>
      <c r="W1548" s="59">
        <v>0</v>
      </c>
      <c r="X1548" s="59"/>
      <c r="Y1548" s="59"/>
      <c r="Z1548" s="59"/>
      <c r="AA1548" s="59"/>
      <c r="AB1548" s="59"/>
      <c r="AC1548" s="59"/>
      <c r="AD1548" s="59"/>
      <c r="AE1548" s="59"/>
      <c r="AG1548" s="7">
        <f>IF(Q1548&gt;0,RANK(Q1548,(N1548:P1548,Q1548:AE1548)),0)</f>
        <v>3</v>
      </c>
      <c r="AH1548" s="7">
        <f>IF(R1548&gt;0,RANK(R1548,(N1548:P1548,Q1548:AE1548)),0)</f>
        <v>0</v>
      </c>
      <c r="AI1548" s="7">
        <f>IF(T1548&gt;0,RANK(T1548,(N1548:P1548,Q1548:AE1548)),0)</f>
        <v>0</v>
      </c>
      <c r="AJ1548" s="7">
        <f>IF(S1548&gt;0,RANK(S1548,(N1548:P1548,Q1548:AE1548)),0)</f>
        <v>0</v>
      </c>
      <c r="AK1548" s="2">
        <f t="shared" si="586"/>
        <v>3.8763430483175709E-2</v>
      </c>
      <c r="AL1548" s="2">
        <f t="shared" si="587"/>
        <v>0</v>
      </c>
      <c r="AM1548" s="2">
        <f t="shared" si="588"/>
        <v>0</v>
      </c>
      <c r="AN1548" s="2">
        <f t="shared" si="589"/>
        <v>0</v>
      </c>
      <c r="AP1548" t="s">
        <v>762</v>
      </c>
      <c r="AQ1548" t="s">
        <v>475</v>
      </c>
      <c r="AT1548" s="97">
        <v>37</v>
      </c>
      <c r="AU1548" s="99">
        <v>179</v>
      </c>
      <c r="AV1548" s="103">
        <f t="shared" si="580"/>
        <v>37179</v>
      </c>
      <c r="AX1548" s="7" t="s">
        <v>1370</v>
      </c>
    </row>
    <row r="1549" spans="1:50" ht="12.75" hidden="1" customHeight="1" outlineLevel="1">
      <c r="A1549" t="s">
        <v>411</v>
      </c>
      <c r="B1549" t="s">
        <v>475</v>
      </c>
      <c r="C1549" s="1">
        <f t="shared" si="581"/>
        <v>12941</v>
      </c>
      <c r="D1549" s="7">
        <f>IF(N1549&gt;0, RANK(N1549,(N1549:P1549,Q1549:AE1549)),0)</f>
        <v>1</v>
      </c>
      <c r="E1549" s="7">
        <f>IF(O1549&gt;0,RANK(O1549,(N1549:P1549,Q1549:AE1549)),0)</f>
        <v>2</v>
      </c>
      <c r="F1549" s="7">
        <f>IF(P1549&gt;0,RANK(P1549,(N1549:P1549,Q1549:AE1549)),0)</f>
        <v>0</v>
      </c>
      <c r="G1549" s="1">
        <f t="shared" si="590"/>
        <v>1874</v>
      </c>
      <c r="H1549" s="2">
        <f t="shared" si="591"/>
        <v>0.14481106560544008</v>
      </c>
      <c r="I1549" s="2"/>
      <c r="J1549" s="2">
        <f t="shared" si="582"/>
        <v>0.5626303995054478</v>
      </c>
      <c r="K1549" s="2">
        <f t="shared" si="583"/>
        <v>0.41781933390000775</v>
      </c>
      <c r="L1549" s="2">
        <f t="shared" si="584"/>
        <v>0</v>
      </c>
      <c r="M1549" s="2">
        <f t="shared" si="585"/>
        <v>1.9550266594544452E-2</v>
      </c>
      <c r="N1549" s="59">
        <v>7281</v>
      </c>
      <c r="O1549" s="59">
        <v>5407</v>
      </c>
      <c r="P1549" s="59"/>
      <c r="Q1549" s="59">
        <v>253</v>
      </c>
      <c r="R1549" s="59"/>
      <c r="S1549" s="59"/>
      <c r="T1549" s="59"/>
      <c r="U1549" s="59">
        <v>0</v>
      </c>
      <c r="V1549" s="59"/>
      <c r="W1549" s="59">
        <v>0</v>
      </c>
      <c r="X1549" s="59"/>
      <c r="Y1549" s="59"/>
      <c r="Z1549" s="59"/>
      <c r="AA1549" s="59"/>
      <c r="AB1549" s="59"/>
      <c r="AC1549" s="59"/>
      <c r="AD1549" s="59"/>
      <c r="AE1549" s="59"/>
      <c r="AG1549" s="7">
        <f>IF(Q1549&gt;0,RANK(Q1549,(N1549:P1549,Q1549:AE1549)),0)</f>
        <v>3</v>
      </c>
      <c r="AH1549" s="7">
        <f>IF(R1549&gt;0,RANK(R1549,(N1549:P1549,Q1549:AE1549)),0)</f>
        <v>0</v>
      </c>
      <c r="AI1549" s="7">
        <f>IF(T1549&gt;0,RANK(T1549,(N1549:P1549,Q1549:AE1549)),0)</f>
        <v>0</v>
      </c>
      <c r="AJ1549" s="7">
        <f>IF(S1549&gt;0,RANK(S1549,(N1549:P1549,Q1549:AE1549)),0)</f>
        <v>0</v>
      </c>
      <c r="AK1549" s="2">
        <f t="shared" si="586"/>
        <v>1.9550266594544469E-2</v>
      </c>
      <c r="AL1549" s="2">
        <f t="shared" si="587"/>
        <v>0</v>
      </c>
      <c r="AM1549" s="2">
        <f t="shared" si="588"/>
        <v>0</v>
      </c>
      <c r="AN1549" s="2">
        <f t="shared" si="589"/>
        <v>0</v>
      </c>
      <c r="AP1549" t="s">
        <v>411</v>
      </c>
      <c r="AQ1549" t="s">
        <v>475</v>
      </c>
      <c r="AT1549" s="97">
        <v>37</v>
      </c>
      <c r="AU1549" s="99">
        <v>181</v>
      </c>
      <c r="AV1549" s="103">
        <f t="shared" si="580"/>
        <v>37181</v>
      </c>
      <c r="AX1549" s="7" t="s">
        <v>1370</v>
      </c>
    </row>
    <row r="1550" spans="1:50" ht="12.75" hidden="1" customHeight="1" outlineLevel="1">
      <c r="A1550" t="s">
        <v>200</v>
      </c>
      <c r="B1550" t="s">
        <v>475</v>
      </c>
      <c r="C1550" s="1">
        <f t="shared" si="581"/>
        <v>206897</v>
      </c>
      <c r="D1550" s="7">
        <f>IF(N1550&gt;0, RANK(N1550,(N1550:P1550,Q1550:AE1550)),0)</f>
        <v>2</v>
      </c>
      <c r="E1550" s="7">
        <f>IF(O1550&gt;0,RANK(O1550,(N1550:P1550,Q1550:AE1550)),0)</f>
        <v>1</v>
      </c>
      <c r="F1550" s="7">
        <f>IF(P1550&gt;0,RANK(P1550,(N1550:P1550,Q1550:AE1550)),0)</f>
        <v>0</v>
      </c>
      <c r="G1550" s="1">
        <f t="shared" si="590"/>
        <v>996</v>
      </c>
      <c r="H1550" s="2">
        <f t="shared" si="591"/>
        <v>4.8139895696892657E-3</v>
      </c>
      <c r="I1550" s="2"/>
      <c r="J1550" s="2">
        <f t="shared" si="582"/>
        <v>0.48002145995350343</v>
      </c>
      <c r="K1550" s="2">
        <f t="shared" si="583"/>
        <v>0.48483544952319269</v>
      </c>
      <c r="L1550" s="2">
        <f t="shared" si="584"/>
        <v>0</v>
      </c>
      <c r="M1550" s="2">
        <f t="shared" si="585"/>
        <v>3.5143090523303888E-2</v>
      </c>
      <c r="N1550" s="59">
        <v>99315</v>
      </c>
      <c r="O1550" s="59">
        <v>100311</v>
      </c>
      <c r="P1550" s="59"/>
      <c r="Q1550" s="59">
        <v>7270</v>
      </c>
      <c r="R1550" s="59"/>
      <c r="S1550" s="59"/>
      <c r="T1550" s="59"/>
      <c r="U1550" s="59">
        <v>1</v>
      </c>
      <c r="V1550" s="59"/>
      <c r="W1550" s="59">
        <v>0</v>
      </c>
      <c r="X1550" s="59"/>
      <c r="Y1550" s="59"/>
      <c r="Z1550" s="59"/>
      <c r="AA1550" s="59"/>
      <c r="AB1550" s="59"/>
      <c r="AC1550" s="59"/>
      <c r="AD1550" s="59"/>
      <c r="AE1550" s="59"/>
      <c r="AG1550" s="7">
        <f>IF(Q1550&gt;0,RANK(Q1550,(N1550:P1550,Q1550:AE1550)),0)</f>
        <v>3</v>
      </c>
      <c r="AH1550" s="7">
        <f>IF(R1550&gt;0,RANK(R1550,(N1550:P1550,Q1550:AE1550)),0)</f>
        <v>0</v>
      </c>
      <c r="AI1550" s="7">
        <f>IF(T1550&gt;0,RANK(T1550,(N1550:P1550,Q1550:AE1550)),0)</f>
        <v>0</v>
      </c>
      <c r="AJ1550" s="7">
        <f>IF(S1550&gt;0,RANK(S1550,(N1550:P1550,Q1550:AE1550)),0)</f>
        <v>0</v>
      </c>
      <c r="AK1550" s="2">
        <f t="shared" si="586"/>
        <v>3.5138257200442731E-2</v>
      </c>
      <c r="AL1550" s="2">
        <f t="shared" si="587"/>
        <v>0</v>
      </c>
      <c r="AM1550" s="2">
        <f t="shared" si="588"/>
        <v>0</v>
      </c>
      <c r="AN1550" s="2">
        <f t="shared" si="589"/>
        <v>0</v>
      </c>
      <c r="AP1550" t="s">
        <v>200</v>
      </c>
      <c r="AQ1550" t="s">
        <v>475</v>
      </c>
      <c r="AT1550" s="97">
        <v>37</v>
      </c>
      <c r="AU1550" s="99">
        <v>183</v>
      </c>
      <c r="AV1550" s="103">
        <f t="shared" si="580"/>
        <v>37183</v>
      </c>
      <c r="AX1550" s="7" t="s">
        <v>1370</v>
      </c>
    </row>
    <row r="1551" spans="1:50" ht="12.75" hidden="1" customHeight="1" outlineLevel="1">
      <c r="A1551" t="s">
        <v>1881</v>
      </c>
      <c r="B1551" t="s">
        <v>475</v>
      </c>
      <c r="C1551" s="1">
        <f t="shared" si="581"/>
        <v>7038</v>
      </c>
      <c r="D1551" s="7">
        <f>IF(N1551&gt;0, RANK(N1551,(N1551:P1551,Q1551:AE1551)),0)</f>
        <v>1</v>
      </c>
      <c r="E1551" s="7">
        <f>IF(O1551&gt;0,RANK(O1551,(N1551:P1551,Q1551:AE1551)),0)</f>
        <v>2</v>
      </c>
      <c r="F1551" s="7">
        <f>IF(P1551&gt;0,RANK(P1551,(N1551:P1551,Q1551:AE1551)),0)</f>
        <v>0</v>
      </c>
      <c r="G1551" s="1">
        <f t="shared" si="590"/>
        <v>2610</v>
      </c>
      <c r="H1551" s="2">
        <f t="shared" si="591"/>
        <v>0.37084398976982097</v>
      </c>
      <c r="I1551" s="2"/>
      <c r="J1551" s="2">
        <f t="shared" si="582"/>
        <v>0.67661267405512926</v>
      </c>
      <c r="K1551" s="2">
        <f t="shared" si="583"/>
        <v>0.30576868428530835</v>
      </c>
      <c r="L1551" s="2">
        <f t="shared" si="584"/>
        <v>0</v>
      </c>
      <c r="M1551" s="2">
        <f t="shared" si="585"/>
        <v>1.7618641659562395E-2</v>
      </c>
      <c r="N1551" s="59">
        <v>4762</v>
      </c>
      <c r="O1551" s="59">
        <v>2152</v>
      </c>
      <c r="P1551" s="59"/>
      <c r="Q1551" s="59">
        <v>124</v>
      </c>
      <c r="R1551" s="59"/>
      <c r="S1551" s="59"/>
      <c r="T1551" s="59"/>
      <c r="U1551" s="59">
        <v>0</v>
      </c>
      <c r="V1551" s="59"/>
      <c r="W1551" s="59">
        <v>0</v>
      </c>
      <c r="X1551" s="59"/>
      <c r="Y1551" s="59"/>
      <c r="Z1551" s="59"/>
      <c r="AA1551" s="59"/>
      <c r="AB1551" s="59"/>
      <c r="AC1551" s="59"/>
      <c r="AD1551" s="59"/>
      <c r="AE1551" s="59"/>
      <c r="AG1551" s="7">
        <f>IF(Q1551&gt;0,RANK(Q1551,(N1551:P1551,Q1551:AE1551)),0)</f>
        <v>3</v>
      </c>
      <c r="AH1551" s="7">
        <f>IF(R1551&gt;0,RANK(R1551,(N1551:P1551,Q1551:AE1551)),0)</f>
        <v>0</v>
      </c>
      <c r="AI1551" s="7">
        <f>IF(T1551&gt;0,RANK(T1551,(N1551:P1551,Q1551:AE1551)),0)</f>
        <v>0</v>
      </c>
      <c r="AJ1551" s="7">
        <f>IF(S1551&gt;0,RANK(S1551,(N1551:P1551,Q1551:AE1551)),0)</f>
        <v>0</v>
      </c>
      <c r="AK1551" s="2">
        <f t="shared" si="586"/>
        <v>1.7618641659562374E-2</v>
      </c>
      <c r="AL1551" s="2">
        <f t="shared" si="587"/>
        <v>0</v>
      </c>
      <c r="AM1551" s="2">
        <f t="shared" si="588"/>
        <v>0</v>
      </c>
      <c r="AN1551" s="2">
        <f t="shared" si="589"/>
        <v>0</v>
      </c>
      <c r="AP1551" t="s">
        <v>1881</v>
      </c>
      <c r="AQ1551" t="s">
        <v>475</v>
      </c>
      <c r="AR1551">
        <v>1</v>
      </c>
      <c r="AT1551" s="97">
        <v>37</v>
      </c>
      <c r="AU1551" s="99">
        <v>185</v>
      </c>
      <c r="AV1551" s="103">
        <f t="shared" si="580"/>
        <v>37185</v>
      </c>
      <c r="AX1551" s="7" t="s">
        <v>1370</v>
      </c>
    </row>
    <row r="1552" spans="1:50" ht="12.75" hidden="1" customHeight="1" outlineLevel="1">
      <c r="A1552" t="s">
        <v>2040</v>
      </c>
      <c r="B1552" t="s">
        <v>475</v>
      </c>
      <c r="C1552" s="1">
        <f t="shared" si="581"/>
        <v>5101</v>
      </c>
      <c r="D1552" s="7">
        <f>IF(N1552&gt;0, RANK(N1552,(N1552:P1552,Q1552:AE1552)),0)</f>
        <v>1</v>
      </c>
      <c r="E1552" s="7">
        <f>IF(O1552&gt;0,RANK(O1552,(N1552:P1552,Q1552:AE1552)),0)</f>
        <v>2</v>
      </c>
      <c r="F1552" s="7">
        <f>IF(P1552&gt;0,RANK(P1552,(N1552:P1552,Q1552:AE1552)),0)</f>
        <v>0</v>
      </c>
      <c r="G1552" s="1">
        <f t="shared" si="590"/>
        <v>770</v>
      </c>
      <c r="H1552" s="2">
        <f t="shared" si="591"/>
        <v>0.15095079396196825</v>
      </c>
      <c r="I1552" s="2"/>
      <c r="J1552" s="2">
        <f t="shared" si="582"/>
        <v>0.57008429719662812</v>
      </c>
      <c r="K1552" s="2">
        <f t="shared" si="583"/>
        <v>0.41913350323465987</v>
      </c>
      <c r="L1552" s="2">
        <f t="shared" si="584"/>
        <v>0</v>
      </c>
      <c r="M1552" s="2">
        <f t="shared" si="585"/>
        <v>1.0782199568712014E-2</v>
      </c>
      <c r="N1552" s="59">
        <v>2908</v>
      </c>
      <c r="O1552" s="59">
        <v>2138</v>
      </c>
      <c r="P1552" s="59"/>
      <c r="Q1552" s="59">
        <v>55</v>
      </c>
      <c r="R1552" s="59"/>
      <c r="S1552" s="59"/>
      <c r="T1552" s="59"/>
      <c r="U1552" s="59">
        <v>0</v>
      </c>
      <c r="V1552" s="59"/>
      <c r="W1552" s="59">
        <v>0</v>
      </c>
      <c r="X1552" s="59"/>
      <c r="Y1552" s="59"/>
      <c r="Z1552" s="59"/>
      <c r="AA1552" s="59"/>
      <c r="AB1552" s="59"/>
      <c r="AC1552" s="59"/>
      <c r="AD1552" s="59"/>
      <c r="AE1552" s="59"/>
      <c r="AG1552" s="7">
        <f>IF(Q1552&gt;0,RANK(Q1552,(N1552:P1552,Q1552:AE1552)),0)</f>
        <v>3</v>
      </c>
      <c r="AH1552" s="7">
        <f>IF(R1552&gt;0,RANK(R1552,(N1552:P1552,Q1552:AE1552)),0)</f>
        <v>0</v>
      </c>
      <c r="AI1552" s="7">
        <f>IF(T1552&gt;0,RANK(T1552,(N1552:P1552,Q1552:AE1552)),0)</f>
        <v>0</v>
      </c>
      <c r="AJ1552" s="7">
        <f>IF(S1552&gt;0,RANK(S1552,(N1552:P1552,Q1552:AE1552)),0)</f>
        <v>0</v>
      </c>
      <c r="AK1552" s="2">
        <f t="shared" si="586"/>
        <v>1.0782199568712018E-2</v>
      </c>
      <c r="AL1552" s="2">
        <f t="shared" si="587"/>
        <v>0</v>
      </c>
      <c r="AM1552" s="2">
        <f t="shared" si="588"/>
        <v>0</v>
      </c>
      <c r="AN1552" s="2">
        <f t="shared" si="589"/>
        <v>0</v>
      </c>
      <c r="AP1552" t="s">
        <v>2040</v>
      </c>
      <c r="AQ1552" t="s">
        <v>475</v>
      </c>
      <c r="AR1552">
        <v>1</v>
      </c>
      <c r="AT1552" s="97">
        <v>37</v>
      </c>
      <c r="AU1552" s="99">
        <v>187</v>
      </c>
      <c r="AV1552" s="103">
        <f t="shared" si="580"/>
        <v>37187</v>
      </c>
      <c r="AX1552" s="7" t="s">
        <v>1370</v>
      </c>
    </row>
    <row r="1553" spans="1:57" ht="12.75" hidden="1" customHeight="1" outlineLevel="1">
      <c r="A1553" t="s">
        <v>115</v>
      </c>
      <c r="B1553" t="s">
        <v>475</v>
      </c>
      <c r="C1553" s="1">
        <f t="shared" si="581"/>
        <v>18743</v>
      </c>
      <c r="D1553" s="7">
        <f>IF(N1553&gt;0, RANK(N1553,(N1553:P1553,Q1553:AE1553)),0)</f>
        <v>2</v>
      </c>
      <c r="E1553" s="7">
        <f>IF(O1553&gt;0,RANK(O1553,(N1553:P1553,Q1553:AE1553)),0)</f>
        <v>1</v>
      </c>
      <c r="F1553" s="7">
        <f>IF(P1553&gt;0,RANK(P1553,(N1553:P1553,Q1553:AE1553)),0)</f>
        <v>0</v>
      </c>
      <c r="G1553" s="1">
        <f t="shared" si="590"/>
        <v>795</v>
      </c>
      <c r="H1553" s="2">
        <f t="shared" si="591"/>
        <v>4.2415835245158191E-2</v>
      </c>
      <c r="I1553" s="2"/>
      <c r="J1553" s="2">
        <f t="shared" si="582"/>
        <v>0.45761084138078217</v>
      </c>
      <c r="K1553" s="2">
        <f t="shared" si="583"/>
        <v>0.50002667662594036</v>
      </c>
      <c r="L1553" s="2">
        <f t="shared" si="584"/>
        <v>0</v>
      </c>
      <c r="M1553" s="2">
        <f t="shared" si="585"/>
        <v>4.2362481993277412E-2</v>
      </c>
      <c r="N1553" s="59">
        <v>8577</v>
      </c>
      <c r="O1553" s="59">
        <v>9372</v>
      </c>
      <c r="P1553" s="59"/>
      <c r="Q1553" s="59">
        <v>794</v>
      </c>
      <c r="R1553" s="59"/>
      <c r="S1553" s="59"/>
      <c r="T1553" s="59"/>
      <c r="U1553" s="59">
        <v>0</v>
      </c>
      <c r="V1553" s="59"/>
      <c r="W1553" s="59">
        <v>0</v>
      </c>
      <c r="X1553" s="59"/>
      <c r="Y1553" s="59"/>
      <c r="Z1553" s="59"/>
      <c r="AA1553" s="59"/>
      <c r="AB1553" s="59"/>
      <c r="AC1553" s="59"/>
      <c r="AD1553" s="59"/>
      <c r="AE1553" s="59"/>
      <c r="AG1553" s="7">
        <f>IF(Q1553&gt;0,RANK(Q1553,(N1553:P1553,Q1553:AE1553)),0)</f>
        <v>3</v>
      </c>
      <c r="AH1553" s="7">
        <f>IF(R1553&gt;0,RANK(R1553,(N1553:P1553,Q1553:AE1553)),0)</f>
        <v>0</v>
      </c>
      <c r="AI1553" s="7">
        <f>IF(T1553&gt;0,RANK(T1553,(N1553:P1553,Q1553:AE1553)),0)</f>
        <v>0</v>
      </c>
      <c r="AJ1553" s="7">
        <f>IF(S1553&gt;0,RANK(S1553,(N1553:P1553,Q1553:AE1553)),0)</f>
        <v>0</v>
      </c>
      <c r="AK1553" s="2">
        <f t="shared" si="586"/>
        <v>4.2362481993277488E-2</v>
      </c>
      <c r="AL1553" s="2">
        <f t="shared" si="587"/>
        <v>0</v>
      </c>
      <c r="AM1553" s="2">
        <f t="shared" si="588"/>
        <v>0</v>
      </c>
      <c r="AN1553" s="2">
        <f t="shared" si="589"/>
        <v>0</v>
      </c>
      <c r="AP1553" t="s">
        <v>115</v>
      </c>
      <c r="AQ1553" t="s">
        <v>475</v>
      </c>
      <c r="AR1553">
        <v>5</v>
      </c>
      <c r="AT1553" s="97">
        <v>37</v>
      </c>
      <c r="AU1553" s="99">
        <v>189</v>
      </c>
      <c r="AV1553" s="103">
        <f t="shared" si="580"/>
        <v>37189</v>
      </c>
      <c r="AX1553" s="7" t="s">
        <v>1370</v>
      </c>
    </row>
    <row r="1554" spans="1:57" ht="12.75" hidden="1" customHeight="1" outlineLevel="1">
      <c r="A1554" t="s">
        <v>1882</v>
      </c>
      <c r="B1554" t="s">
        <v>475</v>
      </c>
      <c r="C1554" s="1">
        <f t="shared" si="581"/>
        <v>26452</v>
      </c>
      <c r="D1554" s="7">
        <f>IF(N1554&gt;0, RANK(N1554,(N1554:P1554,Q1554:AE1554)),0)</f>
        <v>2</v>
      </c>
      <c r="E1554" s="7">
        <f>IF(O1554&gt;0,RANK(O1554,(N1554:P1554,Q1554:AE1554)),0)</f>
        <v>1</v>
      </c>
      <c r="F1554" s="7">
        <f>IF(P1554&gt;0,RANK(P1554,(N1554:P1554,Q1554:AE1554)),0)</f>
        <v>0</v>
      </c>
      <c r="G1554" s="1">
        <f t="shared" si="590"/>
        <v>3817</v>
      </c>
      <c r="H1554" s="2">
        <f t="shared" si="591"/>
        <v>0.14429910781793437</v>
      </c>
      <c r="I1554" s="2"/>
      <c r="J1554" s="2">
        <f t="shared" si="582"/>
        <v>0.41894752759715709</v>
      </c>
      <c r="K1554" s="2">
        <f t="shared" si="583"/>
        <v>0.56324663541509146</v>
      </c>
      <c r="L1554" s="2">
        <f t="shared" si="584"/>
        <v>0</v>
      </c>
      <c r="M1554" s="2">
        <f t="shared" si="585"/>
        <v>1.7805836987751511E-2</v>
      </c>
      <c r="N1554" s="59">
        <v>11082</v>
      </c>
      <c r="O1554" s="59">
        <v>14899</v>
      </c>
      <c r="P1554" s="59"/>
      <c r="Q1554" s="59">
        <v>471</v>
      </c>
      <c r="R1554" s="59"/>
      <c r="S1554" s="59"/>
      <c r="T1554" s="59"/>
      <c r="U1554" s="59">
        <v>0</v>
      </c>
      <c r="V1554" s="59"/>
      <c r="W1554" s="59">
        <v>0</v>
      </c>
      <c r="X1554" s="59"/>
      <c r="Y1554" s="59"/>
      <c r="Z1554" s="59"/>
      <c r="AA1554" s="59"/>
      <c r="AB1554" s="59"/>
      <c r="AC1554" s="59"/>
      <c r="AD1554" s="59"/>
      <c r="AE1554" s="59"/>
      <c r="AG1554" s="7">
        <f>IF(Q1554&gt;0,RANK(Q1554,(N1554:P1554,Q1554:AE1554)),0)</f>
        <v>3</v>
      </c>
      <c r="AH1554" s="7">
        <f>IF(R1554&gt;0,RANK(R1554,(N1554:P1554,Q1554:AE1554)),0)</f>
        <v>0</v>
      </c>
      <c r="AI1554" s="7">
        <f>IF(T1554&gt;0,RANK(T1554,(N1554:P1554,Q1554:AE1554)),0)</f>
        <v>0</v>
      </c>
      <c r="AJ1554" s="7">
        <f>IF(S1554&gt;0,RANK(S1554,(N1554:P1554,Q1554:AE1554)),0)</f>
        <v>0</v>
      </c>
      <c r="AK1554" s="2">
        <f t="shared" si="586"/>
        <v>1.78058369877514E-2</v>
      </c>
      <c r="AL1554" s="2">
        <f t="shared" si="587"/>
        <v>0</v>
      </c>
      <c r="AM1554" s="2">
        <f t="shared" si="588"/>
        <v>0</v>
      </c>
      <c r="AN1554" s="2">
        <f t="shared" si="589"/>
        <v>0</v>
      </c>
      <c r="AP1554" t="s">
        <v>1882</v>
      </c>
      <c r="AQ1554" t="s">
        <v>475</v>
      </c>
      <c r="AT1554" s="97">
        <v>37</v>
      </c>
      <c r="AU1554" s="99">
        <v>191</v>
      </c>
      <c r="AV1554" s="103">
        <f t="shared" si="580"/>
        <v>37191</v>
      </c>
      <c r="AX1554" s="7" t="s">
        <v>1370</v>
      </c>
    </row>
    <row r="1555" spans="1:57" ht="12.75" hidden="1" customHeight="1" outlineLevel="1">
      <c r="A1555" t="s">
        <v>1240</v>
      </c>
      <c r="B1555" t="s">
        <v>475</v>
      </c>
      <c r="C1555" s="1">
        <f t="shared" si="581"/>
        <v>25026</v>
      </c>
      <c r="D1555" s="7">
        <f>IF(N1555&gt;0, RANK(N1555,(N1555:P1555,Q1555:AE1555)),0)</f>
        <v>2</v>
      </c>
      <c r="E1555" s="7">
        <f>IF(O1555&gt;0,RANK(O1555,(N1555:P1555,Q1555:AE1555)),0)</f>
        <v>1</v>
      </c>
      <c r="F1555" s="7">
        <f>IF(P1555&gt;0,RANK(P1555,(N1555:P1555,Q1555:AE1555)),0)</f>
        <v>0</v>
      </c>
      <c r="G1555" s="1">
        <f t="shared" si="590"/>
        <v>6798</v>
      </c>
      <c r="H1555" s="2">
        <f t="shared" si="591"/>
        <v>0.27163749700311673</v>
      </c>
      <c r="I1555" s="2"/>
      <c r="J1555" s="2">
        <f t="shared" si="582"/>
        <v>0.34831774954047789</v>
      </c>
      <c r="K1555" s="2">
        <f t="shared" si="583"/>
        <v>0.61995524654359468</v>
      </c>
      <c r="L1555" s="2">
        <f t="shared" si="584"/>
        <v>0</v>
      </c>
      <c r="M1555" s="2">
        <f>IF(C1555=0,"-",(1-J1555-K1555-L1555))</f>
        <v>3.1727003915927421E-2</v>
      </c>
      <c r="N1555" s="59">
        <v>8717</v>
      </c>
      <c r="O1555" s="59">
        <v>15515</v>
      </c>
      <c r="P1555" s="59"/>
      <c r="Q1555" s="59">
        <v>794</v>
      </c>
      <c r="R1555" s="59"/>
      <c r="S1555" s="59"/>
      <c r="T1555" s="59"/>
      <c r="U1555" s="59">
        <v>0</v>
      </c>
      <c r="V1555" s="59"/>
      <c r="W1555" s="59">
        <v>0</v>
      </c>
      <c r="X1555" s="59"/>
      <c r="Y1555" s="59"/>
      <c r="Z1555" s="59"/>
      <c r="AA1555" s="59"/>
      <c r="AB1555" s="59"/>
      <c r="AC1555" s="59"/>
      <c r="AD1555" s="59"/>
      <c r="AE1555" s="59"/>
      <c r="AG1555" s="7">
        <f>IF(Q1555&gt;0,RANK(Q1555,(N1555:P1555,Q1555:AE1555)),0)</f>
        <v>3</v>
      </c>
      <c r="AH1555" s="7">
        <f>IF(R1555&gt;0,RANK(R1555,(N1555:P1555,Q1555:AE1555)),0)</f>
        <v>0</v>
      </c>
      <c r="AI1555" s="7">
        <f>IF(T1555&gt;0,RANK(T1555,(N1555:P1555,Q1555:AE1555)),0)</f>
        <v>0</v>
      </c>
      <c r="AJ1555" s="7">
        <f>IF(S1555&gt;0,RANK(S1555,(N1555:P1555,Q1555:AE1555)),0)</f>
        <v>0</v>
      </c>
      <c r="AK1555" s="2">
        <f t="shared" si="586"/>
        <v>3.1727003915927435E-2</v>
      </c>
      <c r="AL1555" s="2">
        <f t="shared" si="587"/>
        <v>0</v>
      </c>
      <c r="AM1555" s="2">
        <f t="shared" si="588"/>
        <v>0</v>
      </c>
      <c r="AN1555" s="2">
        <f t="shared" si="589"/>
        <v>0</v>
      </c>
      <c r="AP1555" t="s">
        <v>1240</v>
      </c>
      <c r="AQ1555" t="s">
        <v>475</v>
      </c>
      <c r="AR1555">
        <v>5</v>
      </c>
      <c r="AT1555" s="97">
        <v>37</v>
      </c>
      <c r="AU1555" s="99">
        <v>193</v>
      </c>
      <c r="AV1555" s="103">
        <f t="shared" si="580"/>
        <v>37193</v>
      </c>
      <c r="AX1555" s="7" t="s">
        <v>1370</v>
      </c>
    </row>
    <row r="1556" spans="1:57" ht="12.75" hidden="1" customHeight="1" outlineLevel="1">
      <c r="A1556" t="s">
        <v>558</v>
      </c>
      <c r="B1556" t="s">
        <v>475</v>
      </c>
      <c r="C1556" s="1">
        <f t="shared" si="581"/>
        <v>22048</v>
      </c>
      <c r="D1556" s="7">
        <f>IF(N1556&gt;0, RANK(N1556,(N1556:P1556,Q1556:AE1556)),0)</f>
        <v>1</v>
      </c>
      <c r="E1556" s="7">
        <f>IF(O1556&gt;0,RANK(O1556,(N1556:P1556,Q1556:AE1556)),0)</f>
        <v>2</v>
      </c>
      <c r="F1556" s="7">
        <f>IF(P1556&gt;0,RANK(P1556,(N1556:P1556,Q1556:AE1556)),0)</f>
        <v>0</v>
      </c>
      <c r="G1556" s="1">
        <f t="shared" si="590"/>
        <v>144</v>
      </c>
      <c r="H1556" s="2">
        <f t="shared" si="591"/>
        <v>6.5312046444121917E-3</v>
      </c>
      <c r="I1556" s="2"/>
      <c r="J1556" s="2">
        <f t="shared" si="582"/>
        <v>0.49623548621190133</v>
      </c>
      <c r="K1556" s="2">
        <f t="shared" si="583"/>
        <v>0.48970428156748913</v>
      </c>
      <c r="L1556" s="2">
        <f t="shared" si="584"/>
        <v>0</v>
      </c>
      <c r="M1556" s="2">
        <f>IF(C1556=0,"-",(1-J1556-K1556-L1556))</f>
        <v>1.4060232220609481E-2</v>
      </c>
      <c r="N1556" s="59">
        <v>10941</v>
      </c>
      <c r="O1556" s="59">
        <v>10797</v>
      </c>
      <c r="P1556" s="59"/>
      <c r="Q1556" s="59">
        <v>310</v>
      </c>
      <c r="R1556" s="59"/>
      <c r="S1556" s="59"/>
      <c r="T1556" s="59"/>
      <c r="U1556" s="59">
        <v>0</v>
      </c>
      <c r="V1556" s="59"/>
      <c r="W1556" s="59">
        <v>0</v>
      </c>
      <c r="X1556" s="59"/>
      <c r="Y1556" s="59"/>
      <c r="Z1556" s="59"/>
      <c r="AA1556" s="59"/>
      <c r="AB1556" s="59"/>
      <c r="AC1556" s="59"/>
      <c r="AD1556" s="59"/>
      <c r="AE1556" s="59"/>
      <c r="AG1556" s="7">
        <f>IF(Q1556&gt;0,RANK(Q1556,(N1556:P1556,Q1556:AE1556)),0)</f>
        <v>3</v>
      </c>
      <c r="AH1556" s="7">
        <f>IF(R1556&gt;0,RANK(R1556,(N1556:P1556,Q1556:AE1556)),0)</f>
        <v>0</v>
      </c>
      <c r="AI1556" s="7">
        <f>IF(T1556&gt;0,RANK(T1556,(N1556:P1556,Q1556:AE1556)),0)</f>
        <v>0</v>
      </c>
      <c r="AJ1556" s="7">
        <f>IF(S1556&gt;0,RANK(S1556,(N1556:P1556,Q1556:AE1556)),0)</f>
        <v>0</v>
      </c>
      <c r="AK1556" s="2">
        <f t="shared" si="586"/>
        <v>1.406023222060958E-2</v>
      </c>
      <c r="AL1556" s="2">
        <f t="shared" si="587"/>
        <v>0</v>
      </c>
      <c r="AM1556" s="2">
        <f t="shared" si="588"/>
        <v>0</v>
      </c>
      <c r="AN1556" s="2">
        <f t="shared" si="589"/>
        <v>0</v>
      </c>
      <c r="AP1556" t="s">
        <v>558</v>
      </c>
      <c r="AQ1556" t="s">
        <v>475</v>
      </c>
      <c r="AT1556" s="97">
        <v>37</v>
      </c>
      <c r="AU1556" s="99">
        <v>195</v>
      </c>
      <c r="AV1556" s="103">
        <f t="shared" si="580"/>
        <v>37195</v>
      </c>
      <c r="AX1556" s="7" t="s">
        <v>1370</v>
      </c>
    </row>
    <row r="1557" spans="1:57" ht="12.75" hidden="1" customHeight="1" outlineLevel="1">
      <c r="A1557" t="s">
        <v>696</v>
      </c>
      <c r="B1557" t="s">
        <v>475</v>
      </c>
      <c r="C1557" s="1">
        <f t="shared" si="581"/>
        <v>12635</v>
      </c>
      <c r="D1557" s="7">
        <f>IF(N1557&gt;0, RANK(N1557,(N1557:P1557,Q1557:AE1557)),0)</f>
        <v>2</v>
      </c>
      <c r="E1557" s="7">
        <f>IF(O1557&gt;0,RANK(O1557,(N1557:P1557,Q1557:AE1557)),0)</f>
        <v>1</v>
      </c>
      <c r="F1557" s="7">
        <f>IF(P1557&gt;0,RANK(P1557,(N1557:P1557,Q1557:AE1557)),0)</f>
        <v>0</v>
      </c>
      <c r="G1557" s="1">
        <f t="shared" si="590"/>
        <v>4560</v>
      </c>
      <c r="H1557" s="2">
        <f t="shared" si="591"/>
        <v>0.36090225563909772</v>
      </c>
      <c r="I1557" s="2"/>
      <c r="J1557" s="2">
        <f t="shared" si="582"/>
        <v>0.30637119113573408</v>
      </c>
      <c r="K1557" s="2">
        <f t="shared" si="583"/>
        <v>0.6672734467748318</v>
      </c>
      <c r="L1557" s="2">
        <f t="shared" si="584"/>
        <v>0</v>
      </c>
      <c r="M1557" s="2">
        <f>IF(C1557=0,"-",(1-J1557-K1557-L1557))</f>
        <v>2.635536208943412E-2</v>
      </c>
      <c r="N1557" s="59">
        <v>3871</v>
      </c>
      <c r="O1557" s="59">
        <v>8431</v>
      </c>
      <c r="P1557" s="59"/>
      <c r="Q1557" s="59">
        <v>333</v>
      </c>
      <c r="R1557" s="59"/>
      <c r="S1557" s="59"/>
      <c r="T1557" s="59"/>
      <c r="U1557" s="59">
        <v>0</v>
      </c>
      <c r="V1557" s="59"/>
      <c r="W1557" s="59">
        <v>0</v>
      </c>
      <c r="X1557" s="59"/>
      <c r="Y1557" s="59"/>
      <c r="Z1557" s="59"/>
      <c r="AA1557" s="59"/>
      <c r="AB1557" s="59"/>
      <c r="AC1557" s="59"/>
      <c r="AD1557" s="59"/>
      <c r="AE1557" s="59"/>
      <c r="AG1557" s="7">
        <f>IF(Q1557&gt;0,RANK(Q1557,(N1557:P1557,Q1557:AE1557)),0)</f>
        <v>3</v>
      </c>
      <c r="AH1557" s="7">
        <f>IF(R1557&gt;0,RANK(R1557,(N1557:P1557,Q1557:AE1557)),0)</f>
        <v>0</v>
      </c>
      <c r="AI1557" s="7">
        <f>IF(T1557&gt;0,RANK(T1557,(N1557:P1557,Q1557:AE1557)),0)</f>
        <v>0</v>
      </c>
      <c r="AJ1557" s="7">
        <f>IF(S1557&gt;0,RANK(S1557,(N1557:P1557,Q1557:AE1557)),0)</f>
        <v>0</v>
      </c>
      <c r="AK1557" s="2">
        <f t="shared" si="586"/>
        <v>2.6355362089434113E-2</v>
      </c>
      <c r="AL1557" s="2">
        <f t="shared" si="587"/>
        <v>0</v>
      </c>
      <c r="AM1557" s="2">
        <f t="shared" si="588"/>
        <v>0</v>
      </c>
      <c r="AN1557" s="2">
        <f t="shared" si="589"/>
        <v>0</v>
      </c>
      <c r="AP1557" t="s">
        <v>696</v>
      </c>
      <c r="AQ1557" t="s">
        <v>475</v>
      </c>
      <c r="AR1557">
        <v>5</v>
      </c>
      <c r="AT1557" s="97">
        <v>37</v>
      </c>
      <c r="AU1557" s="99">
        <v>197</v>
      </c>
      <c r="AV1557" s="103">
        <f t="shared" si="580"/>
        <v>37197</v>
      </c>
      <c r="AX1557" s="7" t="s">
        <v>1370</v>
      </c>
    </row>
    <row r="1558" spans="1:57" ht="12.75" hidden="1" customHeight="1" outlineLevel="1">
      <c r="A1558" t="s">
        <v>1120</v>
      </c>
      <c r="B1558" t="s">
        <v>475</v>
      </c>
      <c r="C1558" s="1">
        <f t="shared" si="581"/>
        <v>9028</v>
      </c>
      <c r="D1558" s="7">
        <f>IF(N1558&gt;0, RANK(N1558,(N1558:P1558,Q1558:AE1558)),0)</f>
        <v>2</v>
      </c>
      <c r="E1558" s="7">
        <f>IF(O1558&gt;0,RANK(O1558,(N1558:P1558,Q1558:AE1558)),0)</f>
        <v>1</v>
      </c>
      <c r="F1558" s="7">
        <f>IF(P1558&gt;0,RANK(P1558,(N1558:P1558,Q1558:AE1558)),0)</f>
        <v>0</v>
      </c>
      <c r="G1558" s="1">
        <f t="shared" si="590"/>
        <v>45</v>
      </c>
      <c r="H1558" s="2">
        <f t="shared" si="591"/>
        <v>4.9844926894107222E-3</v>
      </c>
      <c r="I1558" s="2"/>
      <c r="J1558" s="2">
        <f t="shared" si="582"/>
        <v>0.4931324767390341</v>
      </c>
      <c r="K1558" s="2">
        <f t="shared" si="583"/>
        <v>0.49811696942844486</v>
      </c>
      <c r="L1558" s="2">
        <f t="shared" si="584"/>
        <v>0</v>
      </c>
      <c r="M1558" s="2">
        <f>IF(C1558=0,"-",(1-J1558-K1558-L1558))</f>
        <v>8.7505538325209908E-3</v>
      </c>
      <c r="N1558" s="59">
        <v>4452</v>
      </c>
      <c r="O1558" s="59">
        <v>4497</v>
      </c>
      <c r="P1558" s="59"/>
      <c r="Q1558" s="59">
        <v>79</v>
      </c>
      <c r="R1558" s="59"/>
      <c r="S1558" s="59"/>
      <c r="T1558" s="59"/>
      <c r="U1558" s="59">
        <v>0</v>
      </c>
      <c r="V1558" s="59"/>
      <c r="W1558" s="59">
        <v>0</v>
      </c>
      <c r="X1558" s="59"/>
      <c r="Y1558" s="59"/>
      <c r="Z1558" s="59"/>
      <c r="AA1558" s="59"/>
      <c r="AB1558" s="59"/>
      <c r="AC1558" s="59"/>
      <c r="AD1558" s="59"/>
      <c r="AE1558" s="59"/>
      <c r="AG1558" s="7">
        <f>IF(Q1558&gt;0,RANK(Q1558,(N1558:P1558,Q1558:AE1558)),0)</f>
        <v>3</v>
      </c>
      <c r="AH1558" s="7">
        <f>IF(R1558&gt;0,RANK(R1558,(N1558:P1558,Q1558:AE1558)),0)</f>
        <v>0</v>
      </c>
      <c r="AI1558" s="7">
        <f>IF(T1558&gt;0,RANK(T1558,(N1558:P1558,Q1558:AE1558)),0)</f>
        <v>0</v>
      </c>
      <c r="AJ1558" s="7">
        <f>IF(S1558&gt;0,RANK(S1558,(N1558:P1558,Q1558:AE1558)),0)</f>
        <v>0</v>
      </c>
      <c r="AK1558" s="2">
        <f t="shared" si="586"/>
        <v>8.7505538325210463E-3</v>
      </c>
      <c r="AL1558" s="2">
        <f t="shared" si="587"/>
        <v>0</v>
      </c>
      <c r="AM1558" s="2">
        <f t="shared" si="588"/>
        <v>0</v>
      </c>
      <c r="AN1558" s="2">
        <f t="shared" si="589"/>
        <v>0</v>
      </c>
      <c r="AP1558" t="s">
        <v>1120</v>
      </c>
      <c r="AQ1558" t="s">
        <v>475</v>
      </c>
      <c r="AR1558">
        <v>11</v>
      </c>
      <c r="AT1558" s="97">
        <v>37</v>
      </c>
      <c r="AU1558" s="99">
        <v>199</v>
      </c>
      <c r="AV1558" s="103">
        <f t="shared" si="580"/>
        <v>37199</v>
      </c>
      <c r="AX1558" s="7" t="s">
        <v>1370</v>
      </c>
    </row>
    <row r="1559" spans="1:57" collapsed="1">
      <c r="A1559" t="s">
        <v>452</v>
      </c>
      <c r="B1559" t="s">
        <v>1894</v>
      </c>
      <c r="C1559" s="1">
        <f t="shared" si="581"/>
        <v>2577891</v>
      </c>
      <c r="D1559" s="7">
        <f>IF(N1559&gt;0, RANK(N1559,(N1559:P1559,Q1559:AE1559)),0)</f>
        <v>2</v>
      </c>
      <c r="E1559" s="7">
        <f>IF(O1559&gt;0,RANK(O1559,(N1559:P1559,Q1559:AE1559)),0)</f>
        <v>1</v>
      </c>
      <c r="F1559" s="7">
        <f>IF(P1559&gt;0,RANK(P1559,(N1559:P1559,Q1559:AE1559)),0)</f>
        <v>0</v>
      </c>
      <c r="G1559" s="1">
        <f t="shared" si="590"/>
        <v>103877</v>
      </c>
      <c r="H1559" s="2">
        <f t="shared" si="591"/>
        <v>4.0295342200271464E-2</v>
      </c>
      <c r="I1559" s="2"/>
      <c r="J1559" s="2">
        <f t="shared" si="582"/>
        <v>0.46317513036819635</v>
      </c>
      <c r="K1559" s="2">
        <f t="shared" si="583"/>
        <v>0.50347047256846778</v>
      </c>
      <c r="L1559" s="2">
        <f t="shared" si="584"/>
        <v>0</v>
      </c>
      <c r="M1559" s="2">
        <f>IF(C1559=0,"-",(1-J1559-K1559-L1559))</f>
        <v>3.3354397063335872E-2</v>
      </c>
      <c r="N1559" s="59">
        <f>SUM(N1459:N1558)</f>
        <v>1194015</v>
      </c>
      <c r="O1559" s="59">
        <f>SUM(O1459:O1558)</f>
        <v>1297892</v>
      </c>
      <c r="P1559" s="59"/>
      <c r="Q1559" s="59">
        <f>SUM(Q1459:Q1558)</f>
        <v>85948</v>
      </c>
      <c r="R1559" s="59"/>
      <c r="S1559" s="59"/>
      <c r="T1559" s="59"/>
      <c r="U1559" s="59">
        <f>SUM(U1459:U1558)</f>
        <v>13</v>
      </c>
      <c r="V1559" s="59"/>
      <c r="W1559" s="59">
        <f>SUM(W1459:W1558)</f>
        <v>23</v>
      </c>
      <c r="X1559" s="59"/>
      <c r="Y1559" s="59"/>
      <c r="Z1559" s="59"/>
      <c r="AA1559" s="59"/>
      <c r="AB1559" s="59"/>
      <c r="AC1559" s="59"/>
      <c r="AD1559" s="59"/>
      <c r="AE1559" s="59">
        <f>SUM(AE1459:AE1558)</f>
        <v>0</v>
      </c>
      <c r="AG1559" s="7">
        <f>IF(Q1559&gt;0,RANK(Q1559,(N1559:P1559,Q1559:AE1559)),0)</f>
        <v>3</v>
      </c>
      <c r="AH1559" s="7">
        <f>IF(R1559&gt;0,RANK(R1559,(N1559:P1559,Q1559:AE1559)),0)</f>
        <v>0</v>
      </c>
      <c r="AI1559" s="7">
        <f>IF(T1559&gt;0,RANK(T1559,(N1559:P1559,Q1559:AE1559)),0)</f>
        <v>0</v>
      </c>
      <c r="AJ1559" s="7">
        <f>IF(S1559&gt;0,RANK(S1559,(N1559:P1559,Q1559:AE1559)),0)</f>
        <v>0</v>
      </c>
      <c r="AK1559" s="2">
        <f t="shared" si="586"/>
        <v>3.334043215946679E-2</v>
      </c>
      <c r="AL1559" s="2">
        <f t="shared" si="587"/>
        <v>0</v>
      </c>
      <c r="AM1559" s="2">
        <f t="shared" si="588"/>
        <v>0</v>
      </c>
      <c r="AN1559" s="2">
        <f t="shared" si="589"/>
        <v>0</v>
      </c>
      <c r="AP1559" t="s">
        <v>452</v>
      </c>
      <c r="AQ1559" t="s">
        <v>1894</v>
      </c>
      <c r="AT1559" s="97">
        <v>37</v>
      </c>
      <c r="AU1559" s="99"/>
      <c r="AV1559" s="97">
        <v>37</v>
      </c>
      <c r="AX1559" s="7" t="s">
        <v>2353</v>
      </c>
    </row>
    <row r="1560" spans="1:57">
      <c r="C1560" s="1"/>
      <c r="E1560" s="7"/>
      <c r="F1560" s="7"/>
      <c r="I1560" s="2"/>
      <c r="N1560" s="59"/>
      <c r="O1560" s="59"/>
      <c r="P1560" s="59"/>
      <c r="Q1560" s="59"/>
      <c r="R1560" s="59"/>
      <c r="S1560" s="59"/>
      <c r="T1560" s="59"/>
      <c r="U1560" s="59"/>
      <c r="V1560" s="59"/>
      <c r="W1560" s="59"/>
      <c r="X1560" s="59"/>
      <c r="Y1560" s="59"/>
      <c r="Z1560" s="59"/>
      <c r="AA1560" s="59"/>
      <c r="AB1560" s="59"/>
      <c r="AC1560" s="59"/>
      <c r="AD1560" s="59"/>
      <c r="AE1560" s="59"/>
      <c r="AG1560" s="7"/>
      <c r="AH1560" s="7"/>
      <c r="AI1560" s="7"/>
      <c r="AJ1560" s="7"/>
      <c r="AT1560" s="97"/>
      <c r="AU1560" s="99"/>
      <c r="AV1560" s="103"/>
    </row>
    <row r="1561" spans="1:57" hidden="1" outlineLevel="1">
      <c r="A1561" t="s">
        <v>685</v>
      </c>
      <c r="B1561" t="s">
        <v>1290</v>
      </c>
      <c r="C1561" s="1">
        <f t="shared" ref="C1561:C1592" si="592">SUM(N1561:AE1561)</f>
        <v>1578</v>
      </c>
      <c r="D1561" s="7">
        <f>IF(N1561&gt;0, RANK(N1561,(N1561:P1561,Q1561:AE1561)),0)</f>
        <v>1</v>
      </c>
      <c r="E1561" s="7">
        <f>IF(O1561&gt;0,RANK(O1561,(N1561:P1561,Q1561:AE1561)),0)</f>
        <v>2</v>
      </c>
      <c r="F1561" s="7">
        <f>IF(P1561&gt;0,RANK(P1561,(N1561:P1561,Q1561:AE1561)),0)</f>
        <v>3</v>
      </c>
      <c r="G1561" s="1">
        <f t="shared" si="590"/>
        <v>334</v>
      </c>
      <c r="H1561" s="2">
        <f t="shared" si="591"/>
        <v>0.21166032953105196</v>
      </c>
      <c r="I1561" s="2"/>
      <c r="J1561" s="2">
        <f t="shared" ref="J1561:J1592" si="593">IF($C1561=0,"-",N1561/$C1561)</f>
        <v>0.58808618504435994</v>
      </c>
      <c r="K1561" s="2">
        <f t="shared" ref="K1561:K1592" si="594">IF($C1561=0,"-",O1561/$C1561)</f>
        <v>0.37642585551330798</v>
      </c>
      <c r="L1561" s="2">
        <f t="shared" ref="L1561:L1592" si="595">IF($C1561=0,"-",P1561/$C1561)</f>
        <v>3.5487959442332066E-2</v>
      </c>
      <c r="M1561" s="2">
        <f t="shared" ref="M1561:M1592" si="596">IF(C1561=0,"-",(1-J1561-K1561-L1561))</f>
        <v>6.9388939039072284E-18</v>
      </c>
      <c r="N1561" s="59">
        <v>928</v>
      </c>
      <c r="O1561" s="59">
        <v>594</v>
      </c>
      <c r="P1561" s="59">
        <v>56</v>
      </c>
      <c r="Q1561" s="118"/>
      <c r="R1561" s="118"/>
      <c r="S1561" s="118"/>
      <c r="T1561" s="118"/>
      <c r="U1561" s="59"/>
      <c r="V1561" s="59"/>
      <c r="W1561" s="59"/>
      <c r="X1561" s="59"/>
      <c r="Y1561" s="59"/>
      <c r="Z1561" s="59"/>
      <c r="AA1561" s="59"/>
      <c r="AB1561" s="59"/>
      <c r="AC1561" s="59"/>
      <c r="AD1561" s="59"/>
      <c r="AE1561" s="59"/>
      <c r="AG1561" s="7">
        <f>IF(Q1561&gt;0,RANK(Q1561,(N1561:P1561,Q1561:AE1561)),0)</f>
        <v>0</v>
      </c>
      <c r="AH1561" s="7">
        <f>IF(R1561&gt;0,RANK(R1561,(N1561:P1561,Q1561:AE1561)),0)</f>
        <v>0</v>
      </c>
      <c r="AI1561" s="7">
        <f>IF(T1561&gt;0,RANK(T1561,(N1561:P1561,Q1561:AE1561)),0)</f>
        <v>0</v>
      </c>
      <c r="AJ1561" s="7">
        <f>IF(S1561&gt;0,RANK(S1561,(N1561:P1561,Q1561:AE1561)),0)</f>
        <v>0</v>
      </c>
      <c r="AK1561" s="2">
        <f t="shared" ref="AK1561:AK1592" si="597">IF($C1561=0,"-",Q1561/$C1561)</f>
        <v>0</v>
      </c>
      <c r="AL1561" s="2">
        <f t="shared" ref="AL1561:AL1592" si="598">IF($C1561=0,"-",R1561/$C1561)</f>
        <v>0</v>
      </c>
      <c r="AM1561" s="2">
        <f t="shared" ref="AM1561:AM1592" si="599">IF($C1561=0,"-",T1561/$C1561)</f>
        <v>0</v>
      </c>
      <c r="AN1561" s="2">
        <f t="shared" ref="AN1561:AN1592" si="600">IF($C1561=0,"-",S1561/$C1561)</f>
        <v>0</v>
      </c>
      <c r="AP1561" t="s">
        <v>685</v>
      </c>
      <c r="AQ1561" t="s">
        <v>1290</v>
      </c>
      <c r="AR1561">
        <v>1</v>
      </c>
      <c r="AT1561" s="97">
        <v>38</v>
      </c>
      <c r="AU1561" s="99">
        <v>1</v>
      </c>
      <c r="AV1561" s="103">
        <f t="shared" si="580"/>
        <v>38001</v>
      </c>
      <c r="AX1561" s="7" t="s">
        <v>1370</v>
      </c>
      <c r="BE1561" t="s">
        <v>1726</v>
      </c>
    </row>
    <row r="1562" spans="1:57" hidden="1" outlineLevel="1">
      <c r="A1562" t="s">
        <v>317</v>
      </c>
      <c r="B1562" t="s">
        <v>1290</v>
      </c>
      <c r="C1562" s="1">
        <f t="shared" si="592"/>
        <v>6518</v>
      </c>
      <c r="D1562" s="7">
        <f>IF(N1562&gt;0, RANK(N1562,(N1562:P1562,Q1562:AE1562)),0)</f>
        <v>1</v>
      </c>
      <c r="E1562" s="7">
        <f>IF(O1562&gt;0,RANK(O1562,(N1562:P1562,Q1562:AE1562)),0)</f>
        <v>2</v>
      </c>
      <c r="F1562" s="7">
        <f>IF(P1562&gt;0,RANK(P1562,(N1562:P1562,Q1562:AE1562)),0)</f>
        <v>3</v>
      </c>
      <c r="G1562" s="1">
        <f t="shared" si="590"/>
        <v>1505</v>
      </c>
      <c r="H1562" s="2">
        <f t="shared" si="591"/>
        <v>0.23089904878797177</v>
      </c>
      <c r="I1562" s="2"/>
      <c r="J1562" s="2">
        <f t="shared" si="593"/>
        <v>0.60708806382325864</v>
      </c>
      <c r="K1562" s="2">
        <f t="shared" si="594"/>
        <v>0.3761890150352869</v>
      </c>
      <c r="L1562" s="2">
        <f t="shared" si="595"/>
        <v>1.6722921141454433E-2</v>
      </c>
      <c r="M1562" s="2">
        <f t="shared" si="596"/>
        <v>2.7755575615628914E-17</v>
      </c>
      <c r="N1562" s="59">
        <v>3957</v>
      </c>
      <c r="O1562" s="59">
        <v>2452</v>
      </c>
      <c r="P1562" s="59">
        <v>109</v>
      </c>
      <c r="Q1562" s="118"/>
      <c r="R1562" s="118"/>
      <c r="S1562" s="118"/>
      <c r="T1562" s="118"/>
      <c r="U1562" s="59"/>
      <c r="V1562" s="59"/>
      <c r="W1562" s="59"/>
      <c r="X1562" s="59"/>
      <c r="Y1562" s="59"/>
      <c r="Z1562" s="59"/>
      <c r="AA1562" s="59"/>
      <c r="AB1562" s="59"/>
      <c r="AC1562" s="59"/>
      <c r="AD1562" s="59"/>
      <c r="AE1562" s="59"/>
      <c r="AG1562" s="7">
        <f>IF(Q1562&gt;0,RANK(Q1562,(N1562:P1562,Q1562:AE1562)),0)</f>
        <v>0</v>
      </c>
      <c r="AH1562" s="7">
        <f>IF(R1562&gt;0,RANK(R1562,(N1562:P1562,Q1562:AE1562)),0)</f>
        <v>0</v>
      </c>
      <c r="AI1562" s="7">
        <f>IF(T1562&gt;0,RANK(T1562,(N1562:P1562,Q1562:AE1562)),0)</f>
        <v>0</v>
      </c>
      <c r="AJ1562" s="7">
        <f>IF(S1562&gt;0,RANK(S1562,(N1562:P1562,Q1562:AE1562)),0)</f>
        <v>0</v>
      </c>
      <c r="AK1562" s="2">
        <f t="shared" si="597"/>
        <v>0</v>
      </c>
      <c r="AL1562" s="2">
        <f t="shared" si="598"/>
        <v>0</v>
      </c>
      <c r="AM1562" s="2">
        <f t="shared" si="599"/>
        <v>0</v>
      </c>
      <c r="AN1562" s="2">
        <f t="shared" si="600"/>
        <v>0</v>
      </c>
      <c r="AP1562" t="s">
        <v>317</v>
      </c>
      <c r="AQ1562" t="s">
        <v>1290</v>
      </c>
      <c r="AR1562">
        <v>1</v>
      </c>
      <c r="AT1562" s="97">
        <v>38</v>
      </c>
      <c r="AU1562" s="99">
        <v>3</v>
      </c>
      <c r="AV1562" s="103">
        <f t="shared" si="580"/>
        <v>38003</v>
      </c>
      <c r="AX1562" s="7" t="s">
        <v>1370</v>
      </c>
      <c r="BE1562" t="s">
        <v>1727</v>
      </c>
    </row>
    <row r="1563" spans="1:57" hidden="1" outlineLevel="1">
      <c r="A1563" t="s">
        <v>1346</v>
      </c>
      <c r="B1563" t="s">
        <v>1290</v>
      </c>
      <c r="C1563" s="1">
        <f t="shared" si="592"/>
        <v>2585</v>
      </c>
      <c r="D1563" s="7">
        <f>IF(N1563&gt;0, RANK(N1563,(N1563:P1563,Q1563:AE1563)),0)</f>
        <v>1</v>
      </c>
      <c r="E1563" s="7">
        <f>IF(O1563&gt;0,RANK(O1563,(N1563:P1563,Q1563:AE1563)),0)</f>
        <v>2</v>
      </c>
      <c r="F1563" s="7">
        <f>IF(P1563&gt;0,RANK(P1563,(N1563:P1563,Q1563:AE1563)),0)</f>
        <v>3</v>
      </c>
      <c r="G1563" s="1">
        <f t="shared" si="590"/>
        <v>964</v>
      </c>
      <c r="H1563" s="2">
        <f t="shared" si="591"/>
        <v>0.37292069632495162</v>
      </c>
      <c r="I1563" s="2"/>
      <c r="J1563" s="2">
        <f t="shared" si="593"/>
        <v>0.67930367504835587</v>
      </c>
      <c r="K1563" s="2">
        <f t="shared" si="594"/>
        <v>0.30638297872340425</v>
      </c>
      <c r="L1563" s="2">
        <f t="shared" si="595"/>
        <v>1.4313346228239845E-2</v>
      </c>
      <c r="M1563" s="2">
        <f t="shared" si="596"/>
        <v>3.1225022567582528E-17</v>
      </c>
      <c r="N1563" s="59">
        <v>1756</v>
      </c>
      <c r="O1563" s="59">
        <v>792</v>
      </c>
      <c r="P1563" s="59">
        <v>37</v>
      </c>
      <c r="Q1563" s="118"/>
      <c r="R1563" s="118"/>
      <c r="S1563" s="118"/>
      <c r="T1563" s="118"/>
      <c r="U1563" s="59"/>
      <c r="V1563" s="59"/>
      <c r="W1563" s="59"/>
      <c r="X1563" s="59"/>
      <c r="Y1563" s="59"/>
      <c r="Z1563" s="59"/>
      <c r="AA1563" s="59"/>
      <c r="AB1563" s="59"/>
      <c r="AC1563" s="59"/>
      <c r="AD1563" s="59"/>
      <c r="AE1563" s="59"/>
      <c r="AG1563" s="7">
        <f>IF(Q1563&gt;0,RANK(Q1563,(N1563:P1563,Q1563:AE1563)),0)</f>
        <v>0</v>
      </c>
      <c r="AH1563" s="7">
        <f>IF(R1563&gt;0,RANK(R1563,(N1563:P1563,Q1563:AE1563)),0)</f>
        <v>0</v>
      </c>
      <c r="AI1563" s="7">
        <f>IF(T1563&gt;0,RANK(T1563,(N1563:P1563,Q1563:AE1563)),0)</f>
        <v>0</v>
      </c>
      <c r="AJ1563" s="7">
        <f>IF(S1563&gt;0,RANK(S1563,(N1563:P1563,Q1563:AE1563)),0)</f>
        <v>0</v>
      </c>
      <c r="AK1563" s="2">
        <f t="shared" si="597"/>
        <v>0</v>
      </c>
      <c r="AL1563" s="2">
        <f t="shared" si="598"/>
        <v>0</v>
      </c>
      <c r="AM1563" s="2">
        <f t="shared" si="599"/>
        <v>0</v>
      </c>
      <c r="AN1563" s="2">
        <f t="shared" si="600"/>
        <v>0</v>
      </c>
      <c r="AP1563" t="s">
        <v>1346</v>
      </c>
      <c r="AQ1563" t="s">
        <v>1290</v>
      </c>
      <c r="AR1563">
        <v>1</v>
      </c>
      <c r="AT1563" s="97">
        <v>38</v>
      </c>
      <c r="AU1563" s="99">
        <v>5</v>
      </c>
      <c r="AV1563" s="103">
        <f t="shared" si="580"/>
        <v>38005</v>
      </c>
      <c r="AX1563" s="7" t="s">
        <v>1370</v>
      </c>
      <c r="BE1563" t="s">
        <v>1726</v>
      </c>
    </row>
    <row r="1564" spans="1:57" hidden="1" outlineLevel="1">
      <c r="A1564" t="s">
        <v>1257</v>
      </c>
      <c r="B1564" t="s">
        <v>1290</v>
      </c>
      <c r="C1564" s="1">
        <f t="shared" si="592"/>
        <v>676</v>
      </c>
      <c r="D1564" s="7">
        <f>IF(N1564&gt;0, RANK(N1564,(N1564:P1564,Q1564:AE1564)),0)</f>
        <v>1</v>
      </c>
      <c r="E1564" s="7">
        <f>IF(O1564&gt;0,RANK(O1564,(N1564:P1564,Q1564:AE1564)),0)</f>
        <v>2</v>
      </c>
      <c r="F1564" s="7">
        <f>IF(P1564&gt;0,RANK(P1564,(N1564:P1564,Q1564:AE1564)),0)</f>
        <v>3</v>
      </c>
      <c r="G1564" s="1">
        <f t="shared" si="590"/>
        <v>83</v>
      </c>
      <c r="H1564" s="2">
        <f t="shared" si="591"/>
        <v>0.1227810650887574</v>
      </c>
      <c r="I1564" s="2"/>
      <c r="J1564" s="2">
        <f t="shared" si="593"/>
        <v>0.53698224852071008</v>
      </c>
      <c r="K1564" s="2">
        <f t="shared" si="594"/>
        <v>0.41420118343195267</v>
      </c>
      <c r="L1564" s="2">
        <f t="shared" si="595"/>
        <v>4.8816568047337278E-2</v>
      </c>
      <c r="M1564" s="2">
        <f t="shared" si="596"/>
        <v>-2.7755575615628914E-17</v>
      </c>
      <c r="N1564" s="59">
        <v>363</v>
      </c>
      <c r="O1564" s="59">
        <v>280</v>
      </c>
      <c r="P1564" s="59">
        <v>33</v>
      </c>
      <c r="Q1564" s="118"/>
      <c r="R1564" s="118"/>
      <c r="S1564" s="118"/>
      <c r="T1564" s="118"/>
      <c r="U1564" s="59"/>
      <c r="V1564" s="59"/>
      <c r="W1564" s="59"/>
      <c r="X1564" s="59"/>
      <c r="Y1564" s="59"/>
      <c r="Z1564" s="59"/>
      <c r="AA1564" s="59"/>
      <c r="AB1564" s="59"/>
      <c r="AC1564" s="59"/>
      <c r="AD1564" s="59"/>
      <c r="AE1564" s="59"/>
      <c r="AG1564" s="7">
        <f>IF(Q1564&gt;0,RANK(Q1564,(N1564:P1564,Q1564:AE1564)),0)</f>
        <v>0</v>
      </c>
      <c r="AH1564" s="7">
        <f>IF(R1564&gt;0,RANK(R1564,(N1564:P1564,Q1564:AE1564)),0)</f>
        <v>0</v>
      </c>
      <c r="AI1564" s="7">
        <f>IF(T1564&gt;0,RANK(T1564,(N1564:P1564,Q1564:AE1564)),0)</f>
        <v>0</v>
      </c>
      <c r="AJ1564" s="7">
        <f>IF(S1564&gt;0,RANK(S1564,(N1564:P1564,Q1564:AE1564)),0)</f>
        <v>0</v>
      </c>
      <c r="AK1564" s="2">
        <f t="shared" si="597"/>
        <v>0</v>
      </c>
      <c r="AL1564" s="2">
        <f t="shared" si="598"/>
        <v>0</v>
      </c>
      <c r="AM1564" s="2">
        <f t="shared" si="599"/>
        <v>0</v>
      </c>
      <c r="AN1564" s="2">
        <f t="shared" si="600"/>
        <v>0</v>
      </c>
      <c r="AP1564" t="s">
        <v>1257</v>
      </c>
      <c r="AQ1564" t="s">
        <v>1290</v>
      </c>
      <c r="AR1564">
        <v>1</v>
      </c>
      <c r="AT1564" s="97">
        <v>38</v>
      </c>
      <c r="AU1564" s="99">
        <v>7</v>
      </c>
      <c r="AV1564" s="103">
        <f t="shared" si="580"/>
        <v>38007</v>
      </c>
      <c r="AX1564" s="7" t="s">
        <v>1370</v>
      </c>
      <c r="BE1564" t="s">
        <v>1726</v>
      </c>
    </row>
    <row r="1565" spans="1:57" hidden="1" outlineLevel="1">
      <c r="A1565" t="s">
        <v>1074</v>
      </c>
      <c r="B1565" t="s">
        <v>1290</v>
      </c>
      <c r="C1565" s="1">
        <f t="shared" si="592"/>
        <v>4049</v>
      </c>
      <c r="D1565" s="7">
        <f>IF(N1565&gt;0, RANK(N1565,(N1565:P1565,Q1565:AE1565)),0)</f>
        <v>1</v>
      </c>
      <c r="E1565" s="7">
        <f>IF(O1565&gt;0,RANK(O1565,(N1565:P1565,Q1565:AE1565)),0)</f>
        <v>2</v>
      </c>
      <c r="F1565" s="7">
        <f>IF(P1565&gt;0,RANK(P1565,(N1565:P1565,Q1565:AE1565)),0)</f>
        <v>3</v>
      </c>
      <c r="G1565" s="1">
        <f t="shared" si="590"/>
        <v>962</v>
      </c>
      <c r="H1565" s="2">
        <f t="shared" si="591"/>
        <v>0.23758952827858731</v>
      </c>
      <c r="I1565" s="2"/>
      <c r="J1565" s="2">
        <f t="shared" si="593"/>
        <v>0.61076809088663864</v>
      </c>
      <c r="K1565" s="2">
        <f t="shared" si="594"/>
        <v>0.37317856260805138</v>
      </c>
      <c r="L1565" s="2">
        <f t="shared" si="595"/>
        <v>1.6053346505309953E-2</v>
      </c>
      <c r="M1565" s="2">
        <f t="shared" si="596"/>
        <v>3.1225022567582528E-17</v>
      </c>
      <c r="N1565" s="59">
        <v>2473</v>
      </c>
      <c r="O1565" s="59">
        <v>1511</v>
      </c>
      <c r="P1565" s="59">
        <v>65</v>
      </c>
      <c r="Q1565" s="118"/>
      <c r="R1565" s="118"/>
      <c r="S1565" s="118"/>
      <c r="T1565" s="118"/>
      <c r="U1565" s="59"/>
      <c r="V1565" s="59"/>
      <c r="W1565" s="59"/>
      <c r="X1565" s="59"/>
      <c r="Y1565" s="59"/>
      <c r="Z1565" s="59"/>
      <c r="AA1565" s="59"/>
      <c r="AB1565" s="59"/>
      <c r="AC1565" s="59"/>
      <c r="AD1565" s="59"/>
      <c r="AE1565" s="59"/>
      <c r="AG1565" s="7">
        <f>IF(Q1565&gt;0,RANK(Q1565,(N1565:P1565,Q1565:AE1565)),0)</f>
        <v>0</v>
      </c>
      <c r="AH1565" s="7">
        <f>IF(R1565&gt;0,RANK(R1565,(N1565:P1565,Q1565:AE1565)),0)</f>
        <v>0</v>
      </c>
      <c r="AI1565" s="7">
        <f>IF(T1565&gt;0,RANK(T1565,(N1565:P1565,Q1565:AE1565)),0)</f>
        <v>0</v>
      </c>
      <c r="AJ1565" s="7">
        <f>IF(S1565&gt;0,RANK(S1565,(N1565:P1565,Q1565:AE1565)),0)</f>
        <v>0</v>
      </c>
      <c r="AK1565" s="2">
        <f t="shared" si="597"/>
        <v>0</v>
      </c>
      <c r="AL1565" s="2">
        <f t="shared" si="598"/>
        <v>0</v>
      </c>
      <c r="AM1565" s="2">
        <f t="shared" si="599"/>
        <v>0</v>
      </c>
      <c r="AN1565" s="2">
        <f t="shared" si="600"/>
        <v>0</v>
      </c>
      <c r="AP1565" t="s">
        <v>1074</v>
      </c>
      <c r="AQ1565" t="s">
        <v>1290</v>
      </c>
      <c r="AR1565">
        <v>1</v>
      </c>
      <c r="AT1565" s="97">
        <v>38</v>
      </c>
      <c r="AU1565" s="99">
        <v>9</v>
      </c>
      <c r="AV1565" s="103">
        <f t="shared" si="580"/>
        <v>38009</v>
      </c>
      <c r="AX1565" s="7" t="s">
        <v>1370</v>
      </c>
      <c r="BE1565" t="s">
        <v>1727</v>
      </c>
    </row>
    <row r="1566" spans="1:57" hidden="1" outlineLevel="1">
      <c r="A1566" t="s">
        <v>1842</v>
      </c>
      <c r="B1566" t="s">
        <v>1290</v>
      </c>
      <c r="C1566" s="1">
        <f t="shared" si="592"/>
        <v>1885</v>
      </c>
      <c r="D1566" s="7">
        <f>IF(N1566&gt;0, RANK(N1566,(N1566:P1566,Q1566:AE1566)),0)</f>
        <v>1</v>
      </c>
      <c r="E1566" s="7">
        <f>IF(O1566&gt;0,RANK(O1566,(N1566:P1566,Q1566:AE1566)),0)</f>
        <v>2</v>
      </c>
      <c r="F1566" s="7">
        <f>IF(P1566&gt;0,RANK(P1566,(N1566:P1566,Q1566:AE1566)),0)</f>
        <v>3</v>
      </c>
      <c r="G1566" s="1">
        <f t="shared" si="590"/>
        <v>382</v>
      </c>
      <c r="H1566" s="2">
        <f t="shared" si="591"/>
        <v>0.20265251989389921</v>
      </c>
      <c r="I1566" s="2"/>
      <c r="J1566" s="2">
        <f t="shared" si="593"/>
        <v>0.58249336870026525</v>
      </c>
      <c r="K1566" s="2">
        <f t="shared" si="594"/>
        <v>0.37984084880636604</v>
      </c>
      <c r="L1566" s="2">
        <f t="shared" si="595"/>
        <v>3.7665782493368702E-2</v>
      </c>
      <c r="M1566" s="2">
        <f t="shared" si="596"/>
        <v>1.3877787807814457E-17</v>
      </c>
      <c r="N1566" s="59">
        <v>1098</v>
      </c>
      <c r="O1566" s="59">
        <v>716</v>
      </c>
      <c r="P1566" s="59">
        <v>71</v>
      </c>
      <c r="Q1566" s="118"/>
      <c r="R1566" s="118"/>
      <c r="S1566" s="118"/>
      <c r="T1566" s="118"/>
      <c r="U1566" s="59"/>
      <c r="V1566" s="59"/>
      <c r="W1566" s="59"/>
      <c r="X1566" s="59"/>
      <c r="Y1566" s="59"/>
      <c r="Z1566" s="59"/>
      <c r="AA1566" s="59"/>
      <c r="AB1566" s="59"/>
      <c r="AC1566" s="59"/>
      <c r="AD1566" s="59"/>
      <c r="AE1566" s="59"/>
      <c r="AG1566" s="7">
        <f>IF(Q1566&gt;0,RANK(Q1566,(N1566:P1566,Q1566:AE1566)),0)</f>
        <v>0</v>
      </c>
      <c r="AH1566" s="7">
        <f>IF(R1566&gt;0,RANK(R1566,(N1566:P1566,Q1566:AE1566)),0)</f>
        <v>0</v>
      </c>
      <c r="AI1566" s="7">
        <f>IF(T1566&gt;0,RANK(T1566,(N1566:P1566,Q1566:AE1566)),0)</f>
        <v>0</v>
      </c>
      <c r="AJ1566" s="7">
        <f>IF(S1566&gt;0,RANK(S1566,(N1566:P1566,Q1566:AE1566)),0)</f>
        <v>0</v>
      </c>
      <c r="AK1566" s="2">
        <f t="shared" si="597"/>
        <v>0</v>
      </c>
      <c r="AL1566" s="2">
        <f t="shared" si="598"/>
        <v>0</v>
      </c>
      <c r="AM1566" s="2">
        <f t="shared" si="599"/>
        <v>0</v>
      </c>
      <c r="AN1566" s="2">
        <f t="shared" si="600"/>
        <v>0</v>
      </c>
      <c r="AP1566" t="s">
        <v>1842</v>
      </c>
      <c r="AQ1566" t="s">
        <v>1290</v>
      </c>
      <c r="AR1566">
        <v>1</v>
      </c>
      <c r="AT1566" s="97">
        <v>38</v>
      </c>
      <c r="AU1566" s="99">
        <v>11</v>
      </c>
      <c r="AV1566" s="103">
        <f t="shared" si="580"/>
        <v>38011</v>
      </c>
      <c r="AX1566" s="7" t="s">
        <v>1370</v>
      </c>
      <c r="BE1566" t="s">
        <v>1726</v>
      </c>
    </row>
    <row r="1567" spans="1:57" hidden="1" outlineLevel="1">
      <c r="A1567" t="s">
        <v>287</v>
      </c>
      <c r="B1567" t="s">
        <v>1290</v>
      </c>
      <c r="C1567" s="1">
        <f t="shared" si="592"/>
        <v>1497</v>
      </c>
      <c r="D1567" s="7">
        <f>IF(N1567&gt;0, RANK(N1567,(N1567:P1567,Q1567:AE1567)),0)</f>
        <v>1</v>
      </c>
      <c r="E1567" s="7">
        <f>IF(O1567&gt;0,RANK(O1567,(N1567:P1567,Q1567:AE1567)),0)</f>
        <v>2</v>
      </c>
      <c r="F1567" s="7">
        <f>IF(P1567&gt;0,RANK(P1567,(N1567:P1567,Q1567:AE1567)),0)</f>
        <v>3</v>
      </c>
      <c r="G1567" s="1">
        <f t="shared" si="590"/>
        <v>500</v>
      </c>
      <c r="H1567" s="2">
        <f t="shared" si="591"/>
        <v>0.33400133600534404</v>
      </c>
      <c r="I1567" s="2"/>
      <c r="J1567" s="2">
        <f t="shared" si="593"/>
        <v>0.65865063460253837</v>
      </c>
      <c r="K1567" s="2">
        <f t="shared" si="594"/>
        <v>0.32464929859719438</v>
      </c>
      <c r="L1567" s="2">
        <f t="shared" si="595"/>
        <v>1.6700066800267203E-2</v>
      </c>
      <c r="M1567" s="2">
        <f t="shared" si="596"/>
        <v>5.2041704279304213E-17</v>
      </c>
      <c r="N1567" s="59">
        <v>986</v>
      </c>
      <c r="O1567" s="59">
        <v>486</v>
      </c>
      <c r="P1567" s="59">
        <v>25</v>
      </c>
      <c r="Q1567" s="118"/>
      <c r="R1567" s="118"/>
      <c r="S1567" s="118"/>
      <c r="T1567" s="118"/>
      <c r="U1567" s="59"/>
      <c r="V1567" s="59"/>
      <c r="W1567" s="59"/>
      <c r="X1567" s="59"/>
      <c r="Y1567" s="59"/>
      <c r="Z1567" s="59"/>
      <c r="AA1567" s="59"/>
      <c r="AB1567" s="59"/>
      <c r="AC1567" s="59"/>
      <c r="AD1567" s="59"/>
      <c r="AE1567" s="59"/>
      <c r="AG1567" s="7">
        <f>IF(Q1567&gt;0,RANK(Q1567,(N1567:P1567,Q1567:AE1567)),0)</f>
        <v>0</v>
      </c>
      <c r="AH1567" s="7">
        <f>IF(R1567&gt;0,RANK(R1567,(N1567:P1567,Q1567:AE1567)),0)</f>
        <v>0</v>
      </c>
      <c r="AI1567" s="7">
        <f>IF(T1567&gt;0,RANK(T1567,(N1567:P1567,Q1567:AE1567)),0)</f>
        <v>0</v>
      </c>
      <c r="AJ1567" s="7">
        <f>IF(S1567&gt;0,RANK(S1567,(N1567:P1567,Q1567:AE1567)),0)</f>
        <v>0</v>
      </c>
      <c r="AK1567" s="2">
        <f t="shared" si="597"/>
        <v>0</v>
      </c>
      <c r="AL1567" s="2">
        <f t="shared" si="598"/>
        <v>0</v>
      </c>
      <c r="AM1567" s="2">
        <f t="shared" si="599"/>
        <v>0</v>
      </c>
      <c r="AN1567" s="2">
        <f t="shared" si="600"/>
        <v>0</v>
      </c>
      <c r="AP1567" t="s">
        <v>287</v>
      </c>
      <c r="AQ1567" t="s">
        <v>1290</v>
      </c>
      <c r="AR1567">
        <v>1</v>
      </c>
      <c r="AT1567" s="97">
        <v>38</v>
      </c>
      <c r="AU1567" s="99">
        <v>13</v>
      </c>
      <c r="AV1567" s="103">
        <f t="shared" si="580"/>
        <v>38013</v>
      </c>
      <c r="AX1567" s="7" t="s">
        <v>1370</v>
      </c>
      <c r="BE1567" t="s">
        <v>1726</v>
      </c>
    </row>
    <row r="1568" spans="1:57" hidden="1" outlineLevel="1">
      <c r="A1568" t="s">
        <v>1635</v>
      </c>
      <c r="B1568" t="s">
        <v>1290</v>
      </c>
      <c r="C1568" s="1">
        <f t="shared" si="592"/>
        <v>31065</v>
      </c>
      <c r="D1568" s="7">
        <f>IF(N1568&gt;0, RANK(N1568,(N1568:P1568,Q1568:AE1568)),0)</f>
        <v>1</v>
      </c>
      <c r="E1568" s="7">
        <f>IF(O1568&gt;0,RANK(O1568,(N1568:P1568,Q1568:AE1568)),0)</f>
        <v>2</v>
      </c>
      <c r="F1568" s="7">
        <f>IF(P1568&gt;0,RANK(P1568,(N1568:P1568,Q1568:AE1568)),0)</f>
        <v>3</v>
      </c>
      <c r="G1568" s="1">
        <f t="shared" si="590"/>
        <v>3639</v>
      </c>
      <c r="H1568" s="2">
        <f t="shared" si="591"/>
        <v>0.11714147754707871</v>
      </c>
      <c r="I1568" s="2"/>
      <c r="J1568" s="2">
        <f t="shared" si="593"/>
        <v>0.54453565105424107</v>
      </c>
      <c r="K1568" s="2">
        <f t="shared" si="594"/>
        <v>0.42739417350716241</v>
      </c>
      <c r="L1568" s="2">
        <f t="shared" si="595"/>
        <v>2.8070175438596492E-2</v>
      </c>
      <c r="M1568" s="2">
        <f t="shared" si="596"/>
        <v>3.1225022567582528E-17</v>
      </c>
      <c r="N1568" s="59">
        <v>16916</v>
      </c>
      <c r="O1568" s="59">
        <v>13277</v>
      </c>
      <c r="P1568" s="59">
        <v>872</v>
      </c>
      <c r="Q1568" s="118"/>
      <c r="R1568" s="118"/>
      <c r="S1568" s="118"/>
      <c r="T1568" s="118"/>
      <c r="U1568" s="59"/>
      <c r="V1568" s="59"/>
      <c r="W1568" s="59"/>
      <c r="X1568" s="59"/>
      <c r="Y1568" s="59"/>
      <c r="Z1568" s="59"/>
      <c r="AA1568" s="59"/>
      <c r="AB1568" s="59"/>
      <c r="AC1568" s="59"/>
      <c r="AD1568" s="59"/>
      <c r="AE1568" s="59"/>
      <c r="AG1568" s="7">
        <f>IF(Q1568&gt;0,RANK(Q1568,(N1568:P1568,Q1568:AE1568)),0)</f>
        <v>0</v>
      </c>
      <c r="AH1568" s="7">
        <f>IF(R1568&gt;0,RANK(R1568,(N1568:P1568,Q1568:AE1568)),0)</f>
        <v>0</v>
      </c>
      <c r="AI1568" s="7">
        <f>IF(T1568&gt;0,RANK(T1568,(N1568:P1568,Q1568:AE1568)),0)</f>
        <v>0</v>
      </c>
      <c r="AJ1568" s="7">
        <f>IF(S1568&gt;0,RANK(S1568,(N1568:P1568,Q1568:AE1568)),0)</f>
        <v>0</v>
      </c>
      <c r="AK1568" s="2">
        <f t="shared" si="597"/>
        <v>0</v>
      </c>
      <c r="AL1568" s="2">
        <f t="shared" si="598"/>
        <v>0</v>
      </c>
      <c r="AM1568" s="2">
        <f t="shared" si="599"/>
        <v>0</v>
      </c>
      <c r="AN1568" s="2">
        <f t="shared" si="600"/>
        <v>0</v>
      </c>
      <c r="AP1568" t="s">
        <v>1635</v>
      </c>
      <c r="AQ1568" t="s">
        <v>1290</v>
      </c>
      <c r="AR1568">
        <v>1</v>
      </c>
      <c r="AT1568" s="97">
        <v>38</v>
      </c>
      <c r="AU1568" s="99">
        <v>15</v>
      </c>
      <c r="AV1568" s="103">
        <f t="shared" si="580"/>
        <v>38015</v>
      </c>
      <c r="AX1568" s="7" t="s">
        <v>1370</v>
      </c>
      <c r="BE1568" t="s">
        <v>693</v>
      </c>
    </row>
    <row r="1569" spans="1:57" hidden="1" outlineLevel="1">
      <c r="A1569" t="s">
        <v>1885</v>
      </c>
      <c r="B1569" t="s">
        <v>1290</v>
      </c>
      <c r="C1569" s="1">
        <f t="shared" si="592"/>
        <v>52414</v>
      </c>
      <c r="D1569" s="7">
        <f>IF(N1569&gt;0, RANK(N1569,(N1569:P1569,Q1569:AE1569)),0)</f>
        <v>1</v>
      </c>
      <c r="E1569" s="7">
        <f>IF(O1569&gt;0,RANK(O1569,(N1569:P1569,Q1569:AE1569)),0)</f>
        <v>2</v>
      </c>
      <c r="F1569" s="7">
        <f>IF(P1569&gt;0,RANK(P1569,(N1569:P1569,Q1569:AE1569)),0)</f>
        <v>3</v>
      </c>
      <c r="G1569" s="1">
        <f t="shared" si="590"/>
        <v>10759</v>
      </c>
      <c r="H1569" s="2">
        <f t="shared" si="591"/>
        <v>0.20526958446216659</v>
      </c>
      <c r="I1569" s="2"/>
      <c r="J1569" s="2">
        <f t="shared" si="593"/>
        <v>0.5948601518678216</v>
      </c>
      <c r="K1569" s="2">
        <f t="shared" si="594"/>
        <v>0.38959056740565495</v>
      </c>
      <c r="L1569" s="2">
        <f t="shared" si="595"/>
        <v>1.5549280726523448E-2</v>
      </c>
      <c r="M1569" s="2">
        <f t="shared" si="596"/>
        <v>3.4694469519536142E-18</v>
      </c>
      <c r="N1569" s="59">
        <v>31179</v>
      </c>
      <c r="O1569" s="59">
        <v>20420</v>
      </c>
      <c r="P1569" s="59">
        <v>815</v>
      </c>
      <c r="Q1569" s="118"/>
      <c r="R1569" s="118"/>
      <c r="S1569" s="118"/>
      <c r="T1569" s="118"/>
      <c r="U1569" s="59"/>
      <c r="V1569" s="59"/>
      <c r="W1569" s="59"/>
      <c r="X1569" s="59"/>
      <c r="Y1569" s="59"/>
      <c r="Z1569" s="59"/>
      <c r="AA1569" s="59"/>
      <c r="AB1569" s="59"/>
      <c r="AC1569" s="59"/>
      <c r="AD1569" s="59"/>
      <c r="AE1569" s="59"/>
      <c r="AG1569" s="7">
        <f>IF(Q1569&gt;0,RANK(Q1569,(N1569:P1569,Q1569:AE1569)),0)</f>
        <v>0</v>
      </c>
      <c r="AH1569" s="7">
        <f>IF(R1569&gt;0,RANK(R1569,(N1569:P1569,Q1569:AE1569)),0)</f>
        <v>0</v>
      </c>
      <c r="AI1569" s="7">
        <f>IF(T1569&gt;0,RANK(T1569,(N1569:P1569,Q1569:AE1569)),0)</f>
        <v>0</v>
      </c>
      <c r="AJ1569" s="7">
        <f>IF(S1569&gt;0,RANK(S1569,(N1569:P1569,Q1569:AE1569)),0)</f>
        <v>0</v>
      </c>
      <c r="AK1569" s="2">
        <f t="shared" si="597"/>
        <v>0</v>
      </c>
      <c r="AL1569" s="2">
        <f t="shared" si="598"/>
        <v>0</v>
      </c>
      <c r="AM1569" s="2">
        <f t="shared" si="599"/>
        <v>0</v>
      </c>
      <c r="AN1569" s="2">
        <f t="shared" si="600"/>
        <v>0</v>
      </c>
      <c r="AP1569" t="s">
        <v>1885</v>
      </c>
      <c r="AQ1569" t="s">
        <v>1290</v>
      </c>
      <c r="AR1569">
        <v>1</v>
      </c>
      <c r="AT1569" s="97">
        <v>38</v>
      </c>
      <c r="AU1569" s="99">
        <v>17</v>
      </c>
      <c r="AV1569" s="103">
        <f t="shared" si="580"/>
        <v>38017</v>
      </c>
      <c r="AX1569" s="7" t="s">
        <v>1370</v>
      </c>
      <c r="BE1569" t="s">
        <v>1726</v>
      </c>
    </row>
    <row r="1570" spans="1:57" hidden="1" outlineLevel="1">
      <c r="A1570" t="s">
        <v>1619</v>
      </c>
      <c r="B1570" t="s">
        <v>1290</v>
      </c>
      <c r="C1570" s="1">
        <f t="shared" si="592"/>
        <v>3100</v>
      </c>
      <c r="D1570" s="7">
        <f>IF(N1570&gt;0, RANK(N1570,(N1570:P1570,Q1570:AE1570)),0)</f>
        <v>1</v>
      </c>
      <c r="E1570" s="7">
        <f>IF(O1570&gt;0,RANK(O1570,(N1570:P1570,Q1570:AE1570)),0)</f>
        <v>2</v>
      </c>
      <c r="F1570" s="7">
        <f>IF(P1570&gt;0,RANK(P1570,(N1570:P1570,Q1570:AE1570)),0)</f>
        <v>3</v>
      </c>
      <c r="G1570" s="1">
        <f t="shared" si="590"/>
        <v>648</v>
      </c>
      <c r="H1570" s="2">
        <f t="shared" si="591"/>
        <v>0.20903225806451614</v>
      </c>
      <c r="I1570" s="2"/>
      <c r="J1570" s="2">
        <f t="shared" si="593"/>
        <v>0.59516129032258069</v>
      </c>
      <c r="K1570" s="2">
        <f t="shared" si="594"/>
        <v>0.3861290322580645</v>
      </c>
      <c r="L1570" s="2">
        <f t="shared" si="595"/>
        <v>1.870967741935484E-2</v>
      </c>
      <c r="M1570" s="2">
        <f t="shared" si="596"/>
        <v>-3.1225022567582528E-17</v>
      </c>
      <c r="N1570" s="59">
        <v>1845</v>
      </c>
      <c r="O1570" s="59">
        <v>1197</v>
      </c>
      <c r="P1570" s="59">
        <v>58</v>
      </c>
      <c r="Q1570" s="118"/>
      <c r="R1570" s="118"/>
      <c r="S1570" s="118"/>
      <c r="T1570" s="118"/>
      <c r="U1570" s="59"/>
      <c r="V1570" s="59"/>
      <c r="W1570" s="59"/>
      <c r="X1570" s="59"/>
      <c r="Y1570" s="59"/>
      <c r="Z1570" s="59"/>
      <c r="AA1570" s="59"/>
      <c r="AB1570" s="59"/>
      <c r="AC1570" s="59"/>
      <c r="AD1570" s="59"/>
      <c r="AE1570" s="59"/>
      <c r="AG1570" s="7">
        <f>IF(Q1570&gt;0,RANK(Q1570,(N1570:P1570,Q1570:AE1570)),0)</f>
        <v>0</v>
      </c>
      <c r="AH1570" s="7">
        <f>IF(R1570&gt;0,RANK(R1570,(N1570:P1570,Q1570:AE1570)),0)</f>
        <v>0</v>
      </c>
      <c r="AI1570" s="7">
        <f>IF(T1570&gt;0,RANK(T1570,(N1570:P1570,Q1570:AE1570)),0)</f>
        <v>0</v>
      </c>
      <c r="AJ1570" s="7">
        <f>IF(S1570&gt;0,RANK(S1570,(N1570:P1570,Q1570:AE1570)),0)</f>
        <v>0</v>
      </c>
      <c r="AK1570" s="2">
        <f t="shared" si="597"/>
        <v>0</v>
      </c>
      <c r="AL1570" s="2">
        <f t="shared" si="598"/>
        <v>0</v>
      </c>
      <c r="AM1570" s="2">
        <f t="shared" si="599"/>
        <v>0</v>
      </c>
      <c r="AN1570" s="2">
        <f t="shared" si="600"/>
        <v>0</v>
      </c>
      <c r="AP1570" t="s">
        <v>1619</v>
      </c>
      <c r="AQ1570" t="s">
        <v>1290</v>
      </c>
      <c r="AR1570">
        <v>1</v>
      </c>
      <c r="AT1570" s="97">
        <v>38</v>
      </c>
      <c r="AU1570" s="99">
        <v>19</v>
      </c>
      <c r="AV1570" s="103">
        <f t="shared" si="580"/>
        <v>38019</v>
      </c>
      <c r="AX1570" s="7" t="s">
        <v>1370</v>
      </c>
      <c r="BE1570" t="s">
        <v>1651</v>
      </c>
    </row>
    <row r="1571" spans="1:57" hidden="1" outlineLevel="1">
      <c r="A1571" t="s">
        <v>458</v>
      </c>
      <c r="B1571" t="s">
        <v>1290</v>
      </c>
      <c r="C1571" s="1">
        <f t="shared" si="592"/>
        <v>2975</v>
      </c>
      <c r="D1571" s="7">
        <f>IF(N1571&gt;0, RANK(N1571,(N1571:P1571,Q1571:AE1571)),0)</f>
        <v>1</v>
      </c>
      <c r="E1571" s="7">
        <f>IF(O1571&gt;0,RANK(O1571,(N1571:P1571,Q1571:AE1571)),0)</f>
        <v>2</v>
      </c>
      <c r="F1571" s="7">
        <f>IF(P1571&gt;0,RANK(P1571,(N1571:P1571,Q1571:AE1571)),0)</f>
        <v>3</v>
      </c>
      <c r="G1571" s="1">
        <f t="shared" si="590"/>
        <v>268</v>
      </c>
      <c r="H1571" s="2">
        <f t="shared" si="591"/>
        <v>9.0084033613445372E-2</v>
      </c>
      <c r="I1571" s="2"/>
      <c r="J1571" s="2">
        <f t="shared" si="593"/>
        <v>0.53781512605042014</v>
      </c>
      <c r="K1571" s="2">
        <f t="shared" si="594"/>
        <v>0.44773109243697479</v>
      </c>
      <c r="L1571" s="2">
        <f t="shared" si="595"/>
        <v>1.4453781512605042E-2</v>
      </c>
      <c r="M1571" s="2">
        <f t="shared" si="596"/>
        <v>2.6020852139652106E-17</v>
      </c>
      <c r="N1571" s="59">
        <v>1600</v>
      </c>
      <c r="O1571" s="59">
        <v>1332</v>
      </c>
      <c r="P1571" s="59">
        <v>43</v>
      </c>
      <c r="Q1571" s="118"/>
      <c r="R1571" s="118"/>
      <c r="S1571" s="118"/>
      <c r="T1571" s="118"/>
      <c r="U1571" s="59"/>
      <c r="V1571" s="59"/>
      <c r="W1571" s="59"/>
      <c r="X1571" s="59"/>
      <c r="Y1571" s="59"/>
      <c r="Z1571" s="59"/>
      <c r="AA1571" s="59"/>
      <c r="AB1571" s="59"/>
      <c r="AC1571" s="59"/>
      <c r="AD1571" s="59"/>
      <c r="AE1571" s="59"/>
      <c r="AG1571" s="7">
        <f>IF(Q1571&gt;0,RANK(Q1571,(N1571:P1571,Q1571:AE1571)),0)</f>
        <v>0</v>
      </c>
      <c r="AH1571" s="7">
        <f>IF(R1571&gt;0,RANK(R1571,(N1571:P1571,Q1571:AE1571)),0)</f>
        <v>0</v>
      </c>
      <c r="AI1571" s="7">
        <f>IF(T1571&gt;0,RANK(T1571,(N1571:P1571,Q1571:AE1571)),0)</f>
        <v>0</v>
      </c>
      <c r="AJ1571" s="7">
        <f>IF(S1571&gt;0,RANK(S1571,(N1571:P1571,Q1571:AE1571)),0)</f>
        <v>0</v>
      </c>
      <c r="AK1571" s="2">
        <f t="shared" si="597"/>
        <v>0</v>
      </c>
      <c r="AL1571" s="2">
        <f t="shared" si="598"/>
        <v>0</v>
      </c>
      <c r="AM1571" s="2">
        <f t="shared" si="599"/>
        <v>0</v>
      </c>
      <c r="AN1571" s="2">
        <f t="shared" si="600"/>
        <v>0</v>
      </c>
      <c r="AP1571" t="s">
        <v>458</v>
      </c>
      <c r="AQ1571" t="s">
        <v>1290</v>
      </c>
      <c r="AR1571">
        <v>1</v>
      </c>
      <c r="AT1571" s="97">
        <v>38</v>
      </c>
      <c r="AU1571" s="99">
        <v>21</v>
      </c>
      <c r="AV1571" s="103">
        <f t="shared" si="580"/>
        <v>38021</v>
      </c>
      <c r="AX1571" s="7" t="s">
        <v>1370</v>
      </c>
      <c r="BE1571" t="s">
        <v>1726</v>
      </c>
    </row>
    <row r="1572" spans="1:57" hidden="1" outlineLevel="1">
      <c r="A1572" t="s">
        <v>2028</v>
      </c>
      <c r="B1572" t="s">
        <v>1290</v>
      </c>
      <c r="C1572" s="1">
        <f t="shared" si="592"/>
        <v>1618</v>
      </c>
      <c r="D1572" s="7">
        <f>IF(N1572&gt;0, RANK(N1572,(N1572:P1572,Q1572:AE1572)),0)</f>
        <v>1</v>
      </c>
      <c r="E1572" s="7">
        <f>IF(O1572&gt;0,RANK(O1572,(N1572:P1572,Q1572:AE1572)),0)</f>
        <v>2</v>
      </c>
      <c r="F1572" s="7">
        <f>IF(P1572&gt;0,RANK(P1572,(N1572:P1572,Q1572:AE1572)),0)</f>
        <v>3</v>
      </c>
      <c r="G1572" s="1">
        <f t="shared" si="590"/>
        <v>667</v>
      </c>
      <c r="H1572" s="2">
        <f t="shared" si="591"/>
        <v>0.41223733003708279</v>
      </c>
      <c r="I1572" s="2"/>
      <c r="J1572" s="2">
        <f t="shared" si="593"/>
        <v>0.69653893695920888</v>
      </c>
      <c r="K1572" s="2">
        <f t="shared" si="594"/>
        <v>0.28430160692212608</v>
      </c>
      <c r="L1572" s="2">
        <f t="shared" si="595"/>
        <v>1.9159456118665017E-2</v>
      </c>
      <c r="M1572" s="2">
        <f t="shared" si="596"/>
        <v>2.4286128663675299E-17</v>
      </c>
      <c r="N1572" s="59">
        <v>1127</v>
      </c>
      <c r="O1572" s="59">
        <v>460</v>
      </c>
      <c r="P1572" s="59">
        <v>31</v>
      </c>
      <c r="Q1572" s="118"/>
      <c r="R1572" s="118"/>
      <c r="S1572" s="118"/>
      <c r="T1572" s="118"/>
      <c r="U1572" s="59"/>
      <c r="V1572" s="59"/>
      <c r="W1572" s="59"/>
      <c r="X1572" s="59"/>
      <c r="Y1572" s="59"/>
      <c r="Z1572" s="59"/>
      <c r="AA1572" s="59"/>
      <c r="AB1572" s="59"/>
      <c r="AC1572" s="59"/>
      <c r="AD1572" s="59"/>
      <c r="AE1572" s="59"/>
      <c r="AG1572" s="7">
        <f>IF(Q1572&gt;0,RANK(Q1572,(N1572:P1572,Q1572:AE1572)),0)</f>
        <v>0</v>
      </c>
      <c r="AH1572" s="7">
        <f>IF(R1572&gt;0,RANK(R1572,(N1572:P1572,Q1572:AE1572)),0)</f>
        <v>0</v>
      </c>
      <c r="AI1572" s="7">
        <f>IF(T1572&gt;0,RANK(T1572,(N1572:P1572,Q1572:AE1572)),0)</f>
        <v>0</v>
      </c>
      <c r="AJ1572" s="7">
        <f>IF(S1572&gt;0,RANK(S1572,(N1572:P1572,Q1572:AE1572)),0)</f>
        <v>0</v>
      </c>
      <c r="AK1572" s="2">
        <f t="shared" si="597"/>
        <v>0</v>
      </c>
      <c r="AL1572" s="2">
        <f t="shared" si="598"/>
        <v>0</v>
      </c>
      <c r="AM1572" s="2">
        <f t="shared" si="599"/>
        <v>0</v>
      </c>
      <c r="AN1572" s="2">
        <f t="shared" si="600"/>
        <v>0</v>
      </c>
      <c r="AP1572" t="s">
        <v>2028</v>
      </c>
      <c r="AQ1572" t="s">
        <v>1290</v>
      </c>
      <c r="AR1572">
        <v>1</v>
      </c>
      <c r="AT1572" s="97">
        <v>38</v>
      </c>
      <c r="AU1572" s="99">
        <v>23</v>
      </c>
      <c r="AV1572" s="103">
        <f t="shared" si="580"/>
        <v>38023</v>
      </c>
      <c r="AX1572" s="7" t="s">
        <v>1370</v>
      </c>
      <c r="BE1572" t="s">
        <v>1660</v>
      </c>
    </row>
    <row r="1573" spans="1:57" hidden="1" outlineLevel="1">
      <c r="A1573" t="s">
        <v>32</v>
      </c>
      <c r="B1573" t="s">
        <v>1290</v>
      </c>
      <c r="C1573" s="1">
        <f t="shared" si="592"/>
        <v>2108</v>
      </c>
      <c r="D1573" s="7">
        <f>IF(N1573&gt;0, RANK(N1573,(N1573:P1573,Q1573:AE1573)),0)</f>
        <v>1</v>
      </c>
      <c r="E1573" s="7">
        <f>IF(O1573&gt;0,RANK(O1573,(N1573:P1573,Q1573:AE1573)),0)</f>
        <v>2</v>
      </c>
      <c r="F1573" s="7">
        <f>IF(P1573&gt;0,RANK(P1573,(N1573:P1573,Q1573:AE1573)),0)</f>
        <v>3</v>
      </c>
      <c r="G1573" s="1">
        <f t="shared" si="590"/>
        <v>434</v>
      </c>
      <c r="H1573" s="2">
        <f t="shared" si="591"/>
        <v>0.20588235294117646</v>
      </c>
      <c r="I1573" s="2"/>
      <c r="J1573" s="2">
        <f t="shared" si="593"/>
        <v>0.59155597722960152</v>
      </c>
      <c r="K1573" s="2">
        <f t="shared" si="594"/>
        <v>0.38567362428842505</v>
      </c>
      <c r="L1573" s="2">
        <f t="shared" si="595"/>
        <v>2.2770398481973434E-2</v>
      </c>
      <c r="M1573" s="2">
        <f t="shared" si="596"/>
        <v>-3.4694469519536142E-18</v>
      </c>
      <c r="N1573" s="59">
        <v>1247</v>
      </c>
      <c r="O1573" s="59">
        <v>813</v>
      </c>
      <c r="P1573" s="59">
        <v>48</v>
      </c>
      <c r="Q1573" s="118"/>
      <c r="R1573" s="118"/>
      <c r="S1573" s="118"/>
      <c r="T1573" s="118"/>
      <c r="U1573" s="59"/>
      <c r="V1573" s="59"/>
      <c r="W1573" s="59"/>
      <c r="X1573" s="59"/>
      <c r="Y1573" s="59"/>
      <c r="Z1573" s="59"/>
      <c r="AA1573" s="59"/>
      <c r="AB1573" s="59"/>
      <c r="AC1573" s="59"/>
      <c r="AD1573" s="59"/>
      <c r="AE1573" s="59"/>
      <c r="AG1573" s="7">
        <f>IF(Q1573&gt;0,RANK(Q1573,(N1573:P1573,Q1573:AE1573)),0)</f>
        <v>0</v>
      </c>
      <c r="AH1573" s="7">
        <f>IF(R1573&gt;0,RANK(R1573,(N1573:P1573,Q1573:AE1573)),0)</f>
        <v>0</v>
      </c>
      <c r="AI1573" s="7">
        <f>IF(T1573&gt;0,RANK(T1573,(N1573:P1573,Q1573:AE1573)),0)</f>
        <v>0</v>
      </c>
      <c r="AJ1573" s="7">
        <f>IF(S1573&gt;0,RANK(S1573,(N1573:P1573,Q1573:AE1573)),0)</f>
        <v>0</v>
      </c>
      <c r="AK1573" s="2">
        <f t="shared" si="597"/>
        <v>0</v>
      </c>
      <c r="AL1573" s="2">
        <f t="shared" si="598"/>
        <v>0</v>
      </c>
      <c r="AM1573" s="2">
        <f t="shared" si="599"/>
        <v>0</v>
      </c>
      <c r="AN1573" s="2">
        <f t="shared" si="600"/>
        <v>0</v>
      </c>
      <c r="AP1573" t="s">
        <v>32</v>
      </c>
      <c r="AQ1573" t="s">
        <v>1290</v>
      </c>
      <c r="AR1573">
        <v>1</v>
      </c>
      <c r="AT1573" s="97">
        <v>38</v>
      </c>
      <c r="AU1573" s="99">
        <v>25</v>
      </c>
      <c r="AV1573" s="103">
        <f t="shared" si="580"/>
        <v>38025</v>
      </c>
      <c r="AX1573" s="7" t="s">
        <v>1370</v>
      </c>
      <c r="BE1573" t="s">
        <v>1726</v>
      </c>
    </row>
    <row r="1574" spans="1:57" hidden="1" outlineLevel="1">
      <c r="A1574" t="s">
        <v>15</v>
      </c>
      <c r="B1574" t="s">
        <v>1290</v>
      </c>
      <c r="C1574" s="1">
        <f t="shared" si="592"/>
        <v>1618</v>
      </c>
      <c r="D1574" s="7">
        <f>IF(N1574&gt;0, RANK(N1574,(N1574:P1574,Q1574:AE1574)),0)</f>
        <v>1</v>
      </c>
      <c r="E1574" s="7">
        <f>IF(O1574&gt;0,RANK(O1574,(N1574:P1574,Q1574:AE1574)),0)</f>
        <v>2</v>
      </c>
      <c r="F1574" s="7">
        <f>IF(P1574&gt;0,RANK(P1574,(N1574:P1574,Q1574:AE1574)),0)</f>
        <v>3</v>
      </c>
      <c r="G1574" s="1">
        <f t="shared" si="590"/>
        <v>311</v>
      </c>
      <c r="H1574" s="2">
        <f t="shared" si="591"/>
        <v>0.19221260815822003</v>
      </c>
      <c r="I1574" s="2"/>
      <c r="J1574" s="2">
        <f t="shared" si="593"/>
        <v>0.58034610630407912</v>
      </c>
      <c r="K1574" s="2">
        <f t="shared" si="594"/>
        <v>0.38813349814585907</v>
      </c>
      <c r="L1574" s="2">
        <f t="shared" si="595"/>
        <v>3.1520395550061801E-2</v>
      </c>
      <c r="M1574" s="2">
        <f t="shared" si="596"/>
        <v>6.9388939039072284E-18</v>
      </c>
      <c r="N1574" s="59">
        <v>939</v>
      </c>
      <c r="O1574" s="59">
        <v>628</v>
      </c>
      <c r="P1574" s="59">
        <v>51</v>
      </c>
      <c r="Q1574" s="118"/>
      <c r="R1574" s="118"/>
      <c r="S1574" s="118"/>
      <c r="T1574" s="118"/>
      <c r="U1574" s="59"/>
      <c r="V1574" s="59"/>
      <c r="W1574" s="59"/>
      <c r="X1574" s="59"/>
      <c r="Y1574" s="59"/>
      <c r="Z1574" s="59"/>
      <c r="AA1574" s="59"/>
      <c r="AB1574" s="59"/>
      <c r="AC1574" s="59"/>
      <c r="AD1574" s="59"/>
      <c r="AE1574" s="59"/>
      <c r="AG1574" s="7">
        <f>IF(Q1574&gt;0,RANK(Q1574,(N1574:P1574,Q1574:AE1574)),0)</f>
        <v>0</v>
      </c>
      <c r="AH1574" s="7">
        <f>IF(R1574&gt;0,RANK(R1574,(N1574:P1574,Q1574:AE1574)),0)</f>
        <v>0</v>
      </c>
      <c r="AI1574" s="7">
        <f>IF(T1574&gt;0,RANK(T1574,(N1574:P1574,Q1574:AE1574)),0)</f>
        <v>0</v>
      </c>
      <c r="AJ1574" s="7">
        <f>IF(S1574&gt;0,RANK(S1574,(N1574:P1574,Q1574:AE1574)),0)</f>
        <v>0</v>
      </c>
      <c r="AK1574" s="2">
        <f t="shared" si="597"/>
        <v>0</v>
      </c>
      <c r="AL1574" s="2">
        <f t="shared" si="598"/>
        <v>0</v>
      </c>
      <c r="AM1574" s="2">
        <f t="shared" si="599"/>
        <v>0</v>
      </c>
      <c r="AN1574" s="2">
        <f t="shared" si="600"/>
        <v>0</v>
      </c>
      <c r="AP1574" t="s">
        <v>15</v>
      </c>
      <c r="AQ1574" t="s">
        <v>1290</v>
      </c>
      <c r="AR1574">
        <v>1</v>
      </c>
      <c r="AT1574" s="97">
        <v>38</v>
      </c>
      <c r="AU1574" s="99">
        <v>27</v>
      </c>
      <c r="AV1574" s="103">
        <f t="shared" si="580"/>
        <v>38027</v>
      </c>
      <c r="AX1574" s="7" t="s">
        <v>1370</v>
      </c>
      <c r="BE1574" t="s">
        <v>1660</v>
      </c>
    </row>
    <row r="1575" spans="1:57" hidden="1" outlineLevel="1">
      <c r="A1575" t="s">
        <v>2029</v>
      </c>
      <c r="B1575" t="s">
        <v>1290</v>
      </c>
      <c r="C1575" s="1">
        <f t="shared" si="592"/>
        <v>2441</v>
      </c>
      <c r="D1575" s="7">
        <f>IF(N1575&gt;0, RANK(N1575,(N1575:P1575,Q1575:AE1575)),0)</f>
        <v>1</v>
      </c>
      <c r="E1575" s="7">
        <f>IF(O1575&gt;0,RANK(O1575,(N1575:P1575,Q1575:AE1575)),0)</f>
        <v>2</v>
      </c>
      <c r="F1575" s="7">
        <f>IF(P1575&gt;0,RANK(P1575,(N1575:P1575,Q1575:AE1575)),0)</f>
        <v>3</v>
      </c>
      <c r="G1575" s="1">
        <f t="shared" si="590"/>
        <v>159</v>
      </c>
      <c r="H1575" s="2">
        <f t="shared" si="591"/>
        <v>6.5137238836542405E-2</v>
      </c>
      <c r="I1575" s="2"/>
      <c r="J1575" s="2">
        <f t="shared" si="593"/>
        <v>0.51536255632937322</v>
      </c>
      <c r="K1575" s="2">
        <f t="shared" si="594"/>
        <v>0.45022531749283079</v>
      </c>
      <c r="L1575" s="2">
        <f t="shared" si="595"/>
        <v>3.4412126177795987E-2</v>
      </c>
      <c r="M1575" s="2">
        <f t="shared" si="596"/>
        <v>0</v>
      </c>
      <c r="N1575" s="59">
        <v>1258</v>
      </c>
      <c r="O1575" s="59">
        <v>1099</v>
      </c>
      <c r="P1575" s="59">
        <v>84</v>
      </c>
      <c r="Q1575" s="118"/>
      <c r="R1575" s="118"/>
      <c r="S1575" s="118"/>
      <c r="T1575" s="118"/>
      <c r="U1575" s="59"/>
      <c r="V1575" s="59"/>
      <c r="W1575" s="59"/>
      <c r="X1575" s="59"/>
      <c r="Y1575" s="59"/>
      <c r="Z1575" s="59"/>
      <c r="AA1575" s="59"/>
      <c r="AB1575" s="59"/>
      <c r="AC1575" s="59"/>
      <c r="AD1575" s="59"/>
      <c r="AE1575" s="59"/>
      <c r="AG1575" s="7">
        <f>IF(Q1575&gt;0,RANK(Q1575,(N1575:P1575,Q1575:AE1575)),0)</f>
        <v>0</v>
      </c>
      <c r="AH1575" s="7">
        <f>IF(R1575&gt;0,RANK(R1575,(N1575:P1575,Q1575:AE1575)),0)</f>
        <v>0</v>
      </c>
      <c r="AI1575" s="7">
        <f>IF(T1575&gt;0,RANK(T1575,(N1575:P1575,Q1575:AE1575)),0)</f>
        <v>0</v>
      </c>
      <c r="AJ1575" s="7">
        <f>IF(S1575&gt;0,RANK(S1575,(N1575:P1575,Q1575:AE1575)),0)</f>
        <v>0</v>
      </c>
      <c r="AK1575" s="2">
        <f t="shared" si="597"/>
        <v>0</v>
      </c>
      <c r="AL1575" s="2">
        <f t="shared" si="598"/>
        <v>0</v>
      </c>
      <c r="AM1575" s="2">
        <f t="shared" si="599"/>
        <v>0</v>
      </c>
      <c r="AN1575" s="2">
        <f t="shared" si="600"/>
        <v>0</v>
      </c>
      <c r="AP1575" t="s">
        <v>2029</v>
      </c>
      <c r="AQ1575" t="s">
        <v>1290</v>
      </c>
      <c r="AR1575">
        <v>1</v>
      </c>
      <c r="AT1575" s="97">
        <v>38</v>
      </c>
      <c r="AU1575" s="99">
        <v>29</v>
      </c>
      <c r="AV1575" s="103">
        <f t="shared" si="580"/>
        <v>38029</v>
      </c>
      <c r="AX1575" s="7" t="s">
        <v>1370</v>
      </c>
      <c r="BE1575" t="s">
        <v>1651</v>
      </c>
    </row>
    <row r="1576" spans="1:57" hidden="1" outlineLevel="1">
      <c r="A1576" t="s">
        <v>2351</v>
      </c>
      <c r="B1576" t="s">
        <v>1290</v>
      </c>
      <c r="C1576" s="1">
        <f t="shared" si="592"/>
        <v>1892</v>
      </c>
      <c r="D1576" s="7">
        <f>IF(N1576&gt;0, RANK(N1576,(N1576:P1576,Q1576:AE1576)),0)</f>
        <v>1</v>
      </c>
      <c r="E1576" s="7">
        <f>IF(O1576&gt;0,RANK(O1576,(N1576:P1576,Q1576:AE1576)),0)</f>
        <v>2</v>
      </c>
      <c r="F1576" s="7">
        <f>IF(P1576&gt;0,RANK(P1576,(N1576:P1576,Q1576:AE1576)),0)</f>
        <v>3</v>
      </c>
      <c r="G1576" s="1">
        <f t="shared" si="590"/>
        <v>329</v>
      </c>
      <c r="H1576" s="2">
        <f t="shared" si="591"/>
        <v>0.17389006342494714</v>
      </c>
      <c r="I1576" s="2"/>
      <c r="J1576" s="2">
        <f t="shared" si="593"/>
        <v>0.57663847780126853</v>
      </c>
      <c r="K1576" s="2">
        <f t="shared" si="594"/>
        <v>0.40274841437632136</v>
      </c>
      <c r="L1576" s="2">
        <f t="shared" si="595"/>
        <v>2.0613107822410149E-2</v>
      </c>
      <c r="M1576" s="2">
        <f t="shared" si="596"/>
        <v>-4.5102810375396984E-17</v>
      </c>
      <c r="N1576" s="59">
        <v>1091</v>
      </c>
      <c r="O1576" s="59">
        <v>762</v>
      </c>
      <c r="P1576" s="59">
        <v>39</v>
      </c>
      <c r="Q1576" s="118"/>
      <c r="R1576" s="118"/>
      <c r="S1576" s="118"/>
      <c r="T1576" s="118"/>
      <c r="U1576" s="59"/>
      <c r="V1576" s="59"/>
      <c r="W1576" s="59"/>
      <c r="X1576" s="59"/>
      <c r="Y1576" s="59"/>
      <c r="Z1576" s="59"/>
      <c r="AA1576" s="59"/>
      <c r="AB1576" s="59"/>
      <c r="AC1576" s="59"/>
      <c r="AD1576" s="59"/>
      <c r="AE1576" s="59"/>
      <c r="AG1576" s="7">
        <f>IF(Q1576&gt;0,RANK(Q1576,(N1576:P1576,Q1576:AE1576)),0)</f>
        <v>0</v>
      </c>
      <c r="AH1576" s="7">
        <f>IF(R1576&gt;0,RANK(R1576,(N1576:P1576,Q1576:AE1576)),0)</f>
        <v>0</v>
      </c>
      <c r="AI1576" s="7">
        <f>IF(T1576&gt;0,RANK(T1576,(N1576:P1576,Q1576:AE1576)),0)</f>
        <v>0</v>
      </c>
      <c r="AJ1576" s="7">
        <f>IF(S1576&gt;0,RANK(S1576,(N1576:P1576,Q1576:AE1576)),0)</f>
        <v>0</v>
      </c>
      <c r="AK1576" s="2">
        <f t="shared" si="597"/>
        <v>0</v>
      </c>
      <c r="AL1576" s="2">
        <f t="shared" si="598"/>
        <v>0</v>
      </c>
      <c r="AM1576" s="2">
        <f t="shared" si="599"/>
        <v>0</v>
      </c>
      <c r="AN1576" s="2">
        <f t="shared" si="600"/>
        <v>0</v>
      </c>
      <c r="AP1576" t="s">
        <v>2351</v>
      </c>
      <c r="AQ1576" t="s">
        <v>1290</v>
      </c>
      <c r="AR1576">
        <v>1</v>
      </c>
      <c r="AT1576" s="97">
        <v>38</v>
      </c>
      <c r="AU1576" s="99">
        <v>31</v>
      </c>
      <c r="AV1576" s="103">
        <f t="shared" si="580"/>
        <v>38031</v>
      </c>
      <c r="AX1576" s="7" t="s">
        <v>1370</v>
      </c>
      <c r="BE1576" t="s">
        <v>1726</v>
      </c>
    </row>
    <row r="1577" spans="1:57" hidden="1" outlineLevel="1">
      <c r="A1577" t="s">
        <v>1530</v>
      </c>
      <c r="B1577" t="s">
        <v>1290</v>
      </c>
      <c r="C1577" s="1">
        <f t="shared" si="592"/>
        <v>1096</v>
      </c>
      <c r="D1577" s="7">
        <f>IF(N1577&gt;0, RANK(N1577,(N1577:P1577,Q1577:AE1577)),0)</f>
        <v>1</v>
      </c>
      <c r="E1577" s="7">
        <f>IF(O1577&gt;0,RANK(O1577,(N1577:P1577,Q1577:AE1577)),0)</f>
        <v>2</v>
      </c>
      <c r="F1577" s="7">
        <f>IF(P1577&gt;0,RANK(P1577,(N1577:P1577,Q1577:AE1577)),0)</f>
        <v>3</v>
      </c>
      <c r="G1577" s="1">
        <f t="shared" si="590"/>
        <v>154</v>
      </c>
      <c r="H1577" s="2">
        <f t="shared" si="591"/>
        <v>0.14051094890510948</v>
      </c>
      <c r="I1577" s="2"/>
      <c r="J1577" s="2">
        <f t="shared" si="593"/>
        <v>0.55839416058394165</v>
      </c>
      <c r="K1577" s="2">
        <f t="shared" si="594"/>
        <v>0.41788321167883213</v>
      </c>
      <c r="L1577" s="2">
        <f t="shared" si="595"/>
        <v>2.3722627737226276E-2</v>
      </c>
      <c r="M1577" s="2">
        <f t="shared" si="596"/>
        <v>-5.5511151231257827E-17</v>
      </c>
      <c r="N1577" s="59">
        <v>612</v>
      </c>
      <c r="O1577" s="59">
        <v>458</v>
      </c>
      <c r="P1577" s="59">
        <v>26</v>
      </c>
      <c r="Q1577" s="118"/>
      <c r="R1577" s="118"/>
      <c r="S1577" s="118"/>
      <c r="T1577" s="118"/>
      <c r="U1577" s="59"/>
      <c r="V1577" s="59"/>
      <c r="W1577" s="59"/>
      <c r="X1577" s="59"/>
      <c r="Y1577" s="59"/>
      <c r="Z1577" s="59"/>
      <c r="AA1577" s="59"/>
      <c r="AB1577" s="59"/>
      <c r="AC1577" s="59"/>
      <c r="AD1577" s="59"/>
      <c r="AE1577" s="59"/>
      <c r="AG1577" s="7">
        <f>IF(Q1577&gt;0,RANK(Q1577,(N1577:P1577,Q1577:AE1577)),0)</f>
        <v>0</v>
      </c>
      <c r="AH1577" s="7">
        <f>IF(R1577&gt;0,RANK(R1577,(N1577:P1577,Q1577:AE1577)),0)</f>
        <v>0</v>
      </c>
      <c r="AI1577" s="7">
        <f>IF(T1577&gt;0,RANK(T1577,(N1577:P1577,Q1577:AE1577)),0)</f>
        <v>0</v>
      </c>
      <c r="AJ1577" s="7">
        <f>IF(S1577&gt;0,RANK(S1577,(N1577:P1577,Q1577:AE1577)),0)</f>
        <v>0</v>
      </c>
      <c r="AK1577" s="2">
        <f t="shared" si="597"/>
        <v>0</v>
      </c>
      <c r="AL1577" s="2">
        <f t="shared" si="598"/>
        <v>0</v>
      </c>
      <c r="AM1577" s="2">
        <f t="shared" si="599"/>
        <v>0</v>
      </c>
      <c r="AN1577" s="2">
        <f t="shared" si="600"/>
        <v>0</v>
      </c>
      <c r="AP1577" t="s">
        <v>1530</v>
      </c>
      <c r="AQ1577" t="s">
        <v>1290</v>
      </c>
      <c r="AR1577">
        <v>1</v>
      </c>
      <c r="AT1577" s="97">
        <v>38</v>
      </c>
      <c r="AU1577" s="99">
        <v>33</v>
      </c>
      <c r="AV1577" s="103">
        <f t="shared" ref="AV1577:AV1640" si="601">1000*AT1577+AU1577</f>
        <v>38033</v>
      </c>
      <c r="AX1577" s="7" t="s">
        <v>1370</v>
      </c>
      <c r="BE1577" t="s">
        <v>653</v>
      </c>
    </row>
    <row r="1578" spans="1:57" hidden="1" outlineLevel="1">
      <c r="A1578" t="s">
        <v>2080</v>
      </c>
      <c r="B1578" t="s">
        <v>1290</v>
      </c>
      <c r="C1578" s="1">
        <f t="shared" si="592"/>
        <v>30305</v>
      </c>
      <c r="D1578" s="7">
        <f>IF(N1578&gt;0, RANK(N1578,(N1578:P1578,Q1578:AE1578)),0)</f>
        <v>1</v>
      </c>
      <c r="E1578" s="7">
        <f>IF(O1578&gt;0,RANK(O1578,(N1578:P1578,Q1578:AE1578)),0)</f>
        <v>2</v>
      </c>
      <c r="F1578" s="7">
        <f>IF(P1578&gt;0,RANK(P1578,(N1578:P1578,Q1578:AE1578)),0)</f>
        <v>3</v>
      </c>
      <c r="G1578" s="1">
        <f t="shared" si="590"/>
        <v>5305</v>
      </c>
      <c r="H1578" s="2">
        <f t="shared" si="591"/>
        <v>0.17505362151460155</v>
      </c>
      <c r="I1578" s="2"/>
      <c r="J1578" s="2">
        <f t="shared" si="593"/>
        <v>0.57766045207061545</v>
      </c>
      <c r="K1578" s="2">
        <f t="shared" si="594"/>
        <v>0.40260683055601387</v>
      </c>
      <c r="L1578" s="2">
        <f t="shared" si="595"/>
        <v>1.973271737337073E-2</v>
      </c>
      <c r="M1578" s="2">
        <f t="shared" si="596"/>
        <v>-5.2041704279304213E-17</v>
      </c>
      <c r="N1578" s="59">
        <v>17506</v>
      </c>
      <c r="O1578" s="59">
        <v>12201</v>
      </c>
      <c r="P1578" s="59">
        <v>598</v>
      </c>
      <c r="Q1578" s="118"/>
      <c r="R1578" s="118"/>
      <c r="S1578" s="118"/>
      <c r="T1578" s="118"/>
      <c r="U1578" s="59"/>
      <c r="V1578" s="59"/>
      <c r="W1578" s="59"/>
      <c r="X1578" s="59"/>
      <c r="Y1578" s="59"/>
      <c r="Z1578" s="59"/>
      <c r="AA1578" s="59"/>
      <c r="AB1578" s="59"/>
      <c r="AC1578" s="59"/>
      <c r="AD1578" s="59"/>
      <c r="AE1578" s="59"/>
      <c r="AG1578" s="7">
        <f>IF(Q1578&gt;0,RANK(Q1578,(N1578:P1578,Q1578:AE1578)),0)</f>
        <v>0</v>
      </c>
      <c r="AH1578" s="7">
        <f>IF(R1578&gt;0,RANK(R1578,(N1578:P1578,Q1578:AE1578)),0)</f>
        <v>0</v>
      </c>
      <c r="AI1578" s="7">
        <f>IF(T1578&gt;0,RANK(T1578,(N1578:P1578,Q1578:AE1578)),0)</f>
        <v>0</v>
      </c>
      <c r="AJ1578" s="7">
        <f>IF(S1578&gt;0,RANK(S1578,(N1578:P1578,Q1578:AE1578)),0)</f>
        <v>0</v>
      </c>
      <c r="AK1578" s="2">
        <f t="shared" si="597"/>
        <v>0</v>
      </c>
      <c r="AL1578" s="2">
        <f t="shared" si="598"/>
        <v>0</v>
      </c>
      <c r="AM1578" s="2">
        <f t="shared" si="599"/>
        <v>0</v>
      </c>
      <c r="AN1578" s="2">
        <f t="shared" si="600"/>
        <v>0</v>
      </c>
      <c r="AP1578" t="s">
        <v>2080</v>
      </c>
      <c r="AQ1578" t="s">
        <v>1290</v>
      </c>
      <c r="AR1578">
        <v>1</v>
      </c>
      <c r="AT1578" s="97">
        <v>38</v>
      </c>
      <c r="AU1578" s="99">
        <v>35</v>
      </c>
      <c r="AV1578" s="103">
        <f t="shared" si="601"/>
        <v>38035</v>
      </c>
      <c r="AX1578" s="7" t="s">
        <v>1370</v>
      </c>
      <c r="BE1578" t="s">
        <v>1726</v>
      </c>
    </row>
    <row r="1579" spans="1:57" hidden="1" outlineLevel="1">
      <c r="A1579" t="s">
        <v>373</v>
      </c>
      <c r="B1579" t="s">
        <v>1290</v>
      </c>
      <c r="C1579" s="1">
        <f t="shared" si="592"/>
        <v>1948</v>
      </c>
      <c r="D1579" s="7">
        <f>IF(N1579&gt;0, RANK(N1579,(N1579:P1579,Q1579:AE1579)),0)</f>
        <v>1</v>
      </c>
      <c r="E1579" s="7">
        <f>IF(O1579&gt;0,RANK(O1579,(N1579:P1579,Q1579:AE1579)),0)</f>
        <v>2</v>
      </c>
      <c r="F1579" s="7">
        <f>IF(P1579&gt;0,RANK(P1579,(N1579:P1579,Q1579:AE1579)),0)</f>
        <v>3</v>
      </c>
      <c r="G1579" s="1">
        <f t="shared" si="590"/>
        <v>189</v>
      </c>
      <c r="H1579" s="2">
        <f t="shared" si="591"/>
        <v>9.7022587268993835E-2</v>
      </c>
      <c r="I1579" s="2"/>
      <c r="J1579" s="2">
        <f t="shared" si="593"/>
        <v>0.51437371663244358</v>
      </c>
      <c r="K1579" s="2">
        <f t="shared" si="594"/>
        <v>0.4173511293634497</v>
      </c>
      <c r="L1579" s="2">
        <f t="shared" si="595"/>
        <v>6.8275154004106775E-2</v>
      </c>
      <c r="M1579" s="2">
        <f t="shared" si="596"/>
        <v>-5.5511151231257827E-17</v>
      </c>
      <c r="N1579" s="59">
        <v>1002</v>
      </c>
      <c r="O1579" s="59">
        <v>813</v>
      </c>
      <c r="P1579" s="59">
        <v>133</v>
      </c>
      <c r="Q1579" s="118"/>
      <c r="R1579" s="118"/>
      <c r="S1579" s="118"/>
      <c r="T1579" s="118"/>
      <c r="U1579" s="59"/>
      <c r="V1579" s="59"/>
      <c r="W1579" s="59"/>
      <c r="X1579" s="59"/>
      <c r="Y1579" s="59"/>
      <c r="Z1579" s="59"/>
      <c r="AA1579" s="59"/>
      <c r="AB1579" s="59"/>
      <c r="AC1579" s="59"/>
      <c r="AD1579" s="59"/>
      <c r="AE1579" s="59"/>
      <c r="AG1579" s="7">
        <f>IF(Q1579&gt;0,RANK(Q1579,(N1579:P1579,Q1579:AE1579)),0)</f>
        <v>0</v>
      </c>
      <c r="AH1579" s="7">
        <f>IF(R1579&gt;0,RANK(R1579,(N1579:P1579,Q1579:AE1579)),0)</f>
        <v>0</v>
      </c>
      <c r="AI1579" s="7">
        <f>IF(T1579&gt;0,RANK(T1579,(N1579:P1579,Q1579:AE1579)),0)</f>
        <v>0</v>
      </c>
      <c r="AJ1579" s="7">
        <f>IF(S1579&gt;0,RANK(S1579,(N1579:P1579,Q1579:AE1579)),0)</f>
        <v>0</v>
      </c>
      <c r="AK1579" s="2">
        <f t="shared" si="597"/>
        <v>0</v>
      </c>
      <c r="AL1579" s="2">
        <f t="shared" si="598"/>
        <v>0</v>
      </c>
      <c r="AM1579" s="2">
        <f t="shared" si="599"/>
        <v>0</v>
      </c>
      <c r="AN1579" s="2">
        <f t="shared" si="600"/>
        <v>0</v>
      </c>
      <c r="AP1579" t="s">
        <v>373</v>
      </c>
      <c r="AQ1579" t="s">
        <v>1290</v>
      </c>
      <c r="AR1579">
        <v>1</v>
      </c>
      <c r="AT1579" s="97">
        <v>38</v>
      </c>
      <c r="AU1579" s="99">
        <v>37</v>
      </c>
      <c r="AV1579" s="103">
        <f t="shared" si="601"/>
        <v>38037</v>
      </c>
      <c r="AX1579" s="7" t="s">
        <v>1370</v>
      </c>
      <c r="BE1579" t="s">
        <v>1651</v>
      </c>
    </row>
    <row r="1580" spans="1:57" hidden="1" outlineLevel="1">
      <c r="A1580" t="s">
        <v>918</v>
      </c>
      <c r="B1580" t="s">
        <v>1290</v>
      </c>
      <c r="C1580" s="1">
        <f t="shared" si="592"/>
        <v>1738</v>
      </c>
      <c r="D1580" s="7">
        <f>IF(N1580&gt;0, RANK(N1580,(N1580:P1580,Q1580:AE1580)),0)</f>
        <v>1</v>
      </c>
      <c r="E1580" s="7">
        <f>IF(O1580&gt;0,RANK(O1580,(N1580:P1580,Q1580:AE1580)),0)</f>
        <v>2</v>
      </c>
      <c r="F1580" s="7">
        <f>IF(P1580&gt;0,RANK(P1580,(N1580:P1580,Q1580:AE1580)),0)</f>
        <v>3</v>
      </c>
      <c r="G1580" s="1">
        <f t="shared" si="590"/>
        <v>422</v>
      </c>
      <c r="H1580" s="2">
        <f t="shared" si="591"/>
        <v>0.24280782508630611</v>
      </c>
      <c r="I1580" s="2"/>
      <c r="J1580" s="2">
        <f t="shared" si="593"/>
        <v>0.61507479861910241</v>
      </c>
      <c r="K1580" s="2">
        <f t="shared" si="594"/>
        <v>0.37226697353279631</v>
      </c>
      <c r="L1580" s="2">
        <f t="shared" si="595"/>
        <v>1.2658227848101266E-2</v>
      </c>
      <c r="M1580" s="2">
        <f t="shared" si="596"/>
        <v>1.214306433183765E-17</v>
      </c>
      <c r="N1580" s="59">
        <v>1069</v>
      </c>
      <c r="O1580" s="59">
        <v>647</v>
      </c>
      <c r="P1580" s="59">
        <v>22</v>
      </c>
      <c r="Q1580" s="118"/>
      <c r="R1580" s="118"/>
      <c r="S1580" s="118"/>
      <c r="T1580" s="118"/>
      <c r="U1580" s="59"/>
      <c r="V1580" s="59"/>
      <c r="W1580" s="59"/>
      <c r="X1580" s="59"/>
      <c r="Y1580" s="59"/>
      <c r="Z1580" s="59"/>
      <c r="AA1580" s="59"/>
      <c r="AB1580" s="59"/>
      <c r="AC1580" s="59"/>
      <c r="AD1580" s="59"/>
      <c r="AE1580" s="59"/>
      <c r="AG1580" s="7">
        <f>IF(Q1580&gt;0,RANK(Q1580,(N1580:P1580,Q1580:AE1580)),0)</f>
        <v>0</v>
      </c>
      <c r="AH1580" s="7">
        <f>IF(R1580&gt;0,RANK(R1580,(N1580:P1580,Q1580:AE1580)),0)</f>
        <v>0</v>
      </c>
      <c r="AI1580" s="7">
        <f>IF(T1580&gt;0,RANK(T1580,(N1580:P1580,Q1580:AE1580)),0)</f>
        <v>0</v>
      </c>
      <c r="AJ1580" s="7">
        <f>IF(S1580&gt;0,RANK(S1580,(N1580:P1580,Q1580:AE1580)),0)</f>
        <v>0</v>
      </c>
      <c r="AK1580" s="2">
        <f t="shared" si="597"/>
        <v>0</v>
      </c>
      <c r="AL1580" s="2">
        <f t="shared" si="598"/>
        <v>0</v>
      </c>
      <c r="AM1580" s="2">
        <f t="shared" si="599"/>
        <v>0</v>
      </c>
      <c r="AN1580" s="2">
        <f t="shared" si="600"/>
        <v>0</v>
      </c>
      <c r="AP1580" t="s">
        <v>918</v>
      </c>
      <c r="AQ1580" t="s">
        <v>1290</v>
      </c>
      <c r="AR1580">
        <v>1</v>
      </c>
      <c r="AT1580" s="97">
        <v>38</v>
      </c>
      <c r="AU1580" s="99">
        <v>39</v>
      </c>
      <c r="AV1580" s="103">
        <f t="shared" si="601"/>
        <v>38039</v>
      </c>
      <c r="AX1580" s="7" t="s">
        <v>1370</v>
      </c>
      <c r="BE1580" t="s">
        <v>1726</v>
      </c>
    </row>
    <row r="1581" spans="1:57" hidden="1" outlineLevel="1">
      <c r="A1581" t="s">
        <v>598</v>
      </c>
      <c r="B1581" t="s">
        <v>1290</v>
      </c>
      <c r="C1581" s="1">
        <f t="shared" si="592"/>
        <v>1832</v>
      </c>
      <c r="D1581" s="7">
        <f>IF(N1581&gt;0, RANK(N1581,(N1581:P1581,Q1581:AE1581)),0)</f>
        <v>1</v>
      </c>
      <c r="E1581" s="7">
        <f>IF(O1581&gt;0,RANK(O1581,(N1581:P1581,Q1581:AE1581)),0)</f>
        <v>2</v>
      </c>
      <c r="F1581" s="7">
        <f>IF(P1581&gt;0,RANK(P1581,(N1581:P1581,Q1581:AE1581)),0)</f>
        <v>3</v>
      </c>
      <c r="G1581" s="1">
        <f t="shared" si="590"/>
        <v>343</v>
      </c>
      <c r="H1581" s="2">
        <f t="shared" si="591"/>
        <v>0.18722707423580787</v>
      </c>
      <c r="I1581" s="2"/>
      <c r="J1581" s="2">
        <f t="shared" si="593"/>
        <v>0.58296943231441045</v>
      </c>
      <c r="K1581" s="2">
        <f t="shared" si="594"/>
        <v>0.39574235807860264</v>
      </c>
      <c r="L1581" s="2">
        <f t="shared" si="595"/>
        <v>2.1288209606986901E-2</v>
      </c>
      <c r="M1581" s="2">
        <f t="shared" si="596"/>
        <v>6.9388939039072284E-18</v>
      </c>
      <c r="N1581" s="59">
        <v>1068</v>
      </c>
      <c r="O1581" s="59">
        <v>725</v>
      </c>
      <c r="P1581" s="59">
        <v>39</v>
      </c>
      <c r="Q1581" s="118"/>
      <c r="R1581" s="118"/>
      <c r="S1581" s="118"/>
      <c r="T1581" s="118"/>
      <c r="U1581" s="59"/>
      <c r="V1581" s="59"/>
      <c r="W1581" s="59"/>
      <c r="X1581" s="59"/>
      <c r="Y1581" s="59"/>
      <c r="Z1581" s="59"/>
      <c r="AA1581" s="59"/>
      <c r="AB1581" s="59"/>
      <c r="AC1581" s="59"/>
      <c r="AD1581" s="59"/>
      <c r="AE1581" s="59"/>
      <c r="AG1581" s="7">
        <f>IF(Q1581&gt;0,RANK(Q1581,(N1581:P1581,Q1581:AE1581)),0)</f>
        <v>0</v>
      </c>
      <c r="AH1581" s="7">
        <f>IF(R1581&gt;0,RANK(R1581,(N1581:P1581,Q1581:AE1581)),0)</f>
        <v>0</v>
      </c>
      <c r="AI1581" s="7">
        <f>IF(T1581&gt;0,RANK(T1581,(N1581:P1581,Q1581:AE1581)),0)</f>
        <v>0</v>
      </c>
      <c r="AJ1581" s="7">
        <f>IF(S1581&gt;0,RANK(S1581,(N1581:P1581,Q1581:AE1581)),0)</f>
        <v>0</v>
      </c>
      <c r="AK1581" s="2">
        <f t="shared" si="597"/>
        <v>0</v>
      </c>
      <c r="AL1581" s="2">
        <f t="shared" si="598"/>
        <v>0</v>
      </c>
      <c r="AM1581" s="2">
        <f t="shared" si="599"/>
        <v>0</v>
      </c>
      <c r="AN1581" s="2">
        <f t="shared" si="600"/>
        <v>0</v>
      </c>
      <c r="AP1581" t="s">
        <v>598</v>
      </c>
      <c r="AQ1581" t="s">
        <v>1290</v>
      </c>
      <c r="AR1581">
        <v>1</v>
      </c>
      <c r="AT1581" s="97">
        <v>38</v>
      </c>
      <c r="AU1581" s="99">
        <v>41</v>
      </c>
      <c r="AV1581" s="103">
        <f t="shared" si="601"/>
        <v>38041</v>
      </c>
      <c r="AX1581" s="7" t="s">
        <v>1370</v>
      </c>
      <c r="BE1581" t="s">
        <v>653</v>
      </c>
    </row>
    <row r="1582" spans="1:57" hidden="1" outlineLevel="1">
      <c r="A1582" t="s">
        <v>1503</v>
      </c>
      <c r="B1582" t="s">
        <v>1290</v>
      </c>
      <c r="C1582" s="1">
        <f t="shared" si="592"/>
        <v>1719</v>
      </c>
      <c r="D1582" s="7">
        <f>IF(N1582&gt;0, RANK(N1582,(N1582:P1582,Q1582:AE1582)),0)</f>
        <v>1</v>
      </c>
      <c r="E1582" s="7">
        <f>IF(O1582&gt;0,RANK(O1582,(N1582:P1582,Q1582:AE1582)),0)</f>
        <v>2</v>
      </c>
      <c r="F1582" s="7">
        <f>IF(P1582&gt;0,RANK(P1582,(N1582:P1582,Q1582:AE1582)),0)</f>
        <v>3</v>
      </c>
      <c r="G1582" s="1">
        <f t="shared" si="590"/>
        <v>216</v>
      </c>
      <c r="H1582" s="2">
        <f t="shared" si="591"/>
        <v>0.1256544502617801</v>
      </c>
      <c r="I1582" s="2"/>
      <c r="J1582" s="2">
        <f t="shared" si="593"/>
        <v>0.53868528214077949</v>
      </c>
      <c r="K1582" s="2">
        <f t="shared" si="594"/>
        <v>0.41303083187899942</v>
      </c>
      <c r="L1582" s="2">
        <f t="shared" si="595"/>
        <v>4.8283885980221056E-2</v>
      </c>
      <c r="M1582" s="2">
        <f t="shared" si="596"/>
        <v>4.163336342344337E-17</v>
      </c>
      <c r="N1582" s="59">
        <v>926</v>
      </c>
      <c r="O1582" s="59">
        <v>710</v>
      </c>
      <c r="P1582" s="59">
        <v>83</v>
      </c>
      <c r="Q1582" s="118"/>
      <c r="R1582" s="118"/>
      <c r="S1582" s="118"/>
      <c r="T1582" s="118"/>
      <c r="U1582" s="59"/>
      <c r="V1582" s="59"/>
      <c r="W1582" s="59"/>
      <c r="X1582" s="59"/>
      <c r="Y1582" s="59"/>
      <c r="Z1582" s="59"/>
      <c r="AA1582" s="59"/>
      <c r="AB1582" s="59"/>
      <c r="AC1582" s="59"/>
      <c r="AD1582" s="59"/>
      <c r="AE1582" s="59"/>
      <c r="AG1582" s="7">
        <f>IF(Q1582&gt;0,RANK(Q1582,(N1582:P1582,Q1582:AE1582)),0)</f>
        <v>0</v>
      </c>
      <c r="AH1582" s="7">
        <f>IF(R1582&gt;0,RANK(R1582,(N1582:P1582,Q1582:AE1582)),0)</f>
        <v>0</v>
      </c>
      <c r="AI1582" s="7">
        <f>IF(T1582&gt;0,RANK(T1582,(N1582:P1582,Q1582:AE1582)),0)</f>
        <v>0</v>
      </c>
      <c r="AJ1582" s="7">
        <f>IF(S1582&gt;0,RANK(S1582,(N1582:P1582,Q1582:AE1582)),0)</f>
        <v>0</v>
      </c>
      <c r="AK1582" s="2">
        <f t="shared" si="597"/>
        <v>0</v>
      </c>
      <c r="AL1582" s="2">
        <f t="shared" si="598"/>
        <v>0</v>
      </c>
      <c r="AM1582" s="2">
        <f t="shared" si="599"/>
        <v>0</v>
      </c>
      <c r="AN1582" s="2">
        <f t="shared" si="600"/>
        <v>0</v>
      </c>
      <c r="AP1582" t="s">
        <v>1503</v>
      </c>
      <c r="AQ1582" t="s">
        <v>1290</v>
      </c>
      <c r="AR1582">
        <v>1</v>
      </c>
      <c r="AT1582" s="97">
        <v>38</v>
      </c>
      <c r="AU1582" s="99">
        <v>43</v>
      </c>
      <c r="AV1582" s="103">
        <f t="shared" si="601"/>
        <v>38043</v>
      </c>
      <c r="AX1582" s="7" t="s">
        <v>1370</v>
      </c>
      <c r="BE1582" t="s">
        <v>1651</v>
      </c>
    </row>
    <row r="1583" spans="1:57" hidden="1" outlineLevel="1">
      <c r="A1583" t="s">
        <v>2081</v>
      </c>
      <c r="B1583" t="s">
        <v>1290</v>
      </c>
      <c r="C1583" s="1">
        <f t="shared" si="592"/>
        <v>2740</v>
      </c>
      <c r="D1583" s="7">
        <f>IF(N1583&gt;0, RANK(N1583,(N1583:P1583,Q1583:AE1583)),0)</f>
        <v>1</v>
      </c>
      <c r="E1583" s="7">
        <f>IF(O1583&gt;0,RANK(O1583,(N1583:P1583,Q1583:AE1583)),0)</f>
        <v>2</v>
      </c>
      <c r="F1583" s="7">
        <f>IF(P1583&gt;0,RANK(P1583,(N1583:P1583,Q1583:AE1583)),0)</f>
        <v>3</v>
      </c>
      <c r="G1583" s="1">
        <f t="shared" si="590"/>
        <v>414</v>
      </c>
      <c r="H1583" s="2">
        <f t="shared" si="591"/>
        <v>0.1510948905109489</v>
      </c>
      <c r="I1583" s="2"/>
      <c r="J1583" s="2">
        <f t="shared" si="593"/>
        <v>0.56751824817518248</v>
      </c>
      <c r="K1583" s="2">
        <f t="shared" si="594"/>
        <v>0.41642335766423355</v>
      </c>
      <c r="L1583" s="2">
        <f t="shared" si="595"/>
        <v>1.6058394160583942E-2</v>
      </c>
      <c r="M1583" s="2">
        <f t="shared" si="596"/>
        <v>2.4286128663675299E-17</v>
      </c>
      <c r="N1583" s="59">
        <v>1555</v>
      </c>
      <c r="O1583" s="59">
        <v>1141</v>
      </c>
      <c r="P1583" s="59">
        <v>44</v>
      </c>
      <c r="Q1583" s="118"/>
      <c r="R1583" s="118"/>
      <c r="S1583" s="118"/>
      <c r="T1583" s="118"/>
      <c r="U1583" s="59"/>
      <c r="V1583" s="59"/>
      <c r="W1583" s="59"/>
      <c r="X1583" s="59"/>
      <c r="Y1583" s="59"/>
      <c r="Z1583" s="59"/>
      <c r="AA1583" s="59"/>
      <c r="AB1583" s="59"/>
      <c r="AC1583" s="59"/>
      <c r="AD1583" s="59"/>
      <c r="AE1583" s="59"/>
      <c r="AG1583" s="7">
        <f>IF(Q1583&gt;0,RANK(Q1583,(N1583:P1583,Q1583:AE1583)),0)</f>
        <v>0</v>
      </c>
      <c r="AH1583" s="7">
        <f>IF(R1583&gt;0,RANK(R1583,(N1583:P1583,Q1583:AE1583)),0)</f>
        <v>0</v>
      </c>
      <c r="AI1583" s="7">
        <f>IF(T1583&gt;0,RANK(T1583,(N1583:P1583,Q1583:AE1583)),0)</f>
        <v>0</v>
      </c>
      <c r="AJ1583" s="7">
        <f>IF(S1583&gt;0,RANK(S1583,(N1583:P1583,Q1583:AE1583)),0)</f>
        <v>0</v>
      </c>
      <c r="AK1583" s="2">
        <f t="shared" si="597"/>
        <v>0</v>
      </c>
      <c r="AL1583" s="2">
        <f t="shared" si="598"/>
        <v>0</v>
      </c>
      <c r="AM1583" s="2">
        <f t="shared" si="599"/>
        <v>0</v>
      </c>
      <c r="AN1583" s="2">
        <f t="shared" si="600"/>
        <v>0</v>
      </c>
      <c r="AP1583" t="s">
        <v>2081</v>
      </c>
      <c r="AQ1583" t="s">
        <v>1290</v>
      </c>
      <c r="AR1583">
        <v>1</v>
      </c>
      <c r="AT1583" s="97">
        <v>38</v>
      </c>
      <c r="AU1583" s="99">
        <v>45</v>
      </c>
      <c r="AV1583" s="103">
        <f t="shared" si="601"/>
        <v>38045</v>
      </c>
      <c r="AX1583" s="7" t="s">
        <v>1370</v>
      </c>
      <c r="BE1583" t="s">
        <v>1660</v>
      </c>
    </row>
    <row r="1584" spans="1:57" hidden="1" outlineLevel="1">
      <c r="A1584" t="s">
        <v>1812</v>
      </c>
      <c r="B1584" t="s">
        <v>1290</v>
      </c>
      <c r="C1584" s="1">
        <f t="shared" si="592"/>
        <v>1497</v>
      </c>
      <c r="D1584" s="7">
        <f>IF(N1584&gt;0, RANK(N1584,(N1584:P1584,Q1584:AE1584)),0)</f>
        <v>1</v>
      </c>
      <c r="E1584" s="7">
        <f>IF(O1584&gt;0,RANK(O1584,(N1584:P1584,Q1584:AE1584)),0)</f>
        <v>2</v>
      </c>
      <c r="F1584" s="7">
        <f>IF(P1584&gt;0,RANK(P1584,(N1584:P1584,Q1584:AE1584)),0)</f>
        <v>3</v>
      </c>
      <c r="G1584" s="1">
        <f t="shared" si="590"/>
        <v>100</v>
      </c>
      <c r="H1584" s="2">
        <f t="shared" si="591"/>
        <v>6.6800267201068811E-2</v>
      </c>
      <c r="I1584" s="2"/>
      <c r="J1584" s="2">
        <f t="shared" si="593"/>
        <v>0.51837007348029396</v>
      </c>
      <c r="K1584" s="2">
        <f t="shared" si="594"/>
        <v>0.45156980627922511</v>
      </c>
      <c r="L1584" s="2">
        <f t="shared" si="595"/>
        <v>3.0060120240480961E-2</v>
      </c>
      <c r="M1584" s="2">
        <f t="shared" si="596"/>
        <v>-2.4286128663675299E-17</v>
      </c>
      <c r="N1584" s="59">
        <v>776</v>
      </c>
      <c r="O1584" s="59">
        <v>676</v>
      </c>
      <c r="P1584" s="59">
        <v>45</v>
      </c>
      <c r="Q1584" s="118"/>
      <c r="R1584" s="118"/>
      <c r="S1584" s="118"/>
      <c r="T1584" s="118"/>
      <c r="U1584" s="59"/>
      <c r="V1584" s="59"/>
      <c r="W1584" s="59"/>
      <c r="X1584" s="59"/>
      <c r="Y1584" s="59"/>
      <c r="Z1584" s="59"/>
      <c r="AA1584" s="59"/>
      <c r="AB1584" s="59"/>
      <c r="AC1584" s="59"/>
      <c r="AD1584" s="59"/>
      <c r="AE1584" s="59"/>
      <c r="AG1584" s="7">
        <f>IF(Q1584&gt;0,RANK(Q1584,(N1584:P1584,Q1584:AE1584)),0)</f>
        <v>0</v>
      </c>
      <c r="AH1584" s="7">
        <f>IF(R1584&gt;0,RANK(R1584,(N1584:P1584,Q1584:AE1584)),0)</f>
        <v>0</v>
      </c>
      <c r="AI1584" s="7">
        <f>IF(T1584&gt;0,RANK(T1584,(N1584:P1584,Q1584:AE1584)),0)</f>
        <v>0</v>
      </c>
      <c r="AJ1584" s="7">
        <f>IF(S1584&gt;0,RANK(S1584,(N1584:P1584,Q1584:AE1584)),0)</f>
        <v>0</v>
      </c>
      <c r="AK1584" s="2">
        <f t="shared" si="597"/>
        <v>0</v>
      </c>
      <c r="AL1584" s="2">
        <f t="shared" si="598"/>
        <v>0</v>
      </c>
      <c r="AM1584" s="2">
        <f t="shared" si="599"/>
        <v>0</v>
      </c>
      <c r="AN1584" s="2">
        <f t="shared" si="600"/>
        <v>0</v>
      </c>
      <c r="AP1584" t="s">
        <v>1812</v>
      </c>
      <c r="AQ1584" t="s">
        <v>1290</v>
      </c>
      <c r="AR1584">
        <v>1</v>
      </c>
      <c r="AT1584" s="97">
        <v>38</v>
      </c>
      <c r="AU1584" s="99">
        <v>47</v>
      </c>
      <c r="AV1584" s="103">
        <f t="shared" si="601"/>
        <v>38047</v>
      </c>
      <c r="AX1584" s="7" t="s">
        <v>1370</v>
      </c>
      <c r="BE1584" t="s">
        <v>1726</v>
      </c>
    </row>
    <row r="1585" spans="1:57" hidden="1" outlineLevel="1">
      <c r="A1585" t="s">
        <v>877</v>
      </c>
      <c r="B1585" t="s">
        <v>1290</v>
      </c>
      <c r="C1585" s="1">
        <f t="shared" si="592"/>
        <v>3332</v>
      </c>
      <c r="D1585" s="7">
        <f>IF(N1585&gt;0, RANK(N1585,(N1585:P1585,Q1585:AE1585)),0)</f>
        <v>1</v>
      </c>
      <c r="E1585" s="7">
        <f>IF(O1585&gt;0,RANK(O1585,(N1585:P1585,Q1585:AE1585)),0)</f>
        <v>2</v>
      </c>
      <c r="F1585" s="7">
        <f>IF(P1585&gt;0,RANK(P1585,(N1585:P1585,Q1585:AE1585)),0)</f>
        <v>3</v>
      </c>
      <c r="G1585" s="1">
        <f t="shared" si="590"/>
        <v>960</v>
      </c>
      <c r="H1585" s="2">
        <f t="shared" si="591"/>
        <v>0.28811524609843936</v>
      </c>
      <c r="I1585" s="2"/>
      <c r="J1585" s="2">
        <f t="shared" si="593"/>
        <v>0.63655462184873945</v>
      </c>
      <c r="K1585" s="2">
        <f t="shared" si="594"/>
        <v>0.3484393757503001</v>
      </c>
      <c r="L1585" s="2">
        <f t="shared" si="595"/>
        <v>1.5006002400960384E-2</v>
      </c>
      <c r="M1585" s="2">
        <f t="shared" si="596"/>
        <v>6.591949208711867E-17</v>
      </c>
      <c r="N1585" s="59">
        <v>2121</v>
      </c>
      <c r="O1585" s="59">
        <v>1161</v>
      </c>
      <c r="P1585" s="59">
        <v>50</v>
      </c>
      <c r="Q1585" s="118"/>
      <c r="R1585" s="118"/>
      <c r="S1585" s="118"/>
      <c r="T1585" s="118"/>
      <c r="U1585" s="59"/>
      <c r="V1585" s="59"/>
      <c r="W1585" s="59"/>
      <c r="X1585" s="59"/>
      <c r="Y1585" s="59"/>
      <c r="Z1585" s="59"/>
      <c r="AA1585" s="59"/>
      <c r="AB1585" s="59"/>
      <c r="AC1585" s="59"/>
      <c r="AD1585" s="59"/>
      <c r="AE1585" s="59"/>
      <c r="AG1585" s="7">
        <f>IF(Q1585&gt;0,RANK(Q1585,(N1585:P1585,Q1585:AE1585)),0)</f>
        <v>0</v>
      </c>
      <c r="AH1585" s="7">
        <f>IF(R1585&gt;0,RANK(R1585,(N1585:P1585,Q1585:AE1585)),0)</f>
        <v>0</v>
      </c>
      <c r="AI1585" s="7">
        <f>IF(T1585&gt;0,RANK(T1585,(N1585:P1585,Q1585:AE1585)),0)</f>
        <v>0</v>
      </c>
      <c r="AJ1585" s="7">
        <f>IF(S1585&gt;0,RANK(S1585,(N1585:P1585,Q1585:AE1585)),0)</f>
        <v>0</v>
      </c>
      <c r="AK1585" s="2">
        <f t="shared" si="597"/>
        <v>0</v>
      </c>
      <c r="AL1585" s="2">
        <f t="shared" si="598"/>
        <v>0</v>
      </c>
      <c r="AM1585" s="2">
        <f t="shared" si="599"/>
        <v>0</v>
      </c>
      <c r="AN1585" s="2">
        <f t="shared" si="600"/>
        <v>0</v>
      </c>
      <c r="AP1585" t="s">
        <v>877</v>
      </c>
      <c r="AQ1585" t="s">
        <v>1290</v>
      </c>
      <c r="AR1585">
        <v>1</v>
      </c>
      <c r="AT1585" s="97">
        <v>38</v>
      </c>
      <c r="AU1585" s="99">
        <v>49</v>
      </c>
      <c r="AV1585" s="103">
        <f t="shared" si="601"/>
        <v>38049</v>
      </c>
      <c r="AX1585" s="7" t="s">
        <v>1370</v>
      </c>
      <c r="BE1585" t="s">
        <v>1726</v>
      </c>
    </row>
    <row r="1586" spans="1:57" hidden="1" outlineLevel="1">
      <c r="A1586" t="s">
        <v>688</v>
      </c>
      <c r="B1586" t="s">
        <v>1290</v>
      </c>
      <c r="C1586" s="1">
        <f t="shared" si="592"/>
        <v>2034</v>
      </c>
      <c r="D1586" s="7">
        <f>IF(N1586&gt;0, RANK(N1586,(N1586:P1586,Q1586:AE1586)),0)</f>
        <v>2</v>
      </c>
      <c r="E1586" s="7">
        <f>IF(O1586&gt;0,RANK(O1586,(N1586:P1586,Q1586:AE1586)),0)</f>
        <v>1</v>
      </c>
      <c r="F1586" s="7">
        <f>IF(P1586&gt;0,RANK(P1586,(N1586:P1586,Q1586:AE1586)),0)</f>
        <v>3</v>
      </c>
      <c r="G1586" s="1">
        <f t="shared" si="590"/>
        <v>255</v>
      </c>
      <c r="H1586" s="2">
        <f t="shared" si="591"/>
        <v>0.12536873156342182</v>
      </c>
      <c r="I1586" s="2"/>
      <c r="J1586" s="2">
        <f t="shared" si="593"/>
        <v>0.42674532940019666</v>
      </c>
      <c r="K1586" s="2">
        <f t="shared" si="594"/>
        <v>0.55211406096361848</v>
      </c>
      <c r="L1586" s="2">
        <f t="shared" si="595"/>
        <v>2.1140609636184856E-2</v>
      </c>
      <c r="M1586" s="2">
        <f t="shared" si="596"/>
        <v>5.8980598183211441E-17</v>
      </c>
      <c r="N1586" s="59">
        <v>868</v>
      </c>
      <c r="O1586" s="59">
        <v>1123</v>
      </c>
      <c r="P1586" s="59">
        <v>43</v>
      </c>
      <c r="Q1586" s="118"/>
      <c r="R1586" s="118"/>
      <c r="S1586" s="118"/>
      <c r="T1586" s="118"/>
      <c r="U1586" s="59"/>
      <c r="V1586" s="59"/>
      <c r="W1586" s="59"/>
      <c r="X1586" s="59"/>
      <c r="Y1586" s="59"/>
      <c r="Z1586" s="59"/>
      <c r="AA1586" s="59"/>
      <c r="AB1586" s="59"/>
      <c r="AC1586" s="59"/>
      <c r="AD1586" s="59"/>
      <c r="AE1586" s="59"/>
      <c r="AG1586" s="7">
        <f>IF(Q1586&gt;0,RANK(Q1586,(N1586:P1586,Q1586:AE1586)),0)</f>
        <v>0</v>
      </c>
      <c r="AH1586" s="7">
        <f>IF(R1586&gt;0,RANK(R1586,(N1586:P1586,Q1586:AE1586)),0)</f>
        <v>0</v>
      </c>
      <c r="AI1586" s="7">
        <f>IF(T1586&gt;0,RANK(T1586,(N1586:P1586,Q1586:AE1586)),0)</f>
        <v>0</v>
      </c>
      <c r="AJ1586" s="7">
        <f>IF(S1586&gt;0,RANK(S1586,(N1586:P1586,Q1586:AE1586)),0)</f>
        <v>0</v>
      </c>
      <c r="AK1586" s="2">
        <f t="shared" si="597"/>
        <v>0</v>
      </c>
      <c r="AL1586" s="2">
        <f t="shared" si="598"/>
        <v>0</v>
      </c>
      <c r="AM1586" s="2">
        <f t="shared" si="599"/>
        <v>0</v>
      </c>
      <c r="AN1586" s="2">
        <f t="shared" si="600"/>
        <v>0</v>
      </c>
      <c r="AP1586" t="s">
        <v>688</v>
      </c>
      <c r="AQ1586" t="s">
        <v>1290</v>
      </c>
      <c r="AR1586">
        <v>1</v>
      </c>
      <c r="AT1586" s="97">
        <v>38</v>
      </c>
      <c r="AU1586" s="99">
        <v>51</v>
      </c>
      <c r="AV1586" s="103">
        <f t="shared" si="601"/>
        <v>38051</v>
      </c>
      <c r="AX1586" s="7" t="s">
        <v>1370</v>
      </c>
      <c r="BE1586" t="s">
        <v>653</v>
      </c>
    </row>
    <row r="1587" spans="1:57" hidden="1" outlineLevel="1">
      <c r="A1587" t="s">
        <v>1840</v>
      </c>
      <c r="B1587" t="s">
        <v>1290</v>
      </c>
      <c r="C1587" s="1">
        <f t="shared" si="592"/>
        <v>3033</v>
      </c>
      <c r="D1587" s="7">
        <f>IF(N1587&gt;0, RANK(N1587,(N1587:P1587,Q1587:AE1587)),0)</f>
        <v>1</v>
      </c>
      <c r="E1587" s="7">
        <f>IF(O1587&gt;0,RANK(O1587,(N1587:P1587,Q1587:AE1587)),0)</f>
        <v>2</v>
      </c>
      <c r="F1587" s="7">
        <f>IF(P1587&gt;0,RANK(P1587,(N1587:P1587,Q1587:AE1587)),0)</f>
        <v>3</v>
      </c>
      <c r="G1587" s="1">
        <f t="shared" si="590"/>
        <v>528</v>
      </c>
      <c r="H1587" s="2">
        <f t="shared" si="591"/>
        <v>0.17408506429277942</v>
      </c>
      <c r="I1587" s="2"/>
      <c r="J1587" s="2">
        <f t="shared" si="593"/>
        <v>0.57566765578635015</v>
      </c>
      <c r="K1587" s="2">
        <f t="shared" si="594"/>
        <v>0.40158259149357073</v>
      </c>
      <c r="L1587" s="2">
        <f t="shared" si="595"/>
        <v>2.274975272007913E-2</v>
      </c>
      <c r="M1587" s="2">
        <f t="shared" si="596"/>
        <v>-1.0408340855860843E-17</v>
      </c>
      <c r="N1587" s="59">
        <v>1746</v>
      </c>
      <c r="O1587" s="59">
        <v>1218</v>
      </c>
      <c r="P1587" s="59">
        <v>69</v>
      </c>
      <c r="Q1587" s="118"/>
      <c r="R1587" s="118"/>
      <c r="S1587" s="118"/>
      <c r="T1587" s="118"/>
      <c r="U1587" s="59"/>
      <c r="V1587" s="59"/>
      <c r="W1587" s="59"/>
      <c r="X1587" s="59"/>
      <c r="Y1587" s="59"/>
      <c r="Z1587" s="59"/>
      <c r="AA1587" s="59"/>
      <c r="AB1587" s="59"/>
      <c r="AC1587" s="59"/>
      <c r="AD1587" s="59"/>
      <c r="AE1587" s="59"/>
      <c r="AG1587" s="7">
        <f>IF(Q1587&gt;0,RANK(Q1587,(N1587:P1587,Q1587:AE1587)),0)</f>
        <v>0</v>
      </c>
      <c r="AH1587" s="7">
        <f>IF(R1587&gt;0,RANK(R1587,(N1587:P1587,Q1587:AE1587)),0)</f>
        <v>0</v>
      </c>
      <c r="AI1587" s="7">
        <f>IF(T1587&gt;0,RANK(T1587,(N1587:P1587,Q1587:AE1587)),0)</f>
        <v>0</v>
      </c>
      <c r="AJ1587" s="7">
        <f>IF(S1587&gt;0,RANK(S1587,(N1587:P1587,Q1587:AE1587)),0)</f>
        <v>0</v>
      </c>
      <c r="AK1587" s="2">
        <f t="shared" si="597"/>
        <v>0</v>
      </c>
      <c r="AL1587" s="2">
        <f t="shared" si="598"/>
        <v>0</v>
      </c>
      <c r="AM1587" s="2">
        <f t="shared" si="599"/>
        <v>0</v>
      </c>
      <c r="AN1587" s="2">
        <f t="shared" si="600"/>
        <v>0</v>
      </c>
      <c r="AP1587" t="s">
        <v>1840</v>
      </c>
      <c r="AQ1587" t="s">
        <v>1290</v>
      </c>
      <c r="AR1587">
        <v>1</v>
      </c>
      <c r="AT1587" s="97">
        <v>38</v>
      </c>
      <c r="AU1587" s="99">
        <v>53</v>
      </c>
      <c r="AV1587" s="103">
        <f t="shared" si="601"/>
        <v>38053</v>
      </c>
      <c r="AX1587" s="7" t="s">
        <v>1370</v>
      </c>
      <c r="BE1587" t="s">
        <v>1727</v>
      </c>
    </row>
    <row r="1588" spans="1:57" hidden="1" outlineLevel="1">
      <c r="A1588" t="s">
        <v>1157</v>
      </c>
      <c r="B1588" t="s">
        <v>1290</v>
      </c>
      <c r="C1588" s="1">
        <f t="shared" si="592"/>
        <v>5370</v>
      </c>
      <c r="D1588" s="7">
        <f>IF(N1588&gt;0, RANK(N1588,(N1588:P1588,Q1588:AE1588)),0)</f>
        <v>1</v>
      </c>
      <c r="E1588" s="7">
        <f>IF(O1588&gt;0,RANK(O1588,(N1588:P1588,Q1588:AE1588)),0)</f>
        <v>2</v>
      </c>
      <c r="F1588" s="7">
        <f>IF(P1588&gt;0,RANK(P1588,(N1588:P1588,Q1588:AE1588)),0)</f>
        <v>3</v>
      </c>
      <c r="G1588" s="1">
        <f t="shared" si="590"/>
        <v>1161</v>
      </c>
      <c r="H1588" s="2">
        <f t="shared" si="591"/>
        <v>0.21620111731843575</v>
      </c>
      <c r="I1588" s="2"/>
      <c r="J1588" s="2">
        <f t="shared" si="593"/>
        <v>0.59627560521415268</v>
      </c>
      <c r="K1588" s="2">
        <f t="shared" si="594"/>
        <v>0.38007448789571696</v>
      </c>
      <c r="L1588" s="2">
        <f t="shared" si="595"/>
        <v>2.3649906890130353E-2</v>
      </c>
      <c r="M1588" s="2">
        <f t="shared" si="596"/>
        <v>3.4694469519536142E-18</v>
      </c>
      <c r="N1588" s="59">
        <v>3202</v>
      </c>
      <c r="O1588" s="59">
        <v>2041</v>
      </c>
      <c r="P1588" s="59">
        <v>127</v>
      </c>
      <c r="Q1588" s="118"/>
      <c r="R1588" s="118"/>
      <c r="S1588" s="118"/>
      <c r="T1588" s="118"/>
      <c r="U1588" s="59"/>
      <c r="V1588" s="59"/>
      <c r="W1588" s="59"/>
      <c r="X1588" s="59"/>
      <c r="Y1588" s="59"/>
      <c r="Z1588" s="59"/>
      <c r="AA1588" s="59"/>
      <c r="AB1588" s="59"/>
      <c r="AC1588" s="59"/>
      <c r="AD1588" s="59"/>
      <c r="AE1588" s="59"/>
      <c r="AG1588" s="7">
        <f>IF(Q1588&gt;0,RANK(Q1588,(N1588:P1588,Q1588:AE1588)),0)</f>
        <v>0</v>
      </c>
      <c r="AH1588" s="7">
        <f>IF(R1588&gt;0,RANK(R1588,(N1588:P1588,Q1588:AE1588)),0)</f>
        <v>0</v>
      </c>
      <c r="AI1588" s="7">
        <f>IF(T1588&gt;0,RANK(T1588,(N1588:P1588,Q1588:AE1588)),0)</f>
        <v>0</v>
      </c>
      <c r="AJ1588" s="7">
        <f>IF(S1588&gt;0,RANK(S1588,(N1588:P1588,Q1588:AE1588)),0)</f>
        <v>0</v>
      </c>
      <c r="AK1588" s="2">
        <f t="shared" si="597"/>
        <v>0</v>
      </c>
      <c r="AL1588" s="2">
        <f t="shared" si="598"/>
        <v>0</v>
      </c>
      <c r="AM1588" s="2">
        <f t="shared" si="599"/>
        <v>0</v>
      </c>
      <c r="AN1588" s="2">
        <f t="shared" si="600"/>
        <v>0</v>
      </c>
      <c r="AP1588" t="s">
        <v>1157</v>
      </c>
      <c r="AQ1588" t="s">
        <v>1290</v>
      </c>
      <c r="AR1588">
        <v>1</v>
      </c>
      <c r="AT1588" s="97">
        <v>38</v>
      </c>
      <c r="AU1588" s="99">
        <v>55</v>
      </c>
      <c r="AV1588" s="103">
        <f t="shared" si="601"/>
        <v>38055</v>
      </c>
      <c r="AX1588" s="7" t="s">
        <v>1370</v>
      </c>
      <c r="BE1588" t="s">
        <v>1727</v>
      </c>
    </row>
    <row r="1589" spans="1:57" hidden="1" outlineLevel="1">
      <c r="A1589" t="s">
        <v>1165</v>
      </c>
      <c r="B1589" t="s">
        <v>1290</v>
      </c>
      <c r="C1589" s="1">
        <f t="shared" si="592"/>
        <v>4949</v>
      </c>
      <c r="D1589" s="7">
        <f>IF(N1589&gt;0, RANK(N1589,(N1589:P1589,Q1589:AE1589)),0)</f>
        <v>1</v>
      </c>
      <c r="E1589" s="7">
        <f>IF(O1589&gt;0,RANK(O1589,(N1589:P1589,Q1589:AE1589)),0)</f>
        <v>2</v>
      </c>
      <c r="F1589" s="7">
        <f>IF(P1589&gt;0,RANK(P1589,(N1589:P1589,Q1589:AE1589)),0)</f>
        <v>3</v>
      </c>
      <c r="G1589" s="1">
        <f t="shared" si="590"/>
        <v>837</v>
      </c>
      <c r="H1589" s="2">
        <f t="shared" si="591"/>
        <v>0.16912507577288341</v>
      </c>
      <c r="I1589" s="2"/>
      <c r="J1589" s="2">
        <f t="shared" si="593"/>
        <v>0.57284299858557286</v>
      </c>
      <c r="K1589" s="2">
        <f t="shared" si="594"/>
        <v>0.40371792281268942</v>
      </c>
      <c r="L1589" s="2">
        <f t="shared" si="595"/>
        <v>2.3439078601737724E-2</v>
      </c>
      <c r="M1589" s="2">
        <f t="shared" si="596"/>
        <v>-6.9388939039072284E-18</v>
      </c>
      <c r="N1589" s="59">
        <v>2835</v>
      </c>
      <c r="O1589" s="59">
        <v>1998</v>
      </c>
      <c r="P1589" s="59">
        <v>116</v>
      </c>
      <c r="Q1589" s="118"/>
      <c r="R1589" s="118"/>
      <c r="S1589" s="118"/>
      <c r="T1589" s="118"/>
      <c r="U1589" s="59"/>
      <c r="V1589" s="59"/>
      <c r="W1589" s="59"/>
      <c r="X1589" s="59"/>
      <c r="Y1589" s="59"/>
      <c r="Z1589" s="59"/>
      <c r="AA1589" s="59"/>
      <c r="AB1589" s="59"/>
      <c r="AC1589" s="59"/>
      <c r="AD1589" s="59"/>
      <c r="AE1589" s="59"/>
      <c r="AG1589" s="7">
        <f>IF(Q1589&gt;0,RANK(Q1589,(N1589:P1589,Q1589:AE1589)),0)</f>
        <v>0</v>
      </c>
      <c r="AH1589" s="7">
        <f>IF(R1589&gt;0,RANK(R1589,(N1589:P1589,Q1589:AE1589)),0)</f>
        <v>0</v>
      </c>
      <c r="AI1589" s="7">
        <f>IF(T1589&gt;0,RANK(T1589,(N1589:P1589,Q1589:AE1589)),0)</f>
        <v>0</v>
      </c>
      <c r="AJ1589" s="7">
        <f>IF(S1589&gt;0,RANK(S1589,(N1589:P1589,Q1589:AE1589)),0)</f>
        <v>0</v>
      </c>
      <c r="AK1589" s="2">
        <f t="shared" si="597"/>
        <v>0</v>
      </c>
      <c r="AL1589" s="2">
        <f t="shared" si="598"/>
        <v>0</v>
      </c>
      <c r="AM1589" s="2">
        <f t="shared" si="599"/>
        <v>0</v>
      </c>
      <c r="AN1589" s="2">
        <f t="shared" si="600"/>
        <v>0</v>
      </c>
      <c r="AP1589" t="s">
        <v>1165</v>
      </c>
      <c r="AQ1589" t="s">
        <v>1290</v>
      </c>
      <c r="AR1589">
        <v>1</v>
      </c>
      <c r="AT1589" s="97">
        <v>38</v>
      </c>
      <c r="AU1589" s="99">
        <v>57</v>
      </c>
      <c r="AV1589" s="103">
        <f t="shared" si="601"/>
        <v>38057</v>
      </c>
      <c r="AX1589" s="7" t="s">
        <v>1370</v>
      </c>
      <c r="BE1589" t="s">
        <v>1726</v>
      </c>
    </row>
    <row r="1590" spans="1:57" hidden="1" outlineLevel="1">
      <c r="A1590" t="s">
        <v>1009</v>
      </c>
      <c r="B1590" t="s">
        <v>1290</v>
      </c>
      <c r="C1590" s="1">
        <f t="shared" si="592"/>
        <v>11670</v>
      </c>
      <c r="D1590" s="7">
        <f>IF(N1590&gt;0, RANK(N1590,(N1590:P1590,Q1590:AE1590)),0)</f>
        <v>1</v>
      </c>
      <c r="E1590" s="7">
        <f>IF(O1590&gt;0,RANK(O1590,(N1590:P1590,Q1590:AE1590)),0)</f>
        <v>2</v>
      </c>
      <c r="F1590" s="7">
        <f>IF(P1590&gt;0,RANK(P1590,(N1590:P1590,Q1590:AE1590)),0)</f>
        <v>3</v>
      </c>
      <c r="G1590" s="1">
        <f t="shared" si="590"/>
        <v>2541</v>
      </c>
      <c r="H1590" s="2">
        <f t="shared" si="591"/>
        <v>0.21773778920308484</v>
      </c>
      <c r="I1590" s="2"/>
      <c r="J1590" s="2">
        <f t="shared" si="593"/>
        <v>0.59383033419023135</v>
      </c>
      <c r="K1590" s="2">
        <f t="shared" si="594"/>
        <v>0.3760925449871465</v>
      </c>
      <c r="L1590" s="2">
        <f t="shared" si="595"/>
        <v>3.0077120822622108E-2</v>
      </c>
      <c r="M1590" s="2">
        <f t="shared" si="596"/>
        <v>4.163336342344337E-17</v>
      </c>
      <c r="N1590" s="59">
        <v>6930</v>
      </c>
      <c r="O1590" s="59">
        <v>4389</v>
      </c>
      <c r="P1590" s="59">
        <v>351</v>
      </c>
      <c r="Q1590" s="118"/>
      <c r="R1590" s="118"/>
      <c r="S1590" s="118"/>
      <c r="T1590" s="118"/>
      <c r="U1590" s="59"/>
      <c r="V1590" s="59"/>
      <c r="W1590" s="59"/>
      <c r="X1590" s="59"/>
      <c r="Y1590" s="59"/>
      <c r="Z1590" s="59"/>
      <c r="AA1590" s="59"/>
      <c r="AB1590" s="59"/>
      <c r="AC1590" s="59"/>
      <c r="AD1590" s="59"/>
      <c r="AE1590" s="59"/>
      <c r="AG1590" s="7">
        <f>IF(Q1590&gt;0,RANK(Q1590,(N1590:P1590,Q1590:AE1590)),0)</f>
        <v>0</v>
      </c>
      <c r="AH1590" s="7">
        <f>IF(R1590&gt;0,RANK(R1590,(N1590:P1590,Q1590:AE1590)),0)</f>
        <v>0</v>
      </c>
      <c r="AI1590" s="7">
        <f>IF(T1590&gt;0,RANK(T1590,(N1590:P1590,Q1590:AE1590)),0)</f>
        <v>0</v>
      </c>
      <c r="AJ1590" s="7">
        <f>IF(S1590&gt;0,RANK(S1590,(N1590:P1590,Q1590:AE1590)),0)</f>
        <v>0</v>
      </c>
      <c r="AK1590" s="2">
        <f t="shared" si="597"/>
        <v>0</v>
      </c>
      <c r="AL1590" s="2">
        <f t="shared" si="598"/>
        <v>0</v>
      </c>
      <c r="AM1590" s="2">
        <f t="shared" si="599"/>
        <v>0</v>
      </c>
      <c r="AN1590" s="2">
        <f t="shared" si="600"/>
        <v>0</v>
      </c>
      <c r="AP1590" t="s">
        <v>1009</v>
      </c>
      <c r="AQ1590" t="s">
        <v>1290</v>
      </c>
      <c r="AR1590">
        <v>1</v>
      </c>
      <c r="AT1590" s="97">
        <v>38</v>
      </c>
      <c r="AU1590" s="99">
        <v>59</v>
      </c>
      <c r="AV1590" s="103">
        <f t="shared" si="601"/>
        <v>38059</v>
      </c>
      <c r="AX1590" s="7" t="s">
        <v>1370</v>
      </c>
      <c r="BE1590" t="s">
        <v>1726</v>
      </c>
    </row>
    <row r="1591" spans="1:57" hidden="1" outlineLevel="1">
      <c r="A1591" t="s">
        <v>1153</v>
      </c>
      <c r="B1591" t="s">
        <v>1290</v>
      </c>
      <c r="C1591" s="1">
        <f t="shared" si="592"/>
        <v>3259</v>
      </c>
      <c r="D1591" s="7">
        <f>IF(N1591&gt;0, RANK(N1591,(N1591:P1591,Q1591:AE1591)),0)</f>
        <v>1</v>
      </c>
      <c r="E1591" s="7">
        <f>IF(O1591&gt;0,RANK(O1591,(N1591:P1591,Q1591:AE1591)),0)</f>
        <v>2</v>
      </c>
      <c r="F1591" s="7">
        <f>IF(P1591&gt;0,RANK(P1591,(N1591:P1591,Q1591:AE1591)),0)</f>
        <v>3</v>
      </c>
      <c r="G1591" s="1">
        <f t="shared" si="590"/>
        <v>1359</v>
      </c>
      <c r="H1591" s="2">
        <f t="shared" si="591"/>
        <v>0.41699907947223075</v>
      </c>
      <c r="I1591" s="2"/>
      <c r="J1591" s="2">
        <f t="shared" si="593"/>
        <v>0.69745320650506293</v>
      </c>
      <c r="K1591" s="2">
        <f t="shared" si="594"/>
        <v>0.28045412703283218</v>
      </c>
      <c r="L1591" s="2">
        <f t="shared" si="595"/>
        <v>2.2092666462104942E-2</v>
      </c>
      <c r="M1591" s="2">
        <f t="shared" si="596"/>
        <v>-4.8572257327350599E-17</v>
      </c>
      <c r="N1591" s="59">
        <v>2273</v>
      </c>
      <c r="O1591" s="59">
        <v>914</v>
      </c>
      <c r="P1591" s="59">
        <v>72</v>
      </c>
      <c r="Q1591" s="118"/>
      <c r="R1591" s="118"/>
      <c r="S1591" s="118"/>
      <c r="T1591" s="118"/>
      <c r="U1591" s="59"/>
      <c r="V1591" s="59"/>
      <c r="W1591" s="59"/>
      <c r="X1591" s="59"/>
      <c r="Y1591" s="59"/>
      <c r="Z1591" s="59"/>
      <c r="AA1591" s="59"/>
      <c r="AB1591" s="59"/>
      <c r="AC1591" s="59"/>
      <c r="AD1591" s="59"/>
      <c r="AE1591" s="59"/>
      <c r="AG1591" s="7">
        <f>IF(Q1591&gt;0,RANK(Q1591,(N1591:P1591,Q1591:AE1591)),0)</f>
        <v>0</v>
      </c>
      <c r="AH1591" s="7">
        <f>IF(R1591&gt;0,RANK(R1591,(N1591:P1591,Q1591:AE1591)),0)</f>
        <v>0</v>
      </c>
      <c r="AI1591" s="7">
        <f>IF(T1591&gt;0,RANK(T1591,(N1591:P1591,Q1591:AE1591)),0)</f>
        <v>0</v>
      </c>
      <c r="AJ1591" s="7">
        <f>IF(S1591&gt;0,RANK(S1591,(N1591:P1591,Q1591:AE1591)),0)</f>
        <v>0</v>
      </c>
      <c r="AK1591" s="2">
        <f t="shared" si="597"/>
        <v>0</v>
      </c>
      <c r="AL1591" s="2">
        <f t="shared" si="598"/>
        <v>0</v>
      </c>
      <c r="AM1591" s="2">
        <f t="shared" si="599"/>
        <v>0</v>
      </c>
      <c r="AN1591" s="2">
        <f t="shared" si="600"/>
        <v>0</v>
      </c>
      <c r="AP1591" t="s">
        <v>1153</v>
      </c>
      <c r="AQ1591" t="s">
        <v>1290</v>
      </c>
      <c r="AR1591">
        <v>1</v>
      </c>
      <c r="AT1591" s="97">
        <v>38</v>
      </c>
      <c r="AU1591" s="99">
        <v>61</v>
      </c>
      <c r="AV1591" s="103">
        <f t="shared" si="601"/>
        <v>38061</v>
      </c>
      <c r="AX1591" s="7" t="s">
        <v>1370</v>
      </c>
      <c r="BE1591" t="s">
        <v>1660</v>
      </c>
    </row>
    <row r="1592" spans="1:57" hidden="1" outlineLevel="1">
      <c r="A1592" t="s">
        <v>1496</v>
      </c>
      <c r="B1592" t="s">
        <v>1290</v>
      </c>
      <c r="C1592" s="1">
        <f t="shared" si="592"/>
        <v>2223</v>
      </c>
      <c r="D1592" s="7">
        <f>IF(N1592&gt;0, RANK(N1592,(N1592:P1592,Q1592:AE1592)),0)</f>
        <v>1</v>
      </c>
      <c r="E1592" s="7">
        <f>IF(O1592&gt;0,RANK(O1592,(N1592:P1592,Q1592:AE1592)),0)</f>
        <v>2</v>
      </c>
      <c r="F1592" s="7">
        <f>IF(P1592&gt;0,RANK(P1592,(N1592:P1592,Q1592:AE1592)),0)</f>
        <v>3</v>
      </c>
      <c r="G1592" s="1">
        <f t="shared" si="590"/>
        <v>824</v>
      </c>
      <c r="H1592" s="2">
        <f t="shared" si="591"/>
        <v>0.37067026540710751</v>
      </c>
      <c r="I1592" s="2"/>
      <c r="J1592" s="2">
        <f t="shared" si="593"/>
        <v>0.67836257309941517</v>
      </c>
      <c r="K1592" s="2">
        <f t="shared" si="594"/>
        <v>0.30769230769230771</v>
      </c>
      <c r="L1592" s="2">
        <f t="shared" si="595"/>
        <v>1.3945119208277103E-2</v>
      </c>
      <c r="M1592" s="2">
        <f t="shared" si="596"/>
        <v>2.0816681711721685E-17</v>
      </c>
      <c r="N1592" s="59">
        <v>1508</v>
      </c>
      <c r="O1592" s="59">
        <v>684</v>
      </c>
      <c r="P1592" s="59">
        <v>31</v>
      </c>
      <c r="Q1592" s="118"/>
      <c r="R1592" s="118"/>
      <c r="S1592" s="118"/>
      <c r="T1592" s="118"/>
      <c r="U1592" s="59"/>
      <c r="V1592" s="59"/>
      <c r="W1592" s="59"/>
      <c r="X1592" s="59"/>
      <c r="Y1592" s="59"/>
      <c r="Z1592" s="59"/>
      <c r="AA1592" s="59"/>
      <c r="AB1592" s="59"/>
      <c r="AC1592" s="59"/>
      <c r="AD1592" s="59"/>
      <c r="AE1592" s="59"/>
      <c r="AG1592" s="7">
        <f>IF(Q1592&gt;0,RANK(Q1592,(N1592:P1592,Q1592:AE1592)),0)</f>
        <v>0</v>
      </c>
      <c r="AH1592" s="7">
        <f>IF(R1592&gt;0,RANK(R1592,(N1592:P1592,Q1592:AE1592)),0)</f>
        <v>0</v>
      </c>
      <c r="AI1592" s="7">
        <f>IF(T1592&gt;0,RANK(T1592,(N1592:P1592,Q1592:AE1592)),0)</f>
        <v>0</v>
      </c>
      <c r="AJ1592" s="7">
        <f>IF(S1592&gt;0,RANK(S1592,(N1592:P1592,Q1592:AE1592)),0)</f>
        <v>0</v>
      </c>
      <c r="AK1592" s="2">
        <f t="shared" si="597"/>
        <v>0</v>
      </c>
      <c r="AL1592" s="2">
        <f t="shared" si="598"/>
        <v>0</v>
      </c>
      <c r="AM1592" s="2">
        <f t="shared" si="599"/>
        <v>0</v>
      </c>
      <c r="AN1592" s="2">
        <f t="shared" si="600"/>
        <v>0</v>
      </c>
      <c r="AP1592" t="s">
        <v>1496</v>
      </c>
      <c r="AQ1592" t="s">
        <v>1290</v>
      </c>
      <c r="AR1592">
        <v>1</v>
      </c>
      <c r="AT1592" s="97">
        <v>38</v>
      </c>
      <c r="AU1592" s="99">
        <v>63</v>
      </c>
      <c r="AV1592" s="103">
        <f t="shared" si="601"/>
        <v>38063</v>
      </c>
      <c r="AX1592" s="7" t="s">
        <v>1370</v>
      </c>
      <c r="BE1592" t="s">
        <v>1727</v>
      </c>
    </row>
    <row r="1593" spans="1:57" hidden="1" outlineLevel="1">
      <c r="A1593" t="s">
        <v>667</v>
      </c>
      <c r="B1593" t="s">
        <v>1290</v>
      </c>
      <c r="C1593" s="1">
        <f t="shared" ref="C1593:C1614" si="602">SUM(N1593:AE1593)</f>
        <v>1245</v>
      </c>
      <c r="D1593" s="7">
        <f>IF(N1593&gt;0, RANK(N1593,(N1593:P1593,Q1593:AE1593)),0)</f>
        <v>1</v>
      </c>
      <c r="E1593" s="7">
        <f>IF(O1593&gt;0,RANK(O1593,(N1593:P1593,Q1593:AE1593)),0)</f>
        <v>2</v>
      </c>
      <c r="F1593" s="7">
        <f>IF(P1593&gt;0,RANK(P1593,(N1593:P1593,Q1593:AE1593)),0)</f>
        <v>3</v>
      </c>
      <c r="G1593" s="1">
        <f t="shared" si="590"/>
        <v>279</v>
      </c>
      <c r="H1593" s="2">
        <f t="shared" si="591"/>
        <v>0.22409638554216868</v>
      </c>
      <c r="I1593" s="2"/>
      <c r="J1593" s="2">
        <f t="shared" ref="J1593:J1614" si="603">IF($C1593=0,"-",N1593/$C1593)</f>
        <v>0.59678714859437754</v>
      </c>
      <c r="K1593" s="2">
        <f t="shared" ref="K1593:K1614" si="604">IF($C1593=0,"-",O1593/$C1593)</f>
        <v>0.37269076305220883</v>
      </c>
      <c r="L1593" s="2">
        <f t="shared" ref="L1593:L1614" si="605">IF($C1593=0,"-",P1593/$C1593)</f>
        <v>3.0522088353413655E-2</v>
      </c>
      <c r="M1593" s="2">
        <f t="shared" ref="M1593:M1614" si="606">IF(C1593=0,"-",(1-J1593-K1593-L1593))</f>
        <v>-2.0816681711721685E-17</v>
      </c>
      <c r="N1593" s="59">
        <v>743</v>
      </c>
      <c r="O1593" s="59">
        <v>464</v>
      </c>
      <c r="P1593" s="59">
        <v>38</v>
      </c>
      <c r="Q1593" s="118"/>
      <c r="R1593" s="118"/>
      <c r="S1593" s="118"/>
      <c r="T1593" s="118"/>
      <c r="U1593" s="59"/>
      <c r="V1593" s="59"/>
      <c r="W1593" s="59"/>
      <c r="X1593" s="59"/>
      <c r="Y1593" s="59"/>
      <c r="Z1593" s="59"/>
      <c r="AA1593" s="59"/>
      <c r="AB1593" s="59"/>
      <c r="AC1593" s="59"/>
      <c r="AD1593" s="59"/>
      <c r="AE1593" s="59"/>
      <c r="AG1593" s="7">
        <f>IF(Q1593&gt;0,RANK(Q1593,(N1593:P1593,Q1593:AE1593)),0)</f>
        <v>0</v>
      </c>
      <c r="AH1593" s="7">
        <f>IF(R1593&gt;0,RANK(R1593,(N1593:P1593,Q1593:AE1593)),0)</f>
        <v>0</v>
      </c>
      <c r="AI1593" s="7">
        <f>IF(T1593&gt;0,RANK(T1593,(N1593:P1593,Q1593:AE1593)),0)</f>
        <v>0</v>
      </c>
      <c r="AJ1593" s="7">
        <f>IF(S1593&gt;0,RANK(S1593,(N1593:P1593,Q1593:AE1593)),0)</f>
        <v>0</v>
      </c>
      <c r="AK1593" s="2">
        <f t="shared" ref="AK1593:AK1614" si="607">IF($C1593=0,"-",Q1593/$C1593)</f>
        <v>0</v>
      </c>
      <c r="AL1593" s="2">
        <f t="shared" ref="AL1593:AL1614" si="608">IF($C1593=0,"-",R1593/$C1593)</f>
        <v>0</v>
      </c>
      <c r="AM1593" s="2">
        <f t="shared" ref="AM1593:AM1614" si="609">IF($C1593=0,"-",T1593/$C1593)</f>
        <v>0</v>
      </c>
      <c r="AN1593" s="2">
        <f t="shared" ref="AN1593:AN1614" si="610">IF($C1593=0,"-",S1593/$C1593)</f>
        <v>0</v>
      </c>
      <c r="AP1593" t="s">
        <v>667</v>
      </c>
      <c r="AQ1593" t="s">
        <v>1290</v>
      </c>
      <c r="AR1593">
        <v>1</v>
      </c>
      <c r="AT1593" s="97">
        <v>38</v>
      </c>
      <c r="AU1593" s="99">
        <v>65</v>
      </c>
      <c r="AV1593" s="103">
        <f t="shared" si="601"/>
        <v>38065</v>
      </c>
      <c r="AX1593" s="7" t="s">
        <v>1370</v>
      </c>
      <c r="BE1593" t="s">
        <v>1726</v>
      </c>
    </row>
    <row r="1594" spans="1:57" hidden="1" outlineLevel="1">
      <c r="A1594" t="s">
        <v>459</v>
      </c>
      <c r="B1594" t="s">
        <v>1290</v>
      </c>
      <c r="C1594" s="1">
        <f t="shared" si="602"/>
        <v>4146</v>
      </c>
      <c r="D1594" s="7">
        <f>IF(N1594&gt;0, RANK(N1594,(N1594:P1594,Q1594:AE1594)),0)</f>
        <v>1</v>
      </c>
      <c r="E1594" s="7">
        <f>IF(O1594&gt;0,RANK(O1594,(N1594:P1594,Q1594:AE1594)),0)</f>
        <v>2</v>
      </c>
      <c r="F1594" s="7">
        <f>IF(P1594&gt;0,RANK(P1594,(N1594:P1594,Q1594:AE1594)),0)</f>
        <v>3</v>
      </c>
      <c r="G1594" s="1">
        <f t="shared" si="590"/>
        <v>723</v>
      </c>
      <c r="H1594" s="2">
        <f t="shared" si="591"/>
        <v>0.17438494934876989</v>
      </c>
      <c r="I1594" s="2"/>
      <c r="J1594" s="2">
        <f t="shared" si="603"/>
        <v>0.57645923781958519</v>
      </c>
      <c r="K1594" s="2">
        <f t="shared" si="604"/>
        <v>0.40207428847081522</v>
      </c>
      <c r="L1594" s="2">
        <f t="shared" si="605"/>
        <v>2.1466473709599615E-2</v>
      </c>
      <c r="M1594" s="2">
        <f t="shared" si="606"/>
        <v>-2.7755575615628914E-17</v>
      </c>
      <c r="N1594" s="59">
        <v>2390</v>
      </c>
      <c r="O1594" s="59">
        <v>1667</v>
      </c>
      <c r="P1594" s="59">
        <v>89</v>
      </c>
      <c r="Q1594" s="118"/>
      <c r="R1594" s="118"/>
      <c r="S1594" s="118"/>
      <c r="T1594" s="118"/>
      <c r="U1594" s="59"/>
      <c r="V1594" s="59"/>
      <c r="W1594" s="59"/>
      <c r="X1594" s="59"/>
      <c r="Y1594" s="59"/>
      <c r="Z1594" s="59"/>
      <c r="AA1594" s="59"/>
      <c r="AB1594" s="59"/>
      <c r="AC1594" s="59"/>
      <c r="AD1594" s="59"/>
      <c r="AE1594" s="59"/>
      <c r="AG1594" s="7">
        <f>IF(Q1594&gt;0,RANK(Q1594,(N1594:P1594,Q1594:AE1594)),0)</f>
        <v>0</v>
      </c>
      <c r="AH1594" s="7">
        <f>IF(R1594&gt;0,RANK(R1594,(N1594:P1594,Q1594:AE1594)),0)</f>
        <v>0</v>
      </c>
      <c r="AI1594" s="7">
        <f>IF(T1594&gt;0,RANK(T1594,(N1594:P1594,Q1594:AE1594)),0)</f>
        <v>0</v>
      </c>
      <c r="AJ1594" s="7">
        <f>IF(S1594&gt;0,RANK(S1594,(N1594:P1594,Q1594:AE1594)),0)</f>
        <v>0</v>
      </c>
      <c r="AK1594" s="2">
        <f t="shared" si="607"/>
        <v>0</v>
      </c>
      <c r="AL1594" s="2">
        <f t="shared" si="608"/>
        <v>0</v>
      </c>
      <c r="AM1594" s="2">
        <f t="shared" si="609"/>
        <v>0</v>
      </c>
      <c r="AN1594" s="2">
        <f t="shared" si="610"/>
        <v>0</v>
      </c>
      <c r="AP1594" t="s">
        <v>459</v>
      </c>
      <c r="AQ1594" t="s">
        <v>1290</v>
      </c>
      <c r="AR1594">
        <v>1</v>
      </c>
      <c r="AT1594" s="97">
        <v>38</v>
      </c>
      <c r="AU1594" s="99">
        <v>67</v>
      </c>
      <c r="AV1594" s="103">
        <f t="shared" si="601"/>
        <v>38067</v>
      </c>
      <c r="AX1594" s="7" t="s">
        <v>1370</v>
      </c>
      <c r="BE1594" t="s">
        <v>1221</v>
      </c>
    </row>
    <row r="1595" spans="1:57" hidden="1" outlineLevel="1">
      <c r="A1595" t="s">
        <v>1667</v>
      </c>
      <c r="B1595" t="s">
        <v>1290</v>
      </c>
      <c r="C1595" s="1">
        <f t="shared" si="602"/>
        <v>2394</v>
      </c>
      <c r="D1595" s="7">
        <f>IF(N1595&gt;0, RANK(N1595,(N1595:P1595,Q1595:AE1595)),0)</f>
        <v>1</v>
      </c>
      <c r="E1595" s="7">
        <f>IF(O1595&gt;0,RANK(O1595,(N1595:P1595,Q1595:AE1595)),0)</f>
        <v>2</v>
      </c>
      <c r="F1595" s="7">
        <f>IF(P1595&gt;0,RANK(P1595,(N1595:P1595,Q1595:AE1595)),0)</f>
        <v>3</v>
      </c>
      <c r="G1595" s="1">
        <f t="shared" si="590"/>
        <v>312</v>
      </c>
      <c r="H1595" s="2">
        <f t="shared" si="591"/>
        <v>0.13032581453634084</v>
      </c>
      <c r="I1595" s="2"/>
      <c r="J1595" s="2">
        <f t="shared" si="603"/>
        <v>0.55722639933166251</v>
      </c>
      <c r="K1595" s="2">
        <f t="shared" si="604"/>
        <v>0.42690058479532161</v>
      </c>
      <c r="L1595" s="2">
        <f t="shared" si="605"/>
        <v>1.5873015873015872E-2</v>
      </c>
      <c r="M1595" s="2">
        <f t="shared" si="606"/>
        <v>0</v>
      </c>
      <c r="N1595" s="59">
        <v>1334</v>
      </c>
      <c r="O1595" s="59">
        <v>1022</v>
      </c>
      <c r="P1595" s="59">
        <v>38</v>
      </c>
      <c r="Q1595" s="118"/>
      <c r="R1595" s="118"/>
      <c r="S1595" s="118"/>
      <c r="T1595" s="118"/>
      <c r="U1595" s="59"/>
      <c r="V1595" s="59"/>
      <c r="W1595" s="59"/>
      <c r="X1595" s="59"/>
      <c r="Y1595" s="59"/>
      <c r="Z1595" s="59"/>
      <c r="AA1595" s="59"/>
      <c r="AB1595" s="59"/>
      <c r="AC1595" s="59"/>
      <c r="AD1595" s="59"/>
      <c r="AE1595" s="59"/>
      <c r="AG1595" s="7">
        <f>IF(Q1595&gt;0,RANK(Q1595,(N1595:P1595,Q1595:AE1595)),0)</f>
        <v>0</v>
      </c>
      <c r="AH1595" s="7">
        <f>IF(R1595&gt;0,RANK(R1595,(N1595:P1595,Q1595:AE1595)),0)</f>
        <v>0</v>
      </c>
      <c r="AI1595" s="7">
        <f>IF(T1595&gt;0,RANK(T1595,(N1595:P1595,Q1595:AE1595)),0)</f>
        <v>0</v>
      </c>
      <c r="AJ1595" s="7">
        <f>IF(S1595&gt;0,RANK(S1595,(N1595:P1595,Q1595:AE1595)),0)</f>
        <v>0</v>
      </c>
      <c r="AK1595" s="2">
        <f t="shared" si="607"/>
        <v>0</v>
      </c>
      <c r="AL1595" s="2">
        <f t="shared" si="608"/>
        <v>0</v>
      </c>
      <c r="AM1595" s="2">
        <f t="shared" si="609"/>
        <v>0</v>
      </c>
      <c r="AN1595" s="2">
        <f t="shared" si="610"/>
        <v>0</v>
      </c>
      <c r="AP1595" t="s">
        <v>1667</v>
      </c>
      <c r="AQ1595" t="s">
        <v>1290</v>
      </c>
      <c r="AR1595">
        <v>1</v>
      </c>
      <c r="AT1595" s="97">
        <v>38</v>
      </c>
      <c r="AU1595" s="99">
        <v>69</v>
      </c>
      <c r="AV1595" s="103">
        <f t="shared" si="601"/>
        <v>38069</v>
      </c>
      <c r="AX1595" s="7" t="s">
        <v>1370</v>
      </c>
      <c r="BE1595" t="s">
        <v>1726</v>
      </c>
    </row>
    <row r="1596" spans="1:57" hidden="1" outlineLevel="1">
      <c r="A1596" t="s">
        <v>1474</v>
      </c>
      <c r="B1596" t="s">
        <v>1290</v>
      </c>
      <c r="C1596" s="1">
        <f t="shared" si="602"/>
        <v>5989</v>
      </c>
      <c r="D1596" s="7">
        <f>IF(N1596&gt;0, RANK(N1596,(N1596:P1596,Q1596:AE1596)),0)</f>
        <v>1</v>
      </c>
      <c r="E1596" s="7">
        <f>IF(O1596&gt;0,RANK(O1596,(N1596:P1596,Q1596:AE1596)),0)</f>
        <v>2</v>
      </c>
      <c r="F1596" s="7">
        <f>IF(P1596&gt;0,RANK(P1596,(N1596:P1596,Q1596:AE1596)),0)</f>
        <v>3</v>
      </c>
      <c r="G1596" s="1">
        <f t="shared" si="590"/>
        <v>1455</v>
      </c>
      <c r="H1596" s="2">
        <f t="shared" si="591"/>
        <v>0.24294539989981634</v>
      </c>
      <c r="I1596" s="2"/>
      <c r="J1596" s="2">
        <f t="shared" si="603"/>
        <v>0.61362497912840208</v>
      </c>
      <c r="K1596" s="2">
        <f t="shared" si="604"/>
        <v>0.37067957922858574</v>
      </c>
      <c r="L1596" s="2">
        <f t="shared" si="605"/>
        <v>1.569544164301219E-2</v>
      </c>
      <c r="M1596" s="2">
        <f t="shared" si="606"/>
        <v>-1.3877787807814457E-17</v>
      </c>
      <c r="N1596" s="59">
        <v>3675</v>
      </c>
      <c r="O1596" s="59">
        <v>2220</v>
      </c>
      <c r="P1596" s="59">
        <v>94</v>
      </c>
      <c r="Q1596" s="118"/>
      <c r="R1596" s="118"/>
      <c r="S1596" s="118"/>
      <c r="T1596" s="118"/>
      <c r="U1596" s="59"/>
      <c r="V1596" s="59"/>
      <c r="W1596" s="59"/>
      <c r="X1596" s="59"/>
      <c r="Y1596" s="59"/>
      <c r="Z1596" s="59"/>
      <c r="AA1596" s="59"/>
      <c r="AB1596" s="59"/>
      <c r="AC1596" s="59"/>
      <c r="AD1596" s="59"/>
      <c r="AE1596" s="59"/>
      <c r="AG1596" s="7">
        <f>IF(Q1596&gt;0,RANK(Q1596,(N1596:P1596,Q1596:AE1596)),0)</f>
        <v>0</v>
      </c>
      <c r="AH1596" s="7">
        <f>IF(R1596&gt;0,RANK(R1596,(N1596:P1596,Q1596:AE1596)),0)</f>
        <v>0</v>
      </c>
      <c r="AI1596" s="7">
        <f>IF(T1596&gt;0,RANK(T1596,(N1596:P1596,Q1596:AE1596)),0)</f>
        <v>0</v>
      </c>
      <c r="AJ1596" s="7">
        <f>IF(S1596&gt;0,RANK(S1596,(N1596:P1596,Q1596:AE1596)),0)</f>
        <v>0</v>
      </c>
      <c r="AK1596" s="2">
        <f t="shared" si="607"/>
        <v>0</v>
      </c>
      <c r="AL1596" s="2">
        <f t="shared" si="608"/>
        <v>0</v>
      </c>
      <c r="AM1596" s="2">
        <f t="shared" si="609"/>
        <v>0</v>
      </c>
      <c r="AN1596" s="2">
        <f t="shared" si="610"/>
        <v>0</v>
      </c>
      <c r="AP1596" t="s">
        <v>1474</v>
      </c>
      <c r="AQ1596" t="s">
        <v>1290</v>
      </c>
      <c r="AR1596">
        <v>1</v>
      </c>
      <c r="AT1596" s="97">
        <v>38</v>
      </c>
      <c r="AU1596" s="99">
        <v>71</v>
      </c>
      <c r="AV1596" s="103">
        <f t="shared" si="601"/>
        <v>38071</v>
      </c>
      <c r="AX1596" s="7" t="s">
        <v>1370</v>
      </c>
      <c r="BE1596" t="s">
        <v>1428</v>
      </c>
    </row>
    <row r="1597" spans="1:57" hidden="1" outlineLevel="1">
      <c r="A1597" t="s">
        <v>1184</v>
      </c>
      <c r="B1597" t="s">
        <v>1290</v>
      </c>
      <c r="C1597" s="1">
        <f t="shared" si="602"/>
        <v>2876</v>
      </c>
      <c r="D1597" s="7">
        <f>IF(N1597&gt;0, RANK(N1597,(N1597:P1597,Q1597:AE1597)),0)</f>
        <v>1</v>
      </c>
      <c r="E1597" s="7">
        <f>IF(O1597&gt;0,RANK(O1597,(N1597:P1597,Q1597:AE1597)),0)</f>
        <v>2</v>
      </c>
      <c r="F1597" s="7">
        <f>IF(P1597&gt;0,RANK(P1597,(N1597:P1597,Q1597:AE1597)),0)</f>
        <v>3</v>
      </c>
      <c r="G1597" s="1">
        <f t="shared" si="590"/>
        <v>1076</v>
      </c>
      <c r="H1597" s="2">
        <f t="shared" si="591"/>
        <v>0.37413073713490957</v>
      </c>
      <c r="I1597" s="2"/>
      <c r="J1597" s="2">
        <f t="shared" si="603"/>
        <v>0.67872044506258689</v>
      </c>
      <c r="K1597" s="2">
        <f t="shared" si="604"/>
        <v>0.30458970792767731</v>
      </c>
      <c r="L1597" s="2">
        <f t="shared" si="605"/>
        <v>1.6689847009735744E-2</v>
      </c>
      <c r="M1597" s="2">
        <f t="shared" si="606"/>
        <v>5.8980598183211441E-17</v>
      </c>
      <c r="N1597" s="59">
        <v>1952</v>
      </c>
      <c r="O1597" s="59">
        <v>876</v>
      </c>
      <c r="P1597" s="59">
        <v>48</v>
      </c>
      <c r="Q1597" s="118"/>
      <c r="R1597" s="118"/>
      <c r="S1597" s="118"/>
      <c r="T1597" s="118"/>
      <c r="U1597" s="59"/>
      <c r="V1597" s="59"/>
      <c r="W1597" s="59"/>
      <c r="X1597" s="59"/>
      <c r="Y1597" s="59"/>
      <c r="Z1597" s="59"/>
      <c r="AA1597" s="59"/>
      <c r="AB1597" s="59"/>
      <c r="AC1597" s="59"/>
      <c r="AD1597" s="59"/>
      <c r="AE1597" s="59"/>
      <c r="AG1597" s="7">
        <f>IF(Q1597&gt;0,RANK(Q1597,(N1597:P1597,Q1597:AE1597)),0)</f>
        <v>0</v>
      </c>
      <c r="AH1597" s="7">
        <f>IF(R1597&gt;0,RANK(R1597,(N1597:P1597,Q1597:AE1597)),0)</f>
        <v>0</v>
      </c>
      <c r="AI1597" s="7">
        <f>IF(T1597&gt;0,RANK(T1597,(N1597:P1597,Q1597:AE1597)),0)</f>
        <v>0</v>
      </c>
      <c r="AJ1597" s="7">
        <f>IF(S1597&gt;0,RANK(S1597,(N1597:P1597,Q1597:AE1597)),0)</f>
        <v>0</v>
      </c>
      <c r="AK1597" s="2">
        <f t="shared" si="607"/>
        <v>0</v>
      </c>
      <c r="AL1597" s="2">
        <f t="shared" si="608"/>
        <v>0</v>
      </c>
      <c r="AM1597" s="2">
        <f t="shared" si="609"/>
        <v>0</v>
      </c>
      <c r="AN1597" s="2">
        <f t="shared" si="610"/>
        <v>0</v>
      </c>
      <c r="AP1597" t="s">
        <v>1184</v>
      </c>
      <c r="AQ1597" t="s">
        <v>1290</v>
      </c>
      <c r="AR1597">
        <v>1</v>
      </c>
      <c r="AT1597" s="97">
        <v>38</v>
      </c>
      <c r="AU1597" s="99">
        <v>73</v>
      </c>
      <c r="AV1597" s="103">
        <f t="shared" si="601"/>
        <v>38073</v>
      </c>
      <c r="AX1597" s="7" t="s">
        <v>1370</v>
      </c>
      <c r="BE1597" t="s">
        <v>1660</v>
      </c>
    </row>
    <row r="1598" spans="1:57" hidden="1" outlineLevel="1">
      <c r="A1598" t="s">
        <v>333</v>
      </c>
      <c r="B1598" t="s">
        <v>1290</v>
      </c>
      <c r="C1598" s="1">
        <f t="shared" si="602"/>
        <v>1646</v>
      </c>
      <c r="D1598" s="7">
        <f>IF(N1598&gt;0, RANK(N1598,(N1598:P1598,Q1598:AE1598)),0)</f>
        <v>1</v>
      </c>
      <c r="E1598" s="7">
        <f>IF(O1598&gt;0,RANK(O1598,(N1598:P1598,Q1598:AE1598)),0)</f>
        <v>2</v>
      </c>
      <c r="F1598" s="7">
        <f>IF(P1598&gt;0,RANK(P1598,(N1598:P1598,Q1598:AE1598)),0)</f>
        <v>3</v>
      </c>
      <c r="G1598" s="1">
        <f t="shared" si="590"/>
        <v>588</v>
      </c>
      <c r="H1598" s="2">
        <f t="shared" si="591"/>
        <v>0.35722964763061971</v>
      </c>
      <c r="I1598" s="2"/>
      <c r="J1598" s="2">
        <f t="shared" si="603"/>
        <v>0.67071688942891861</v>
      </c>
      <c r="K1598" s="2">
        <f t="shared" si="604"/>
        <v>0.3134872417982989</v>
      </c>
      <c r="L1598" s="2">
        <f t="shared" si="605"/>
        <v>1.5795868772782502E-2</v>
      </c>
      <c r="M1598" s="2">
        <f t="shared" si="606"/>
        <v>-6.9388939039072284E-18</v>
      </c>
      <c r="N1598" s="59">
        <v>1104</v>
      </c>
      <c r="O1598" s="59">
        <v>516</v>
      </c>
      <c r="P1598" s="59">
        <v>26</v>
      </c>
      <c r="Q1598" s="118"/>
      <c r="R1598" s="118"/>
      <c r="S1598" s="118"/>
      <c r="T1598" s="118"/>
      <c r="U1598" s="59"/>
      <c r="V1598" s="59"/>
      <c r="W1598" s="59"/>
      <c r="X1598" s="59"/>
      <c r="Y1598" s="59"/>
      <c r="Z1598" s="59"/>
      <c r="AA1598" s="59"/>
      <c r="AB1598" s="59"/>
      <c r="AC1598" s="59"/>
      <c r="AD1598" s="59"/>
      <c r="AE1598" s="59"/>
      <c r="AG1598" s="7">
        <f>IF(Q1598&gt;0,RANK(Q1598,(N1598:P1598,Q1598:AE1598)),0)</f>
        <v>0</v>
      </c>
      <c r="AH1598" s="7">
        <f>IF(R1598&gt;0,RANK(R1598,(N1598:P1598,Q1598:AE1598)),0)</f>
        <v>0</v>
      </c>
      <c r="AI1598" s="7">
        <f>IF(T1598&gt;0,RANK(T1598,(N1598:P1598,Q1598:AE1598)),0)</f>
        <v>0</v>
      </c>
      <c r="AJ1598" s="7">
        <f>IF(S1598&gt;0,RANK(S1598,(N1598:P1598,Q1598:AE1598)),0)</f>
        <v>0</v>
      </c>
      <c r="AK1598" s="2">
        <f t="shared" si="607"/>
        <v>0</v>
      </c>
      <c r="AL1598" s="2">
        <f t="shared" si="608"/>
        <v>0</v>
      </c>
      <c r="AM1598" s="2">
        <f t="shared" si="609"/>
        <v>0</v>
      </c>
      <c r="AN1598" s="2">
        <f t="shared" si="610"/>
        <v>0</v>
      </c>
      <c r="AP1598" t="s">
        <v>333</v>
      </c>
      <c r="AQ1598" t="s">
        <v>1290</v>
      </c>
      <c r="AR1598">
        <v>1</v>
      </c>
      <c r="AT1598" s="97">
        <v>38</v>
      </c>
      <c r="AU1598" s="99">
        <v>75</v>
      </c>
      <c r="AV1598" s="103">
        <f t="shared" si="601"/>
        <v>38075</v>
      </c>
      <c r="AX1598" s="7" t="s">
        <v>1370</v>
      </c>
      <c r="BE1598" t="s">
        <v>1727</v>
      </c>
    </row>
    <row r="1599" spans="1:57" hidden="1" outlineLevel="1">
      <c r="A1599" t="s">
        <v>987</v>
      </c>
      <c r="B1599" t="s">
        <v>1290</v>
      </c>
      <c r="C1599" s="1">
        <f t="shared" si="602"/>
        <v>8116</v>
      </c>
      <c r="D1599" s="7">
        <f>IF(N1599&gt;0, RANK(N1599,(N1599:P1599,Q1599:AE1599)),0)</f>
        <v>1</v>
      </c>
      <c r="E1599" s="7">
        <f>IF(O1599&gt;0,RANK(O1599,(N1599:P1599,Q1599:AE1599)),0)</f>
        <v>2</v>
      </c>
      <c r="F1599" s="7">
        <f>IF(P1599&gt;0,RANK(P1599,(N1599:P1599,Q1599:AE1599)),0)</f>
        <v>3</v>
      </c>
      <c r="G1599" s="1">
        <f t="shared" si="590"/>
        <v>1694</v>
      </c>
      <c r="H1599" s="2">
        <f t="shared" si="591"/>
        <v>0.20872350911779203</v>
      </c>
      <c r="I1599" s="2"/>
      <c r="J1599" s="2">
        <f t="shared" si="603"/>
        <v>0.59610645638245441</v>
      </c>
      <c r="K1599" s="2">
        <f t="shared" si="604"/>
        <v>0.38738294726466238</v>
      </c>
      <c r="L1599" s="2">
        <f t="shared" si="605"/>
        <v>1.6510596352883194E-2</v>
      </c>
      <c r="M1599" s="2">
        <f t="shared" si="606"/>
        <v>1.7347234759768071E-17</v>
      </c>
      <c r="N1599" s="59">
        <v>4838</v>
      </c>
      <c r="O1599" s="59">
        <v>3144</v>
      </c>
      <c r="P1599" s="59">
        <v>134</v>
      </c>
      <c r="Q1599" s="118"/>
      <c r="R1599" s="118"/>
      <c r="S1599" s="118"/>
      <c r="T1599" s="118"/>
      <c r="U1599" s="59"/>
      <c r="V1599" s="59"/>
      <c r="W1599" s="59"/>
      <c r="X1599" s="59"/>
      <c r="Y1599" s="59"/>
      <c r="Z1599" s="59"/>
      <c r="AA1599" s="59"/>
      <c r="AB1599" s="59"/>
      <c r="AC1599" s="59"/>
      <c r="AD1599" s="59"/>
      <c r="AE1599" s="59"/>
      <c r="AG1599" s="7">
        <f>IF(Q1599&gt;0,RANK(Q1599,(N1599:P1599,Q1599:AE1599)),0)</f>
        <v>0</v>
      </c>
      <c r="AH1599" s="7">
        <f>IF(R1599&gt;0,RANK(R1599,(N1599:P1599,Q1599:AE1599)),0)</f>
        <v>0</v>
      </c>
      <c r="AI1599" s="7">
        <f>IF(T1599&gt;0,RANK(T1599,(N1599:P1599,Q1599:AE1599)),0)</f>
        <v>0</v>
      </c>
      <c r="AJ1599" s="7">
        <f>IF(S1599&gt;0,RANK(S1599,(N1599:P1599,Q1599:AE1599)),0)</f>
        <v>0</v>
      </c>
      <c r="AK1599" s="2">
        <f t="shared" si="607"/>
        <v>0</v>
      </c>
      <c r="AL1599" s="2">
        <f t="shared" si="608"/>
        <v>0</v>
      </c>
      <c r="AM1599" s="2">
        <f t="shared" si="609"/>
        <v>0</v>
      </c>
      <c r="AN1599" s="2">
        <f t="shared" si="610"/>
        <v>0</v>
      </c>
      <c r="AP1599" t="s">
        <v>987</v>
      </c>
      <c r="AQ1599" t="s">
        <v>1290</v>
      </c>
      <c r="AR1599">
        <v>1</v>
      </c>
      <c r="AT1599" s="97">
        <v>38</v>
      </c>
      <c r="AU1599" s="99">
        <v>77</v>
      </c>
      <c r="AV1599" s="103">
        <f t="shared" si="601"/>
        <v>38077</v>
      </c>
      <c r="AX1599" s="7" t="s">
        <v>1370</v>
      </c>
      <c r="BE1599" t="s">
        <v>1726</v>
      </c>
    </row>
    <row r="1600" spans="1:57" hidden="1" outlineLevel="1">
      <c r="A1600" t="s">
        <v>602</v>
      </c>
      <c r="B1600" t="s">
        <v>1290</v>
      </c>
      <c r="C1600" s="1">
        <f t="shared" si="602"/>
        <v>3643</v>
      </c>
      <c r="D1600" s="7">
        <f>IF(N1600&gt;0, RANK(N1600,(N1600:P1600,Q1600:AE1600)),0)</f>
        <v>1</v>
      </c>
      <c r="E1600" s="7">
        <f>IF(O1600&gt;0,RANK(O1600,(N1600:P1600,Q1600:AE1600)),0)</f>
        <v>2</v>
      </c>
      <c r="F1600" s="7">
        <f>IF(P1600&gt;0,RANK(P1600,(N1600:P1600,Q1600:AE1600)),0)</f>
        <v>3</v>
      </c>
      <c r="G1600" s="1">
        <f t="shared" si="590"/>
        <v>2000</v>
      </c>
      <c r="H1600" s="2">
        <f t="shared" si="591"/>
        <v>0.54899807850672522</v>
      </c>
      <c r="I1600" s="2"/>
      <c r="J1600" s="2">
        <f t="shared" si="603"/>
        <v>0.76557782047762835</v>
      </c>
      <c r="K1600" s="2">
        <f t="shared" si="604"/>
        <v>0.2165797419709031</v>
      </c>
      <c r="L1600" s="2">
        <f t="shared" si="605"/>
        <v>1.7842437551468571E-2</v>
      </c>
      <c r="M1600" s="2">
        <f t="shared" si="606"/>
        <v>-1.7347234759768071E-17</v>
      </c>
      <c r="N1600" s="59">
        <v>2789</v>
      </c>
      <c r="O1600" s="59">
        <v>789</v>
      </c>
      <c r="P1600" s="59">
        <v>65</v>
      </c>
      <c r="Q1600" s="118"/>
      <c r="R1600" s="118"/>
      <c r="S1600" s="118"/>
      <c r="T1600" s="118"/>
      <c r="U1600" s="59"/>
      <c r="V1600" s="59"/>
      <c r="W1600" s="59"/>
      <c r="X1600" s="59"/>
      <c r="Y1600" s="59"/>
      <c r="Z1600" s="59"/>
      <c r="AA1600" s="59"/>
      <c r="AB1600" s="59"/>
      <c r="AC1600" s="59"/>
      <c r="AD1600" s="59"/>
      <c r="AE1600" s="59"/>
      <c r="AG1600" s="7">
        <f>IF(Q1600&gt;0,RANK(Q1600,(N1600:P1600,Q1600:AE1600)),0)</f>
        <v>0</v>
      </c>
      <c r="AH1600" s="7">
        <f>IF(R1600&gt;0,RANK(R1600,(N1600:P1600,Q1600:AE1600)),0)</f>
        <v>0</v>
      </c>
      <c r="AI1600" s="7">
        <f>IF(T1600&gt;0,RANK(T1600,(N1600:P1600,Q1600:AE1600)),0)</f>
        <v>0</v>
      </c>
      <c r="AJ1600" s="7">
        <f>IF(S1600&gt;0,RANK(S1600,(N1600:P1600,Q1600:AE1600)),0)</f>
        <v>0</v>
      </c>
      <c r="AK1600" s="2">
        <f t="shared" si="607"/>
        <v>0</v>
      </c>
      <c r="AL1600" s="2">
        <f t="shared" si="608"/>
        <v>0</v>
      </c>
      <c r="AM1600" s="2">
        <f t="shared" si="609"/>
        <v>0</v>
      </c>
      <c r="AN1600" s="2">
        <f t="shared" si="610"/>
        <v>0</v>
      </c>
      <c r="AP1600" t="s">
        <v>602</v>
      </c>
      <c r="AQ1600" t="s">
        <v>1290</v>
      </c>
      <c r="AR1600">
        <v>1</v>
      </c>
      <c r="AT1600" s="97">
        <v>38</v>
      </c>
      <c r="AU1600" s="99">
        <v>79</v>
      </c>
      <c r="AV1600" s="103">
        <f t="shared" si="601"/>
        <v>38079</v>
      </c>
      <c r="AX1600" s="7" t="s">
        <v>1370</v>
      </c>
      <c r="BE1600" t="s">
        <v>1727</v>
      </c>
    </row>
    <row r="1601" spans="1:57" hidden="1" outlineLevel="1">
      <c r="A1601" t="s">
        <v>396</v>
      </c>
      <c r="B1601" t="s">
        <v>1290</v>
      </c>
      <c r="C1601" s="1">
        <f t="shared" si="602"/>
        <v>2226</v>
      </c>
      <c r="D1601" s="7">
        <f>IF(N1601&gt;0, RANK(N1601,(N1601:P1601,Q1601:AE1601)),0)</f>
        <v>1</v>
      </c>
      <c r="E1601" s="7">
        <f>IF(O1601&gt;0,RANK(O1601,(N1601:P1601,Q1601:AE1601)),0)</f>
        <v>2</v>
      </c>
      <c r="F1601" s="7">
        <f>IF(P1601&gt;0,RANK(P1601,(N1601:P1601,Q1601:AE1601)),0)</f>
        <v>3</v>
      </c>
      <c r="G1601" s="1">
        <f t="shared" si="590"/>
        <v>752</v>
      </c>
      <c r="H1601" s="2">
        <f t="shared" si="591"/>
        <v>0.33782569631626236</v>
      </c>
      <c r="I1601" s="2"/>
      <c r="J1601" s="2">
        <f t="shared" si="603"/>
        <v>0.660377358490566</v>
      </c>
      <c r="K1601" s="2">
        <f t="shared" si="604"/>
        <v>0.3225516621743037</v>
      </c>
      <c r="L1601" s="2">
        <f t="shared" si="605"/>
        <v>1.7070979335130278E-2</v>
      </c>
      <c r="M1601" s="2">
        <f t="shared" si="606"/>
        <v>2.0816681711721685E-17</v>
      </c>
      <c r="N1601" s="59">
        <v>1470</v>
      </c>
      <c r="O1601" s="59">
        <v>718</v>
      </c>
      <c r="P1601" s="59">
        <v>38</v>
      </c>
      <c r="Q1601" s="118"/>
      <c r="R1601" s="118"/>
      <c r="S1601" s="118"/>
      <c r="T1601" s="118"/>
      <c r="U1601" s="59"/>
      <c r="V1601" s="59"/>
      <c r="W1601" s="59"/>
      <c r="X1601" s="59"/>
      <c r="Y1601" s="59"/>
      <c r="Z1601" s="59"/>
      <c r="AA1601" s="59"/>
      <c r="AB1601" s="59"/>
      <c r="AC1601" s="59"/>
      <c r="AD1601" s="59"/>
      <c r="AE1601" s="59"/>
      <c r="AG1601" s="7">
        <f>IF(Q1601&gt;0,RANK(Q1601,(N1601:P1601,Q1601:AE1601)),0)</f>
        <v>0</v>
      </c>
      <c r="AH1601" s="7">
        <f>IF(R1601&gt;0,RANK(R1601,(N1601:P1601,Q1601:AE1601)),0)</f>
        <v>0</v>
      </c>
      <c r="AI1601" s="7">
        <f>IF(T1601&gt;0,RANK(T1601,(N1601:P1601,Q1601:AE1601)),0)</f>
        <v>0</v>
      </c>
      <c r="AJ1601" s="7">
        <f>IF(S1601&gt;0,RANK(S1601,(N1601:P1601,Q1601:AE1601)),0)</f>
        <v>0</v>
      </c>
      <c r="AK1601" s="2">
        <f t="shared" si="607"/>
        <v>0</v>
      </c>
      <c r="AL1601" s="2">
        <f t="shared" si="608"/>
        <v>0</v>
      </c>
      <c r="AM1601" s="2">
        <f t="shared" si="609"/>
        <v>0</v>
      </c>
      <c r="AN1601" s="2">
        <f t="shared" si="610"/>
        <v>0</v>
      </c>
      <c r="AP1601" t="s">
        <v>396</v>
      </c>
      <c r="AQ1601" t="s">
        <v>1290</v>
      </c>
      <c r="AR1601">
        <v>1</v>
      </c>
      <c r="AT1601" s="97">
        <v>38</v>
      </c>
      <c r="AU1601" s="99">
        <v>81</v>
      </c>
      <c r="AV1601" s="103">
        <f t="shared" si="601"/>
        <v>38081</v>
      </c>
      <c r="AX1601" s="7" t="s">
        <v>1370</v>
      </c>
      <c r="BE1601" t="s">
        <v>1726</v>
      </c>
    </row>
    <row r="1602" spans="1:57" hidden="1" outlineLevel="1">
      <c r="A1602" t="s">
        <v>775</v>
      </c>
      <c r="B1602" t="s">
        <v>1290</v>
      </c>
      <c r="C1602" s="1">
        <f t="shared" si="602"/>
        <v>1158</v>
      </c>
      <c r="D1602" s="7">
        <f>IF(N1602&gt;0, RANK(N1602,(N1602:P1602,Q1602:AE1602)),0)</f>
        <v>2</v>
      </c>
      <c r="E1602" s="7">
        <f>IF(O1602&gt;0,RANK(O1602,(N1602:P1602,Q1602:AE1602)),0)</f>
        <v>1</v>
      </c>
      <c r="F1602" s="7">
        <f>IF(P1602&gt;0,RANK(P1602,(N1602:P1602,Q1602:AE1602)),0)</f>
        <v>3</v>
      </c>
      <c r="G1602" s="1">
        <f t="shared" si="590"/>
        <v>85</v>
      </c>
      <c r="H1602" s="2">
        <f t="shared" si="591"/>
        <v>7.3402417962003461E-2</v>
      </c>
      <c r="I1602" s="2"/>
      <c r="J1602" s="2">
        <f t="shared" si="603"/>
        <v>0.45509499136442144</v>
      </c>
      <c r="K1602" s="2">
        <f t="shared" si="604"/>
        <v>0.52849740932642486</v>
      </c>
      <c r="L1602" s="2">
        <f t="shared" si="605"/>
        <v>1.6407599309153715E-2</v>
      </c>
      <c r="M1602" s="2">
        <f t="shared" si="606"/>
        <v>-1.7347234759768071E-17</v>
      </c>
      <c r="N1602" s="59">
        <v>527</v>
      </c>
      <c r="O1602" s="59">
        <v>612</v>
      </c>
      <c r="P1602" s="59">
        <v>19</v>
      </c>
      <c r="Q1602" s="118"/>
      <c r="R1602" s="118"/>
      <c r="S1602" s="118"/>
      <c r="T1602" s="118"/>
      <c r="U1602" s="59"/>
      <c r="V1602" s="59"/>
      <c r="W1602" s="59"/>
      <c r="X1602" s="59"/>
      <c r="Y1602" s="59"/>
      <c r="Z1602" s="59"/>
      <c r="AA1602" s="59"/>
      <c r="AB1602" s="59"/>
      <c r="AC1602" s="59"/>
      <c r="AD1602" s="59"/>
      <c r="AE1602" s="59"/>
      <c r="AG1602" s="7">
        <f>IF(Q1602&gt;0,RANK(Q1602,(N1602:P1602,Q1602:AE1602)),0)</f>
        <v>0</v>
      </c>
      <c r="AH1602" s="7">
        <f>IF(R1602&gt;0,RANK(R1602,(N1602:P1602,Q1602:AE1602)),0)</f>
        <v>0</v>
      </c>
      <c r="AI1602" s="7">
        <f>IF(T1602&gt;0,RANK(T1602,(N1602:P1602,Q1602:AE1602)),0)</f>
        <v>0</v>
      </c>
      <c r="AJ1602" s="7">
        <f>IF(S1602&gt;0,RANK(S1602,(N1602:P1602,Q1602:AE1602)),0)</f>
        <v>0</v>
      </c>
      <c r="AK1602" s="2">
        <f t="shared" si="607"/>
        <v>0</v>
      </c>
      <c r="AL1602" s="2">
        <f t="shared" si="608"/>
        <v>0</v>
      </c>
      <c r="AM1602" s="2">
        <f t="shared" si="609"/>
        <v>0</v>
      </c>
      <c r="AN1602" s="2">
        <f t="shared" si="610"/>
        <v>0</v>
      </c>
      <c r="AP1602" t="s">
        <v>775</v>
      </c>
      <c r="AQ1602" t="s">
        <v>1290</v>
      </c>
      <c r="AR1602">
        <v>1</v>
      </c>
      <c r="AT1602" s="97">
        <v>38</v>
      </c>
      <c r="AU1602" s="99">
        <v>83</v>
      </c>
      <c r="AV1602" s="103">
        <f t="shared" si="601"/>
        <v>38083</v>
      </c>
      <c r="AX1602" s="7" t="s">
        <v>1370</v>
      </c>
      <c r="BE1602" t="s">
        <v>1726</v>
      </c>
    </row>
    <row r="1603" spans="1:57" hidden="1" outlineLevel="1">
      <c r="A1603" t="s">
        <v>1856</v>
      </c>
      <c r="B1603" t="s">
        <v>1290</v>
      </c>
      <c r="C1603" s="1">
        <f t="shared" si="602"/>
        <v>987</v>
      </c>
      <c r="D1603" s="7">
        <f>IF(N1603&gt;0, RANK(N1603,(N1603:P1603,Q1603:AE1603)),0)</f>
        <v>1</v>
      </c>
      <c r="E1603" s="7">
        <f>IF(O1603&gt;0,RANK(O1603,(N1603:P1603,Q1603:AE1603)),0)</f>
        <v>2</v>
      </c>
      <c r="F1603" s="7">
        <f>IF(P1603&gt;0,RANK(P1603,(N1603:P1603,Q1603:AE1603)),0)</f>
        <v>3</v>
      </c>
      <c r="G1603" s="1">
        <f t="shared" si="590"/>
        <v>469</v>
      </c>
      <c r="H1603" s="2">
        <f t="shared" si="591"/>
        <v>0.47517730496453903</v>
      </c>
      <c r="I1603" s="2"/>
      <c r="J1603" s="2">
        <f t="shared" si="603"/>
        <v>0.71732522796352582</v>
      </c>
      <c r="K1603" s="2">
        <f t="shared" si="604"/>
        <v>0.24214792299898683</v>
      </c>
      <c r="L1603" s="2">
        <f t="shared" si="605"/>
        <v>4.0526849037487336E-2</v>
      </c>
      <c r="M1603" s="2">
        <f t="shared" si="606"/>
        <v>1.3877787807814457E-17</v>
      </c>
      <c r="N1603" s="59">
        <v>708</v>
      </c>
      <c r="O1603" s="59">
        <v>239</v>
      </c>
      <c r="P1603" s="59">
        <v>40</v>
      </c>
      <c r="Q1603" s="118"/>
      <c r="R1603" s="118"/>
      <c r="S1603" s="118"/>
      <c r="T1603" s="118"/>
      <c r="U1603" s="59"/>
      <c r="V1603" s="59"/>
      <c r="W1603" s="59"/>
      <c r="X1603" s="59"/>
      <c r="Y1603" s="59"/>
      <c r="Z1603" s="59"/>
      <c r="AA1603" s="59"/>
      <c r="AB1603" s="59"/>
      <c r="AC1603" s="59"/>
      <c r="AD1603" s="59"/>
      <c r="AE1603" s="59"/>
      <c r="AG1603" s="7">
        <f>IF(Q1603&gt;0,RANK(Q1603,(N1603:P1603,Q1603:AE1603)),0)</f>
        <v>0</v>
      </c>
      <c r="AH1603" s="7">
        <f>IF(R1603&gt;0,RANK(R1603,(N1603:P1603,Q1603:AE1603)),0)</f>
        <v>0</v>
      </c>
      <c r="AI1603" s="7">
        <f>IF(T1603&gt;0,RANK(T1603,(N1603:P1603,Q1603:AE1603)),0)</f>
        <v>0</v>
      </c>
      <c r="AJ1603" s="7">
        <f>IF(S1603&gt;0,RANK(S1603,(N1603:P1603,Q1603:AE1603)),0)</f>
        <v>0</v>
      </c>
      <c r="AK1603" s="2">
        <f t="shared" si="607"/>
        <v>0</v>
      </c>
      <c r="AL1603" s="2">
        <f t="shared" si="608"/>
        <v>0</v>
      </c>
      <c r="AM1603" s="2">
        <f t="shared" si="609"/>
        <v>0</v>
      </c>
      <c r="AN1603" s="2">
        <f t="shared" si="610"/>
        <v>0</v>
      </c>
      <c r="AP1603" t="s">
        <v>1856</v>
      </c>
      <c r="AQ1603" t="s">
        <v>1290</v>
      </c>
      <c r="AR1603">
        <v>1</v>
      </c>
      <c r="AT1603" s="97">
        <v>38</v>
      </c>
      <c r="AU1603" s="99">
        <v>85</v>
      </c>
      <c r="AV1603" s="103">
        <f t="shared" si="601"/>
        <v>38085</v>
      </c>
      <c r="AX1603" s="7" t="s">
        <v>1370</v>
      </c>
      <c r="BE1603" t="s">
        <v>1651</v>
      </c>
    </row>
    <row r="1604" spans="1:57" hidden="1" outlineLevel="1">
      <c r="A1604" t="s">
        <v>397</v>
      </c>
      <c r="B1604" t="s">
        <v>1290</v>
      </c>
      <c r="C1604" s="1">
        <f t="shared" si="602"/>
        <v>543</v>
      </c>
      <c r="D1604" s="7">
        <f>IF(N1604&gt;0, RANK(N1604,(N1604:P1604,Q1604:AE1604)),0)</f>
        <v>1</v>
      </c>
      <c r="E1604" s="7">
        <f>IF(O1604&gt;0,RANK(O1604,(N1604:P1604,Q1604:AE1604)),0)</f>
        <v>2</v>
      </c>
      <c r="F1604" s="7">
        <f>IF(P1604&gt;0,RANK(P1604,(N1604:P1604,Q1604:AE1604)),0)</f>
        <v>3</v>
      </c>
      <c r="G1604" s="1">
        <f t="shared" si="590"/>
        <v>91</v>
      </c>
      <c r="H1604" s="2">
        <f t="shared" si="591"/>
        <v>0.16758747697974216</v>
      </c>
      <c r="I1604" s="2"/>
      <c r="J1604" s="2">
        <f t="shared" si="603"/>
        <v>0.56353591160220995</v>
      </c>
      <c r="K1604" s="2">
        <f t="shared" si="604"/>
        <v>0.39594843462246776</v>
      </c>
      <c r="L1604" s="2">
        <f t="shared" si="605"/>
        <v>4.0515653775322284E-2</v>
      </c>
      <c r="M1604" s="2">
        <f t="shared" si="606"/>
        <v>6.9388939039072284E-18</v>
      </c>
      <c r="N1604" s="59">
        <v>306</v>
      </c>
      <c r="O1604" s="59">
        <v>215</v>
      </c>
      <c r="P1604" s="59">
        <v>22</v>
      </c>
      <c r="Q1604" s="118"/>
      <c r="R1604" s="118"/>
      <c r="S1604" s="118"/>
      <c r="T1604" s="118"/>
      <c r="U1604" s="59"/>
      <c r="V1604" s="59"/>
      <c r="W1604" s="59"/>
      <c r="X1604" s="59"/>
      <c r="Y1604" s="59"/>
      <c r="Z1604" s="59"/>
      <c r="AA1604" s="59"/>
      <c r="AB1604" s="59"/>
      <c r="AC1604" s="59"/>
      <c r="AD1604" s="59"/>
      <c r="AE1604" s="59"/>
      <c r="AG1604" s="7">
        <f>IF(Q1604&gt;0,RANK(Q1604,(N1604:P1604,Q1604:AE1604)),0)</f>
        <v>0</v>
      </c>
      <c r="AH1604" s="7">
        <f>IF(R1604&gt;0,RANK(R1604,(N1604:P1604,Q1604:AE1604)),0)</f>
        <v>0</v>
      </c>
      <c r="AI1604" s="7">
        <f>IF(T1604&gt;0,RANK(T1604,(N1604:P1604,Q1604:AE1604)),0)</f>
        <v>0</v>
      </c>
      <c r="AJ1604" s="7">
        <f>IF(S1604&gt;0,RANK(S1604,(N1604:P1604,Q1604:AE1604)),0)</f>
        <v>0</v>
      </c>
      <c r="AK1604" s="2">
        <f t="shared" si="607"/>
        <v>0</v>
      </c>
      <c r="AL1604" s="2">
        <f t="shared" si="608"/>
        <v>0</v>
      </c>
      <c r="AM1604" s="2">
        <f t="shared" si="609"/>
        <v>0</v>
      </c>
      <c r="AN1604" s="2">
        <f t="shared" si="610"/>
        <v>0</v>
      </c>
      <c r="AP1604" t="s">
        <v>397</v>
      </c>
      <c r="AQ1604" t="s">
        <v>1290</v>
      </c>
      <c r="AR1604">
        <v>1</v>
      </c>
      <c r="AT1604" s="97">
        <v>38</v>
      </c>
      <c r="AU1604" s="99">
        <v>87</v>
      </c>
      <c r="AV1604" s="103">
        <f t="shared" si="601"/>
        <v>38087</v>
      </c>
      <c r="AX1604" s="7" t="s">
        <v>1370</v>
      </c>
      <c r="BE1604" t="s">
        <v>1651</v>
      </c>
    </row>
    <row r="1605" spans="1:57" hidden="1" outlineLevel="1">
      <c r="A1605" t="s">
        <v>1092</v>
      </c>
      <c r="B1605" t="s">
        <v>1290</v>
      </c>
      <c r="C1605" s="1">
        <f t="shared" si="602"/>
        <v>10649</v>
      </c>
      <c r="D1605" s="7">
        <f>IF(N1605&gt;0, RANK(N1605,(N1605:P1605,Q1605:AE1605)),0)</f>
        <v>1</v>
      </c>
      <c r="E1605" s="7">
        <f>IF(O1605&gt;0,RANK(O1605,(N1605:P1605,Q1605:AE1605)),0)</f>
        <v>2</v>
      </c>
      <c r="F1605" s="7">
        <f>IF(P1605&gt;0,RANK(P1605,(N1605:P1605,Q1605:AE1605)),0)</f>
        <v>3</v>
      </c>
      <c r="G1605" s="1">
        <f t="shared" si="590"/>
        <v>2013</v>
      </c>
      <c r="H1605" s="2">
        <f t="shared" si="591"/>
        <v>0.18903183397502113</v>
      </c>
      <c r="I1605" s="2"/>
      <c r="J1605" s="2">
        <f t="shared" si="603"/>
        <v>0.58212038689078782</v>
      </c>
      <c r="K1605" s="2">
        <f t="shared" si="604"/>
        <v>0.39308855291576672</v>
      </c>
      <c r="L1605" s="2">
        <f t="shared" si="605"/>
        <v>2.4791060193445395E-2</v>
      </c>
      <c r="M1605" s="2">
        <f t="shared" si="606"/>
        <v>6.2450045135165055E-17</v>
      </c>
      <c r="N1605" s="59">
        <v>6199</v>
      </c>
      <c r="O1605" s="59">
        <v>4186</v>
      </c>
      <c r="P1605" s="59">
        <v>264</v>
      </c>
      <c r="Q1605" s="118"/>
      <c r="R1605" s="118"/>
      <c r="S1605" s="118"/>
      <c r="T1605" s="118"/>
      <c r="U1605" s="59"/>
      <c r="V1605" s="59"/>
      <c r="W1605" s="59"/>
      <c r="X1605" s="59"/>
      <c r="Y1605" s="59"/>
      <c r="Z1605" s="59"/>
      <c r="AA1605" s="59"/>
      <c r="AB1605" s="59"/>
      <c r="AC1605" s="59"/>
      <c r="AD1605" s="59"/>
      <c r="AE1605" s="59"/>
      <c r="AG1605" s="7">
        <f>IF(Q1605&gt;0,RANK(Q1605,(N1605:P1605,Q1605:AE1605)),0)</f>
        <v>0</v>
      </c>
      <c r="AH1605" s="7">
        <f>IF(R1605&gt;0,RANK(R1605,(N1605:P1605,Q1605:AE1605)),0)</f>
        <v>0</v>
      </c>
      <c r="AI1605" s="7">
        <f>IF(T1605&gt;0,RANK(T1605,(N1605:P1605,Q1605:AE1605)),0)</f>
        <v>0</v>
      </c>
      <c r="AJ1605" s="7">
        <f>IF(S1605&gt;0,RANK(S1605,(N1605:P1605,Q1605:AE1605)),0)</f>
        <v>0</v>
      </c>
      <c r="AK1605" s="2">
        <f t="shared" si="607"/>
        <v>0</v>
      </c>
      <c r="AL1605" s="2">
        <f t="shared" si="608"/>
        <v>0</v>
      </c>
      <c r="AM1605" s="2">
        <f t="shared" si="609"/>
        <v>0</v>
      </c>
      <c r="AN1605" s="2">
        <f t="shared" si="610"/>
        <v>0</v>
      </c>
      <c r="AP1605" t="s">
        <v>1092</v>
      </c>
      <c r="AQ1605" t="s">
        <v>1290</v>
      </c>
      <c r="AR1605">
        <v>1</v>
      </c>
      <c r="AT1605" s="97">
        <v>38</v>
      </c>
      <c r="AU1605" s="99">
        <v>89</v>
      </c>
      <c r="AV1605" s="103">
        <f t="shared" si="601"/>
        <v>38089</v>
      </c>
      <c r="AX1605" s="7" t="s">
        <v>1370</v>
      </c>
      <c r="BE1605" t="s">
        <v>1726</v>
      </c>
    </row>
    <row r="1606" spans="1:57" hidden="1" outlineLevel="1">
      <c r="A1606" t="s">
        <v>1482</v>
      </c>
      <c r="B1606" t="s">
        <v>1290</v>
      </c>
      <c r="C1606" s="1">
        <f t="shared" si="602"/>
        <v>1358</v>
      </c>
      <c r="D1606" s="7">
        <f>IF(N1606&gt;0, RANK(N1606,(N1606:P1606,Q1606:AE1606)),0)</f>
        <v>1</v>
      </c>
      <c r="E1606" s="7">
        <f>IF(O1606&gt;0,RANK(O1606,(N1606:P1606,Q1606:AE1606)),0)</f>
        <v>2</v>
      </c>
      <c r="F1606" s="7">
        <f>IF(P1606&gt;0,RANK(P1606,(N1606:P1606,Q1606:AE1606)),0)</f>
        <v>3</v>
      </c>
      <c r="G1606" s="1">
        <f t="shared" si="590"/>
        <v>570</v>
      </c>
      <c r="H1606" s="2">
        <f t="shared" si="591"/>
        <v>0.41973490427098675</v>
      </c>
      <c r="I1606" s="2"/>
      <c r="J1606" s="2">
        <f t="shared" si="603"/>
        <v>0.70324005891016206</v>
      </c>
      <c r="K1606" s="2">
        <f t="shared" si="604"/>
        <v>0.28350515463917525</v>
      </c>
      <c r="L1606" s="2">
        <f t="shared" si="605"/>
        <v>1.3254786450662739E-2</v>
      </c>
      <c r="M1606" s="2">
        <f t="shared" si="606"/>
        <v>-4.6837533851373792E-17</v>
      </c>
      <c r="N1606" s="59">
        <v>955</v>
      </c>
      <c r="O1606" s="59">
        <v>385</v>
      </c>
      <c r="P1606" s="59">
        <v>18</v>
      </c>
      <c r="Q1606" s="118"/>
      <c r="R1606" s="118"/>
      <c r="S1606" s="118"/>
      <c r="T1606" s="118"/>
      <c r="U1606" s="59"/>
      <c r="V1606" s="59"/>
      <c r="W1606" s="59"/>
      <c r="X1606" s="59"/>
      <c r="Y1606" s="59"/>
      <c r="Z1606" s="59"/>
      <c r="AA1606" s="59"/>
      <c r="AB1606" s="59"/>
      <c r="AC1606" s="59"/>
      <c r="AD1606" s="59"/>
      <c r="AE1606" s="59"/>
      <c r="AG1606" s="7">
        <f>IF(Q1606&gt;0,RANK(Q1606,(N1606:P1606,Q1606:AE1606)),0)</f>
        <v>0</v>
      </c>
      <c r="AH1606" s="7">
        <f>IF(R1606&gt;0,RANK(R1606,(N1606:P1606,Q1606:AE1606)),0)</f>
        <v>0</v>
      </c>
      <c r="AI1606" s="7">
        <f>IF(T1606&gt;0,RANK(T1606,(N1606:P1606,Q1606:AE1606)),0)</f>
        <v>0</v>
      </c>
      <c r="AJ1606" s="7">
        <f>IF(S1606&gt;0,RANK(S1606,(N1606:P1606,Q1606:AE1606)),0)</f>
        <v>0</v>
      </c>
      <c r="AK1606" s="2">
        <f t="shared" si="607"/>
        <v>0</v>
      </c>
      <c r="AL1606" s="2">
        <f t="shared" si="608"/>
        <v>0</v>
      </c>
      <c r="AM1606" s="2">
        <f t="shared" si="609"/>
        <v>0</v>
      </c>
      <c r="AN1606" s="2">
        <f t="shared" si="610"/>
        <v>0</v>
      </c>
      <c r="AP1606" t="s">
        <v>1482</v>
      </c>
      <c r="AQ1606" t="s">
        <v>1290</v>
      </c>
      <c r="AR1606">
        <v>1</v>
      </c>
      <c r="AT1606" s="97">
        <v>38</v>
      </c>
      <c r="AU1606" s="99">
        <v>91</v>
      </c>
      <c r="AV1606" s="103">
        <f t="shared" si="601"/>
        <v>38091</v>
      </c>
      <c r="AX1606" s="7" t="s">
        <v>1370</v>
      </c>
      <c r="BE1606" t="s">
        <v>1726</v>
      </c>
    </row>
    <row r="1607" spans="1:57" hidden="1" outlineLevel="1">
      <c r="A1607" t="s">
        <v>1185</v>
      </c>
      <c r="B1607" t="s">
        <v>1290</v>
      </c>
      <c r="C1607" s="1">
        <f t="shared" si="602"/>
        <v>9960</v>
      </c>
      <c r="D1607" s="7">
        <f>IF(N1607&gt;0, RANK(N1607,(N1607:P1607,Q1607:AE1607)),0)</f>
        <v>1</v>
      </c>
      <c r="E1607" s="7">
        <f>IF(O1607&gt;0,RANK(O1607,(N1607:P1607,Q1607:AE1607)),0)</f>
        <v>2</v>
      </c>
      <c r="F1607" s="7">
        <f>IF(P1607&gt;0,RANK(P1607,(N1607:P1607,Q1607:AE1607)),0)</f>
        <v>3</v>
      </c>
      <c r="G1607" s="1">
        <f t="shared" si="590"/>
        <v>1467</v>
      </c>
      <c r="H1607" s="2">
        <f t="shared" si="591"/>
        <v>0.14728915662650602</v>
      </c>
      <c r="I1607" s="2"/>
      <c r="J1607" s="2">
        <f t="shared" si="603"/>
        <v>0.56164658634538156</v>
      </c>
      <c r="K1607" s="2">
        <f t="shared" si="604"/>
        <v>0.41435742971887551</v>
      </c>
      <c r="L1607" s="2">
        <f t="shared" si="605"/>
        <v>2.3995983935742971E-2</v>
      </c>
      <c r="M1607" s="2">
        <f t="shared" si="606"/>
        <v>-4.5102810375396984E-17</v>
      </c>
      <c r="N1607" s="59">
        <v>5594</v>
      </c>
      <c r="O1607" s="59">
        <v>4127</v>
      </c>
      <c r="P1607" s="59">
        <v>239</v>
      </c>
      <c r="Q1607" s="118"/>
      <c r="R1607" s="118"/>
      <c r="S1607" s="118"/>
      <c r="T1607" s="118"/>
      <c r="U1607" s="59"/>
      <c r="V1607" s="59"/>
      <c r="W1607" s="59"/>
      <c r="X1607" s="59"/>
      <c r="Y1607" s="59"/>
      <c r="Z1607" s="59"/>
      <c r="AA1607" s="59"/>
      <c r="AB1607" s="59"/>
      <c r="AC1607" s="59"/>
      <c r="AD1607" s="59"/>
      <c r="AE1607" s="59"/>
      <c r="AG1607" s="7">
        <f>IF(Q1607&gt;0,RANK(Q1607,(N1607:P1607,Q1607:AE1607)),0)</f>
        <v>0</v>
      </c>
      <c r="AH1607" s="7">
        <f>IF(R1607&gt;0,RANK(R1607,(N1607:P1607,Q1607:AE1607)),0)</f>
        <v>0</v>
      </c>
      <c r="AI1607" s="7">
        <f>IF(T1607&gt;0,RANK(T1607,(N1607:P1607,Q1607:AE1607)),0)</f>
        <v>0</v>
      </c>
      <c r="AJ1607" s="7">
        <f>IF(S1607&gt;0,RANK(S1607,(N1607:P1607,Q1607:AE1607)),0)</f>
        <v>0</v>
      </c>
      <c r="AK1607" s="2">
        <f t="shared" si="607"/>
        <v>0</v>
      </c>
      <c r="AL1607" s="2">
        <f t="shared" si="608"/>
        <v>0</v>
      </c>
      <c r="AM1607" s="2">
        <f t="shared" si="609"/>
        <v>0</v>
      </c>
      <c r="AN1607" s="2">
        <f t="shared" si="610"/>
        <v>0</v>
      </c>
      <c r="AP1607" t="s">
        <v>1185</v>
      </c>
      <c r="AQ1607" t="s">
        <v>1290</v>
      </c>
      <c r="AR1607">
        <v>1</v>
      </c>
      <c r="AT1607" s="97">
        <v>38</v>
      </c>
      <c r="AU1607" s="99">
        <v>93</v>
      </c>
      <c r="AV1607" s="103">
        <f t="shared" si="601"/>
        <v>38093</v>
      </c>
      <c r="AX1607" s="7" t="s">
        <v>1370</v>
      </c>
      <c r="BE1607" t="s">
        <v>1727</v>
      </c>
    </row>
    <row r="1608" spans="1:57" hidden="1" outlineLevel="1">
      <c r="A1608" t="s">
        <v>1439</v>
      </c>
      <c r="B1608" t="s">
        <v>1290</v>
      </c>
      <c r="C1608" s="1">
        <f t="shared" si="602"/>
        <v>1722</v>
      </c>
      <c r="D1608" s="7">
        <f>IF(N1608&gt;0, RANK(N1608,(N1608:P1608,Q1608:AE1608)),0)</f>
        <v>1</v>
      </c>
      <c r="E1608" s="7">
        <f>IF(O1608&gt;0,RANK(O1608,(N1608:P1608,Q1608:AE1608)),0)</f>
        <v>2</v>
      </c>
      <c r="F1608" s="7">
        <f>IF(P1608&gt;0,RANK(P1608,(N1608:P1608,Q1608:AE1608)),0)</f>
        <v>3</v>
      </c>
      <c r="G1608" s="1">
        <f t="shared" ref="G1608:G1671" si="611">IF(C1608&gt;0,MAX(N1608:P1608)-LARGE(N1608:P1608,2),0)</f>
        <v>721</v>
      </c>
      <c r="H1608" s="2">
        <f t="shared" ref="H1608:H1671" si="612">IF(C1608&gt;0,G1608/C1608,0)</f>
        <v>0.41869918699186992</v>
      </c>
      <c r="I1608" s="2"/>
      <c r="J1608" s="2">
        <f t="shared" si="603"/>
        <v>0.7032520325203252</v>
      </c>
      <c r="K1608" s="2">
        <f t="shared" si="604"/>
        <v>0.28455284552845528</v>
      </c>
      <c r="L1608" s="2">
        <f t="shared" si="605"/>
        <v>1.2195121951219513E-2</v>
      </c>
      <c r="M1608" s="2">
        <f t="shared" si="606"/>
        <v>1.0408340855860843E-17</v>
      </c>
      <c r="N1608" s="59">
        <v>1211</v>
      </c>
      <c r="O1608" s="59">
        <v>490</v>
      </c>
      <c r="P1608" s="59">
        <v>21</v>
      </c>
      <c r="Q1608" s="118"/>
      <c r="R1608" s="118"/>
      <c r="S1608" s="118"/>
      <c r="T1608" s="118"/>
      <c r="U1608" s="59"/>
      <c r="V1608" s="59"/>
      <c r="W1608" s="59"/>
      <c r="X1608" s="59"/>
      <c r="Y1608" s="59"/>
      <c r="Z1608" s="59"/>
      <c r="AA1608" s="59"/>
      <c r="AB1608" s="59"/>
      <c r="AC1608" s="59"/>
      <c r="AD1608" s="59"/>
      <c r="AE1608" s="59"/>
      <c r="AG1608" s="7">
        <f>IF(Q1608&gt;0,RANK(Q1608,(N1608:P1608,Q1608:AE1608)),0)</f>
        <v>0</v>
      </c>
      <c r="AH1608" s="7">
        <f>IF(R1608&gt;0,RANK(R1608,(N1608:P1608,Q1608:AE1608)),0)</f>
        <v>0</v>
      </c>
      <c r="AI1608" s="7">
        <f>IF(T1608&gt;0,RANK(T1608,(N1608:P1608,Q1608:AE1608)),0)</f>
        <v>0</v>
      </c>
      <c r="AJ1608" s="7">
        <f>IF(S1608&gt;0,RANK(S1608,(N1608:P1608,Q1608:AE1608)),0)</f>
        <v>0</v>
      </c>
      <c r="AK1608" s="2">
        <f t="shared" si="607"/>
        <v>0</v>
      </c>
      <c r="AL1608" s="2">
        <f t="shared" si="608"/>
        <v>0</v>
      </c>
      <c r="AM1608" s="2">
        <f t="shared" si="609"/>
        <v>0</v>
      </c>
      <c r="AN1608" s="2">
        <f t="shared" si="610"/>
        <v>0</v>
      </c>
      <c r="AP1608" t="s">
        <v>1439</v>
      </c>
      <c r="AQ1608" t="s">
        <v>1290</v>
      </c>
      <c r="AR1608">
        <v>1</v>
      </c>
      <c r="AT1608" s="97">
        <v>38</v>
      </c>
      <c r="AU1608" s="99">
        <v>95</v>
      </c>
      <c r="AV1608" s="103">
        <f t="shared" si="601"/>
        <v>38095</v>
      </c>
      <c r="AX1608" s="7" t="s">
        <v>1370</v>
      </c>
      <c r="BE1608" t="s">
        <v>1726</v>
      </c>
    </row>
    <row r="1609" spans="1:57" hidden="1" outlineLevel="1">
      <c r="A1609" t="s">
        <v>942</v>
      </c>
      <c r="B1609" t="s">
        <v>1290</v>
      </c>
      <c r="C1609" s="1">
        <f t="shared" si="602"/>
        <v>4530</v>
      </c>
      <c r="D1609" s="7">
        <f>IF(N1609&gt;0, RANK(N1609,(N1609:P1609,Q1609:AE1609)),0)</f>
        <v>1</v>
      </c>
      <c r="E1609" s="7">
        <f>IF(O1609&gt;0,RANK(O1609,(N1609:P1609,Q1609:AE1609)),0)</f>
        <v>2</v>
      </c>
      <c r="F1609" s="7">
        <f>IF(P1609&gt;0,RANK(P1609,(N1609:P1609,Q1609:AE1609)),0)</f>
        <v>3</v>
      </c>
      <c r="G1609" s="1">
        <f t="shared" si="611"/>
        <v>1288</v>
      </c>
      <c r="H1609" s="2">
        <f t="shared" si="612"/>
        <v>0.28432671081677702</v>
      </c>
      <c r="I1609" s="2"/>
      <c r="J1609" s="2">
        <f t="shared" si="603"/>
        <v>0.6364238410596027</v>
      </c>
      <c r="K1609" s="2">
        <f t="shared" si="604"/>
        <v>0.35209713024282563</v>
      </c>
      <c r="L1609" s="2">
        <f t="shared" si="605"/>
        <v>1.1479028697571744E-2</v>
      </c>
      <c r="M1609" s="2">
        <f t="shared" si="606"/>
        <v>-7.4593109467002705E-17</v>
      </c>
      <c r="N1609" s="59">
        <v>2883</v>
      </c>
      <c r="O1609" s="59">
        <v>1595</v>
      </c>
      <c r="P1609" s="59">
        <v>52</v>
      </c>
      <c r="Q1609" s="118"/>
      <c r="R1609" s="118"/>
      <c r="S1609" s="118"/>
      <c r="T1609" s="118"/>
      <c r="U1609" s="59"/>
      <c r="V1609" s="59"/>
      <c r="W1609" s="59"/>
      <c r="X1609" s="59"/>
      <c r="Y1609" s="59"/>
      <c r="Z1609" s="59"/>
      <c r="AA1609" s="59"/>
      <c r="AB1609" s="59"/>
      <c r="AC1609" s="59"/>
      <c r="AD1609" s="59"/>
      <c r="AE1609" s="59"/>
      <c r="AG1609" s="7">
        <f>IF(Q1609&gt;0,RANK(Q1609,(N1609:P1609,Q1609:AE1609)),0)</f>
        <v>0</v>
      </c>
      <c r="AH1609" s="7">
        <f>IF(R1609&gt;0,RANK(R1609,(N1609:P1609,Q1609:AE1609)),0)</f>
        <v>0</v>
      </c>
      <c r="AI1609" s="7">
        <f>IF(T1609&gt;0,RANK(T1609,(N1609:P1609,Q1609:AE1609)),0)</f>
        <v>0</v>
      </c>
      <c r="AJ1609" s="7">
        <f>IF(S1609&gt;0,RANK(S1609,(N1609:P1609,Q1609:AE1609)),0)</f>
        <v>0</v>
      </c>
      <c r="AK1609" s="2">
        <f t="shared" si="607"/>
        <v>0</v>
      </c>
      <c r="AL1609" s="2">
        <f t="shared" si="608"/>
        <v>0</v>
      </c>
      <c r="AM1609" s="2">
        <f t="shared" si="609"/>
        <v>0</v>
      </c>
      <c r="AN1609" s="2">
        <f t="shared" si="610"/>
        <v>0</v>
      </c>
      <c r="AP1609" t="s">
        <v>942</v>
      </c>
      <c r="AQ1609" t="s">
        <v>1290</v>
      </c>
      <c r="AR1609">
        <v>1</v>
      </c>
      <c r="AT1609" s="97">
        <v>38</v>
      </c>
      <c r="AU1609" s="99">
        <v>97</v>
      </c>
      <c r="AV1609" s="103">
        <f t="shared" si="601"/>
        <v>38097</v>
      </c>
      <c r="AX1609" s="7" t="s">
        <v>1370</v>
      </c>
      <c r="BE1609" t="s">
        <v>1726</v>
      </c>
    </row>
    <row r="1610" spans="1:57" hidden="1" outlineLevel="1">
      <c r="A1610" t="s">
        <v>982</v>
      </c>
      <c r="B1610" t="s">
        <v>1290</v>
      </c>
      <c r="C1610" s="1">
        <f t="shared" si="602"/>
        <v>5937</v>
      </c>
      <c r="D1610" s="7">
        <f>IF(N1610&gt;0, RANK(N1610,(N1610:P1610,Q1610:AE1610)),0)</f>
        <v>1</v>
      </c>
      <c r="E1610" s="7">
        <f>IF(O1610&gt;0,RANK(O1610,(N1610:P1610,Q1610:AE1610)),0)</f>
        <v>2</v>
      </c>
      <c r="F1610" s="7">
        <f>IF(P1610&gt;0,RANK(P1610,(N1610:P1610,Q1610:AE1610)),0)</f>
        <v>3</v>
      </c>
      <c r="G1610" s="1">
        <f t="shared" si="611"/>
        <v>1195</v>
      </c>
      <c r="H1610" s="2">
        <f t="shared" si="612"/>
        <v>0.20128010779855146</v>
      </c>
      <c r="I1610" s="2"/>
      <c r="J1610" s="2">
        <f t="shared" si="603"/>
        <v>0.5928920330133064</v>
      </c>
      <c r="K1610" s="2">
        <f t="shared" si="604"/>
        <v>0.39161192521475491</v>
      </c>
      <c r="L1610" s="2">
        <f t="shared" si="605"/>
        <v>1.549604177193869E-2</v>
      </c>
      <c r="M1610" s="2">
        <f t="shared" si="606"/>
        <v>5.2041704279304213E-18</v>
      </c>
      <c r="N1610" s="59">
        <v>3520</v>
      </c>
      <c r="O1610" s="59">
        <v>2325</v>
      </c>
      <c r="P1610" s="59">
        <v>92</v>
      </c>
      <c r="Q1610" s="118"/>
      <c r="R1610" s="118"/>
      <c r="S1610" s="118"/>
      <c r="T1610" s="118"/>
      <c r="U1610" s="59"/>
      <c r="V1610" s="59"/>
      <c r="W1610" s="59"/>
      <c r="X1610" s="59"/>
      <c r="Y1610" s="59"/>
      <c r="Z1610" s="59"/>
      <c r="AA1610" s="59"/>
      <c r="AB1610" s="59"/>
      <c r="AC1610" s="59"/>
      <c r="AD1610" s="59"/>
      <c r="AE1610" s="59"/>
      <c r="AG1610" s="7">
        <f>IF(Q1610&gt;0,RANK(Q1610,(N1610:P1610,Q1610:AE1610)),0)</f>
        <v>0</v>
      </c>
      <c r="AH1610" s="7">
        <f>IF(R1610&gt;0,RANK(R1610,(N1610:P1610,Q1610:AE1610)),0)</f>
        <v>0</v>
      </c>
      <c r="AI1610" s="7">
        <f>IF(T1610&gt;0,RANK(T1610,(N1610:P1610,Q1610:AE1610)),0)</f>
        <v>0</v>
      </c>
      <c r="AJ1610" s="7">
        <f>IF(S1610&gt;0,RANK(S1610,(N1610:P1610,Q1610:AE1610)),0)</f>
        <v>0</v>
      </c>
      <c r="AK1610" s="2">
        <f t="shared" si="607"/>
        <v>0</v>
      </c>
      <c r="AL1610" s="2">
        <f t="shared" si="608"/>
        <v>0</v>
      </c>
      <c r="AM1610" s="2">
        <f t="shared" si="609"/>
        <v>0</v>
      </c>
      <c r="AN1610" s="2">
        <f t="shared" si="610"/>
        <v>0</v>
      </c>
      <c r="AP1610" t="s">
        <v>982</v>
      </c>
      <c r="AQ1610" t="s">
        <v>1290</v>
      </c>
      <c r="AR1610">
        <v>1</v>
      </c>
      <c r="AT1610" s="97">
        <v>38</v>
      </c>
      <c r="AU1610" s="99">
        <v>99</v>
      </c>
      <c r="AV1610" s="103">
        <f t="shared" si="601"/>
        <v>38099</v>
      </c>
      <c r="AX1610" s="7" t="s">
        <v>1370</v>
      </c>
      <c r="BE1610" t="s">
        <v>1428</v>
      </c>
    </row>
    <row r="1611" spans="1:57" hidden="1" outlineLevel="1">
      <c r="A1611" t="s">
        <v>188</v>
      </c>
      <c r="B1611" t="s">
        <v>1290</v>
      </c>
      <c r="C1611" s="1">
        <f t="shared" si="602"/>
        <v>25243</v>
      </c>
      <c r="D1611" s="7">
        <f>IF(N1611&gt;0, RANK(N1611,(N1611:P1611,Q1611:AE1611)),0)</f>
        <v>1</v>
      </c>
      <c r="E1611" s="7">
        <f>IF(O1611&gt;0,RANK(O1611,(N1611:P1611,Q1611:AE1611)),0)</f>
        <v>2</v>
      </c>
      <c r="F1611" s="7">
        <f>IF(P1611&gt;0,RANK(P1611,(N1611:P1611,Q1611:AE1611)),0)</f>
        <v>3</v>
      </c>
      <c r="G1611" s="1">
        <f t="shared" si="611"/>
        <v>5364</v>
      </c>
      <c r="H1611" s="2">
        <f t="shared" si="612"/>
        <v>0.21249455294537101</v>
      </c>
      <c r="I1611" s="2"/>
      <c r="J1611" s="2">
        <f t="shared" si="603"/>
        <v>0.59580873905637211</v>
      </c>
      <c r="K1611" s="2">
        <f t="shared" si="604"/>
        <v>0.38331418611100104</v>
      </c>
      <c r="L1611" s="2">
        <f t="shared" si="605"/>
        <v>2.0877074832626866E-2</v>
      </c>
      <c r="M1611" s="2">
        <f t="shared" si="606"/>
        <v>-1.3877787807814457E-17</v>
      </c>
      <c r="N1611" s="59">
        <v>15040</v>
      </c>
      <c r="O1611" s="59">
        <v>9676</v>
      </c>
      <c r="P1611" s="59">
        <v>527</v>
      </c>
      <c r="Q1611" s="118"/>
      <c r="R1611" s="118"/>
      <c r="S1611" s="118"/>
      <c r="T1611" s="118"/>
      <c r="U1611" s="59"/>
      <c r="V1611" s="59"/>
      <c r="W1611" s="59"/>
      <c r="X1611" s="59"/>
      <c r="Y1611" s="59"/>
      <c r="Z1611" s="59"/>
      <c r="AA1611" s="59"/>
      <c r="AB1611" s="59"/>
      <c r="AC1611" s="59"/>
      <c r="AD1611" s="59"/>
      <c r="AE1611" s="59"/>
      <c r="AG1611" s="7">
        <f>IF(Q1611&gt;0,RANK(Q1611,(N1611:P1611,Q1611:AE1611)),0)</f>
        <v>0</v>
      </c>
      <c r="AH1611" s="7">
        <f>IF(R1611&gt;0,RANK(R1611,(N1611:P1611,Q1611:AE1611)),0)</f>
        <v>0</v>
      </c>
      <c r="AI1611" s="7">
        <f>IF(T1611&gt;0,RANK(T1611,(N1611:P1611,Q1611:AE1611)),0)</f>
        <v>0</v>
      </c>
      <c r="AJ1611" s="7">
        <f>IF(S1611&gt;0,RANK(S1611,(N1611:P1611,Q1611:AE1611)),0)</f>
        <v>0</v>
      </c>
      <c r="AK1611" s="2">
        <f t="shared" si="607"/>
        <v>0</v>
      </c>
      <c r="AL1611" s="2">
        <f t="shared" si="608"/>
        <v>0</v>
      </c>
      <c r="AM1611" s="2">
        <f t="shared" si="609"/>
        <v>0</v>
      </c>
      <c r="AN1611" s="2">
        <f t="shared" si="610"/>
        <v>0</v>
      </c>
      <c r="AP1611" t="s">
        <v>188</v>
      </c>
      <c r="AQ1611" t="s">
        <v>1290</v>
      </c>
      <c r="AR1611">
        <v>1</v>
      </c>
      <c r="AT1611" s="97">
        <v>38</v>
      </c>
      <c r="AU1611" s="99">
        <v>101</v>
      </c>
      <c r="AV1611" s="103">
        <f t="shared" si="601"/>
        <v>38101</v>
      </c>
      <c r="AX1611" s="7" t="s">
        <v>1370</v>
      </c>
      <c r="BE1611" t="s">
        <v>1726</v>
      </c>
    </row>
    <row r="1612" spans="1:57" hidden="1" outlineLevel="1">
      <c r="A1612" t="s">
        <v>610</v>
      </c>
      <c r="B1612" t="s">
        <v>1290</v>
      </c>
      <c r="C1612" s="1">
        <f t="shared" si="602"/>
        <v>2879</v>
      </c>
      <c r="D1612" s="7">
        <f>IF(N1612&gt;0, RANK(N1612,(N1612:P1612,Q1612:AE1612)),0)</f>
        <v>1</v>
      </c>
      <c r="E1612" s="7">
        <f>IF(O1612&gt;0,RANK(O1612,(N1612:P1612,Q1612:AE1612)),0)</f>
        <v>2</v>
      </c>
      <c r="F1612" s="7">
        <f>IF(P1612&gt;0,RANK(P1612,(N1612:P1612,Q1612:AE1612)),0)</f>
        <v>3</v>
      </c>
      <c r="G1612" s="1">
        <f t="shared" si="611"/>
        <v>413</v>
      </c>
      <c r="H1612" s="2">
        <f t="shared" si="612"/>
        <v>0.14345258770406391</v>
      </c>
      <c r="I1612" s="2"/>
      <c r="J1612" s="2">
        <f t="shared" si="603"/>
        <v>0.55991663772143108</v>
      </c>
      <c r="K1612" s="2">
        <f t="shared" si="604"/>
        <v>0.41646405001736714</v>
      </c>
      <c r="L1612" s="2">
        <f t="shared" si="605"/>
        <v>2.3619312261201807E-2</v>
      </c>
      <c r="M1612" s="2">
        <f t="shared" si="606"/>
        <v>-2.0816681711721685E-17</v>
      </c>
      <c r="N1612" s="59">
        <v>1612</v>
      </c>
      <c r="O1612" s="59">
        <v>1199</v>
      </c>
      <c r="P1612" s="59">
        <v>68</v>
      </c>
      <c r="Q1612" s="118"/>
      <c r="R1612" s="118"/>
      <c r="S1612" s="118"/>
      <c r="T1612" s="118"/>
      <c r="U1612" s="59"/>
      <c r="V1612" s="59"/>
      <c r="W1612" s="59"/>
      <c r="X1612" s="59"/>
      <c r="Y1612" s="59"/>
      <c r="Z1612" s="59"/>
      <c r="AA1612" s="59"/>
      <c r="AB1612" s="59"/>
      <c r="AC1612" s="59"/>
      <c r="AD1612" s="59"/>
      <c r="AE1612" s="59"/>
      <c r="AG1612" s="7">
        <f>IF(Q1612&gt;0,RANK(Q1612,(N1612:P1612,Q1612:AE1612)),0)</f>
        <v>0</v>
      </c>
      <c r="AH1612" s="7">
        <f>IF(R1612&gt;0,RANK(R1612,(N1612:P1612,Q1612:AE1612)),0)</f>
        <v>0</v>
      </c>
      <c r="AI1612" s="7">
        <f>IF(T1612&gt;0,RANK(T1612,(N1612:P1612,Q1612:AE1612)),0)</f>
        <v>0</v>
      </c>
      <c r="AJ1612" s="7">
        <f>IF(S1612&gt;0,RANK(S1612,(N1612:P1612,Q1612:AE1612)),0)</f>
        <v>0</v>
      </c>
      <c r="AK1612" s="2">
        <f t="shared" si="607"/>
        <v>0</v>
      </c>
      <c r="AL1612" s="2">
        <f t="shared" si="608"/>
        <v>0</v>
      </c>
      <c r="AM1612" s="2">
        <f t="shared" si="609"/>
        <v>0</v>
      </c>
      <c r="AN1612" s="2">
        <f t="shared" si="610"/>
        <v>0</v>
      </c>
      <c r="AP1612" t="s">
        <v>610</v>
      </c>
      <c r="AQ1612" t="s">
        <v>1290</v>
      </c>
      <c r="AR1612">
        <v>1</v>
      </c>
      <c r="AT1612" s="97">
        <v>38</v>
      </c>
      <c r="AU1612" s="99">
        <v>103</v>
      </c>
      <c r="AV1612" s="103">
        <f t="shared" si="601"/>
        <v>38103</v>
      </c>
      <c r="AX1612" s="7" t="s">
        <v>1370</v>
      </c>
      <c r="BE1612" t="s">
        <v>1727</v>
      </c>
    </row>
    <row r="1613" spans="1:57" hidden="1" outlineLevel="1">
      <c r="A1613" t="s">
        <v>768</v>
      </c>
      <c r="B1613" t="s">
        <v>1290</v>
      </c>
      <c r="C1613" s="1">
        <f t="shared" si="602"/>
        <v>9946</v>
      </c>
      <c r="D1613" s="7">
        <f>IF(N1613&gt;0, RANK(N1613,(N1613:P1613,Q1613:AE1613)),0)</f>
        <v>1</v>
      </c>
      <c r="E1613" s="7">
        <f>IF(O1613&gt;0,RANK(O1613,(N1613:P1613,Q1613:AE1613)),0)</f>
        <v>2</v>
      </c>
      <c r="F1613" s="7">
        <f>IF(P1613&gt;0,RANK(P1613,(N1613:P1613,Q1613:AE1613)),0)</f>
        <v>3</v>
      </c>
      <c r="G1613" s="1">
        <f t="shared" si="611"/>
        <v>1758</v>
      </c>
      <c r="H1613" s="2">
        <f t="shared" si="612"/>
        <v>0.17675447416046652</v>
      </c>
      <c r="I1613" s="2"/>
      <c r="J1613" s="2">
        <f t="shared" si="603"/>
        <v>0.57681479991956564</v>
      </c>
      <c r="K1613" s="2">
        <f t="shared" si="604"/>
        <v>0.40006032575909911</v>
      </c>
      <c r="L1613" s="2">
        <f t="shared" si="605"/>
        <v>2.3124874321335209E-2</v>
      </c>
      <c r="M1613" s="2">
        <f t="shared" si="606"/>
        <v>4.5102810375396984E-17</v>
      </c>
      <c r="N1613" s="59">
        <v>5737</v>
      </c>
      <c r="O1613" s="59">
        <v>3979</v>
      </c>
      <c r="P1613" s="59">
        <v>230</v>
      </c>
      <c r="Q1613" s="118"/>
      <c r="R1613" s="118"/>
      <c r="S1613" s="118"/>
      <c r="T1613" s="118"/>
      <c r="U1613" s="59"/>
      <c r="V1613" s="59"/>
      <c r="W1613" s="59"/>
      <c r="X1613" s="59"/>
      <c r="Y1613" s="59"/>
      <c r="Z1613" s="59"/>
      <c r="AA1613" s="59"/>
      <c r="AB1613" s="59"/>
      <c r="AC1613" s="59"/>
      <c r="AD1613" s="59"/>
      <c r="AE1613" s="59"/>
      <c r="AG1613" s="7">
        <f>IF(Q1613&gt;0,RANK(Q1613,(N1613:P1613,Q1613:AE1613)),0)</f>
        <v>0</v>
      </c>
      <c r="AH1613" s="7">
        <f>IF(R1613&gt;0,RANK(R1613,(N1613:P1613,Q1613:AE1613)),0)</f>
        <v>0</v>
      </c>
      <c r="AI1613" s="7">
        <f>IF(T1613&gt;0,RANK(T1613,(N1613:P1613,Q1613:AE1613)),0)</f>
        <v>0</v>
      </c>
      <c r="AJ1613" s="7">
        <f>IF(S1613&gt;0,RANK(S1613,(N1613:P1613,Q1613:AE1613)),0)</f>
        <v>0</v>
      </c>
      <c r="AK1613" s="2">
        <f t="shared" si="607"/>
        <v>0</v>
      </c>
      <c r="AL1613" s="2">
        <f t="shared" si="608"/>
        <v>0</v>
      </c>
      <c r="AM1613" s="2">
        <f t="shared" si="609"/>
        <v>0</v>
      </c>
      <c r="AN1613" s="2">
        <f t="shared" si="610"/>
        <v>0</v>
      </c>
      <c r="AP1613" t="s">
        <v>768</v>
      </c>
      <c r="AQ1613" t="s">
        <v>1290</v>
      </c>
      <c r="AR1613">
        <v>1</v>
      </c>
      <c r="AT1613" s="97">
        <v>38</v>
      </c>
      <c r="AU1613" s="99">
        <v>105</v>
      </c>
      <c r="AV1613" s="103">
        <f t="shared" si="601"/>
        <v>38105</v>
      </c>
      <c r="AX1613" s="7" t="s">
        <v>1370</v>
      </c>
      <c r="BE1613" t="s">
        <v>1726</v>
      </c>
    </row>
    <row r="1614" spans="1:57" collapsed="1">
      <c r="A1614" t="s">
        <v>472</v>
      </c>
      <c r="B1614" t="s">
        <v>1894</v>
      </c>
      <c r="C1614" s="1">
        <f t="shared" si="602"/>
        <v>303957</v>
      </c>
      <c r="D1614" s="7">
        <f>IF(N1614&gt;0, RANK(N1614,(N1614:P1614,Q1614:AE1614)),0)</f>
        <v>1</v>
      </c>
      <c r="E1614" s="7">
        <f>IF(O1614&gt;0,RANK(O1614,(N1614:P1614,Q1614:AE1614)),0)</f>
        <v>2</v>
      </c>
      <c r="F1614" s="7">
        <f>IF(P1614&gt;0,RANK(P1614,(N1614:P1614,Q1614:AE1614)),0)</f>
        <v>3</v>
      </c>
      <c r="G1614" s="1">
        <f t="shared" si="611"/>
        <v>61185</v>
      </c>
      <c r="H1614" s="2">
        <f t="shared" si="612"/>
        <v>0.2012949200051323</v>
      </c>
      <c r="I1614" s="2"/>
      <c r="J1614" s="2">
        <f t="shared" si="603"/>
        <v>0.59004069654589297</v>
      </c>
      <c r="K1614" s="2">
        <f t="shared" si="604"/>
        <v>0.3887457765407607</v>
      </c>
      <c r="L1614" s="2">
        <f t="shared" si="605"/>
        <v>2.1213526913346294E-2</v>
      </c>
      <c r="M1614" s="2">
        <f t="shared" si="606"/>
        <v>3.1225022567582528E-17</v>
      </c>
      <c r="N1614" s="59">
        <f>SUM(N1561:N1613)</f>
        <v>179347</v>
      </c>
      <c r="O1614" s="59">
        <f>SUM(O1561:O1613)</f>
        <v>118162</v>
      </c>
      <c r="P1614" s="59">
        <f>SUM(P1561:P1613)</f>
        <v>6448</v>
      </c>
      <c r="Q1614" s="59"/>
      <c r="R1614" s="59"/>
      <c r="S1614" s="59"/>
      <c r="T1614" s="59"/>
      <c r="U1614" s="59"/>
      <c r="V1614" s="59"/>
      <c r="W1614" s="59"/>
      <c r="X1614" s="59"/>
      <c r="Y1614" s="59"/>
      <c r="Z1614" s="59"/>
      <c r="AA1614" s="59"/>
      <c r="AB1614" s="59"/>
      <c r="AC1614" s="59"/>
      <c r="AD1614" s="59"/>
      <c r="AE1614" s="59">
        <f>SUM(AE1561:AE1613)</f>
        <v>0</v>
      </c>
      <c r="AG1614" s="7">
        <f>IF(Q1614&gt;0,RANK(Q1614,(N1614:P1614,Q1614:AE1614)),0)</f>
        <v>0</v>
      </c>
      <c r="AH1614" s="7">
        <f>IF(R1614&gt;0,RANK(R1614,(N1614:P1614,Q1614:AE1614)),0)</f>
        <v>0</v>
      </c>
      <c r="AI1614" s="7">
        <f>IF(T1614&gt;0,RANK(T1614,(N1614:P1614,Q1614:AE1614)),0)</f>
        <v>0</v>
      </c>
      <c r="AJ1614" s="7">
        <f>IF(S1614&gt;0,RANK(S1614,(N1614:P1614,Q1614:AE1614)),0)</f>
        <v>0</v>
      </c>
      <c r="AK1614" s="2">
        <f t="shared" si="607"/>
        <v>0</v>
      </c>
      <c r="AL1614" s="2">
        <f t="shared" si="608"/>
        <v>0</v>
      </c>
      <c r="AM1614" s="2">
        <f t="shared" si="609"/>
        <v>0</v>
      </c>
      <c r="AN1614" s="2">
        <f t="shared" si="610"/>
        <v>0</v>
      </c>
      <c r="AP1614" t="s">
        <v>472</v>
      </c>
      <c r="AQ1614" t="s">
        <v>1894</v>
      </c>
      <c r="AT1614" s="97">
        <v>38</v>
      </c>
      <c r="AU1614" s="99"/>
      <c r="AV1614" s="97">
        <v>38</v>
      </c>
      <c r="AX1614" s="7" t="s">
        <v>2353</v>
      </c>
    </row>
    <row r="1615" spans="1:57">
      <c r="C1615" s="1"/>
      <c r="E1615" s="7"/>
      <c r="F1615" s="7"/>
      <c r="I1615" s="2"/>
      <c r="N1615" s="59"/>
      <c r="O1615" s="59"/>
      <c r="P1615" s="59"/>
      <c r="Q1615" s="59"/>
      <c r="R1615" s="59"/>
      <c r="S1615" s="59"/>
      <c r="T1615" s="59"/>
      <c r="U1615" s="59"/>
      <c r="V1615" s="59"/>
      <c r="W1615" s="59"/>
      <c r="X1615" s="59"/>
      <c r="Y1615" s="59"/>
      <c r="Z1615" s="59"/>
      <c r="AA1615" s="59"/>
      <c r="AB1615" s="59"/>
      <c r="AC1615" s="59"/>
      <c r="AD1615" s="59"/>
      <c r="AE1615" s="59"/>
      <c r="AG1615" s="7"/>
      <c r="AH1615" s="7"/>
      <c r="AI1615" s="7"/>
      <c r="AJ1615" s="7"/>
      <c r="AT1615" s="97"/>
      <c r="AU1615" s="99"/>
      <c r="AV1615" s="103"/>
    </row>
    <row r="1616" spans="1:57" hidden="1" outlineLevel="1">
      <c r="A1616" t="s">
        <v>685</v>
      </c>
      <c r="B1616" t="s">
        <v>1857</v>
      </c>
      <c r="C1616" s="1">
        <f t="shared" ref="C1616:C1647" si="613">SUM(N1616:AE1616)</f>
        <v>10507</v>
      </c>
      <c r="D1616" s="7">
        <f>IF(N1616&gt;0, RANK(N1616,(N1616:P1616,Q1616:AE1616)),0)</f>
        <v>2</v>
      </c>
      <c r="E1616" s="7">
        <f>IF(O1616&gt;0,RANK(O1616,(N1616:P1616,Q1616:AE1616)),0)</f>
        <v>1</v>
      </c>
      <c r="F1616" s="7">
        <f>IF(P1616&gt;0,RANK(P1616,(N1616:P1616,Q1616:AE1616)),0)</f>
        <v>3</v>
      </c>
      <c r="G1616" s="1">
        <f t="shared" si="611"/>
        <v>360</v>
      </c>
      <c r="H1616" s="2">
        <f t="shared" si="612"/>
        <v>3.4262872370800418E-2</v>
      </c>
      <c r="I1616" s="2"/>
      <c r="J1616" s="2">
        <f t="shared" ref="J1616:J1647" si="614">IF($C1616=0,"-",N1616/$C1616)</f>
        <v>0.45607690111354338</v>
      </c>
      <c r="K1616" s="2">
        <f t="shared" ref="K1616:K1647" si="615">IF($C1616=0,"-",O1616/$C1616)</f>
        <v>0.49033977348434377</v>
      </c>
      <c r="L1616" s="2">
        <f t="shared" ref="L1616:L1647" si="616">IF($C1616=0,"-",P1616/$C1616)</f>
        <v>5.3583325402112879E-2</v>
      </c>
      <c r="M1616" s="2">
        <f t="shared" ref="M1616:M1647" si="617">IF(C1616=0,"-",(1-J1616-K1616-L1616))</f>
        <v>-2.0816681711721685E-17</v>
      </c>
      <c r="N1616" s="59">
        <v>4792</v>
      </c>
      <c r="O1616" s="59">
        <v>5152</v>
      </c>
      <c r="P1616" s="59">
        <v>563</v>
      </c>
      <c r="Q1616" s="59"/>
      <c r="R1616" s="59"/>
      <c r="S1616" s="59"/>
      <c r="T1616" s="59"/>
      <c r="U1616" s="59"/>
      <c r="V1616" s="59"/>
      <c r="W1616" s="59"/>
      <c r="X1616" s="59"/>
      <c r="Y1616" s="59"/>
      <c r="Z1616" s="59"/>
      <c r="AA1616" s="59"/>
      <c r="AB1616" s="59"/>
      <c r="AC1616" s="59"/>
      <c r="AD1616" s="59"/>
      <c r="AE1616" s="59"/>
      <c r="AG1616" s="7">
        <f>IF(Q1616&gt;0,RANK(Q1616,(N1616:P1616,Q1616:AE1616)),0)</f>
        <v>0</v>
      </c>
      <c r="AH1616" s="7">
        <f>IF(R1616&gt;0,RANK(R1616,(N1616:P1616,Q1616:AE1616)),0)</f>
        <v>0</v>
      </c>
      <c r="AI1616" s="7">
        <f>IF(T1616&gt;0,RANK(T1616,(N1616:P1616,Q1616:AE1616)),0)</f>
        <v>0</v>
      </c>
      <c r="AJ1616" s="7">
        <f>IF(S1616&gt;0,RANK(S1616,(N1616:P1616,Q1616:AE1616)),0)</f>
        <v>0</v>
      </c>
      <c r="AK1616" s="2">
        <f t="shared" ref="AK1616:AK1647" si="618">IF($C1616=0,"-",Q1616/$C1616)</f>
        <v>0</v>
      </c>
      <c r="AL1616" s="2">
        <f t="shared" ref="AL1616:AL1647" si="619">IF($C1616=0,"-",R1616/$C1616)</f>
        <v>0</v>
      </c>
      <c r="AM1616" s="2">
        <f t="shared" ref="AM1616:AM1647" si="620">IF($C1616=0,"-",T1616/$C1616)</f>
        <v>0</v>
      </c>
      <c r="AN1616" s="2">
        <f t="shared" ref="AN1616:AN1647" si="621">IF($C1616=0,"-",S1616/$C1616)</f>
        <v>0</v>
      </c>
      <c r="AP1616" t="s">
        <v>685</v>
      </c>
      <c r="AQ1616" t="s">
        <v>1857</v>
      </c>
      <c r="AR1616">
        <v>2</v>
      </c>
      <c r="AT1616" s="97">
        <v>39</v>
      </c>
      <c r="AU1616" s="99">
        <v>1</v>
      </c>
      <c r="AV1616" s="103">
        <f t="shared" si="601"/>
        <v>39001</v>
      </c>
      <c r="AX1616" s="7" t="s">
        <v>1370</v>
      </c>
    </row>
    <row r="1617" spans="1:50" hidden="1" outlineLevel="1">
      <c r="A1617" t="s">
        <v>1918</v>
      </c>
      <c r="B1617" t="s">
        <v>1857</v>
      </c>
      <c r="C1617" s="1">
        <f t="shared" si="613"/>
        <v>46744</v>
      </c>
      <c r="D1617" s="7">
        <f>IF(N1617&gt;0, RANK(N1617,(N1617:P1617,Q1617:AE1617)),0)</f>
        <v>2</v>
      </c>
      <c r="E1617" s="7">
        <f>IF(O1617&gt;0,RANK(O1617,(N1617:P1617,Q1617:AE1617)),0)</f>
        <v>1</v>
      </c>
      <c r="F1617" s="7">
        <f>IF(P1617&gt;0,RANK(P1617,(N1617:P1617,Q1617:AE1617)),0)</f>
        <v>3</v>
      </c>
      <c r="G1617" s="1">
        <f t="shared" si="611"/>
        <v>12884</v>
      </c>
      <c r="H1617" s="2">
        <f t="shared" si="612"/>
        <v>0.27562895772719492</v>
      </c>
      <c r="I1617" s="2"/>
      <c r="J1617" s="2">
        <f t="shared" si="614"/>
        <v>0.33330480917336985</v>
      </c>
      <c r="K1617" s="2">
        <f t="shared" si="615"/>
        <v>0.60893376690056478</v>
      </c>
      <c r="L1617" s="2">
        <f t="shared" si="616"/>
        <v>5.7761423926065376E-2</v>
      </c>
      <c r="M1617" s="2">
        <f t="shared" si="617"/>
        <v>-6.2450045135165055E-17</v>
      </c>
      <c r="N1617" s="59">
        <v>15580</v>
      </c>
      <c r="O1617" s="59">
        <v>28464</v>
      </c>
      <c r="P1617" s="59">
        <v>2700</v>
      </c>
      <c r="Q1617" s="59"/>
      <c r="R1617" s="59"/>
      <c r="S1617" s="59"/>
      <c r="T1617" s="59"/>
      <c r="U1617" s="59"/>
      <c r="V1617" s="59"/>
      <c r="W1617" s="59"/>
      <c r="X1617" s="59"/>
      <c r="Y1617" s="59"/>
      <c r="Z1617" s="59"/>
      <c r="AA1617" s="59"/>
      <c r="AB1617" s="59"/>
      <c r="AC1617" s="59"/>
      <c r="AD1617" s="59"/>
      <c r="AE1617" s="59"/>
      <c r="AG1617" s="7">
        <f>IF(Q1617&gt;0,RANK(Q1617,(N1617:P1617,Q1617:AE1617)),0)</f>
        <v>0</v>
      </c>
      <c r="AH1617" s="7">
        <f>IF(R1617&gt;0,RANK(R1617,(N1617:P1617,Q1617:AE1617)),0)</f>
        <v>0</v>
      </c>
      <c r="AI1617" s="7">
        <f>IF(T1617&gt;0,RANK(T1617,(N1617:P1617,Q1617:AE1617)),0)</f>
        <v>0</v>
      </c>
      <c r="AJ1617" s="7">
        <f>IF(S1617&gt;0,RANK(S1617,(N1617:P1617,Q1617:AE1617)),0)</f>
        <v>0</v>
      </c>
      <c r="AK1617" s="2">
        <f t="shared" si="618"/>
        <v>0</v>
      </c>
      <c r="AL1617" s="2">
        <f t="shared" si="619"/>
        <v>0</v>
      </c>
      <c r="AM1617" s="2">
        <f t="shared" si="620"/>
        <v>0</v>
      </c>
      <c r="AN1617" s="2">
        <f t="shared" si="621"/>
        <v>0</v>
      </c>
      <c r="AP1617" t="s">
        <v>1918</v>
      </c>
      <c r="AQ1617" t="s">
        <v>1857</v>
      </c>
      <c r="AR1617">
        <v>4</v>
      </c>
      <c r="AT1617" s="97">
        <v>39</v>
      </c>
      <c r="AU1617" s="99">
        <v>3</v>
      </c>
      <c r="AV1617" s="103">
        <f t="shared" si="601"/>
        <v>39003</v>
      </c>
      <c r="AX1617" s="7" t="s">
        <v>1370</v>
      </c>
    </row>
    <row r="1618" spans="1:50" hidden="1" outlineLevel="1">
      <c r="A1618" t="s">
        <v>2164</v>
      </c>
      <c r="B1618" t="s">
        <v>1857</v>
      </c>
      <c r="C1618" s="1">
        <f t="shared" si="613"/>
        <v>20595</v>
      </c>
      <c r="D1618" s="7">
        <f>IF(N1618&gt;0, RANK(N1618,(N1618:P1618,Q1618:AE1618)),0)</f>
        <v>2</v>
      </c>
      <c r="E1618" s="7">
        <f>IF(O1618&gt;0,RANK(O1618,(N1618:P1618,Q1618:AE1618)),0)</f>
        <v>1</v>
      </c>
      <c r="F1618" s="7">
        <f>IF(P1618&gt;0,RANK(P1618,(N1618:P1618,Q1618:AE1618)),0)</f>
        <v>3</v>
      </c>
      <c r="G1618" s="1">
        <f t="shared" si="611"/>
        <v>3749</v>
      </c>
      <c r="H1618" s="2">
        <f t="shared" si="612"/>
        <v>0.18203447438698714</v>
      </c>
      <c r="I1618" s="2"/>
      <c r="J1618" s="2">
        <f t="shared" si="614"/>
        <v>0.37310026705511046</v>
      </c>
      <c r="K1618" s="2">
        <f t="shared" si="615"/>
        <v>0.55513474144209762</v>
      </c>
      <c r="L1618" s="2">
        <f t="shared" si="616"/>
        <v>7.1764991502791933E-2</v>
      </c>
      <c r="M1618" s="2">
        <f t="shared" si="617"/>
        <v>-1.3877787807814457E-17</v>
      </c>
      <c r="N1618" s="59">
        <v>7684</v>
      </c>
      <c r="O1618" s="59">
        <v>11433</v>
      </c>
      <c r="P1618" s="59">
        <v>1478</v>
      </c>
      <c r="Q1618" s="59"/>
      <c r="R1618" s="59"/>
      <c r="S1618" s="59"/>
      <c r="T1618" s="59"/>
      <c r="U1618" s="59"/>
      <c r="V1618" s="59"/>
      <c r="W1618" s="59"/>
      <c r="X1618" s="59"/>
      <c r="Y1618" s="59"/>
      <c r="Z1618" s="59"/>
      <c r="AA1618" s="59"/>
      <c r="AB1618" s="59"/>
      <c r="AC1618" s="59"/>
      <c r="AD1618" s="59"/>
      <c r="AE1618" s="59"/>
      <c r="AG1618" s="7">
        <f>IF(Q1618&gt;0,RANK(Q1618,(N1618:P1618,Q1618:AE1618)),0)</f>
        <v>0</v>
      </c>
      <c r="AH1618" s="7">
        <f>IF(R1618&gt;0,RANK(R1618,(N1618:P1618,Q1618:AE1618)),0)</f>
        <v>0</v>
      </c>
      <c r="AI1618" s="7">
        <f>IF(T1618&gt;0,RANK(T1618,(N1618:P1618,Q1618:AE1618)),0)</f>
        <v>0</v>
      </c>
      <c r="AJ1618" s="7">
        <f>IF(S1618&gt;0,RANK(S1618,(N1618:P1618,Q1618:AE1618)),0)</f>
        <v>0</v>
      </c>
      <c r="AK1618" s="2">
        <f t="shared" si="618"/>
        <v>0</v>
      </c>
      <c r="AL1618" s="2">
        <f t="shared" si="619"/>
        <v>0</v>
      </c>
      <c r="AM1618" s="2">
        <f t="shared" si="620"/>
        <v>0</v>
      </c>
      <c r="AN1618" s="2">
        <f t="shared" si="621"/>
        <v>0</v>
      </c>
      <c r="AP1618" t="s">
        <v>2164</v>
      </c>
      <c r="AQ1618" t="s">
        <v>1857</v>
      </c>
      <c r="AR1618">
        <v>0</v>
      </c>
      <c r="AT1618" s="97">
        <v>39</v>
      </c>
      <c r="AU1618" s="99">
        <v>5</v>
      </c>
      <c r="AV1618" s="103">
        <f t="shared" si="601"/>
        <v>39005</v>
      </c>
      <c r="AX1618" s="7" t="s">
        <v>1370</v>
      </c>
    </row>
    <row r="1619" spans="1:50" hidden="1" outlineLevel="1">
      <c r="A1619" t="s">
        <v>2287</v>
      </c>
      <c r="B1619" t="s">
        <v>1857</v>
      </c>
      <c r="C1619" s="1">
        <f t="shared" si="613"/>
        <v>42032</v>
      </c>
      <c r="D1619" s="7">
        <f>IF(N1619&gt;0, RANK(N1619,(N1619:P1619,Q1619:AE1619)),0)</f>
        <v>1</v>
      </c>
      <c r="E1619" s="7">
        <f>IF(O1619&gt;0,RANK(O1619,(N1619:P1619,Q1619:AE1619)),0)</f>
        <v>2</v>
      </c>
      <c r="F1619" s="7">
        <f>IF(P1619&gt;0,RANK(P1619,(N1619:P1619,Q1619:AE1619)),0)</f>
        <v>3</v>
      </c>
      <c r="G1619" s="1">
        <f t="shared" si="611"/>
        <v>5207</v>
      </c>
      <c r="H1619" s="2">
        <f t="shared" si="612"/>
        <v>0.12388180433955082</v>
      </c>
      <c r="I1619" s="2"/>
      <c r="J1619" s="2">
        <f t="shared" si="614"/>
        <v>0.52241149600304526</v>
      </c>
      <c r="K1619" s="2">
        <f t="shared" si="615"/>
        <v>0.3985296916634945</v>
      </c>
      <c r="L1619" s="2">
        <f t="shared" si="616"/>
        <v>7.9058812333460224E-2</v>
      </c>
      <c r="M1619" s="2">
        <f t="shared" si="617"/>
        <v>1.3877787807814457E-17</v>
      </c>
      <c r="N1619" s="59">
        <v>21958</v>
      </c>
      <c r="O1619" s="59">
        <v>16751</v>
      </c>
      <c r="P1619" s="59">
        <v>3323</v>
      </c>
      <c r="Q1619" s="59"/>
      <c r="R1619" s="59"/>
      <c r="S1619" s="59"/>
      <c r="T1619" s="59"/>
      <c r="U1619" s="59"/>
      <c r="V1619" s="59"/>
      <c r="W1619" s="59"/>
      <c r="X1619" s="59"/>
      <c r="Y1619" s="59"/>
      <c r="Z1619" s="59"/>
      <c r="AA1619" s="59"/>
      <c r="AB1619" s="59"/>
      <c r="AC1619" s="59"/>
      <c r="AD1619" s="59"/>
      <c r="AE1619" s="59"/>
      <c r="AG1619" s="7">
        <f>IF(Q1619&gt;0,RANK(Q1619,(N1619:P1619,Q1619:AE1619)),0)</f>
        <v>0</v>
      </c>
      <c r="AH1619" s="7">
        <f>IF(R1619&gt;0,RANK(R1619,(N1619:P1619,Q1619:AE1619)),0)</f>
        <v>0</v>
      </c>
      <c r="AI1619" s="7">
        <f>IF(T1619&gt;0,RANK(T1619,(N1619:P1619,Q1619:AE1619)),0)</f>
        <v>0</v>
      </c>
      <c r="AJ1619" s="7">
        <f>IF(S1619&gt;0,RANK(S1619,(N1619:P1619,Q1619:AE1619)),0)</f>
        <v>0</v>
      </c>
      <c r="AK1619" s="2">
        <f t="shared" si="618"/>
        <v>0</v>
      </c>
      <c r="AL1619" s="2">
        <f t="shared" si="619"/>
        <v>0</v>
      </c>
      <c r="AM1619" s="2">
        <f t="shared" si="620"/>
        <v>0</v>
      </c>
      <c r="AN1619" s="2">
        <f t="shared" si="621"/>
        <v>0</v>
      </c>
      <c r="AP1619" t="s">
        <v>2287</v>
      </c>
      <c r="AQ1619" t="s">
        <v>1857</v>
      </c>
      <c r="AR1619">
        <v>14</v>
      </c>
      <c r="AT1619" s="97">
        <v>39</v>
      </c>
      <c r="AU1619" s="99">
        <v>7</v>
      </c>
      <c r="AV1619" s="103">
        <f t="shared" si="601"/>
        <v>39007</v>
      </c>
      <c r="AX1619" s="7" t="s">
        <v>1370</v>
      </c>
    </row>
    <row r="1620" spans="1:50" hidden="1" outlineLevel="1">
      <c r="A1620" t="s">
        <v>677</v>
      </c>
      <c r="B1620" t="s">
        <v>1857</v>
      </c>
      <c r="C1620" s="1">
        <f t="shared" si="613"/>
        <v>25320</v>
      </c>
      <c r="D1620" s="7">
        <f>IF(N1620&gt;0, RANK(N1620,(N1620:P1620,Q1620:AE1620)),0)</f>
        <v>1</v>
      </c>
      <c r="E1620" s="7">
        <f>IF(O1620&gt;0,RANK(O1620,(N1620:P1620,Q1620:AE1620)),0)</f>
        <v>2</v>
      </c>
      <c r="F1620" s="7">
        <f>IF(P1620&gt;0,RANK(P1620,(N1620:P1620,Q1620:AE1620)),0)</f>
        <v>3</v>
      </c>
      <c r="G1620" s="1">
        <f t="shared" si="611"/>
        <v>6097</v>
      </c>
      <c r="H1620" s="2">
        <f t="shared" si="612"/>
        <v>0.24079778830963666</v>
      </c>
      <c r="I1620" s="2"/>
      <c r="J1620" s="2">
        <f t="shared" si="614"/>
        <v>0.59111374407582939</v>
      </c>
      <c r="K1620" s="2">
        <f t="shared" si="615"/>
        <v>0.35031595576619273</v>
      </c>
      <c r="L1620" s="2">
        <f t="shared" si="616"/>
        <v>5.8570300157977886E-2</v>
      </c>
      <c r="M1620" s="2">
        <f t="shared" si="617"/>
        <v>-1.3877787807814457E-17</v>
      </c>
      <c r="N1620" s="59">
        <v>14967</v>
      </c>
      <c r="O1620" s="59">
        <v>8870</v>
      </c>
      <c r="P1620" s="59">
        <v>1483</v>
      </c>
      <c r="Q1620" s="59"/>
      <c r="R1620" s="59"/>
      <c r="S1620" s="59"/>
      <c r="T1620" s="59"/>
      <c r="U1620" s="59"/>
      <c r="V1620" s="59"/>
      <c r="W1620" s="59"/>
      <c r="X1620" s="59"/>
      <c r="Y1620" s="59"/>
      <c r="Z1620" s="59"/>
      <c r="AA1620" s="59"/>
      <c r="AB1620" s="59"/>
      <c r="AC1620" s="59"/>
      <c r="AD1620" s="59"/>
      <c r="AE1620" s="59"/>
      <c r="AG1620" s="7">
        <f>IF(Q1620&gt;0,RANK(Q1620,(N1620:P1620,Q1620:AE1620)),0)</f>
        <v>0</v>
      </c>
      <c r="AH1620" s="7">
        <f>IF(R1620&gt;0,RANK(R1620,(N1620:P1620,Q1620:AE1620)),0)</f>
        <v>0</v>
      </c>
      <c r="AI1620" s="7">
        <f>IF(T1620&gt;0,RANK(T1620,(N1620:P1620,Q1620:AE1620)),0)</f>
        <v>0</v>
      </c>
      <c r="AJ1620" s="7">
        <f>IF(S1620&gt;0,RANK(S1620,(N1620:P1620,Q1620:AE1620)),0)</f>
        <v>0</v>
      </c>
      <c r="AK1620" s="2">
        <f t="shared" si="618"/>
        <v>0</v>
      </c>
      <c r="AL1620" s="2">
        <f t="shared" si="619"/>
        <v>0</v>
      </c>
      <c r="AM1620" s="2">
        <f t="shared" si="620"/>
        <v>0</v>
      </c>
      <c r="AN1620" s="2">
        <f t="shared" si="621"/>
        <v>0</v>
      </c>
      <c r="AP1620" t="s">
        <v>677</v>
      </c>
      <c r="AQ1620" t="s">
        <v>1857</v>
      </c>
      <c r="AR1620">
        <v>0</v>
      </c>
      <c r="AT1620" s="97">
        <v>39</v>
      </c>
      <c r="AU1620" s="99">
        <v>9</v>
      </c>
      <c r="AV1620" s="103">
        <f t="shared" si="601"/>
        <v>39009</v>
      </c>
      <c r="AX1620" s="7" t="s">
        <v>1370</v>
      </c>
    </row>
    <row r="1621" spans="1:50" hidden="1" outlineLevel="1">
      <c r="A1621" t="s">
        <v>1622</v>
      </c>
      <c r="B1621" t="s">
        <v>1857</v>
      </c>
      <c r="C1621" s="1">
        <f t="shared" si="613"/>
        <v>20042</v>
      </c>
      <c r="D1621" s="7">
        <f>IF(N1621&gt;0, RANK(N1621,(N1621:P1621,Q1621:AE1621)),0)</f>
        <v>2</v>
      </c>
      <c r="E1621" s="7">
        <f>IF(O1621&gt;0,RANK(O1621,(N1621:P1621,Q1621:AE1621)),0)</f>
        <v>1</v>
      </c>
      <c r="F1621" s="7">
        <f>IF(P1621&gt;0,RANK(P1621,(N1621:P1621,Q1621:AE1621)),0)</f>
        <v>3</v>
      </c>
      <c r="G1621" s="1">
        <f t="shared" si="611"/>
        <v>6025</v>
      </c>
      <c r="H1621" s="2">
        <f t="shared" si="612"/>
        <v>0.30061870072847019</v>
      </c>
      <c r="I1621" s="2"/>
      <c r="J1621" s="2">
        <f t="shared" si="614"/>
        <v>0.31618600938030139</v>
      </c>
      <c r="K1621" s="2">
        <f t="shared" si="615"/>
        <v>0.61680471010877158</v>
      </c>
      <c r="L1621" s="2">
        <f t="shared" si="616"/>
        <v>6.7009280510927055E-2</v>
      </c>
      <c r="M1621" s="2">
        <f t="shared" si="617"/>
        <v>-2.7755575615628914E-17</v>
      </c>
      <c r="N1621" s="59">
        <v>6337</v>
      </c>
      <c r="O1621" s="59">
        <v>12362</v>
      </c>
      <c r="P1621" s="59">
        <v>1343</v>
      </c>
      <c r="Q1621" s="59"/>
      <c r="R1621" s="59"/>
      <c r="S1621" s="59"/>
      <c r="T1621" s="59"/>
      <c r="U1621" s="59"/>
      <c r="V1621" s="59"/>
      <c r="W1621" s="59"/>
      <c r="X1621" s="59"/>
      <c r="Y1621" s="59"/>
      <c r="Z1621" s="59"/>
      <c r="AA1621" s="59"/>
      <c r="AB1621" s="59"/>
      <c r="AC1621" s="59"/>
      <c r="AD1621" s="59"/>
      <c r="AE1621" s="59"/>
      <c r="AG1621" s="7">
        <f>IF(Q1621&gt;0,RANK(Q1621,(N1621:P1621,Q1621:AE1621)),0)</f>
        <v>0</v>
      </c>
      <c r="AH1621" s="7">
        <f>IF(R1621&gt;0,RANK(R1621,(N1621:P1621,Q1621:AE1621)),0)</f>
        <v>0</v>
      </c>
      <c r="AI1621" s="7">
        <f>IF(T1621&gt;0,RANK(T1621,(N1621:P1621,Q1621:AE1621)),0)</f>
        <v>0</v>
      </c>
      <c r="AJ1621" s="7">
        <f>IF(S1621&gt;0,RANK(S1621,(N1621:P1621,Q1621:AE1621)),0)</f>
        <v>0</v>
      </c>
      <c r="AK1621" s="2">
        <f t="shared" si="618"/>
        <v>0</v>
      </c>
      <c r="AL1621" s="2">
        <f t="shared" si="619"/>
        <v>0</v>
      </c>
      <c r="AM1621" s="2">
        <f t="shared" si="620"/>
        <v>0</v>
      </c>
      <c r="AN1621" s="2">
        <f t="shared" si="621"/>
        <v>0</v>
      </c>
      <c r="AP1621" t="s">
        <v>1622</v>
      </c>
      <c r="AQ1621" t="s">
        <v>1857</v>
      </c>
      <c r="AR1621">
        <v>4</v>
      </c>
      <c r="AT1621" s="97">
        <v>39</v>
      </c>
      <c r="AU1621" s="99">
        <v>11</v>
      </c>
      <c r="AV1621" s="103">
        <f t="shared" si="601"/>
        <v>39011</v>
      </c>
      <c r="AX1621" s="7" t="s">
        <v>1370</v>
      </c>
    </row>
    <row r="1622" spans="1:50" hidden="1" outlineLevel="1">
      <c r="A1622" t="s">
        <v>1442</v>
      </c>
      <c r="B1622" t="s">
        <v>1857</v>
      </c>
      <c r="C1622" s="1">
        <f t="shared" si="613"/>
        <v>32834</v>
      </c>
      <c r="D1622" s="7">
        <f>IF(N1622&gt;0, RANK(N1622,(N1622:P1622,Q1622:AE1622)),0)</f>
        <v>1</v>
      </c>
      <c r="E1622" s="7">
        <f>IF(O1622&gt;0,RANK(O1622,(N1622:P1622,Q1622:AE1622)),0)</f>
        <v>2</v>
      </c>
      <c r="F1622" s="7">
        <f>IF(P1622&gt;0,RANK(P1622,(N1622:P1622,Q1622:AE1622)),0)</f>
        <v>3</v>
      </c>
      <c r="G1622" s="1">
        <f t="shared" si="611"/>
        <v>13811</v>
      </c>
      <c r="H1622" s="2">
        <f t="shared" si="612"/>
        <v>0.42063105317658522</v>
      </c>
      <c r="I1622" s="2"/>
      <c r="J1622" s="2">
        <f t="shared" si="614"/>
        <v>0.6693366632149601</v>
      </c>
      <c r="K1622" s="2">
        <f t="shared" si="615"/>
        <v>0.24870561003837485</v>
      </c>
      <c r="L1622" s="2">
        <f t="shared" si="616"/>
        <v>8.1957726746665044E-2</v>
      </c>
      <c r="M1622" s="2">
        <f t="shared" si="617"/>
        <v>0</v>
      </c>
      <c r="N1622" s="59">
        <v>21977</v>
      </c>
      <c r="O1622" s="59">
        <v>8166</v>
      </c>
      <c r="P1622" s="59">
        <v>2691</v>
      </c>
      <c r="Q1622" s="59"/>
      <c r="R1622" s="59"/>
      <c r="S1622" s="59"/>
      <c r="T1622" s="59"/>
      <c r="U1622" s="59"/>
      <c r="V1622" s="59"/>
      <c r="W1622" s="59"/>
      <c r="X1622" s="59"/>
      <c r="Y1622" s="59"/>
      <c r="Z1622" s="59"/>
      <c r="AA1622" s="59"/>
      <c r="AB1622" s="59"/>
      <c r="AC1622" s="59"/>
      <c r="AD1622" s="59"/>
      <c r="AE1622" s="59"/>
      <c r="AG1622" s="7">
        <f>IF(Q1622&gt;0,RANK(Q1622,(N1622:P1622,Q1622:AE1622)),0)</f>
        <v>0</v>
      </c>
      <c r="AH1622" s="7">
        <f>IF(R1622&gt;0,RANK(R1622,(N1622:P1622,Q1622:AE1622)),0)</f>
        <v>0</v>
      </c>
      <c r="AI1622" s="7">
        <f>IF(T1622&gt;0,RANK(T1622,(N1622:P1622,Q1622:AE1622)),0)</f>
        <v>0</v>
      </c>
      <c r="AJ1622" s="7">
        <f>IF(S1622&gt;0,RANK(S1622,(N1622:P1622,Q1622:AE1622)),0)</f>
        <v>0</v>
      </c>
      <c r="AK1622" s="2">
        <f t="shared" si="618"/>
        <v>0</v>
      </c>
      <c r="AL1622" s="2">
        <f t="shared" si="619"/>
        <v>0</v>
      </c>
      <c r="AM1622" s="2">
        <f t="shared" si="620"/>
        <v>0</v>
      </c>
      <c r="AN1622" s="2">
        <f t="shared" si="621"/>
        <v>0</v>
      </c>
      <c r="AP1622" t="s">
        <v>1442</v>
      </c>
      <c r="AQ1622" t="s">
        <v>1857</v>
      </c>
      <c r="AR1622">
        <v>0</v>
      </c>
      <c r="AT1622" s="97">
        <v>39</v>
      </c>
      <c r="AU1622" s="99">
        <v>13</v>
      </c>
      <c r="AV1622" s="103">
        <f t="shared" si="601"/>
        <v>39013</v>
      </c>
      <c r="AX1622" s="7" t="s">
        <v>1370</v>
      </c>
    </row>
    <row r="1623" spans="1:50" hidden="1" outlineLevel="1">
      <c r="A1623" t="s">
        <v>1194</v>
      </c>
      <c r="B1623" t="s">
        <v>1857</v>
      </c>
      <c r="C1623" s="1">
        <f t="shared" si="613"/>
        <v>14795</v>
      </c>
      <c r="D1623" s="7">
        <f>IF(N1623&gt;0, RANK(N1623,(N1623:P1623,Q1623:AE1623)),0)</f>
        <v>1</v>
      </c>
      <c r="E1623" s="7">
        <f>IF(O1623&gt;0,RANK(O1623,(N1623:P1623,Q1623:AE1623)),0)</f>
        <v>2</v>
      </c>
      <c r="F1623" s="7">
        <f>IF(P1623&gt;0,RANK(P1623,(N1623:P1623,Q1623:AE1623)),0)</f>
        <v>3</v>
      </c>
      <c r="G1623" s="1">
        <f t="shared" si="611"/>
        <v>544</v>
      </c>
      <c r="H1623" s="2">
        <f t="shared" si="612"/>
        <v>3.6769178776613724E-2</v>
      </c>
      <c r="I1623" s="2"/>
      <c r="J1623" s="2">
        <f t="shared" si="614"/>
        <v>0.4759040216289287</v>
      </c>
      <c r="K1623" s="2">
        <f t="shared" si="615"/>
        <v>0.43913484285231497</v>
      </c>
      <c r="L1623" s="2">
        <f t="shared" si="616"/>
        <v>8.4961135518756337E-2</v>
      </c>
      <c r="M1623" s="2">
        <f t="shared" si="617"/>
        <v>-5.5511151231257827E-17</v>
      </c>
      <c r="N1623" s="59">
        <v>7041</v>
      </c>
      <c r="O1623" s="59">
        <v>6497</v>
      </c>
      <c r="P1623" s="59">
        <v>1257</v>
      </c>
      <c r="Q1623" s="59"/>
      <c r="R1623" s="59"/>
      <c r="S1623" s="59"/>
      <c r="T1623" s="59"/>
      <c r="U1623" s="59"/>
      <c r="V1623" s="59"/>
      <c r="W1623" s="59"/>
      <c r="X1623" s="59"/>
      <c r="Y1623" s="59"/>
      <c r="Z1623" s="59"/>
      <c r="AA1623" s="59"/>
      <c r="AB1623" s="59"/>
      <c r="AC1623" s="59"/>
      <c r="AD1623" s="59"/>
      <c r="AE1623" s="59"/>
      <c r="AG1623" s="7">
        <f>IF(Q1623&gt;0,RANK(Q1623,(N1623:P1623,Q1623:AE1623)),0)</f>
        <v>0</v>
      </c>
      <c r="AH1623" s="7">
        <f>IF(R1623&gt;0,RANK(R1623,(N1623:P1623,Q1623:AE1623)),0)</f>
        <v>0</v>
      </c>
      <c r="AI1623" s="7">
        <f>IF(T1623&gt;0,RANK(T1623,(N1623:P1623,Q1623:AE1623)),0)</f>
        <v>0</v>
      </c>
      <c r="AJ1623" s="7">
        <f>IF(S1623&gt;0,RANK(S1623,(N1623:P1623,Q1623:AE1623)),0)</f>
        <v>0</v>
      </c>
      <c r="AK1623" s="2">
        <f t="shared" si="618"/>
        <v>0</v>
      </c>
      <c r="AL1623" s="2">
        <f t="shared" si="619"/>
        <v>0</v>
      </c>
      <c r="AM1623" s="2">
        <f t="shared" si="620"/>
        <v>0</v>
      </c>
      <c r="AN1623" s="2">
        <f t="shared" si="621"/>
        <v>0</v>
      </c>
      <c r="AP1623" t="s">
        <v>1194</v>
      </c>
      <c r="AQ1623" t="s">
        <v>1857</v>
      </c>
      <c r="AR1623">
        <v>2</v>
      </c>
      <c r="AT1623" s="97">
        <v>39</v>
      </c>
      <c r="AU1623" s="99">
        <v>15</v>
      </c>
      <c r="AV1623" s="103">
        <f t="shared" si="601"/>
        <v>39015</v>
      </c>
      <c r="AX1623" s="7" t="s">
        <v>1370</v>
      </c>
    </row>
    <row r="1624" spans="1:50" hidden="1" outlineLevel="1">
      <c r="A1624" t="s">
        <v>1492</v>
      </c>
      <c r="B1624" t="s">
        <v>1857</v>
      </c>
      <c r="C1624" s="1">
        <f t="shared" si="613"/>
        <v>128022</v>
      </c>
      <c r="D1624" s="7">
        <f>IF(N1624&gt;0, RANK(N1624,(N1624:P1624,Q1624:AE1624)),0)</f>
        <v>2</v>
      </c>
      <c r="E1624" s="7">
        <f>IF(O1624&gt;0,RANK(O1624,(N1624:P1624,Q1624:AE1624)),0)</f>
        <v>1</v>
      </c>
      <c r="F1624" s="7">
        <f>IF(P1624&gt;0,RANK(P1624,(N1624:P1624,Q1624:AE1624)),0)</f>
        <v>3</v>
      </c>
      <c r="G1624" s="1">
        <f t="shared" si="611"/>
        <v>8950</v>
      </c>
      <c r="H1624" s="2">
        <f t="shared" si="612"/>
        <v>6.9909859242942615E-2</v>
      </c>
      <c r="I1624" s="2"/>
      <c r="J1624" s="2">
        <f t="shared" si="614"/>
        <v>0.42842636421864994</v>
      </c>
      <c r="K1624" s="2">
        <f t="shared" si="615"/>
        <v>0.49833622346159256</v>
      </c>
      <c r="L1624" s="2">
        <f t="shared" si="616"/>
        <v>7.3237412319757542E-2</v>
      </c>
      <c r="M1624" s="2">
        <f t="shared" si="617"/>
        <v>1.3877787807814457E-17</v>
      </c>
      <c r="N1624" s="59">
        <v>54848</v>
      </c>
      <c r="O1624" s="59">
        <v>63798</v>
      </c>
      <c r="P1624" s="59">
        <v>9376</v>
      </c>
      <c r="Q1624" s="59"/>
      <c r="R1624" s="59"/>
      <c r="S1624" s="59"/>
      <c r="T1624" s="59"/>
      <c r="U1624" s="59"/>
      <c r="V1624" s="59"/>
      <c r="W1624" s="59"/>
      <c r="X1624" s="59"/>
      <c r="Y1624" s="59"/>
      <c r="Z1624" s="59"/>
      <c r="AA1624" s="59"/>
      <c r="AB1624" s="59"/>
      <c r="AC1624" s="59"/>
      <c r="AD1624" s="59"/>
      <c r="AE1624" s="59"/>
      <c r="AG1624" s="7">
        <f>IF(Q1624&gt;0,RANK(Q1624,(N1624:P1624,Q1624:AE1624)),0)</f>
        <v>0</v>
      </c>
      <c r="AH1624" s="7">
        <f>IF(R1624&gt;0,RANK(R1624,(N1624:P1624,Q1624:AE1624)),0)</f>
        <v>0</v>
      </c>
      <c r="AI1624" s="7">
        <f>IF(T1624&gt;0,RANK(T1624,(N1624:P1624,Q1624:AE1624)),0)</f>
        <v>0</v>
      </c>
      <c r="AJ1624" s="7">
        <f>IF(S1624&gt;0,RANK(S1624,(N1624:P1624,Q1624:AE1624)),0)</f>
        <v>0</v>
      </c>
      <c r="AK1624" s="2">
        <f t="shared" si="618"/>
        <v>0</v>
      </c>
      <c r="AL1624" s="2">
        <f t="shared" si="619"/>
        <v>0</v>
      </c>
      <c r="AM1624" s="2">
        <f t="shared" si="620"/>
        <v>0</v>
      </c>
      <c r="AN1624" s="2">
        <f t="shared" si="621"/>
        <v>0</v>
      </c>
      <c r="AP1624" t="s">
        <v>1492</v>
      </c>
      <c r="AQ1624" t="s">
        <v>1857</v>
      </c>
      <c r="AR1624">
        <v>0</v>
      </c>
      <c r="AT1624" s="97">
        <v>39</v>
      </c>
      <c r="AU1624" s="99">
        <v>17</v>
      </c>
      <c r="AV1624" s="103">
        <f t="shared" si="601"/>
        <v>39017</v>
      </c>
      <c r="AX1624" s="7" t="s">
        <v>1370</v>
      </c>
    </row>
    <row r="1625" spans="1:50" hidden="1" outlineLevel="1">
      <c r="A1625" t="s">
        <v>1575</v>
      </c>
      <c r="B1625" t="s">
        <v>1857</v>
      </c>
      <c r="C1625" s="1">
        <f t="shared" si="613"/>
        <v>12224</v>
      </c>
      <c r="D1625" s="7">
        <f>IF(N1625&gt;0, RANK(N1625,(N1625:P1625,Q1625:AE1625)),0)</f>
        <v>1</v>
      </c>
      <c r="E1625" s="7">
        <f>IF(O1625&gt;0,RANK(O1625,(N1625:P1625,Q1625:AE1625)),0)</f>
        <v>2</v>
      </c>
      <c r="F1625" s="7">
        <f>IF(P1625&gt;0,RANK(P1625,(N1625:P1625,Q1625:AE1625)),0)</f>
        <v>3</v>
      </c>
      <c r="G1625" s="1">
        <f t="shared" si="611"/>
        <v>1286</v>
      </c>
      <c r="H1625" s="2">
        <f t="shared" si="612"/>
        <v>0.10520287958115183</v>
      </c>
      <c r="I1625" s="2"/>
      <c r="J1625" s="2">
        <f t="shared" si="614"/>
        <v>0.50924410994764402</v>
      </c>
      <c r="K1625" s="2">
        <f t="shared" si="615"/>
        <v>0.40404123036649214</v>
      </c>
      <c r="L1625" s="2">
        <f t="shared" si="616"/>
        <v>8.6714659685863879E-2</v>
      </c>
      <c r="M1625" s="2">
        <f t="shared" si="617"/>
        <v>-4.163336342344337E-17</v>
      </c>
      <c r="N1625" s="59">
        <v>6225</v>
      </c>
      <c r="O1625" s="59">
        <v>4939</v>
      </c>
      <c r="P1625" s="59">
        <v>1060</v>
      </c>
      <c r="Q1625" s="59"/>
      <c r="R1625" s="59"/>
      <c r="S1625" s="59"/>
      <c r="T1625" s="59"/>
      <c r="U1625" s="59"/>
      <c r="V1625" s="59"/>
      <c r="W1625" s="59"/>
      <c r="X1625" s="59"/>
      <c r="Y1625" s="59"/>
      <c r="Z1625" s="59"/>
      <c r="AA1625" s="59"/>
      <c r="AB1625" s="59"/>
      <c r="AC1625" s="59"/>
      <c r="AD1625" s="59"/>
      <c r="AE1625" s="59"/>
      <c r="AG1625" s="7">
        <f>IF(Q1625&gt;0,RANK(Q1625,(N1625:P1625,Q1625:AE1625)),0)</f>
        <v>0</v>
      </c>
      <c r="AH1625" s="7">
        <f>IF(R1625&gt;0,RANK(R1625,(N1625:P1625,Q1625:AE1625)),0)</f>
        <v>0</v>
      </c>
      <c r="AI1625" s="7">
        <f>IF(T1625&gt;0,RANK(T1625,(N1625:P1625,Q1625:AE1625)),0)</f>
        <v>0</v>
      </c>
      <c r="AJ1625" s="7">
        <f>IF(S1625&gt;0,RANK(S1625,(N1625:P1625,Q1625:AE1625)),0)</f>
        <v>0</v>
      </c>
      <c r="AK1625" s="2">
        <f t="shared" si="618"/>
        <v>0</v>
      </c>
      <c r="AL1625" s="2">
        <f t="shared" si="619"/>
        <v>0</v>
      </c>
      <c r="AM1625" s="2">
        <f t="shared" si="620"/>
        <v>0</v>
      </c>
      <c r="AN1625" s="2">
        <f t="shared" si="621"/>
        <v>0</v>
      </c>
      <c r="AP1625" t="s">
        <v>1575</v>
      </c>
      <c r="AQ1625" t="s">
        <v>1857</v>
      </c>
      <c r="AR1625">
        <v>18</v>
      </c>
      <c r="AT1625" s="97">
        <v>39</v>
      </c>
      <c r="AU1625" s="99">
        <v>19</v>
      </c>
      <c r="AV1625" s="103">
        <f t="shared" si="601"/>
        <v>39019</v>
      </c>
      <c r="AX1625" s="7" t="s">
        <v>1370</v>
      </c>
    </row>
    <row r="1626" spans="1:50" hidden="1" outlineLevel="1">
      <c r="A1626" t="s">
        <v>678</v>
      </c>
      <c r="B1626" t="s">
        <v>1857</v>
      </c>
      <c r="C1626" s="1">
        <f t="shared" si="613"/>
        <v>16033</v>
      </c>
      <c r="D1626" s="7">
        <f>IF(N1626&gt;0, RANK(N1626,(N1626:P1626,Q1626:AE1626)),0)</f>
        <v>2</v>
      </c>
      <c r="E1626" s="7">
        <f>IF(O1626&gt;0,RANK(O1626,(N1626:P1626,Q1626:AE1626)),0)</f>
        <v>1</v>
      </c>
      <c r="F1626" s="7">
        <f>IF(P1626&gt;0,RANK(P1626,(N1626:P1626,Q1626:AE1626)),0)</f>
        <v>3</v>
      </c>
      <c r="G1626" s="1">
        <f t="shared" si="611"/>
        <v>2137</v>
      </c>
      <c r="H1626" s="2">
        <f t="shared" si="612"/>
        <v>0.13328759433668061</v>
      </c>
      <c r="I1626" s="2"/>
      <c r="J1626" s="2">
        <f t="shared" si="614"/>
        <v>0.40853240192103785</v>
      </c>
      <c r="K1626" s="2">
        <f t="shared" si="615"/>
        <v>0.54181999625771848</v>
      </c>
      <c r="L1626" s="2">
        <f t="shared" si="616"/>
        <v>4.9647601821243684E-2</v>
      </c>
      <c r="M1626" s="2">
        <f t="shared" si="617"/>
        <v>-6.9388939039072284E-17</v>
      </c>
      <c r="N1626" s="59">
        <v>6550</v>
      </c>
      <c r="O1626" s="59">
        <v>8687</v>
      </c>
      <c r="P1626" s="59">
        <v>796</v>
      </c>
      <c r="Q1626" s="59"/>
      <c r="R1626" s="59"/>
      <c r="S1626" s="59"/>
      <c r="T1626" s="59"/>
      <c r="U1626" s="59"/>
      <c r="V1626" s="59"/>
      <c r="W1626" s="59"/>
      <c r="X1626" s="59"/>
      <c r="Y1626" s="59"/>
      <c r="Z1626" s="59"/>
      <c r="AA1626" s="59"/>
      <c r="AB1626" s="59"/>
      <c r="AC1626" s="59"/>
      <c r="AD1626" s="59"/>
      <c r="AE1626" s="59"/>
      <c r="AG1626" s="7">
        <f>IF(Q1626&gt;0,RANK(Q1626,(N1626:P1626,Q1626:AE1626)),0)</f>
        <v>0</v>
      </c>
      <c r="AH1626" s="7">
        <f>IF(R1626&gt;0,RANK(R1626,(N1626:P1626,Q1626:AE1626)),0)</f>
        <v>0</v>
      </c>
      <c r="AI1626" s="7">
        <f>IF(T1626&gt;0,RANK(T1626,(N1626:P1626,Q1626:AE1626)),0)</f>
        <v>0</v>
      </c>
      <c r="AJ1626" s="7">
        <f>IF(S1626&gt;0,RANK(S1626,(N1626:P1626,Q1626:AE1626)),0)</f>
        <v>0</v>
      </c>
      <c r="AK1626" s="2">
        <f t="shared" si="618"/>
        <v>0</v>
      </c>
      <c r="AL1626" s="2">
        <f t="shared" si="619"/>
        <v>0</v>
      </c>
      <c r="AM1626" s="2">
        <f t="shared" si="620"/>
        <v>0</v>
      </c>
      <c r="AN1626" s="2">
        <f t="shared" si="621"/>
        <v>0</v>
      </c>
      <c r="AP1626" t="s">
        <v>678</v>
      </c>
      <c r="AQ1626" t="s">
        <v>1857</v>
      </c>
      <c r="AR1626">
        <v>4</v>
      </c>
      <c r="AT1626" s="97">
        <v>39</v>
      </c>
      <c r="AU1626" s="99">
        <v>21</v>
      </c>
      <c r="AV1626" s="103">
        <f t="shared" si="601"/>
        <v>39021</v>
      </c>
      <c r="AX1626" s="7" t="s">
        <v>1370</v>
      </c>
    </row>
    <row r="1627" spans="1:50" hidden="1" outlineLevel="1">
      <c r="A1627" t="s">
        <v>601</v>
      </c>
      <c r="B1627" t="s">
        <v>1857</v>
      </c>
      <c r="C1627" s="1">
        <f t="shared" si="613"/>
        <v>62952</v>
      </c>
      <c r="D1627" s="7">
        <f>IF(N1627&gt;0, RANK(N1627,(N1627:P1627,Q1627:AE1627)),0)</f>
        <v>1</v>
      </c>
      <c r="E1627" s="7">
        <f>IF(O1627&gt;0,RANK(O1627,(N1627:P1627,Q1627:AE1627)),0)</f>
        <v>2</v>
      </c>
      <c r="F1627" s="7">
        <f>IF(P1627&gt;0,RANK(P1627,(N1627:P1627,Q1627:AE1627)),0)</f>
        <v>3</v>
      </c>
      <c r="G1627" s="1">
        <f t="shared" si="611"/>
        <v>1440</v>
      </c>
      <c r="H1627" s="2">
        <f t="shared" si="612"/>
        <v>2.2874571101791842E-2</v>
      </c>
      <c r="I1627" s="2"/>
      <c r="J1627" s="2">
        <f t="shared" si="614"/>
        <v>0.49038950311348328</v>
      </c>
      <c r="K1627" s="2">
        <f t="shared" si="615"/>
        <v>0.46751493201169142</v>
      </c>
      <c r="L1627" s="2">
        <f t="shared" si="616"/>
        <v>4.2095564874825263E-2</v>
      </c>
      <c r="M1627" s="2">
        <f t="shared" si="617"/>
        <v>3.4694469519536142E-17</v>
      </c>
      <c r="N1627" s="59">
        <v>30871</v>
      </c>
      <c r="O1627" s="59">
        <v>29431</v>
      </c>
      <c r="P1627" s="59">
        <v>2650</v>
      </c>
      <c r="Q1627" s="59"/>
      <c r="R1627" s="59"/>
      <c r="S1627" s="59"/>
      <c r="T1627" s="59"/>
      <c r="U1627" s="59"/>
      <c r="V1627" s="59"/>
      <c r="W1627" s="59"/>
      <c r="X1627" s="59"/>
      <c r="Y1627" s="59"/>
      <c r="Z1627" s="59"/>
      <c r="AA1627" s="59"/>
      <c r="AB1627" s="59"/>
      <c r="AC1627" s="59"/>
      <c r="AD1627" s="59"/>
      <c r="AE1627" s="59"/>
      <c r="AG1627" s="7">
        <f>IF(Q1627&gt;0,RANK(Q1627,(N1627:P1627,Q1627:AE1627)),0)</f>
        <v>0</v>
      </c>
      <c r="AH1627" s="7">
        <f>IF(R1627&gt;0,RANK(R1627,(N1627:P1627,Q1627:AE1627)),0)</f>
        <v>0</v>
      </c>
      <c r="AI1627" s="7">
        <f>IF(T1627&gt;0,RANK(T1627,(N1627:P1627,Q1627:AE1627)),0)</f>
        <v>0</v>
      </c>
      <c r="AJ1627" s="7">
        <f>IF(S1627&gt;0,RANK(S1627,(N1627:P1627,Q1627:AE1627)),0)</f>
        <v>0</v>
      </c>
      <c r="AK1627" s="2">
        <f t="shared" si="618"/>
        <v>0</v>
      </c>
      <c r="AL1627" s="2">
        <f t="shared" si="619"/>
        <v>0</v>
      </c>
      <c r="AM1627" s="2">
        <f t="shared" si="620"/>
        <v>0</v>
      </c>
      <c r="AN1627" s="2">
        <f t="shared" si="621"/>
        <v>0</v>
      </c>
      <c r="AP1627" t="s">
        <v>601</v>
      </c>
      <c r="AQ1627" t="s">
        <v>1857</v>
      </c>
      <c r="AR1627">
        <v>7</v>
      </c>
      <c r="AT1627" s="97">
        <v>39</v>
      </c>
      <c r="AU1627" s="99">
        <v>23</v>
      </c>
      <c r="AV1627" s="103">
        <f t="shared" si="601"/>
        <v>39023</v>
      </c>
      <c r="AX1627" s="7" t="s">
        <v>1370</v>
      </c>
    </row>
    <row r="1628" spans="1:50" hidden="1" outlineLevel="1">
      <c r="A1628" t="s">
        <v>400</v>
      </c>
      <c r="B1628" t="s">
        <v>1857</v>
      </c>
      <c r="C1628" s="1">
        <f t="shared" si="613"/>
        <v>63357</v>
      </c>
      <c r="D1628" s="7">
        <f>IF(N1628&gt;0, RANK(N1628,(N1628:P1628,Q1628:AE1628)),0)</f>
        <v>2</v>
      </c>
      <c r="E1628" s="7">
        <f>IF(O1628&gt;0,RANK(O1628,(N1628:P1628,Q1628:AE1628)),0)</f>
        <v>1</v>
      </c>
      <c r="F1628" s="7">
        <f>IF(P1628&gt;0,RANK(P1628,(N1628:P1628,Q1628:AE1628)),0)</f>
        <v>3</v>
      </c>
      <c r="G1628" s="1">
        <f t="shared" si="611"/>
        <v>6606</v>
      </c>
      <c r="H1628" s="2">
        <f t="shared" si="612"/>
        <v>0.10426630048771249</v>
      </c>
      <c r="I1628" s="2"/>
      <c r="J1628" s="2">
        <f t="shared" si="614"/>
        <v>0.40633237053522103</v>
      </c>
      <c r="K1628" s="2">
        <f t="shared" si="615"/>
        <v>0.51059867102293355</v>
      </c>
      <c r="L1628" s="2">
        <f t="shared" si="616"/>
        <v>8.306895844184542E-2</v>
      </c>
      <c r="M1628" s="2">
        <f t="shared" si="617"/>
        <v>-5.5511151231257827E-17</v>
      </c>
      <c r="N1628" s="59">
        <v>25744</v>
      </c>
      <c r="O1628" s="59">
        <v>32350</v>
      </c>
      <c r="P1628" s="59">
        <v>5263</v>
      </c>
      <c r="Q1628" s="59"/>
      <c r="R1628" s="59"/>
      <c r="S1628" s="59"/>
      <c r="T1628" s="59"/>
      <c r="U1628" s="59"/>
      <c r="V1628" s="59"/>
      <c r="W1628" s="59"/>
      <c r="X1628" s="59"/>
      <c r="Y1628" s="59"/>
      <c r="Z1628" s="59"/>
      <c r="AA1628" s="59"/>
      <c r="AB1628" s="59"/>
      <c r="AC1628" s="59"/>
      <c r="AD1628" s="59"/>
      <c r="AE1628" s="59"/>
      <c r="AG1628" s="7">
        <f>IF(Q1628&gt;0,RANK(Q1628,(N1628:P1628,Q1628:AE1628)),0)</f>
        <v>0</v>
      </c>
      <c r="AH1628" s="7">
        <f>IF(R1628&gt;0,RANK(R1628,(N1628:P1628,Q1628:AE1628)),0)</f>
        <v>0</v>
      </c>
      <c r="AI1628" s="7">
        <f>IF(T1628&gt;0,RANK(T1628,(N1628:P1628,Q1628:AE1628)),0)</f>
        <v>0</v>
      </c>
      <c r="AJ1628" s="7">
        <f>IF(S1628&gt;0,RANK(S1628,(N1628:P1628,Q1628:AE1628)),0)</f>
        <v>0</v>
      </c>
      <c r="AK1628" s="2">
        <f t="shared" si="618"/>
        <v>0</v>
      </c>
      <c r="AL1628" s="2">
        <f t="shared" si="619"/>
        <v>0</v>
      </c>
      <c r="AM1628" s="2">
        <f t="shared" si="620"/>
        <v>0</v>
      </c>
      <c r="AN1628" s="2">
        <f t="shared" si="621"/>
        <v>0</v>
      </c>
      <c r="AP1628" t="s">
        <v>400</v>
      </c>
      <c r="AQ1628" t="s">
        <v>1857</v>
      </c>
      <c r="AR1628">
        <v>2</v>
      </c>
      <c r="AT1628" s="97">
        <v>39</v>
      </c>
      <c r="AU1628" s="99">
        <v>25</v>
      </c>
      <c r="AV1628" s="103">
        <f t="shared" si="601"/>
        <v>39025</v>
      </c>
      <c r="AX1628" s="7" t="s">
        <v>1370</v>
      </c>
    </row>
    <row r="1629" spans="1:50" hidden="1" outlineLevel="1">
      <c r="A1629" t="s">
        <v>466</v>
      </c>
      <c r="B1629" t="s">
        <v>1857</v>
      </c>
      <c r="C1629" s="1">
        <f t="shared" si="613"/>
        <v>15096</v>
      </c>
      <c r="D1629" s="7">
        <f>IF(N1629&gt;0, RANK(N1629,(N1629:P1629,Q1629:AE1629)),0)</f>
        <v>2</v>
      </c>
      <c r="E1629" s="7">
        <f>IF(O1629&gt;0,RANK(O1629,(N1629:P1629,Q1629:AE1629)),0)</f>
        <v>1</v>
      </c>
      <c r="F1629" s="7">
        <f>IF(P1629&gt;0,RANK(P1629,(N1629:P1629,Q1629:AE1629)),0)</f>
        <v>3</v>
      </c>
      <c r="G1629" s="1">
        <f t="shared" si="611"/>
        <v>1817</v>
      </c>
      <c r="H1629" s="2">
        <f t="shared" si="612"/>
        <v>0.12036301006889243</v>
      </c>
      <c r="I1629" s="2"/>
      <c r="J1629" s="2">
        <f t="shared" si="614"/>
        <v>0.4084525702172761</v>
      </c>
      <c r="K1629" s="2">
        <f t="shared" si="615"/>
        <v>0.52881558028616849</v>
      </c>
      <c r="L1629" s="2">
        <f t="shared" si="616"/>
        <v>6.2731849496555372E-2</v>
      </c>
      <c r="M1629" s="2">
        <f t="shared" si="617"/>
        <v>4.163336342344337E-17</v>
      </c>
      <c r="N1629" s="59">
        <v>6166</v>
      </c>
      <c r="O1629" s="59">
        <v>7983</v>
      </c>
      <c r="P1629" s="59">
        <v>947</v>
      </c>
      <c r="Q1629" s="59"/>
      <c r="R1629" s="59"/>
      <c r="S1629" s="59"/>
      <c r="T1629" s="59"/>
      <c r="U1629" s="59"/>
      <c r="V1629" s="59"/>
      <c r="W1629" s="59"/>
      <c r="X1629" s="59"/>
      <c r="Y1629" s="59"/>
      <c r="Z1629" s="59"/>
      <c r="AA1629" s="59"/>
      <c r="AB1629" s="59"/>
      <c r="AC1629" s="59"/>
      <c r="AD1629" s="59"/>
      <c r="AE1629" s="59"/>
      <c r="AG1629" s="7">
        <f>IF(Q1629&gt;0,RANK(Q1629,(N1629:P1629,Q1629:AE1629)),0)</f>
        <v>0</v>
      </c>
      <c r="AH1629" s="7">
        <f>IF(R1629&gt;0,RANK(R1629,(N1629:P1629,Q1629:AE1629)),0)</f>
        <v>0</v>
      </c>
      <c r="AI1629" s="7">
        <f>IF(T1629&gt;0,RANK(T1629,(N1629:P1629,Q1629:AE1629)),0)</f>
        <v>0</v>
      </c>
      <c r="AJ1629" s="7">
        <f>IF(S1629&gt;0,RANK(S1629,(N1629:P1629,Q1629:AE1629)),0)</f>
        <v>0</v>
      </c>
      <c r="AK1629" s="2">
        <f t="shared" si="618"/>
        <v>0</v>
      </c>
      <c r="AL1629" s="2">
        <f t="shared" si="619"/>
        <v>0</v>
      </c>
      <c r="AM1629" s="2">
        <f t="shared" si="620"/>
        <v>0</v>
      </c>
      <c r="AN1629" s="2">
        <f t="shared" si="621"/>
        <v>0</v>
      </c>
      <c r="AP1629" t="s">
        <v>466</v>
      </c>
      <c r="AQ1629" t="s">
        <v>1857</v>
      </c>
      <c r="AR1629">
        <v>3</v>
      </c>
      <c r="AT1629" s="97">
        <v>39</v>
      </c>
      <c r="AU1629" s="99">
        <v>27</v>
      </c>
      <c r="AV1629" s="103">
        <f t="shared" si="601"/>
        <v>39027</v>
      </c>
      <c r="AX1629" s="7" t="s">
        <v>1370</v>
      </c>
    </row>
    <row r="1630" spans="1:50" hidden="1" outlineLevel="1">
      <c r="A1630" t="s">
        <v>882</v>
      </c>
      <c r="B1630" t="s">
        <v>1857</v>
      </c>
      <c r="C1630" s="1">
        <f t="shared" si="613"/>
        <v>46740</v>
      </c>
      <c r="D1630" s="7">
        <f>IF(N1630&gt;0, RANK(N1630,(N1630:P1630,Q1630:AE1630)),0)</f>
        <v>1</v>
      </c>
      <c r="E1630" s="7">
        <f>IF(O1630&gt;0,RANK(O1630,(N1630:P1630,Q1630:AE1630)),0)</f>
        <v>2</v>
      </c>
      <c r="F1630" s="7">
        <f>IF(P1630&gt;0,RANK(P1630,(N1630:P1630,Q1630:AE1630)),0)</f>
        <v>3</v>
      </c>
      <c r="G1630" s="1">
        <f t="shared" si="611"/>
        <v>7899</v>
      </c>
      <c r="H1630" s="2">
        <f t="shared" si="612"/>
        <v>0.16899871630295249</v>
      </c>
      <c r="I1630" s="2"/>
      <c r="J1630" s="2">
        <f t="shared" si="614"/>
        <v>0.54242618741976889</v>
      </c>
      <c r="K1630" s="2">
        <f t="shared" si="615"/>
        <v>0.37342747111681646</v>
      </c>
      <c r="L1630" s="2">
        <f t="shared" si="616"/>
        <v>8.4146341463414639E-2</v>
      </c>
      <c r="M1630" s="2">
        <f t="shared" si="617"/>
        <v>1.3877787807814457E-17</v>
      </c>
      <c r="N1630" s="59">
        <v>25353</v>
      </c>
      <c r="O1630" s="59">
        <v>17454</v>
      </c>
      <c r="P1630" s="59">
        <v>3933</v>
      </c>
      <c r="Q1630" s="59"/>
      <c r="R1630" s="59"/>
      <c r="S1630" s="59"/>
      <c r="T1630" s="59"/>
      <c r="U1630" s="59"/>
      <c r="V1630" s="59"/>
      <c r="W1630" s="59"/>
      <c r="X1630" s="59"/>
      <c r="Y1630" s="59"/>
      <c r="Z1630" s="59"/>
      <c r="AA1630" s="59"/>
      <c r="AB1630" s="59"/>
      <c r="AC1630" s="59"/>
      <c r="AD1630" s="59"/>
      <c r="AE1630" s="59"/>
      <c r="AG1630" s="7">
        <f>IF(Q1630&gt;0,RANK(Q1630,(N1630:P1630,Q1630:AE1630)),0)</f>
        <v>0</v>
      </c>
      <c r="AH1630" s="7">
        <f>IF(R1630&gt;0,RANK(R1630,(N1630:P1630,Q1630:AE1630)),0)</f>
        <v>0</v>
      </c>
      <c r="AI1630" s="7">
        <f>IF(T1630&gt;0,RANK(T1630,(N1630:P1630,Q1630:AE1630)),0)</f>
        <v>0</v>
      </c>
      <c r="AJ1630" s="7">
        <f>IF(S1630&gt;0,RANK(S1630,(N1630:P1630,Q1630:AE1630)),0)</f>
        <v>0</v>
      </c>
      <c r="AK1630" s="2">
        <f t="shared" si="618"/>
        <v>0</v>
      </c>
      <c r="AL1630" s="2">
        <f t="shared" si="619"/>
        <v>0</v>
      </c>
      <c r="AM1630" s="2">
        <f t="shared" si="620"/>
        <v>0</v>
      </c>
      <c r="AN1630" s="2">
        <f t="shared" si="621"/>
        <v>0</v>
      </c>
      <c r="AP1630" t="s">
        <v>882</v>
      </c>
      <c r="AQ1630" t="s">
        <v>1857</v>
      </c>
      <c r="AR1630">
        <v>6</v>
      </c>
      <c r="AT1630" s="97">
        <v>39</v>
      </c>
      <c r="AU1630" s="99">
        <v>29</v>
      </c>
      <c r="AV1630" s="103">
        <f t="shared" si="601"/>
        <v>39029</v>
      </c>
      <c r="AX1630" s="7" t="s">
        <v>1370</v>
      </c>
    </row>
    <row r="1631" spans="1:50" hidden="1" outlineLevel="1">
      <c r="A1631" t="s">
        <v>471</v>
      </c>
      <c r="B1631" t="s">
        <v>1857</v>
      </c>
      <c r="C1631" s="1">
        <f t="shared" si="613"/>
        <v>15747</v>
      </c>
      <c r="D1631" s="7">
        <f>IF(N1631&gt;0, RANK(N1631,(N1631:P1631,Q1631:AE1631)),0)</f>
        <v>2</v>
      </c>
      <c r="E1631" s="7">
        <f>IF(O1631&gt;0,RANK(O1631,(N1631:P1631,Q1631:AE1631)),0)</f>
        <v>1</v>
      </c>
      <c r="F1631" s="7">
        <f>IF(P1631&gt;0,RANK(P1631,(N1631:P1631,Q1631:AE1631)),0)</f>
        <v>3</v>
      </c>
      <c r="G1631" s="1">
        <f t="shared" si="611"/>
        <v>120</v>
      </c>
      <c r="H1631" s="2">
        <f t="shared" si="612"/>
        <v>7.6204991426938465E-3</v>
      </c>
      <c r="I1631" s="2"/>
      <c r="J1631" s="2">
        <f t="shared" si="614"/>
        <v>0.45411824474503082</v>
      </c>
      <c r="K1631" s="2">
        <f t="shared" si="615"/>
        <v>0.46173874388772462</v>
      </c>
      <c r="L1631" s="2">
        <f t="shared" si="616"/>
        <v>8.4143011367244558E-2</v>
      </c>
      <c r="M1631" s="2">
        <f t="shared" si="617"/>
        <v>0</v>
      </c>
      <c r="N1631" s="59">
        <v>7151</v>
      </c>
      <c r="O1631" s="59">
        <v>7271</v>
      </c>
      <c r="P1631" s="59">
        <v>1325</v>
      </c>
      <c r="Q1631" s="59"/>
      <c r="R1631" s="59"/>
      <c r="S1631" s="59"/>
      <c r="T1631" s="59"/>
      <c r="U1631" s="59"/>
      <c r="V1631" s="59"/>
      <c r="W1631" s="59"/>
      <c r="X1631" s="59"/>
      <c r="Y1631" s="59"/>
      <c r="Z1631" s="59"/>
      <c r="AA1631" s="59"/>
      <c r="AB1631" s="59"/>
      <c r="AC1631" s="59"/>
      <c r="AD1631" s="59"/>
      <c r="AE1631" s="59"/>
      <c r="AG1631" s="7">
        <f>IF(Q1631&gt;0,RANK(Q1631,(N1631:P1631,Q1631:AE1631)),0)</f>
        <v>0</v>
      </c>
      <c r="AH1631" s="7">
        <f>IF(R1631&gt;0,RANK(R1631,(N1631:P1631,Q1631:AE1631)),0)</f>
        <v>0</v>
      </c>
      <c r="AI1631" s="7">
        <f>IF(T1631&gt;0,RANK(T1631,(N1631:P1631,Q1631:AE1631)),0)</f>
        <v>0</v>
      </c>
      <c r="AJ1631" s="7">
        <f>IF(S1631&gt;0,RANK(S1631,(N1631:P1631,Q1631:AE1631)),0)</f>
        <v>0</v>
      </c>
      <c r="AK1631" s="2">
        <f t="shared" si="618"/>
        <v>0</v>
      </c>
      <c r="AL1631" s="2">
        <f t="shared" si="619"/>
        <v>0</v>
      </c>
      <c r="AM1631" s="2">
        <f t="shared" si="620"/>
        <v>0</v>
      </c>
      <c r="AN1631" s="2">
        <f t="shared" si="621"/>
        <v>0</v>
      </c>
      <c r="AP1631" t="s">
        <v>471</v>
      </c>
      <c r="AQ1631" t="s">
        <v>1857</v>
      </c>
      <c r="AR1631">
        <v>18</v>
      </c>
      <c r="AT1631" s="97">
        <v>39</v>
      </c>
      <c r="AU1631" s="99">
        <v>31</v>
      </c>
      <c r="AV1631" s="103">
        <f t="shared" si="601"/>
        <v>39031</v>
      </c>
      <c r="AX1631" s="7" t="s">
        <v>1370</v>
      </c>
    </row>
    <row r="1632" spans="1:50" hidden="1" outlineLevel="1">
      <c r="A1632" t="s">
        <v>673</v>
      </c>
      <c r="B1632" t="s">
        <v>1857</v>
      </c>
      <c r="C1632" s="1">
        <f t="shared" si="613"/>
        <v>20446</v>
      </c>
      <c r="D1632" s="7">
        <f>IF(N1632&gt;0, RANK(N1632,(N1632:P1632,Q1632:AE1632)),0)</f>
        <v>2</v>
      </c>
      <c r="E1632" s="7">
        <f>IF(O1632&gt;0,RANK(O1632,(N1632:P1632,Q1632:AE1632)),0)</f>
        <v>1</v>
      </c>
      <c r="F1632" s="7">
        <f>IF(P1632&gt;0,RANK(P1632,(N1632:P1632,Q1632:AE1632)),0)</f>
        <v>3</v>
      </c>
      <c r="G1632" s="1">
        <f t="shared" si="611"/>
        <v>1941</v>
      </c>
      <c r="H1632" s="2">
        <f t="shared" si="612"/>
        <v>9.4932994228699996E-2</v>
      </c>
      <c r="I1632" s="2"/>
      <c r="J1632" s="2">
        <f t="shared" si="614"/>
        <v>0.4000782549153869</v>
      </c>
      <c r="K1632" s="2">
        <f t="shared" si="615"/>
        <v>0.49501124914408684</v>
      </c>
      <c r="L1632" s="2">
        <f t="shared" si="616"/>
        <v>0.10491049594052626</v>
      </c>
      <c r="M1632" s="2">
        <f t="shared" si="617"/>
        <v>-5.5511151231257827E-17</v>
      </c>
      <c r="N1632" s="59">
        <v>8180</v>
      </c>
      <c r="O1632" s="59">
        <v>10121</v>
      </c>
      <c r="P1632" s="59">
        <v>2145</v>
      </c>
      <c r="Q1632" s="59"/>
      <c r="R1632" s="59"/>
      <c r="S1632" s="59"/>
      <c r="T1632" s="59"/>
      <c r="U1632" s="59"/>
      <c r="V1632" s="59"/>
      <c r="W1632" s="59"/>
      <c r="X1632" s="59"/>
      <c r="Y1632" s="59"/>
      <c r="Z1632" s="59"/>
      <c r="AA1632" s="59"/>
      <c r="AB1632" s="59"/>
      <c r="AC1632" s="59"/>
      <c r="AD1632" s="59"/>
      <c r="AE1632" s="59"/>
      <c r="AG1632" s="7">
        <f>IF(Q1632&gt;0,RANK(Q1632,(N1632:P1632,Q1632:AE1632)),0)</f>
        <v>0</v>
      </c>
      <c r="AH1632" s="7">
        <f>IF(R1632&gt;0,RANK(R1632,(N1632:P1632,Q1632:AE1632)),0)</f>
        <v>0</v>
      </c>
      <c r="AI1632" s="7">
        <f>IF(T1632&gt;0,RANK(T1632,(N1632:P1632,Q1632:AE1632)),0)</f>
        <v>0</v>
      </c>
      <c r="AJ1632" s="7">
        <f>IF(S1632&gt;0,RANK(S1632,(N1632:P1632,Q1632:AE1632)),0)</f>
        <v>0</v>
      </c>
      <c r="AK1632" s="2">
        <f t="shared" si="618"/>
        <v>0</v>
      </c>
      <c r="AL1632" s="2">
        <f t="shared" si="619"/>
        <v>0</v>
      </c>
      <c r="AM1632" s="2">
        <f t="shared" si="620"/>
        <v>0</v>
      </c>
      <c r="AN1632" s="2">
        <f t="shared" si="621"/>
        <v>0</v>
      </c>
      <c r="AP1632" t="s">
        <v>673</v>
      </c>
      <c r="AQ1632" t="s">
        <v>1857</v>
      </c>
      <c r="AR1632">
        <v>5</v>
      </c>
      <c r="AT1632" s="97">
        <v>39</v>
      </c>
      <c r="AU1632" s="99">
        <v>33</v>
      </c>
      <c r="AV1632" s="103">
        <f t="shared" si="601"/>
        <v>39033</v>
      </c>
      <c r="AX1632" s="7" t="s">
        <v>1370</v>
      </c>
    </row>
    <row r="1633" spans="1:50" hidden="1" outlineLevel="1">
      <c r="A1633" t="s">
        <v>556</v>
      </c>
      <c r="B1633" t="s">
        <v>1857</v>
      </c>
      <c r="C1633" s="1">
        <f t="shared" si="613"/>
        <v>620903</v>
      </c>
      <c r="D1633" s="7">
        <f>IF(N1633&gt;0, RANK(N1633,(N1633:P1633,Q1633:AE1633)),0)</f>
        <v>1</v>
      </c>
      <c r="E1633" s="7">
        <f>IF(O1633&gt;0,RANK(O1633,(N1633:P1633,Q1633:AE1633)),0)</f>
        <v>2</v>
      </c>
      <c r="F1633" s="7">
        <f>IF(P1633&gt;0,RANK(P1633,(N1633:P1633,Q1633:AE1633)),0)</f>
        <v>3</v>
      </c>
      <c r="G1633" s="1">
        <f t="shared" si="611"/>
        <v>192967</v>
      </c>
      <c r="H1633" s="2">
        <f t="shared" si="612"/>
        <v>0.31078445425452927</v>
      </c>
      <c r="I1633" s="2"/>
      <c r="J1633" s="2">
        <f t="shared" si="614"/>
        <v>0.62931407965495412</v>
      </c>
      <c r="K1633" s="2">
        <f t="shared" si="615"/>
        <v>0.31852962540042484</v>
      </c>
      <c r="L1633" s="2">
        <f t="shared" si="616"/>
        <v>5.2156294944620978E-2</v>
      </c>
      <c r="M1633" s="2">
        <f t="shared" si="617"/>
        <v>6.2450045135165055E-17</v>
      </c>
      <c r="N1633" s="59">
        <v>390743</v>
      </c>
      <c r="O1633" s="59">
        <v>197776</v>
      </c>
      <c r="P1633" s="59">
        <v>32384</v>
      </c>
      <c r="Q1633" s="59"/>
      <c r="R1633" s="59"/>
      <c r="S1633" s="59"/>
      <c r="T1633" s="59"/>
      <c r="U1633" s="59"/>
      <c r="V1633" s="59"/>
      <c r="W1633" s="59"/>
      <c r="X1633" s="59"/>
      <c r="Y1633" s="59"/>
      <c r="Z1633" s="59"/>
      <c r="AA1633" s="59"/>
      <c r="AB1633" s="59"/>
      <c r="AC1633" s="59"/>
      <c r="AD1633" s="59"/>
      <c r="AE1633" s="59"/>
      <c r="AG1633" s="7">
        <f>IF(Q1633&gt;0,RANK(Q1633,(N1633:P1633,Q1633:AE1633)),0)</f>
        <v>0</v>
      </c>
      <c r="AH1633" s="7">
        <f>IF(R1633&gt;0,RANK(R1633,(N1633:P1633,Q1633:AE1633)),0)</f>
        <v>0</v>
      </c>
      <c r="AI1633" s="7">
        <f>IF(T1633&gt;0,RANK(T1633,(N1633:P1633,Q1633:AE1633)),0)</f>
        <v>0</v>
      </c>
      <c r="AJ1633" s="7">
        <f>IF(S1633&gt;0,RANK(S1633,(N1633:P1633,Q1633:AE1633)),0)</f>
        <v>0</v>
      </c>
      <c r="AK1633" s="2">
        <f t="shared" si="618"/>
        <v>0</v>
      </c>
      <c r="AL1633" s="2">
        <f t="shared" si="619"/>
        <v>0</v>
      </c>
      <c r="AM1633" s="2">
        <f t="shared" si="620"/>
        <v>0</v>
      </c>
      <c r="AN1633" s="2">
        <f t="shared" si="621"/>
        <v>0</v>
      </c>
      <c r="AP1633" t="s">
        <v>556</v>
      </c>
      <c r="AQ1633" t="s">
        <v>1857</v>
      </c>
      <c r="AR1633">
        <v>0</v>
      </c>
      <c r="AT1633" s="97">
        <v>39</v>
      </c>
      <c r="AU1633" s="99">
        <v>35</v>
      </c>
      <c r="AV1633" s="103">
        <f t="shared" si="601"/>
        <v>39035</v>
      </c>
      <c r="AX1633" s="7" t="s">
        <v>1370</v>
      </c>
    </row>
    <row r="1634" spans="1:50" hidden="1" outlineLevel="1">
      <c r="A1634" t="s">
        <v>1743</v>
      </c>
      <c r="B1634" t="s">
        <v>1857</v>
      </c>
      <c r="C1634" s="1">
        <f t="shared" si="613"/>
        <v>23997</v>
      </c>
      <c r="D1634" s="7">
        <f>IF(N1634&gt;0, RANK(N1634,(N1634:P1634,Q1634:AE1634)),0)</f>
        <v>2</v>
      </c>
      <c r="E1634" s="7">
        <f>IF(O1634&gt;0,RANK(O1634,(N1634:P1634,Q1634:AE1634)),0)</f>
        <v>1</v>
      </c>
      <c r="F1634" s="7">
        <f>IF(P1634&gt;0,RANK(P1634,(N1634:P1634,Q1634:AE1634)),0)</f>
        <v>3</v>
      </c>
      <c r="G1634" s="1">
        <f t="shared" si="611"/>
        <v>2028</v>
      </c>
      <c r="H1634" s="2">
        <f t="shared" si="612"/>
        <v>8.4510563820477558E-2</v>
      </c>
      <c r="I1634" s="2"/>
      <c r="J1634" s="2">
        <f t="shared" si="614"/>
        <v>0.41980247530941367</v>
      </c>
      <c r="K1634" s="2">
        <f t="shared" si="615"/>
        <v>0.50431303912989123</v>
      </c>
      <c r="L1634" s="2">
        <f t="shared" si="616"/>
        <v>7.5884485560695089E-2</v>
      </c>
      <c r="M1634" s="2">
        <f t="shared" si="617"/>
        <v>6.9388939039072284E-17</v>
      </c>
      <c r="N1634" s="59">
        <v>10074</v>
      </c>
      <c r="O1634" s="59">
        <v>12102</v>
      </c>
      <c r="P1634" s="59">
        <v>1821</v>
      </c>
      <c r="Q1634" s="59"/>
      <c r="R1634" s="59"/>
      <c r="S1634" s="59"/>
      <c r="T1634" s="59"/>
      <c r="U1634" s="59"/>
      <c r="V1634" s="59"/>
      <c r="W1634" s="59"/>
      <c r="X1634" s="59"/>
      <c r="Y1634" s="59"/>
      <c r="Z1634" s="59"/>
      <c r="AA1634" s="59"/>
      <c r="AB1634" s="59"/>
      <c r="AC1634" s="59"/>
      <c r="AD1634" s="59"/>
      <c r="AE1634" s="59"/>
      <c r="AG1634" s="7">
        <f>IF(Q1634&gt;0,RANK(Q1634,(N1634:P1634,Q1634:AE1634)),0)</f>
        <v>0</v>
      </c>
      <c r="AH1634" s="7">
        <f>IF(R1634&gt;0,RANK(R1634,(N1634:P1634,Q1634:AE1634)),0)</f>
        <v>0</v>
      </c>
      <c r="AI1634" s="7">
        <f>IF(T1634&gt;0,RANK(T1634,(N1634:P1634,Q1634:AE1634)),0)</f>
        <v>0</v>
      </c>
      <c r="AJ1634" s="7">
        <f>IF(S1634&gt;0,RANK(S1634,(N1634:P1634,Q1634:AE1634)),0)</f>
        <v>0</v>
      </c>
      <c r="AK1634" s="2">
        <f t="shared" si="618"/>
        <v>0</v>
      </c>
      <c r="AL1634" s="2">
        <f t="shared" si="619"/>
        <v>0</v>
      </c>
      <c r="AM1634" s="2">
        <f t="shared" si="620"/>
        <v>0</v>
      </c>
      <c r="AN1634" s="2">
        <f t="shared" si="621"/>
        <v>0</v>
      </c>
      <c r="AP1634" t="s">
        <v>1743</v>
      </c>
      <c r="AQ1634" t="s">
        <v>1857</v>
      </c>
      <c r="AR1634">
        <v>8</v>
      </c>
      <c r="AT1634" s="97">
        <v>39</v>
      </c>
      <c r="AU1634" s="99">
        <v>37</v>
      </c>
      <c r="AV1634" s="103">
        <f t="shared" si="601"/>
        <v>39037</v>
      </c>
      <c r="AX1634" s="7" t="s">
        <v>1370</v>
      </c>
    </row>
    <row r="1635" spans="1:50" hidden="1" outlineLevel="1">
      <c r="A1635" t="s">
        <v>1514</v>
      </c>
      <c r="B1635" t="s">
        <v>1857</v>
      </c>
      <c r="C1635" s="1">
        <f t="shared" si="613"/>
        <v>16876</v>
      </c>
      <c r="D1635" s="7">
        <f>IF(N1635&gt;0, RANK(N1635,(N1635:P1635,Q1635:AE1635)),0)</f>
        <v>2</v>
      </c>
      <c r="E1635" s="7">
        <f>IF(O1635&gt;0,RANK(O1635,(N1635:P1635,Q1635:AE1635)),0)</f>
        <v>1</v>
      </c>
      <c r="F1635" s="7">
        <f>IF(P1635&gt;0,RANK(P1635,(N1635:P1635,Q1635:AE1635)),0)</f>
        <v>3</v>
      </c>
      <c r="G1635" s="1">
        <f t="shared" si="611"/>
        <v>1244</v>
      </c>
      <c r="H1635" s="2">
        <f t="shared" si="612"/>
        <v>7.371415027257644E-2</v>
      </c>
      <c r="I1635" s="2"/>
      <c r="J1635" s="2">
        <f t="shared" si="614"/>
        <v>0.41692344157383265</v>
      </c>
      <c r="K1635" s="2">
        <f t="shared" si="615"/>
        <v>0.49063759184640909</v>
      </c>
      <c r="L1635" s="2">
        <f t="shared" si="616"/>
        <v>9.2438966579758239E-2</v>
      </c>
      <c r="M1635" s="2">
        <f t="shared" si="617"/>
        <v>1.3877787807814457E-17</v>
      </c>
      <c r="N1635" s="59">
        <v>7036</v>
      </c>
      <c r="O1635" s="59">
        <v>8280</v>
      </c>
      <c r="P1635" s="59">
        <v>1560</v>
      </c>
      <c r="Q1635" s="59"/>
      <c r="R1635" s="59"/>
      <c r="S1635" s="59"/>
      <c r="T1635" s="59"/>
      <c r="U1635" s="59"/>
      <c r="V1635" s="59"/>
      <c r="W1635" s="59"/>
      <c r="X1635" s="59"/>
      <c r="Y1635" s="59"/>
      <c r="Z1635" s="59"/>
      <c r="AA1635" s="59"/>
      <c r="AB1635" s="59"/>
      <c r="AC1635" s="59"/>
      <c r="AD1635" s="59"/>
      <c r="AE1635" s="59"/>
      <c r="AG1635" s="7">
        <f>IF(Q1635&gt;0,RANK(Q1635,(N1635:P1635,Q1635:AE1635)),0)</f>
        <v>0</v>
      </c>
      <c r="AH1635" s="7">
        <f>IF(R1635&gt;0,RANK(R1635,(N1635:P1635,Q1635:AE1635)),0)</f>
        <v>0</v>
      </c>
      <c r="AI1635" s="7">
        <f>IF(T1635&gt;0,RANK(T1635,(N1635:P1635,Q1635:AE1635)),0)</f>
        <v>0</v>
      </c>
      <c r="AJ1635" s="7">
        <f>IF(S1635&gt;0,RANK(S1635,(N1635:P1635,Q1635:AE1635)),0)</f>
        <v>0</v>
      </c>
      <c r="AK1635" s="2">
        <f t="shared" si="618"/>
        <v>0</v>
      </c>
      <c r="AL1635" s="2">
        <f t="shared" si="619"/>
        <v>0</v>
      </c>
      <c r="AM1635" s="2">
        <f t="shared" si="620"/>
        <v>0</v>
      </c>
      <c r="AN1635" s="2">
        <f t="shared" si="621"/>
        <v>0</v>
      </c>
      <c r="AP1635" t="s">
        <v>1514</v>
      </c>
      <c r="AQ1635" t="s">
        <v>1857</v>
      </c>
      <c r="AR1635">
        <v>5</v>
      </c>
      <c r="AT1635" s="97">
        <v>39</v>
      </c>
      <c r="AU1635" s="99">
        <v>39</v>
      </c>
      <c r="AV1635" s="103">
        <f t="shared" si="601"/>
        <v>39039</v>
      </c>
      <c r="AX1635" s="7" t="s">
        <v>1370</v>
      </c>
    </row>
    <row r="1636" spans="1:50" hidden="1" outlineLevel="1">
      <c r="A1636" t="s">
        <v>327</v>
      </c>
      <c r="B1636" t="s">
        <v>1857</v>
      </c>
      <c r="C1636" s="1">
        <f t="shared" si="613"/>
        <v>36254</v>
      </c>
      <c r="D1636" s="7">
        <f>IF(N1636&gt;0, RANK(N1636,(N1636:P1636,Q1636:AE1636)),0)</f>
        <v>2</v>
      </c>
      <c r="E1636" s="7">
        <f>IF(O1636&gt;0,RANK(O1636,(N1636:P1636,Q1636:AE1636)),0)</f>
        <v>1</v>
      </c>
      <c r="F1636" s="7">
        <f>IF(P1636&gt;0,RANK(P1636,(N1636:P1636,Q1636:AE1636)),0)</f>
        <v>3</v>
      </c>
      <c r="G1636" s="1">
        <f t="shared" si="611"/>
        <v>5710</v>
      </c>
      <c r="H1636" s="2">
        <f t="shared" si="612"/>
        <v>0.15749986208418382</v>
      </c>
      <c r="I1636" s="2"/>
      <c r="J1636" s="2">
        <f t="shared" si="614"/>
        <v>0.37780658685938101</v>
      </c>
      <c r="K1636" s="2">
        <f t="shared" si="615"/>
        <v>0.53530644894356483</v>
      </c>
      <c r="L1636" s="2">
        <f t="shared" si="616"/>
        <v>8.688696419705412E-2</v>
      </c>
      <c r="M1636" s="2">
        <f t="shared" si="617"/>
        <v>9.7144514654701197E-17</v>
      </c>
      <c r="N1636" s="59">
        <v>13697</v>
      </c>
      <c r="O1636" s="59">
        <v>19407</v>
      </c>
      <c r="P1636" s="59">
        <v>3150</v>
      </c>
      <c r="Q1636" s="59"/>
      <c r="R1636" s="59"/>
      <c r="S1636" s="59"/>
      <c r="T1636" s="59"/>
      <c r="U1636" s="59"/>
      <c r="V1636" s="59"/>
      <c r="W1636" s="59"/>
      <c r="X1636" s="59"/>
      <c r="Y1636" s="59"/>
      <c r="Z1636" s="59"/>
      <c r="AA1636" s="59"/>
      <c r="AB1636" s="59"/>
      <c r="AC1636" s="59"/>
      <c r="AD1636" s="59"/>
      <c r="AE1636" s="59"/>
      <c r="AG1636" s="7">
        <f>IF(Q1636&gt;0,RANK(Q1636,(N1636:P1636,Q1636:AE1636)),0)</f>
        <v>0</v>
      </c>
      <c r="AH1636" s="7">
        <f>IF(R1636&gt;0,RANK(R1636,(N1636:P1636,Q1636:AE1636)),0)</f>
        <v>0</v>
      </c>
      <c r="AI1636" s="7">
        <f>IF(T1636&gt;0,RANK(T1636,(N1636:P1636,Q1636:AE1636)),0)</f>
        <v>0</v>
      </c>
      <c r="AJ1636" s="7">
        <f>IF(S1636&gt;0,RANK(S1636,(N1636:P1636,Q1636:AE1636)),0)</f>
        <v>0</v>
      </c>
      <c r="AK1636" s="2">
        <f t="shared" si="618"/>
        <v>0</v>
      </c>
      <c r="AL1636" s="2">
        <f t="shared" si="619"/>
        <v>0</v>
      </c>
      <c r="AM1636" s="2">
        <f t="shared" si="620"/>
        <v>0</v>
      </c>
      <c r="AN1636" s="2">
        <f t="shared" si="621"/>
        <v>0</v>
      </c>
      <c r="AP1636" t="s">
        <v>327</v>
      </c>
      <c r="AQ1636" t="s">
        <v>1857</v>
      </c>
      <c r="AR1636">
        <v>12</v>
      </c>
      <c r="AT1636" s="97">
        <v>39</v>
      </c>
      <c r="AU1636" s="99">
        <v>41</v>
      </c>
      <c r="AV1636" s="103">
        <f t="shared" si="601"/>
        <v>39041</v>
      </c>
      <c r="AX1636" s="7" t="s">
        <v>1370</v>
      </c>
    </row>
    <row r="1637" spans="1:50" hidden="1" outlineLevel="1">
      <c r="A1637" t="s">
        <v>1613</v>
      </c>
      <c r="B1637" t="s">
        <v>1857</v>
      </c>
      <c r="C1637" s="1">
        <f t="shared" si="613"/>
        <v>35272</v>
      </c>
      <c r="D1637" s="7">
        <f>IF(N1637&gt;0, RANK(N1637,(N1637:P1637,Q1637:AE1637)),0)</f>
        <v>1</v>
      </c>
      <c r="E1637" s="7">
        <f>IF(O1637&gt;0,RANK(O1637,(N1637:P1637,Q1637:AE1637)),0)</f>
        <v>2</v>
      </c>
      <c r="F1637" s="7">
        <f>IF(P1637&gt;0,RANK(P1637,(N1637:P1637,Q1637:AE1637)),0)</f>
        <v>3</v>
      </c>
      <c r="G1637" s="1">
        <f t="shared" si="611"/>
        <v>3375</v>
      </c>
      <c r="H1637" s="2">
        <f t="shared" si="612"/>
        <v>9.5684962576547974E-2</v>
      </c>
      <c r="I1637" s="2"/>
      <c r="J1637" s="2">
        <f t="shared" si="614"/>
        <v>0.51289975051031977</v>
      </c>
      <c r="K1637" s="2">
        <f t="shared" si="615"/>
        <v>0.41721478793377181</v>
      </c>
      <c r="L1637" s="2">
        <f t="shared" si="616"/>
        <v>6.9885461555908371E-2</v>
      </c>
      <c r="M1637" s="2">
        <f t="shared" si="617"/>
        <v>4.163336342344337E-17</v>
      </c>
      <c r="N1637" s="59">
        <v>18091</v>
      </c>
      <c r="O1637" s="59">
        <v>14716</v>
      </c>
      <c r="P1637" s="59">
        <v>2465</v>
      </c>
      <c r="Q1637" s="59"/>
      <c r="R1637" s="59"/>
      <c r="S1637" s="59"/>
      <c r="T1637" s="59"/>
      <c r="U1637" s="59"/>
      <c r="V1637" s="59"/>
      <c r="W1637" s="59"/>
      <c r="X1637" s="59"/>
      <c r="Y1637" s="59"/>
      <c r="Z1637" s="59"/>
      <c r="AA1637" s="59"/>
      <c r="AB1637" s="59"/>
      <c r="AC1637" s="59"/>
      <c r="AD1637" s="59"/>
      <c r="AE1637" s="59"/>
      <c r="AG1637" s="7">
        <f>IF(Q1637&gt;0,RANK(Q1637,(N1637:P1637,Q1637:AE1637)),0)</f>
        <v>0</v>
      </c>
      <c r="AH1637" s="7">
        <f>IF(R1637&gt;0,RANK(R1637,(N1637:P1637,Q1637:AE1637)),0)</f>
        <v>0</v>
      </c>
      <c r="AI1637" s="7">
        <f>IF(T1637&gt;0,RANK(T1637,(N1637:P1637,Q1637:AE1637)),0)</f>
        <v>0</v>
      </c>
      <c r="AJ1637" s="7">
        <f>IF(S1637&gt;0,RANK(S1637,(N1637:P1637,Q1637:AE1637)),0)</f>
        <v>0</v>
      </c>
      <c r="AK1637" s="2">
        <f t="shared" si="618"/>
        <v>0</v>
      </c>
      <c r="AL1637" s="2">
        <f t="shared" si="619"/>
        <v>0</v>
      </c>
      <c r="AM1637" s="2">
        <f t="shared" si="620"/>
        <v>0</v>
      </c>
      <c r="AN1637" s="2">
        <f t="shared" si="621"/>
        <v>0</v>
      </c>
      <c r="AP1637" t="s">
        <v>1613</v>
      </c>
      <c r="AQ1637" t="s">
        <v>1857</v>
      </c>
      <c r="AR1637">
        <v>9</v>
      </c>
      <c r="AT1637" s="97">
        <v>39</v>
      </c>
      <c r="AU1637" s="99">
        <v>43</v>
      </c>
      <c r="AV1637" s="103">
        <f t="shared" si="601"/>
        <v>39043</v>
      </c>
      <c r="AX1637" s="7" t="s">
        <v>1370</v>
      </c>
    </row>
    <row r="1638" spans="1:50" hidden="1" outlineLevel="1">
      <c r="A1638" t="s">
        <v>2251</v>
      </c>
      <c r="B1638" t="s">
        <v>1857</v>
      </c>
      <c r="C1638" s="1">
        <f t="shared" si="613"/>
        <v>50226</v>
      </c>
      <c r="D1638" s="7">
        <f>IF(N1638&gt;0, RANK(N1638,(N1638:P1638,Q1638:AE1638)),0)</f>
        <v>2</v>
      </c>
      <c r="E1638" s="7">
        <f>IF(O1638&gt;0,RANK(O1638,(N1638:P1638,Q1638:AE1638)),0)</f>
        <v>1</v>
      </c>
      <c r="F1638" s="7">
        <f>IF(P1638&gt;0,RANK(P1638,(N1638:P1638,Q1638:AE1638)),0)</f>
        <v>3</v>
      </c>
      <c r="G1638" s="1">
        <f t="shared" si="611"/>
        <v>5388</v>
      </c>
      <c r="H1638" s="2">
        <f t="shared" si="612"/>
        <v>0.1072751164735396</v>
      </c>
      <c r="I1638" s="2"/>
      <c r="J1638" s="2">
        <f t="shared" si="614"/>
        <v>0.40889180902321509</v>
      </c>
      <c r="K1638" s="2">
        <f t="shared" si="615"/>
        <v>0.51616692549675469</v>
      </c>
      <c r="L1638" s="2">
        <f t="shared" si="616"/>
        <v>7.4941265480030259E-2</v>
      </c>
      <c r="M1638" s="2">
        <f t="shared" si="617"/>
        <v>-4.163336342344337E-17</v>
      </c>
      <c r="N1638" s="59">
        <v>20537</v>
      </c>
      <c r="O1638" s="59">
        <v>25925</v>
      </c>
      <c r="P1638" s="59">
        <v>3764</v>
      </c>
      <c r="Q1638" s="59"/>
      <c r="R1638" s="59"/>
      <c r="S1638" s="59"/>
      <c r="T1638" s="59"/>
      <c r="U1638" s="59"/>
      <c r="V1638" s="59"/>
      <c r="W1638" s="59"/>
      <c r="X1638" s="59"/>
      <c r="Y1638" s="59"/>
      <c r="Z1638" s="59"/>
      <c r="AA1638" s="59"/>
      <c r="AB1638" s="59"/>
      <c r="AC1638" s="59"/>
      <c r="AD1638" s="59"/>
      <c r="AE1638" s="59"/>
      <c r="AG1638" s="7">
        <f>IF(Q1638&gt;0,RANK(Q1638,(N1638:P1638,Q1638:AE1638)),0)</f>
        <v>0</v>
      </c>
      <c r="AH1638" s="7">
        <f>IF(R1638&gt;0,RANK(R1638,(N1638:P1638,Q1638:AE1638)),0)</f>
        <v>0</v>
      </c>
      <c r="AI1638" s="7">
        <f>IF(T1638&gt;0,RANK(T1638,(N1638:P1638,Q1638:AE1638)),0)</f>
        <v>0</v>
      </c>
      <c r="AJ1638" s="7">
        <f>IF(S1638&gt;0,RANK(S1638,(N1638:P1638,Q1638:AE1638)),0)</f>
        <v>0</v>
      </c>
      <c r="AK1638" s="2">
        <f t="shared" si="618"/>
        <v>0</v>
      </c>
      <c r="AL1638" s="2">
        <f t="shared" si="619"/>
        <v>0</v>
      </c>
      <c r="AM1638" s="2">
        <f t="shared" si="620"/>
        <v>0</v>
      </c>
      <c r="AN1638" s="2">
        <f t="shared" si="621"/>
        <v>0</v>
      </c>
      <c r="AP1638" t="s">
        <v>2251</v>
      </c>
      <c r="AQ1638" t="s">
        <v>1857</v>
      </c>
      <c r="AR1638">
        <v>7</v>
      </c>
      <c r="AT1638" s="97">
        <v>39</v>
      </c>
      <c r="AU1638" s="99">
        <v>45</v>
      </c>
      <c r="AV1638" s="103">
        <f t="shared" si="601"/>
        <v>39045</v>
      </c>
      <c r="AX1638" s="7" t="s">
        <v>1370</v>
      </c>
    </row>
    <row r="1639" spans="1:50" hidden="1" outlineLevel="1">
      <c r="A1639" t="s">
        <v>1177</v>
      </c>
      <c r="B1639" t="s">
        <v>1857</v>
      </c>
      <c r="C1639" s="1">
        <f t="shared" si="613"/>
        <v>10013</v>
      </c>
      <c r="D1639" s="7">
        <f>IF(N1639&gt;0, RANK(N1639,(N1639:P1639,Q1639:AE1639)),0)</f>
        <v>2</v>
      </c>
      <c r="E1639" s="7">
        <f>IF(O1639&gt;0,RANK(O1639,(N1639:P1639,Q1639:AE1639)),0)</f>
        <v>1</v>
      </c>
      <c r="F1639" s="7">
        <f>IF(P1639&gt;0,RANK(P1639,(N1639:P1639,Q1639:AE1639)),0)</f>
        <v>3</v>
      </c>
      <c r="G1639" s="1">
        <f t="shared" si="611"/>
        <v>2229</v>
      </c>
      <c r="H1639" s="2">
        <f t="shared" si="612"/>
        <v>0.22261060621192449</v>
      </c>
      <c r="I1639" s="2"/>
      <c r="J1639" s="2">
        <f t="shared" si="614"/>
        <v>0.36442624588035555</v>
      </c>
      <c r="K1639" s="2">
        <f t="shared" si="615"/>
        <v>0.58703685209228007</v>
      </c>
      <c r="L1639" s="2">
        <f t="shared" si="616"/>
        <v>4.8536902027364423E-2</v>
      </c>
      <c r="M1639" s="2">
        <f t="shared" si="617"/>
        <v>-4.163336342344337E-17</v>
      </c>
      <c r="N1639" s="59">
        <v>3649</v>
      </c>
      <c r="O1639" s="59">
        <v>5878</v>
      </c>
      <c r="P1639" s="59">
        <v>486</v>
      </c>
      <c r="Q1639" s="59"/>
      <c r="R1639" s="59"/>
      <c r="S1639" s="59"/>
      <c r="T1639" s="59"/>
      <c r="U1639" s="59"/>
      <c r="V1639" s="59"/>
      <c r="W1639" s="59"/>
      <c r="X1639" s="59"/>
      <c r="Y1639" s="59"/>
      <c r="Z1639" s="59"/>
      <c r="AA1639" s="59"/>
      <c r="AB1639" s="59"/>
      <c r="AC1639" s="59"/>
      <c r="AD1639" s="59"/>
      <c r="AE1639" s="59"/>
      <c r="AG1639" s="7">
        <f>IF(Q1639&gt;0,RANK(Q1639,(N1639:P1639,Q1639:AE1639)),0)</f>
        <v>0</v>
      </c>
      <c r="AH1639" s="7">
        <f>IF(R1639&gt;0,RANK(R1639,(N1639:P1639,Q1639:AE1639)),0)</f>
        <v>0</v>
      </c>
      <c r="AI1639" s="7">
        <f>IF(T1639&gt;0,RANK(T1639,(N1639:P1639,Q1639:AE1639)),0)</f>
        <v>0</v>
      </c>
      <c r="AJ1639" s="7">
        <f>IF(S1639&gt;0,RANK(S1639,(N1639:P1639,Q1639:AE1639)),0)</f>
        <v>0</v>
      </c>
      <c r="AK1639" s="2">
        <f t="shared" si="618"/>
        <v>0</v>
      </c>
      <c r="AL1639" s="2">
        <f t="shared" si="619"/>
        <v>0</v>
      </c>
      <c r="AM1639" s="2">
        <f t="shared" si="620"/>
        <v>0</v>
      </c>
      <c r="AN1639" s="2">
        <f t="shared" si="621"/>
        <v>0</v>
      </c>
      <c r="AP1639" t="s">
        <v>1177</v>
      </c>
      <c r="AQ1639" t="s">
        <v>1857</v>
      </c>
      <c r="AR1639">
        <v>7</v>
      </c>
      <c r="AT1639" s="97">
        <v>39</v>
      </c>
      <c r="AU1639" s="99">
        <v>47</v>
      </c>
      <c r="AV1639" s="103">
        <f t="shared" si="601"/>
        <v>39047</v>
      </c>
      <c r="AX1639" s="7" t="s">
        <v>1370</v>
      </c>
    </row>
    <row r="1640" spans="1:50" hidden="1" outlineLevel="1">
      <c r="A1640" t="s">
        <v>1785</v>
      </c>
      <c r="B1640" t="s">
        <v>1857</v>
      </c>
      <c r="C1640" s="1">
        <f t="shared" si="613"/>
        <v>418009</v>
      </c>
      <c r="D1640" s="7">
        <f>IF(N1640&gt;0, RANK(N1640,(N1640:P1640,Q1640:AE1640)),0)</f>
        <v>1</v>
      </c>
      <c r="E1640" s="7">
        <f>IF(O1640&gt;0,RANK(O1640,(N1640:P1640,Q1640:AE1640)),0)</f>
        <v>2</v>
      </c>
      <c r="F1640" s="7">
        <f>IF(P1640&gt;0,RANK(P1640,(N1640:P1640,Q1640:AE1640)),0)</f>
        <v>3</v>
      </c>
      <c r="G1640" s="1">
        <f t="shared" si="611"/>
        <v>14737</v>
      </c>
      <c r="H1640" s="2">
        <f t="shared" si="612"/>
        <v>3.5255221777521537E-2</v>
      </c>
      <c r="I1640" s="2"/>
      <c r="J1640" s="2">
        <f t="shared" si="614"/>
        <v>0.48256377255035177</v>
      </c>
      <c r="K1640" s="2">
        <f t="shared" si="615"/>
        <v>0.44730855077283027</v>
      </c>
      <c r="L1640" s="2">
        <f t="shared" si="616"/>
        <v>7.0127676676817963E-2</v>
      </c>
      <c r="M1640" s="2">
        <f t="shared" si="617"/>
        <v>0</v>
      </c>
      <c r="N1640" s="59">
        <v>201716</v>
      </c>
      <c r="O1640" s="59">
        <v>186979</v>
      </c>
      <c r="P1640" s="59">
        <v>29314</v>
      </c>
      <c r="Q1640" s="59"/>
      <c r="R1640" s="59"/>
      <c r="S1640" s="59"/>
      <c r="T1640" s="59"/>
      <c r="U1640" s="59"/>
      <c r="V1640" s="59"/>
      <c r="W1640" s="59"/>
      <c r="X1640" s="59"/>
      <c r="Y1640" s="59"/>
      <c r="Z1640" s="59"/>
      <c r="AA1640" s="59"/>
      <c r="AB1640" s="59"/>
      <c r="AC1640" s="59"/>
      <c r="AD1640" s="59"/>
      <c r="AE1640" s="59"/>
      <c r="AG1640" s="7">
        <f>IF(Q1640&gt;0,RANK(Q1640,(N1640:P1640,Q1640:AE1640)),0)</f>
        <v>0</v>
      </c>
      <c r="AH1640" s="7">
        <f>IF(R1640&gt;0,RANK(R1640,(N1640:P1640,Q1640:AE1640)),0)</f>
        <v>0</v>
      </c>
      <c r="AI1640" s="7">
        <f>IF(T1640&gt;0,RANK(T1640,(N1640:P1640,Q1640:AE1640)),0)</f>
        <v>0</v>
      </c>
      <c r="AJ1640" s="7">
        <f>IF(S1640&gt;0,RANK(S1640,(N1640:P1640,Q1640:AE1640)),0)</f>
        <v>0</v>
      </c>
      <c r="AK1640" s="2">
        <f t="shared" si="618"/>
        <v>0</v>
      </c>
      <c r="AL1640" s="2">
        <f t="shared" si="619"/>
        <v>0</v>
      </c>
      <c r="AM1640" s="2">
        <f t="shared" si="620"/>
        <v>0</v>
      </c>
      <c r="AN1640" s="2">
        <f t="shared" si="621"/>
        <v>0</v>
      </c>
      <c r="AP1640" t="s">
        <v>1785</v>
      </c>
      <c r="AQ1640" t="s">
        <v>1857</v>
      </c>
      <c r="AR1640">
        <v>0</v>
      </c>
      <c r="AT1640" s="97">
        <v>39</v>
      </c>
      <c r="AU1640" s="99">
        <v>49</v>
      </c>
      <c r="AV1640" s="103">
        <f t="shared" si="601"/>
        <v>39049</v>
      </c>
      <c r="AX1640" s="7" t="s">
        <v>1370</v>
      </c>
    </row>
    <row r="1641" spans="1:50" hidden="1" outlineLevel="1">
      <c r="A1641" t="s">
        <v>1415</v>
      </c>
      <c r="B1641" t="s">
        <v>1857</v>
      </c>
      <c r="C1641" s="1">
        <f t="shared" si="613"/>
        <v>18368</v>
      </c>
      <c r="D1641" s="7">
        <f>IF(N1641&gt;0, RANK(N1641,(N1641:P1641,Q1641:AE1641)),0)</f>
        <v>1</v>
      </c>
      <c r="E1641" s="7">
        <f>IF(O1641&gt;0,RANK(O1641,(N1641:P1641,Q1641:AE1641)),0)</f>
        <v>2</v>
      </c>
      <c r="F1641" s="7">
        <f>IF(P1641&gt;0,RANK(P1641,(N1641:P1641,Q1641:AE1641)),0)</f>
        <v>3</v>
      </c>
      <c r="G1641" s="1">
        <f t="shared" si="611"/>
        <v>973</v>
      </c>
      <c r="H1641" s="2">
        <f t="shared" si="612"/>
        <v>5.2972560975609755E-2</v>
      </c>
      <c r="I1641" s="2"/>
      <c r="J1641" s="2">
        <f t="shared" si="614"/>
        <v>0.48252395470383275</v>
      </c>
      <c r="K1641" s="2">
        <f t="shared" si="615"/>
        <v>0.42955139372822299</v>
      </c>
      <c r="L1641" s="2">
        <f t="shared" si="616"/>
        <v>8.7924651567944254E-2</v>
      </c>
      <c r="M1641" s="2">
        <f t="shared" si="617"/>
        <v>6.9388939039072284E-17</v>
      </c>
      <c r="N1641" s="59">
        <v>8863</v>
      </c>
      <c r="O1641" s="59">
        <v>7890</v>
      </c>
      <c r="P1641" s="59">
        <v>1615</v>
      </c>
      <c r="Q1641" s="59"/>
      <c r="R1641" s="59"/>
      <c r="S1641" s="59"/>
      <c r="T1641" s="59"/>
      <c r="U1641" s="59"/>
      <c r="V1641" s="59"/>
      <c r="W1641" s="59"/>
      <c r="X1641" s="59"/>
      <c r="Y1641" s="59"/>
      <c r="Z1641" s="59"/>
      <c r="AA1641" s="59"/>
      <c r="AB1641" s="59"/>
      <c r="AC1641" s="59"/>
      <c r="AD1641" s="59"/>
      <c r="AE1641" s="59"/>
      <c r="AG1641" s="7">
        <f>IF(Q1641&gt;0,RANK(Q1641,(N1641:P1641,Q1641:AE1641)),0)</f>
        <v>0</v>
      </c>
      <c r="AH1641" s="7">
        <f>IF(R1641&gt;0,RANK(R1641,(N1641:P1641,Q1641:AE1641)),0)</f>
        <v>0</v>
      </c>
      <c r="AI1641" s="7">
        <f>IF(T1641&gt;0,RANK(T1641,(N1641:P1641,Q1641:AE1641)),0)</f>
        <v>0</v>
      </c>
      <c r="AJ1641" s="7">
        <f>IF(S1641&gt;0,RANK(S1641,(N1641:P1641,Q1641:AE1641)),0)</f>
        <v>0</v>
      </c>
      <c r="AK1641" s="2">
        <f t="shared" si="618"/>
        <v>0</v>
      </c>
      <c r="AL1641" s="2">
        <f t="shared" si="619"/>
        <v>0</v>
      </c>
      <c r="AM1641" s="2">
        <f t="shared" si="620"/>
        <v>0</v>
      </c>
      <c r="AN1641" s="2">
        <f t="shared" si="621"/>
        <v>0</v>
      </c>
      <c r="AP1641" t="s">
        <v>1415</v>
      </c>
      <c r="AQ1641" t="s">
        <v>1857</v>
      </c>
      <c r="AR1641">
        <v>5</v>
      </c>
      <c r="AT1641" s="97">
        <v>39</v>
      </c>
      <c r="AU1641" s="99">
        <v>51</v>
      </c>
      <c r="AV1641" s="103">
        <f t="shared" ref="AV1641:AV1703" si="622">1000*AT1641+AU1641</f>
        <v>39051</v>
      </c>
      <c r="AX1641" s="7" t="s">
        <v>1370</v>
      </c>
    </row>
    <row r="1642" spans="1:50" hidden="1" outlineLevel="1">
      <c r="A1642" t="s">
        <v>847</v>
      </c>
      <c r="B1642" t="s">
        <v>1857</v>
      </c>
      <c r="C1642" s="1">
        <f t="shared" si="613"/>
        <v>13403</v>
      </c>
      <c r="D1642" s="7">
        <f>IF(N1642&gt;0, RANK(N1642,(N1642:P1642,Q1642:AE1642)),0)</f>
        <v>1</v>
      </c>
      <c r="E1642" s="7">
        <f>IF(O1642&gt;0,RANK(O1642,(N1642:P1642,Q1642:AE1642)),0)</f>
        <v>2</v>
      </c>
      <c r="F1642" s="7">
        <f>IF(P1642&gt;0,RANK(P1642,(N1642:P1642,Q1642:AE1642)),0)</f>
        <v>3</v>
      </c>
      <c r="G1642" s="1">
        <f t="shared" si="611"/>
        <v>160</v>
      </c>
      <c r="H1642" s="2">
        <f t="shared" si="612"/>
        <v>1.1937625904648213E-2</v>
      </c>
      <c r="I1642" s="2"/>
      <c r="J1642" s="2">
        <f t="shared" si="614"/>
        <v>0.47683354472879208</v>
      </c>
      <c r="K1642" s="2">
        <f t="shared" si="615"/>
        <v>0.46489591882414383</v>
      </c>
      <c r="L1642" s="2">
        <f t="shared" si="616"/>
        <v>5.8270536447064092E-2</v>
      </c>
      <c r="M1642" s="2">
        <f t="shared" si="617"/>
        <v>-5.5511151231257827E-17</v>
      </c>
      <c r="N1642" s="59">
        <v>6391</v>
      </c>
      <c r="O1642" s="59">
        <v>6231</v>
      </c>
      <c r="P1642" s="59">
        <v>781</v>
      </c>
      <c r="Q1642" s="59"/>
      <c r="R1642" s="59"/>
      <c r="S1642" s="59"/>
      <c r="T1642" s="59"/>
      <c r="U1642" s="59"/>
      <c r="V1642" s="59"/>
      <c r="W1642" s="59"/>
      <c r="X1642" s="59"/>
      <c r="Y1642" s="59"/>
      <c r="Z1642" s="59"/>
      <c r="AA1642" s="59"/>
      <c r="AB1642" s="59"/>
      <c r="AC1642" s="59"/>
      <c r="AD1642" s="59"/>
      <c r="AE1642" s="59"/>
      <c r="AG1642" s="7">
        <f>IF(Q1642&gt;0,RANK(Q1642,(N1642:P1642,Q1642:AE1642)),0)</f>
        <v>0</v>
      </c>
      <c r="AH1642" s="7">
        <f>IF(R1642&gt;0,RANK(R1642,(N1642:P1642,Q1642:AE1642)),0)</f>
        <v>0</v>
      </c>
      <c r="AI1642" s="7">
        <f>IF(T1642&gt;0,RANK(T1642,(N1642:P1642,Q1642:AE1642)),0)</f>
        <v>0</v>
      </c>
      <c r="AJ1642" s="7">
        <f>IF(S1642&gt;0,RANK(S1642,(N1642:P1642,Q1642:AE1642)),0)</f>
        <v>0</v>
      </c>
      <c r="AK1642" s="2">
        <f t="shared" si="618"/>
        <v>0</v>
      </c>
      <c r="AL1642" s="2">
        <f t="shared" si="619"/>
        <v>0</v>
      </c>
      <c r="AM1642" s="2">
        <f t="shared" si="620"/>
        <v>0</v>
      </c>
      <c r="AN1642" s="2">
        <f t="shared" si="621"/>
        <v>0</v>
      </c>
      <c r="AP1642" t="s">
        <v>847</v>
      </c>
      <c r="AQ1642" t="s">
        <v>1857</v>
      </c>
      <c r="AR1642">
        <v>6</v>
      </c>
      <c r="AT1642" s="97">
        <v>39</v>
      </c>
      <c r="AU1642" s="99">
        <v>53</v>
      </c>
      <c r="AV1642" s="103">
        <f t="shared" si="622"/>
        <v>39053</v>
      </c>
      <c r="AX1642" s="7" t="s">
        <v>1370</v>
      </c>
    </row>
    <row r="1643" spans="1:50" hidden="1" outlineLevel="1">
      <c r="A1643" t="s">
        <v>2304</v>
      </c>
      <c r="B1643" t="s">
        <v>1857</v>
      </c>
      <c r="C1643" s="1">
        <f t="shared" si="613"/>
        <v>37069</v>
      </c>
      <c r="D1643" s="7">
        <f>IF(N1643&gt;0, RANK(N1643,(N1643:P1643,Q1643:AE1643)),0)</f>
        <v>2</v>
      </c>
      <c r="E1643" s="7">
        <f>IF(O1643&gt;0,RANK(O1643,(N1643:P1643,Q1643:AE1643)),0)</f>
        <v>1</v>
      </c>
      <c r="F1643" s="7">
        <f>IF(P1643&gt;0,RANK(P1643,(N1643:P1643,Q1643:AE1643)),0)</f>
        <v>3</v>
      </c>
      <c r="G1643" s="1">
        <f t="shared" si="611"/>
        <v>3469</v>
      </c>
      <c r="H1643" s="2">
        <f t="shared" si="612"/>
        <v>9.3582238528150202E-2</v>
      </c>
      <c r="I1643" s="2"/>
      <c r="J1643" s="2">
        <f t="shared" si="614"/>
        <v>0.42534192991448377</v>
      </c>
      <c r="K1643" s="2">
        <f t="shared" si="615"/>
        <v>0.518924168442634</v>
      </c>
      <c r="L1643" s="2">
        <f t="shared" si="616"/>
        <v>5.5733901642882194E-2</v>
      </c>
      <c r="M1643" s="2">
        <f t="shared" si="617"/>
        <v>-2.7755575615628914E-17</v>
      </c>
      <c r="N1643" s="59">
        <v>15767</v>
      </c>
      <c r="O1643" s="59">
        <v>19236</v>
      </c>
      <c r="P1643" s="59">
        <v>2066</v>
      </c>
      <c r="Q1643" s="59"/>
      <c r="R1643" s="59"/>
      <c r="S1643" s="59"/>
      <c r="T1643" s="59"/>
      <c r="U1643" s="59"/>
      <c r="V1643" s="59"/>
      <c r="W1643" s="59"/>
      <c r="X1643" s="59"/>
      <c r="Y1643" s="59"/>
      <c r="Z1643" s="59"/>
      <c r="AA1643" s="59"/>
      <c r="AB1643" s="59"/>
      <c r="AC1643" s="59"/>
      <c r="AD1643" s="59"/>
      <c r="AE1643" s="59"/>
      <c r="AG1643" s="7">
        <f>IF(Q1643&gt;0,RANK(Q1643,(N1643:P1643,Q1643:AE1643)),0)</f>
        <v>0</v>
      </c>
      <c r="AH1643" s="7">
        <f>IF(R1643&gt;0,RANK(R1643,(N1643:P1643,Q1643:AE1643)),0)</f>
        <v>0</v>
      </c>
      <c r="AI1643" s="7">
        <f>IF(T1643&gt;0,RANK(T1643,(N1643:P1643,Q1643:AE1643)),0)</f>
        <v>0</v>
      </c>
      <c r="AJ1643" s="7">
        <f>IF(S1643&gt;0,RANK(S1643,(N1643:P1643,Q1643:AE1643)),0)</f>
        <v>0</v>
      </c>
      <c r="AK1643" s="2">
        <f t="shared" si="618"/>
        <v>0</v>
      </c>
      <c r="AL1643" s="2">
        <f t="shared" si="619"/>
        <v>0</v>
      </c>
      <c r="AM1643" s="2">
        <f t="shared" si="620"/>
        <v>0</v>
      </c>
      <c r="AN1643" s="2">
        <f t="shared" si="621"/>
        <v>0</v>
      </c>
      <c r="AP1643" t="s">
        <v>2304</v>
      </c>
      <c r="AQ1643" t="s">
        <v>1857</v>
      </c>
      <c r="AR1643">
        <v>14</v>
      </c>
      <c r="AT1643" s="97">
        <v>39</v>
      </c>
      <c r="AU1643" s="99">
        <v>55</v>
      </c>
      <c r="AV1643" s="103">
        <f t="shared" si="622"/>
        <v>39055</v>
      </c>
      <c r="AX1643" s="7" t="s">
        <v>1370</v>
      </c>
    </row>
    <row r="1644" spans="1:50" hidden="1" outlineLevel="1">
      <c r="A1644" t="s">
        <v>1999</v>
      </c>
      <c r="B1644" t="s">
        <v>1857</v>
      </c>
      <c r="C1644" s="1">
        <f t="shared" si="613"/>
        <v>59708</v>
      </c>
      <c r="D1644" s="7">
        <f>IF(N1644&gt;0, RANK(N1644,(N1644:P1644,Q1644:AE1644)),0)</f>
        <v>2</v>
      </c>
      <c r="E1644" s="7">
        <f>IF(O1644&gt;0,RANK(O1644,(N1644:P1644,Q1644:AE1644)),0)</f>
        <v>1</v>
      </c>
      <c r="F1644" s="7">
        <f>IF(P1644&gt;0,RANK(P1644,(N1644:P1644,Q1644:AE1644)),0)</f>
        <v>3</v>
      </c>
      <c r="G1644" s="1">
        <f t="shared" si="611"/>
        <v>5588</v>
      </c>
      <c r="H1644" s="2">
        <f t="shared" si="612"/>
        <v>9.358879882092852E-2</v>
      </c>
      <c r="I1644" s="2"/>
      <c r="J1644" s="2">
        <f t="shared" si="614"/>
        <v>0.4294734373953239</v>
      </c>
      <c r="K1644" s="2">
        <f t="shared" si="615"/>
        <v>0.52306223621625247</v>
      </c>
      <c r="L1644" s="2">
        <f t="shared" si="616"/>
        <v>4.7464326388423662E-2</v>
      </c>
      <c r="M1644" s="2">
        <f t="shared" si="617"/>
        <v>-9.0205620750793969E-17</v>
      </c>
      <c r="N1644" s="59">
        <v>25643</v>
      </c>
      <c r="O1644" s="59">
        <v>31231</v>
      </c>
      <c r="P1644" s="59">
        <v>2834</v>
      </c>
      <c r="Q1644" s="59"/>
      <c r="R1644" s="59"/>
      <c r="S1644" s="59"/>
      <c r="T1644" s="59"/>
      <c r="U1644" s="59"/>
      <c r="V1644" s="59"/>
      <c r="W1644" s="59"/>
      <c r="X1644" s="59"/>
      <c r="Y1644" s="59"/>
      <c r="Z1644" s="59"/>
      <c r="AA1644" s="59"/>
      <c r="AB1644" s="59"/>
      <c r="AC1644" s="59"/>
      <c r="AD1644" s="59"/>
      <c r="AE1644" s="59"/>
      <c r="AG1644" s="7">
        <f>IF(Q1644&gt;0,RANK(Q1644,(N1644:P1644,Q1644:AE1644)),0)</f>
        <v>0</v>
      </c>
      <c r="AH1644" s="7">
        <f>IF(R1644&gt;0,RANK(R1644,(N1644:P1644,Q1644:AE1644)),0)</f>
        <v>0</v>
      </c>
      <c r="AI1644" s="7">
        <f>IF(T1644&gt;0,RANK(T1644,(N1644:P1644,Q1644:AE1644)),0)</f>
        <v>0</v>
      </c>
      <c r="AJ1644" s="7">
        <f>IF(S1644&gt;0,RANK(S1644,(N1644:P1644,Q1644:AE1644)),0)</f>
        <v>0</v>
      </c>
      <c r="AK1644" s="2">
        <f t="shared" si="618"/>
        <v>0</v>
      </c>
      <c r="AL1644" s="2">
        <f t="shared" si="619"/>
        <v>0</v>
      </c>
      <c r="AM1644" s="2">
        <f t="shared" si="620"/>
        <v>0</v>
      </c>
      <c r="AN1644" s="2">
        <f t="shared" si="621"/>
        <v>0</v>
      </c>
      <c r="AP1644" t="s">
        <v>1999</v>
      </c>
      <c r="AQ1644" t="s">
        <v>1857</v>
      </c>
      <c r="AR1644">
        <v>7</v>
      </c>
      <c r="AT1644" s="97">
        <v>39</v>
      </c>
      <c r="AU1644" s="99">
        <v>57</v>
      </c>
      <c r="AV1644" s="103">
        <f t="shared" si="622"/>
        <v>39057</v>
      </c>
      <c r="AX1644" s="7" t="s">
        <v>1370</v>
      </c>
    </row>
    <row r="1645" spans="1:50" hidden="1" outlineLevel="1">
      <c r="A1645" t="s">
        <v>577</v>
      </c>
      <c r="B1645" t="s">
        <v>1857</v>
      </c>
      <c r="C1645" s="1">
        <f t="shared" si="613"/>
        <v>16106</v>
      </c>
      <c r="D1645" s="7">
        <f>IF(N1645&gt;0, RANK(N1645,(N1645:P1645,Q1645:AE1645)),0)</f>
        <v>1</v>
      </c>
      <c r="E1645" s="7">
        <f>IF(O1645&gt;0,RANK(O1645,(N1645:P1645,Q1645:AE1645)),0)</f>
        <v>2</v>
      </c>
      <c r="F1645" s="7">
        <f>IF(P1645&gt;0,RANK(P1645,(N1645:P1645,Q1645:AE1645)),0)</f>
        <v>3</v>
      </c>
      <c r="G1645" s="1">
        <f t="shared" si="611"/>
        <v>198</v>
      </c>
      <c r="H1645" s="2">
        <f t="shared" si="612"/>
        <v>1.2293555196821061E-2</v>
      </c>
      <c r="I1645" s="2"/>
      <c r="J1645" s="2">
        <f t="shared" si="614"/>
        <v>0.4593940146529244</v>
      </c>
      <c r="K1645" s="2">
        <f t="shared" si="615"/>
        <v>0.44710045945610333</v>
      </c>
      <c r="L1645" s="2">
        <f t="shared" si="616"/>
        <v>9.3505525890972302E-2</v>
      </c>
      <c r="M1645" s="2">
        <f t="shared" si="617"/>
        <v>-2.7755575615628914E-17</v>
      </c>
      <c r="N1645" s="59">
        <v>7399</v>
      </c>
      <c r="O1645" s="59">
        <v>7201</v>
      </c>
      <c r="P1645" s="59">
        <v>1506</v>
      </c>
      <c r="Q1645" s="59"/>
      <c r="R1645" s="59"/>
      <c r="S1645" s="59"/>
      <c r="T1645" s="59"/>
      <c r="U1645" s="59"/>
      <c r="V1645" s="59"/>
      <c r="W1645" s="59"/>
      <c r="X1645" s="59"/>
      <c r="Y1645" s="59"/>
      <c r="Z1645" s="59"/>
      <c r="AA1645" s="59"/>
      <c r="AB1645" s="59"/>
      <c r="AC1645" s="59"/>
      <c r="AD1645" s="59"/>
      <c r="AE1645" s="59"/>
      <c r="AG1645" s="7">
        <f>IF(Q1645&gt;0,RANK(Q1645,(N1645:P1645,Q1645:AE1645)),0)</f>
        <v>0</v>
      </c>
      <c r="AH1645" s="7">
        <f>IF(R1645&gt;0,RANK(R1645,(N1645:P1645,Q1645:AE1645)),0)</f>
        <v>0</v>
      </c>
      <c r="AI1645" s="7">
        <f>IF(T1645&gt;0,RANK(T1645,(N1645:P1645,Q1645:AE1645)),0)</f>
        <v>0</v>
      </c>
      <c r="AJ1645" s="7">
        <f>IF(S1645&gt;0,RANK(S1645,(N1645:P1645,Q1645:AE1645)),0)</f>
        <v>0</v>
      </c>
      <c r="AK1645" s="2">
        <f t="shared" si="618"/>
        <v>0</v>
      </c>
      <c r="AL1645" s="2">
        <f t="shared" si="619"/>
        <v>0</v>
      </c>
      <c r="AM1645" s="2">
        <f t="shared" si="620"/>
        <v>0</v>
      </c>
      <c r="AN1645" s="2">
        <f t="shared" si="621"/>
        <v>0</v>
      </c>
      <c r="AP1645" t="s">
        <v>577</v>
      </c>
      <c r="AQ1645" t="s">
        <v>1857</v>
      </c>
      <c r="AR1645">
        <v>18</v>
      </c>
      <c r="AT1645" s="97">
        <v>39</v>
      </c>
      <c r="AU1645" s="99">
        <v>59</v>
      </c>
      <c r="AV1645" s="103">
        <f t="shared" si="622"/>
        <v>39059</v>
      </c>
      <c r="AX1645" s="7" t="s">
        <v>1370</v>
      </c>
    </row>
    <row r="1646" spans="1:50" hidden="1" outlineLevel="1">
      <c r="A1646" t="s">
        <v>1893</v>
      </c>
      <c r="B1646" t="s">
        <v>1857</v>
      </c>
      <c r="C1646" s="1">
        <f t="shared" si="613"/>
        <v>394049</v>
      </c>
      <c r="D1646" s="7">
        <f>IF(N1646&gt;0, RANK(N1646,(N1646:P1646,Q1646:AE1646)),0)</f>
        <v>1</v>
      </c>
      <c r="E1646" s="7">
        <f>IF(O1646&gt;0,RANK(O1646,(N1646:P1646,Q1646:AE1646)),0)</f>
        <v>2</v>
      </c>
      <c r="F1646" s="7">
        <f>IF(P1646&gt;0,RANK(P1646,(N1646:P1646,Q1646:AE1646)),0)</f>
        <v>3</v>
      </c>
      <c r="G1646" s="1">
        <f t="shared" si="611"/>
        <v>4321</v>
      </c>
      <c r="H1646" s="2">
        <f t="shared" si="612"/>
        <v>1.0965641328870268E-2</v>
      </c>
      <c r="I1646" s="2"/>
      <c r="J1646" s="2">
        <f t="shared" si="614"/>
        <v>0.46999484835642269</v>
      </c>
      <c r="K1646" s="2">
        <f t="shared" si="615"/>
        <v>0.4590292070275524</v>
      </c>
      <c r="L1646" s="2">
        <f t="shared" si="616"/>
        <v>7.0975944616024911E-2</v>
      </c>
      <c r="M1646" s="2">
        <f t="shared" si="617"/>
        <v>0</v>
      </c>
      <c r="N1646" s="59">
        <v>185201</v>
      </c>
      <c r="O1646" s="59">
        <v>180880</v>
      </c>
      <c r="P1646" s="59">
        <v>27968</v>
      </c>
      <c r="Q1646" s="59"/>
      <c r="R1646" s="59"/>
      <c r="S1646" s="59"/>
      <c r="T1646" s="59"/>
      <c r="U1646" s="59"/>
      <c r="V1646" s="59"/>
      <c r="W1646" s="59"/>
      <c r="X1646" s="59"/>
      <c r="Y1646" s="59"/>
      <c r="Z1646" s="59"/>
      <c r="AA1646" s="59"/>
      <c r="AB1646" s="59"/>
      <c r="AC1646" s="59"/>
      <c r="AD1646" s="59"/>
      <c r="AE1646" s="59"/>
      <c r="AG1646" s="7">
        <f>IF(Q1646&gt;0,RANK(Q1646,(N1646:P1646,Q1646:AE1646)),0)</f>
        <v>0</v>
      </c>
      <c r="AH1646" s="7">
        <f>IF(R1646&gt;0,RANK(R1646,(N1646:P1646,Q1646:AE1646)),0)</f>
        <v>0</v>
      </c>
      <c r="AI1646" s="7">
        <f>IF(T1646&gt;0,RANK(T1646,(N1646:P1646,Q1646:AE1646)),0)</f>
        <v>0</v>
      </c>
      <c r="AJ1646" s="7">
        <f>IF(S1646&gt;0,RANK(S1646,(N1646:P1646,Q1646:AE1646)),0)</f>
        <v>0</v>
      </c>
      <c r="AK1646" s="2">
        <f t="shared" si="618"/>
        <v>0</v>
      </c>
      <c r="AL1646" s="2">
        <f t="shared" si="619"/>
        <v>0</v>
      </c>
      <c r="AM1646" s="2">
        <f t="shared" si="620"/>
        <v>0</v>
      </c>
      <c r="AN1646" s="2">
        <f t="shared" si="621"/>
        <v>0</v>
      </c>
      <c r="AP1646" t="s">
        <v>1893</v>
      </c>
      <c r="AQ1646" t="s">
        <v>1857</v>
      </c>
      <c r="AR1646">
        <v>0</v>
      </c>
      <c r="AT1646" s="97">
        <v>39</v>
      </c>
      <c r="AU1646" s="99">
        <v>61</v>
      </c>
      <c r="AV1646" s="103">
        <f t="shared" si="622"/>
        <v>39061</v>
      </c>
      <c r="AX1646" s="7" t="s">
        <v>1370</v>
      </c>
    </row>
    <row r="1647" spans="1:50" hidden="1" outlineLevel="1">
      <c r="A1647" t="s">
        <v>1521</v>
      </c>
      <c r="B1647" t="s">
        <v>1857</v>
      </c>
      <c r="C1647" s="1">
        <f t="shared" si="613"/>
        <v>30647</v>
      </c>
      <c r="D1647" s="7">
        <f>IF(N1647&gt;0, RANK(N1647,(N1647:P1647,Q1647:AE1647)),0)</f>
        <v>2</v>
      </c>
      <c r="E1647" s="7">
        <f>IF(O1647&gt;0,RANK(O1647,(N1647:P1647,Q1647:AE1647)),0)</f>
        <v>1</v>
      </c>
      <c r="F1647" s="7">
        <f>IF(P1647&gt;0,RANK(P1647,(N1647:P1647,Q1647:AE1647)),0)</f>
        <v>3</v>
      </c>
      <c r="G1647" s="1">
        <f t="shared" si="611"/>
        <v>4275</v>
      </c>
      <c r="H1647" s="2">
        <f t="shared" si="612"/>
        <v>0.13949163050216987</v>
      </c>
      <c r="I1647" s="2"/>
      <c r="J1647" s="2">
        <f t="shared" si="614"/>
        <v>0.3927627500244722</v>
      </c>
      <c r="K1647" s="2">
        <f t="shared" si="615"/>
        <v>0.53225438052664209</v>
      </c>
      <c r="L1647" s="2">
        <f t="shared" si="616"/>
        <v>7.49828694488857E-2</v>
      </c>
      <c r="M1647" s="2">
        <f t="shared" si="617"/>
        <v>6.9388939039072284E-17</v>
      </c>
      <c r="N1647" s="59">
        <v>12037</v>
      </c>
      <c r="O1647" s="59">
        <v>16312</v>
      </c>
      <c r="P1647" s="59">
        <v>2298</v>
      </c>
      <c r="Q1647" s="59"/>
      <c r="R1647" s="59"/>
      <c r="S1647" s="59"/>
      <c r="T1647" s="59"/>
      <c r="U1647" s="59"/>
      <c r="V1647" s="59"/>
      <c r="W1647" s="59"/>
      <c r="X1647" s="59"/>
      <c r="Y1647" s="59"/>
      <c r="Z1647" s="59"/>
      <c r="AA1647" s="59"/>
      <c r="AB1647" s="59"/>
      <c r="AC1647" s="59"/>
      <c r="AD1647" s="59"/>
      <c r="AE1647" s="59"/>
      <c r="AG1647" s="7">
        <f>IF(Q1647&gt;0,RANK(Q1647,(N1647:P1647,Q1647:AE1647)),0)</f>
        <v>0</v>
      </c>
      <c r="AH1647" s="7">
        <f>IF(R1647&gt;0,RANK(R1647,(N1647:P1647,Q1647:AE1647)),0)</f>
        <v>0</v>
      </c>
      <c r="AI1647" s="7">
        <f>IF(T1647&gt;0,RANK(T1647,(N1647:P1647,Q1647:AE1647)),0)</f>
        <v>0</v>
      </c>
      <c r="AJ1647" s="7">
        <f>IF(S1647&gt;0,RANK(S1647,(N1647:P1647,Q1647:AE1647)),0)</f>
        <v>0</v>
      </c>
      <c r="AK1647" s="2">
        <f t="shared" si="618"/>
        <v>0</v>
      </c>
      <c r="AL1647" s="2">
        <f t="shared" si="619"/>
        <v>0</v>
      </c>
      <c r="AM1647" s="2">
        <f t="shared" si="620"/>
        <v>0</v>
      </c>
      <c r="AN1647" s="2">
        <f t="shared" si="621"/>
        <v>0</v>
      </c>
      <c r="AP1647" t="s">
        <v>1521</v>
      </c>
      <c r="AQ1647" t="s">
        <v>1857</v>
      </c>
      <c r="AR1647">
        <v>4</v>
      </c>
      <c r="AT1647" s="97">
        <v>39</v>
      </c>
      <c r="AU1647" s="99">
        <v>63</v>
      </c>
      <c r="AV1647" s="103">
        <f t="shared" si="622"/>
        <v>39063</v>
      </c>
      <c r="AX1647" s="7" t="s">
        <v>1370</v>
      </c>
    </row>
    <row r="1648" spans="1:50" hidden="1" outlineLevel="1">
      <c r="A1648" t="s">
        <v>168</v>
      </c>
      <c r="B1648" t="s">
        <v>1857</v>
      </c>
      <c r="C1648" s="1">
        <f t="shared" ref="C1648:C1679" si="623">SUM(N1648:AE1648)</f>
        <v>12947</v>
      </c>
      <c r="D1648" s="7">
        <f>IF(N1648&gt;0, RANK(N1648,(N1648:P1648,Q1648:AE1648)),0)</f>
        <v>2</v>
      </c>
      <c r="E1648" s="7">
        <f>IF(O1648&gt;0,RANK(O1648,(N1648:P1648,Q1648:AE1648)),0)</f>
        <v>1</v>
      </c>
      <c r="F1648" s="7">
        <f>IF(P1648&gt;0,RANK(P1648,(N1648:P1648,Q1648:AE1648)),0)</f>
        <v>3</v>
      </c>
      <c r="G1648" s="1">
        <f t="shared" si="611"/>
        <v>1316</v>
      </c>
      <c r="H1648" s="2">
        <f t="shared" si="612"/>
        <v>0.10164516876496486</v>
      </c>
      <c r="I1648" s="2"/>
      <c r="J1648" s="2">
        <f t="shared" ref="J1648:J1679" si="624">IF($C1648=0,"-",N1648/$C1648)</f>
        <v>0.41005638371823588</v>
      </c>
      <c r="K1648" s="2">
        <f t="shared" ref="K1648:K1679" si="625">IF($C1648=0,"-",O1648/$C1648)</f>
        <v>0.51170155248320071</v>
      </c>
      <c r="L1648" s="2">
        <f t="shared" ref="L1648:L1679" si="626">IF($C1648=0,"-",P1648/$C1648)</f>
        <v>7.8242063798563369E-2</v>
      </c>
      <c r="M1648" s="2">
        <f t="shared" ref="M1648:M1679" si="627">IF(C1648=0,"-",(1-J1648-K1648-L1648))</f>
        <v>9.7144514654701197E-17</v>
      </c>
      <c r="N1648" s="59">
        <v>5309</v>
      </c>
      <c r="O1648" s="59">
        <v>6625</v>
      </c>
      <c r="P1648" s="59">
        <v>1013</v>
      </c>
      <c r="Q1648" s="59"/>
      <c r="R1648" s="59"/>
      <c r="S1648" s="59"/>
      <c r="T1648" s="59"/>
      <c r="U1648" s="59"/>
      <c r="V1648" s="59"/>
      <c r="W1648" s="59"/>
      <c r="X1648" s="59"/>
      <c r="Y1648" s="59"/>
      <c r="Z1648" s="59"/>
      <c r="AA1648" s="59"/>
      <c r="AB1648" s="59"/>
      <c r="AC1648" s="59"/>
      <c r="AD1648" s="59"/>
      <c r="AE1648" s="59"/>
      <c r="AG1648" s="7">
        <f>IF(Q1648&gt;0,RANK(Q1648,(N1648:P1648,Q1648:AE1648)),0)</f>
        <v>0</v>
      </c>
      <c r="AH1648" s="7">
        <f>IF(R1648&gt;0,RANK(R1648,(N1648:P1648,Q1648:AE1648)),0)</f>
        <v>0</v>
      </c>
      <c r="AI1648" s="7">
        <f>IF(T1648&gt;0,RANK(T1648,(N1648:P1648,Q1648:AE1648)),0)</f>
        <v>0</v>
      </c>
      <c r="AJ1648" s="7">
        <f>IF(S1648&gt;0,RANK(S1648,(N1648:P1648,Q1648:AE1648)),0)</f>
        <v>0</v>
      </c>
      <c r="AK1648" s="2">
        <f t="shared" ref="AK1648:AK1679" si="628">IF($C1648=0,"-",Q1648/$C1648)</f>
        <v>0</v>
      </c>
      <c r="AL1648" s="2">
        <f t="shared" ref="AL1648:AL1679" si="629">IF($C1648=0,"-",R1648/$C1648)</f>
        <v>0</v>
      </c>
      <c r="AM1648" s="2">
        <f t="shared" ref="AM1648:AM1679" si="630">IF($C1648=0,"-",T1648/$C1648)</f>
        <v>0</v>
      </c>
      <c r="AN1648" s="2">
        <f t="shared" ref="AN1648:AN1679" si="631">IF($C1648=0,"-",S1648/$C1648)</f>
        <v>0</v>
      </c>
      <c r="AP1648" t="s">
        <v>168</v>
      </c>
      <c r="AQ1648" t="s">
        <v>1857</v>
      </c>
      <c r="AR1648">
        <v>4</v>
      </c>
      <c r="AT1648" s="97">
        <v>39</v>
      </c>
      <c r="AU1648" s="99">
        <v>65</v>
      </c>
      <c r="AV1648" s="103">
        <f t="shared" si="622"/>
        <v>39065</v>
      </c>
      <c r="AX1648" s="7" t="s">
        <v>1370</v>
      </c>
    </row>
    <row r="1649" spans="1:50" hidden="1" outlineLevel="1">
      <c r="A1649" t="s">
        <v>374</v>
      </c>
      <c r="B1649" t="s">
        <v>1857</v>
      </c>
      <c r="C1649" s="1">
        <f t="shared" si="623"/>
        <v>7675</v>
      </c>
      <c r="D1649" s="7">
        <f>IF(N1649&gt;0, RANK(N1649,(N1649:P1649,Q1649:AE1649)),0)</f>
        <v>1</v>
      </c>
      <c r="E1649" s="7">
        <f>IF(O1649&gt;0,RANK(O1649,(N1649:P1649,Q1649:AE1649)),0)</f>
        <v>2</v>
      </c>
      <c r="F1649" s="7">
        <f>IF(P1649&gt;0,RANK(P1649,(N1649:P1649,Q1649:AE1649)),0)</f>
        <v>3</v>
      </c>
      <c r="G1649" s="1">
        <f t="shared" si="611"/>
        <v>2590</v>
      </c>
      <c r="H1649" s="2">
        <f t="shared" si="612"/>
        <v>0.33745928338762216</v>
      </c>
      <c r="I1649" s="2"/>
      <c r="J1649" s="2">
        <f t="shared" si="624"/>
        <v>0.62723127035830617</v>
      </c>
      <c r="K1649" s="2">
        <f t="shared" si="625"/>
        <v>0.28977198697068401</v>
      </c>
      <c r="L1649" s="2">
        <f t="shared" si="626"/>
        <v>8.2996742671009774E-2</v>
      </c>
      <c r="M1649" s="2">
        <f t="shared" si="627"/>
        <v>4.163336342344337E-17</v>
      </c>
      <c r="N1649" s="59">
        <v>4814</v>
      </c>
      <c r="O1649" s="59">
        <v>2224</v>
      </c>
      <c r="P1649" s="59">
        <v>637</v>
      </c>
      <c r="Q1649" s="59"/>
      <c r="R1649" s="59"/>
      <c r="S1649" s="59"/>
      <c r="T1649" s="59"/>
      <c r="U1649" s="59"/>
      <c r="V1649" s="59"/>
      <c r="W1649" s="59"/>
      <c r="X1649" s="59"/>
      <c r="Y1649" s="59"/>
      <c r="Z1649" s="59"/>
      <c r="AA1649" s="59"/>
      <c r="AB1649" s="59"/>
      <c r="AC1649" s="59"/>
      <c r="AD1649" s="59"/>
      <c r="AE1649" s="59"/>
      <c r="AG1649" s="7">
        <f>IF(Q1649&gt;0,RANK(Q1649,(N1649:P1649,Q1649:AE1649)),0)</f>
        <v>0</v>
      </c>
      <c r="AH1649" s="7">
        <f>IF(R1649&gt;0,RANK(R1649,(N1649:P1649,Q1649:AE1649)),0)</f>
        <v>0</v>
      </c>
      <c r="AI1649" s="7">
        <f>IF(T1649&gt;0,RANK(T1649,(N1649:P1649,Q1649:AE1649)),0)</f>
        <v>0</v>
      </c>
      <c r="AJ1649" s="7">
        <f>IF(S1649&gt;0,RANK(S1649,(N1649:P1649,Q1649:AE1649)),0)</f>
        <v>0</v>
      </c>
      <c r="AK1649" s="2">
        <f t="shared" si="628"/>
        <v>0</v>
      </c>
      <c r="AL1649" s="2">
        <f t="shared" si="629"/>
        <v>0</v>
      </c>
      <c r="AM1649" s="2">
        <f t="shared" si="630"/>
        <v>0</v>
      </c>
      <c r="AN1649" s="2">
        <f t="shared" si="631"/>
        <v>0</v>
      </c>
      <c r="AP1649" t="s">
        <v>374</v>
      </c>
      <c r="AQ1649" t="s">
        <v>1857</v>
      </c>
      <c r="AR1649">
        <v>18</v>
      </c>
      <c r="AT1649" s="97">
        <v>39</v>
      </c>
      <c r="AU1649" s="99">
        <v>67</v>
      </c>
      <c r="AV1649" s="103">
        <f t="shared" si="622"/>
        <v>39067</v>
      </c>
      <c r="AX1649" s="7" t="s">
        <v>1370</v>
      </c>
    </row>
    <row r="1650" spans="1:50" hidden="1" outlineLevel="1">
      <c r="A1650" t="s">
        <v>525</v>
      </c>
      <c r="B1650" t="s">
        <v>1857</v>
      </c>
      <c r="C1650" s="1">
        <f t="shared" si="623"/>
        <v>13129</v>
      </c>
      <c r="D1650" s="7">
        <f>IF(N1650&gt;0, RANK(N1650,(N1650:P1650,Q1650:AE1650)),0)</f>
        <v>1</v>
      </c>
      <c r="E1650" s="7">
        <f>IF(O1650&gt;0,RANK(O1650,(N1650:P1650,Q1650:AE1650)),0)</f>
        <v>2</v>
      </c>
      <c r="F1650" s="7">
        <f>IF(P1650&gt;0,RANK(P1650,(N1650:P1650,Q1650:AE1650)),0)</f>
        <v>3</v>
      </c>
      <c r="G1650" s="1">
        <f t="shared" si="611"/>
        <v>42</v>
      </c>
      <c r="H1650" s="2">
        <f t="shared" si="612"/>
        <v>3.1990250590296291E-3</v>
      </c>
      <c r="I1650" s="2"/>
      <c r="J1650" s="2">
        <f t="shared" si="624"/>
        <v>0.45974560134054382</v>
      </c>
      <c r="K1650" s="2">
        <f t="shared" si="625"/>
        <v>0.45654657628151418</v>
      </c>
      <c r="L1650" s="2">
        <f t="shared" si="626"/>
        <v>8.3707822377941957E-2</v>
      </c>
      <c r="M1650" s="2">
        <f t="shared" si="627"/>
        <v>-1.3877787807814457E-17</v>
      </c>
      <c r="N1650" s="59">
        <v>6036</v>
      </c>
      <c r="O1650" s="59">
        <v>5994</v>
      </c>
      <c r="P1650" s="59">
        <v>1099</v>
      </c>
      <c r="Q1650" s="59"/>
      <c r="R1650" s="59"/>
      <c r="S1650" s="59"/>
      <c r="T1650" s="59"/>
      <c r="U1650" s="59"/>
      <c r="V1650" s="59"/>
      <c r="W1650" s="59"/>
      <c r="X1650" s="59"/>
      <c r="Y1650" s="59"/>
      <c r="Z1650" s="59"/>
      <c r="AA1650" s="59"/>
      <c r="AB1650" s="59"/>
      <c r="AC1650" s="59"/>
      <c r="AD1650" s="59"/>
      <c r="AE1650" s="59"/>
      <c r="AG1650" s="7">
        <f>IF(Q1650&gt;0,RANK(Q1650,(N1650:P1650,Q1650:AE1650)),0)</f>
        <v>0</v>
      </c>
      <c r="AH1650" s="7">
        <f>IF(R1650&gt;0,RANK(R1650,(N1650:P1650,Q1650:AE1650)),0)</f>
        <v>0</v>
      </c>
      <c r="AI1650" s="7">
        <f>IF(T1650&gt;0,RANK(T1650,(N1650:P1650,Q1650:AE1650)),0)</f>
        <v>0</v>
      </c>
      <c r="AJ1650" s="7">
        <f>IF(S1650&gt;0,RANK(S1650,(N1650:P1650,Q1650:AE1650)),0)</f>
        <v>0</v>
      </c>
      <c r="AK1650" s="2">
        <f t="shared" si="628"/>
        <v>0</v>
      </c>
      <c r="AL1650" s="2">
        <f t="shared" si="629"/>
        <v>0</v>
      </c>
      <c r="AM1650" s="2">
        <f t="shared" si="630"/>
        <v>0</v>
      </c>
      <c r="AN1650" s="2">
        <f t="shared" si="631"/>
        <v>0</v>
      </c>
      <c r="AP1650" t="s">
        <v>525</v>
      </c>
      <c r="AQ1650" t="s">
        <v>1857</v>
      </c>
      <c r="AR1650">
        <v>5</v>
      </c>
      <c r="AT1650" s="97">
        <v>39</v>
      </c>
      <c r="AU1650" s="99">
        <v>69</v>
      </c>
      <c r="AV1650" s="103">
        <f t="shared" si="622"/>
        <v>39069</v>
      </c>
      <c r="AX1650" s="7" t="s">
        <v>1370</v>
      </c>
    </row>
    <row r="1651" spans="1:50" hidden="1" outlineLevel="1">
      <c r="A1651" t="s">
        <v>2184</v>
      </c>
      <c r="B1651" t="s">
        <v>1857</v>
      </c>
      <c r="C1651" s="1">
        <f t="shared" si="623"/>
        <v>15095</v>
      </c>
      <c r="D1651" s="7">
        <f>IF(N1651&gt;0, RANK(N1651,(N1651:P1651,Q1651:AE1651)),0)</f>
        <v>2</v>
      </c>
      <c r="E1651" s="7">
        <f>IF(O1651&gt;0,RANK(O1651,(N1651:P1651,Q1651:AE1651)),0)</f>
        <v>1</v>
      </c>
      <c r="F1651" s="7">
        <f>IF(P1651&gt;0,RANK(P1651,(N1651:P1651,Q1651:AE1651)),0)</f>
        <v>3</v>
      </c>
      <c r="G1651" s="1">
        <f t="shared" si="611"/>
        <v>1349</v>
      </c>
      <c r="H1651" s="2">
        <f t="shared" si="612"/>
        <v>8.9367340178867175E-2</v>
      </c>
      <c r="I1651" s="2"/>
      <c r="J1651" s="2">
        <f t="shared" si="624"/>
        <v>0.42861874792977805</v>
      </c>
      <c r="K1651" s="2">
        <f t="shared" si="625"/>
        <v>0.51798608810864522</v>
      </c>
      <c r="L1651" s="2">
        <f t="shared" si="626"/>
        <v>5.3395163961576682E-2</v>
      </c>
      <c r="M1651" s="2">
        <f t="shared" si="627"/>
        <v>4.8572257327350599E-17</v>
      </c>
      <c r="N1651" s="59">
        <v>6470</v>
      </c>
      <c r="O1651" s="59">
        <v>7819</v>
      </c>
      <c r="P1651" s="59">
        <v>806</v>
      </c>
      <c r="Q1651" s="59"/>
      <c r="R1651" s="59"/>
      <c r="S1651" s="59"/>
      <c r="T1651" s="59"/>
      <c r="U1651" s="59"/>
      <c r="V1651" s="59"/>
      <c r="W1651" s="59"/>
      <c r="X1651" s="59"/>
      <c r="Y1651" s="59"/>
      <c r="Z1651" s="59"/>
      <c r="AA1651" s="59"/>
      <c r="AB1651" s="59"/>
      <c r="AC1651" s="59"/>
      <c r="AD1651" s="59"/>
      <c r="AE1651" s="59"/>
      <c r="AG1651" s="7">
        <f>IF(Q1651&gt;0,RANK(Q1651,(N1651:P1651,Q1651:AE1651)),0)</f>
        <v>0</v>
      </c>
      <c r="AH1651" s="7">
        <f>IF(R1651&gt;0,RANK(R1651,(N1651:P1651,Q1651:AE1651)),0)</f>
        <v>0</v>
      </c>
      <c r="AI1651" s="7">
        <f>IF(T1651&gt;0,RANK(T1651,(N1651:P1651,Q1651:AE1651)),0)</f>
        <v>0</v>
      </c>
      <c r="AJ1651" s="7">
        <f>IF(S1651&gt;0,RANK(S1651,(N1651:P1651,Q1651:AE1651)),0)</f>
        <v>0</v>
      </c>
      <c r="AK1651" s="2">
        <f t="shared" si="628"/>
        <v>0</v>
      </c>
      <c r="AL1651" s="2">
        <f t="shared" si="629"/>
        <v>0</v>
      </c>
      <c r="AM1651" s="2">
        <f t="shared" si="630"/>
        <v>0</v>
      </c>
      <c r="AN1651" s="2">
        <f t="shared" si="631"/>
        <v>0</v>
      </c>
      <c r="AP1651" t="s">
        <v>2184</v>
      </c>
      <c r="AQ1651" t="s">
        <v>1857</v>
      </c>
      <c r="AR1651">
        <v>3</v>
      </c>
      <c r="AT1651" s="97">
        <v>39</v>
      </c>
      <c r="AU1651" s="99">
        <v>71</v>
      </c>
      <c r="AV1651" s="103">
        <f t="shared" si="622"/>
        <v>39071</v>
      </c>
      <c r="AX1651" s="7" t="s">
        <v>1370</v>
      </c>
    </row>
    <row r="1652" spans="1:50" hidden="1" outlineLevel="1">
      <c r="A1652" t="s">
        <v>39</v>
      </c>
      <c r="B1652" t="s">
        <v>1857</v>
      </c>
      <c r="C1652" s="1">
        <f t="shared" si="623"/>
        <v>10410</v>
      </c>
      <c r="D1652" s="7">
        <f>IF(N1652&gt;0, RANK(N1652,(N1652:P1652,Q1652:AE1652)),0)</f>
        <v>1</v>
      </c>
      <c r="E1652" s="7">
        <f>IF(O1652&gt;0,RANK(O1652,(N1652:P1652,Q1652:AE1652)),0)</f>
        <v>2</v>
      </c>
      <c r="F1652" s="7">
        <f>IF(P1652&gt;0,RANK(P1652,(N1652:P1652,Q1652:AE1652)),0)</f>
        <v>3</v>
      </c>
      <c r="G1652" s="1">
        <f t="shared" si="611"/>
        <v>216</v>
      </c>
      <c r="H1652" s="2">
        <f t="shared" si="612"/>
        <v>2.0749279538904899E-2</v>
      </c>
      <c r="I1652" s="2"/>
      <c r="J1652" s="2">
        <f t="shared" si="624"/>
        <v>0.46974063400576371</v>
      </c>
      <c r="K1652" s="2">
        <f t="shared" si="625"/>
        <v>0.44899135446685878</v>
      </c>
      <c r="L1652" s="2">
        <f t="shared" si="626"/>
        <v>8.1268011527377518E-2</v>
      </c>
      <c r="M1652" s="2">
        <f t="shared" si="627"/>
        <v>-1.3877787807814457E-17</v>
      </c>
      <c r="N1652" s="59">
        <v>4890</v>
      </c>
      <c r="O1652" s="59">
        <v>4674</v>
      </c>
      <c r="P1652" s="59">
        <v>846</v>
      </c>
      <c r="Q1652" s="59"/>
      <c r="R1652" s="59"/>
      <c r="S1652" s="59"/>
      <c r="T1652" s="59"/>
      <c r="U1652" s="59"/>
      <c r="V1652" s="59"/>
      <c r="W1652" s="59"/>
      <c r="X1652" s="59"/>
      <c r="Y1652" s="59"/>
      <c r="Z1652" s="59"/>
      <c r="AA1652" s="59"/>
      <c r="AB1652" s="59"/>
      <c r="AC1652" s="59"/>
      <c r="AD1652" s="59"/>
      <c r="AE1652" s="59"/>
      <c r="AG1652" s="7">
        <f>IF(Q1652&gt;0,RANK(Q1652,(N1652:P1652,Q1652:AE1652)),0)</f>
        <v>0</v>
      </c>
      <c r="AH1652" s="7">
        <f>IF(R1652&gt;0,RANK(R1652,(N1652:P1652,Q1652:AE1652)),0)</f>
        <v>0</v>
      </c>
      <c r="AI1652" s="7">
        <f>IF(T1652&gt;0,RANK(T1652,(N1652:P1652,Q1652:AE1652)),0)</f>
        <v>0</v>
      </c>
      <c r="AJ1652" s="7">
        <f>IF(S1652&gt;0,RANK(S1652,(N1652:P1652,Q1652:AE1652)),0)</f>
        <v>0</v>
      </c>
      <c r="AK1652" s="2">
        <f t="shared" si="628"/>
        <v>0</v>
      </c>
      <c r="AL1652" s="2">
        <f t="shared" si="629"/>
        <v>0</v>
      </c>
      <c r="AM1652" s="2">
        <f t="shared" si="630"/>
        <v>0</v>
      </c>
      <c r="AN1652" s="2">
        <f t="shared" si="631"/>
        <v>0</v>
      </c>
      <c r="AP1652" t="s">
        <v>39</v>
      </c>
      <c r="AQ1652" t="s">
        <v>1857</v>
      </c>
      <c r="AR1652">
        <v>18</v>
      </c>
      <c r="AT1652" s="97">
        <v>39</v>
      </c>
      <c r="AU1652" s="99">
        <v>73</v>
      </c>
      <c r="AV1652" s="103">
        <f t="shared" si="622"/>
        <v>39073</v>
      </c>
      <c r="AX1652" s="7" t="s">
        <v>1370</v>
      </c>
    </row>
    <row r="1653" spans="1:50" hidden="1" outlineLevel="1">
      <c r="A1653" t="s">
        <v>1829</v>
      </c>
      <c r="B1653" t="s">
        <v>1857</v>
      </c>
      <c r="C1653" s="1">
        <f t="shared" si="623"/>
        <v>8580</v>
      </c>
      <c r="D1653" s="7">
        <f>IF(N1653&gt;0, RANK(N1653,(N1653:P1653,Q1653:AE1653)),0)</f>
        <v>2</v>
      </c>
      <c r="E1653" s="7">
        <f>IF(O1653&gt;0,RANK(O1653,(N1653:P1653,Q1653:AE1653)),0)</f>
        <v>1</v>
      </c>
      <c r="F1653" s="7">
        <f>IF(P1653&gt;0,RANK(P1653,(N1653:P1653,Q1653:AE1653)),0)</f>
        <v>3</v>
      </c>
      <c r="G1653" s="1">
        <f t="shared" si="611"/>
        <v>2098</v>
      </c>
      <c r="H1653" s="2">
        <f t="shared" si="612"/>
        <v>0.24452214452214452</v>
      </c>
      <c r="I1653" s="2"/>
      <c r="J1653" s="2">
        <f t="shared" si="624"/>
        <v>0.34638694638694639</v>
      </c>
      <c r="K1653" s="2">
        <f t="shared" si="625"/>
        <v>0.59090909090909094</v>
      </c>
      <c r="L1653" s="2">
        <f t="shared" si="626"/>
        <v>6.270396270396271E-2</v>
      </c>
      <c r="M1653" s="2">
        <f t="shared" si="627"/>
        <v>-9.7144514654701197E-17</v>
      </c>
      <c r="N1653" s="59">
        <v>2972</v>
      </c>
      <c r="O1653" s="59">
        <v>5070</v>
      </c>
      <c r="P1653" s="59">
        <v>538</v>
      </c>
      <c r="Q1653" s="59"/>
      <c r="R1653" s="59"/>
      <c r="S1653" s="59"/>
      <c r="T1653" s="59"/>
      <c r="U1653" s="59"/>
      <c r="V1653" s="59"/>
      <c r="W1653" s="59"/>
      <c r="X1653" s="59"/>
      <c r="Y1653" s="59"/>
      <c r="Z1653" s="59"/>
      <c r="AA1653" s="59"/>
      <c r="AB1653" s="59"/>
      <c r="AC1653" s="59"/>
      <c r="AD1653" s="59"/>
      <c r="AE1653" s="59"/>
      <c r="AG1653" s="7">
        <f>IF(Q1653&gt;0,RANK(Q1653,(N1653:P1653,Q1653:AE1653)),0)</f>
        <v>0</v>
      </c>
      <c r="AH1653" s="7">
        <f>IF(R1653&gt;0,RANK(R1653,(N1653:P1653,Q1653:AE1653)),0)</f>
        <v>0</v>
      </c>
      <c r="AI1653" s="7">
        <f>IF(T1653&gt;0,RANK(T1653,(N1653:P1653,Q1653:AE1653)),0)</f>
        <v>0</v>
      </c>
      <c r="AJ1653" s="7">
        <f>IF(S1653&gt;0,RANK(S1653,(N1653:P1653,Q1653:AE1653)),0)</f>
        <v>0</v>
      </c>
      <c r="AK1653" s="2">
        <f t="shared" si="628"/>
        <v>0</v>
      </c>
      <c r="AL1653" s="2">
        <f t="shared" si="629"/>
        <v>0</v>
      </c>
      <c r="AM1653" s="2">
        <f t="shared" si="630"/>
        <v>0</v>
      </c>
      <c r="AN1653" s="2">
        <f t="shared" si="631"/>
        <v>0</v>
      </c>
      <c r="AP1653" t="s">
        <v>1829</v>
      </c>
      <c r="AQ1653" t="s">
        <v>1857</v>
      </c>
      <c r="AR1653">
        <v>18</v>
      </c>
      <c r="AT1653" s="97">
        <v>39</v>
      </c>
      <c r="AU1653" s="99">
        <v>75</v>
      </c>
      <c r="AV1653" s="103">
        <f t="shared" si="622"/>
        <v>39075</v>
      </c>
      <c r="AX1653" s="7" t="s">
        <v>1370</v>
      </c>
    </row>
    <row r="1654" spans="1:50" hidden="1" outlineLevel="1">
      <c r="A1654" t="s">
        <v>1824</v>
      </c>
      <c r="B1654" t="s">
        <v>1857</v>
      </c>
      <c r="C1654" s="1">
        <f t="shared" si="623"/>
        <v>23785</v>
      </c>
      <c r="D1654" s="7">
        <f>IF(N1654&gt;0, RANK(N1654,(N1654:P1654,Q1654:AE1654)),0)</f>
        <v>1</v>
      </c>
      <c r="E1654" s="7">
        <f>IF(O1654&gt;0,RANK(O1654,(N1654:P1654,Q1654:AE1654)),0)</f>
        <v>2</v>
      </c>
      <c r="F1654" s="7">
        <f>IF(P1654&gt;0,RANK(P1654,(N1654:P1654,Q1654:AE1654)),0)</f>
        <v>3</v>
      </c>
      <c r="G1654" s="1">
        <f t="shared" si="611"/>
        <v>108</v>
      </c>
      <c r="H1654" s="2">
        <f t="shared" si="612"/>
        <v>4.5406768972041205E-3</v>
      </c>
      <c r="I1654" s="2"/>
      <c r="J1654" s="2">
        <f t="shared" si="624"/>
        <v>0.4636956064746689</v>
      </c>
      <c r="K1654" s="2">
        <f t="shared" si="625"/>
        <v>0.45915492957746479</v>
      </c>
      <c r="L1654" s="2">
        <f t="shared" si="626"/>
        <v>7.7149463947866301E-2</v>
      </c>
      <c r="M1654" s="2">
        <f t="shared" si="627"/>
        <v>1.3877787807814457E-17</v>
      </c>
      <c r="N1654" s="59">
        <v>11029</v>
      </c>
      <c r="O1654" s="59">
        <v>10921</v>
      </c>
      <c r="P1654" s="59">
        <v>1835</v>
      </c>
      <c r="Q1654" s="59"/>
      <c r="R1654" s="59"/>
      <c r="S1654" s="59"/>
      <c r="T1654" s="59"/>
      <c r="U1654" s="59"/>
      <c r="V1654" s="59"/>
      <c r="W1654" s="59"/>
      <c r="X1654" s="59"/>
      <c r="Y1654" s="59"/>
      <c r="Z1654" s="59"/>
      <c r="AA1654" s="59"/>
      <c r="AB1654" s="59"/>
      <c r="AC1654" s="59"/>
      <c r="AD1654" s="59"/>
      <c r="AE1654" s="59"/>
      <c r="AG1654" s="7">
        <f>IF(Q1654&gt;0,RANK(Q1654,(N1654:P1654,Q1654:AE1654)),0)</f>
        <v>0</v>
      </c>
      <c r="AH1654" s="7">
        <f>IF(R1654&gt;0,RANK(R1654,(N1654:P1654,Q1654:AE1654)),0)</f>
        <v>0</v>
      </c>
      <c r="AI1654" s="7">
        <f>IF(T1654&gt;0,RANK(T1654,(N1654:P1654,Q1654:AE1654)),0)</f>
        <v>0</v>
      </c>
      <c r="AJ1654" s="7">
        <f>IF(S1654&gt;0,RANK(S1654,(N1654:P1654,Q1654:AE1654)),0)</f>
        <v>0</v>
      </c>
      <c r="AK1654" s="2">
        <f t="shared" si="628"/>
        <v>0</v>
      </c>
      <c r="AL1654" s="2">
        <f t="shared" si="629"/>
        <v>0</v>
      </c>
      <c r="AM1654" s="2">
        <f t="shared" si="630"/>
        <v>0</v>
      </c>
      <c r="AN1654" s="2">
        <f t="shared" si="631"/>
        <v>0</v>
      </c>
      <c r="AP1654" t="s">
        <v>1824</v>
      </c>
      <c r="AQ1654" t="s">
        <v>1857</v>
      </c>
      <c r="AR1654">
        <v>5</v>
      </c>
      <c r="AT1654" s="97">
        <v>39</v>
      </c>
      <c r="AU1654" s="99">
        <v>77</v>
      </c>
      <c r="AV1654" s="103">
        <f t="shared" si="622"/>
        <v>39077</v>
      </c>
      <c r="AX1654" s="7" t="s">
        <v>1370</v>
      </c>
    </row>
    <row r="1655" spans="1:50" hidden="1" outlineLevel="1">
      <c r="A1655" t="s">
        <v>1151</v>
      </c>
      <c r="B1655" t="s">
        <v>1857</v>
      </c>
      <c r="C1655" s="1">
        <f t="shared" si="623"/>
        <v>12550</v>
      </c>
      <c r="D1655" s="7">
        <f>IF(N1655&gt;0, RANK(N1655,(N1655:P1655,Q1655:AE1655)),0)</f>
        <v>2</v>
      </c>
      <c r="E1655" s="7">
        <f>IF(O1655&gt;0,RANK(O1655,(N1655:P1655,Q1655:AE1655)),0)</f>
        <v>1</v>
      </c>
      <c r="F1655" s="7">
        <f>IF(P1655&gt;0,RANK(P1655,(N1655:P1655,Q1655:AE1655)),0)</f>
        <v>3</v>
      </c>
      <c r="G1655" s="1">
        <f t="shared" si="611"/>
        <v>695</v>
      </c>
      <c r="H1655" s="2">
        <f t="shared" si="612"/>
        <v>5.5378486055776895E-2</v>
      </c>
      <c r="I1655" s="2"/>
      <c r="J1655" s="2">
        <f t="shared" si="624"/>
        <v>0.44286852589641434</v>
      </c>
      <c r="K1655" s="2">
        <f t="shared" si="625"/>
        <v>0.49824701195219123</v>
      </c>
      <c r="L1655" s="2">
        <f t="shared" si="626"/>
        <v>5.8884462151394423E-2</v>
      </c>
      <c r="M1655" s="2">
        <f t="shared" si="627"/>
        <v>0</v>
      </c>
      <c r="N1655" s="59">
        <v>5558</v>
      </c>
      <c r="O1655" s="59">
        <v>6253</v>
      </c>
      <c r="P1655" s="59">
        <v>739</v>
      </c>
      <c r="Q1655" s="59"/>
      <c r="R1655" s="59"/>
      <c r="S1655" s="59"/>
      <c r="T1655" s="59"/>
      <c r="U1655" s="59"/>
      <c r="V1655" s="59"/>
      <c r="W1655" s="59"/>
      <c r="X1655" s="59"/>
      <c r="Y1655" s="59"/>
      <c r="Z1655" s="59"/>
      <c r="AA1655" s="59"/>
      <c r="AB1655" s="59"/>
      <c r="AC1655" s="59"/>
      <c r="AD1655" s="59"/>
      <c r="AE1655" s="59"/>
      <c r="AG1655" s="7">
        <f>IF(Q1655&gt;0,RANK(Q1655,(N1655:P1655,Q1655:AE1655)),0)</f>
        <v>0</v>
      </c>
      <c r="AH1655" s="7">
        <f>IF(R1655&gt;0,RANK(R1655,(N1655:P1655,Q1655:AE1655)),0)</f>
        <v>0</v>
      </c>
      <c r="AI1655" s="7">
        <f>IF(T1655&gt;0,RANK(T1655,(N1655:P1655,Q1655:AE1655)),0)</f>
        <v>0</v>
      </c>
      <c r="AJ1655" s="7">
        <f>IF(S1655&gt;0,RANK(S1655,(N1655:P1655,Q1655:AE1655)),0)</f>
        <v>0</v>
      </c>
      <c r="AK1655" s="2">
        <f t="shared" si="628"/>
        <v>0</v>
      </c>
      <c r="AL1655" s="2">
        <f t="shared" si="629"/>
        <v>0</v>
      </c>
      <c r="AM1655" s="2">
        <f t="shared" si="630"/>
        <v>0</v>
      </c>
      <c r="AN1655" s="2">
        <f t="shared" si="631"/>
        <v>0</v>
      </c>
      <c r="AP1655" t="s">
        <v>1151</v>
      </c>
      <c r="AQ1655" t="s">
        <v>1857</v>
      </c>
      <c r="AR1655">
        <v>18</v>
      </c>
      <c r="AT1655" s="97">
        <v>39</v>
      </c>
      <c r="AU1655" s="99">
        <v>79</v>
      </c>
      <c r="AV1655" s="103">
        <f t="shared" si="622"/>
        <v>39079</v>
      </c>
      <c r="AX1655" s="7" t="s">
        <v>1370</v>
      </c>
    </row>
    <row r="1656" spans="1:50" hidden="1" outlineLevel="1">
      <c r="A1656" t="s">
        <v>1042</v>
      </c>
      <c r="B1656" t="s">
        <v>1857</v>
      </c>
      <c r="C1656" s="1">
        <f t="shared" si="623"/>
        <v>37932</v>
      </c>
      <c r="D1656" s="7">
        <f>IF(N1656&gt;0, RANK(N1656,(N1656:P1656,Q1656:AE1656)),0)</f>
        <v>1</v>
      </c>
      <c r="E1656" s="7">
        <f>IF(O1656&gt;0,RANK(O1656,(N1656:P1656,Q1656:AE1656)),0)</f>
        <v>2</v>
      </c>
      <c r="F1656" s="7">
        <f>IF(P1656&gt;0,RANK(P1656,(N1656:P1656,Q1656:AE1656)),0)</f>
        <v>3</v>
      </c>
      <c r="G1656" s="1">
        <f t="shared" si="611"/>
        <v>15127</v>
      </c>
      <c r="H1656" s="2">
        <f t="shared" si="612"/>
        <v>0.39879257618896974</v>
      </c>
      <c r="I1656" s="2"/>
      <c r="J1656" s="2">
        <f t="shared" si="624"/>
        <v>0.65482969524412105</v>
      </c>
      <c r="K1656" s="2">
        <f t="shared" si="625"/>
        <v>0.25603711905515131</v>
      </c>
      <c r="L1656" s="2">
        <f t="shared" si="626"/>
        <v>8.9133185700727618E-2</v>
      </c>
      <c r="M1656" s="2">
        <f t="shared" si="627"/>
        <v>2.7755575615628914E-17</v>
      </c>
      <c r="N1656" s="59">
        <v>24839</v>
      </c>
      <c r="O1656" s="59">
        <v>9712</v>
      </c>
      <c r="P1656" s="59">
        <v>3381</v>
      </c>
      <c r="Q1656" s="59"/>
      <c r="R1656" s="59"/>
      <c r="S1656" s="59"/>
      <c r="T1656" s="59"/>
      <c r="U1656" s="59"/>
      <c r="V1656" s="59"/>
      <c r="W1656" s="59"/>
      <c r="X1656" s="59"/>
      <c r="Y1656" s="59"/>
      <c r="Z1656" s="59"/>
      <c r="AA1656" s="59"/>
      <c r="AB1656" s="59"/>
      <c r="AC1656" s="59"/>
      <c r="AD1656" s="59"/>
      <c r="AE1656" s="59"/>
      <c r="AG1656" s="7">
        <f>IF(Q1656&gt;0,RANK(Q1656,(N1656:P1656,Q1656:AE1656)),0)</f>
        <v>0</v>
      </c>
      <c r="AH1656" s="7">
        <f>IF(R1656&gt;0,RANK(R1656,(N1656:P1656,Q1656:AE1656)),0)</f>
        <v>0</v>
      </c>
      <c r="AI1656" s="7">
        <f>IF(T1656&gt;0,RANK(T1656,(N1656:P1656,Q1656:AE1656)),0)</f>
        <v>0</v>
      </c>
      <c r="AJ1656" s="7">
        <f>IF(S1656&gt;0,RANK(S1656,(N1656:P1656,Q1656:AE1656)),0)</f>
        <v>0</v>
      </c>
      <c r="AK1656" s="2">
        <f t="shared" si="628"/>
        <v>0</v>
      </c>
      <c r="AL1656" s="2">
        <f t="shared" si="629"/>
        <v>0</v>
      </c>
      <c r="AM1656" s="2">
        <f t="shared" si="630"/>
        <v>0</v>
      </c>
      <c r="AN1656" s="2">
        <f t="shared" si="631"/>
        <v>0</v>
      </c>
      <c r="AP1656" t="s">
        <v>1042</v>
      </c>
      <c r="AQ1656" t="s">
        <v>1857</v>
      </c>
      <c r="AR1656">
        <v>6</v>
      </c>
      <c r="AT1656" s="97">
        <v>39</v>
      </c>
      <c r="AU1656" s="99">
        <v>81</v>
      </c>
      <c r="AV1656" s="103">
        <f t="shared" si="622"/>
        <v>39081</v>
      </c>
      <c r="AX1656" s="7" t="s">
        <v>1370</v>
      </c>
    </row>
    <row r="1657" spans="1:50" hidden="1" outlineLevel="1">
      <c r="A1657" t="s">
        <v>1847</v>
      </c>
      <c r="B1657" t="s">
        <v>1857</v>
      </c>
      <c r="C1657" s="1">
        <f t="shared" si="623"/>
        <v>20673</v>
      </c>
      <c r="D1657" s="7">
        <f>IF(N1657&gt;0, RANK(N1657,(N1657:P1657,Q1657:AE1657)),0)</f>
        <v>2</v>
      </c>
      <c r="E1657" s="7">
        <f>IF(O1657&gt;0,RANK(O1657,(N1657:P1657,Q1657:AE1657)),0)</f>
        <v>1</v>
      </c>
      <c r="F1657" s="7">
        <f>IF(P1657&gt;0,RANK(P1657,(N1657:P1657,Q1657:AE1657)),0)</f>
        <v>3</v>
      </c>
      <c r="G1657" s="1">
        <f t="shared" si="611"/>
        <v>1708</v>
      </c>
      <c r="H1657" s="2">
        <f t="shared" si="612"/>
        <v>8.2619842306389982E-2</v>
      </c>
      <c r="I1657" s="2"/>
      <c r="J1657" s="2">
        <f t="shared" si="624"/>
        <v>0.41174478788758284</v>
      </c>
      <c r="K1657" s="2">
        <f t="shared" si="625"/>
        <v>0.49436463019397281</v>
      </c>
      <c r="L1657" s="2">
        <f t="shared" si="626"/>
        <v>9.3890581918444349E-2</v>
      </c>
      <c r="M1657" s="2">
        <f t="shared" si="627"/>
        <v>0</v>
      </c>
      <c r="N1657" s="59">
        <v>8512</v>
      </c>
      <c r="O1657" s="59">
        <v>10220</v>
      </c>
      <c r="P1657" s="59">
        <v>1941</v>
      </c>
      <c r="Q1657" s="59"/>
      <c r="R1657" s="59"/>
      <c r="S1657" s="59"/>
      <c r="T1657" s="59"/>
      <c r="U1657" s="59"/>
      <c r="V1657" s="59"/>
      <c r="W1657" s="59"/>
      <c r="X1657" s="59"/>
      <c r="Y1657" s="59"/>
      <c r="Z1657" s="59"/>
      <c r="AA1657" s="59"/>
      <c r="AB1657" s="59"/>
      <c r="AC1657" s="59"/>
      <c r="AD1657" s="59"/>
      <c r="AE1657" s="59"/>
      <c r="AG1657" s="7">
        <f>IF(Q1657&gt;0,RANK(Q1657,(N1657:P1657,Q1657:AE1657)),0)</f>
        <v>0</v>
      </c>
      <c r="AH1657" s="7">
        <f>IF(R1657&gt;0,RANK(R1657,(N1657:P1657,Q1657:AE1657)),0)</f>
        <v>0</v>
      </c>
      <c r="AI1657" s="7">
        <f>IF(T1657&gt;0,RANK(T1657,(N1657:P1657,Q1657:AE1657)),0)</f>
        <v>0</v>
      </c>
      <c r="AJ1657" s="7">
        <f>IF(S1657&gt;0,RANK(S1657,(N1657:P1657,Q1657:AE1657)),0)</f>
        <v>0</v>
      </c>
      <c r="AK1657" s="2">
        <f t="shared" si="628"/>
        <v>0</v>
      </c>
      <c r="AL1657" s="2">
        <f t="shared" si="629"/>
        <v>0</v>
      </c>
      <c r="AM1657" s="2">
        <f t="shared" si="630"/>
        <v>0</v>
      </c>
      <c r="AN1657" s="2">
        <f t="shared" si="631"/>
        <v>0</v>
      </c>
      <c r="AP1657" t="s">
        <v>1847</v>
      </c>
      <c r="AQ1657" t="s">
        <v>1857</v>
      </c>
      <c r="AR1657">
        <v>18</v>
      </c>
      <c r="AT1657" s="97">
        <v>39</v>
      </c>
      <c r="AU1657" s="99">
        <v>83</v>
      </c>
      <c r="AV1657" s="103">
        <f t="shared" si="622"/>
        <v>39083</v>
      </c>
      <c r="AX1657" s="7" t="s">
        <v>1370</v>
      </c>
    </row>
    <row r="1658" spans="1:50" hidden="1" outlineLevel="1">
      <c r="A1658" t="s">
        <v>1267</v>
      </c>
      <c r="B1658" t="s">
        <v>1857</v>
      </c>
      <c r="C1658" s="1">
        <f t="shared" si="623"/>
        <v>98148</v>
      </c>
      <c r="D1658" s="7">
        <f>IF(N1658&gt;0, RANK(N1658,(N1658:P1658,Q1658:AE1658)),0)</f>
        <v>1</v>
      </c>
      <c r="E1658" s="7">
        <f>IF(O1658&gt;0,RANK(O1658,(N1658:P1658,Q1658:AE1658)),0)</f>
        <v>2</v>
      </c>
      <c r="F1658" s="7">
        <f>IF(P1658&gt;0,RANK(P1658,(N1658:P1658,Q1658:AE1658)),0)</f>
        <v>3</v>
      </c>
      <c r="G1658" s="1">
        <f t="shared" si="611"/>
        <v>228</v>
      </c>
      <c r="H1658" s="2">
        <f t="shared" si="612"/>
        <v>2.3230223743733952E-3</v>
      </c>
      <c r="I1658" s="2"/>
      <c r="J1658" s="2">
        <f t="shared" si="624"/>
        <v>0.47317316705383705</v>
      </c>
      <c r="K1658" s="2">
        <f t="shared" si="625"/>
        <v>0.47085014467946368</v>
      </c>
      <c r="L1658" s="2">
        <f t="shared" si="626"/>
        <v>5.597668826669927E-2</v>
      </c>
      <c r="M1658" s="2">
        <f t="shared" si="627"/>
        <v>0</v>
      </c>
      <c r="N1658" s="59">
        <v>46441</v>
      </c>
      <c r="O1658" s="59">
        <v>46213</v>
      </c>
      <c r="P1658" s="59">
        <v>5494</v>
      </c>
      <c r="Q1658" s="59"/>
      <c r="R1658" s="59"/>
      <c r="S1658" s="59"/>
      <c r="T1658" s="59"/>
      <c r="U1658" s="59"/>
      <c r="V1658" s="59"/>
      <c r="W1658" s="59"/>
      <c r="X1658" s="59"/>
      <c r="Y1658" s="59"/>
      <c r="Z1658" s="59"/>
      <c r="AA1658" s="59"/>
      <c r="AB1658" s="59"/>
      <c r="AC1658" s="59"/>
      <c r="AD1658" s="59"/>
      <c r="AE1658" s="59"/>
      <c r="AG1658" s="7">
        <f>IF(Q1658&gt;0,RANK(Q1658,(N1658:P1658,Q1658:AE1658)),0)</f>
        <v>0</v>
      </c>
      <c r="AH1658" s="7">
        <f>IF(R1658&gt;0,RANK(R1658,(N1658:P1658,Q1658:AE1658)),0)</f>
        <v>0</v>
      </c>
      <c r="AI1658" s="7">
        <f>IF(T1658&gt;0,RANK(T1658,(N1658:P1658,Q1658:AE1658)),0)</f>
        <v>0</v>
      </c>
      <c r="AJ1658" s="7">
        <f>IF(S1658&gt;0,RANK(S1658,(N1658:P1658,Q1658:AE1658)),0)</f>
        <v>0</v>
      </c>
      <c r="AK1658" s="2">
        <f t="shared" si="628"/>
        <v>0</v>
      </c>
      <c r="AL1658" s="2">
        <f t="shared" si="629"/>
        <v>0</v>
      </c>
      <c r="AM1658" s="2">
        <f t="shared" si="630"/>
        <v>0</v>
      </c>
      <c r="AN1658" s="2">
        <f t="shared" si="631"/>
        <v>0</v>
      </c>
      <c r="AP1658" t="s">
        <v>1267</v>
      </c>
      <c r="AQ1658" t="s">
        <v>1857</v>
      </c>
      <c r="AR1658">
        <v>14</v>
      </c>
      <c r="AT1658" s="97">
        <v>39</v>
      </c>
      <c r="AU1658" s="99">
        <v>85</v>
      </c>
      <c r="AV1658" s="103">
        <f t="shared" si="622"/>
        <v>39085</v>
      </c>
      <c r="AX1658" s="7" t="s">
        <v>1370</v>
      </c>
    </row>
    <row r="1659" spans="1:50" hidden="1" outlineLevel="1">
      <c r="A1659" t="s">
        <v>126</v>
      </c>
      <c r="B1659" t="s">
        <v>1857</v>
      </c>
      <c r="C1659" s="1">
        <f t="shared" si="623"/>
        <v>26347</v>
      </c>
      <c r="D1659" s="7">
        <f>IF(N1659&gt;0, RANK(N1659,(N1659:P1659,Q1659:AE1659)),0)</f>
        <v>1</v>
      </c>
      <c r="E1659" s="7">
        <f>IF(O1659&gt;0,RANK(O1659,(N1659:P1659,Q1659:AE1659)),0)</f>
        <v>2</v>
      </c>
      <c r="F1659" s="7">
        <f>IF(P1659&gt;0,RANK(P1659,(N1659:P1659,Q1659:AE1659)),0)</f>
        <v>3</v>
      </c>
      <c r="G1659" s="1">
        <f t="shared" si="611"/>
        <v>2673</v>
      </c>
      <c r="H1659" s="2">
        <f t="shared" si="612"/>
        <v>0.10145367594033476</v>
      </c>
      <c r="I1659" s="2"/>
      <c r="J1659" s="2">
        <f t="shared" si="624"/>
        <v>0.51876874027403497</v>
      </c>
      <c r="K1659" s="2">
        <f t="shared" si="625"/>
        <v>0.41731506433370025</v>
      </c>
      <c r="L1659" s="2">
        <f t="shared" si="626"/>
        <v>6.3916195392264771E-2</v>
      </c>
      <c r="M1659" s="2">
        <f t="shared" si="627"/>
        <v>1.3877787807814457E-17</v>
      </c>
      <c r="N1659" s="59">
        <v>13668</v>
      </c>
      <c r="O1659" s="59">
        <v>10995</v>
      </c>
      <c r="P1659" s="59">
        <v>1684</v>
      </c>
      <c r="Q1659" s="59"/>
      <c r="R1659" s="59"/>
      <c r="S1659" s="59"/>
      <c r="T1659" s="59"/>
      <c r="U1659" s="59"/>
      <c r="V1659" s="59"/>
      <c r="W1659" s="59"/>
      <c r="X1659" s="59"/>
      <c r="Y1659" s="59"/>
      <c r="Z1659" s="59"/>
      <c r="AA1659" s="59"/>
      <c r="AB1659" s="59"/>
      <c r="AC1659" s="59"/>
      <c r="AD1659" s="59"/>
      <c r="AE1659" s="59"/>
      <c r="AG1659" s="7">
        <f>IF(Q1659&gt;0,RANK(Q1659,(N1659:P1659,Q1659:AE1659)),0)</f>
        <v>0</v>
      </c>
      <c r="AH1659" s="7">
        <f>IF(R1659&gt;0,RANK(R1659,(N1659:P1659,Q1659:AE1659)),0)</f>
        <v>0</v>
      </c>
      <c r="AI1659" s="7">
        <f>IF(T1659&gt;0,RANK(T1659,(N1659:P1659,Q1659:AE1659)),0)</f>
        <v>0</v>
      </c>
      <c r="AJ1659" s="7">
        <f>IF(S1659&gt;0,RANK(S1659,(N1659:P1659,Q1659:AE1659)),0)</f>
        <v>0</v>
      </c>
      <c r="AK1659" s="2">
        <f t="shared" si="628"/>
        <v>0</v>
      </c>
      <c r="AL1659" s="2">
        <f t="shared" si="629"/>
        <v>0</v>
      </c>
      <c r="AM1659" s="2">
        <f t="shared" si="630"/>
        <v>0</v>
      </c>
      <c r="AN1659" s="2">
        <f t="shared" si="631"/>
        <v>0</v>
      </c>
      <c r="AP1659" t="s">
        <v>126</v>
      </c>
      <c r="AQ1659" t="s">
        <v>1857</v>
      </c>
      <c r="AR1659">
        <v>6</v>
      </c>
      <c r="AT1659" s="97">
        <v>39</v>
      </c>
      <c r="AU1659" s="99">
        <v>87</v>
      </c>
      <c r="AV1659" s="103">
        <f t="shared" si="622"/>
        <v>39087</v>
      </c>
      <c r="AX1659" s="7" t="s">
        <v>1370</v>
      </c>
    </row>
    <row r="1660" spans="1:50" hidden="1" outlineLevel="1">
      <c r="A1660" t="s">
        <v>382</v>
      </c>
      <c r="B1660" t="s">
        <v>1857</v>
      </c>
      <c r="C1660" s="1">
        <f t="shared" si="623"/>
        <v>60079</v>
      </c>
      <c r="D1660" s="7">
        <f>IF(N1660&gt;0, RANK(N1660,(N1660:P1660,Q1660:AE1660)),0)</f>
        <v>2</v>
      </c>
      <c r="E1660" s="7">
        <f>IF(O1660&gt;0,RANK(O1660,(N1660:P1660,Q1660:AE1660)),0)</f>
        <v>1</v>
      </c>
      <c r="F1660" s="7">
        <f>IF(P1660&gt;0,RANK(P1660,(N1660:P1660,Q1660:AE1660)),0)</f>
        <v>3</v>
      </c>
      <c r="G1660" s="1">
        <f t="shared" si="611"/>
        <v>3911</v>
      </c>
      <c r="H1660" s="2">
        <f t="shared" si="612"/>
        <v>6.509762146507099E-2</v>
      </c>
      <c r="I1660" s="2"/>
      <c r="J1660" s="2">
        <f t="shared" si="624"/>
        <v>0.42042976747282745</v>
      </c>
      <c r="K1660" s="2">
        <f t="shared" si="625"/>
        <v>0.48552738893789843</v>
      </c>
      <c r="L1660" s="2">
        <f t="shared" si="626"/>
        <v>9.4042843589274117E-2</v>
      </c>
      <c r="M1660" s="2">
        <f t="shared" si="627"/>
        <v>0</v>
      </c>
      <c r="N1660" s="59">
        <v>25259</v>
      </c>
      <c r="O1660" s="59">
        <v>29170</v>
      </c>
      <c r="P1660" s="59">
        <v>5650</v>
      </c>
      <c r="Q1660" s="59"/>
      <c r="R1660" s="59"/>
      <c r="S1660" s="59"/>
      <c r="T1660" s="59"/>
      <c r="U1660" s="59"/>
      <c r="V1660" s="59"/>
      <c r="W1660" s="59"/>
      <c r="X1660" s="59"/>
      <c r="Y1660" s="59"/>
      <c r="Z1660" s="59"/>
      <c r="AA1660" s="59"/>
      <c r="AB1660" s="59"/>
      <c r="AC1660" s="59"/>
      <c r="AD1660" s="59"/>
      <c r="AE1660" s="59"/>
      <c r="AG1660" s="7">
        <f>IF(Q1660&gt;0,RANK(Q1660,(N1660:P1660,Q1660:AE1660)),0)</f>
        <v>0</v>
      </c>
      <c r="AH1660" s="7">
        <f>IF(R1660&gt;0,RANK(R1660,(N1660:P1660,Q1660:AE1660)),0)</f>
        <v>0</v>
      </c>
      <c r="AI1660" s="7">
        <f>IF(T1660&gt;0,RANK(T1660,(N1660:P1660,Q1660:AE1660)),0)</f>
        <v>0</v>
      </c>
      <c r="AJ1660" s="7">
        <f>IF(S1660&gt;0,RANK(S1660,(N1660:P1660,Q1660:AE1660)),0)</f>
        <v>0</v>
      </c>
      <c r="AK1660" s="2">
        <f t="shared" si="628"/>
        <v>0</v>
      </c>
      <c r="AL1660" s="2">
        <f t="shared" si="629"/>
        <v>0</v>
      </c>
      <c r="AM1660" s="2">
        <f t="shared" si="630"/>
        <v>0</v>
      </c>
      <c r="AN1660" s="2">
        <f t="shared" si="631"/>
        <v>0</v>
      </c>
      <c r="AP1660" t="s">
        <v>382</v>
      </c>
      <c r="AQ1660" t="s">
        <v>1857</v>
      </c>
      <c r="AR1660">
        <v>0</v>
      </c>
      <c r="AT1660" s="97">
        <v>39</v>
      </c>
      <c r="AU1660" s="99">
        <v>89</v>
      </c>
      <c r="AV1660" s="103">
        <f t="shared" si="622"/>
        <v>39089</v>
      </c>
      <c r="AX1660" s="7" t="s">
        <v>1370</v>
      </c>
    </row>
    <row r="1661" spans="1:50" hidden="1" outlineLevel="1">
      <c r="A1661" t="s">
        <v>1812</v>
      </c>
      <c r="B1661" t="s">
        <v>1857</v>
      </c>
      <c r="C1661" s="1">
        <f t="shared" si="623"/>
        <v>18617</v>
      </c>
      <c r="D1661" s="7">
        <f>IF(N1661&gt;0, RANK(N1661,(N1661:P1661,Q1661:AE1661)),0)</f>
        <v>2</v>
      </c>
      <c r="E1661" s="7">
        <f>IF(O1661&gt;0,RANK(O1661,(N1661:P1661,Q1661:AE1661)),0)</f>
        <v>1</v>
      </c>
      <c r="F1661" s="7">
        <f>IF(P1661&gt;0,RANK(P1661,(N1661:P1661,Q1661:AE1661)),0)</f>
        <v>3</v>
      </c>
      <c r="G1661" s="1">
        <f t="shared" si="611"/>
        <v>4524</v>
      </c>
      <c r="H1661" s="2">
        <f t="shared" si="612"/>
        <v>0.24300370628995005</v>
      </c>
      <c r="I1661" s="2"/>
      <c r="J1661" s="2">
        <f t="shared" si="624"/>
        <v>0.34377182145351021</v>
      </c>
      <c r="K1661" s="2">
        <f t="shared" si="625"/>
        <v>0.58677552774346031</v>
      </c>
      <c r="L1661" s="2">
        <f t="shared" si="626"/>
        <v>6.9452650803029495E-2</v>
      </c>
      <c r="M1661" s="2">
        <f t="shared" si="627"/>
        <v>4.163336342344337E-17</v>
      </c>
      <c r="N1661" s="59">
        <v>6400</v>
      </c>
      <c r="O1661" s="59">
        <v>10924</v>
      </c>
      <c r="P1661" s="59">
        <v>1293</v>
      </c>
      <c r="Q1661" s="59"/>
      <c r="R1661" s="59"/>
      <c r="S1661" s="59"/>
      <c r="T1661" s="59"/>
      <c r="U1661" s="59"/>
      <c r="V1661" s="59"/>
      <c r="W1661" s="59"/>
      <c r="X1661" s="59"/>
      <c r="Y1661" s="59"/>
      <c r="Z1661" s="59"/>
      <c r="AA1661" s="59"/>
      <c r="AB1661" s="59"/>
      <c r="AC1661" s="59"/>
      <c r="AD1661" s="59"/>
      <c r="AE1661" s="59"/>
      <c r="AG1661" s="7">
        <f>IF(Q1661&gt;0,RANK(Q1661,(N1661:P1661,Q1661:AE1661)),0)</f>
        <v>0</v>
      </c>
      <c r="AH1661" s="7">
        <f>IF(R1661&gt;0,RANK(R1661,(N1661:P1661,Q1661:AE1661)),0)</f>
        <v>0</v>
      </c>
      <c r="AI1661" s="7">
        <f>IF(T1661&gt;0,RANK(T1661,(N1661:P1661,Q1661:AE1661)),0)</f>
        <v>0</v>
      </c>
      <c r="AJ1661" s="7">
        <f>IF(S1661&gt;0,RANK(S1661,(N1661:P1661,Q1661:AE1661)),0)</f>
        <v>0</v>
      </c>
      <c r="AK1661" s="2">
        <f t="shared" si="628"/>
        <v>0</v>
      </c>
      <c r="AL1661" s="2">
        <f t="shared" si="629"/>
        <v>0</v>
      </c>
      <c r="AM1661" s="2">
        <f t="shared" si="630"/>
        <v>0</v>
      </c>
      <c r="AN1661" s="2">
        <f t="shared" si="631"/>
        <v>0</v>
      </c>
      <c r="AP1661" t="s">
        <v>1812</v>
      </c>
      <c r="AQ1661" t="s">
        <v>1857</v>
      </c>
      <c r="AR1661">
        <v>4</v>
      </c>
      <c r="AT1661" s="97">
        <v>39</v>
      </c>
      <c r="AU1661" s="99">
        <v>91</v>
      </c>
      <c r="AV1661" s="103">
        <f t="shared" si="622"/>
        <v>39091</v>
      </c>
      <c r="AX1661" s="7" t="s">
        <v>1370</v>
      </c>
    </row>
    <row r="1662" spans="1:50" hidden="1" outlineLevel="1">
      <c r="A1662" t="s">
        <v>1886</v>
      </c>
      <c r="B1662" t="s">
        <v>1857</v>
      </c>
      <c r="C1662" s="1">
        <f t="shared" si="623"/>
        <v>116990</v>
      </c>
      <c r="D1662" s="7">
        <f>IF(N1662&gt;0, RANK(N1662,(N1662:P1662,Q1662:AE1662)),0)</f>
        <v>1</v>
      </c>
      <c r="E1662" s="7">
        <f>IF(O1662&gt;0,RANK(O1662,(N1662:P1662,Q1662:AE1662)),0)</f>
        <v>2</v>
      </c>
      <c r="F1662" s="7">
        <f>IF(P1662&gt;0,RANK(P1662,(N1662:P1662,Q1662:AE1662)),0)</f>
        <v>3</v>
      </c>
      <c r="G1662" s="1">
        <f t="shared" si="611"/>
        <v>20434</v>
      </c>
      <c r="H1662" s="2">
        <f t="shared" si="612"/>
        <v>0.17466450123942218</v>
      </c>
      <c r="I1662" s="2"/>
      <c r="J1662" s="2">
        <f t="shared" si="624"/>
        <v>0.55014958543465253</v>
      </c>
      <c r="K1662" s="2">
        <f t="shared" si="625"/>
        <v>0.37548508419523036</v>
      </c>
      <c r="L1662" s="2">
        <f t="shared" si="626"/>
        <v>7.4365330370117111E-2</v>
      </c>
      <c r="M1662" s="2">
        <f t="shared" si="627"/>
        <v>0</v>
      </c>
      <c r="N1662" s="59">
        <v>64362</v>
      </c>
      <c r="O1662" s="59">
        <v>43928</v>
      </c>
      <c r="P1662" s="59">
        <v>8700</v>
      </c>
      <c r="Q1662" s="59"/>
      <c r="R1662" s="59"/>
      <c r="S1662" s="59"/>
      <c r="T1662" s="59"/>
      <c r="U1662" s="59"/>
      <c r="V1662" s="59"/>
      <c r="W1662" s="59"/>
      <c r="X1662" s="59"/>
      <c r="Y1662" s="59"/>
      <c r="Z1662" s="59"/>
      <c r="AA1662" s="59"/>
      <c r="AB1662" s="59"/>
      <c r="AC1662" s="59"/>
      <c r="AD1662" s="59"/>
      <c r="AE1662" s="59"/>
      <c r="AG1662" s="7">
        <f>IF(Q1662&gt;0,RANK(Q1662,(N1662:P1662,Q1662:AE1662)),0)</f>
        <v>0</v>
      </c>
      <c r="AH1662" s="7">
        <f>IF(R1662&gt;0,RANK(R1662,(N1662:P1662,Q1662:AE1662)),0)</f>
        <v>0</v>
      </c>
      <c r="AI1662" s="7">
        <f>IF(T1662&gt;0,RANK(T1662,(N1662:P1662,Q1662:AE1662)),0)</f>
        <v>0</v>
      </c>
      <c r="AJ1662" s="7">
        <f>IF(S1662&gt;0,RANK(S1662,(N1662:P1662,Q1662:AE1662)),0)</f>
        <v>0</v>
      </c>
      <c r="AK1662" s="2">
        <f t="shared" si="628"/>
        <v>0</v>
      </c>
      <c r="AL1662" s="2">
        <f t="shared" si="629"/>
        <v>0</v>
      </c>
      <c r="AM1662" s="2">
        <f t="shared" si="630"/>
        <v>0</v>
      </c>
      <c r="AN1662" s="2">
        <f t="shared" si="631"/>
        <v>0</v>
      </c>
      <c r="AP1662" t="s">
        <v>1886</v>
      </c>
      <c r="AQ1662" t="s">
        <v>1857</v>
      </c>
      <c r="AR1662">
        <v>0</v>
      </c>
      <c r="AT1662" s="97">
        <v>39</v>
      </c>
      <c r="AU1662" s="99">
        <v>93</v>
      </c>
      <c r="AV1662" s="103">
        <f t="shared" si="622"/>
        <v>39093</v>
      </c>
      <c r="AX1662" s="7" t="s">
        <v>1370</v>
      </c>
    </row>
    <row r="1663" spans="1:50" hidden="1" outlineLevel="1">
      <c r="A1663" t="s">
        <v>555</v>
      </c>
      <c r="B1663" t="s">
        <v>1857</v>
      </c>
      <c r="C1663" s="1">
        <f t="shared" si="623"/>
        <v>192686</v>
      </c>
      <c r="D1663" s="7">
        <f>IF(N1663&gt;0, RANK(N1663,(N1663:P1663,Q1663:AE1663)),0)</f>
        <v>1</v>
      </c>
      <c r="E1663" s="7">
        <f>IF(O1663&gt;0,RANK(O1663,(N1663:P1663,Q1663:AE1663)),0)</f>
        <v>2</v>
      </c>
      <c r="F1663" s="7">
        <f>IF(P1663&gt;0,RANK(P1663,(N1663:P1663,Q1663:AE1663)),0)</f>
        <v>3</v>
      </c>
      <c r="G1663" s="1">
        <f t="shared" si="611"/>
        <v>69593</v>
      </c>
      <c r="H1663" s="2">
        <f t="shared" si="612"/>
        <v>0.36117310027713484</v>
      </c>
      <c r="I1663" s="2"/>
      <c r="J1663" s="2">
        <f t="shared" si="624"/>
        <v>0.64803358832504698</v>
      </c>
      <c r="K1663" s="2">
        <f t="shared" si="625"/>
        <v>0.28686048804791214</v>
      </c>
      <c r="L1663" s="2">
        <f t="shared" si="626"/>
        <v>6.5105923627040888E-2</v>
      </c>
      <c r="M1663" s="2">
        <f t="shared" si="627"/>
        <v>-1.3877787807814457E-17</v>
      </c>
      <c r="N1663" s="59">
        <v>124867</v>
      </c>
      <c r="O1663" s="59">
        <v>55274</v>
      </c>
      <c r="P1663" s="59">
        <v>12545</v>
      </c>
      <c r="Q1663" s="59"/>
      <c r="R1663" s="59"/>
      <c r="S1663" s="59"/>
      <c r="T1663" s="59"/>
      <c r="U1663" s="59"/>
      <c r="V1663" s="59"/>
      <c r="W1663" s="59"/>
      <c r="X1663" s="59"/>
      <c r="Y1663" s="59"/>
      <c r="Z1663" s="59"/>
      <c r="AA1663" s="59"/>
      <c r="AB1663" s="59"/>
      <c r="AC1663" s="59"/>
      <c r="AD1663" s="59"/>
      <c r="AE1663" s="59"/>
      <c r="AG1663" s="7">
        <f>IF(Q1663&gt;0,RANK(Q1663,(N1663:P1663,Q1663:AE1663)),0)</f>
        <v>0</v>
      </c>
      <c r="AH1663" s="7">
        <f>IF(R1663&gt;0,RANK(R1663,(N1663:P1663,Q1663:AE1663)),0)</f>
        <v>0</v>
      </c>
      <c r="AI1663" s="7">
        <f>IF(T1663&gt;0,RANK(T1663,(N1663:P1663,Q1663:AE1663)),0)</f>
        <v>0</v>
      </c>
      <c r="AJ1663" s="7">
        <f>IF(S1663&gt;0,RANK(S1663,(N1663:P1663,Q1663:AE1663)),0)</f>
        <v>0</v>
      </c>
      <c r="AK1663" s="2">
        <f t="shared" si="628"/>
        <v>0</v>
      </c>
      <c r="AL1663" s="2">
        <f t="shared" si="629"/>
        <v>0</v>
      </c>
      <c r="AM1663" s="2">
        <f t="shared" si="630"/>
        <v>0</v>
      </c>
      <c r="AN1663" s="2">
        <f t="shared" si="631"/>
        <v>0</v>
      </c>
      <c r="AP1663" t="s">
        <v>555</v>
      </c>
      <c r="AQ1663" t="s">
        <v>1857</v>
      </c>
      <c r="AR1663">
        <v>0</v>
      </c>
      <c r="AT1663" s="97">
        <v>39</v>
      </c>
      <c r="AU1663" s="99">
        <v>95</v>
      </c>
      <c r="AV1663" s="103">
        <f t="shared" si="622"/>
        <v>39095</v>
      </c>
      <c r="AX1663" s="7" t="s">
        <v>1370</v>
      </c>
    </row>
    <row r="1664" spans="1:50" hidden="1" outlineLevel="1">
      <c r="A1664" t="s">
        <v>760</v>
      </c>
      <c r="B1664" t="s">
        <v>1857</v>
      </c>
      <c r="C1664" s="1">
        <f t="shared" si="623"/>
        <v>13887</v>
      </c>
      <c r="D1664" s="7">
        <f>IF(N1664&gt;0, RANK(N1664,(N1664:P1664,Q1664:AE1664)),0)</f>
        <v>2</v>
      </c>
      <c r="E1664" s="7">
        <f>IF(O1664&gt;0,RANK(O1664,(N1664:P1664,Q1664:AE1664)),0)</f>
        <v>1</v>
      </c>
      <c r="F1664" s="7">
        <f>IF(P1664&gt;0,RANK(P1664,(N1664:P1664,Q1664:AE1664)),0)</f>
        <v>3</v>
      </c>
      <c r="G1664" s="1">
        <f t="shared" si="611"/>
        <v>2277</v>
      </c>
      <c r="H1664" s="2">
        <f t="shared" si="612"/>
        <v>0.16396629941672067</v>
      </c>
      <c r="I1664" s="2"/>
      <c r="J1664" s="2">
        <f t="shared" si="624"/>
        <v>0.37956362065240873</v>
      </c>
      <c r="K1664" s="2">
        <f t="shared" si="625"/>
        <v>0.54352992006912937</v>
      </c>
      <c r="L1664" s="2">
        <f t="shared" si="626"/>
        <v>7.6906459278461875E-2</v>
      </c>
      <c r="M1664" s="2">
        <f t="shared" si="627"/>
        <v>8.3266726846886741E-17</v>
      </c>
      <c r="N1664" s="59">
        <v>5271</v>
      </c>
      <c r="O1664" s="59">
        <v>7548</v>
      </c>
      <c r="P1664" s="59">
        <v>1068</v>
      </c>
      <c r="Q1664" s="59"/>
      <c r="R1664" s="59"/>
      <c r="S1664" s="59"/>
      <c r="T1664" s="59"/>
      <c r="U1664" s="59"/>
      <c r="V1664" s="59"/>
      <c r="W1664" s="59"/>
      <c r="X1664" s="59"/>
      <c r="Y1664" s="59"/>
      <c r="Z1664" s="59"/>
      <c r="AA1664" s="59"/>
      <c r="AB1664" s="59"/>
      <c r="AC1664" s="59"/>
      <c r="AD1664" s="59"/>
      <c r="AE1664" s="59"/>
      <c r="AG1664" s="7">
        <f>IF(Q1664&gt;0,RANK(Q1664,(N1664:P1664,Q1664:AE1664)),0)</f>
        <v>0</v>
      </c>
      <c r="AH1664" s="7">
        <f>IF(R1664&gt;0,RANK(R1664,(N1664:P1664,Q1664:AE1664)),0)</f>
        <v>0</v>
      </c>
      <c r="AI1664" s="7">
        <f>IF(T1664&gt;0,RANK(T1664,(N1664:P1664,Q1664:AE1664)),0)</f>
        <v>0</v>
      </c>
      <c r="AJ1664" s="7">
        <f>IF(S1664&gt;0,RANK(S1664,(N1664:P1664,Q1664:AE1664)),0)</f>
        <v>0</v>
      </c>
      <c r="AK1664" s="2">
        <f t="shared" si="628"/>
        <v>0</v>
      </c>
      <c r="AL1664" s="2">
        <f t="shared" si="629"/>
        <v>0</v>
      </c>
      <c r="AM1664" s="2">
        <f t="shared" si="630"/>
        <v>0</v>
      </c>
      <c r="AN1664" s="2">
        <f t="shared" si="631"/>
        <v>0</v>
      </c>
      <c r="AP1664" t="s">
        <v>760</v>
      </c>
      <c r="AQ1664" t="s">
        <v>1857</v>
      </c>
      <c r="AR1664">
        <v>15</v>
      </c>
      <c r="AT1664" s="97">
        <v>39</v>
      </c>
      <c r="AU1664" s="99">
        <v>97</v>
      </c>
      <c r="AV1664" s="103">
        <f t="shared" si="622"/>
        <v>39097</v>
      </c>
      <c r="AX1664" s="7" t="s">
        <v>1370</v>
      </c>
    </row>
    <row r="1665" spans="1:50" hidden="1" outlineLevel="1">
      <c r="A1665" t="s">
        <v>1123</v>
      </c>
      <c r="B1665" t="s">
        <v>1857</v>
      </c>
      <c r="C1665" s="1">
        <f t="shared" si="623"/>
        <v>125058</v>
      </c>
      <c r="D1665" s="7">
        <f>IF(N1665&gt;0, RANK(N1665,(N1665:P1665,Q1665:AE1665)),0)</f>
        <v>1</v>
      </c>
      <c r="E1665" s="7">
        <f>IF(O1665&gt;0,RANK(O1665,(N1665:P1665,Q1665:AE1665)),0)</f>
        <v>2</v>
      </c>
      <c r="F1665" s="7">
        <f>IF(P1665&gt;0,RANK(P1665,(N1665:P1665,Q1665:AE1665)),0)</f>
        <v>3</v>
      </c>
      <c r="G1665" s="1">
        <f t="shared" si="611"/>
        <v>42352</v>
      </c>
      <c r="H1665" s="2">
        <f t="shared" si="612"/>
        <v>0.33865886228789843</v>
      </c>
      <c r="I1665" s="2"/>
      <c r="J1665" s="2">
        <f t="shared" si="624"/>
        <v>0.63594492155639781</v>
      </c>
      <c r="K1665" s="2">
        <f t="shared" si="625"/>
        <v>0.29728605926849944</v>
      </c>
      <c r="L1665" s="2">
        <f t="shared" si="626"/>
        <v>6.6769019175102751E-2</v>
      </c>
      <c r="M1665" s="2">
        <f t="shared" si="627"/>
        <v>0</v>
      </c>
      <c r="N1665" s="59">
        <v>79530</v>
      </c>
      <c r="O1665" s="59">
        <v>37178</v>
      </c>
      <c r="P1665" s="59">
        <v>8350</v>
      </c>
      <c r="Q1665" s="59"/>
      <c r="R1665" s="59"/>
      <c r="S1665" s="59"/>
      <c r="T1665" s="59"/>
      <c r="U1665" s="59"/>
      <c r="V1665" s="59"/>
      <c r="W1665" s="59"/>
      <c r="X1665" s="59"/>
      <c r="Y1665" s="59"/>
      <c r="Z1665" s="59"/>
      <c r="AA1665" s="59"/>
      <c r="AB1665" s="59"/>
      <c r="AC1665" s="59"/>
      <c r="AD1665" s="59"/>
      <c r="AE1665" s="59"/>
      <c r="AG1665" s="7">
        <f>IF(Q1665&gt;0,RANK(Q1665,(N1665:P1665,Q1665:AE1665)),0)</f>
        <v>0</v>
      </c>
      <c r="AH1665" s="7">
        <f>IF(R1665&gt;0,RANK(R1665,(N1665:P1665,Q1665:AE1665)),0)</f>
        <v>0</v>
      </c>
      <c r="AI1665" s="7">
        <f>IF(T1665&gt;0,RANK(T1665,(N1665:P1665,Q1665:AE1665)),0)</f>
        <v>0</v>
      </c>
      <c r="AJ1665" s="7">
        <f>IF(S1665&gt;0,RANK(S1665,(N1665:P1665,Q1665:AE1665)),0)</f>
        <v>0</v>
      </c>
      <c r="AK1665" s="2">
        <f t="shared" si="628"/>
        <v>0</v>
      </c>
      <c r="AL1665" s="2">
        <f t="shared" si="629"/>
        <v>0</v>
      </c>
      <c r="AM1665" s="2">
        <f t="shared" si="630"/>
        <v>0</v>
      </c>
      <c r="AN1665" s="2">
        <f t="shared" si="631"/>
        <v>0</v>
      </c>
      <c r="AP1665" t="s">
        <v>1123</v>
      </c>
      <c r="AQ1665" t="s">
        <v>1857</v>
      </c>
      <c r="AR1665">
        <v>0</v>
      </c>
      <c r="AT1665" s="97">
        <v>39</v>
      </c>
      <c r="AU1665" s="99">
        <v>99</v>
      </c>
      <c r="AV1665" s="103">
        <f t="shared" si="622"/>
        <v>39099</v>
      </c>
      <c r="AX1665" s="7" t="s">
        <v>1370</v>
      </c>
    </row>
    <row r="1666" spans="1:50" hidden="1" outlineLevel="1">
      <c r="A1666" t="s">
        <v>1836</v>
      </c>
      <c r="B1666" t="s">
        <v>1857</v>
      </c>
      <c r="C1666" s="1">
        <f t="shared" si="623"/>
        <v>27475</v>
      </c>
      <c r="D1666" s="7">
        <f>IF(N1666&gt;0, RANK(N1666,(N1666:P1666,Q1666:AE1666)),0)</f>
        <v>2</v>
      </c>
      <c r="E1666" s="7">
        <f>IF(O1666&gt;0,RANK(O1666,(N1666:P1666,Q1666:AE1666)),0)</f>
        <v>1</v>
      </c>
      <c r="F1666" s="7">
        <f>IF(P1666&gt;0,RANK(P1666,(N1666:P1666,Q1666:AE1666)),0)</f>
        <v>3</v>
      </c>
      <c r="G1666" s="1">
        <f t="shared" si="611"/>
        <v>3670</v>
      </c>
      <c r="H1666" s="2">
        <f t="shared" si="612"/>
        <v>0.13357597816196543</v>
      </c>
      <c r="I1666" s="2"/>
      <c r="J1666" s="2">
        <f t="shared" si="624"/>
        <v>0.3951592356687898</v>
      </c>
      <c r="K1666" s="2">
        <f t="shared" si="625"/>
        <v>0.52873521383075528</v>
      </c>
      <c r="L1666" s="2">
        <f t="shared" si="626"/>
        <v>7.6105550500454963E-2</v>
      </c>
      <c r="M1666" s="2">
        <f t="shared" si="627"/>
        <v>-9.7144514654701197E-17</v>
      </c>
      <c r="N1666" s="59">
        <v>10857</v>
      </c>
      <c r="O1666" s="59">
        <v>14527</v>
      </c>
      <c r="P1666" s="59">
        <v>2091</v>
      </c>
      <c r="Q1666" s="59"/>
      <c r="R1666" s="59"/>
      <c r="S1666" s="59"/>
      <c r="T1666" s="59"/>
      <c r="U1666" s="59"/>
      <c r="V1666" s="59"/>
      <c r="W1666" s="59"/>
      <c r="X1666" s="59"/>
      <c r="Y1666" s="59"/>
      <c r="Z1666" s="59"/>
      <c r="AA1666" s="59"/>
      <c r="AB1666" s="59"/>
      <c r="AC1666" s="59"/>
      <c r="AD1666" s="59"/>
      <c r="AE1666" s="59"/>
      <c r="AG1666" s="7">
        <f>IF(Q1666&gt;0,RANK(Q1666,(N1666:P1666,Q1666:AE1666)),0)</f>
        <v>0</v>
      </c>
      <c r="AH1666" s="7">
        <f>IF(R1666&gt;0,RANK(R1666,(N1666:P1666,Q1666:AE1666)),0)</f>
        <v>0</v>
      </c>
      <c r="AI1666" s="7">
        <f>IF(T1666&gt;0,RANK(T1666,(N1666:P1666,Q1666:AE1666)),0)</f>
        <v>0</v>
      </c>
      <c r="AJ1666" s="7">
        <f>IF(S1666&gt;0,RANK(S1666,(N1666:P1666,Q1666:AE1666)),0)</f>
        <v>0</v>
      </c>
      <c r="AK1666" s="2">
        <f t="shared" si="628"/>
        <v>0</v>
      </c>
      <c r="AL1666" s="2">
        <f t="shared" si="629"/>
        <v>0</v>
      </c>
      <c r="AM1666" s="2">
        <f t="shared" si="630"/>
        <v>0</v>
      </c>
      <c r="AN1666" s="2">
        <f t="shared" si="631"/>
        <v>0</v>
      </c>
      <c r="AP1666" t="s">
        <v>1836</v>
      </c>
      <c r="AQ1666" t="s">
        <v>1857</v>
      </c>
      <c r="AR1666">
        <v>4</v>
      </c>
      <c r="AT1666" s="97">
        <v>39</v>
      </c>
      <c r="AU1666" s="99">
        <v>101</v>
      </c>
      <c r="AV1666" s="103">
        <f t="shared" si="622"/>
        <v>39101</v>
      </c>
      <c r="AX1666" s="7" t="s">
        <v>1370</v>
      </c>
    </row>
    <row r="1667" spans="1:50" hidden="1" outlineLevel="1">
      <c r="A1667" t="s">
        <v>211</v>
      </c>
      <c r="B1667" t="s">
        <v>1857</v>
      </c>
      <c r="C1667" s="1">
        <f t="shared" si="623"/>
        <v>59456</v>
      </c>
      <c r="D1667" s="7">
        <f>IF(N1667&gt;0, RANK(N1667,(N1667:P1667,Q1667:AE1667)),0)</f>
        <v>1</v>
      </c>
      <c r="E1667" s="7">
        <f>IF(O1667&gt;0,RANK(O1667,(N1667:P1667,Q1667:AE1667)),0)</f>
        <v>2</v>
      </c>
      <c r="F1667" s="7">
        <f>IF(P1667&gt;0,RANK(P1667,(N1667:P1667,Q1667:AE1667)),0)</f>
        <v>3</v>
      </c>
      <c r="G1667" s="1">
        <f t="shared" si="611"/>
        <v>10</v>
      </c>
      <c r="H1667" s="2">
        <f t="shared" si="612"/>
        <v>1.6819160387513457E-4</v>
      </c>
      <c r="I1667" s="2"/>
      <c r="J1667" s="2">
        <f t="shared" si="624"/>
        <v>0.46064316469321853</v>
      </c>
      <c r="K1667" s="2">
        <f t="shared" si="625"/>
        <v>0.46047497308934338</v>
      </c>
      <c r="L1667" s="2">
        <f t="shared" si="626"/>
        <v>7.8881862217438106E-2</v>
      </c>
      <c r="M1667" s="2">
        <f t="shared" si="627"/>
        <v>-1.3877787807814457E-17</v>
      </c>
      <c r="N1667" s="59">
        <v>27388</v>
      </c>
      <c r="O1667" s="59">
        <v>27378</v>
      </c>
      <c r="P1667" s="59">
        <v>4690</v>
      </c>
      <c r="Q1667" s="59"/>
      <c r="R1667" s="59"/>
      <c r="S1667" s="59"/>
      <c r="T1667" s="59"/>
      <c r="U1667" s="59"/>
      <c r="V1667" s="59"/>
      <c r="W1667" s="59"/>
      <c r="X1667" s="59"/>
      <c r="Y1667" s="59"/>
      <c r="Z1667" s="59"/>
      <c r="AA1667" s="59"/>
      <c r="AB1667" s="59"/>
      <c r="AC1667" s="59"/>
      <c r="AD1667" s="59"/>
      <c r="AE1667" s="59"/>
      <c r="AG1667" s="7">
        <f>IF(Q1667&gt;0,RANK(Q1667,(N1667:P1667,Q1667:AE1667)),0)</f>
        <v>0</v>
      </c>
      <c r="AH1667" s="7">
        <f>IF(R1667&gt;0,RANK(R1667,(N1667:P1667,Q1667:AE1667)),0)</f>
        <v>0</v>
      </c>
      <c r="AI1667" s="7">
        <f>IF(T1667&gt;0,RANK(T1667,(N1667:P1667,Q1667:AE1667)),0)</f>
        <v>0</v>
      </c>
      <c r="AJ1667" s="7">
        <f>IF(S1667&gt;0,RANK(S1667,(N1667:P1667,Q1667:AE1667)),0)</f>
        <v>0</v>
      </c>
      <c r="AK1667" s="2">
        <f t="shared" si="628"/>
        <v>0</v>
      </c>
      <c r="AL1667" s="2">
        <f t="shared" si="629"/>
        <v>0</v>
      </c>
      <c r="AM1667" s="2">
        <f t="shared" si="630"/>
        <v>0</v>
      </c>
      <c r="AN1667" s="2">
        <f t="shared" si="631"/>
        <v>0</v>
      </c>
      <c r="AP1667" t="s">
        <v>211</v>
      </c>
      <c r="AQ1667" t="s">
        <v>1857</v>
      </c>
      <c r="AR1667">
        <v>0</v>
      </c>
      <c r="AT1667" s="97">
        <v>39</v>
      </c>
      <c r="AU1667" s="99">
        <v>103</v>
      </c>
      <c r="AV1667" s="103">
        <f t="shared" si="622"/>
        <v>39103</v>
      </c>
      <c r="AX1667" s="7" t="s">
        <v>1370</v>
      </c>
    </row>
    <row r="1668" spans="1:50" hidden="1" outlineLevel="1">
      <c r="A1668" t="s">
        <v>804</v>
      </c>
      <c r="B1668" t="s">
        <v>1857</v>
      </c>
      <c r="C1668" s="1">
        <f t="shared" si="623"/>
        <v>10056</v>
      </c>
      <c r="D1668" s="7">
        <f>IF(N1668&gt;0, RANK(N1668,(N1668:P1668,Q1668:AE1668)),0)</f>
        <v>2</v>
      </c>
      <c r="E1668" s="7">
        <f>IF(O1668&gt;0,RANK(O1668,(N1668:P1668,Q1668:AE1668)),0)</f>
        <v>1</v>
      </c>
      <c r="F1668" s="7">
        <f>IF(P1668&gt;0,RANK(P1668,(N1668:P1668,Q1668:AE1668)),0)</f>
        <v>3</v>
      </c>
      <c r="G1668" s="1">
        <f t="shared" si="611"/>
        <v>187</v>
      </c>
      <c r="H1668" s="2">
        <f t="shared" si="612"/>
        <v>1.8595863166268895E-2</v>
      </c>
      <c r="I1668" s="2"/>
      <c r="J1668" s="2">
        <f t="shared" si="624"/>
        <v>0.45704057279236276</v>
      </c>
      <c r="K1668" s="2">
        <f t="shared" si="625"/>
        <v>0.47563643595863164</v>
      </c>
      <c r="L1668" s="2">
        <f t="shared" si="626"/>
        <v>6.7322991249005565E-2</v>
      </c>
      <c r="M1668" s="2">
        <f t="shared" si="627"/>
        <v>2.7755575615628914E-17</v>
      </c>
      <c r="N1668" s="59">
        <v>4596</v>
      </c>
      <c r="O1668" s="59">
        <v>4783</v>
      </c>
      <c r="P1668" s="59">
        <v>677</v>
      </c>
      <c r="Q1668" s="59"/>
      <c r="R1668" s="59"/>
      <c r="S1668" s="59"/>
      <c r="T1668" s="59"/>
      <c r="U1668" s="59"/>
      <c r="V1668" s="59"/>
      <c r="W1668" s="59"/>
      <c r="X1668" s="59"/>
      <c r="Y1668" s="59"/>
      <c r="Z1668" s="59"/>
      <c r="AA1668" s="59"/>
      <c r="AB1668" s="59"/>
      <c r="AC1668" s="59"/>
      <c r="AD1668" s="59"/>
      <c r="AE1668" s="59"/>
      <c r="AG1668" s="7">
        <f>IF(Q1668&gt;0,RANK(Q1668,(N1668:P1668,Q1668:AE1668)),0)</f>
        <v>0</v>
      </c>
      <c r="AH1668" s="7">
        <f>IF(R1668&gt;0,RANK(R1668,(N1668:P1668,Q1668:AE1668)),0)</f>
        <v>0</v>
      </c>
      <c r="AI1668" s="7">
        <f>IF(T1668&gt;0,RANK(T1668,(N1668:P1668,Q1668:AE1668)),0)</f>
        <v>0</v>
      </c>
      <c r="AJ1668" s="7">
        <f>IF(S1668&gt;0,RANK(S1668,(N1668:P1668,Q1668:AE1668)),0)</f>
        <v>0</v>
      </c>
      <c r="AK1668" s="2">
        <f t="shared" si="628"/>
        <v>0</v>
      </c>
      <c r="AL1668" s="2">
        <f t="shared" si="629"/>
        <v>0</v>
      </c>
      <c r="AM1668" s="2">
        <f t="shared" si="630"/>
        <v>0</v>
      </c>
      <c r="AN1668" s="2">
        <f t="shared" si="631"/>
        <v>0</v>
      </c>
      <c r="AP1668" t="s">
        <v>804</v>
      </c>
      <c r="AQ1668" t="s">
        <v>1857</v>
      </c>
      <c r="AR1668">
        <v>6</v>
      </c>
      <c r="AT1668" s="97">
        <v>39</v>
      </c>
      <c r="AU1668" s="99">
        <v>105</v>
      </c>
      <c r="AV1668" s="103">
        <f t="shared" si="622"/>
        <v>39105</v>
      </c>
      <c r="AX1668" s="7" t="s">
        <v>1370</v>
      </c>
    </row>
    <row r="1669" spans="1:50" hidden="1" outlineLevel="1">
      <c r="A1669" t="s">
        <v>1165</v>
      </c>
      <c r="B1669" t="s">
        <v>1857</v>
      </c>
      <c r="C1669" s="1">
        <f t="shared" si="623"/>
        <v>18298</v>
      </c>
      <c r="D1669" s="7">
        <f>IF(N1669&gt;0, RANK(N1669,(N1669:P1669,Q1669:AE1669)),0)</f>
        <v>2</v>
      </c>
      <c r="E1669" s="7">
        <f>IF(O1669&gt;0,RANK(O1669,(N1669:P1669,Q1669:AE1669)),0)</f>
        <v>1</v>
      </c>
      <c r="F1669" s="7">
        <f>IF(P1669&gt;0,RANK(P1669,(N1669:P1669,Q1669:AE1669)),0)</f>
        <v>3</v>
      </c>
      <c r="G1669" s="1">
        <f t="shared" si="611"/>
        <v>5146</v>
      </c>
      <c r="H1669" s="2">
        <f t="shared" si="612"/>
        <v>0.28123292163077934</v>
      </c>
      <c r="I1669" s="2"/>
      <c r="J1669" s="2">
        <f t="shared" si="624"/>
        <v>0.32872445075964585</v>
      </c>
      <c r="K1669" s="2">
        <f t="shared" si="625"/>
        <v>0.60995737239042513</v>
      </c>
      <c r="L1669" s="2">
        <f t="shared" si="626"/>
        <v>6.1318176849928956E-2</v>
      </c>
      <c r="M1669" s="2">
        <f t="shared" si="627"/>
        <v>6.2450045135165055E-17</v>
      </c>
      <c r="N1669" s="59">
        <v>6015</v>
      </c>
      <c r="O1669" s="59">
        <v>11161</v>
      </c>
      <c r="P1669" s="59">
        <v>1122</v>
      </c>
      <c r="Q1669" s="59"/>
      <c r="R1669" s="59"/>
      <c r="S1669" s="59"/>
      <c r="T1669" s="59"/>
      <c r="U1669" s="59"/>
      <c r="V1669" s="59"/>
      <c r="W1669" s="59"/>
      <c r="X1669" s="59"/>
      <c r="Y1669" s="59"/>
      <c r="Z1669" s="59"/>
      <c r="AA1669" s="59"/>
      <c r="AB1669" s="59"/>
      <c r="AC1669" s="59"/>
      <c r="AD1669" s="59"/>
      <c r="AE1669" s="59"/>
      <c r="AG1669" s="7">
        <f>IF(Q1669&gt;0,RANK(Q1669,(N1669:P1669,Q1669:AE1669)),0)</f>
        <v>0</v>
      </c>
      <c r="AH1669" s="7">
        <f>IF(R1669&gt;0,RANK(R1669,(N1669:P1669,Q1669:AE1669)),0)</f>
        <v>0</v>
      </c>
      <c r="AI1669" s="7">
        <f>IF(T1669&gt;0,RANK(T1669,(N1669:P1669,Q1669:AE1669)),0)</f>
        <v>0</v>
      </c>
      <c r="AJ1669" s="7">
        <f>IF(S1669&gt;0,RANK(S1669,(N1669:P1669,Q1669:AE1669)),0)</f>
        <v>0</v>
      </c>
      <c r="AK1669" s="2">
        <f t="shared" si="628"/>
        <v>0</v>
      </c>
      <c r="AL1669" s="2">
        <f t="shared" si="629"/>
        <v>0</v>
      </c>
      <c r="AM1669" s="2">
        <f t="shared" si="630"/>
        <v>0</v>
      </c>
      <c r="AN1669" s="2">
        <f t="shared" si="631"/>
        <v>0</v>
      </c>
      <c r="AP1669" t="s">
        <v>1165</v>
      </c>
      <c r="AQ1669" t="s">
        <v>1857</v>
      </c>
      <c r="AR1669">
        <v>0</v>
      </c>
      <c r="AT1669" s="97">
        <v>39</v>
      </c>
      <c r="AU1669" s="99">
        <v>107</v>
      </c>
      <c r="AV1669" s="103">
        <f t="shared" si="622"/>
        <v>39107</v>
      </c>
      <c r="AX1669" s="7" t="s">
        <v>1370</v>
      </c>
    </row>
    <row r="1670" spans="1:50" hidden="1" outlineLevel="1">
      <c r="A1670" t="s">
        <v>1542</v>
      </c>
      <c r="B1670" t="s">
        <v>1857</v>
      </c>
      <c r="C1670" s="1">
        <f t="shared" si="623"/>
        <v>42461</v>
      </c>
      <c r="D1670" s="7">
        <f>IF(N1670&gt;0, RANK(N1670,(N1670:P1670,Q1670:AE1670)),0)</f>
        <v>2</v>
      </c>
      <c r="E1670" s="7">
        <f>IF(O1670&gt;0,RANK(O1670,(N1670:P1670,Q1670:AE1670)),0)</f>
        <v>1</v>
      </c>
      <c r="F1670" s="7">
        <f>IF(P1670&gt;0,RANK(P1670,(N1670:P1670,Q1670:AE1670)),0)</f>
        <v>3</v>
      </c>
      <c r="G1670" s="1">
        <f t="shared" si="611"/>
        <v>2427</v>
      </c>
      <c r="H1670" s="2">
        <f t="shared" si="612"/>
        <v>5.7158333529591862E-2</v>
      </c>
      <c r="I1670" s="2"/>
      <c r="J1670" s="2">
        <f t="shared" si="624"/>
        <v>0.43020654247427048</v>
      </c>
      <c r="K1670" s="2">
        <f t="shared" si="625"/>
        <v>0.48736487600386236</v>
      </c>
      <c r="L1670" s="2">
        <f t="shared" si="626"/>
        <v>8.242858152186712E-2</v>
      </c>
      <c r="M1670" s="2">
        <f t="shared" si="627"/>
        <v>4.163336342344337E-17</v>
      </c>
      <c r="N1670" s="59">
        <v>18267</v>
      </c>
      <c r="O1670" s="59">
        <v>20694</v>
      </c>
      <c r="P1670" s="59">
        <v>3500</v>
      </c>
      <c r="Q1670" s="59"/>
      <c r="R1670" s="59"/>
      <c r="S1670" s="59"/>
      <c r="T1670" s="59"/>
      <c r="U1670" s="59"/>
      <c r="V1670" s="59"/>
      <c r="W1670" s="59"/>
      <c r="X1670" s="59"/>
      <c r="Y1670" s="59"/>
      <c r="Z1670" s="59"/>
      <c r="AA1670" s="59"/>
      <c r="AB1670" s="59"/>
      <c r="AC1670" s="59"/>
      <c r="AD1670" s="59"/>
      <c r="AE1670" s="59"/>
      <c r="AG1670" s="7">
        <f>IF(Q1670&gt;0,RANK(Q1670,(N1670:P1670,Q1670:AE1670)),0)</f>
        <v>0</v>
      </c>
      <c r="AH1670" s="7">
        <f>IF(R1670&gt;0,RANK(R1670,(N1670:P1670,Q1670:AE1670)),0)</f>
        <v>0</v>
      </c>
      <c r="AI1670" s="7">
        <f>IF(T1670&gt;0,RANK(T1670,(N1670:P1670,Q1670:AE1670)),0)</f>
        <v>0</v>
      </c>
      <c r="AJ1670" s="7">
        <f>IF(S1670&gt;0,RANK(S1670,(N1670:P1670,Q1670:AE1670)),0)</f>
        <v>0</v>
      </c>
      <c r="AK1670" s="2">
        <f t="shared" si="628"/>
        <v>0</v>
      </c>
      <c r="AL1670" s="2">
        <f t="shared" si="629"/>
        <v>0</v>
      </c>
      <c r="AM1670" s="2">
        <f t="shared" si="630"/>
        <v>0</v>
      </c>
      <c r="AN1670" s="2">
        <f t="shared" si="631"/>
        <v>0</v>
      </c>
      <c r="AP1670" t="s">
        <v>1542</v>
      </c>
      <c r="AQ1670" t="s">
        <v>1857</v>
      </c>
      <c r="AR1670">
        <v>8</v>
      </c>
      <c r="AT1670" s="97">
        <v>39</v>
      </c>
      <c r="AU1670" s="99">
        <v>109</v>
      </c>
      <c r="AV1670" s="103">
        <f t="shared" si="622"/>
        <v>39109</v>
      </c>
      <c r="AX1670" s="7" t="s">
        <v>1370</v>
      </c>
    </row>
    <row r="1671" spans="1:50" hidden="1" outlineLevel="1">
      <c r="A1671" t="s">
        <v>2112</v>
      </c>
      <c r="B1671" t="s">
        <v>1857</v>
      </c>
      <c r="C1671" s="1">
        <f t="shared" si="623"/>
        <v>7375</v>
      </c>
      <c r="D1671" s="7">
        <f>IF(N1671&gt;0, RANK(N1671,(N1671:P1671,Q1671:AE1671)),0)</f>
        <v>1</v>
      </c>
      <c r="E1671" s="7">
        <f>IF(O1671&gt;0,RANK(O1671,(N1671:P1671,Q1671:AE1671)),0)</f>
        <v>2</v>
      </c>
      <c r="F1671" s="7">
        <f>IF(P1671&gt;0,RANK(P1671,(N1671:P1671,Q1671:AE1671)),0)</f>
        <v>3</v>
      </c>
      <c r="G1671" s="1">
        <f t="shared" si="611"/>
        <v>2553</v>
      </c>
      <c r="H1671" s="2">
        <f t="shared" si="612"/>
        <v>0.34616949152542376</v>
      </c>
      <c r="I1671" s="2"/>
      <c r="J1671" s="2">
        <f t="shared" si="624"/>
        <v>0.63403389830508472</v>
      </c>
      <c r="K1671" s="2">
        <f t="shared" si="625"/>
        <v>0.28786440677966102</v>
      </c>
      <c r="L1671" s="2">
        <f t="shared" si="626"/>
        <v>7.8101694915254233E-2</v>
      </c>
      <c r="M1671" s="2">
        <f t="shared" si="627"/>
        <v>2.7755575615628914E-17</v>
      </c>
      <c r="N1671" s="59">
        <v>4676</v>
      </c>
      <c r="O1671" s="59">
        <v>2123</v>
      </c>
      <c r="P1671" s="59">
        <v>576</v>
      </c>
      <c r="Q1671" s="59"/>
      <c r="R1671" s="59"/>
      <c r="S1671" s="59"/>
      <c r="T1671" s="59"/>
      <c r="U1671" s="59"/>
      <c r="V1671" s="59"/>
      <c r="W1671" s="59"/>
      <c r="X1671" s="59"/>
      <c r="Y1671" s="59"/>
      <c r="Z1671" s="59"/>
      <c r="AA1671" s="59"/>
      <c r="AB1671" s="59"/>
      <c r="AC1671" s="59"/>
      <c r="AD1671" s="59"/>
      <c r="AE1671" s="59"/>
      <c r="AG1671" s="7">
        <f>IF(Q1671&gt;0,RANK(Q1671,(N1671:P1671,Q1671:AE1671)),0)</f>
        <v>0</v>
      </c>
      <c r="AH1671" s="7">
        <f>IF(R1671&gt;0,RANK(R1671,(N1671:P1671,Q1671:AE1671)),0)</f>
        <v>0</v>
      </c>
      <c r="AI1671" s="7">
        <f>IF(T1671&gt;0,RANK(T1671,(N1671:P1671,Q1671:AE1671)),0)</f>
        <v>0</v>
      </c>
      <c r="AJ1671" s="7">
        <f>IF(S1671&gt;0,RANK(S1671,(N1671:P1671,Q1671:AE1671)),0)</f>
        <v>0</v>
      </c>
      <c r="AK1671" s="2">
        <f t="shared" si="628"/>
        <v>0</v>
      </c>
      <c r="AL1671" s="2">
        <f t="shared" si="629"/>
        <v>0</v>
      </c>
      <c r="AM1671" s="2">
        <f t="shared" si="630"/>
        <v>0</v>
      </c>
      <c r="AN1671" s="2">
        <f t="shared" si="631"/>
        <v>0</v>
      </c>
      <c r="AP1671" t="s">
        <v>2112</v>
      </c>
      <c r="AQ1671" t="s">
        <v>1857</v>
      </c>
      <c r="AR1671">
        <v>6</v>
      </c>
      <c r="AT1671" s="97">
        <v>39</v>
      </c>
      <c r="AU1671" s="99">
        <v>111</v>
      </c>
      <c r="AV1671" s="103">
        <f t="shared" si="622"/>
        <v>39111</v>
      </c>
      <c r="AX1671" s="7" t="s">
        <v>1370</v>
      </c>
    </row>
    <row r="1672" spans="1:50" hidden="1" outlineLevel="1">
      <c r="A1672" t="s">
        <v>1340</v>
      </c>
      <c r="B1672" t="s">
        <v>1857</v>
      </c>
      <c r="C1672" s="1">
        <f t="shared" si="623"/>
        <v>257265</v>
      </c>
      <c r="D1672" s="7">
        <f>IF(N1672&gt;0, RANK(N1672,(N1672:P1672,Q1672:AE1672)),0)</f>
        <v>1</v>
      </c>
      <c r="E1672" s="7">
        <f>IF(O1672&gt;0,RANK(O1672,(N1672:P1672,Q1672:AE1672)),0)</f>
        <v>2</v>
      </c>
      <c r="F1672" s="7">
        <f>IF(P1672&gt;0,RANK(P1672,(N1672:P1672,Q1672:AE1672)),0)</f>
        <v>3</v>
      </c>
      <c r="G1672" s="1">
        <f t="shared" ref="G1672:G1735" si="632">IF(C1672&gt;0,MAX(N1672:P1672)-LARGE(N1672:P1672,2),0)</f>
        <v>33790</v>
      </c>
      <c r="H1672" s="2">
        <f t="shared" ref="H1672:H1735" si="633">IF(C1672&gt;0,G1672/C1672,0)</f>
        <v>0.13134316755096884</v>
      </c>
      <c r="I1672" s="2"/>
      <c r="J1672" s="2">
        <f t="shared" si="624"/>
        <v>0.54120848152683032</v>
      </c>
      <c r="K1672" s="2">
        <f t="shared" si="625"/>
        <v>0.40986531397586146</v>
      </c>
      <c r="L1672" s="2">
        <f t="shared" si="626"/>
        <v>4.8926204497308223E-2</v>
      </c>
      <c r="M1672" s="2">
        <f t="shared" si="627"/>
        <v>0</v>
      </c>
      <c r="N1672" s="59">
        <v>139234</v>
      </c>
      <c r="O1672" s="59">
        <v>105444</v>
      </c>
      <c r="P1672" s="59">
        <v>12587</v>
      </c>
      <c r="Q1672" s="59"/>
      <c r="R1672" s="59"/>
      <c r="S1672" s="59"/>
      <c r="T1672" s="59"/>
      <c r="U1672" s="59"/>
      <c r="V1672" s="59"/>
      <c r="W1672" s="59"/>
      <c r="X1672" s="59"/>
      <c r="Y1672" s="59"/>
      <c r="Z1672" s="59"/>
      <c r="AA1672" s="59"/>
      <c r="AB1672" s="59"/>
      <c r="AC1672" s="59"/>
      <c r="AD1672" s="59"/>
      <c r="AE1672" s="59"/>
      <c r="AG1672" s="7">
        <f>IF(Q1672&gt;0,RANK(Q1672,(N1672:P1672,Q1672:AE1672)),0)</f>
        <v>0</v>
      </c>
      <c r="AH1672" s="7">
        <f>IF(R1672&gt;0,RANK(R1672,(N1672:P1672,Q1672:AE1672)),0)</f>
        <v>0</v>
      </c>
      <c r="AI1672" s="7">
        <f>IF(T1672&gt;0,RANK(T1672,(N1672:P1672,Q1672:AE1672)),0)</f>
        <v>0</v>
      </c>
      <c r="AJ1672" s="7">
        <f>IF(S1672&gt;0,RANK(S1672,(N1672:P1672,Q1672:AE1672)),0)</f>
        <v>0</v>
      </c>
      <c r="AK1672" s="2">
        <f t="shared" si="628"/>
        <v>0</v>
      </c>
      <c r="AL1672" s="2">
        <f t="shared" si="629"/>
        <v>0</v>
      </c>
      <c r="AM1672" s="2">
        <f t="shared" si="630"/>
        <v>0</v>
      </c>
      <c r="AN1672" s="2">
        <f t="shared" si="631"/>
        <v>0</v>
      </c>
      <c r="AP1672" t="s">
        <v>1340</v>
      </c>
      <c r="AQ1672" t="s">
        <v>1857</v>
      </c>
      <c r="AR1672">
        <v>0</v>
      </c>
      <c r="AT1672" s="97">
        <v>39</v>
      </c>
      <c r="AU1672" s="99">
        <v>113</v>
      </c>
      <c r="AV1672" s="103">
        <f t="shared" si="622"/>
        <v>39113</v>
      </c>
      <c r="AX1672" s="7" t="s">
        <v>1370</v>
      </c>
    </row>
    <row r="1673" spans="1:50" hidden="1" outlineLevel="1">
      <c r="A1673" t="s">
        <v>1318</v>
      </c>
      <c r="B1673" t="s">
        <v>1857</v>
      </c>
      <c r="C1673" s="1">
        <f t="shared" si="623"/>
        <v>6572</v>
      </c>
      <c r="D1673" s="7">
        <f>IF(N1673&gt;0, RANK(N1673,(N1673:P1673,Q1673:AE1673)),0)</f>
        <v>2</v>
      </c>
      <c r="E1673" s="7">
        <f>IF(O1673&gt;0,RANK(O1673,(N1673:P1673,Q1673:AE1673)),0)</f>
        <v>1</v>
      </c>
      <c r="F1673" s="7">
        <f>IF(P1673&gt;0,RANK(P1673,(N1673:P1673,Q1673:AE1673)),0)</f>
        <v>3</v>
      </c>
      <c r="G1673" s="1">
        <f t="shared" si="632"/>
        <v>845</v>
      </c>
      <c r="H1673" s="2">
        <f t="shared" si="633"/>
        <v>0.12857577601947656</v>
      </c>
      <c r="I1673" s="2"/>
      <c r="J1673" s="2">
        <f t="shared" si="624"/>
        <v>0.40200852099817408</v>
      </c>
      <c r="K1673" s="2">
        <f t="shared" si="625"/>
        <v>0.53058429701765064</v>
      </c>
      <c r="L1673" s="2">
        <f t="shared" si="626"/>
        <v>6.7407181984175293E-2</v>
      </c>
      <c r="M1673" s="2">
        <f t="shared" si="627"/>
        <v>-1.3877787807814457E-17</v>
      </c>
      <c r="N1673" s="59">
        <v>2642</v>
      </c>
      <c r="O1673" s="59">
        <v>3487</v>
      </c>
      <c r="P1673" s="59">
        <v>443</v>
      </c>
      <c r="Q1673" s="59"/>
      <c r="R1673" s="59"/>
      <c r="S1673" s="59"/>
      <c r="T1673" s="59"/>
      <c r="U1673" s="59"/>
      <c r="V1673" s="59"/>
      <c r="W1673" s="59"/>
      <c r="X1673" s="59"/>
      <c r="Y1673" s="59"/>
      <c r="Z1673" s="59"/>
      <c r="AA1673" s="59"/>
      <c r="AB1673" s="59"/>
      <c r="AC1673" s="59"/>
      <c r="AD1673" s="59"/>
      <c r="AE1673" s="59"/>
      <c r="AG1673" s="7">
        <f>IF(Q1673&gt;0,RANK(Q1673,(N1673:P1673,Q1673:AE1673)),0)</f>
        <v>0</v>
      </c>
      <c r="AH1673" s="7">
        <f>IF(R1673&gt;0,RANK(R1673,(N1673:P1673,Q1673:AE1673)),0)</f>
        <v>0</v>
      </c>
      <c r="AI1673" s="7">
        <f>IF(T1673&gt;0,RANK(T1673,(N1673:P1673,Q1673:AE1673)),0)</f>
        <v>0</v>
      </c>
      <c r="AJ1673" s="7">
        <f>IF(S1673&gt;0,RANK(S1673,(N1673:P1673,Q1673:AE1673)),0)</f>
        <v>0</v>
      </c>
      <c r="AK1673" s="2">
        <f t="shared" si="628"/>
        <v>0</v>
      </c>
      <c r="AL1673" s="2">
        <f t="shared" si="629"/>
        <v>0</v>
      </c>
      <c r="AM1673" s="2">
        <f t="shared" si="630"/>
        <v>0</v>
      </c>
      <c r="AN1673" s="2">
        <f t="shared" si="631"/>
        <v>0</v>
      </c>
      <c r="AP1673" t="s">
        <v>1318</v>
      </c>
      <c r="AQ1673" t="s">
        <v>1857</v>
      </c>
      <c r="AR1673">
        <v>18</v>
      </c>
      <c r="AT1673" s="97">
        <v>39</v>
      </c>
      <c r="AU1673" s="99">
        <v>115</v>
      </c>
      <c r="AV1673" s="103">
        <f t="shared" si="622"/>
        <v>39115</v>
      </c>
      <c r="AX1673" s="7" t="s">
        <v>1370</v>
      </c>
    </row>
    <row r="1674" spans="1:50" hidden="1" outlineLevel="1">
      <c r="A1674" t="s">
        <v>1182</v>
      </c>
      <c r="B1674" t="s">
        <v>1857</v>
      </c>
      <c r="C1674" s="1">
        <f t="shared" si="623"/>
        <v>12595</v>
      </c>
      <c r="D1674" s="7">
        <f>IF(N1674&gt;0, RANK(N1674,(N1674:P1674,Q1674:AE1674)),0)</f>
        <v>2</v>
      </c>
      <c r="E1674" s="7">
        <f>IF(O1674&gt;0,RANK(O1674,(N1674:P1674,Q1674:AE1674)),0)</f>
        <v>1</v>
      </c>
      <c r="F1674" s="7">
        <f>IF(P1674&gt;0,RANK(P1674,(N1674:P1674,Q1674:AE1674)),0)</f>
        <v>3</v>
      </c>
      <c r="G1674" s="1">
        <f t="shared" si="632"/>
        <v>864</v>
      </c>
      <c r="H1674" s="2">
        <f t="shared" si="633"/>
        <v>6.8598650258038907E-2</v>
      </c>
      <c r="I1674" s="2"/>
      <c r="J1674" s="2">
        <f t="shared" si="624"/>
        <v>0.41429138547042477</v>
      </c>
      <c r="K1674" s="2">
        <f t="shared" si="625"/>
        <v>0.48289003572846367</v>
      </c>
      <c r="L1674" s="2">
        <f t="shared" si="626"/>
        <v>0.10281857880111155</v>
      </c>
      <c r="M1674" s="2">
        <f t="shared" si="627"/>
        <v>1.3877787807814457E-17</v>
      </c>
      <c r="N1674" s="59">
        <v>5218</v>
      </c>
      <c r="O1674" s="59">
        <v>6082</v>
      </c>
      <c r="P1674" s="59">
        <v>1295</v>
      </c>
      <c r="Q1674" s="59"/>
      <c r="R1674" s="59"/>
      <c r="S1674" s="59"/>
      <c r="T1674" s="59"/>
      <c r="U1674" s="59"/>
      <c r="V1674" s="59"/>
      <c r="W1674" s="59"/>
      <c r="X1674" s="59"/>
      <c r="Y1674" s="59"/>
      <c r="Z1674" s="59"/>
      <c r="AA1674" s="59"/>
      <c r="AB1674" s="59"/>
      <c r="AC1674" s="59"/>
      <c r="AD1674" s="59"/>
      <c r="AE1674" s="59"/>
      <c r="AG1674" s="7">
        <f>IF(Q1674&gt;0,RANK(Q1674,(N1674:P1674,Q1674:AE1674)),0)</f>
        <v>0</v>
      </c>
      <c r="AH1674" s="7">
        <f>IF(R1674&gt;0,RANK(R1674,(N1674:P1674,Q1674:AE1674)),0)</f>
        <v>0</v>
      </c>
      <c r="AI1674" s="7">
        <f>IF(T1674&gt;0,RANK(T1674,(N1674:P1674,Q1674:AE1674)),0)</f>
        <v>0</v>
      </c>
      <c r="AJ1674" s="7">
        <f>IF(S1674&gt;0,RANK(S1674,(N1674:P1674,Q1674:AE1674)),0)</f>
        <v>0</v>
      </c>
      <c r="AK1674" s="2">
        <f t="shared" si="628"/>
        <v>0</v>
      </c>
      <c r="AL1674" s="2">
        <f t="shared" si="629"/>
        <v>0</v>
      </c>
      <c r="AM1674" s="2">
        <f t="shared" si="630"/>
        <v>0</v>
      </c>
      <c r="AN1674" s="2">
        <f t="shared" si="631"/>
        <v>0</v>
      </c>
      <c r="AP1674" t="s">
        <v>1182</v>
      </c>
      <c r="AQ1674" t="s">
        <v>1857</v>
      </c>
      <c r="AR1674">
        <v>4</v>
      </c>
      <c r="AT1674" s="97">
        <v>39</v>
      </c>
      <c r="AU1674" s="99">
        <v>117</v>
      </c>
      <c r="AV1674" s="103">
        <f t="shared" si="622"/>
        <v>39117</v>
      </c>
      <c r="AX1674" s="7" t="s">
        <v>1370</v>
      </c>
    </row>
    <row r="1675" spans="1:50" hidden="1" outlineLevel="1">
      <c r="A1675" t="s">
        <v>448</v>
      </c>
      <c r="B1675" t="s">
        <v>1857</v>
      </c>
      <c r="C1675" s="1">
        <f t="shared" si="623"/>
        <v>34251</v>
      </c>
      <c r="D1675" s="7">
        <f>IF(N1675&gt;0, RANK(N1675,(N1675:P1675,Q1675:AE1675)),0)</f>
        <v>2</v>
      </c>
      <c r="E1675" s="7">
        <f>IF(O1675&gt;0,RANK(O1675,(N1675:P1675,Q1675:AE1675)),0)</f>
        <v>1</v>
      </c>
      <c r="F1675" s="7">
        <f>IF(P1675&gt;0,RANK(P1675,(N1675:P1675,Q1675:AE1675)),0)</f>
        <v>3</v>
      </c>
      <c r="G1675" s="1">
        <f t="shared" si="632"/>
        <v>4384</v>
      </c>
      <c r="H1675" s="2">
        <f t="shared" si="633"/>
        <v>0.12799626288283553</v>
      </c>
      <c r="I1675" s="2"/>
      <c r="J1675" s="2">
        <f t="shared" si="624"/>
        <v>0.39963796677469271</v>
      </c>
      <c r="K1675" s="2">
        <f t="shared" si="625"/>
        <v>0.52763422965752826</v>
      </c>
      <c r="L1675" s="2">
        <f t="shared" si="626"/>
        <v>7.272780356777904E-2</v>
      </c>
      <c r="M1675" s="2">
        <f t="shared" si="627"/>
        <v>-6.9388939039072284E-17</v>
      </c>
      <c r="N1675" s="59">
        <v>13688</v>
      </c>
      <c r="O1675" s="59">
        <v>18072</v>
      </c>
      <c r="P1675" s="59">
        <v>2491</v>
      </c>
      <c r="Q1675" s="59"/>
      <c r="R1675" s="59"/>
      <c r="S1675" s="59"/>
      <c r="T1675" s="59"/>
      <c r="U1675" s="59"/>
      <c r="V1675" s="59"/>
      <c r="W1675" s="59"/>
      <c r="X1675" s="59"/>
      <c r="Y1675" s="59"/>
      <c r="Z1675" s="59"/>
      <c r="AA1675" s="59"/>
      <c r="AB1675" s="59"/>
      <c r="AC1675" s="59"/>
      <c r="AD1675" s="59"/>
      <c r="AE1675" s="59"/>
      <c r="AG1675" s="7">
        <f>IF(Q1675&gt;0,RANK(Q1675,(N1675:P1675,Q1675:AE1675)),0)</f>
        <v>0</v>
      </c>
      <c r="AH1675" s="7">
        <f>IF(R1675&gt;0,RANK(R1675,(N1675:P1675,Q1675:AE1675)),0)</f>
        <v>0</v>
      </c>
      <c r="AI1675" s="7">
        <f>IF(T1675&gt;0,RANK(T1675,(N1675:P1675,Q1675:AE1675)),0)</f>
        <v>0</v>
      </c>
      <c r="AJ1675" s="7">
        <f>IF(S1675&gt;0,RANK(S1675,(N1675:P1675,Q1675:AE1675)),0)</f>
        <v>0</v>
      </c>
      <c r="AK1675" s="2">
        <f t="shared" si="628"/>
        <v>0</v>
      </c>
      <c r="AL1675" s="2">
        <f t="shared" si="629"/>
        <v>0</v>
      </c>
      <c r="AM1675" s="2">
        <f t="shared" si="630"/>
        <v>0</v>
      </c>
      <c r="AN1675" s="2">
        <f t="shared" si="631"/>
        <v>0</v>
      </c>
      <c r="AP1675" t="s">
        <v>448</v>
      </c>
      <c r="AQ1675" t="s">
        <v>1857</v>
      </c>
      <c r="AR1675">
        <v>18</v>
      </c>
      <c r="AT1675" s="97">
        <v>39</v>
      </c>
      <c r="AU1675" s="99">
        <v>119</v>
      </c>
      <c r="AV1675" s="103">
        <f t="shared" si="622"/>
        <v>39119</v>
      </c>
      <c r="AX1675" s="7" t="s">
        <v>1370</v>
      </c>
    </row>
    <row r="1676" spans="1:50" hidden="1" outlineLevel="1">
      <c r="A1676" t="s">
        <v>1805</v>
      </c>
      <c r="B1676" t="s">
        <v>1857</v>
      </c>
      <c r="C1676" s="1">
        <f t="shared" si="623"/>
        <v>5699</v>
      </c>
      <c r="D1676" s="7">
        <f>IF(N1676&gt;0, RANK(N1676,(N1676:P1676,Q1676:AE1676)),0)</f>
        <v>2</v>
      </c>
      <c r="E1676" s="7">
        <f>IF(O1676&gt;0,RANK(O1676,(N1676:P1676,Q1676:AE1676)),0)</f>
        <v>1</v>
      </c>
      <c r="F1676" s="7">
        <f>IF(P1676&gt;0,RANK(P1676,(N1676:P1676,Q1676:AE1676)),0)</f>
        <v>3</v>
      </c>
      <c r="G1676" s="1">
        <f t="shared" si="632"/>
        <v>118</v>
      </c>
      <c r="H1676" s="2">
        <f t="shared" si="633"/>
        <v>2.0705386909984209E-2</v>
      </c>
      <c r="I1676" s="2"/>
      <c r="J1676" s="2">
        <f t="shared" si="624"/>
        <v>0.44727145113177752</v>
      </c>
      <c r="K1676" s="2">
        <f t="shared" si="625"/>
        <v>0.46797683804176171</v>
      </c>
      <c r="L1676" s="2">
        <f t="shared" si="626"/>
        <v>8.4751710826460783E-2</v>
      </c>
      <c r="M1676" s="2">
        <f t="shared" si="627"/>
        <v>4.163336342344337E-17</v>
      </c>
      <c r="N1676" s="59">
        <v>2549</v>
      </c>
      <c r="O1676" s="59">
        <v>2667</v>
      </c>
      <c r="P1676" s="59">
        <v>483</v>
      </c>
      <c r="Q1676" s="59"/>
      <c r="R1676" s="59"/>
      <c r="S1676" s="59"/>
      <c r="T1676" s="59"/>
      <c r="U1676" s="59"/>
      <c r="V1676" s="59"/>
      <c r="W1676" s="59"/>
      <c r="X1676" s="59"/>
      <c r="Y1676" s="59"/>
      <c r="Z1676" s="59"/>
      <c r="AA1676" s="59"/>
      <c r="AB1676" s="59"/>
      <c r="AC1676" s="59"/>
      <c r="AD1676" s="59"/>
      <c r="AE1676" s="59"/>
      <c r="AG1676" s="7">
        <f>IF(Q1676&gt;0,RANK(Q1676,(N1676:P1676,Q1676:AE1676)),0)</f>
        <v>0</v>
      </c>
      <c r="AH1676" s="7">
        <f>IF(R1676&gt;0,RANK(R1676,(N1676:P1676,Q1676:AE1676)),0)</f>
        <v>0</v>
      </c>
      <c r="AI1676" s="7">
        <f>IF(T1676&gt;0,RANK(T1676,(N1676:P1676,Q1676:AE1676)),0)</f>
        <v>0</v>
      </c>
      <c r="AJ1676" s="7">
        <f>IF(S1676&gt;0,RANK(S1676,(N1676:P1676,Q1676:AE1676)),0)</f>
        <v>0</v>
      </c>
      <c r="AK1676" s="2">
        <f t="shared" si="628"/>
        <v>0</v>
      </c>
      <c r="AL1676" s="2">
        <f t="shared" si="629"/>
        <v>0</v>
      </c>
      <c r="AM1676" s="2">
        <f t="shared" si="630"/>
        <v>0</v>
      </c>
      <c r="AN1676" s="2">
        <f t="shared" si="631"/>
        <v>0</v>
      </c>
      <c r="AP1676" t="s">
        <v>1805</v>
      </c>
      <c r="AQ1676" t="s">
        <v>1857</v>
      </c>
      <c r="AR1676">
        <v>6</v>
      </c>
      <c r="AT1676" s="97">
        <v>39</v>
      </c>
      <c r="AU1676" s="99">
        <v>121</v>
      </c>
      <c r="AV1676" s="103">
        <f t="shared" si="622"/>
        <v>39121</v>
      </c>
      <c r="AX1676" s="7" t="s">
        <v>1370</v>
      </c>
    </row>
    <row r="1677" spans="1:50" hidden="1" outlineLevel="1">
      <c r="A1677" t="s">
        <v>1687</v>
      </c>
      <c r="B1677" t="s">
        <v>1857</v>
      </c>
      <c r="C1677" s="1">
        <f t="shared" si="623"/>
        <v>19634</v>
      </c>
      <c r="D1677" s="7">
        <f>IF(N1677&gt;0, RANK(N1677,(N1677:P1677,Q1677:AE1677)),0)</f>
        <v>1</v>
      </c>
      <c r="E1677" s="7">
        <f>IF(O1677&gt;0,RANK(O1677,(N1677:P1677,Q1677:AE1677)),0)</f>
        <v>2</v>
      </c>
      <c r="F1677" s="7">
        <f>IF(P1677&gt;0,RANK(P1677,(N1677:P1677,Q1677:AE1677)),0)</f>
        <v>3</v>
      </c>
      <c r="G1677" s="1">
        <f t="shared" si="632"/>
        <v>4501</v>
      </c>
      <c r="H1677" s="2">
        <f t="shared" si="633"/>
        <v>0.22924518692064785</v>
      </c>
      <c r="I1677" s="2"/>
      <c r="J1677" s="2">
        <f t="shared" si="624"/>
        <v>0.57196699602729961</v>
      </c>
      <c r="K1677" s="2">
        <f t="shared" si="625"/>
        <v>0.34272180910665173</v>
      </c>
      <c r="L1677" s="2">
        <f t="shared" si="626"/>
        <v>8.5311194866048698E-2</v>
      </c>
      <c r="M1677" s="2">
        <f t="shared" si="627"/>
        <v>-4.163336342344337E-17</v>
      </c>
      <c r="N1677" s="59">
        <v>11230</v>
      </c>
      <c r="O1677" s="59">
        <v>6729</v>
      </c>
      <c r="P1677" s="59">
        <v>1675</v>
      </c>
      <c r="Q1677" s="59"/>
      <c r="R1677" s="59"/>
      <c r="S1677" s="59"/>
      <c r="T1677" s="59"/>
      <c r="U1677" s="59"/>
      <c r="V1677" s="59"/>
      <c r="W1677" s="59"/>
      <c r="X1677" s="59"/>
      <c r="Y1677" s="59"/>
      <c r="Z1677" s="59"/>
      <c r="AA1677" s="59"/>
      <c r="AB1677" s="59"/>
      <c r="AC1677" s="59"/>
      <c r="AD1677" s="59"/>
      <c r="AE1677" s="59"/>
      <c r="AG1677" s="7">
        <f>IF(Q1677&gt;0,RANK(Q1677,(N1677:P1677,Q1677:AE1677)),0)</f>
        <v>0</v>
      </c>
      <c r="AH1677" s="7">
        <f>IF(R1677&gt;0,RANK(R1677,(N1677:P1677,Q1677:AE1677)),0)</f>
        <v>0</v>
      </c>
      <c r="AI1677" s="7">
        <f>IF(T1677&gt;0,RANK(T1677,(N1677:P1677,Q1677:AE1677)),0)</f>
        <v>0</v>
      </c>
      <c r="AJ1677" s="7">
        <f>IF(S1677&gt;0,RANK(S1677,(N1677:P1677,Q1677:AE1677)),0)</f>
        <v>0</v>
      </c>
      <c r="AK1677" s="2">
        <f t="shared" si="628"/>
        <v>0</v>
      </c>
      <c r="AL1677" s="2">
        <f t="shared" si="629"/>
        <v>0</v>
      </c>
      <c r="AM1677" s="2">
        <f t="shared" si="630"/>
        <v>0</v>
      </c>
      <c r="AN1677" s="2">
        <f t="shared" si="631"/>
        <v>0</v>
      </c>
      <c r="AP1677" t="s">
        <v>1687</v>
      </c>
      <c r="AQ1677" t="s">
        <v>1857</v>
      </c>
      <c r="AR1677">
        <v>9</v>
      </c>
      <c r="AT1677" s="97">
        <v>39</v>
      </c>
      <c r="AU1677" s="99">
        <v>123</v>
      </c>
      <c r="AV1677" s="103">
        <f t="shared" si="622"/>
        <v>39123</v>
      </c>
      <c r="AX1677" s="7" t="s">
        <v>1370</v>
      </c>
    </row>
    <row r="1678" spans="1:50" hidden="1" outlineLevel="1">
      <c r="A1678" t="s">
        <v>1955</v>
      </c>
      <c r="B1678" t="s">
        <v>1857</v>
      </c>
      <c r="C1678" s="1">
        <f t="shared" si="623"/>
        <v>9301</v>
      </c>
      <c r="D1678" s="7">
        <f>IF(N1678&gt;0, RANK(N1678,(N1678:P1678,Q1678:AE1678)),0)</f>
        <v>2</v>
      </c>
      <c r="E1678" s="7">
        <f>IF(O1678&gt;0,RANK(O1678,(N1678:P1678,Q1678:AE1678)),0)</f>
        <v>1</v>
      </c>
      <c r="F1678" s="7">
        <f>IF(P1678&gt;0,RANK(P1678,(N1678:P1678,Q1678:AE1678)),0)</f>
        <v>3</v>
      </c>
      <c r="G1678" s="1">
        <f t="shared" si="632"/>
        <v>1192</v>
      </c>
      <c r="H1678" s="2">
        <f t="shared" si="633"/>
        <v>0.12815826255241372</v>
      </c>
      <c r="I1678" s="2"/>
      <c r="J1678" s="2">
        <f t="shared" si="624"/>
        <v>0.39834426405762824</v>
      </c>
      <c r="K1678" s="2">
        <f t="shared" si="625"/>
        <v>0.52650252661004193</v>
      </c>
      <c r="L1678" s="2">
        <f t="shared" si="626"/>
        <v>7.5153209332329857E-2</v>
      </c>
      <c r="M1678" s="2">
        <f t="shared" si="627"/>
        <v>-2.7755575615628914E-17</v>
      </c>
      <c r="N1678" s="59">
        <v>3705</v>
      </c>
      <c r="O1678" s="59">
        <v>4897</v>
      </c>
      <c r="P1678" s="59">
        <v>699</v>
      </c>
      <c r="Q1678" s="59"/>
      <c r="R1678" s="59"/>
      <c r="S1678" s="59"/>
      <c r="T1678" s="59"/>
      <c r="U1678" s="59"/>
      <c r="V1678" s="59"/>
      <c r="W1678" s="59"/>
      <c r="X1678" s="59"/>
      <c r="Y1678" s="59"/>
      <c r="Z1678" s="59"/>
      <c r="AA1678" s="59"/>
      <c r="AB1678" s="59"/>
      <c r="AC1678" s="59"/>
      <c r="AD1678" s="59"/>
      <c r="AE1678" s="59"/>
      <c r="AG1678" s="7">
        <f>IF(Q1678&gt;0,RANK(Q1678,(N1678:P1678,Q1678:AE1678)),0)</f>
        <v>0</v>
      </c>
      <c r="AH1678" s="7">
        <f>IF(R1678&gt;0,RANK(R1678,(N1678:P1678,Q1678:AE1678)),0)</f>
        <v>0</v>
      </c>
      <c r="AI1678" s="7">
        <f>IF(T1678&gt;0,RANK(T1678,(N1678:P1678,Q1678:AE1678)),0)</f>
        <v>0</v>
      </c>
      <c r="AJ1678" s="7">
        <f>IF(S1678&gt;0,RANK(S1678,(N1678:P1678,Q1678:AE1678)),0)</f>
        <v>0</v>
      </c>
      <c r="AK1678" s="2">
        <f t="shared" si="628"/>
        <v>0</v>
      </c>
      <c r="AL1678" s="2">
        <f t="shared" si="629"/>
        <v>0</v>
      </c>
      <c r="AM1678" s="2">
        <f t="shared" si="630"/>
        <v>0</v>
      </c>
      <c r="AN1678" s="2">
        <f t="shared" si="631"/>
        <v>0</v>
      </c>
      <c r="AP1678" t="s">
        <v>1955</v>
      </c>
      <c r="AQ1678" t="s">
        <v>1857</v>
      </c>
      <c r="AR1678">
        <v>5</v>
      </c>
      <c r="AT1678" s="97">
        <v>39</v>
      </c>
      <c r="AU1678" s="99">
        <v>125</v>
      </c>
      <c r="AV1678" s="103">
        <f t="shared" si="622"/>
        <v>39125</v>
      </c>
      <c r="AX1678" s="7" t="s">
        <v>1370</v>
      </c>
    </row>
    <row r="1679" spans="1:50" hidden="1" outlineLevel="1">
      <c r="A1679" t="s">
        <v>866</v>
      </c>
      <c r="B1679" t="s">
        <v>1857</v>
      </c>
      <c r="C1679" s="1">
        <f t="shared" si="623"/>
        <v>13377</v>
      </c>
      <c r="D1679" s="7">
        <f>IF(N1679&gt;0, RANK(N1679,(N1679:P1679,Q1679:AE1679)),0)</f>
        <v>1</v>
      </c>
      <c r="E1679" s="7">
        <f>IF(O1679&gt;0,RANK(O1679,(N1679:P1679,Q1679:AE1679)),0)</f>
        <v>2</v>
      </c>
      <c r="F1679" s="7">
        <f>IF(P1679&gt;0,RANK(P1679,(N1679:P1679,Q1679:AE1679)),0)</f>
        <v>3</v>
      </c>
      <c r="G1679" s="1">
        <f t="shared" si="632"/>
        <v>676</v>
      </c>
      <c r="H1679" s="2">
        <f t="shared" si="633"/>
        <v>5.0534499514091349E-2</v>
      </c>
      <c r="I1679" s="2"/>
      <c r="J1679" s="2">
        <f t="shared" si="624"/>
        <v>0.48471256634521942</v>
      </c>
      <c r="K1679" s="2">
        <f t="shared" si="625"/>
        <v>0.43417806683112803</v>
      </c>
      <c r="L1679" s="2">
        <f t="shared" si="626"/>
        <v>8.1109366823652537E-2</v>
      </c>
      <c r="M1679" s="2">
        <f t="shared" si="627"/>
        <v>1.3877787807814457E-17</v>
      </c>
      <c r="N1679" s="59">
        <v>6484</v>
      </c>
      <c r="O1679" s="59">
        <v>5808</v>
      </c>
      <c r="P1679" s="59">
        <v>1085</v>
      </c>
      <c r="Q1679" s="59"/>
      <c r="R1679" s="59"/>
      <c r="S1679" s="59"/>
      <c r="T1679" s="59"/>
      <c r="U1679" s="59"/>
      <c r="V1679" s="59"/>
      <c r="W1679" s="59"/>
      <c r="X1679" s="59"/>
      <c r="Y1679" s="59"/>
      <c r="Z1679" s="59"/>
      <c r="AA1679" s="59"/>
      <c r="AB1679" s="59"/>
      <c r="AC1679" s="59"/>
      <c r="AD1679" s="59"/>
      <c r="AE1679" s="59"/>
      <c r="AG1679" s="7">
        <f>IF(Q1679&gt;0,RANK(Q1679,(N1679:P1679,Q1679:AE1679)),0)</f>
        <v>0</v>
      </c>
      <c r="AH1679" s="7">
        <f>IF(R1679&gt;0,RANK(R1679,(N1679:P1679,Q1679:AE1679)),0)</f>
        <v>0</v>
      </c>
      <c r="AI1679" s="7">
        <f>IF(T1679&gt;0,RANK(T1679,(N1679:P1679,Q1679:AE1679)),0)</f>
        <v>0</v>
      </c>
      <c r="AJ1679" s="7">
        <f>IF(S1679&gt;0,RANK(S1679,(N1679:P1679,Q1679:AE1679)),0)</f>
        <v>0</v>
      </c>
      <c r="AK1679" s="2">
        <f t="shared" si="628"/>
        <v>0</v>
      </c>
      <c r="AL1679" s="2">
        <f t="shared" si="629"/>
        <v>0</v>
      </c>
      <c r="AM1679" s="2">
        <f t="shared" si="630"/>
        <v>0</v>
      </c>
      <c r="AN1679" s="2">
        <f t="shared" si="631"/>
        <v>0</v>
      </c>
      <c r="AP1679" t="s">
        <v>866</v>
      </c>
      <c r="AQ1679" t="s">
        <v>1857</v>
      </c>
      <c r="AR1679">
        <v>7</v>
      </c>
      <c r="AT1679" s="97">
        <v>39</v>
      </c>
      <c r="AU1679" s="99">
        <v>127</v>
      </c>
      <c r="AV1679" s="103">
        <f t="shared" si="622"/>
        <v>39127</v>
      </c>
      <c r="AX1679" s="7" t="s">
        <v>1370</v>
      </c>
    </row>
    <row r="1680" spans="1:50" hidden="1" outlineLevel="1">
      <c r="A1680" t="s">
        <v>1685</v>
      </c>
      <c r="B1680" t="s">
        <v>1857</v>
      </c>
      <c r="C1680" s="1">
        <f t="shared" ref="C1680:C1704" si="634">SUM(N1680:AE1680)</f>
        <v>18447</v>
      </c>
      <c r="D1680" s="7">
        <f>IF(N1680&gt;0, RANK(N1680,(N1680:P1680,Q1680:AE1680)),0)</f>
        <v>2</v>
      </c>
      <c r="E1680" s="7">
        <f>IF(O1680&gt;0,RANK(O1680,(N1680:P1680,Q1680:AE1680)),0)</f>
        <v>1</v>
      </c>
      <c r="F1680" s="7">
        <f>IF(P1680&gt;0,RANK(P1680,(N1680:P1680,Q1680:AE1680)),0)</f>
        <v>3</v>
      </c>
      <c r="G1680" s="1">
        <f t="shared" si="632"/>
        <v>3139</v>
      </c>
      <c r="H1680" s="2">
        <f t="shared" si="633"/>
        <v>0.17016317016317017</v>
      </c>
      <c r="I1680" s="2"/>
      <c r="J1680" s="2">
        <f t="shared" ref="J1680:J1704" si="635">IF($C1680=0,"-",N1680/$C1680)</f>
        <v>0.38282647584973167</v>
      </c>
      <c r="K1680" s="2">
        <f t="shared" ref="K1680:K1704" si="636">IF($C1680=0,"-",O1680/$C1680)</f>
        <v>0.55298964601290179</v>
      </c>
      <c r="L1680" s="2">
        <f t="shared" ref="L1680:L1704" si="637">IF($C1680=0,"-",P1680/$C1680)</f>
        <v>6.4183878137366507E-2</v>
      </c>
      <c r="M1680" s="2">
        <f t="shared" ref="M1680:M1704" si="638">IF(C1680=0,"-",(1-J1680-K1680-L1680))</f>
        <v>-2.7755575615628914E-17</v>
      </c>
      <c r="N1680" s="59">
        <v>7062</v>
      </c>
      <c r="O1680" s="59">
        <v>10201</v>
      </c>
      <c r="P1680" s="59">
        <v>1184</v>
      </c>
      <c r="Q1680" s="59"/>
      <c r="R1680" s="59"/>
      <c r="S1680" s="59"/>
      <c r="T1680" s="59"/>
      <c r="U1680" s="59"/>
      <c r="V1680" s="59"/>
      <c r="W1680" s="59"/>
      <c r="X1680" s="59"/>
      <c r="Y1680" s="59"/>
      <c r="Z1680" s="59"/>
      <c r="AA1680" s="59"/>
      <c r="AB1680" s="59"/>
      <c r="AC1680" s="59"/>
      <c r="AD1680" s="59"/>
      <c r="AE1680" s="59"/>
      <c r="AG1680" s="7">
        <f>IF(Q1680&gt;0,RANK(Q1680,(N1680:P1680,Q1680:AE1680)),0)</f>
        <v>0</v>
      </c>
      <c r="AH1680" s="7">
        <f>IF(R1680&gt;0,RANK(R1680,(N1680:P1680,Q1680:AE1680)),0)</f>
        <v>0</v>
      </c>
      <c r="AI1680" s="7">
        <f>IF(T1680&gt;0,RANK(T1680,(N1680:P1680,Q1680:AE1680)),0)</f>
        <v>0</v>
      </c>
      <c r="AJ1680" s="7">
        <f>IF(S1680&gt;0,RANK(S1680,(N1680:P1680,Q1680:AE1680)),0)</f>
        <v>0</v>
      </c>
      <c r="AK1680" s="2">
        <f t="shared" ref="AK1680:AK1704" si="639">IF($C1680=0,"-",Q1680/$C1680)</f>
        <v>0</v>
      </c>
      <c r="AL1680" s="2">
        <f t="shared" ref="AL1680:AL1704" si="640">IF($C1680=0,"-",R1680/$C1680)</f>
        <v>0</v>
      </c>
      <c r="AM1680" s="2">
        <f t="shared" ref="AM1680:AM1704" si="641">IF($C1680=0,"-",T1680/$C1680)</f>
        <v>0</v>
      </c>
      <c r="AN1680" s="2">
        <f t="shared" ref="AN1680:AN1704" si="642">IF($C1680=0,"-",S1680/$C1680)</f>
        <v>0</v>
      </c>
      <c r="AP1680" t="s">
        <v>1685</v>
      </c>
      <c r="AQ1680" t="s">
        <v>1857</v>
      </c>
      <c r="AR1680">
        <v>7</v>
      </c>
      <c r="AT1680" s="97">
        <v>39</v>
      </c>
      <c r="AU1680" s="99">
        <v>129</v>
      </c>
      <c r="AV1680" s="103">
        <f t="shared" si="622"/>
        <v>39129</v>
      </c>
      <c r="AX1680" s="7" t="s">
        <v>1370</v>
      </c>
    </row>
    <row r="1681" spans="1:50" hidden="1" outlineLevel="1">
      <c r="A1681" t="s">
        <v>468</v>
      </c>
      <c r="B1681" t="s">
        <v>1857</v>
      </c>
      <c r="C1681" s="1">
        <f t="shared" si="634"/>
        <v>11068</v>
      </c>
      <c r="D1681" s="7">
        <f>IF(N1681&gt;0, RANK(N1681,(N1681:P1681,Q1681:AE1681)),0)</f>
        <v>1</v>
      </c>
      <c r="E1681" s="7">
        <f>IF(O1681&gt;0,RANK(O1681,(N1681:P1681,Q1681:AE1681)),0)</f>
        <v>2</v>
      </c>
      <c r="F1681" s="7">
        <f>IF(P1681&gt;0,RANK(P1681,(N1681:P1681,Q1681:AE1681)),0)</f>
        <v>3</v>
      </c>
      <c r="G1681" s="1">
        <f t="shared" si="632"/>
        <v>1513</v>
      </c>
      <c r="H1681" s="2">
        <f t="shared" si="633"/>
        <v>0.13670039754246477</v>
      </c>
      <c r="I1681" s="2"/>
      <c r="J1681" s="2">
        <f t="shared" si="635"/>
        <v>0.54436212504517523</v>
      </c>
      <c r="K1681" s="2">
        <f t="shared" si="636"/>
        <v>0.40766172750271051</v>
      </c>
      <c r="L1681" s="2">
        <f t="shared" si="637"/>
        <v>4.7976147452114204E-2</v>
      </c>
      <c r="M1681" s="2">
        <f t="shared" si="638"/>
        <v>5.5511151231257827E-17</v>
      </c>
      <c r="N1681" s="59">
        <v>6025</v>
      </c>
      <c r="O1681" s="59">
        <v>4512</v>
      </c>
      <c r="P1681" s="59">
        <v>531</v>
      </c>
      <c r="Q1681" s="59"/>
      <c r="R1681" s="59"/>
      <c r="S1681" s="59"/>
      <c r="T1681" s="59"/>
      <c r="U1681" s="59"/>
      <c r="V1681" s="59"/>
      <c r="W1681" s="59"/>
      <c r="X1681" s="59"/>
      <c r="Y1681" s="59"/>
      <c r="Z1681" s="59"/>
      <c r="AA1681" s="59"/>
      <c r="AB1681" s="59"/>
      <c r="AC1681" s="59"/>
      <c r="AD1681" s="59"/>
      <c r="AE1681" s="59"/>
      <c r="AG1681" s="7">
        <f>IF(Q1681&gt;0,RANK(Q1681,(N1681:P1681,Q1681:AE1681)),0)</f>
        <v>0</v>
      </c>
      <c r="AH1681" s="7">
        <f>IF(R1681&gt;0,RANK(R1681,(N1681:P1681,Q1681:AE1681)),0)</f>
        <v>0</v>
      </c>
      <c r="AI1681" s="7">
        <f>IF(T1681&gt;0,RANK(T1681,(N1681:P1681,Q1681:AE1681)),0)</f>
        <v>0</v>
      </c>
      <c r="AJ1681" s="7">
        <f>IF(S1681&gt;0,RANK(S1681,(N1681:P1681,Q1681:AE1681)),0)</f>
        <v>0</v>
      </c>
      <c r="AK1681" s="2">
        <f t="shared" si="639"/>
        <v>0</v>
      </c>
      <c r="AL1681" s="2">
        <f t="shared" si="640"/>
        <v>0</v>
      </c>
      <c r="AM1681" s="2">
        <f t="shared" si="641"/>
        <v>0</v>
      </c>
      <c r="AN1681" s="2">
        <f t="shared" si="642"/>
        <v>0</v>
      </c>
      <c r="AP1681" t="s">
        <v>468</v>
      </c>
      <c r="AQ1681" t="s">
        <v>1857</v>
      </c>
      <c r="AR1681">
        <v>2</v>
      </c>
      <c r="AT1681" s="97">
        <v>39</v>
      </c>
      <c r="AU1681" s="99">
        <v>131</v>
      </c>
      <c r="AV1681" s="103">
        <f t="shared" si="622"/>
        <v>39131</v>
      </c>
      <c r="AX1681" s="7" t="s">
        <v>1370</v>
      </c>
    </row>
    <row r="1682" spans="1:50" hidden="1" outlineLevel="1">
      <c r="A1682" t="s">
        <v>117</v>
      </c>
      <c r="B1682" t="s">
        <v>1857</v>
      </c>
      <c r="C1682" s="1">
        <f t="shared" si="634"/>
        <v>61277</v>
      </c>
      <c r="D1682" s="7">
        <f>IF(N1682&gt;0, RANK(N1682,(N1682:P1682,Q1682:AE1682)),0)</f>
        <v>1</v>
      </c>
      <c r="E1682" s="7">
        <f>IF(O1682&gt;0,RANK(O1682,(N1682:P1682,Q1682:AE1682)),0)</f>
        <v>2</v>
      </c>
      <c r="F1682" s="7">
        <f>IF(P1682&gt;0,RANK(P1682,(N1682:P1682,Q1682:AE1682)),0)</f>
        <v>3</v>
      </c>
      <c r="G1682" s="1">
        <f t="shared" si="632"/>
        <v>9178</v>
      </c>
      <c r="H1682" s="2">
        <f t="shared" si="633"/>
        <v>0.14977887298660184</v>
      </c>
      <c r="I1682" s="2"/>
      <c r="J1682" s="2">
        <f t="shared" si="635"/>
        <v>0.52757151949344783</v>
      </c>
      <c r="K1682" s="2">
        <f t="shared" si="636"/>
        <v>0.37779264650684596</v>
      </c>
      <c r="L1682" s="2">
        <f t="shared" si="637"/>
        <v>9.4635833999706251E-2</v>
      </c>
      <c r="M1682" s="2">
        <f t="shared" si="638"/>
        <v>-4.163336342344337E-17</v>
      </c>
      <c r="N1682" s="59">
        <v>32328</v>
      </c>
      <c r="O1682" s="59">
        <v>23150</v>
      </c>
      <c r="P1682" s="59">
        <v>5799</v>
      </c>
      <c r="Q1682" s="59"/>
      <c r="R1682" s="59"/>
      <c r="S1682" s="59"/>
      <c r="T1682" s="59"/>
      <c r="U1682" s="59"/>
      <c r="V1682" s="59"/>
      <c r="W1682" s="59"/>
      <c r="X1682" s="59"/>
      <c r="Y1682" s="59"/>
      <c r="Z1682" s="59"/>
      <c r="AA1682" s="59"/>
      <c r="AB1682" s="59"/>
      <c r="AC1682" s="59"/>
      <c r="AD1682" s="59"/>
      <c r="AE1682" s="59"/>
      <c r="AG1682" s="7">
        <f>IF(Q1682&gt;0,RANK(Q1682,(N1682:P1682,Q1682:AE1682)),0)</f>
        <v>0</v>
      </c>
      <c r="AH1682" s="7">
        <f>IF(R1682&gt;0,RANK(R1682,(N1682:P1682,Q1682:AE1682)),0)</f>
        <v>0</v>
      </c>
      <c r="AI1682" s="7">
        <f>IF(T1682&gt;0,RANK(T1682,(N1682:P1682,Q1682:AE1682)),0)</f>
        <v>0</v>
      </c>
      <c r="AJ1682" s="7">
        <f>IF(S1682&gt;0,RANK(S1682,(N1682:P1682,Q1682:AE1682)),0)</f>
        <v>0</v>
      </c>
      <c r="AK1682" s="2">
        <f t="shared" si="639"/>
        <v>0</v>
      </c>
      <c r="AL1682" s="2">
        <f t="shared" si="640"/>
        <v>0</v>
      </c>
      <c r="AM1682" s="2">
        <f t="shared" si="641"/>
        <v>0</v>
      </c>
      <c r="AN1682" s="2">
        <f t="shared" si="642"/>
        <v>0</v>
      </c>
      <c r="AP1682" t="s">
        <v>117</v>
      </c>
      <c r="AQ1682" t="s">
        <v>1857</v>
      </c>
      <c r="AR1682">
        <v>0</v>
      </c>
      <c r="AT1682" s="97">
        <v>39</v>
      </c>
      <c r="AU1682" s="99">
        <v>133</v>
      </c>
      <c r="AV1682" s="103">
        <f t="shared" si="622"/>
        <v>39133</v>
      </c>
      <c r="AX1682" s="7" t="s">
        <v>1370</v>
      </c>
    </row>
    <row r="1683" spans="1:50" hidden="1" outlineLevel="1">
      <c r="A1683" t="s">
        <v>340</v>
      </c>
      <c r="B1683" t="s">
        <v>1857</v>
      </c>
      <c r="C1683" s="1">
        <f t="shared" si="634"/>
        <v>17848</v>
      </c>
      <c r="D1683" s="7">
        <f>IF(N1683&gt;0, RANK(N1683,(N1683:P1683,Q1683:AE1683)),0)</f>
        <v>2</v>
      </c>
      <c r="E1683" s="7">
        <f>IF(O1683&gt;0,RANK(O1683,(N1683:P1683,Q1683:AE1683)),0)</f>
        <v>1</v>
      </c>
      <c r="F1683" s="7">
        <f>IF(P1683&gt;0,RANK(P1683,(N1683:P1683,Q1683:AE1683)),0)</f>
        <v>3</v>
      </c>
      <c r="G1683" s="1">
        <f t="shared" si="632"/>
        <v>135</v>
      </c>
      <c r="H1683" s="2">
        <f t="shared" si="633"/>
        <v>7.5638727028238461E-3</v>
      </c>
      <c r="I1683" s="2"/>
      <c r="J1683" s="2">
        <f t="shared" si="635"/>
        <v>0.45456073509636935</v>
      </c>
      <c r="K1683" s="2">
        <f t="shared" si="636"/>
        <v>0.46212460779919318</v>
      </c>
      <c r="L1683" s="2">
        <f t="shared" si="637"/>
        <v>8.3314657104437473E-2</v>
      </c>
      <c r="M1683" s="2">
        <f t="shared" si="638"/>
        <v>-5.5511151231257827E-17</v>
      </c>
      <c r="N1683" s="59">
        <v>8113</v>
      </c>
      <c r="O1683" s="59">
        <v>8248</v>
      </c>
      <c r="P1683" s="59">
        <v>1487</v>
      </c>
      <c r="Q1683" s="59"/>
      <c r="R1683" s="59"/>
      <c r="S1683" s="59"/>
      <c r="T1683" s="59"/>
      <c r="U1683" s="59"/>
      <c r="V1683" s="59"/>
      <c r="W1683" s="59"/>
      <c r="X1683" s="59"/>
      <c r="Y1683" s="59"/>
      <c r="Z1683" s="59"/>
      <c r="AA1683" s="59"/>
      <c r="AB1683" s="59"/>
      <c r="AC1683" s="59"/>
      <c r="AD1683" s="59"/>
      <c r="AE1683" s="59"/>
      <c r="AG1683" s="7">
        <f>IF(Q1683&gt;0,RANK(Q1683,(N1683:P1683,Q1683:AE1683)),0)</f>
        <v>0</v>
      </c>
      <c r="AH1683" s="7">
        <f>IF(R1683&gt;0,RANK(R1683,(N1683:P1683,Q1683:AE1683)),0)</f>
        <v>0</v>
      </c>
      <c r="AI1683" s="7">
        <f>IF(T1683&gt;0,RANK(T1683,(N1683:P1683,Q1683:AE1683)),0)</f>
        <v>0</v>
      </c>
      <c r="AJ1683" s="7">
        <f>IF(S1683&gt;0,RANK(S1683,(N1683:P1683,Q1683:AE1683)),0)</f>
        <v>0</v>
      </c>
      <c r="AK1683" s="2">
        <f t="shared" si="639"/>
        <v>0</v>
      </c>
      <c r="AL1683" s="2">
        <f t="shared" si="640"/>
        <v>0</v>
      </c>
      <c r="AM1683" s="2">
        <f t="shared" si="641"/>
        <v>0</v>
      </c>
      <c r="AN1683" s="2">
        <f t="shared" si="642"/>
        <v>0</v>
      </c>
      <c r="AP1683" t="s">
        <v>340</v>
      </c>
      <c r="AQ1683" t="s">
        <v>1857</v>
      </c>
      <c r="AR1683">
        <v>8</v>
      </c>
      <c r="AT1683" s="97">
        <v>39</v>
      </c>
      <c r="AU1683" s="99">
        <v>135</v>
      </c>
      <c r="AV1683" s="103">
        <f t="shared" si="622"/>
        <v>39135</v>
      </c>
      <c r="AX1683" s="7" t="s">
        <v>1370</v>
      </c>
    </row>
    <row r="1684" spans="1:50" hidden="1" outlineLevel="1">
      <c r="A1684" t="s">
        <v>1394</v>
      </c>
      <c r="B1684" t="s">
        <v>1857</v>
      </c>
      <c r="C1684" s="1">
        <f t="shared" si="634"/>
        <v>16789</v>
      </c>
      <c r="D1684" s="7">
        <f>IF(N1684&gt;0, RANK(N1684,(N1684:P1684,Q1684:AE1684)),0)</f>
        <v>2</v>
      </c>
      <c r="E1684" s="7">
        <f>IF(O1684&gt;0,RANK(O1684,(N1684:P1684,Q1684:AE1684)),0)</f>
        <v>1</v>
      </c>
      <c r="F1684" s="7">
        <f>IF(P1684&gt;0,RANK(P1684,(N1684:P1684,Q1684:AE1684)),0)</f>
        <v>3</v>
      </c>
      <c r="G1684" s="1">
        <f t="shared" si="632"/>
        <v>4902</v>
      </c>
      <c r="H1684" s="2">
        <f t="shared" si="633"/>
        <v>0.29197688963011498</v>
      </c>
      <c r="I1684" s="2"/>
      <c r="J1684" s="2">
        <f t="shared" si="635"/>
        <v>0.31723152063851329</v>
      </c>
      <c r="K1684" s="2">
        <f t="shared" si="636"/>
        <v>0.60920841026862826</v>
      </c>
      <c r="L1684" s="2">
        <f t="shared" si="637"/>
        <v>7.3560069092858421E-2</v>
      </c>
      <c r="M1684" s="2">
        <f t="shared" si="638"/>
        <v>8.3266726846886741E-17</v>
      </c>
      <c r="N1684" s="59">
        <v>5326</v>
      </c>
      <c r="O1684" s="59">
        <v>10228</v>
      </c>
      <c r="P1684" s="59">
        <v>1235</v>
      </c>
      <c r="Q1684" s="59"/>
      <c r="R1684" s="59"/>
      <c r="S1684" s="59"/>
      <c r="T1684" s="59"/>
      <c r="U1684" s="59"/>
      <c r="V1684" s="59"/>
      <c r="W1684" s="59"/>
      <c r="X1684" s="59"/>
      <c r="Y1684" s="59"/>
      <c r="Z1684" s="59"/>
      <c r="AA1684" s="59"/>
      <c r="AB1684" s="59"/>
      <c r="AC1684" s="59"/>
      <c r="AD1684" s="59"/>
      <c r="AE1684" s="59"/>
      <c r="AG1684" s="7">
        <f>IF(Q1684&gt;0,RANK(Q1684,(N1684:P1684,Q1684:AE1684)),0)</f>
        <v>0</v>
      </c>
      <c r="AH1684" s="7">
        <f>IF(R1684&gt;0,RANK(R1684,(N1684:P1684,Q1684:AE1684)),0)</f>
        <v>0</v>
      </c>
      <c r="AI1684" s="7">
        <f>IF(T1684&gt;0,RANK(T1684,(N1684:P1684,Q1684:AE1684)),0)</f>
        <v>0</v>
      </c>
      <c r="AJ1684" s="7">
        <f>IF(S1684&gt;0,RANK(S1684,(N1684:P1684,Q1684:AE1684)),0)</f>
        <v>0</v>
      </c>
      <c r="AK1684" s="2">
        <f t="shared" si="639"/>
        <v>0</v>
      </c>
      <c r="AL1684" s="2">
        <f t="shared" si="640"/>
        <v>0</v>
      </c>
      <c r="AM1684" s="2">
        <f t="shared" si="641"/>
        <v>0</v>
      </c>
      <c r="AN1684" s="2">
        <f t="shared" si="642"/>
        <v>0</v>
      </c>
      <c r="AP1684" t="s">
        <v>1394</v>
      </c>
      <c r="AQ1684" t="s">
        <v>1857</v>
      </c>
      <c r="AR1684">
        <v>5</v>
      </c>
      <c r="AT1684" s="97">
        <v>39</v>
      </c>
      <c r="AU1684" s="99">
        <v>137</v>
      </c>
      <c r="AV1684" s="103">
        <f t="shared" si="622"/>
        <v>39137</v>
      </c>
      <c r="AX1684" s="7" t="s">
        <v>1370</v>
      </c>
    </row>
    <row r="1685" spans="1:50" hidden="1" outlineLevel="1">
      <c r="A1685" t="s">
        <v>987</v>
      </c>
      <c r="B1685" t="s">
        <v>1857</v>
      </c>
      <c r="C1685" s="1">
        <f t="shared" si="634"/>
        <v>55889</v>
      </c>
      <c r="D1685" s="7">
        <f>IF(N1685&gt;0, RANK(N1685,(N1685:P1685,Q1685:AE1685)),0)</f>
        <v>2</v>
      </c>
      <c r="E1685" s="7">
        <f>IF(O1685&gt;0,RANK(O1685,(N1685:P1685,Q1685:AE1685)),0)</f>
        <v>1</v>
      </c>
      <c r="F1685" s="7">
        <f>IF(P1685&gt;0,RANK(P1685,(N1685:P1685,Q1685:AE1685)),0)</f>
        <v>3</v>
      </c>
      <c r="G1685" s="1">
        <f t="shared" si="632"/>
        <v>2599</v>
      </c>
      <c r="H1685" s="2">
        <f t="shared" si="633"/>
        <v>4.6502889656282992E-2</v>
      </c>
      <c r="I1685" s="2"/>
      <c r="J1685" s="2">
        <f t="shared" si="635"/>
        <v>0.44133908282488504</v>
      </c>
      <c r="K1685" s="2">
        <f t="shared" si="636"/>
        <v>0.48784197248116801</v>
      </c>
      <c r="L1685" s="2">
        <f t="shared" si="637"/>
        <v>7.0818944693946936E-2</v>
      </c>
      <c r="M1685" s="2">
        <f t="shared" si="638"/>
        <v>-4.163336342344337E-17</v>
      </c>
      <c r="N1685" s="59">
        <v>24666</v>
      </c>
      <c r="O1685" s="59">
        <v>27265</v>
      </c>
      <c r="P1685" s="59">
        <v>3958</v>
      </c>
      <c r="Q1685" s="59"/>
      <c r="R1685" s="59"/>
      <c r="S1685" s="59"/>
      <c r="T1685" s="59"/>
      <c r="U1685" s="59"/>
      <c r="V1685" s="59"/>
      <c r="W1685" s="59"/>
      <c r="X1685" s="59"/>
      <c r="Y1685" s="59"/>
      <c r="Z1685" s="59"/>
      <c r="AA1685" s="59"/>
      <c r="AB1685" s="59"/>
      <c r="AC1685" s="59"/>
      <c r="AD1685" s="59"/>
      <c r="AE1685" s="59"/>
      <c r="AG1685" s="7">
        <f>IF(Q1685&gt;0,RANK(Q1685,(N1685:P1685,Q1685:AE1685)),0)</f>
        <v>0</v>
      </c>
      <c r="AH1685" s="7">
        <f>IF(R1685&gt;0,RANK(R1685,(N1685:P1685,Q1685:AE1685)),0)</f>
        <v>0</v>
      </c>
      <c r="AI1685" s="7">
        <f>IF(T1685&gt;0,RANK(T1685,(N1685:P1685,Q1685:AE1685)),0)</f>
        <v>0</v>
      </c>
      <c r="AJ1685" s="7">
        <f>IF(S1685&gt;0,RANK(S1685,(N1685:P1685,Q1685:AE1685)),0)</f>
        <v>0</v>
      </c>
      <c r="AK1685" s="2">
        <f t="shared" si="639"/>
        <v>0</v>
      </c>
      <c r="AL1685" s="2">
        <f t="shared" si="640"/>
        <v>0</v>
      </c>
      <c r="AM1685" s="2">
        <f t="shared" si="641"/>
        <v>0</v>
      </c>
      <c r="AN1685" s="2">
        <f t="shared" si="642"/>
        <v>0</v>
      </c>
      <c r="AP1685" t="s">
        <v>987</v>
      </c>
      <c r="AQ1685" t="s">
        <v>1857</v>
      </c>
      <c r="AR1685">
        <v>4</v>
      </c>
      <c r="AT1685" s="97">
        <v>39</v>
      </c>
      <c r="AU1685" s="99">
        <v>139</v>
      </c>
      <c r="AV1685" s="103">
        <f t="shared" si="622"/>
        <v>39139</v>
      </c>
      <c r="AX1685" s="7" t="s">
        <v>1370</v>
      </c>
    </row>
    <row r="1686" spans="1:50" hidden="1" outlineLevel="1">
      <c r="A1686" t="s">
        <v>1265</v>
      </c>
      <c r="B1686" t="s">
        <v>1857</v>
      </c>
      <c r="C1686" s="1">
        <f t="shared" si="634"/>
        <v>24557</v>
      </c>
      <c r="D1686" s="7">
        <f>IF(N1686&gt;0, RANK(N1686,(N1686:P1686,Q1686:AE1686)),0)</f>
        <v>2</v>
      </c>
      <c r="E1686" s="7">
        <f>IF(O1686&gt;0,RANK(O1686,(N1686:P1686,Q1686:AE1686)),0)</f>
        <v>1</v>
      </c>
      <c r="F1686" s="7">
        <f>IF(P1686&gt;0,RANK(P1686,(N1686:P1686,Q1686:AE1686)),0)</f>
        <v>3</v>
      </c>
      <c r="G1686" s="1">
        <f t="shared" si="632"/>
        <v>932</v>
      </c>
      <c r="H1686" s="2">
        <f t="shared" si="633"/>
        <v>3.7952518630125831E-2</v>
      </c>
      <c r="I1686" s="2"/>
      <c r="J1686" s="2">
        <f t="shared" si="635"/>
        <v>0.44968847986317545</v>
      </c>
      <c r="K1686" s="2">
        <f t="shared" si="636"/>
        <v>0.48764099849330128</v>
      </c>
      <c r="L1686" s="2">
        <f t="shared" si="637"/>
        <v>6.2670521643523228E-2</v>
      </c>
      <c r="M1686" s="2">
        <f t="shared" si="638"/>
        <v>-1.3877787807814457E-17</v>
      </c>
      <c r="N1686" s="59">
        <v>11043</v>
      </c>
      <c r="O1686" s="59">
        <v>11975</v>
      </c>
      <c r="P1686" s="59">
        <v>1539</v>
      </c>
      <c r="Q1686" s="59"/>
      <c r="R1686" s="59"/>
      <c r="S1686" s="59"/>
      <c r="T1686" s="59"/>
      <c r="U1686" s="59"/>
      <c r="V1686" s="59"/>
      <c r="W1686" s="59"/>
      <c r="X1686" s="59"/>
      <c r="Y1686" s="59"/>
      <c r="Z1686" s="59"/>
      <c r="AA1686" s="59"/>
      <c r="AB1686" s="59"/>
      <c r="AC1686" s="59"/>
      <c r="AD1686" s="59"/>
      <c r="AE1686" s="59"/>
      <c r="AG1686" s="7">
        <f>IF(Q1686&gt;0,RANK(Q1686,(N1686:P1686,Q1686:AE1686)),0)</f>
        <v>0</v>
      </c>
      <c r="AH1686" s="7">
        <f>IF(R1686&gt;0,RANK(R1686,(N1686:P1686,Q1686:AE1686)),0)</f>
        <v>0</v>
      </c>
      <c r="AI1686" s="7">
        <f>IF(T1686&gt;0,RANK(T1686,(N1686:P1686,Q1686:AE1686)),0)</f>
        <v>0</v>
      </c>
      <c r="AJ1686" s="7">
        <f>IF(S1686&gt;0,RANK(S1686,(N1686:P1686,Q1686:AE1686)),0)</f>
        <v>0</v>
      </c>
      <c r="AK1686" s="2">
        <f t="shared" si="639"/>
        <v>0</v>
      </c>
      <c r="AL1686" s="2">
        <f t="shared" si="640"/>
        <v>0</v>
      </c>
      <c r="AM1686" s="2">
        <f t="shared" si="641"/>
        <v>0</v>
      </c>
      <c r="AN1686" s="2">
        <f t="shared" si="642"/>
        <v>0</v>
      </c>
      <c r="AP1686" t="s">
        <v>1265</v>
      </c>
      <c r="AQ1686" t="s">
        <v>1857</v>
      </c>
      <c r="AR1686">
        <v>0</v>
      </c>
      <c r="AT1686" s="97">
        <v>39</v>
      </c>
      <c r="AU1686" s="99">
        <v>141</v>
      </c>
      <c r="AV1686" s="103">
        <f t="shared" si="622"/>
        <v>39141</v>
      </c>
      <c r="AX1686" s="7" t="s">
        <v>1370</v>
      </c>
    </row>
    <row r="1687" spans="1:50" hidden="1" outlineLevel="1">
      <c r="A1687" t="s">
        <v>1068</v>
      </c>
      <c r="B1687" t="s">
        <v>1857</v>
      </c>
      <c r="C1687" s="1">
        <f t="shared" si="634"/>
        <v>26776</v>
      </c>
      <c r="D1687" s="7">
        <f>IF(N1687&gt;0, RANK(N1687,(N1687:P1687,Q1687:AE1687)),0)</f>
        <v>1</v>
      </c>
      <c r="E1687" s="7">
        <f>IF(O1687&gt;0,RANK(O1687,(N1687:P1687,Q1687:AE1687)),0)</f>
        <v>2</v>
      </c>
      <c r="F1687" s="7">
        <f>IF(P1687&gt;0,RANK(P1687,(N1687:P1687,Q1687:AE1687)),0)</f>
        <v>3</v>
      </c>
      <c r="G1687" s="1">
        <f t="shared" si="632"/>
        <v>3057</v>
      </c>
      <c r="H1687" s="2">
        <f t="shared" si="633"/>
        <v>0.1141694054377054</v>
      </c>
      <c r="I1687" s="2"/>
      <c r="J1687" s="2">
        <f t="shared" si="635"/>
        <v>0.50126979384523451</v>
      </c>
      <c r="K1687" s="2">
        <f t="shared" si="636"/>
        <v>0.38710038840752914</v>
      </c>
      <c r="L1687" s="2">
        <f t="shared" si="637"/>
        <v>0.11162981774723633</v>
      </c>
      <c r="M1687" s="2">
        <f t="shared" si="638"/>
        <v>1.3877787807814457E-17</v>
      </c>
      <c r="N1687" s="59">
        <v>13422</v>
      </c>
      <c r="O1687" s="59">
        <v>10365</v>
      </c>
      <c r="P1687" s="59">
        <v>2989</v>
      </c>
      <c r="Q1687" s="59"/>
      <c r="R1687" s="59"/>
      <c r="S1687" s="59"/>
      <c r="T1687" s="59"/>
      <c r="U1687" s="59"/>
      <c r="V1687" s="59"/>
      <c r="W1687" s="59"/>
      <c r="X1687" s="59"/>
      <c r="Y1687" s="59"/>
      <c r="Z1687" s="59"/>
      <c r="AA1687" s="59"/>
      <c r="AB1687" s="59"/>
      <c r="AC1687" s="59"/>
      <c r="AD1687" s="59"/>
      <c r="AE1687" s="59"/>
      <c r="AG1687" s="7">
        <f>IF(Q1687&gt;0,RANK(Q1687,(N1687:P1687,Q1687:AE1687)),0)</f>
        <v>0</v>
      </c>
      <c r="AH1687" s="7">
        <f>IF(R1687&gt;0,RANK(R1687,(N1687:P1687,Q1687:AE1687)),0)</f>
        <v>0</v>
      </c>
      <c r="AI1687" s="7">
        <f>IF(T1687&gt;0,RANK(T1687,(N1687:P1687,Q1687:AE1687)),0)</f>
        <v>0</v>
      </c>
      <c r="AJ1687" s="7">
        <f>IF(S1687&gt;0,RANK(S1687,(N1687:P1687,Q1687:AE1687)),0)</f>
        <v>0</v>
      </c>
      <c r="AK1687" s="2">
        <f t="shared" si="639"/>
        <v>0</v>
      </c>
      <c r="AL1687" s="2">
        <f t="shared" si="640"/>
        <v>0</v>
      </c>
      <c r="AM1687" s="2">
        <f t="shared" si="641"/>
        <v>0</v>
      </c>
      <c r="AN1687" s="2">
        <f t="shared" si="642"/>
        <v>0</v>
      </c>
      <c r="AP1687" t="s">
        <v>1068</v>
      </c>
      <c r="AQ1687" t="s">
        <v>1857</v>
      </c>
      <c r="AR1687">
        <v>5</v>
      </c>
      <c r="AT1687" s="97">
        <v>39</v>
      </c>
      <c r="AU1687" s="99">
        <v>143</v>
      </c>
      <c r="AV1687" s="103">
        <f t="shared" si="622"/>
        <v>39143</v>
      </c>
      <c r="AX1687" s="7" t="s">
        <v>1370</v>
      </c>
    </row>
    <row r="1688" spans="1:50" hidden="1" outlineLevel="1">
      <c r="A1688" t="s">
        <v>1533</v>
      </c>
      <c r="B1688" t="s">
        <v>1857</v>
      </c>
      <c r="C1688" s="1">
        <f t="shared" si="634"/>
        <v>33091</v>
      </c>
      <c r="D1688" s="7">
        <f>IF(N1688&gt;0, RANK(N1688,(N1688:P1688,Q1688:AE1688)),0)</f>
        <v>1</v>
      </c>
      <c r="E1688" s="7">
        <f>IF(O1688&gt;0,RANK(O1688,(N1688:P1688,Q1688:AE1688)),0)</f>
        <v>2</v>
      </c>
      <c r="F1688" s="7">
        <f>IF(P1688&gt;0,RANK(P1688,(N1688:P1688,Q1688:AE1688)),0)</f>
        <v>3</v>
      </c>
      <c r="G1688" s="1">
        <f t="shared" si="632"/>
        <v>3721</v>
      </c>
      <c r="H1688" s="2">
        <f t="shared" si="633"/>
        <v>0.11244749327611737</v>
      </c>
      <c r="I1688" s="2"/>
      <c r="J1688" s="2">
        <f t="shared" si="635"/>
        <v>0.52935843582847297</v>
      </c>
      <c r="K1688" s="2">
        <f t="shared" si="636"/>
        <v>0.41691094255235561</v>
      </c>
      <c r="L1688" s="2">
        <f t="shared" si="637"/>
        <v>5.3730621619171373E-2</v>
      </c>
      <c r="M1688" s="2">
        <f t="shared" si="638"/>
        <v>4.163336342344337E-17</v>
      </c>
      <c r="N1688" s="59">
        <v>17517</v>
      </c>
      <c r="O1688" s="59">
        <v>13796</v>
      </c>
      <c r="P1688" s="59">
        <v>1778</v>
      </c>
      <c r="Q1688" s="59"/>
      <c r="R1688" s="59"/>
      <c r="S1688" s="59"/>
      <c r="T1688" s="59"/>
      <c r="U1688" s="59"/>
      <c r="V1688" s="59"/>
      <c r="W1688" s="59"/>
      <c r="X1688" s="59"/>
      <c r="Y1688" s="59"/>
      <c r="Z1688" s="59"/>
      <c r="AA1688" s="59"/>
      <c r="AB1688" s="59"/>
      <c r="AC1688" s="59"/>
      <c r="AD1688" s="59"/>
      <c r="AE1688" s="59"/>
      <c r="AG1688" s="7">
        <f>IF(Q1688&gt;0,RANK(Q1688,(N1688:P1688,Q1688:AE1688)),0)</f>
        <v>0</v>
      </c>
      <c r="AH1688" s="7">
        <f>IF(R1688&gt;0,RANK(R1688,(N1688:P1688,Q1688:AE1688)),0)</f>
        <v>0</v>
      </c>
      <c r="AI1688" s="7">
        <f>IF(T1688&gt;0,RANK(T1688,(N1688:P1688,Q1688:AE1688)),0)</f>
        <v>0</v>
      </c>
      <c r="AJ1688" s="7">
        <f>IF(S1688&gt;0,RANK(S1688,(N1688:P1688,Q1688:AE1688)),0)</f>
        <v>0</v>
      </c>
      <c r="AK1688" s="2">
        <f t="shared" si="639"/>
        <v>0</v>
      </c>
      <c r="AL1688" s="2">
        <f t="shared" si="640"/>
        <v>0</v>
      </c>
      <c r="AM1688" s="2">
        <f t="shared" si="641"/>
        <v>0</v>
      </c>
      <c r="AN1688" s="2">
        <f t="shared" si="642"/>
        <v>0</v>
      </c>
      <c r="AP1688" t="s">
        <v>1533</v>
      </c>
      <c r="AQ1688" t="s">
        <v>1857</v>
      </c>
      <c r="AR1688">
        <v>0</v>
      </c>
      <c r="AT1688" s="97">
        <v>39</v>
      </c>
      <c r="AU1688" s="99">
        <v>145</v>
      </c>
      <c r="AV1688" s="103">
        <f t="shared" si="622"/>
        <v>39145</v>
      </c>
      <c r="AX1688" s="7" t="s">
        <v>1370</v>
      </c>
    </row>
    <row r="1689" spans="1:50" hidden="1" outlineLevel="1">
      <c r="A1689" t="s">
        <v>1275</v>
      </c>
      <c r="B1689" t="s">
        <v>1857</v>
      </c>
      <c r="C1689" s="1">
        <f t="shared" si="634"/>
        <v>25753</v>
      </c>
      <c r="D1689" s="7">
        <f>IF(N1689&gt;0, RANK(N1689,(N1689:P1689,Q1689:AE1689)),0)</f>
        <v>1</v>
      </c>
      <c r="E1689" s="7">
        <f>IF(O1689&gt;0,RANK(O1689,(N1689:P1689,Q1689:AE1689)),0)</f>
        <v>2</v>
      </c>
      <c r="F1689" s="7">
        <f>IF(P1689&gt;0,RANK(P1689,(N1689:P1689,Q1689:AE1689)),0)</f>
        <v>3</v>
      </c>
      <c r="G1689" s="1">
        <f t="shared" si="632"/>
        <v>1145</v>
      </c>
      <c r="H1689" s="2">
        <f t="shared" si="633"/>
        <v>4.4460839513843046E-2</v>
      </c>
      <c r="I1689" s="2"/>
      <c r="J1689" s="2">
        <f t="shared" si="635"/>
        <v>0.47237215081738049</v>
      </c>
      <c r="K1689" s="2">
        <f t="shared" si="636"/>
        <v>0.42791131130353743</v>
      </c>
      <c r="L1689" s="2">
        <f t="shared" si="637"/>
        <v>9.9716537879082051E-2</v>
      </c>
      <c r="M1689" s="2">
        <f t="shared" si="638"/>
        <v>2.7755575615628914E-17</v>
      </c>
      <c r="N1689" s="59">
        <v>12165</v>
      </c>
      <c r="O1689" s="59">
        <v>11020</v>
      </c>
      <c r="P1689" s="59">
        <v>2568</v>
      </c>
      <c r="Q1689" s="59"/>
      <c r="R1689" s="59"/>
      <c r="S1689" s="59"/>
      <c r="T1689" s="59"/>
      <c r="U1689" s="59"/>
      <c r="V1689" s="59"/>
      <c r="W1689" s="59"/>
      <c r="X1689" s="59"/>
      <c r="Y1689" s="59"/>
      <c r="Z1689" s="59"/>
      <c r="AA1689" s="59"/>
      <c r="AB1689" s="59"/>
      <c r="AC1689" s="59"/>
      <c r="AD1689" s="59"/>
      <c r="AE1689" s="59"/>
      <c r="AG1689" s="7">
        <f>IF(Q1689&gt;0,RANK(Q1689,(N1689:P1689,Q1689:AE1689)),0)</f>
        <v>0</v>
      </c>
      <c r="AH1689" s="7">
        <f>IF(R1689&gt;0,RANK(R1689,(N1689:P1689,Q1689:AE1689)),0)</f>
        <v>0</v>
      </c>
      <c r="AI1689" s="7">
        <f>IF(T1689&gt;0,RANK(T1689,(N1689:P1689,Q1689:AE1689)),0)</f>
        <v>0</v>
      </c>
      <c r="AJ1689" s="7">
        <f>IF(S1689&gt;0,RANK(S1689,(N1689:P1689,Q1689:AE1689)),0)</f>
        <v>0</v>
      </c>
      <c r="AK1689" s="2">
        <f t="shared" si="639"/>
        <v>0</v>
      </c>
      <c r="AL1689" s="2">
        <f t="shared" si="640"/>
        <v>0</v>
      </c>
      <c r="AM1689" s="2">
        <f t="shared" si="641"/>
        <v>0</v>
      </c>
      <c r="AN1689" s="2">
        <f t="shared" si="642"/>
        <v>0</v>
      </c>
      <c r="AP1689" t="s">
        <v>1275</v>
      </c>
      <c r="AQ1689" t="s">
        <v>1857</v>
      </c>
      <c r="AR1689">
        <v>5</v>
      </c>
      <c r="AT1689" s="97">
        <v>39</v>
      </c>
      <c r="AU1689" s="99">
        <v>147</v>
      </c>
      <c r="AV1689" s="103">
        <f t="shared" si="622"/>
        <v>39147</v>
      </c>
      <c r="AX1689" s="7" t="s">
        <v>1370</v>
      </c>
    </row>
    <row r="1690" spans="1:50" hidden="1" outlineLevel="1">
      <c r="A1690" t="s">
        <v>519</v>
      </c>
      <c r="B1690" t="s">
        <v>1857</v>
      </c>
      <c r="C1690" s="1">
        <f t="shared" si="634"/>
        <v>16614</v>
      </c>
      <c r="D1690" s="7">
        <f>IF(N1690&gt;0, RANK(N1690,(N1690:P1690,Q1690:AE1690)),0)</f>
        <v>2</v>
      </c>
      <c r="E1690" s="7">
        <f>IF(O1690&gt;0,RANK(O1690,(N1690:P1690,Q1690:AE1690)),0)</f>
        <v>1</v>
      </c>
      <c r="F1690" s="7">
        <f>IF(P1690&gt;0,RANK(P1690,(N1690:P1690,Q1690:AE1690)),0)</f>
        <v>3</v>
      </c>
      <c r="G1690" s="1">
        <f t="shared" si="632"/>
        <v>2534</v>
      </c>
      <c r="H1690" s="2">
        <f t="shared" si="633"/>
        <v>0.15252196942337787</v>
      </c>
      <c r="I1690" s="2"/>
      <c r="J1690" s="2">
        <f t="shared" si="635"/>
        <v>0.37925845672324543</v>
      </c>
      <c r="K1690" s="2">
        <f t="shared" si="636"/>
        <v>0.53178042614662335</v>
      </c>
      <c r="L1690" s="2">
        <f t="shared" si="637"/>
        <v>8.8961117130131218E-2</v>
      </c>
      <c r="M1690" s="2">
        <f t="shared" si="638"/>
        <v>0</v>
      </c>
      <c r="N1690" s="59">
        <v>6301</v>
      </c>
      <c r="O1690" s="59">
        <v>8835</v>
      </c>
      <c r="P1690" s="59">
        <v>1478</v>
      </c>
      <c r="Q1690" s="59"/>
      <c r="R1690" s="59"/>
      <c r="S1690" s="59"/>
      <c r="T1690" s="59"/>
      <c r="U1690" s="59"/>
      <c r="V1690" s="59"/>
      <c r="W1690" s="59"/>
      <c r="X1690" s="59"/>
      <c r="Y1690" s="59"/>
      <c r="Z1690" s="59"/>
      <c r="AA1690" s="59"/>
      <c r="AB1690" s="59"/>
      <c r="AC1690" s="59"/>
      <c r="AD1690" s="59"/>
      <c r="AE1690" s="59"/>
      <c r="AG1690" s="7">
        <f>IF(Q1690&gt;0,RANK(Q1690,(N1690:P1690,Q1690:AE1690)),0)</f>
        <v>0</v>
      </c>
      <c r="AH1690" s="7">
        <f>IF(R1690&gt;0,RANK(R1690,(N1690:P1690,Q1690:AE1690)),0)</f>
        <v>0</v>
      </c>
      <c r="AI1690" s="7">
        <f>IF(T1690&gt;0,RANK(T1690,(N1690:P1690,Q1690:AE1690)),0)</f>
        <v>0</v>
      </c>
      <c r="AJ1690" s="7">
        <f>IF(S1690&gt;0,RANK(S1690,(N1690:P1690,Q1690:AE1690)),0)</f>
        <v>0</v>
      </c>
      <c r="AK1690" s="2">
        <f t="shared" si="639"/>
        <v>0</v>
      </c>
      <c r="AL1690" s="2">
        <f t="shared" si="640"/>
        <v>0</v>
      </c>
      <c r="AM1690" s="2">
        <f t="shared" si="641"/>
        <v>0</v>
      </c>
      <c r="AN1690" s="2">
        <f t="shared" si="642"/>
        <v>0</v>
      </c>
      <c r="AP1690" t="s">
        <v>519</v>
      </c>
      <c r="AQ1690" t="s">
        <v>1857</v>
      </c>
      <c r="AR1690">
        <v>4</v>
      </c>
      <c r="AT1690" s="97">
        <v>39</v>
      </c>
      <c r="AU1690" s="99">
        <v>149</v>
      </c>
      <c r="AV1690" s="103">
        <f t="shared" si="622"/>
        <v>39149</v>
      </c>
      <c r="AX1690" s="7" t="s">
        <v>1370</v>
      </c>
    </row>
    <row r="1691" spans="1:50" hidden="1" outlineLevel="1">
      <c r="A1691" t="s">
        <v>1092</v>
      </c>
      <c r="B1691" t="s">
        <v>1857</v>
      </c>
      <c r="C1691" s="1">
        <f t="shared" si="634"/>
        <v>173359</v>
      </c>
      <c r="D1691" s="7">
        <f>IF(N1691&gt;0, RANK(N1691,(N1691:P1691,Q1691:AE1691)),0)</f>
        <v>1</v>
      </c>
      <c r="E1691" s="7">
        <f>IF(O1691&gt;0,RANK(O1691,(N1691:P1691,Q1691:AE1691)),0)</f>
        <v>2</v>
      </c>
      <c r="F1691" s="7">
        <f>IF(P1691&gt;0,RANK(P1691,(N1691:P1691,Q1691:AE1691)),0)</f>
        <v>3</v>
      </c>
      <c r="G1691" s="1">
        <f t="shared" si="632"/>
        <v>8696</v>
      </c>
      <c r="H1691" s="2">
        <f t="shared" si="633"/>
        <v>5.0161802963791899E-2</v>
      </c>
      <c r="I1691" s="2"/>
      <c r="J1691" s="2">
        <f t="shared" si="635"/>
        <v>0.48767586338176849</v>
      </c>
      <c r="K1691" s="2">
        <f t="shared" si="636"/>
        <v>0.43751406041797658</v>
      </c>
      <c r="L1691" s="2">
        <f t="shared" si="637"/>
        <v>7.4810076200254969E-2</v>
      </c>
      <c r="M1691" s="2">
        <f t="shared" si="638"/>
        <v>-4.163336342344337E-17</v>
      </c>
      <c r="N1691" s="59">
        <v>84543</v>
      </c>
      <c r="O1691" s="59">
        <v>75847</v>
      </c>
      <c r="P1691" s="59">
        <v>12969</v>
      </c>
      <c r="Q1691" s="59"/>
      <c r="R1691" s="59"/>
      <c r="S1691" s="59"/>
      <c r="T1691" s="59"/>
      <c r="U1691" s="59"/>
      <c r="V1691" s="59"/>
      <c r="W1691" s="59"/>
      <c r="X1691" s="59"/>
      <c r="Y1691" s="59"/>
      <c r="Z1691" s="59"/>
      <c r="AA1691" s="59"/>
      <c r="AB1691" s="59"/>
      <c r="AC1691" s="59"/>
      <c r="AD1691" s="59"/>
      <c r="AE1691" s="59"/>
      <c r="AG1691" s="7">
        <f>IF(Q1691&gt;0,RANK(Q1691,(N1691:P1691,Q1691:AE1691)),0)</f>
        <v>0</v>
      </c>
      <c r="AH1691" s="7">
        <f>IF(R1691&gt;0,RANK(R1691,(N1691:P1691,Q1691:AE1691)),0)</f>
        <v>0</v>
      </c>
      <c r="AI1691" s="7">
        <f>IF(T1691&gt;0,RANK(T1691,(N1691:P1691,Q1691:AE1691)),0)</f>
        <v>0</v>
      </c>
      <c r="AJ1691" s="7">
        <f>IF(S1691&gt;0,RANK(S1691,(N1691:P1691,Q1691:AE1691)),0)</f>
        <v>0</v>
      </c>
      <c r="AK1691" s="2">
        <f t="shared" si="639"/>
        <v>0</v>
      </c>
      <c r="AL1691" s="2">
        <f t="shared" si="640"/>
        <v>0</v>
      </c>
      <c r="AM1691" s="2">
        <f t="shared" si="641"/>
        <v>0</v>
      </c>
      <c r="AN1691" s="2">
        <f t="shared" si="642"/>
        <v>0</v>
      </c>
      <c r="AP1691" t="s">
        <v>1092</v>
      </c>
      <c r="AQ1691" t="s">
        <v>1857</v>
      </c>
      <c r="AR1691">
        <v>16</v>
      </c>
      <c r="AT1691" s="97">
        <v>39</v>
      </c>
      <c r="AU1691" s="99">
        <v>151</v>
      </c>
      <c r="AV1691" s="103">
        <f t="shared" si="622"/>
        <v>39151</v>
      </c>
      <c r="AX1691" s="7" t="s">
        <v>1370</v>
      </c>
    </row>
    <row r="1692" spans="1:50" hidden="1" outlineLevel="1">
      <c r="A1692" t="s">
        <v>800</v>
      </c>
      <c r="B1692" t="s">
        <v>1857</v>
      </c>
      <c r="C1692" s="1">
        <f t="shared" si="634"/>
        <v>235740</v>
      </c>
      <c r="D1692" s="7">
        <f>IF(N1692&gt;0, RANK(N1692,(N1692:P1692,Q1692:AE1692)),0)</f>
        <v>1</v>
      </c>
      <c r="E1692" s="7">
        <f>IF(O1692&gt;0,RANK(O1692,(N1692:P1692,Q1692:AE1692)),0)</f>
        <v>2</v>
      </c>
      <c r="F1692" s="7">
        <f>IF(P1692&gt;0,RANK(P1692,(N1692:P1692,Q1692:AE1692)),0)</f>
        <v>3</v>
      </c>
      <c r="G1692" s="1">
        <f t="shared" si="632"/>
        <v>39270</v>
      </c>
      <c r="H1692" s="2">
        <f t="shared" si="633"/>
        <v>0.16658182743700686</v>
      </c>
      <c r="I1692" s="2"/>
      <c r="J1692" s="2">
        <f t="shared" si="635"/>
        <v>0.5448290489522355</v>
      </c>
      <c r="K1692" s="2">
        <f t="shared" si="636"/>
        <v>0.37824722151522866</v>
      </c>
      <c r="L1692" s="2">
        <f t="shared" si="637"/>
        <v>7.6923729532535845E-2</v>
      </c>
      <c r="M1692" s="2">
        <f t="shared" si="638"/>
        <v>0</v>
      </c>
      <c r="N1692" s="59">
        <v>128438</v>
      </c>
      <c r="O1692" s="59">
        <v>89168</v>
      </c>
      <c r="P1692" s="59">
        <v>18134</v>
      </c>
      <c r="Q1692" s="59"/>
      <c r="R1692" s="59"/>
      <c r="S1692" s="59"/>
      <c r="T1692" s="59"/>
      <c r="U1692" s="59"/>
      <c r="V1692" s="59"/>
      <c r="W1692" s="59"/>
      <c r="X1692" s="59"/>
      <c r="Y1692" s="59"/>
      <c r="Z1692" s="59"/>
      <c r="AA1692" s="59"/>
      <c r="AB1692" s="59"/>
      <c r="AC1692" s="59"/>
      <c r="AD1692" s="59"/>
      <c r="AE1692" s="59"/>
      <c r="AG1692" s="7">
        <f>IF(Q1692&gt;0,RANK(Q1692,(N1692:P1692,Q1692:AE1692)),0)</f>
        <v>0</v>
      </c>
      <c r="AH1692" s="7">
        <f>IF(R1692&gt;0,RANK(R1692,(N1692:P1692,Q1692:AE1692)),0)</f>
        <v>0</v>
      </c>
      <c r="AI1692" s="7">
        <f>IF(T1692&gt;0,RANK(T1692,(N1692:P1692,Q1692:AE1692)),0)</f>
        <v>0</v>
      </c>
      <c r="AJ1692" s="7">
        <f>IF(S1692&gt;0,RANK(S1692,(N1692:P1692,Q1692:AE1692)),0)</f>
        <v>0</v>
      </c>
      <c r="AK1692" s="2">
        <f t="shared" si="639"/>
        <v>0</v>
      </c>
      <c r="AL1692" s="2">
        <f t="shared" si="640"/>
        <v>0</v>
      </c>
      <c r="AM1692" s="2">
        <f t="shared" si="641"/>
        <v>0</v>
      </c>
      <c r="AN1692" s="2">
        <f t="shared" si="642"/>
        <v>0</v>
      </c>
      <c r="AP1692" t="s">
        <v>800</v>
      </c>
      <c r="AQ1692" t="s">
        <v>1857</v>
      </c>
      <c r="AR1692">
        <v>0</v>
      </c>
      <c r="AT1692" s="97">
        <v>39</v>
      </c>
      <c r="AU1692" s="99">
        <v>153</v>
      </c>
      <c r="AV1692" s="103">
        <f t="shared" si="622"/>
        <v>39153</v>
      </c>
      <c r="AX1692" s="7" t="s">
        <v>1370</v>
      </c>
    </row>
    <row r="1693" spans="1:50" hidden="1" outlineLevel="1">
      <c r="A1693" t="s">
        <v>1067</v>
      </c>
      <c r="B1693" t="s">
        <v>1857</v>
      </c>
      <c r="C1693" s="1">
        <f t="shared" si="634"/>
        <v>105648</v>
      </c>
      <c r="D1693" s="7">
        <f>IF(N1693&gt;0, RANK(N1693,(N1693:P1693,Q1693:AE1693)),0)</f>
        <v>1</v>
      </c>
      <c r="E1693" s="7">
        <f>IF(O1693&gt;0,RANK(O1693,(N1693:P1693,Q1693:AE1693)),0)</f>
        <v>2</v>
      </c>
      <c r="F1693" s="7">
        <f>IF(P1693&gt;0,RANK(P1693,(N1693:P1693,Q1693:AE1693)),0)</f>
        <v>3</v>
      </c>
      <c r="G1693" s="1">
        <f t="shared" si="632"/>
        <v>33654</v>
      </c>
      <c r="H1693" s="2">
        <f t="shared" si="633"/>
        <v>0.31854838709677419</v>
      </c>
      <c r="I1693" s="2"/>
      <c r="J1693" s="2">
        <f t="shared" si="635"/>
        <v>0.62443207632894138</v>
      </c>
      <c r="K1693" s="2">
        <f t="shared" si="636"/>
        <v>0.30588368923216719</v>
      </c>
      <c r="L1693" s="2">
        <f t="shared" si="637"/>
        <v>6.9684234438891407E-2</v>
      </c>
      <c r="M1693" s="2">
        <f t="shared" si="638"/>
        <v>2.7755575615628914E-17</v>
      </c>
      <c r="N1693" s="59">
        <v>65970</v>
      </c>
      <c r="O1693" s="59">
        <v>32316</v>
      </c>
      <c r="P1693" s="59">
        <v>7362</v>
      </c>
      <c r="Q1693" s="59"/>
      <c r="R1693" s="59"/>
      <c r="S1693" s="59"/>
      <c r="T1693" s="59"/>
      <c r="U1693" s="59"/>
      <c r="V1693" s="59"/>
      <c r="W1693" s="59"/>
      <c r="X1693" s="59"/>
      <c r="Y1693" s="59"/>
      <c r="Z1693" s="59"/>
      <c r="AA1693" s="59"/>
      <c r="AB1693" s="59"/>
      <c r="AC1693" s="59"/>
      <c r="AD1693" s="59"/>
      <c r="AE1693" s="59"/>
      <c r="AG1693" s="7">
        <f>IF(Q1693&gt;0,RANK(Q1693,(N1693:P1693,Q1693:AE1693)),0)</f>
        <v>0</v>
      </c>
      <c r="AH1693" s="7">
        <f>IF(R1693&gt;0,RANK(R1693,(N1693:P1693,Q1693:AE1693)),0)</f>
        <v>0</v>
      </c>
      <c r="AI1693" s="7">
        <f>IF(T1693&gt;0,RANK(T1693,(N1693:P1693,Q1693:AE1693)),0)</f>
        <v>0</v>
      </c>
      <c r="AJ1693" s="7">
        <f>IF(S1693&gt;0,RANK(S1693,(N1693:P1693,Q1693:AE1693)),0)</f>
        <v>0</v>
      </c>
      <c r="AK1693" s="2">
        <f t="shared" si="639"/>
        <v>0</v>
      </c>
      <c r="AL1693" s="2">
        <f t="shared" si="640"/>
        <v>0</v>
      </c>
      <c r="AM1693" s="2">
        <f t="shared" si="641"/>
        <v>0</v>
      </c>
      <c r="AN1693" s="2">
        <f t="shared" si="642"/>
        <v>0</v>
      </c>
      <c r="AP1693" t="s">
        <v>1067</v>
      </c>
      <c r="AQ1693" t="s">
        <v>1857</v>
      </c>
      <c r="AR1693">
        <v>0</v>
      </c>
      <c r="AT1693" s="97">
        <v>39</v>
      </c>
      <c r="AU1693" s="99">
        <v>155</v>
      </c>
      <c r="AV1693" s="103">
        <f t="shared" si="622"/>
        <v>39155</v>
      </c>
      <c r="AX1693" s="7" t="s">
        <v>1370</v>
      </c>
    </row>
    <row r="1694" spans="1:50" hidden="1" outlineLevel="1">
      <c r="A1694" t="s">
        <v>746</v>
      </c>
      <c r="B1694" t="s">
        <v>1857</v>
      </c>
      <c r="C1694" s="1">
        <f t="shared" si="634"/>
        <v>35163</v>
      </c>
      <c r="D1694" s="7">
        <f>IF(N1694&gt;0, RANK(N1694,(N1694:P1694,Q1694:AE1694)),0)</f>
        <v>1</v>
      </c>
      <c r="E1694" s="7">
        <f>IF(O1694&gt;0,RANK(O1694,(N1694:P1694,Q1694:AE1694)),0)</f>
        <v>2</v>
      </c>
      <c r="F1694" s="7">
        <f>IF(P1694&gt;0,RANK(P1694,(N1694:P1694,Q1694:AE1694)),0)</f>
        <v>3</v>
      </c>
      <c r="G1694" s="1">
        <f t="shared" si="632"/>
        <v>5587</v>
      </c>
      <c r="H1694" s="2">
        <f t="shared" si="633"/>
        <v>0.15888860449904729</v>
      </c>
      <c r="I1694" s="2"/>
      <c r="J1694" s="2">
        <f t="shared" si="635"/>
        <v>0.53533543781816118</v>
      </c>
      <c r="K1694" s="2">
        <f t="shared" si="636"/>
        <v>0.37644683331911383</v>
      </c>
      <c r="L1694" s="2">
        <f t="shared" si="637"/>
        <v>8.8217728862725026E-2</v>
      </c>
      <c r="M1694" s="2">
        <f t="shared" si="638"/>
        <v>-2.7755575615628914E-17</v>
      </c>
      <c r="N1694" s="59">
        <v>18824</v>
      </c>
      <c r="O1694" s="59">
        <v>13237</v>
      </c>
      <c r="P1694" s="59">
        <v>3102</v>
      </c>
      <c r="Q1694" s="59"/>
      <c r="R1694" s="59"/>
      <c r="S1694" s="59"/>
      <c r="T1694" s="59"/>
      <c r="U1694" s="59"/>
      <c r="V1694" s="59"/>
      <c r="W1694" s="59"/>
      <c r="X1694" s="59"/>
      <c r="Y1694" s="59"/>
      <c r="Z1694" s="59"/>
      <c r="AA1694" s="59"/>
      <c r="AB1694" s="59"/>
      <c r="AC1694" s="59"/>
      <c r="AD1694" s="59"/>
      <c r="AE1694" s="59"/>
      <c r="AG1694" s="7">
        <f>IF(Q1694&gt;0,RANK(Q1694,(N1694:P1694,Q1694:AE1694)),0)</f>
        <v>0</v>
      </c>
      <c r="AH1694" s="7">
        <f>IF(R1694&gt;0,RANK(R1694,(N1694:P1694,Q1694:AE1694)),0)</f>
        <v>0</v>
      </c>
      <c r="AI1694" s="7">
        <f>IF(T1694&gt;0,RANK(T1694,(N1694:P1694,Q1694:AE1694)),0)</f>
        <v>0</v>
      </c>
      <c r="AJ1694" s="7">
        <f>IF(S1694&gt;0,RANK(S1694,(N1694:P1694,Q1694:AE1694)),0)</f>
        <v>0</v>
      </c>
      <c r="AK1694" s="2">
        <f t="shared" si="639"/>
        <v>0</v>
      </c>
      <c r="AL1694" s="2">
        <f t="shared" si="640"/>
        <v>0</v>
      </c>
      <c r="AM1694" s="2">
        <f t="shared" si="641"/>
        <v>0</v>
      </c>
      <c r="AN1694" s="2">
        <f t="shared" si="642"/>
        <v>0</v>
      </c>
      <c r="AP1694" t="s">
        <v>746</v>
      </c>
      <c r="AQ1694" t="s">
        <v>1857</v>
      </c>
      <c r="AR1694">
        <v>18</v>
      </c>
      <c r="AT1694" s="97">
        <v>39</v>
      </c>
      <c r="AU1694" s="99">
        <v>157</v>
      </c>
      <c r="AV1694" s="103">
        <f t="shared" si="622"/>
        <v>39157</v>
      </c>
      <c r="AX1694" s="7" t="s">
        <v>1370</v>
      </c>
    </row>
    <row r="1695" spans="1:50" hidden="1" outlineLevel="1">
      <c r="A1695" t="s">
        <v>762</v>
      </c>
      <c r="B1695" t="s">
        <v>1857</v>
      </c>
      <c r="C1695" s="1">
        <f t="shared" si="634"/>
        <v>14611</v>
      </c>
      <c r="D1695" s="7">
        <f>IF(N1695&gt;0, RANK(N1695,(N1695:P1695,Q1695:AE1695)),0)</f>
        <v>2</v>
      </c>
      <c r="E1695" s="7">
        <f>IF(O1695&gt;0,RANK(O1695,(N1695:P1695,Q1695:AE1695)),0)</f>
        <v>1</v>
      </c>
      <c r="F1695" s="7">
        <f>IF(P1695&gt;0,RANK(P1695,(N1695:P1695,Q1695:AE1695)),0)</f>
        <v>3</v>
      </c>
      <c r="G1695" s="1">
        <f t="shared" si="632"/>
        <v>4216</v>
      </c>
      <c r="H1695" s="2">
        <f t="shared" si="633"/>
        <v>0.28854972281158031</v>
      </c>
      <c r="I1695" s="2"/>
      <c r="J1695" s="2">
        <f t="shared" si="635"/>
        <v>0.31859557867360205</v>
      </c>
      <c r="K1695" s="2">
        <f t="shared" si="636"/>
        <v>0.60714530148518242</v>
      </c>
      <c r="L1695" s="2">
        <f t="shared" si="637"/>
        <v>7.4259119841215526E-2</v>
      </c>
      <c r="M1695" s="2">
        <f t="shared" si="638"/>
        <v>-5.5511151231257827E-17</v>
      </c>
      <c r="N1695" s="59">
        <v>4655</v>
      </c>
      <c r="O1695" s="59">
        <v>8871</v>
      </c>
      <c r="P1695" s="59">
        <v>1085</v>
      </c>
      <c r="Q1695" s="59"/>
      <c r="R1695" s="59"/>
      <c r="S1695" s="59"/>
      <c r="T1695" s="59"/>
      <c r="U1695" s="59"/>
      <c r="V1695" s="59"/>
      <c r="W1695" s="59"/>
      <c r="X1695" s="59"/>
      <c r="Y1695" s="59"/>
      <c r="Z1695" s="59"/>
      <c r="AA1695" s="59"/>
      <c r="AB1695" s="59"/>
      <c r="AC1695" s="59"/>
      <c r="AD1695" s="59"/>
      <c r="AE1695" s="59"/>
      <c r="AG1695" s="7">
        <f>IF(Q1695&gt;0,RANK(Q1695,(N1695:P1695,Q1695:AE1695)),0)</f>
        <v>0</v>
      </c>
      <c r="AH1695" s="7">
        <f>IF(R1695&gt;0,RANK(R1695,(N1695:P1695,Q1695:AE1695)),0)</f>
        <v>0</v>
      </c>
      <c r="AI1695" s="7">
        <f>IF(T1695&gt;0,RANK(T1695,(N1695:P1695,Q1695:AE1695)),0)</f>
        <v>0</v>
      </c>
      <c r="AJ1695" s="7">
        <f>IF(S1695&gt;0,RANK(S1695,(N1695:P1695,Q1695:AE1695)),0)</f>
        <v>0</v>
      </c>
      <c r="AK1695" s="2">
        <f t="shared" si="639"/>
        <v>0</v>
      </c>
      <c r="AL1695" s="2">
        <f t="shared" si="640"/>
        <v>0</v>
      </c>
      <c r="AM1695" s="2">
        <f t="shared" si="641"/>
        <v>0</v>
      </c>
      <c r="AN1695" s="2">
        <f t="shared" si="642"/>
        <v>0</v>
      </c>
      <c r="AP1695" t="s">
        <v>762</v>
      </c>
      <c r="AQ1695" t="s">
        <v>1857</v>
      </c>
      <c r="AR1695">
        <v>15</v>
      </c>
      <c r="AT1695" s="97">
        <v>39</v>
      </c>
      <c r="AU1695" s="99">
        <v>159</v>
      </c>
      <c r="AV1695" s="103">
        <f t="shared" si="622"/>
        <v>39159</v>
      </c>
      <c r="AX1695" s="7" t="s">
        <v>1370</v>
      </c>
    </row>
    <row r="1696" spans="1:50" hidden="1" outlineLevel="1">
      <c r="A1696" t="s">
        <v>477</v>
      </c>
      <c r="B1696" t="s">
        <v>1857</v>
      </c>
      <c r="C1696" s="1">
        <f t="shared" si="634"/>
        <v>14041</v>
      </c>
      <c r="D1696" s="7">
        <f>IF(N1696&gt;0, RANK(N1696,(N1696:P1696,Q1696:AE1696)),0)</f>
        <v>2</v>
      </c>
      <c r="E1696" s="7">
        <f>IF(O1696&gt;0,RANK(O1696,(N1696:P1696,Q1696:AE1696)),0)</f>
        <v>1</v>
      </c>
      <c r="F1696" s="7">
        <f>IF(P1696&gt;0,RANK(P1696,(N1696:P1696,Q1696:AE1696)),0)</f>
        <v>3</v>
      </c>
      <c r="G1696" s="1">
        <f t="shared" si="632"/>
        <v>4796</v>
      </c>
      <c r="H1696" s="2">
        <f t="shared" si="633"/>
        <v>0.34157111316857774</v>
      </c>
      <c r="I1696" s="2"/>
      <c r="J1696" s="2">
        <f t="shared" si="635"/>
        <v>0.29990741400185172</v>
      </c>
      <c r="K1696" s="2">
        <f t="shared" si="636"/>
        <v>0.64147852717042941</v>
      </c>
      <c r="L1696" s="2">
        <f t="shared" si="637"/>
        <v>5.8614058827718821E-2</v>
      </c>
      <c r="M1696" s="2">
        <f t="shared" si="638"/>
        <v>4.163336342344337E-17</v>
      </c>
      <c r="N1696" s="59">
        <v>4211</v>
      </c>
      <c r="O1696" s="59">
        <v>9007</v>
      </c>
      <c r="P1696" s="59">
        <v>823</v>
      </c>
      <c r="Q1696" s="59"/>
      <c r="R1696" s="59"/>
      <c r="S1696" s="59"/>
      <c r="T1696" s="59"/>
      <c r="U1696" s="59"/>
      <c r="V1696" s="59"/>
      <c r="W1696" s="59"/>
      <c r="X1696" s="59"/>
      <c r="Y1696" s="59"/>
      <c r="Z1696" s="59"/>
      <c r="AA1696" s="59"/>
      <c r="AB1696" s="59"/>
      <c r="AC1696" s="59"/>
      <c r="AD1696" s="59"/>
      <c r="AE1696" s="59"/>
      <c r="AG1696" s="7">
        <f>IF(Q1696&gt;0,RANK(Q1696,(N1696:P1696,Q1696:AE1696)),0)</f>
        <v>0</v>
      </c>
      <c r="AH1696" s="7">
        <f>IF(R1696&gt;0,RANK(R1696,(N1696:P1696,Q1696:AE1696)),0)</f>
        <v>0</v>
      </c>
      <c r="AI1696" s="7">
        <f>IF(T1696&gt;0,RANK(T1696,(N1696:P1696,Q1696:AE1696)),0)</f>
        <v>0</v>
      </c>
      <c r="AJ1696" s="7">
        <f>IF(S1696&gt;0,RANK(S1696,(N1696:P1696,Q1696:AE1696)),0)</f>
        <v>0</v>
      </c>
      <c r="AK1696" s="2">
        <f t="shared" si="639"/>
        <v>0</v>
      </c>
      <c r="AL1696" s="2">
        <f t="shared" si="640"/>
        <v>0</v>
      </c>
      <c r="AM1696" s="2">
        <f t="shared" si="641"/>
        <v>0</v>
      </c>
      <c r="AN1696" s="2">
        <f t="shared" si="642"/>
        <v>0</v>
      </c>
      <c r="AP1696" t="s">
        <v>477</v>
      </c>
      <c r="AQ1696" t="s">
        <v>1857</v>
      </c>
      <c r="AR1696">
        <v>5</v>
      </c>
      <c r="AT1696" s="97">
        <v>39</v>
      </c>
      <c r="AU1696" s="99">
        <v>161</v>
      </c>
      <c r="AV1696" s="103">
        <f t="shared" si="622"/>
        <v>39161</v>
      </c>
      <c r="AX1696" s="7" t="s">
        <v>1370</v>
      </c>
    </row>
    <row r="1697" spans="1:50" hidden="1" outlineLevel="1">
      <c r="A1697" t="s">
        <v>241</v>
      </c>
      <c r="B1697" t="s">
        <v>1857</v>
      </c>
      <c r="C1697" s="1">
        <f t="shared" si="634"/>
        <v>5168</v>
      </c>
      <c r="D1697" s="7">
        <f>IF(N1697&gt;0, RANK(N1697,(N1697:P1697,Q1697:AE1697)),0)</f>
        <v>1</v>
      </c>
      <c r="E1697" s="7">
        <f>IF(O1697&gt;0,RANK(O1697,(N1697:P1697,Q1697:AE1697)),0)</f>
        <v>2</v>
      </c>
      <c r="F1697" s="7">
        <f>IF(P1697&gt;0,RANK(P1697,(N1697:P1697,Q1697:AE1697)),0)</f>
        <v>3</v>
      </c>
      <c r="G1697" s="1">
        <f t="shared" si="632"/>
        <v>191</v>
      </c>
      <c r="H1697" s="2">
        <f t="shared" si="633"/>
        <v>3.6958204334365329E-2</v>
      </c>
      <c r="I1697" s="2"/>
      <c r="J1697" s="2">
        <f t="shared" si="635"/>
        <v>0.49109907120743035</v>
      </c>
      <c r="K1697" s="2">
        <f t="shared" si="636"/>
        <v>0.45414086687306504</v>
      </c>
      <c r="L1697" s="2">
        <f t="shared" si="637"/>
        <v>5.4760061919504645E-2</v>
      </c>
      <c r="M1697" s="2">
        <f t="shared" si="638"/>
        <v>-3.4694469519536142E-17</v>
      </c>
      <c r="N1697" s="59">
        <v>2538</v>
      </c>
      <c r="O1697" s="59">
        <v>2347</v>
      </c>
      <c r="P1697" s="59">
        <v>283</v>
      </c>
      <c r="Q1697" s="59"/>
      <c r="R1697" s="59"/>
      <c r="S1697" s="59"/>
      <c r="T1697" s="59"/>
      <c r="U1697" s="59"/>
      <c r="V1697" s="59"/>
      <c r="W1697" s="59"/>
      <c r="X1697" s="59"/>
      <c r="Y1697" s="59"/>
      <c r="Z1697" s="59"/>
      <c r="AA1697" s="59"/>
      <c r="AB1697" s="59"/>
      <c r="AC1697" s="59"/>
      <c r="AD1697" s="59"/>
      <c r="AE1697" s="59"/>
      <c r="AG1697" s="7">
        <f>IF(Q1697&gt;0,RANK(Q1697,(N1697:P1697,Q1697:AE1697)),0)</f>
        <v>0</v>
      </c>
      <c r="AH1697" s="7">
        <f>IF(R1697&gt;0,RANK(R1697,(N1697:P1697,Q1697:AE1697)),0)</f>
        <v>0</v>
      </c>
      <c r="AI1697" s="7">
        <f>IF(T1697&gt;0,RANK(T1697,(N1697:P1697,Q1697:AE1697)),0)</f>
        <v>0</v>
      </c>
      <c r="AJ1697" s="7">
        <f>IF(S1697&gt;0,RANK(S1697,(N1697:P1697,Q1697:AE1697)),0)</f>
        <v>0</v>
      </c>
      <c r="AK1697" s="2">
        <f t="shared" si="639"/>
        <v>0</v>
      </c>
      <c r="AL1697" s="2">
        <f t="shared" si="640"/>
        <v>0</v>
      </c>
      <c r="AM1697" s="2">
        <f t="shared" si="641"/>
        <v>0</v>
      </c>
      <c r="AN1697" s="2">
        <f t="shared" si="642"/>
        <v>0</v>
      </c>
      <c r="AP1697" t="s">
        <v>241</v>
      </c>
      <c r="AQ1697" t="s">
        <v>1857</v>
      </c>
      <c r="AR1697">
        <v>18</v>
      </c>
      <c r="AT1697" s="97">
        <v>39</v>
      </c>
      <c r="AU1697" s="99">
        <v>163</v>
      </c>
      <c r="AV1697" s="103">
        <f t="shared" si="622"/>
        <v>39163</v>
      </c>
      <c r="AX1697" s="7" t="s">
        <v>1370</v>
      </c>
    </row>
    <row r="1698" spans="1:50" hidden="1" outlineLevel="1">
      <c r="A1698" t="s">
        <v>1881</v>
      </c>
      <c r="B1698" t="s">
        <v>1857</v>
      </c>
      <c r="C1698" s="1">
        <f t="shared" si="634"/>
        <v>52112</v>
      </c>
      <c r="D1698" s="7">
        <f>IF(N1698&gt;0, RANK(N1698,(N1698:P1698,Q1698:AE1698)),0)</f>
        <v>2</v>
      </c>
      <c r="E1698" s="7">
        <f>IF(O1698&gt;0,RANK(O1698,(N1698:P1698,Q1698:AE1698)),0)</f>
        <v>1</v>
      </c>
      <c r="F1698" s="7">
        <f>IF(P1698&gt;0,RANK(P1698,(N1698:P1698,Q1698:AE1698)),0)</f>
        <v>3</v>
      </c>
      <c r="G1698" s="1">
        <f t="shared" si="632"/>
        <v>7678</v>
      </c>
      <c r="H1698" s="2">
        <f t="shared" si="633"/>
        <v>0.14733650598710471</v>
      </c>
      <c r="I1698" s="2"/>
      <c r="J1698" s="2">
        <f t="shared" si="635"/>
        <v>0.38731961928154746</v>
      </c>
      <c r="K1698" s="2">
        <f t="shared" si="636"/>
        <v>0.53465612526865214</v>
      </c>
      <c r="L1698" s="2">
        <f t="shared" si="637"/>
        <v>7.8024255449800434E-2</v>
      </c>
      <c r="M1698" s="2">
        <f t="shared" si="638"/>
        <v>-2.7755575615628914E-17</v>
      </c>
      <c r="N1698" s="59">
        <v>20184</v>
      </c>
      <c r="O1698" s="59">
        <v>27862</v>
      </c>
      <c r="P1698" s="59">
        <v>4066</v>
      </c>
      <c r="Q1698" s="59"/>
      <c r="R1698" s="59"/>
      <c r="S1698" s="59"/>
      <c r="T1698" s="59"/>
      <c r="U1698" s="59"/>
      <c r="V1698" s="59"/>
      <c r="W1698" s="59"/>
      <c r="X1698" s="59"/>
      <c r="Y1698" s="59"/>
      <c r="Z1698" s="59"/>
      <c r="AA1698" s="59"/>
      <c r="AB1698" s="59"/>
      <c r="AC1698" s="59"/>
      <c r="AD1698" s="59"/>
      <c r="AE1698" s="59"/>
      <c r="AG1698" s="7">
        <f>IF(Q1698&gt;0,RANK(Q1698,(N1698:P1698,Q1698:AE1698)),0)</f>
        <v>0</v>
      </c>
      <c r="AH1698" s="7">
        <f>IF(R1698&gt;0,RANK(R1698,(N1698:P1698,Q1698:AE1698)),0)</f>
        <v>0</v>
      </c>
      <c r="AI1698" s="7">
        <f>IF(T1698&gt;0,RANK(T1698,(N1698:P1698,Q1698:AE1698)),0)</f>
        <v>0</v>
      </c>
      <c r="AJ1698" s="7">
        <f>IF(S1698&gt;0,RANK(S1698,(N1698:P1698,Q1698:AE1698)),0)</f>
        <v>0</v>
      </c>
      <c r="AK1698" s="2">
        <f t="shared" si="639"/>
        <v>0</v>
      </c>
      <c r="AL1698" s="2">
        <f t="shared" si="640"/>
        <v>0</v>
      </c>
      <c r="AM1698" s="2">
        <f t="shared" si="641"/>
        <v>0</v>
      </c>
      <c r="AN1698" s="2">
        <f t="shared" si="642"/>
        <v>0</v>
      </c>
      <c r="AP1698" t="s">
        <v>1881</v>
      </c>
      <c r="AQ1698" t="s">
        <v>1857</v>
      </c>
      <c r="AR1698">
        <v>0</v>
      </c>
      <c r="AT1698" s="97">
        <v>39</v>
      </c>
      <c r="AU1698" s="99">
        <v>165</v>
      </c>
      <c r="AV1698" s="103">
        <f t="shared" si="622"/>
        <v>39165</v>
      </c>
      <c r="AX1698" s="7" t="s">
        <v>1370</v>
      </c>
    </row>
    <row r="1699" spans="1:50" hidden="1" outlineLevel="1">
      <c r="A1699" t="s">
        <v>2040</v>
      </c>
      <c r="B1699" t="s">
        <v>1857</v>
      </c>
      <c r="C1699" s="1">
        <f t="shared" si="634"/>
        <v>26910</v>
      </c>
      <c r="D1699" s="7">
        <f>IF(N1699&gt;0, RANK(N1699,(N1699:P1699,Q1699:AE1699)),0)</f>
        <v>2</v>
      </c>
      <c r="E1699" s="7">
        <f>IF(O1699&gt;0,RANK(O1699,(N1699:P1699,Q1699:AE1699)),0)</f>
        <v>1</v>
      </c>
      <c r="F1699" s="7">
        <f>IF(P1699&gt;0,RANK(P1699,(N1699:P1699,Q1699:AE1699)),0)</f>
        <v>3</v>
      </c>
      <c r="G1699" s="1">
        <f t="shared" si="632"/>
        <v>2122</v>
      </c>
      <c r="H1699" s="2">
        <f t="shared" si="633"/>
        <v>7.8855444072835373E-2</v>
      </c>
      <c r="I1699" s="2"/>
      <c r="J1699" s="2">
        <f t="shared" si="635"/>
        <v>0.43266443701226309</v>
      </c>
      <c r="K1699" s="2">
        <f t="shared" si="636"/>
        <v>0.51151988108509849</v>
      </c>
      <c r="L1699" s="2">
        <f t="shared" si="637"/>
        <v>5.5815681902638421E-2</v>
      </c>
      <c r="M1699" s="2">
        <f t="shared" si="638"/>
        <v>-6.9388939039072284E-18</v>
      </c>
      <c r="N1699" s="59">
        <v>11643</v>
      </c>
      <c r="O1699" s="59">
        <v>13765</v>
      </c>
      <c r="P1699" s="59">
        <v>1502</v>
      </c>
      <c r="Q1699" s="59"/>
      <c r="R1699" s="59"/>
      <c r="S1699" s="59"/>
      <c r="T1699" s="59"/>
      <c r="U1699" s="59"/>
      <c r="V1699" s="59"/>
      <c r="W1699" s="59"/>
      <c r="X1699" s="59"/>
      <c r="Y1699" s="59"/>
      <c r="Z1699" s="59"/>
      <c r="AA1699" s="59"/>
      <c r="AB1699" s="59"/>
      <c r="AC1699" s="59"/>
      <c r="AD1699" s="59"/>
      <c r="AE1699" s="59"/>
      <c r="AG1699" s="7">
        <f>IF(Q1699&gt;0,RANK(Q1699,(N1699:P1699,Q1699:AE1699)),0)</f>
        <v>0</v>
      </c>
      <c r="AH1699" s="7">
        <f>IF(R1699&gt;0,RANK(R1699,(N1699:P1699,Q1699:AE1699)),0)</f>
        <v>0</v>
      </c>
      <c r="AI1699" s="7">
        <f>IF(T1699&gt;0,RANK(T1699,(N1699:P1699,Q1699:AE1699)),0)</f>
        <v>0</v>
      </c>
      <c r="AJ1699" s="7">
        <f>IF(S1699&gt;0,RANK(S1699,(N1699:P1699,Q1699:AE1699)),0)</f>
        <v>0</v>
      </c>
      <c r="AK1699" s="2">
        <f t="shared" si="639"/>
        <v>0</v>
      </c>
      <c r="AL1699" s="2">
        <f t="shared" si="640"/>
        <v>0</v>
      </c>
      <c r="AM1699" s="2">
        <f t="shared" si="641"/>
        <v>0</v>
      </c>
      <c r="AN1699" s="2">
        <f t="shared" si="642"/>
        <v>0</v>
      </c>
      <c r="AP1699" t="s">
        <v>2040</v>
      </c>
      <c r="AQ1699" t="s">
        <v>1857</v>
      </c>
      <c r="AR1699">
        <v>6</v>
      </c>
      <c r="AT1699" s="97">
        <v>39</v>
      </c>
      <c r="AU1699" s="99">
        <v>167</v>
      </c>
      <c r="AV1699" s="103">
        <f t="shared" si="622"/>
        <v>39167</v>
      </c>
      <c r="AX1699" s="7" t="s">
        <v>1370</v>
      </c>
    </row>
    <row r="1700" spans="1:50" hidden="1" outlineLevel="1">
      <c r="A1700" t="s">
        <v>1882</v>
      </c>
      <c r="B1700" t="s">
        <v>1857</v>
      </c>
      <c r="C1700" s="1">
        <f t="shared" si="634"/>
        <v>41111</v>
      </c>
      <c r="D1700" s="7">
        <f>IF(N1700&gt;0, RANK(N1700,(N1700:P1700,Q1700:AE1700)),0)</f>
        <v>2</v>
      </c>
      <c r="E1700" s="7">
        <f>IF(O1700&gt;0,RANK(O1700,(N1700:P1700,Q1700:AE1700)),0)</f>
        <v>1</v>
      </c>
      <c r="F1700" s="7">
        <f>IF(P1700&gt;0,RANK(P1700,(N1700:P1700,Q1700:AE1700)),0)</f>
        <v>3</v>
      </c>
      <c r="G1700" s="1">
        <f t="shared" si="632"/>
        <v>2824</v>
      </c>
      <c r="H1700" s="2">
        <f t="shared" si="633"/>
        <v>6.8692077546155528E-2</v>
      </c>
      <c r="I1700" s="2"/>
      <c r="J1700" s="2">
        <f t="shared" si="635"/>
        <v>0.42752547979859407</v>
      </c>
      <c r="K1700" s="2">
        <f t="shared" si="636"/>
        <v>0.49621755734474959</v>
      </c>
      <c r="L1700" s="2">
        <f t="shared" si="637"/>
        <v>7.6256962856656368E-2</v>
      </c>
      <c r="M1700" s="2">
        <f t="shared" si="638"/>
        <v>-8.3266726846886741E-17</v>
      </c>
      <c r="N1700" s="59">
        <v>17576</v>
      </c>
      <c r="O1700" s="59">
        <v>20400</v>
      </c>
      <c r="P1700" s="59">
        <v>3135</v>
      </c>
      <c r="Q1700" s="59"/>
      <c r="R1700" s="59"/>
      <c r="S1700" s="59"/>
      <c r="T1700" s="59"/>
      <c r="U1700" s="59"/>
      <c r="V1700" s="59"/>
      <c r="W1700" s="59"/>
      <c r="X1700" s="59"/>
      <c r="Y1700" s="59"/>
      <c r="Z1700" s="59"/>
      <c r="AA1700" s="59"/>
      <c r="AB1700" s="59"/>
      <c r="AC1700" s="59"/>
      <c r="AD1700" s="59"/>
      <c r="AE1700" s="59"/>
      <c r="AG1700" s="7">
        <f>IF(Q1700&gt;0,RANK(Q1700,(N1700:P1700,Q1700:AE1700)),0)</f>
        <v>0</v>
      </c>
      <c r="AH1700" s="7">
        <f>IF(R1700&gt;0,RANK(R1700,(N1700:P1700,Q1700:AE1700)),0)</f>
        <v>0</v>
      </c>
      <c r="AI1700" s="7">
        <f>IF(T1700&gt;0,RANK(T1700,(N1700:P1700,Q1700:AE1700)),0)</f>
        <v>0</v>
      </c>
      <c r="AJ1700" s="7">
        <f>IF(S1700&gt;0,RANK(S1700,(N1700:P1700,Q1700:AE1700)),0)</f>
        <v>0</v>
      </c>
      <c r="AK1700" s="2">
        <f t="shared" si="639"/>
        <v>0</v>
      </c>
      <c r="AL1700" s="2">
        <f t="shared" si="640"/>
        <v>0</v>
      </c>
      <c r="AM1700" s="2">
        <f t="shared" si="641"/>
        <v>0</v>
      </c>
      <c r="AN1700" s="2">
        <f t="shared" si="642"/>
        <v>0</v>
      </c>
      <c r="AP1700" t="s">
        <v>1882</v>
      </c>
      <c r="AQ1700" t="s">
        <v>1857</v>
      </c>
      <c r="AR1700">
        <v>16</v>
      </c>
      <c r="AT1700" s="97">
        <v>39</v>
      </c>
      <c r="AU1700" s="99">
        <v>169</v>
      </c>
      <c r="AV1700" s="103">
        <f t="shared" si="622"/>
        <v>39169</v>
      </c>
      <c r="AX1700" s="7" t="s">
        <v>1370</v>
      </c>
    </row>
    <row r="1701" spans="1:50" hidden="1" outlineLevel="1">
      <c r="A1701" t="s">
        <v>768</v>
      </c>
      <c r="B1701" t="s">
        <v>1857</v>
      </c>
      <c r="C1701" s="1">
        <f t="shared" si="634"/>
        <v>16998</v>
      </c>
      <c r="D1701" s="7">
        <f>IF(N1701&gt;0, RANK(N1701,(N1701:P1701,Q1701:AE1701)),0)</f>
        <v>2</v>
      </c>
      <c r="E1701" s="7">
        <f>IF(O1701&gt;0,RANK(O1701,(N1701:P1701,Q1701:AE1701)),0)</f>
        <v>1</v>
      </c>
      <c r="F1701" s="7">
        <f>IF(P1701&gt;0,RANK(P1701,(N1701:P1701,Q1701:AE1701)),0)</f>
        <v>3</v>
      </c>
      <c r="G1701" s="1">
        <f t="shared" si="632"/>
        <v>1195</v>
      </c>
      <c r="H1701" s="2">
        <f t="shared" si="633"/>
        <v>7.0302388516296041E-2</v>
      </c>
      <c r="I1701" s="2"/>
      <c r="J1701" s="2">
        <f t="shared" si="635"/>
        <v>0.41581362513236853</v>
      </c>
      <c r="K1701" s="2">
        <f t="shared" si="636"/>
        <v>0.48611601364866452</v>
      </c>
      <c r="L1701" s="2">
        <f t="shared" si="637"/>
        <v>9.8070361218966937E-2</v>
      </c>
      <c r="M1701" s="2">
        <f t="shared" si="638"/>
        <v>1.3877787807814457E-17</v>
      </c>
      <c r="N1701" s="59">
        <v>7068</v>
      </c>
      <c r="O1701" s="59">
        <v>8263</v>
      </c>
      <c r="P1701" s="59">
        <v>1667</v>
      </c>
      <c r="Q1701" s="59"/>
      <c r="R1701" s="59"/>
      <c r="S1701" s="59"/>
      <c r="T1701" s="59"/>
      <c r="U1701" s="59"/>
      <c r="V1701" s="59"/>
      <c r="W1701" s="59"/>
      <c r="X1701" s="59"/>
      <c r="Y1701" s="59"/>
      <c r="Z1701" s="59"/>
      <c r="AA1701" s="59"/>
      <c r="AB1701" s="59"/>
      <c r="AC1701" s="59"/>
      <c r="AD1701" s="59"/>
      <c r="AE1701" s="59"/>
      <c r="AG1701" s="7">
        <f>IF(Q1701&gt;0,RANK(Q1701,(N1701:P1701,Q1701:AE1701)),0)</f>
        <v>0</v>
      </c>
      <c r="AH1701" s="7">
        <f>IF(R1701&gt;0,RANK(R1701,(N1701:P1701,Q1701:AE1701)),0)</f>
        <v>0</v>
      </c>
      <c r="AI1701" s="7">
        <f>IF(T1701&gt;0,RANK(T1701,(N1701:P1701,Q1701:AE1701)),0)</f>
        <v>0</v>
      </c>
      <c r="AJ1701" s="7">
        <f>IF(S1701&gt;0,RANK(S1701,(N1701:P1701,Q1701:AE1701)),0)</f>
        <v>0</v>
      </c>
      <c r="AK1701" s="2">
        <f t="shared" si="639"/>
        <v>0</v>
      </c>
      <c r="AL1701" s="2">
        <f t="shared" si="640"/>
        <v>0</v>
      </c>
      <c r="AM1701" s="2">
        <f t="shared" si="641"/>
        <v>0</v>
      </c>
      <c r="AN1701" s="2">
        <f t="shared" si="642"/>
        <v>0</v>
      </c>
      <c r="AP1701" t="s">
        <v>768</v>
      </c>
      <c r="AQ1701" t="s">
        <v>1857</v>
      </c>
      <c r="AR1701">
        <v>5</v>
      </c>
      <c r="AT1701" s="97">
        <v>39</v>
      </c>
      <c r="AU1701" s="99">
        <v>171</v>
      </c>
      <c r="AV1701" s="103">
        <f t="shared" si="622"/>
        <v>39171</v>
      </c>
      <c r="AX1701" s="7" t="s">
        <v>1370</v>
      </c>
    </row>
    <row r="1702" spans="1:50" hidden="1" outlineLevel="1">
      <c r="A1702" t="s">
        <v>1073</v>
      </c>
      <c r="B1702" t="s">
        <v>1857</v>
      </c>
      <c r="C1702" s="1">
        <f t="shared" si="634"/>
        <v>51934</v>
      </c>
      <c r="D1702" s="7">
        <f>IF(N1702&gt;0, RANK(N1702,(N1702:P1702,Q1702:AE1702)),0)</f>
        <v>1</v>
      </c>
      <c r="E1702" s="7">
        <f>IF(O1702&gt;0,RANK(O1702,(N1702:P1702,Q1702:AE1702)),0)</f>
        <v>2</v>
      </c>
      <c r="F1702" s="7">
        <f>IF(P1702&gt;0,RANK(P1702,(N1702:P1702,Q1702:AE1702)),0)</f>
        <v>3</v>
      </c>
      <c r="G1702" s="1">
        <f t="shared" si="632"/>
        <v>10918</v>
      </c>
      <c r="H1702" s="2">
        <f t="shared" si="633"/>
        <v>0.21022836677321216</v>
      </c>
      <c r="I1702" s="2"/>
      <c r="J1702" s="2">
        <f t="shared" si="635"/>
        <v>0.5667770631955944</v>
      </c>
      <c r="K1702" s="2">
        <f t="shared" si="636"/>
        <v>0.35654869642238224</v>
      </c>
      <c r="L1702" s="2">
        <f t="shared" si="637"/>
        <v>7.6674240382023334E-2</v>
      </c>
      <c r="M1702" s="2">
        <f t="shared" si="638"/>
        <v>2.7755575615628914E-17</v>
      </c>
      <c r="N1702" s="59">
        <v>29435</v>
      </c>
      <c r="O1702" s="59">
        <v>18517</v>
      </c>
      <c r="P1702" s="59">
        <v>3982</v>
      </c>
      <c r="Q1702" s="59"/>
      <c r="R1702" s="59"/>
      <c r="S1702" s="59"/>
      <c r="T1702" s="59"/>
      <c r="U1702" s="59"/>
      <c r="V1702" s="59"/>
      <c r="W1702" s="59"/>
      <c r="X1702" s="59"/>
      <c r="Y1702" s="59"/>
      <c r="Z1702" s="59"/>
      <c r="AA1702" s="59"/>
      <c r="AB1702" s="59"/>
      <c r="AC1702" s="59"/>
      <c r="AD1702" s="59"/>
      <c r="AE1702" s="59"/>
      <c r="AG1702" s="7">
        <f>IF(Q1702&gt;0,RANK(Q1702,(N1702:P1702,Q1702:AE1702)),0)</f>
        <v>0</v>
      </c>
      <c r="AH1702" s="7">
        <f>IF(R1702&gt;0,RANK(R1702,(N1702:P1702,Q1702:AE1702)),0)</f>
        <v>0</v>
      </c>
      <c r="AI1702" s="7">
        <f>IF(T1702&gt;0,RANK(T1702,(N1702:P1702,Q1702:AE1702)),0)</f>
        <v>0</v>
      </c>
      <c r="AJ1702" s="7">
        <f>IF(S1702&gt;0,RANK(S1702,(N1702:P1702,Q1702:AE1702)),0)</f>
        <v>0</v>
      </c>
      <c r="AK1702" s="2">
        <f t="shared" si="639"/>
        <v>0</v>
      </c>
      <c r="AL1702" s="2">
        <f t="shared" si="640"/>
        <v>0</v>
      </c>
      <c r="AM1702" s="2">
        <f t="shared" si="641"/>
        <v>0</v>
      </c>
      <c r="AN1702" s="2">
        <f t="shared" si="642"/>
        <v>0</v>
      </c>
      <c r="AP1702" t="s">
        <v>1073</v>
      </c>
      <c r="AQ1702" t="s">
        <v>1857</v>
      </c>
      <c r="AR1702">
        <v>5</v>
      </c>
      <c r="AT1702" s="97">
        <v>39</v>
      </c>
      <c r="AU1702" s="99">
        <v>173</v>
      </c>
      <c r="AV1702" s="103">
        <f t="shared" si="622"/>
        <v>39173</v>
      </c>
      <c r="AX1702" s="7" t="s">
        <v>1370</v>
      </c>
    </row>
    <row r="1703" spans="1:50" hidden="1" outlineLevel="1">
      <c r="A1703" t="s">
        <v>275</v>
      </c>
      <c r="B1703" t="s">
        <v>1857</v>
      </c>
      <c r="C1703" s="1">
        <f t="shared" si="634"/>
        <v>10263</v>
      </c>
      <c r="D1703" s="7">
        <f>IF(N1703&gt;0, RANK(N1703,(N1703:P1703,Q1703:AE1703)),0)</f>
        <v>2</v>
      </c>
      <c r="E1703" s="7">
        <f>IF(O1703&gt;0,RANK(O1703,(N1703:P1703,Q1703:AE1703)),0)</f>
        <v>1</v>
      </c>
      <c r="F1703" s="7">
        <f>IF(P1703&gt;0,RANK(P1703,(N1703:P1703,Q1703:AE1703)),0)</f>
        <v>3</v>
      </c>
      <c r="G1703" s="1">
        <f t="shared" si="632"/>
        <v>572</v>
      </c>
      <c r="H1703" s="2">
        <f t="shared" si="633"/>
        <v>5.5734190782422297E-2</v>
      </c>
      <c r="I1703" s="2"/>
      <c r="J1703" s="2">
        <f t="shared" si="635"/>
        <v>0.41898080483289485</v>
      </c>
      <c r="K1703" s="2">
        <f t="shared" si="636"/>
        <v>0.47471499561531716</v>
      </c>
      <c r="L1703" s="2">
        <f t="shared" si="637"/>
        <v>0.10630419955178798</v>
      </c>
      <c r="M1703" s="2">
        <f t="shared" si="638"/>
        <v>-4.163336342344337E-17</v>
      </c>
      <c r="N1703" s="59">
        <v>4300</v>
      </c>
      <c r="O1703" s="59">
        <v>4872</v>
      </c>
      <c r="P1703" s="59">
        <v>1091</v>
      </c>
      <c r="Q1703" s="59"/>
      <c r="R1703" s="59"/>
      <c r="S1703" s="59"/>
      <c r="T1703" s="59"/>
      <c r="U1703" s="59"/>
      <c r="V1703" s="59"/>
      <c r="W1703" s="59"/>
      <c r="X1703" s="59"/>
      <c r="Y1703" s="59"/>
      <c r="Z1703" s="59"/>
      <c r="AA1703" s="59"/>
      <c r="AB1703" s="59"/>
      <c r="AC1703" s="59"/>
      <c r="AD1703" s="59"/>
      <c r="AE1703" s="59"/>
      <c r="AG1703" s="7">
        <f>IF(Q1703&gt;0,RANK(Q1703,(N1703:P1703,Q1703:AE1703)),0)</f>
        <v>0</v>
      </c>
      <c r="AH1703" s="7">
        <f>IF(R1703&gt;0,RANK(R1703,(N1703:P1703,Q1703:AE1703)),0)</f>
        <v>0</v>
      </c>
      <c r="AI1703" s="7">
        <f>IF(T1703&gt;0,RANK(T1703,(N1703:P1703,Q1703:AE1703)),0)</f>
        <v>0</v>
      </c>
      <c r="AJ1703" s="7">
        <f>IF(S1703&gt;0,RANK(S1703,(N1703:P1703,Q1703:AE1703)),0)</f>
        <v>0</v>
      </c>
      <c r="AK1703" s="2">
        <f t="shared" si="639"/>
        <v>0</v>
      </c>
      <c r="AL1703" s="2">
        <f t="shared" si="640"/>
        <v>0</v>
      </c>
      <c r="AM1703" s="2">
        <f t="shared" si="641"/>
        <v>0</v>
      </c>
      <c r="AN1703" s="2">
        <f t="shared" si="642"/>
        <v>0</v>
      </c>
      <c r="AP1703" t="s">
        <v>275</v>
      </c>
      <c r="AQ1703" t="s">
        <v>1857</v>
      </c>
      <c r="AR1703">
        <v>0</v>
      </c>
      <c r="AT1703" s="97">
        <v>39</v>
      </c>
      <c r="AU1703" s="99">
        <v>175</v>
      </c>
      <c r="AV1703" s="103">
        <f t="shared" si="622"/>
        <v>39175</v>
      </c>
      <c r="AX1703" s="7" t="s">
        <v>1370</v>
      </c>
    </row>
    <row r="1704" spans="1:50" collapsed="1">
      <c r="A1704" t="s">
        <v>977</v>
      </c>
      <c r="B1704" t="s">
        <v>1894</v>
      </c>
      <c r="C1704" s="1">
        <f t="shared" si="634"/>
        <v>4803956</v>
      </c>
      <c r="D1704" s="7">
        <f>IF(N1704&gt;0, RANK(N1704,(N1704:P1704,Q1704:AE1704)),0)</f>
        <v>1</v>
      </c>
      <c r="E1704" s="7">
        <f>IF(O1704&gt;0,RANK(O1704,(N1704:P1704,Q1704:AE1704)),0)</f>
        <v>2</v>
      </c>
      <c r="F1704" s="7">
        <f>IF(P1704&gt;0,RANK(P1704,(N1704:P1704,Q1704:AE1704)),0)</f>
        <v>3</v>
      </c>
      <c r="G1704" s="1">
        <f t="shared" si="632"/>
        <v>415963</v>
      </c>
      <c r="H1704" s="2">
        <f t="shared" si="633"/>
        <v>8.6587595723191468E-2</v>
      </c>
      <c r="I1704" s="2"/>
      <c r="J1704" s="2">
        <f t="shared" si="635"/>
        <v>0.5088300142632447</v>
      </c>
      <c r="K1704" s="2">
        <f t="shared" si="636"/>
        <v>0.42224241854005323</v>
      </c>
      <c r="L1704" s="2">
        <f t="shared" si="637"/>
        <v>6.8927567196702053E-2</v>
      </c>
      <c r="M1704" s="2">
        <f t="shared" si="638"/>
        <v>1.3877787807814457E-17</v>
      </c>
      <c r="N1704" s="59">
        <f>SUM(N1616:N1703)</f>
        <v>2444397</v>
      </c>
      <c r="O1704" s="59">
        <f>SUM(O1616:O1703)</f>
        <v>2028434</v>
      </c>
      <c r="P1704" s="59">
        <f>SUM(P1616:P1703)</f>
        <v>331125</v>
      </c>
      <c r="Q1704" s="59"/>
      <c r="R1704" s="59"/>
      <c r="S1704" s="59"/>
      <c r="T1704" s="59"/>
      <c r="U1704" s="59"/>
      <c r="V1704" s="59"/>
      <c r="W1704" s="59"/>
      <c r="X1704" s="59"/>
      <c r="Y1704" s="59"/>
      <c r="Z1704" s="59"/>
      <c r="AA1704" s="59"/>
      <c r="AB1704" s="59"/>
      <c r="AC1704" s="59"/>
      <c r="AD1704" s="59"/>
      <c r="AE1704" s="59">
        <f>SUM(AE1616:AE1703)</f>
        <v>0</v>
      </c>
      <c r="AG1704" s="7">
        <f>IF(Q1704&gt;0,RANK(Q1704,(N1704:P1704,Q1704:AE1704)),0)</f>
        <v>0</v>
      </c>
      <c r="AH1704" s="7">
        <f>IF(R1704&gt;0,RANK(R1704,(N1704:P1704,Q1704:AE1704)),0)</f>
        <v>0</v>
      </c>
      <c r="AI1704" s="7">
        <f>IF(T1704&gt;0,RANK(T1704,(N1704:P1704,Q1704:AE1704)),0)</f>
        <v>0</v>
      </c>
      <c r="AJ1704" s="7">
        <f>IF(S1704&gt;0,RANK(S1704,(N1704:P1704,Q1704:AE1704)),0)</f>
        <v>0</v>
      </c>
      <c r="AK1704" s="2">
        <f t="shared" si="639"/>
        <v>0</v>
      </c>
      <c r="AL1704" s="2">
        <f t="shared" si="640"/>
        <v>0</v>
      </c>
      <c r="AM1704" s="2">
        <f t="shared" si="641"/>
        <v>0</v>
      </c>
      <c r="AN1704" s="2">
        <f t="shared" si="642"/>
        <v>0</v>
      </c>
      <c r="AP1704" t="s">
        <v>977</v>
      </c>
      <c r="AQ1704" t="s">
        <v>1894</v>
      </c>
      <c r="AT1704" s="97">
        <v>39</v>
      </c>
      <c r="AU1704" s="99"/>
      <c r="AV1704" s="97">
        <v>39</v>
      </c>
      <c r="AX1704" s="7" t="s">
        <v>2353</v>
      </c>
    </row>
    <row r="1705" spans="1:50">
      <c r="C1705" s="1"/>
      <c r="E1705" s="7"/>
      <c r="F1705" s="7"/>
      <c r="I1705" s="2"/>
      <c r="N1705" s="59"/>
      <c r="O1705" s="59"/>
      <c r="P1705" s="59"/>
      <c r="Q1705" s="59"/>
      <c r="R1705" s="59"/>
      <c r="S1705" s="59"/>
      <c r="T1705" s="59"/>
      <c r="U1705" s="59"/>
      <c r="V1705" s="59"/>
      <c r="W1705" s="59"/>
      <c r="X1705" s="59"/>
      <c r="Y1705" s="59"/>
      <c r="Z1705" s="59"/>
      <c r="AA1705" s="59"/>
      <c r="AB1705" s="59"/>
      <c r="AC1705" s="59"/>
      <c r="AD1705" s="59"/>
      <c r="AE1705" s="59"/>
      <c r="AG1705" s="7"/>
      <c r="AH1705" s="7"/>
      <c r="AI1705" s="7"/>
      <c r="AJ1705" s="7"/>
      <c r="AT1705" s="97"/>
      <c r="AU1705" s="99"/>
      <c r="AV1705" s="103"/>
    </row>
    <row r="1706" spans="1:50" hidden="1" outlineLevel="1">
      <c r="A1706" t="s">
        <v>1445</v>
      </c>
      <c r="B1706" t="s">
        <v>605</v>
      </c>
      <c r="C1706" s="1">
        <f t="shared" ref="C1706:C1737" si="643">SUM(N1706:AE1706)</f>
        <v>6054</v>
      </c>
      <c r="D1706" s="7">
        <f>IF(N1706&gt;0, RANK(N1706,(N1706:P1706,Q1706:AE1706)),0)</f>
        <v>2</v>
      </c>
      <c r="E1706" s="7">
        <f>IF(O1706&gt;0,RANK(O1706,(N1706:P1706,Q1706:AE1706)),0)</f>
        <v>1</v>
      </c>
      <c r="F1706" s="7">
        <f>IF(P1706&gt;0,RANK(P1706,(N1706:P1706,Q1706:AE1706)),0)</f>
        <v>4</v>
      </c>
      <c r="G1706" s="1">
        <f t="shared" si="632"/>
        <v>1149</v>
      </c>
      <c r="H1706" s="2">
        <f t="shared" si="633"/>
        <v>0.18979187314172449</v>
      </c>
      <c r="I1706" s="2"/>
      <c r="J1706" s="2">
        <f t="shared" ref="J1706:J1737" si="644">IF($C1706=0,"-",N1706/$C1706)</f>
        <v>0.39263296993723157</v>
      </c>
      <c r="K1706" s="2">
        <f t="shared" ref="K1706:K1737" si="645">IF($C1706=0,"-",O1706/$C1706)</f>
        <v>0.58242484307895603</v>
      </c>
      <c r="L1706" s="2">
        <f t="shared" ref="L1706:L1737" si="646">IF($C1706=0,"-",P1706/$C1706)</f>
        <v>1.172778328377932E-2</v>
      </c>
      <c r="M1706" s="2">
        <f t="shared" ref="M1706:M1737" si="647">IF(C1706=0,"-",(1-J1706-K1706-L1706))</f>
        <v>1.3214403700033133E-2</v>
      </c>
      <c r="N1706" s="59">
        <v>2377</v>
      </c>
      <c r="O1706" s="59">
        <v>3526</v>
      </c>
      <c r="P1706" s="59">
        <v>71</v>
      </c>
      <c r="Q1706" s="59"/>
      <c r="R1706" s="59"/>
      <c r="S1706" s="59"/>
      <c r="T1706" s="59"/>
      <c r="U1706" s="59"/>
      <c r="V1706" s="59"/>
      <c r="W1706" s="59"/>
      <c r="X1706" s="59"/>
      <c r="Y1706" s="59"/>
      <c r="Z1706" s="59"/>
      <c r="AA1706" s="59">
        <v>80</v>
      </c>
      <c r="AB1706" s="59"/>
      <c r="AC1706" s="59"/>
      <c r="AD1706" s="59"/>
      <c r="AE1706" s="59"/>
      <c r="AG1706" s="7">
        <f>IF(Q1706&gt;0,RANK(Q1706,(N1706:P1706,Q1706:AE1706)),0)</f>
        <v>0</v>
      </c>
      <c r="AH1706" s="7">
        <f>IF(R1706&gt;0,RANK(R1706,(N1706:P1706,Q1706:AE1706)),0)</f>
        <v>0</v>
      </c>
      <c r="AI1706" s="7">
        <f>IF(T1706&gt;0,RANK(T1706,(N1706:P1706,Q1706:AE1706)),0)</f>
        <v>0</v>
      </c>
      <c r="AJ1706" s="7">
        <f>IF(S1706&gt;0,RANK(S1706,(N1706:P1706,Q1706:AE1706)),0)</f>
        <v>0</v>
      </c>
      <c r="AK1706" s="2">
        <f t="shared" ref="AK1706:AK1737" si="648">IF($C1706=0,"-",Q1706/$C1706)</f>
        <v>0</v>
      </c>
      <c r="AL1706" s="2">
        <f t="shared" ref="AL1706:AL1737" si="649">IF($C1706=0,"-",R1706/$C1706)</f>
        <v>0</v>
      </c>
      <c r="AM1706" s="2">
        <f t="shared" ref="AM1706:AM1737" si="650">IF($C1706=0,"-",T1706/$C1706)</f>
        <v>0</v>
      </c>
      <c r="AN1706" s="2">
        <f t="shared" ref="AN1706:AN1737" si="651">IF($C1706=0,"-",S1706/$C1706)</f>
        <v>0</v>
      </c>
      <c r="AP1706" t="s">
        <v>1445</v>
      </c>
      <c r="AQ1706" t="s">
        <v>605</v>
      </c>
      <c r="AR1706" s="1">
        <v>2</v>
      </c>
      <c r="AS1706" s="1"/>
      <c r="AT1706" s="97">
        <v>40</v>
      </c>
      <c r="AU1706" s="99">
        <v>1</v>
      </c>
      <c r="AV1706" s="103">
        <f t="shared" ref="AV1706:AV1768" si="652">1000*AT1706+AU1706</f>
        <v>40001</v>
      </c>
      <c r="AW1706" s="1"/>
      <c r="AX1706" s="7" t="s">
        <v>1370</v>
      </c>
    </row>
    <row r="1707" spans="1:50" hidden="1" outlineLevel="1">
      <c r="A1707" t="s">
        <v>543</v>
      </c>
      <c r="B1707" t="s">
        <v>605</v>
      </c>
      <c r="C1707" s="1">
        <f t="shared" si="643"/>
        <v>2890</v>
      </c>
      <c r="D1707" s="7">
        <f>IF(N1707&gt;0, RANK(N1707,(N1707:P1707,Q1707:AE1707)),0)</f>
        <v>2</v>
      </c>
      <c r="E1707" s="7">
        <f>IF(O1707&gt;0,RANK(O1707,(N1707:P1707,Q1707:AE1707)),0)</f>
        <v>1</v>
      </c>
      <c r="F1707" s="7">
        <f>IF(P1707&gt;0,RANK(P1707,(N1707:P1707,Q1707:AE1707)),0)</f>
        <v>3</v>
      </c>
      <c r="G1707" s="1">
        <f t="shared" si="632"/>
        <v>1167</v>
      </c>
      <c r="H1707" s="2">
        <f t="shared" si="633"/>
        <v>0.40380622837370245</v>
      </c>
      <c r="I1707" s="2"/>
      <c r="J1707" s="2">
        <f t="shared" si="644"/>
        <v>0.28339100346020762</v>
      </c>
      <c r="K1707" s="2">
        <f t="shared" si="645"/>
        <v>0.68719723183391002</v>
      </c>
      <c r="L1707" s="2">
        <f t="shared" si="646"/>
        <v>1.7647058823529412E-2</v>
      </c>
      <c r="M1707" s="2">
        <f t="shared" si="647"/>
        <v>1.1764705882352948E-2</v>
      </c>
      <c r="N1707" s="59">
        <v>819</v>
      </c>
      <c r="O1707" s="59">
        <v>1986</v>
      </c>
      <c r="P1707" s="59">
        <v>51</v>
      </c>
      <c r="Q1707" s="59"/>
      <c r="R1707" s="59"/>
      <c r="S1707" s="59"/>
      <c r="T1707" s="59"/>
      <c r="U1707" s="59"/>
      <c r="V1707" s="59"/>
      <c r="W1707" s="59"/>
      <c r="X1707" s="59"/>
      <c r="Y1707" s="59"/>
      <c r="Z1707" s="59"/>
      <c r="AA1707" s="59">
        <v>34</v>
      </c>
      <c r="AB1707" s="59"/>
      <c r="AC1707" s="59"/>
      <c r="AD1707" s="59"/>
      <c r="AE1707" s="59"/>
      <c r="AG1707" s="7">
        <f>IF(Q1707&gt;0,RANK(Q1707,(N1707:P1707,Q1707:AE1707)),0)</f>
        <v>0</v>
      </c>
      <c r="AH1707" s="7">
        <f>IF(R1707&gt;0,RANK(R1707,(N1707:P1707,Q1707:AE1707)),0)</f>
        <v>0</v>
      </c>
      <c r="AI1707" s="7">
        <f>IF(T1707&gt;0,RANK(T1707,(N1707:P1707,Q1707:AE1707)),0)</f>
        <v>0</v>
      </c>
      <c r="AJ1707" s="7">
        <f>IF(S1707&gt;0,RANK(S1707,(N1707:P1707,Q1707:AE1707)),0)</f>
        <v>0</v>
      </c>
      <c r="AK1707" s="2">
        <f t="shared" si="648"/>
        <v>0</v>
      </c>
      <c r="AL1707" s="2">
        <f t="shared" si="649"/>
        <v>0</v>
      </c>
      <c r="AM1707" s="2">
        <f t="shared" si="650"/>
        <v>0</v>
      </c>
      <c r="AN1707" s="2">
        <f t="shared" si="651"/>
        <v>0</v>
      </c>
      <c r="AP1707" t="s">
        <v>543</v>
      </c>
      <c r="AQ1707" t="s">
        <v>605</v>
      </c>
      <c r="AR1707" s="1">
        <v>3</v>
      </c>
      <c r="AS1707" s="1"/>
      <c r="AT1707" s="97">
        <v>40</v>
      </c>
      <c r="AU1707" s="99">
        <v>3</v>
      </c>
      <c r="AV1707" s="103">
        <f t="shared" si="652"/>
        <v>40003</v>
      </c>
      <c r="AW1707" s="1"/>
      <c r="AX1707" s="7" t="s">
        <v>1370</v>
      </c>
    </row>
    <row r="1708" spans="1:50" hidden="1" outlineLevel="1">
      <c r="A1708" t="s">
        <v>418</v>
      </c>
      <c r="B1708" t="s">
        <v>605</v>
      </c>
      <c r="C1708" s="1">
        <f t="shared" si="643"/>
        <v>4916</v>
      </c>
      <c r="D1708" s="7">
        <f>IF(N1708&gt;0, RANK(N1708,(N1708:P1708,Q1708:AE1708)),0)</f>
        <v>1</v>
      </c>
      <c r="E1708" s="7">
        <f>IF(O1708&gt;0,RANK(O1708,(N1708:P1708,Q1708:AE1708)),0)</f>
        <v>2</v>
      </c>
      <c r="F1708" s="7">
        <f>IF(P1708&gt;0,RANK(P1708,(N1708:P1708,Q1708:AE1708)),0)</f>
        <v>4</v>
      </c>
      <c r="G1708" s="1">
        <f t="shared" si="632"/>
        <v>165</v>
      </c>
      <c r="H1708" s="2">
        <f t="shared" si="633"/>
        <v>3.3563873067534583E-2</v>
      </c>
      <c r="I1708" s="2"/>
      <c r="J1708" s="2">
        <f t="shared" si="644"/>
        <v>0.50366151342554921</v>
      </c>
      <c r="K1708" s="2">
        <f t="shared" si="645"/>
        <v>0.47009764035801466</v>
      </c>
      <c r="L1708" s="2">
        <f t="shared" si="646"/>
        <v>1.2815296989422294E-2</v>
      </c>
      <c r="M1708" s="2">
        <f t="shared" si="647"/>
        <v>1.3425549227013837E-2</v>
      </c>
      <c r="N1708" s="59">
        <v>2476</v>
      </c>
      <c r="O1708" s="59">
        <v>2311</v>
      </c>
      <c r="P1708" s="59">
        <v>63</v>
      </c>
      <c r="Q1708" s="59"/>
      <c r="R1708" s="59"/>
      <c r="S1708" s="59"/>
      <c r="T1708" s="59"/>
      <c r="U1708" s="59"/>
      <c r="V1708" s="59"/>
      <c r="W1708" s="59"/>
      <c r="X1708" s="59"/>
      <c r="Y1708" s="59"/>
      <c r="Z1708" s="59"/>
      <c r="AA1708" s="59">
        <v>66</v>
      </c>
      <c r="AB1708" s="59"/>
      <c r="AC1708" s="59"/>
      <c r="AD1708" s="59"/>
      <c r="AE1708" s="59"/>
      <c r="AG1708" s="7">
        <f>IF(Q1708&gt;0,RANK(Q1708,(N1708:P1708,Q1708:AE1708)),0)</f>
        <v>0</v>
      </c>
      <c r="AH1708" s="7">
        <f>IF(R1708&gt;0,RANK(R1708,(N1708:P1708,Q1708:AE1708)),0)</f>
        <v>0</v>
      </c>
      <c r="AI1708" s="7">
        <f>IF(T1708&gt;0,RANK(T1708,(N1708:P1708,Q1708:AE1708)),0)</f>
        <v>0</v>
      </c>
      <c r="AJ1708" s="7">
        <f>IF(S1708&gt;0,RANK(S1708,(N1708:P1708,Q1708:AE1708)),0)</f>
        <v>0</v>
      </c>
      <c r="AK1708" s="2">
        <f t="shared" si="648"/>
        <v>0</v>
      </c>
      <c r="AL1708" s="2">
        <f t="shared" si="649"/>
        <v>0</v>
      </c>
      <c r="AM1708" s="2">
        <f t="shared" si="650"/>
        <v>0</v>
      </c>
      <c r="AN1708" s="2">
        <f t="shared" si="651"/>
        <v>0</v>
      </c>
      <c r="AP1708" t="s">
        <v>418</v>
      </c>
      <c r="AQ1708" t="s">
        <v>605</v>
      </c>
      <c r="AR1708" s="1">
        <v>2</v>
      </c>
      <c r="AS1708" s="1"/>
      <c r="AT1708" s="97">
        <v>40</v>
      </c>
      <c r="AU1708" s="99">
        <v>5</v>
      </c>
      <c r="AV1708" s="103">
        <f t="shared" si="652"/>
        <v>40005</v>
      </c>
      <c r="AW1708" s="1"/>
      <c r="AX1708" s="7" t="s">
        <v>1370</v>
      </c>
    </row>
    <row r="1709" spans="1:50" hidden="1" outlineLevel="1">
      <c r="A1709" t="s">
        <v>2436</v>
      </c>
      <c r="B1709" t="s">
        <v>605</v>
      </c>
      <c r="C1709" s="1">
        <f t="shared" si="643"/>
        <v>2637</v>
      </c>
      <c r="D1709" s="7">
        <f>IF(N1709&gt;0, RANK(N1709,(N1709:P1709,Q1709:AE1709)),0)</f>
        <v>2</v>
      </c>
      <c r="E1709" s="7">
        <f>IF(O1709&gt;0,RANK(O1709,(N1709:P1709,Q1709:AE1709)),0)</f>
        <v>1</v>
      </c>
      <c r="F1709" s="7">
        <f>IF(P1709&gt;0,RANK(P1709,(N1709:P1709,Q1709:AE1709)),0)</f>
        <v>3</v>
      </c>
      <c r="G1709" s="1">
        <f t="shared" si="632"/>
        <v>1331</v>
      </c>
      <c r="H1709" s="2">
        <f t="shared" si="633"/>
        <v>0.50474023511566168</v>
      </c>
      <c r="I1709" s="2"/>
      <c r="J1709" s="2">
        <f t="shared" si="644"/>
        <v>0.2328403488813045</v>
      </c>
      <c r="K1709" s="2">
        <f t="shared" si="645"/>
        <v>0.73758058399696624</v>
      </c>
      <c r="L1709" s="2">
        <f t="shared" si="646"/>
        <v>1.7823284034888129E-2</v>
      </c>
      <c r="M1709" s="2">
        <f t="shared" si="647"/>
        <v>1.1755783086841179E-2</v>
      </c>
      <c r="N1709" s="59">
        <v>614</v>
      </c>
      <c r="O1709" s="59">
        <v>1945</v>
      </c>
      <c r="P1709" s="59">
        <v>47</v>
      </c>
      <c r="Q1709" s="59"/>
      <c r="R1709" s="59"/>
      <c r="S1709" s="59"/>
      <c r="T1709" s="59"/>
      <c r="U1709" s="59"/>
      <c r="V1709" s="59"/>
      <c r="W1709" s="59"/>
      <c r="X1709" s="59"/>
      <c r="Y1709" s="59"/>
      <c r="Z1709" s="59"/>
      <c r="AA1709" s="59">
        <v>31</v>
      </c>
      <c r="AB1709" s="59"/>
      <c r="AC1709" s="59"/>
      <c r="AD1709" s="59"/>
      <c r="AE1709" s="59"/>
      <c r="AG1709" s="7">
        <f>IF(Q1709&gt;0,RANK(Q1709,(N1709:P1709,Q1709:AE1709)),0)</f>
        <v>0</v>
      </c>
      <c r="AH1709" s="7">
        <f>IF(R1709&gt;0,RANK(R1709,(N1709:P1709,Q1709:AE1709)),0)</f>
        <v>0</v>
      </c>
      <c r="AI1709" s="7">
        <f>IF(T1709&gt;0,RANK(T1709,(N1709:P1709,Q1709:AE1709)),0)</f>
        <v>0</v>
      </c>
      <c r="AJ1709" s="7">
        <f>IF(S1709&gt;0,RANK(S1709,(N1709:P1709,Q1709:AE1709)),0)</f>
        <v>0</v>
      </c>
      <c r="AK1709" s="2">
        <f t="shared" si="648"/>
        <v>0</v>
      </c>
      <c r="AL1709" s="2">
        <f t="shared" si="649"/>
        <v>0</v>
      </c>
      <c r="AM1709" s="2">
        <f t="shared" si="650"/>
        <v>0</v>
      </c>
      <c r="AN1709" s="2">
        <f t="shared" si="651"/>
        <v>0</v>
      </c>
      <c r="AP1709" t="s">
        <v>2436</v>
      </c>
      <c r="AQ1709" t="s">
        <v>605</v>
      </c>
      <c r="AR1709" s="1">
        <v>3</v>
      </c>
      <c r="AS1709" s="1"/>
      <c r="AT1709" s="97">
        <v>40</v>
      </c>
      <c r="AU1709" s="99">
        <v>7</v>
      </c>
      <c r="AV1709" s="103">
        <f t="shared" si="652"/>
        <v>40007</v>
      </c>
      <c r="AW1709" s="1"/>
      <c r="AX1709" s="7" t="s">
        <v>1370</v>
      </c>
    </row>
    <row r="1710" spans="1:50" hidden="1" outlineLevel="1">
      <c r="A1710" t="s">
        <v>2234</v>
      </c>
      <c r="B1710" t="s">
        <v>605</v>
      </c>
      <c r="C1710" s="1">
        <f t="shared" si="643"/>
        <v>7435</v>
      </c>
      <c r="D1710" s="7">
        <f>IF(N1710&gt;0, RANK(N1710,(N1710:P1710,Q1710:AE1710)),0)</f>
        <v>2</v>
      </c>
      <c r="E1710" s="7">
        <f>IF(O1710&gt;0,RANK(O1710,(N1710:P1710,Q1710:AE1710)),0)</f>
        <v>1</v>
      </c>
      <c r="F1710" s="7">
        <f>IF(P1710&gt;0,RANK(P1710,(N1710:P1710,Q1710:AE1710)),0)</f>
        <v>3</v>
      </c>
      <c r="G1710" s="1">
        <f t="shared" si="632"/>
        <v>1191</v>
      </c>
      <c r="H1710" s="2">
        <f t="shared" si="633"/>
        <v>0.1601882985877606</v>
      </c>
      <c r="I1710" s="2"/>
      <c r="J1710" s="2">
        <f t="shared" si="644"/>
        <v>0.4039004707464694</v>
      </c>
      <c r="K1710" s="2">
        <f t="shared" si="645"/>
        <v>0.56408876933423002</v>
      </c>
      <c r="L1710" s="2">
        <f t="shared" si="646"/>
        <v>1.7081371889710827E-2</v>
      </c>
      <c r="M1710" s="2">
        <f t="shared" si="647"/>
        <v>1.4929388029589753E-2</v>
      </c>
      <c r="N1710" s="59">
        <v>3003</v>
      </c>
      <c r="O1710" s="59">
        <v>4194</v>
      </c>
      <c r="P1710" s="59">
        <v>127</v>
      </c>
      <c r="Q1710" s="59"/>
      <c r="R1710" s="59"/>
      <c r="S1710" s="59"/>
      <c r="T1710" s="59"/>
      <c r="U1710" s="59"/>
      <c r="V1710" s="59"/>
      <c r="W1710" s="59"/>
      <c r="X1710" s="59"/>
      <c r="Y1710" s="59"/>
      <c r="Z1710" s="59"/>
      <c r="AA1710" s="59">
        <v>111</v>
      </c>
      <c r="AB1710" s="59"/>
      <c r="AC1710" s="59"/>
      <c r="AD1710" s="59"/>
      <c r="AE1710" s="59"/>
      <c r="AG1710" s="7">
        <f>IF(Q1710&gt;0,RANK(Q1710,(N1710:P1710,Q1710:AE1710)),0)</f>
        <v>0</v>
      </c>
      <c r="AH1710" s="7">
        <f>IF(R1710&gt;0,RANK(R1710,(N1710:P1710,Q1710:AE1710)),0)</f>
        <v>0</v>
      </c>
      <c r="AI1710" s="7">
        <f>IF(T1710&gt;0,RANK(T1710,(N1710:P1710,Q1710:AE1710)),0)</f>
        <v>0</v>
      </c>
      <c r="AJ1710" s="7">
        <f>IF(S1710&gt;0,RANK(S1710,(N1710:P1710,Q1710:AE1710)),0)</f>
        <v>0</v>
      </c>
      <c r="AK1710" s="2">
        <f t="shared" si="648"/>
        <v>0</v>
      </c>
      <c r="AL1710" s="2">
        <f t="shared" si="649"/>
        <v>0</v>
      </c>
      <c r="AM1710" s="2">
        <f t="shared" si="650"/>
        <v>0</v>
      </c>
      <c r="AN1710" s="2">
        <f t="shared" si="651"/>
        <v>0</v>
      </c>
      <c r="AP1710" t="s">
        <v>2234</v>
      </c>
      <c r="AQ1710" t="s">
        <v>605</v>
      </c>
      <c r="AR1710" s="1">
        <v>3</v>
      </c>
      <c r="AS1710" s="1"/>
      <c r="AT1710" s="97">
        <v>40</v>
      </c>
      <c r="AU1710" s="99">
        <v>9</v>
      </c>
      <c r="AV1710" s="103">
        <f t="shared" si="652"/>
        <v>40009</v>
      </c>
      <c r="AW1710" s="1"/>
      <c r="AX1710" s="7" t="s">
        <v>1370</v>
      </c>
    </row>
    <row r="1711" spans="1:50" hidden="1" outlineLevel="1">
      <c r="A1711" t="s">
        <v>701</v>
      </c>
      <c r="B1711" t="s">
        <v>605</v>
      </c>
      <c r="C1711" s="1">
        <f t="shared" si="643"/>
        <v>4799</v>
      </c>
      <c r="D1711" s="7">
        <f>IF(N1711&gt;0, RANK(N1711,(N1711:P1711,Q1711:AE1711)),0)</f>
        <v>2</v>
      </c>
      <c r="E1711" s="7">
        <f>IF(O1711&gt;0,RANK(O1711,(N1711:P1711,Q1711:AE1711)),0)</f>
        <v>1</v>
      </c>
      <c r="F1711" s="7">
        <f>IF(P1711&gt;0,RANK(P1711,(N1711:P1711,Q1711:AE1711)),0)</f>
        <v>3</v>
      </c>
      <c r="G1711" s="1">
        <f t="shared" si="632"/>
        <v>1736</v>
      </c>
      <c r="H1711" s="2">
        <f t="shared" si="633"/>
        <v>0.3617420295894978</v>
      </c>
      <c r="I1711" s="2"/>
      <c r="J1711" s="2">
        <f t="shared" si="644"/>
        <v>0.30277141071056468</v>
      </c>
      <c r="K1711" s="2">
        <f t="shared" si="645"/>
        <v>0.66451344030006254</v>
      </c>
      <c r="L1711" s="2">
        <f t="shared" si="646"/>
        <v>1.9587414044592622E-2</v>
      </c>
      <c r="M1711" s="2">
        <f t="shared" si="647"/>
        <v>1.3127734944780155E-2</v>
      </c>
      <c r="N1711" s="59">
        <v>1453</v>
      </c>
      <c r="O1711" s="59">
        <v>3189</v>
      </c>
      <c r="P1711" s="59">
        <v>94</v>
      </c>
      <c r="Q1711" s="59"/>
      <c r="R1711" s="59"/>
      <c r="S1711" s="59"/>
      <c r="T1711" s="59"/>
      <c r="U1711" s="59"/>
      <c r="V1711" s="59"/>
      <c r="W1711" s="59"/>
      <c r="X1711" s="59"/>
      <c r="Y1711" s="59"/>
      <c r="Z1711" s="59"/>
      <c r="AA1711" s="59">
        <v>63</v>
      </c>
      <c r="AB1711" s="59"/>
      <c r="AC1711" s="59"/>
      <c r="AD1711" s="59"/>
      <c r="AE1711" s="59"/>
      <c r="AG1711" s="7">
        <f>IF(Q1711&gt;0,RANK(Q1711,(N1711:P1711,Q1711:AE1711)),0)</f>
        <v>0</v>
      </c>
      <c r="AH1711" s="7">
        <f>IF(R1711&gt;0,RANK(R1711,(N1711:P1711,Q1711:AE1711)),0)</f>
        <v>0</v>
      </c>
      <c r="AI1711" s="7">
        <f>IF(T1711&gt;0,RANK(T1711,(N1711:P1711,Q1711:AE1711)),0)</f>
        <v>0</v>
      </c>
      <c r="AJ1711" s="7">
        <f>IF(S1711&gt;0,RANK(S1711,(N1711:P1711,Q1711:AE1711)),0)</f>
        <v>0</v>
      </c>
      <c r="AK1711" s="2">
        <f t="shared" si="648"/>
        <v>0</v>
      </c>
      <c r="AL1711" s="2">
        <f t="shared" si="649"/>
        <v>0</v>
      </c>
      <c r="AM1711" s="2">
        <f t="shared" si="650"/>
        <v>0</v>
      </c>
      <c r="AN1711" s="2">
        <f t="shared" si="651"/>
        <v>0</v>
      </c>
      <c r="AP1711" t="s">
        <v>701</v>
      </c>
      <c r="AQ1711" t="s">
        <v>605</v>
      </c>
      <c r="AR1711" s="1">
        <v>3</v>
      </c>
      <c r="AS1711" s="1"/>
      <c r="AT1711" s="97">
        <v>40</v>
      </c>
      <c r="AU1711" s="99">
        <v>11</v>
      </c>
      <c r="AV1711" s="103">
        <f t="shared" si="652"/>
        <v>40011</v>
      </c>
      <c r="AW1711" s="1"/>
      <c r="AX1711" s="7" t="s">
        <v>1370</v>
      </c>
    </row>
    <row r="1712" spans="1:50" hidden="1" outlineLevel="1">
      <c r="A1712" t="s">
        <v>1655</v>
      </c>
      <c r="B1712" t="s">
        <v>605</v>
      </c>
      <c r="C1712" s="1">
        <f t="shared" si="643"/>
        <v>12438</v>
      </c>
      <c r="D1712" s="7">
        <f>IF(N1712&gt;0, RANK(N1712,(N1712:P1712,Q1712:AE1712)),0)</f>
        <v>1</v>
      </c>
      <c r="E1712" s="7">
        <f>IF(O1712&gt;0,RANK(O1712,(N1712:P1712,Q1712:AE1712)),0)</f>
        <v>2</v>
      </c>
      <c r="F1712" s="7">
        <f>IF(P1712&gt;0,RANK(P1712,(N1712:P1712,Q1712:AE1712)),0)</f>
        <v>4</v>
      </c>
      <c r="G1712" s="1">
        <f t="shared" si="632"/>
        <v>1332</v>
      </c>
      <c r="H1712" s="2">
        <f t="shared" si="633"/>
        <v>0.10709117221418235</v>
      </c>
      <c r="I1712" s="2"/>
      <c r="J1712" s="2">
        <f t="shared" si="644"/>
        <v>0.54027978774722629</v>
      </c>
      <c r="K1712" s="2">
        <f t="shared" si="645"/>
        <v>0.43318861553304389</v>
      </c>
      <c r="L1712" s="2">
        <f t="shared" si="646"/>
        <v>1.2783405692233478E-2</v>
      </c>
      <c r="M1712" s="2">
        <f t="shared" si="647"/>
        <v>1.3748191027496344E-2</v>
      </c>
      <c r="N1712" s="59">
        <v>6720</v>
      </c>
      <c r="O1712" s="59">
        <v>5388</v>
      </c>
      <c r="P1712" s="59">
        <v>159</v>
      </c>
      <c r="Q1712" s="59"/>
      <c r="R1712" s="59"/>
      <c r="S1712" s="59"/>
      <c r="T1712" s="59"/>
      <c r="U1712" s="59"/>
      <c r="V1712" s="59"/>
      <c r="W1712" s="59"/>
      <c r="X1712" s="59"/>
      <c r="Y1712" s="59"/>
      <c r="Z1712" s="59"/>
      <c r="AA1712" s="59">
        <v>171</v>
      </c>
      <c r="AB1712" s="59"/>
      <c r="AC1712" s="59"/>
      <c r="AD1712" s="59"/>
      <c r="AE1712" s="59"/>
      <c r="AG1712" s="7">
        <f>IF(Q1712&gt;0,RANK(Q1712,(N1712:P1712,Q1712:AE1712)),0)</f>
        <v>0</v>
      </c>
      <c r="AH1712" s="7">
        <f>IF(R1712&gt;0,RANK(R1712,(N1712:P1712,Q1712:AE1712)),0)</f>
        <v>0</v>
      </c>
      <c r="AI1712" s="7">
        <f>IF(T1712&gt;0,RANK(T1712,(N1712:P1712,Q1712:AE1712)),0)</f>
        <v>0</v>
      </c>
      <c r="AJ1712" s="7">
        <f>IF(S1712&gt;0,RANK(S1712,(N1712:P1712,Q1712:AE1712)),0)</f>
        <v>0</v>
      </c>
      <c r="AK1712" s="2">
        <f t="shared" si="648"/>
        <v>0</v>
      </c>
      <c r="AL1712" s="2">
        <f t="shared" si="649"/>
        <v>0</v>
      </c>
      <c r="AM1712" s="2">
        <f t="shared" si="650"/>
        <v>0</v>
      </c>
      <c r="AN1712" s="2">
        <f t="shared" si="651"/>
        <v>0</v>
      </c>
      <c r="AP1712" t="s">
        <v>1655</v>
      </c>
      <c r="AQ1712" t="s">
        <v>605</v>
      </c>
      <c r="AR1712" s="1">
        <v>2</v>
      </c>
      <c r="AS1712" s="1"/>
      <c r="AT1712" s="97">
        <v>40</v>
      </c>
      <c r="AU1712" s="99">
        <v>13</v>
      </c>
      <c r="AV1712" s="103">
        <f t="shared" si="652"/>
        <v>40013</v>
      </c>
      <c r="AW1712" s="1"/>
      <c r="AX1712" s="7" t="s">
        <v>1370</v>
      </c>
    </row>
    <row r="1713" spans="1:50" hidden="1" outlineLevel="1">
      <c r="A1713" t="s">
        <v>864</v>
      </c>
      <c r="B1713" t="s">
        <v>605</v>
      </c>
      <c r="C1713" s="1">
        <f t="shared" si="643"/>
        <v>10813</v>
      </c>
      <c r="D1713" s="7">
        <f>IF(N1713&gt;0, RANK(N1713,(N1713:P1713,Q1713:AE1713)),0)</f>
        <v>2</v>
      </c>
      <c r="E1713" s="7">
        <f>IF(O1713&gt;0,RANK(O1713,(N1713:P1713,Q1713:AE1713)),0)</f>
        <v>1</v>
      </c>
      <c r="F1713" s="7">
        <f>IF(P1713&gt;0,RANK(P1713,(N1713:P1713,Q1713:AE1713)),0)</f>
        <v>3</v>
      </c>
      <c r="G1713" s="1">
        <f t="shared" si="632"/>
        <v>933</v>
      </c>
      <c r="H1713" s="2">
        <f t="shared" si="633"/>
        <v>8.6285027281975402E-2</v>
      </c>
      <c r="I1713" s="2"/>
      <c r="J1713" s="2">
        <f t="shared" si="644"/>
        <v>0.44150559511698884</v>
      </c>
      <c r="K1713" s="2">
        <f t="shared" si="645"/>
        <v>0.52779062239896424</v>
      </c>
      <c r="L1713" s="2">
        <f t="shared" si="646"/>
        <v>1.6831591602700452E-2</v>
      </c>
      <c r="M1713" s="2">
        <f t="shared" si="647"/>
        <v>1.3872190881346474E-2</v>
      </c>
      <c r="N1713" s="59">
        <v>4774</v>
      </c>
      <c r="O1713" s="59">
        <v>5707</v>
      </c>
      <c r="P1713" s="59">
        <v>182</v>
      </c>
      <c r="Q1713" s="59"/>
      <c r="R1713" s="59"/>
      <c r="S1713" s="59"/>
      <c r="T1713" s="59"/>
      <c r="U1713" s="59"/>
      <c r="V1713" s="59"/>
      <c r="W1713" s="59"/>
      <c r="X1713" s="59"/>
      <c r="Y1713" s="59"/>
      <c r="Z1713" s="59"/>
      <c r="AA1713" s="59">
        <v>150</v>
      </c>
      <c r="AB1713" s="59"/>
      <c r="AC1713" s="59"/>
      <c r="AD1713" s="59"/>
      <c r="AE1713" s="59"/>
      <c r="AG1713" s="7">
        <f>IF(Q1713&gt;0,RANK(Q1713,(N1713:P1713,Q1713:AE1713)),0)</f>
        <v>0</v>
      </c>
      <c r="AH1713" s="7">
        <f>IF(R1713&gt;0,RANK(R1713,(N1713:P1713,Q1713:AE1713)),0)</f>
        <v>0</v>
      </c>
      <c r="AI1713" s="7">
        <f>IF(T1713&gt;0,RANK(T1713,(N1713:P1713,Q1713:AE1713)),0)</f>
        <v>0</v>
      </c>
      <c r="AJ1713" s="7">
        <f>IF(S1713&gt;0,RANK(S1713,(N1713:P1713,Q1713:AE1713)),0)</f>
        <v>0</v>
      </c>
      <c r="AK1713" s="2">
        <f t="shared" si="648"/>
        <v>0</v>
      </c>
      <c r="AL1713" s="2">
        <f t="shared" si="649"/>
        <v>0</v>
      </c>
      <c r="AM1713" s="2">
        <f t="shared" si="650"/>
        <v>0</v>
      </c>
      <c r="AN1713" s="2">
        <f t="shared" si="651"/>
        <v>0</v>
      </c>
      <c r="AP1713" t="s">
        <v>864</v>
      </c>
      <c r="AQ1713" t="s">
        <v>605</v>
      </c>
      <c r="AR1713" s="1">
        <v>3</v>
      </c>
      <c r="AS1713" s="1"/>
      <c r="AT1713" s="97">
        <v>40</v>
      </c>
      <c r="AU1713" s="99">
        <v>15</v>
      </c>
      <c r="AV1713" s="103">
        <f t="shared" si="652"/>
        <v>40015</v>
      </c>
      <c r="AW1713" s="1"/>
      <c r="AX1713" s="7" t="s">
        <v>1370</v>
      </c>
    </row>
    <row r="1714" spans="1:50" hidden="1" outlineLevel="1">
      <c r="A1714" t="s">
        <v>1598</v>
      </c>
      <c r="B1714" t="s">
        <v>605</v>
      </c>
      <c r="C1714" s="1">
        <f t="shared" si="643"/>
        <v>31132</v>
      </c>
      <c r="D1714" s="7">
        <f>IF(N1714&gt;0, RANK(N1714,(N1714:P1714,Q1714:AE1714)),0)</f>
        <v>2</v>
      </c>
      <c r="E1714" s="7">
        <f>IF(O1714&gt;0,RANK(O1714,(N1714:P1714,Q1714:AE1714)),0)</f>
        <v>1</v>
      </c>
      <c r="F1714" s="7">
        <f>IF(P1714&gt;0,RANK(P1714,(N1714:P1714,Q1714:AE1714)),0)</f>
        <v>3</v>
      </c>
      <c r="G1714" s="1">
        <f t="shared" si="632"/>
        <v>12571</v>
      </c>
      <c r="H1714" s="2">
        <f t="shared" si="633"/>
        <v>0.40379673647693692</v>
      </c>
      <c r="I1714" s="2"/>
      <c r="J1714" s="2">
        <f t="shared" si="644"/>
        <v>0.27817037132211231</v>
      </c>
      <c r="K1714" s="2">
        <f t="shared" si="645"/>
        <v>0.68196710779904923</v>
      </c>
      <c r="L1714" s="2">
        <f t="shared" si="646"/>
        <v>2.084671720416292E-2</v>
      </c>
      <c r="M1714" s="2">
        <f t="shared" si="647"/>
        <v>1.9015803674675539E-2</v>
      </c>
      <c r="N1714" s="59">
        <v>8660</v>
      </c>
      <c r="O1714" s="59">
        <v>21231</v>
      </c>
      <c r="P1714" s="59">
        <v>649</v>
      </c>
      <c r="Q1714" s="59"/>
      <c r="R1714" s="59"/>
      <c r="S1714" s="59"/>
      <c r="T1714" s="59"/>
      <c r="U1714" s="59"/>
      <c r="V1714" s="59"/>
      <c r="W1714" s="59"/>
      <c r="X1714" s="59"/>
      <c r="Y1714" s="59"/>
      <c r="Z1714" s="59"/>
      <c r="AA1714" s="59">
        <v>592</v>
      </c>
      <c r="AB1714" s="59"/>
      <c r="AC1714" s="59"/>
      <c r="AD1714" s="59"/>
      <c r="AE1714" s="59"/>
      <c r="AG1714" s="7">
        <f>IF(Q1714&gt;0,RANK(Q1714,(N1714:P1714,Q1714:AE1714)),0)</f>
        <v>0</v>
      </c>
      <c r="AH1714" s="7">
        <f>IF(R1714&gt;0,RANK(R1714,(N1714:P1714,Q1714:AE1714)),0)</f>
        <v>0</v>
      </c>
      <c r="AI1714" s="7">
        <f>IF(T1714&gt;0,RANK(T1714,(N1714:P1714,Q1714:AE1714)),0)</f>
        <v>0</v>
      </c>
      <c r="AJ1714" s="7">
        <f>IF(S1714&gt;0,RANK(S1714,(N1714:P1714,Q1714:AE1714)),0)</f>
        <v>0</v>
      </c>
      <c r="AK1714" s="2">
        <f t="shared" si="648"/>
        <v>0</v>
      </c>
      <c r="AL1714" s="2">
        <f t="shared" si="649"/>
        <v>0</v>
      </c>
      <c r="AM1714" s="2">
        <f t="shared" si="650"/>
        <v>0</v>
      </c>
      <c r="AN1714" s="2">
        <f t="shared" si="651"/>
        <v>0</v>
      </c>
      <c r="AP1714" t="s">
        <v>1598</v>
      </c>
      <c r="AQ1714" t="s">
        <v>605</v>
      </c>
      <c r="AR1714" s="1">
        <v>0</v>
      </c>
      <c r="AT1714" s="97">
        <v>40</v>
      </c>
      <c r="AU1714" s="99">
        <v>17</v>
      </c>
      <c r="AV1714" s="103">
        <f t="shared" si="652"/>
        <v>40017</v>
      </c>
      <c r="AX1714" s="7" t="s">
        <v>1370</v>
      </c>
    </row>
    <row r="1715" spans="1:50" hidden="1" outlineLevel="1">
      <c r="A1715" t="s">
        <v>1625</v>
      </c>
      <c r="B1715" t="s">
        <v>605</v>
      </c>
      <c r="C1715" s="1">
        <f t="shared" si="643"/>
        <v>17237</v>
      </c>
      <c r="D1715" s="7">
        <f>IF(N1715&gt;0, RANK(N1715,(N1715:P1715,Q1715:AE1715)),0)</f>
        <v>2</v>
      </c>
      <c r="E1715" s="7">
        <f>IF(O1715&gt;0,RANK(O1715,(N1715:P1715,Q1715:AE1715)),0)</f>
        <v>1</v>
      </c>
      <c r="F1715" s="7">
        <f>IF(P1715&gt;0,RANK(P1715,(N1715:P1715,Q1715:AE1715)),0)</f>
        <v>4</v>
      </c>
      <c r="G1715" s="1">
        <f t="shared" si="632"/>
        <v>697</v>
      </c>
      <c r="H1715" s="2">
        <f t="shared" si="633"/>
        <v>4.0436270812786446E-2</v>
      </c>
      <c r="I1715" s="2"/>
      <c r="J1715" s="2">
        <f t="shared" si="644"/>
        <v>0.46191332598480012</v>
      </c>
      <c r="K1715" s="2">
        <f t="shared" si="645"/>
        <v>0.50234959679758662</v>
      </c>
      <c r="L1715" s="2">
        <f t="shared" si="646"/>
        <v>1.4503683935719673E-2</v>
      </c>
      <c r="M1715" s="2">
        <f t="shared" si="647"/>
        <v>2.123339328189365E-2</v>
      </c>
      <c r="N1715" s="59">
        <v>7962</v>
      </c>
      <c r="O1715" s="59">
        <v>8659</v>
      </c>
      <c r="P1715" s="59">
        <v>250</v>
      </c>
      <c r="Q1715" s="59"/>
      <c r="R1715" s="59"/>
      <c r="S1715" s="59"/>
      <c r="T1715" s="59"/>
      <c r="U1715" s="59"/>
      <c r="V1715" s="59"/>
      <c r="W1715" s="59"/>
      <c r="X1715" s="59"/>
      <c r="Y1715" s="59"/>
      <c r="Z1715" s="59"/>
      <c r="AA1715" s="59">
        <v>366</v>
      </c>
      <c r="AB1715" s="59"/>
      <c r="AC1715" s="59"/>
      <c r="AD1715" s="59"/>
      <c r="AE1715" s="59"/>
      <c r="AG1715" s="7">
        <f>IF(Q1715&gt;0,RANK(Q1715,(N1715:P1715,Q1715:AE1715)),0)</f>
        <v>0</v>
      </c>
      <c r="AH1715" s="7">
        <f>IF(R1715&gt;0,RANK(R1715,(N1715:P1715,Q1715:AE1715)),0)</f>
        <v>0</v>
      </c>
      <c r="AI1715" s="7">
        <f>IF(T1715&gt;0,RANK(T1715,(N1715:P1715,Q1715:AE1715)),0)</f>
        <v>0</v>
      </c>
      <c r="AJ1715" s="7">
        <f>IF(S1715&gt;0,RANK(S1715,(N1715:P1715,Q1715:AE1715)),0)</f>
        <v>0</v>
      </c>
      <c r="AK1715" s="2">
        <f t="shared" si="648"/>
        <v>0</v>
      </c>
      <c r="AL1715" s="2">
        <f t="shared" si="649"/>
        <v>0</v>
      </c>
      <c r="AM1715" s="2">
        <f t="shared" si="650"/>
        <v>0</v>
      </c>
      <c r="AN1715" s="2">
        <f t="shared" si="651"/>
        <v>0</v>
      </c>
      <c r="AP1715" t="s">
        <v>1625</v>
      </c>
      <c r="AQ1715" t="s">
        <v>605</v>
      </c>
      <c r="AR1715" s="1">
        <v>4</v>
      </c>
      <c r="AT1715" s="97">
        <v>40</v>
      </c>
      <c r="AU1715" s="99">
        <v>19</v>
      </c>
      <c r="AV1715" s="103">
        <f t="shared" si="652"/>
        <v>40019</v>
      </c>
      <c r="AX1715" s="7" t="s">
        <v>1370</v>
      </c>
    </row>
    <row r="1716" spans="1:50" hidden="1" outlineLevel="1">
      <c r="A1716" t="s">
        <v>1396</v>
      </c>
      <c r="B1716" t="s">
        <v>605</v>
      </c>
      <c r="C1716" s="1">
        <f t="shared" si="643"/>
        <v>14385</v>
      </c>
      <c r="D1716" s="7">
        <f>IF(N1716&gt;0, RANK(N1716,(N1716:P1716,Q1716:AE1716)),0)</f>
        <v>1</v>
      </c>
      <c r="E1716" s="7">
        <f>IF(O1716&gt;0,RANK(O1716,(N1716:P1716,Q1716:AE1716)),0)</f>
        <v>2</v>
      </c>
      <c r="F1716" s="7">
        <f>IF(P1716&gt;0,RANK(P1716,(N1716:P1716,Q1716:AE1716)),0)</f>
        <v>3</v>
      </c>
      <c r="G1716" s="1">
        <f t="shared" si="632"/>
        <v>480</v>
      </c>
      <c r="H1716" s="2">
        <f t="shared" si="633"/>
        <v>3.3368091762252347E-2</v>
      </c>
      <c r="I1716" s="2"/>
      <c r="J1716" s="2">
        <f t="shared" si="644"/>
        <v>0.50024330900243308</v>
      </c>
      <c r="K1716" s="2">
        <f t="shared" si="645"/>
        <v>0.46687521724018072</v>
      </c>
      <c r="L1716" s="2">
        <f t="shared" si="646"/>
        <v>1.8908585331942996E-2</v>
      </c>
      <c r="M1716" s="2">
        <f t="shared" si="647"/>
        <v>1.3972888425443208E-2</v>
      </c>
      <c r="N1716" s="59">
        <v>7196</v>
      </c>
      <c r="O1716" s="59">
        <v>6716</v>
      </c>
      <c r="P1716" s="59">
        <v>272</v>
      </c>
      <c r="Q1716" s="59"/>
      <c r="R1716" s="59"/>
      <c r="S1716" s="59"/>
      <c r="T1716" s="59"/>
      <c r="U1716" s="59"/>
      <c r="V1716" s="59"/>
      <c r="W1716" s="59"/>
      <c r="X1716" s="59"/>
      <c r="Y1716" s="59"/>
      <c r="Z1716" s="59"/>
      <c r="AA1716" s="59">
        <v>201</v>
      </c>
      <c r="AB1716" s="59"/>
      <c r="AC1716" s="59"/>
      <c r="AD1716" s="59"/>
      <c r="AE1716" s="59"/>
      <c r="AG1716" s="7">
        <f>IF(Q1716&gt;0,RANK(Q1716,(N1716:P1716,Q1716:AE1716)),0)</f>
        <v>0</v>
      </c>
      <c r="AH1716" s="7">
        <f>IF(R1716&gt;0,RANK(R1716,(N1716:P1716,Q1716:AE1716)),0)</f>
        <v>0</v>
      </c>
      <c r="AI1716" s="7">
        <f>IF(T1716&gt;0,RANK(T1716,(N1716:P1716,Q1716:AE1716)),0)</f>
        <v>0</v>
      </c>
      <c r="AJ1716" s="7">
        <f>IF(S1716&gt;0,RANK(S1716,(N1716:P1716,Q1716:AE1716)),0)</f>
        <v>0</v>
      </c>
      <c r="AK1716" s="2">
        <f t="shared" si="648"/>
        <v>0</v>
      </c>
      <c r="AL1716" s="2">
        <f t="shared" si="649"/>
        <v>0</v>
      </c>
      <c r="AM1716" s="2">
        <f t="shared" si="650"/>
        <v>0</v>
      </c>
      <c r="AN1716" s="2">
        <f t="shared" si="651"/>
        <v>0</v>
      </c>
      <c r="AP1716" t="s">
        <v>1396</v>
      </c>
      <c r="AQ1716" t="s">
        <v>605</v>
      </c>
      <c r="AR1716" s="1">
        <v>2</v>
      </c>
      <c r="AT1716" s="97">
        <v>40</v>
      </c>
      <c r="AU1716" s="99">
        <v>21</v>
      </c>
      <c r="AV1716" s="103">
        <f t="shared" si="652"/>
        <v>40021</v>
      </c>
      <c r="AX1716" s="7" t="s">
        <v>1370</v>
      </c>
    </row>
    <row r="1717" spans="1:50" hidden="1" outlineLevel="1">
      <c r="A1717" t="s">
        <v>371</v>
      </c>
      <c r="B1717" t="s">
        <v>605</v>
      </c>
      <c r="C1717" s="1">
        <f t="shared" si="643"/>
        <v>5899</v>
      </c>
      <c r="D1717" s="7">
        <f>IF(N1717&gt;0, RANK(N1717,(N1717:P1717,Q1717:AE1717)),0)</f>
        <v>1</v>
      </c>
      <c r="E1717" s="7">
        <f>IF(O1717&gt;0,RANK(O1717,(N1717:P1717,Q1717:AE1717)),0)</f>
        <v>2</v>
      </c>
      <c r="F1717" s="7">
        <f>IF(P1717&gt;0,RANK(P1717,(N1717:P1717,Q1717:AE1717)),0)</f>
        <v>3</v>
      </c>
      <c r="G1717" s="1">
        <f t="shared" si="632"/>
        <v>1124</v>
      </c>
      <c r="H1717" s="2">
        <f t="shared" si="633"/>
        <v>0.19054076962196984</v>
      </c>
      <c r="I1717" s="2"/>
      <c r="J1717" s="2">
        <f t="shared" si="644"/>
        <v>0.58433632819121883</v>
      </c>
      <c r="K1717" s="2">
        <f t="shared" si="645"/>
        <v>0.39379555856924903</v>
      </c>
      <c r="L1717" s="2">
        <f t="shared" si="646"/>
        <v>1.2035938294626208E-2</v>
      </c>
      <c r="M1717" s="2">
        <f t="shared" si="647"/>
        <v>9.8321749449059304E-3</v>
      </c>
      <c r="N1717" s="59">
        <v>3447</v>
      </c>
      <c r="O1717" s="59">
        <v>2323</v>
      </c>
      <c r="P1717" s="59">
        <v>71</v>
      </c>
      <c r="Q1717" s="59"/>
      <c r="R1717" s="59"/>
      <c r="S1717" s="59"/>
      <c r="T1717" s="59"/>
      <c r="U1717" s="59"/>
      <c r="V1717" s="59"/>
      <c r="W1717" s="59"/>
      <c r="X1717" s="59"/>
      <c r="Y1717" s="59"/>
      <c r="Z1717" s="59"/>
      <c r="AA1717" s="59">
        <v>58</v>
      </c>
      <c r="AB1717" s="59"/>
      <c r="AC1717" s="59"/>
      <c r="AD1717" s="59"/>
      <c r="AE1717" s="59"/>
      <c r="AG1717" s="7">
        <f>IF(Q1717&gt;0,RANK(Q1717,(N1717:P1717,Q1717:AE1717)),0)</f>
        <v>0</v>
      </c>
      <c r="AH1717" s="7">
        <f>IF(R1717&gt;0,RANK(R1717,(N1717:P1717,Q1717:AE1717)),0)</f>
        <v>0</v>
      </c>
      <c r="AI1717" s="7">
        <f>IF(T1717&gt;0,RANK(T1717,(N1717:P1717,Q1717:AE1717)),0)</f>
        <v>0</v>
      </c>
      <c r="AJ1717" s="7">
        <f>IF(S1717&gt;0,RANK(S1717,(N1717:P1717,Q1717:AE1717)),0)</f>
        <v>0</v>
      </c>
      <c r="AK1717" s="2">
        <f t="shared" si="648"/>
        <v>0</v>
      </c>
      <c r="AL1717" s="2">
        <f t="shared" si="649"/>
        <v>0</v>
      </c>
      <c r="AM1717" s="2">
        <f t="shared" si="650"/>
        <v>0</v>
      </c>
      <c r="AN1717" s="2">
        <f t="shared" si="651"/>
        <v>0</v>
      </c>
      <c r="AP1717" t="s">
        <v>371</v>
      </c>
      <c r="AQ1717" t="s">
        <v>605</v>
      </c>
      <c r="AR1717" s="1">
        <v>2</v>
      </c>
      <c r="AT1717" s="97">
        <v>40</v>
      </c>
      <c r="AU1717" s="99">
        <v>23</v>
      </c>
      <c r="AV1717" s="103">
        <f t="shared" si="652"/>
        <v>40023</v>
      </c>
      <c r="AX1717" s="7" t="s">
        <v>1370</v>
      </c>
    </row>
    <row r="1718" spans="1:50" hidden="1" outlineLevel="1">
      <c r="A1718" t="s">
        <v>845</v>
      </c>
      <c r="B1718" t="s">
        <v>605</v>
      </c>
      <c r="C1718" s="1">
        <f t="shared" si="643"/>
        <v>1493</v>
      </c>
      <c r="D1718" s="7">
        <f>IF(N1718&gt;0, RANK(N1718,(N1718:P1718,Q1718:AE1718)),0)</f>
        <v>2</v>
      </c>
      <c r="E1718" s="7">
        <f>IF(O1718&gt;0,RANK(O1718,(N1718:P1718,Q1718:AE1718)),0)</f>
        <v>1</v>
      </c>
      <c r="F1718" s="7">
        <f>IF(P1718&gt;0,RANK(P1718,(N1718:P1718,Q1718:AE1718)),0)</f>
        <v>3</v>
      </c>
      <c r="G1718" s="1">
        <f t="shared" si="632"/>
        <v>598</v>
      </c>
      <c r="H1718" s="2">
        <f t="shared" si="633"/>
        <v>0.40053583389149366</v>
      </c>
      <c r="I1718" s="2"/>
      <c r="J1718" s="2">
        <f t="shared" si="644"/>
        <v>0.29068988613529806</v>
      </c>
      <c r="K1718" s="2">
        <f t="shared" si="645"/>
        <v>0.69122572002679172</v>
      </c>
      <c r="L1718" s="2">
        <f t="shared" si="646"/>
        <v>1.406563965170797E-2</v>
      </c>
      <c r="M1718" s="2">
        <f t="shared" si="647"/>
        <v>4.018754186202303E-3</v>
      </c>
      <c r="N1718" s="59">
        <v>434</v>
      </c>
      <c r="O1718" s="59">
        <v>1032</v>
      </c>
      <c r="P1718" s="59">
        <v>21</v>
      </c>
      <c r="Q1718" s="59"/>
      <c r="R1718" s="59"/>
      <c r="S1718" s="59"/>
      <c r="T1718" s="59"/>
      <c r="U1718" s="59"/>
      <c r="V1718" s="59"/>
      <c r="W1718" s="59"/>
      <c r="X1718" s="59"/>
      <c r="Y1718" s="59"/>
      <c r="Z1718" s="59"/>
      <c r="AA1718" s="59">
        <v>6</v>
      </c>
      <c r="AB1718" s="59"/>
      <c r="AC1718" s="59"/>
      <c r="AD1718" s="59"/>
      <c r="AE1718" s="59"/>
      <c r="AG1718" s="7">
        <f>IF(Q1718&gt;0,RANK(Q1718,(N1718:P1718,Q1718:AE1718)),0)</f>
        <v>0</v>
      </c>
      <c r="AH1718" s="7">
        <f>IF(R1718&gt;0,RANK(R1718,(N1718:P1718,Q1718:AE1718)),0)</f>
        <v>0</v>
      </c>
      <c r="AI1718" s="7">
        <f>IF(T1718&gt;0,RANK(T1718,(N1718:P1718,Q1718:AE1718)),0)</f>
        <v>0</v>
      </c>
      <c r="AJ1718" s="7">
        <f>IF(S1718&gt;0,RANK(S1718,(N1718:P1718,Q1718:AE1718)),0)</f>
        <v>0</v>
      </c>
      <c r="AK1718" s="2">
        <f t="shared" si="648"/>
        <v>0</v>
      </c>
      <c r="AL1718" s="2">
        <f t="shared" si="649"/>
        <v>0</v>
      </c>
      <c r="AM1718" s="2">
        <f t="shared" si="650"/>
        <v>0</v>
      </c>
      <c r="AN1718" s="2">
        <f t="shared" si="651"/>
        <v>0</v>
      </c>
      <c r="AP1718" t="s">
        <v>845</v>
      </c>
      <c r="AQ1718" t="s">
        <v>605</v>
      </c>
      <c r="AR1718">
        <v>3</v>
      </c>
      <c r="AT1718" s="97">
        <v>40</v>
      </c>
      <c r="AU1718" s="99">
        <v>25</v>
      </c>
      <c r="AV1718" s="103">
        <f t="shared" si="652"/>
        <v>40025</v>
      </c>
      <c r="AX1718" s="7" t="s">
        <v>1370</v>
      </c>
    </row>
    <row r="1719" spans="1:50" hidden="1" outlineLevel="1">
      <c r="A1719" t="s">
        <v>1578</v>
      </c>
      <c r="B1719" t="s">
        <v>605</v>
      </c>
      <c r="C1719" s="1">
        <f t="shared" si="643"/>
        <v>74967</v>
      </c>
      <c r="D1719" s="7">
        <f>IF(N1719&gt;0, RANK(N1719,(N1719:P1719,Q1719:AE1719)),0)</f>
        <v>2</v>
      </c>
      <c r="E1719" s="7">
        <f>IF(O1719&gt;0,RANK(O1719,(N1719:P1719,Q1719:AE1719)),0)</f>
        <v>1</v>
      </c>
      <c r="F1719" s="7">
        <f>IF(P1719&gt;0,RANK(P1719,(N1719:P1719,Q1719:AE1719)),0)</f>
        <v>4</v>
      </c>
      <c r="G1719" s="1">
        <f t="shared" si="632"/>
        <v>17273</v>
      </c>
      <c r="H1719" s="2">
        <f t="shared" si="633"/>
        <v>0.23040804620699776</v>
      </c>
      <c r="I1719" s="2"/>
      <c r="J1719" s="2">
        <f t="shared" si="644"/>
        <v>0.36013179132151479</v>
      </c>
      <c r="K1719" s="2">
        <f t="shared" si="645"/>
        <v>0.59053983752851258</v>
      </c>
      <c r="L1719" s="2">
        <f t="shared" si="646"/>
        <v>1.9328504541998481E-2</v>
      </c>
      <c r="M1719" s="2">
        <f t="shared" si="647"/>
        <v>2.9999866607974202E-2</v>
      </c>
      <c r="N1719" s="59">
        <v>26998</v>
      </c>
      <c r="O1719" s="59">
        <v>44271</v>
      </c>
      <c r="P1719" s="59">
        <v>1449</v>
      </c>
      <c r="Q1719" s="59"/>
      <c r="R1719" s="59"/>
      <c r="S1719" s="59"/>
      <c r="T1719" s="59"/>
      <c r="U1719" s="59"/>
      <c r="V1719" s="59"/>
      <c r="W1719" s="59"/>
      <c r="X1719" s="59"/>
      <c r="Y1719" s="59"/>
      <c r="Z1719" s="59"/>
      <c r="AA1719" s="59">
        <v>2249</v>
      </c>
      <c r="AB1719" s="59"/>
      <c r="AC1719" s="59"/>
      <c r="AD1719" s="59"/>
      <c r="AE1719" s="59"/>
      <c r="AG1719" s="7">
        <f>IF(Q1719&gt;0,RANK(Q1719,(N1719:P1719,Q1719:AE1719)),0)</f>
        <v>0</v>
      </c>
      <c r="AH1719" s="7">
        <f>IF(R1719&gt;0,RANK(R1719,(N1719:P1719,Q1719:AE1719)),0)</f>
        <v>0</v>
      </c>
      <c r="AI1719" s="7">
        <f>IF(T1719&gt;0,RANK(T1719,(N1719:P1719,Q1719:AE1719)),0)</f>
        <v>0</v>
      </c>
      <c r="AJ1719" s="7">
        <f>IF(S1719&gt;0,RANK(S1719,(N1719:P1719,Q1719:AE1719)),0)</f>
        <v>0</v>
      </c>
      <c r="AK1719" s="2">
        <f t="shared" si="648"/>
        <v>0</v>
      </c>
      <c r="AL1719" s="2">
        <f t="shared" si="649"/>
        <v>0</v>
      </c>
      <c r="AM1719" s="2">
        <f t="shared" si="650"/>
        <v>0</v>
      </c>
      <c r="AN1719" s="2">
        <f t="shared" si="651"/>
        <v>0</v>
      </c>
      <c r="AP1719" t="s">
        <v>1578</v>
      </c>
      <c r="AQ1719" t="s">
        <v>605</v>
      </c>
      <c r="AR1719">
        <v>4</v>
      </c>
      <c r="AT1719" s="97">
        <v>40</v>
      </c>
      <c r="AU1719" s="99">
        <v>27</v>
      </c>
      <c r="AV1719" s="103">
        <f t="shared" si="652"/>
        <v>40027</v>
      </c>
      <c r="AX1719" s="7" t="s">
        <v>1370</v>
      </c>
    </row>
    <row r="1720" spans="1:50" hidden="1" outlineLevel="1">
      <c r="A1720" t="s">
        <v>741</v>
      </c>
      <c r="B1720" t="s">
        <v>605</v>
      </c>
      <c r="C1720" s="1">
        <f t="shared" si="643"/>
        <v>2565</v>
      </c>
      <c r="D1720" s="7">
        <f>IF(N1720&gt;0, RANK(N1720,(N1720:P1720,Q1720:AE1720)),0)</f>
        <v>1</v>
      </c>
      <c r="E1720" s="7">
        <f>IF(O1720&gt;0,RANK(O1720,(N1720:P1720,Q1720:AE1720)),0)</f>
        <v>2</v>
      </c>
      <c r="F1720" s="7">
        <f>IF(P1720&gt;0,RANK(P1720,(N1720:P1720,Q1720:AE1720)),0)</f>
        <v>3</v>
      </c>
      <c r="G1720" s="1">
        <f t="shared" si="632"/>
        <v>334</v>
      </c>
      <c r="H1720" s="2">
        <f t="shared" si="633"/>
        <v>0.13021442495126706</v>
      </c>
      <c r="I1720" s="2"/>
      <c r="J1720" s="2">
        <f t="shared" si="644"/>
        <v>0.55165692007797273</v>
      </c>
      <c r="K1720" s="2">
        <f t="shared" si="645"/>
        <v>0.42144249512670567</v>
      </c>
      <c r="L1720" s="2">
        <f t="shared" si="646"/>
        <v>1.5204678362573099E-2</v>
      </c>
      <c r="M1720" s="2">
        <f t="shared" si="647"/>
        <v>1.1695906432748492E-2</v>
      </c>
      <c r="N1720" s="59">
        <v>1415</v>
      </c>
      <c r="O1720" s="59">
        <v>1081</v>
      </c>
      <c r="P1720" s="59">
        <v>39</v>
      </c>
      <c r="Q1720" s="59"/>
      <c r="R1720" s="59"/>
      <c r="S1720" s="59"/>
      <c r="T1720" s="59"/>
      <c r="U1720" s="59"/>
      <c r="V1720" s="59"/>
      <c r="W1720" s="59"/>
      <c r="X1720" s="59"/>
      <c r="Y1720" s="59"/>
      <c r="Z1720" s="59"/>
      <c r="AA1720" s="59">
        <v>30</v>
      </c>
      <c r="AB1720" s="59"/>
      <c r="AC1720" s="59"/>
      <c r="AD1720" s="59"/>
      <c r="AE1720" s="59"/>
      <c r="AG1720" s="7">
        <f>IF(Q1720&gt;0,RANK(Q1720,(N1720:P1720,Q1720:AE1720)),0)</f>
        <v>0</v>
      </c>
      <c r="AH1720" s="7">
        <f>IF(R1720&gt;0,RANK(R1720,(N1720:P1720,Q1720:AE1720)),0)</f>
        <v>0</v>
      </c>
      <c r="AI1720" s="7">
        <f>IF(T1720&gt;0,RANK(T1720,(N1720:P1720,Q1720:AE1720)),0)</f>
        <v>0</v>
      </c>
      <c r="AJ1720" s="7">
        <f>IF(S1720&gt;0,RANK(S1720,(N1720:P1720,Q1720:AE1720)),0)</f>
        <v>0</v>
      </c>
      <c r="AK1720" s="2">
        <f t="shared" si="648"/>
        <v>0</v>
      </c>
      <c r="AL1720" s="2">
        <f t="shared" si="649"/>
        <v>0</v>
      </c>
      <c r="AM1720" s="2">
        <f t="shared" si="650"/>
        <v>0</v>
      </c>
      <c r="AN1720" s="2">
        <f t="shared" si="651"/>
        <v>0</v>
      </c>
      <c r="AP1720" t="s">
        <v>741</v>
      </c>
      <c r="AQ1720" t="s">
        <v>605</v>
      </c>
      <c r="AR1720">
        <v>2</v>
      </c>
      <c r="AT1720" s="97">
        <v>40</v>
      </c>
      <c r="AU1720" s="99">
        <v>29</v>
      </c>
      <c r="AV1720" s="103">
        <f t="shared" si="652"/>
        <v>40029</v>
      </c>
      <c r="AX1720" s="7" t="s">
        <v>1370</v>
      </c>
    </row>
    <row r="1721" spans="1:50" hidden="1" outlineLevel="1">
      <c r="A1721" t="s">
        <v>1591</v>
      </c>
      <c r="B1721" t="s">
        <v>605</v>
      </c>
      <c r="C1721" s="1">
        <f t="shared" si="643"/>
        <v>33401</v>
      </c>
      <c r="D1721" s="7">
        <f>IF(N1721&gt;0, RANK(N1721,(N1721:P1721,Q1721:AE1721)),0)</f>
        <v>2</v>
      </c>
      <c r="E1721" s="7">
        <f>IF(O1721&gt;0,RANK(O1721,(N1721:P1721,Q1721:AE1721)),0)</f>
        <v>1</v>
      </c>
      <c r="F1721" s="7">
        <f>IF(P1721&gt;0,RANK(P1721,(N1721:P1721,Q1721:AE1721)),0)</f>
        <v>3</v>
      </c>
      <c r="G1721" s="1">
        <f t="shared" si="632"/>
        <v>10626</v>
      </c>
      <c r="H1721" s="2">
        <f t="shared" si="633"/>
        <v>0.31813418759917367</v>
      </c>
      <c r="I1721" s="2"/>
      <c r="J1721" s="2">
        <f t="shared" si="644"/>
        <v>0.32777461752642134</v>
      </c>
      <c r="K1721" s="2">
        <f t="shared" si="645"/>
        <v>0.64590880512559501</v>
      </c>
      <c r="L1721" s="2">
        <f t="shared" si="646"/>
        <v>1.4131313433729529E-2</v>
      </c>
      <c r="M1721" s="2">
        <f t="shared" si="647"/>
        <v>1.218526391425412E-2</v>
      </c>
      <c r="N1721" s="59">
        <v>10948</v>
      </c>
      <c r="O1721" s="59">
        <v>21574</v>
      </c>
      <c r="P1721" s="59">
        <v>472</v>
      </c>
      <c r="Q1721" s="59"/>
      <c r="R1721" s="59"/>
      <c r="S1721" s="59"/>
      <c r="T1721" s="59"/>
      <c r="U1721" s="59"/>
      <c r="V1721" s="59"/>
      <c r="W1721" s="59"/>
      <c r="X1721" s="59"/>
      <c r="Y1721" s="59"/>
      <c r="Z1721" s="59"/>
      <c r="AA1721" s="59">
        <v>407</v>
      </c>
      <c r="AB1721" s="59"/>
      <c r="AC1721" s="59"/>
      <c r="AD1721" s="59"/>
      <c r="AE1721" s="59"/>
      <c r="AG1721" s="7">
        <f>IF(Q1721&gt;0,RANK(Q1721,(N1721:P1721,Q1721:AE1721)),0)</f>
        <v>0</v>
      </c>
      <c r="AH1721" s="7">
        <f>IF(R1721&gt;0,RANK(R1721,(N1721:P1721,Q1721:AE1721)),0)</f>
        <v>0</v>
      </c>
      <c r="AI1721" s="7">
        <f>IF(T1721&gt;0,RANK(T1721,(N1721:P1721,Q1721:AE1721)),0)</f>
        <v>0</v>
      </c>
      <c r="AJ1721" s="7">
        <f>IF(S1721&gt;0,RANK(S1721,(N1721:P1721,Q1721:AE1721)),0)</f>
        <v>0</v>
      </c>
      <c r="AK1721" s="2">
        <f t="shared" si="648"/>
        <v>0</v>
      </c>
      <c r="AL1721" s="2">
        <f t="shared" si="649"/>
        <v>0</v>
      </c>
      <c r="AM1721" s="2">
        <f t="shared" si="650"/>
        <v>0</v>
      </c>
      <c r="AN1721" s="2">
        <f t="shared" si="651"/>
        <v>0</v>
      </c>
      <c r="AP1721" t="s">
        <v>1591</v>
      </c>
      <c r="AQ1721" t="s">
        <v>605</v>
      </c>
      <c r="AR1721">
        <v>4</v>
      </c>
      <c r="AT1721" s="97">
        <v>40</v>
      </c>
      <c r="AU1721" s="99">
        <v>31</v>
      </c>
      <c r="AV1721" s="103">
        <f t="shared" si="652"/>
        <v>40031</v>
      </c>
      <c r="AX1721" s="7" t="s">
        <v>1370</v>
      </c>
    </row>
    <row r="1722" spans="1:50" hidden="1" outlineLevel="1">
      <c r="A1722" t="s">
        <v>1218</v>
      </c>
      <c r="B1722" t="s">
        <v>605</v>
      </c>
      <c r="C1722" s="1">
        <f t="shared" si="643"/>
        <v>2892</v>
      </c>
      <c r="D1722" s="7">
        <f>IF(N1722&gt;0, RANK(N1722,(N1722:P1722,Q1722:AE1722)),0)</f>
        <v>2</v>
      </c>
      <c r="E1722" s="7">
        <f>IF(O1722&gt;0,RANK(O1722,(N1722:P1722,Q1722:AE1722)),0)</f>
        <v>1</v>
      </c>
      <c r="F1722" s="7">
        <f>IF(P1722&gt;0,RANK(P1722,(N1722:P1722,Q1722:AE1722)),0)</f>
        <v>3</v>
      </c>
      <c r="G1722" s="1">
        <f t="shared" si="632"/>
        <v>201</v>
      </c>
      <c r="H1722" s="2">
        <f t="shared" si="633"/>
        <v>6.9502074688796683E-2</v>
      </c>
      <c r="I1722" s="2"/>
      <c r="J1722" s="2">
        <f t="shared" si="644"/>
        <v>0.45055325034578148</v>
      </c>
      <c r="K1722" s="2">
        <f t="shared" si="645"/>
        <v>0.52005532503457819</v>
      </c>
      <c r="L1722" s="2">
        <f t="shared" si="646"/>
        <v>1.5214384508990318E-2</v>
      </c>
      <c r="M1722" s="2">
        <f t="shared" si="647"/>
        <v>1.4177040110650076E-2</v>
      </c>
      <c r="N1722" s="59">
        <v>1303</v>
      </c>
      <c r="O1722" s="59">
        <v>1504</v>
      </c>
      <c r="P1722" s="59">
        <v>44</v>
      </c>
      <c r="Q1722" s="59"/>
      <c r="R1722" s="59"/>
      <c r="S1722" s="59"/>
      <c r="T1722" s="59"/>
      <c r="U1722" s="59"/>
      <c r="V1722" s="59"/>
      <c r="W1722" s="59"/>
      <c r="X1722" s="59"/>
      <c r="Y1722" s="59"/>
      <c r="Z1722" s="59"/>
      <c r="AA1722" s="59">
        <v>41</v>
      </c>
      <c r="AB1722" s="59"/>
      <c r="AC1722" s="59"/>
      <c r="AD1722" s="59"/>
      <c r="AE1722" s="59"/>
      <c r="AG1722" s="7">
        <f>IF(Q1722&gt;0,RANK(Q1722,(N1722:P1722,Q1722:AE1722)),0)</f>
        <v>0</v>
      </c>
      <c r="AH1722" s="7">
        <f>IF(R1722&gt;0,RANK(R1722,(N1722:P1722,Q1722:AE1722)),0)</f>
        <v>0</v>
      </c>
      <c r="AI1722" s="7">
        <f>IF(T1722&gt;0,RANK(T1722,(N1722:P1722,Q1722:AE1722)),0)</f>
        <v>0</v>
      </c>
      <c r="AJ1722" s="7">
        <f>IF(S1722&gt;0,RANK(S1722,(N1722:P1722,Q1722:AE1722)),0)</f>
        <v>0</v>
      </c>
      <c r="AK1722" s="2">
        <f t="shared" si="648"/>
        <v>0</v>
      </c>
      <c r="AL1722" s="2">
        <f t="shared" si="649"/>
        <v>0</v>
      </c>
      <c r="AM1722" s="2">
        <f t="shared" si="650"/>
        <v>0</v>
      </c>
      <c r="AN1722" s="2">
        <f t="shared" si="651"/>
        <v>0</v>
      </c>
      <c r="AP1722" t="s">
        <v>1218</v>
      </c>
      <c r="AQ1722" t="s">
        <v>605</v>
      </c>
      <c r="AR1722">
        <v>4</v>
      </c>
      <c r="AT1722" s="97">
        <v>40</v>
      </c>
      <c r="AU1722" s="99">
        <v>33</v>
      </c>
      <c r="AV1722" s="103">
        <f t="shared" si="652"/>
        <v>40033</v>
      </c>
      <c r="AX1722" s="7" t="s">
        <v>1370</v>
      </c>
    </row>
    <row r="1723" spans="1:50" hidden="1" outlineLevel="1">
      <c r="A1723" t="s">
        <v>1803</v>
      </c>
      <c r="B1723" t="s">
        <v>605</v>
      </c>
      <c r="C1723" s="1">
        <f t="shared" si="643"/>
        <v>5843</v>
      </c>
      <c r="D1723" s="7">
        <f>IF(N1723&gt;0, RANK(N1723,(N1723:P1723,Q1723:AE1723)),0)</f>
        <v>2</v>
      </c>
      <c r="E1723" s="7">
        <f>IF(O1723&gt;0,RANK(O1723,(N1723:P1723,Q1723:AE1723)),0)</f>
        <v>1</v>
      </c>
      <c r="F1723" s="7">
        <f>IF(P1723&gt;0,RANK(P1723,(N1723:P1723,Q1723:AE1723)),0)</f>
        <v>3</v>
      </c>
      <c r="G1723" s="1">
        <f t="shared" si="632"/>
        <v>46</v>
      </c>
      <c r="H1723" s="2">
        <f t="shared" si="633"/>
        <v>7.8726681499229848E-3</v>
      </c>
      <c r="I1723" s="2"/>
      <c r="J1723" s="2">
        <f t="shared" si="644"/>
        <v>0.48245764162245419</v>
      </c>
      <c r="K1723" s="2">
        <f t="shared" si="645"/>
        <v>0.49033030977237718</v>
      </c>
      <c r="L1723" s="2">
        <f t="shared" si="646"/>
        <v>1.574533629984597E-2</v>
      </c>
      <c r="M1723" s="2">
        <f t="shared" si="647"/>
        <v>1.1466712305322656E-2</v>
      </c>
      <c r="N1723" s="59">
        <v>2819</v>
      </c>
      <c r="O1723" s="59">
        <v>2865</v>
      </c>
      <c r="P1723" s="59">
        <v>92</v>
      </c>
      <c r="Q1723" s="59"/>
      <c r="R1723" s="59"/>
      <c r="S1723" s="59"/>
      <c r="T1723" s="59"/>
      <c r="U1723" s="59"/>
      <c r="V1723" s="59"/>
      <c r="W1723" s="59"/>
      <c r="X1723" s="59"/>
      <c r="Y1723" s="59"/>
      <c r="Z1723" s="59"/>
      <c r="AA1723" s="59">
        <v>67</v>
      </c>
      <c r="AB1723" s="59"/>
      <c r="AC1723" s="59"/>
      <c r="AD1723" s="59"/>
      <c r="AE1723" s="59"/>
      <c r="AG1723" s="7">
        <f>IF(Q1723&gt;0,RANK(Q1723,(N1723:P1723,Q1723:AE1723)),0)</f>
        <v>0</v>
      </c>
      <c r="AH1723" s="7">
        <f>IF(R1723&gt;0,RANK(R1723,(N1723:P1723,Q1723:AE1723)),0)</f>
        <v>0</v>
      </c>
      <c r="AI1723" s="7">
        <f>IF(T1723&gt;0,RANK(T1723,(N1723:P1723,Q1723:AE1723)),0)</f>
        <v>0</v>
      </c>
      <c r="AJ1723" s="7">
        <f>IF(S1723&gt;0,RANK(S1723,(N1723:P1723,Q1723:AE1723)),0)</f>
        <v>0</v>
      </c>
      <c r="AK1723" s="2">
        <f t="shared" si="648"/>
        <v>0</v>
      </c>
      <c r="AL1723" s="2">
        <f t="shared" si="649"/>
        <v>0</v>
      </c>
      <c r="AM1723" s="2">
        <f t="shared" si="650"/>
        <v>0</v>
      </c>
      <c r="AN1723" s="2">
        <f t="shared" si="651"/>
        <v>0</v>
      </c>
      <c r="AP1723" t="s">
        <v>1803</v>
      </c>
      <c r="AQ1723" t="s">
        <v>605</v>
      </c>
      <c r="AR1723">
        <v>2</v>
      </c>
      <c r="AT1723" s="97">
        <v>40</v>
      </c>
      <c r="AU1723" s="99">
        <v>35</v>
      </c>
      <c r="AV1723" s="103">
        <f t="shared" si="652"/>
        <v>40035</v>
      </c>
      <c r="AX1723" s="7" t="s">
        <v>1370</v>
      </c>
    </row>
    <row r="1724" spans="1:50" hidden="1" outlineLevel="1">
      <c r="A1724" t="s">
        <v>1086</v>
      </c>
      <c r="B1724" t="s">
        <v>605</v>
      </c>
      <c r="C1724" s="1">
        <f t="shared" si="643"/>
        <v>23783</v>
      </c>
      <c r="D1724" s="7">
        <f>IF(N1724&gt;0, RANK(N1724,(N1724:P1724,Q1724:AE1724)),0)</f>
        <v>2</v>
      </c>
      <c r="E1724" s="7">
        <f>IF(O1724&gt;0,RANK(O1724,(N1724:P1724,Q1724:AE1724)),0)</f>
        <v>1</v>
      </c>
      <c r="F1724" s="7">
        <f>IF(P1724&gt;0,RANK(P1724,(N1724:P1724,Q1724:AE1724)),0)</f>
        <v>4</v>
      </c>
      <c r="G1724" s="1">
        <f t="shared" si="632"/>
        <v>3592</v>
      </c>
      <c r="H1724" s="2">
        <f t="shared" si="633"/>
        <v>0.15103224992641803</v>
      </c>
      <c r="I1724" s="2"/>
      <c r="J1724" s="2">
        <f t="shared" si="644"/>
        <v>0.40802253710633646</v>
      </c>
      <c r="K1724" s="2">
        <f t="shared" si="645"/>
        <v>0.55905478703275446</v>
      </c>
      <c r="L1724" s="2">
        <f t="shared" si="646"/>
        <v>1.5683471387125256E-2</v>
      </c>
      <c r="M1724" s="2">
        <f t="shared" si="647"/>
        <v>1.7239204473783878E-2</v>
      </c>
      <c r="N1724" s="59">
        <v>9704</v>
      </c>
      <c r="O1724" s="59">
        <v>13296</v>
      </c>
      <c r="P1724" s="59">
        <v>373</v>
      </c>
      <c r="Q1724" s="59"/>
      <c r="R1724" s="59"/>
      <c r="S1724" s="59"/>
      <c r="T1724" s="59"/>
      <c r="U1724" s="59"/>
      <c r="V1724" s="59"/>
      <c r="W1724" s="59"/>
      <c r="X1724" s="59"/>
      <c r="Y1724" s="59"/>
      <c r="Z1724" s="59"/>
      <c r="AA1724" s="59">
        <v>410</v>
      </c>
      <c r="AB1724" s="59"/>
      <c r="AC1724" s="59"/>
      <c r="AD1724" s="59"/>
      <c r="AE1724" s="59"/>
      <c r="AG1724" s="7">
        <f>IF(Q1724&gt;0,RANK(Q1724,(N1724:P1724,Q1724:AE1724)),0)</f>
        <v>0</v>
      </c>
      <c r="AH1724" s="7">
        <f>IF(R1724&gt;0,RANK(R1724,(N1724:P1724,Q1724:AE1724)),0)</f>
        <v>0</v>
      </c>
      <c r="AI1724" s="7">
        <f>IF(T1724&gt;0,RANK(T1724,(N1724:P1724,Q1724:AE1724)),0)</f>
        <v>0</v>
      </c>
      <c r="AJ1724" s="7">
        <f>IF(S1724&gt;0,RANK(S1724,(N1724:P1724,Q1724:AE1724)),0)</f>
        <v>0</v>
      </c>
      <c r="AK1724" s="2">
        <f t="shared" si="648"/>
        <v>0</v>
      </c>
      <c r="AL1724" s="2">
        <f t="shared" si="649"/>
        <v>0</v>
      </c>
      <c r="AM1724" s="2">
        <f t="shared" si="650"/>
        <v>0</v>
      </c>
      <c r="AN1724" s="2">
        <f t="shared" si="651"/>
        <v>0</v>
      </c>
      <c r="AP1724" t="s">
        <v>1086</v>
      </c>
      <c r="AQ1724" t="s">
        <v>605</v>
      </c>
      <c r="AR1724">
        <v>0</v>
      </c>
      <c r="AT1724" s="97">
        <v>40</v>
      </c>
      <c r="AU1724" s="99">
        <v>37</v>
      </c>
      <c r="AV1724" s="103">
        <f t="shared" si="652"/>
        <v>40037</v>
      </c>
      <c r="AX1724" s="7" t="s">
        <v>1370</v>
      </c>
    </row>
    <row r="1725" spans="1:50" hidden="1" outlineLevel="1">
      <c r="A1725" t="s">
        <v>302</v>
      </c>
      <c r="B1725" t="s">
        <v>605</v>
      </c>
      <c r="C1725" s="1">
        <f t="shared" si="643"/>
        <v>11216</v>
      </c>
      <c r="D1725" s="7">
        <f>IF(N1725&gt;0, RANK(N1725,(N1725:P1725,Q1725:AE1725)),0)</f>
        <v>2</v>
      </c>
      <c r="E1725" s="7">
        <f>IF(O1725&gt;0,RANK(O1725,(N1725:P1725,Q1725:AE1725)),0)</f>
        <v>1</v>
      </c>
      <c r="F1725" s="7">
        <f>IF(P1725&gt;0,RANK(P1725,(N1725:P1725,Q1725:AE1725)),0)</f>
        <v>3</v>
      </c>
      <c r="G1725" s="1">
        <f t="shared" si="632"/>
        <v>3498</v>
      </c>
      <c r="H1725" s="2">
        <f t="shared" si="633"/>
        <v>0.31187589158345219</v>
      </c>
      <c r="I1725" s="2"/>
      <c r="J1725" s="2">
        <f t="shared" si="644"/>
        <v>0.32944008559201143</v>
      </c>
      <c r="K1725" s="2">
        <f t="shared" si="645"/>
        <v>0.64131597717546363</v>
      </c>
      <c r="L1725" s="2">
        <f t="shared" si="646"/>
        <v>1.4889443651925821E-2</v>
      </c>
      <c r="M1725" s="2">
        <f t="shared" si="647"/>
        <v>1.435449358059912E-2</v>
      </c>
      <c r="N1725" s="59">
        <v>3695</v>
      </c>
      <c r="O1725" s="59">
        <v>7193</v>
      </c>
      <c r="P1725" s="59">
        <v>167</v>
      </c>
      <c r="Q1725" s="59"/>
      <c r="R1725" s="59"/>
      <c r="S1725" s="59"/>
      <c r="T1725" s="59"/>
      <c r="U1725" s="59"/>
      <c r="V1725" s="59"/>
      <c r="W1725" s="59"/>
      <c r="X1725" s="59"/>
      <c r="Y1725" s="59"/>
      <c r="Z1725" s="59"/>
      <c r="AA1725" s="59">
        <v>161</v>
      </c>
      <c r="AB1725" s="59"/>
      <c r="AC1725" s="59"/>
      <c r="AD1725" s="59"/>
      <c r="AE1725" s="59"/>
      <c r="AG1725" s="7">
        <f>IF(Q1725&gt;0,RANK(Q1725,(N1725:P1725,Q1725:AE1725)),0)</f>
        <v>0</v>
      </c>
      <c r="AH1725" s="7">
        <f>IF(R1725&gt;0,RANK(R1725,(N1725:P1725,Q1725:AE1725)),0)</f>
        <v>0</v>
      </c>
      <c r="AI1725" s="7">
        <f>IF(T1725&gt;0,RANK(T1725,(N1725:P1725,Q1725:AE1725)),0)</f>
        <v>0</v>
      </c>
      <c r="AJ1725" s="7">
        <f>IF(S1725&gt;0,RANK(S1725,(N1725:P1725,Q1725:AE1725)),0)</f>
        <v>0</v>
      </c>
      <c r="AK1725" s="2">
        <f t="shared" si="648"/>
        <v>0</v>
      </c>
      <c r="AL1725" s="2">
        <f t="shared" si="649"/>
        <v>0</v>
      </c>
      <c r="AM1725" s="2">
        <f t="shared" si="650"/>
        <v>0</v>
      </c>
      <c r="AN1725" s="2">
        <f t="shared" si="651"/>
        <v>0</v>
      </c>
      <c r="AP1725" t="s">
        <v>302</v>
      </c>
      <c r="AQ1725" t="s">
        <v>605</v>
      </c>
      <c r="AR1725">
        <v>3</v>
      </c>
      <c r="AT1725" s="97">
        <v>40</v>
      </c>
      <c r="AU1725" s="99">
        <v>39</v>
      </c>
      <c r="AV1725" s="103">
        <f t="shared" si="652"/>
        <v>40039</v>
      </c>
      <c r="AX1725" s="7" t="s">
        <v>1370</v>
      </c>
    </row>
    <row r="1726" spans="1:50" hidden="1" outlineLevel="1">
      <c r="A1726" t="s">
        <v>327</v>
      </c>
      <c r="B1726" t="s">
        <v>605</v>
      </c>
      <c r="C1726" s="1">
        <f t="shared" si="643"/>
        <v>11529</v>
      </c>
      <c r="D1726" s="7">
        <f>IF(N1726&gt;0, RANK(N1726,(N1726:P1726,Q1726:AE1726)),0)</f>
        <v>2</v>
      </c>
      <c r="E1726" s="7">
        <f>IF(O1726&gt;0,RANK(O1726,(N1726:P1726,Q1726:AE1726)),0)</f>
        <v>1</v>
      </c>
      <c r="F1726" s="7">
        <f>IF(P1726&gt;0,RANK(P1726,(N1726:P1726,Q1726:AE1726)),0)</f>
        <v>3</v>
      </c>
      <c r="G1726" s="1">
        <f t="shared" si="632"/>
        <v>1378</v>
      </c>
      <c r="H1726" s="2">
        <f t="shared" si="633"/>
        <v>0.11952467690172608</v>
      </c>
      <c r="I1726" s="2"/>
      <c r="J1726" s="2">
        <f t="shared" si="644"/>
        <v>0.42371411223870242</v>
      </c>
      <c r="K1726" s="2">
        <f t="shared" si="645"/>
        <v>0.54323878914042845</v>
      </c>
      <c r="L1726" s="2">
        <f t="shared" si="646"/>
        <v>1.95160031225605E-2</v>
      </c>
      <c r="M1726" s="2">
        <f t="shared" si="647"/>
        <v>1.3531095498308575E-2</v>
      </c>
      <c r="N1726" s="59">
        <v>4885</v>
      </c>
      <c r="O1726" s="59">
        <v>6263</v>
      </c>
      <c r="P1726" s="59">
        <v>225</v>
      </c>
      <c r="Q1726" s="59"/>
      <c r="R1726" s="59"/>
      <c r="S1726" s="59"/>
      <c r="T1726" s="59"/>
      <c r="U1726" s="59"/>
      <c r="V1726" s="59"/>
      <c r="W1726" s="59"/>
      <c r="X1726" s="59"/>
      <c r="Y1726" s="59"/>
      <c r="Z1726" s="59"/>
      <c r="AA1726" s="59">
        <v>156</v>
      </c>
      <c r="AB1726" s="59"/>
      <c r="AC1726" s="59"/>
      <c r="AD1726" s="59"/>
      <c r="AE1726" s="59"/>
      <c r="AG1726" s="7">
        <f>IF(Q1726&gt;0,RANK(Q1726,(N1726:P1726,Q1726:AE1726)),0)</f>
        <v>0</v>
      </c>
      <c r="AH1726" s="7">
        <f>IF(R1726&gt;0,RANK(R1726,(N1726:P1726,Q1726:AE1726)),0)</f>
        <v>0</v>
      </c>
      <c r="AI1726" s="7">
        <f>IF(T1726&gt;0,RANK(T1726,(N1726:P1726,Q1726:AE1726)),0)</f>
        <v>0</v>
      </c>
      <c r="AJ1726" s="7">
        <f>IF(S1726&gt;0,RANK(S1726,(N1726:P1726,Q1726:AE1726)),0)</f>
        <v>0</v>
      </c>
      <c r="AK1726" s="2">
        <f t="shared" si="648"/>
        <v>0</v>
      </c>
      <c r="AL1726" s="2">
        <f t="shared" si="649"/>
        <v>0</v>
      </c>
      <c r="AM1726" s="2">
        <f t="shared" si="650"/>
        <v>0</v>
      </c>
      <c r="AN1726" s="2">
        <f t="shared" si="651"/>
        <v>0</v>
      </c>
      <c r="AP1726" t="s">
        <v>327</v>
      </c>
      <c r="AQ1726" t="s">
        <v>605</v>
      </c>
      <c r="AR1726">
        <v>2</v>
      </c>
      <c r="AT1726" s="97">
        <v>40</v>
      </c>
      <c r="AU1726" s="99">
        <v>41</v>
      </c>
      <c r="AV1726" s="103">
        <f t="shared" si="652"/>
        <v>40041</v>
      </c>
      <c r="AX1726" s="7" t="s">
        <v>1370</v>
      </c>
    </row>
    <row r="1727" spans="1:50" hidden="1" outlineLevel="1">
      <c r="A1727" t="s">
        <v>1325</v>
      </c>
      <c r="B1727" t="s">
        <v>605</v>
      </c>
      <c r="C1727" s="1">
        <f t="shared" si="643"/>
        <v>2639</v>
      </c>
      <c r="D1727" s="7">
        <f>IF(N1727&gt;0, RANK(N1727,(N1727:P1727,Q1727:AE1727)),0)</f>
        <v>2</v>
      </c>
      <c r="E1727" s="7">
        <f>IF(O1727&gt;0,RANK(O1727,(N1727:P1727,Q1727:AE1727)),0)</f>
        <v>1</v>
      </c>
      <c r="F1727" s="7">
        <f>IF(P1727&gt;0,RANK(P1727,(N1727:P1727,Q1727:AE1727)),0)</f>
        <v>3</v>
      </c>
      <c r="G1727" s="1">
        <f t="shared" si="632"/>
        <v>903</v>
      </c>
      <c r="H1727" s="2">
        <f t="shared" si="633"/>
        <v>0.34217506631299732</v>
      </c>
      <c r="I1727" s="2"/>
      <c r="J1727" s="2">
        <f t="shared" si="644"/>
        <v>0.31678666161424784</v>
      </c>
      <c r="K1727" s="2">
        <f t="shared" si="645"/>
        <v>0.65896172792724517</v>
      </c>
      <c r="L1727" s="2">
        <f t="shared" si="646"/>
        <v>1.3641530882910194E-2</v>
      </c>
      <c r="M1727" s="2">
        <f t="shared" si="647"/>
        <v>1.0610079575596796E-2</v>
      </c>
      <c r="N1727" s="59">
        <v>836</v>
      </c>
      <c r="O1727" s="59">
        <v>1739</v>
      </c>
      <c r="P1727" s="59">
        <v>36</v>
      </c>
      <c r="Q1727" s="59"/>
      <c r="R1727" s="59"/>
      <c r="S1727" s="59"/>
      <c r="T1727" s="59"/>
      <c r="U1727" s="59"/>
      <c r="V1727" s="59"/>
      <c r="W1727" s="59"/>
      <c r="X1727" s="59"/>
      <c r="Y1727" s="59"/>
      <c r="Z1727" s="59"/>
      <c r="AA1727" s="59">
        <v>28</v>
      </c>
      <c r="AB1727" s="59"/>
      <c r="AC1727" s="59"/>
      <c r="AD1727" s="59"/>
      <c r="AE1727" s="59"/>
      <c r="AG1727" s="7">
        <f>IF(Q1727&gt;0,RANK(Q1727,(N1727:P1727,Q1727:AE1727)),0)</f>
        <v>0</v>
      </c>
      <c r="AH1727" s="7">
        <f>IF(R1727&gt;0,RANK(R1727,(N1727:P1727,Q1727:AE1727)),0)</f>
        <v>0</v>
      </c>
      <c r="AI1727" s="7">
        <f>IF(T1727&gt;0,RANK(T1727,(N1727:P1727,Q1727:AE1727)),0)</f>
        <v>0</v>
      </c>
      <c r="AJ1727" s="7">
        <f>IF(S1727&gt;0,RANK(S1727,(N1727:P1727,Q1727:AE1727)),0)</f>
        <v>0</v>
      </c>
      <c r="AK1727" s="2">
        <f t="shared" si="648"/>
        <v>0</v>
      </c>
      <c r="AL1727" s="2">
        <f t="shared" si="649"/>
        <v>0</v>
      </c>
      <c r="AM1727" s="2">
        <f t="shared" si="650"/>
        <v>0</v>
      </c>
      <c r="AN1727" s="2">
        <f t="shared" si="651"/>
        <v>0</v>
      </c>
      <c r="AP1727" t="s">
        <v>1325</v>
      </c>
      <c r="AQ1727" t="s">
        <v>605</v>
      </c>
      <c r="AR1727">
        <v>3</v>
      </c>
      <c r="AT1727" s="97">
        <v>40</v>
      </c>
      <c r="AU1727" s="99">
        <v>43</v>
      </c>
      <c r="AV1727" s="103">
        <f t="shared" si="652"/>
        <v>40043</v>
      </c>
      <c r="AX1727" s="7" t="s">
        <v>1370</v>
      </c>
    </row>
    <row r="1728" spans="1:50" hidden="1" outlineLevel="1">
      <c r="A1728" t="s">
        <v>1377</v>
      </c>
      <c r="B1728" t="s">
        <v>605</v>
      </c>
      <c r="C1728" s="1">
        <f t="shared" si="643"/>
        <v>2181</v>
      </c>
      <c r="D1728" s="7">
        <f>IF(N1728&gt;0, RANK(N1728,(N1728:P1728,Q1728:AE1728)),0)</f>
        <v>2</v>
      </c>
      <c r="E1728" s="7">
        <f>IF(O1728&gt;0,RANK(O1728,(N1728:P1728,Q1728:AE1728)),0)</f>
        <v>1</v>
      </c>
      <c r="F1728" s="7">
        <f>IF(P1728&gt;0,RANK(P1728,(N1728:P1728,Q1728:AE1728)),0)</f>
        <v>3</v>
      </c>
      <c r="G1728" s="1">
        <f t="shared" si="632"/>
        <v>718</v>
      </c>
      <c r="H1728" s="2">
        <f t="shared" si="633"/>
        <v>0.32920678587803759</v>
      </c>
      <c r="I1728" s="2"/>
      <c r="J1728" s="2">
        <f t="shared" si="644"/>
        <v>0.32324621733149933</v>
      </c>
      <c r="K1728" s="2">
        <f t="shared" si="645"/>
        <v>0.65245300320953692</v>
      </c>
      <c r="L1728" s="2">
        <f t="shared" si="646"/>
        <v>1.3755158184319119E-2</v>
      </c>
      <c r="M1728" s="2">
        <f t="shared" si="647"/>
        <v>1.0545621274644576E-2</v>
      </c>
      <c r="N1728" s="59">
        <v>705</v>
      </c>
      <c r="O1728" s="59">
        <v>1423</v>
      </c>
      <c r="P1728" s="59">
        <v>30</v>
      </c>
      <c r="Q1728" s="59"/>
      <c r="R1728" s="59"/>
      <c r="S1728" s="59"/>
      <c r="T1728" s="59"/>
      <c r="U1728" s="59"/>
      <c r="V1728" s="59"/>
      <c r="W1728" s="59"/>
      <c r="X1728" s="59"/>
      <c r="Y1728" s="59"/>
      <c r="Z1728" s="59"/>
      <c r="AA1728" s="59">
        <v>23</v>
      </c>
      <c r="AB1728" s="59"/>
      <c r="AC1728" s="59"/>
      <c r="AD1728" s="59"/>
      <c r="AE1728" s="59"/>
      <c r="AG1728" s="7">
        <f>IF(Q1728&gt;0,RANK(Q1728,(N1728:P1728,Q1728:AE1728)),0)</f>
        <v>0</v>
      </c>
      <c r="AH1728" s="7">
        <f>IF(R1728&gt;0,RANK(R1728,(N1728:P1728,Q1728:AE1728)),0)</f>
        <v>0</v>
      </c>
      <c r="AI1728" s="7">
        <f>IF(T1728&gt;0,RANK(T1728,(N1728:P1728,Q1728:AE1728)),0)</f>
        <v>0</v>
      </c>
      <c r="AJ1728" s="7">
        <f>IF(S1728&gt;0,RANK(S1728,(N1728:P1728,Q1728:AE1728)),0)</f>
        <v>0</v>
      </c>
      <c r="AK1728" s="2">
        <f t="shared" si="648"/>
        <v>0</v>
      </c>
      <c r="AL1728" s="2">
        <f t="shared" si="649"/>
        <v>0</v>
      </c>
      <c r="AM1728" s="2">
        <f t="shared" si="650"/>
        <v>0</v>
      </c>
      <c r="AN1728" s="2">
        <f t="shared" si="651"/>
        <v>0</v>
      </c>
      <c r="AP1728" t="s">
        <v>1377</v>
      </c>
      <c r="AQ1728" t="s">
        <v>605</v>
      </c>
      <c r="AR1728">
        <v>3</v>
      </c>
      <c r="AT1728" s="97">
        <v>40</v>
      </c>
      <c r="AU1728" s="99">
        <v>45</v>
      </c>
      <c r="AV1728" s="103">
        <f t="shared" si="652"/>
        <v>40045</v>
      </c>
      <c r="AX1728" s="7" t="s">
        <v>1370</v>
      </c>
    </row>
    <row r="1729" spans="1:50" hidden="1" outlineLevel="1">
      <c r="A1729" t="s">
        <v>1378</v>
      </c>
      <c r="B1729" t="s">
        <v>605</v>
      </c>
      <c r="C1729" s="1">
        <f t="shared" si="643"/>
        <v>24126</v>
      </c>
      <c r="D1729" s="7">
        <f>IF(N1729&gt;0, RANK(N1729,(N1729:P1729,Q1729:AE1729)),0)</f>
        <v>2</v>
      </c>
      <c r="E1729" s="7">
        <f>IF(O1729&gt;0,RANK(O1729,(N1729:P1729,Q1729:AE1729)),0)</f>
        <v>1</v>
      </c>
      <c r="F1729" s="7">
        <f>IF(P1729&gt;0,RANK(P1729,(N1729:P1729,Q1729:AE1729)),0)</f>
        <v>4</v>
      </c>
      <c r="G1729" s="1">
        <f t="shared" si="632"/>
        <v>8766</v>
      </c>
      <c r="H1729" s="2">
        <f t="shared" si="633"/>
        <v>0.36334245212633676</v>
      </c>
      <c r="I1729" s="2"/>
      <c r="J1729" s="2">
        <f t="shared" si="644"/>
        <v>0.30000828981182126</v>
      </c>
      <c r="K1729" s="2">
        <f t="shared" si="645"/>
        <v>0.66335074193815802</v>
      </c>
      <c r="L1729" s="2">
        <f t="shared" si="646"/>
        <v>1.5543397164884357E-2</v>
      </c>
      <c r="M1729" s="2">
        <f t="shared" si="647"/>
        <v>2.1097571085136366E-2</v>
      </c>
      <c r="N1729" s="59">
        <v>7238</v>
      </c>
      <c r="O1729" s="59">
        <v>16004</v>
      </c>
      <c r="P1729" s="59">
        <v>375</v>
      </c>
      <c r="Q1729" s="59"/>
      <c r="R1729" s="59"/>
      <c r="S1729" s="59"/>
      <c r="T1729" s="59"/>
      <c r="U1729" s="59"/>
      <c r="V1729" s="59"/>
      <c r="W1729" s="59"/>
      <c r="X1729" s="59"/>
      <c r="Y1729" s="59"/>
      <c r="Z1729" s="59"/>
      <c r="AA1729" s="59">
        <v>509</v>
      </c>
      <c r="AB1729" s="59"/>
      <c r="AC1729" s="59"/>
      <c r="AD1729" s="59"/>
      <c r="AE1729" s="59"/>
      <c r="AG1729" s="7">
        <f>IF(Q1729&gt;0,RANK(Q1729,(N1729:P1729,Q1729:AE1729)),0)</f>
        <v>0</v>
      </c>
      <c r="AH1729" s="7">
        <f>IF(R1729&gt;0,RANK(R1729,(N1729:P1729,Q1729:AE1729)),0)</f>
        <v>0</v>
      </c>
      <c r="AI1729" s="7">
        <f>IF(T1729&gt;0,RANK(T1729,(N1729:P1729,Q1729:AE1729)),0)</f>
        <v>0</v>
      </c>
      <c r="AJ1729" s="7">
        <f>IF(S1729&gt;0,RANK(S1729,(N1729:P1729,Q1729:AE1729)),0)</f>
        <v>0</v>
      </c>
      <c r="AK1729" s="2">
        <f t="shared" si="648"/>
        <v>0</v>
      </c>
      <c r="AL1729" s="2">
        <f t="shared" si="649"/>
        <v>0</v>
      </c>
      <c r="AM1729" s="2">
        <f t="shared" si="650"/>
        <v>0</v>
      </c>
      <c r="AN1729" s="2">
        <f t="shared" si="651"/>
        <v>0</v>
      </c>
      <c r="AP1729" t="s">
        <v>1378</v>
      </c>
      <c r="AQ1729" t="s">
        <v>605</v>
      </c>
      <c r="AR1729">
        <v>3</v>
      </c>
      <c r="AT1729" s="97">
        <v>40</v>
      </c>
      <c r="AU1729" s="99">
        <v>47</v>
      </c>
      <c r="AV1729" s="103">
        <f t="shared" si="652"/>
        <v>40047</v>
      </c>
      <c r="AX1729" s="7" t="s">
        <v>1370</v>
      </c>
    </row>
    <row r="1730" spans="1:50" hidden="1" outlineLevel="1">
      <c r="A1730" t="s">
        <v>1243</v>
      </c>
      <c r="B1730" t="s">
        <v>605</v>
      </c>
      <c r="C1730" s="1">
        <f t="shared" si="643"/>
        <v>11087</v>
      </c>
      <c r="D1730" s="7">
        <f>IF(N1730&gt;0, RANK(N1730,(N1730:P1730,Q1730:AE1730)),0)</f>
        <v>2</v>
      </c>
      <c r="E1730" s="7">
        <f>IF(O1730&gt;0,RANK(O1730,(N1730:P1730,Q1730:AE1730)),0)</f>
        <v>1</v>
      </c>
      <c r="F1730" s="7">
        <f>IF(P1730&gt;0,RANK(P1730,(N1730:P1730,Q1730:AE1730)),0)</f>
        <v>4</v>
      </c>
      <c r="G1730" s="1">
        <f t="shared" si="632"/>
        <v>991</v>
      </c>
      <c r="H1730" s="2">
        <f t="shared" si="633"/>
        <v>8.9383963200144315E-2</v>
      </c>
      <c r="I1730" s="2"/>
      <c r="J1730" s="2">
        <f t="shared" si="644"/>
        <v>0.43645711193289438</v>
      </c>
      <c r="K1730" s="2">
        <f t="shared" si="645"/>
        <v>0.52584107513303868</v>
      </c>
      <c r="L1730" s="2">
        <f t="shared" si="646"/>
        <v>1.7407774871471091E-2</v>
      </c>
      <c r="M1730" s="2">
        <f t="shared" si="647"/>
        <v>2.0294038062595846E-2</v>
      </c>
      <c r="N1730" s="59">
        <v>4839</v>
      </c>
      <c r="O1730" s="59">
        <v>5830</v>
      </c>
      <c r="P1730" s="59">
        <v>193</v>
      </c>
      <c r="Q1730" s="59"/>
      <c r="R1730" s="59"/>
      <c r="S1730" s="59"/>
      <c r="T1730" s="59"/>
      <c r="U1730" s="59"/>
      <c r="V1730" s="59"/>
      <c r="W1730" s="59"/>
      <c r="X1730" s="59"/>
      <c r="Y1730" s="59"/>
      <c r="Z1730" s="59"/>
      <c r="AA1730" s="59">
        <v>225</v>
      </c>
      <c r="AB1730" s="59"/>
      <c r="AC1730" s="59"/>
      <c r="AD1730" s="59"/>
      <c r="AE1730" s="59"/>
      <c r="AG1730" s="7">
        <f>IF(Q1730&gt;0,RANK(Q1730,(N1730:P1730,Q1730:AE1730)),0)</f>
        <v>0</v>
      </c>
      <c r="AH1730" s="7">
        <f>IF(R1730&gt;0,RANK(R1730,(N1730:P1730,Q1730:AE1730)),0)</f>
        <v>0</v>
      </c>
      <c r="AI1730" s="7">
        <f>IF(T1730&gt;0,RANK(T1730,(N1730:P1730,Q1730:AE1730)),0)</f>
        <v>0</v>
      </c>
      <c r="AJ1730" s="7">
        <f>IF(S1730&gt;0,RANK(S1730,(N1730:P1730,Q1730:AE1730)),0)</f>
        <v>0</v>
      </c>
      <c r="AK1730" s="2">
        <f t="shared" si="648"/>
        <v>0</v>
      </c>
      <c r="AL1730" s="2">
        <f t="shared" si="649"/>
        <v>0</v>
      </c>
      <c r="AM1730" s="2">
        <f t="shared" si="650"/>
        <v>0</v>
      </c>
      <c r="AN1730" s="2">
        <f t="shared" si="651"/>
        <v>0</v>
      </c>
      <c r="AP1730" t="s">
        <v>1243</v>
      </c>
      <c r="AQ1730" t="s">
        <v>605</v>
      </c>
      <c r="AR1730">
        <v>4</v>
      </c>
      <c r="AT1730" s="97">
        <v>40</v>
      </c>
      <c r="AU1730" s="99">
        <v>49</v>
      </c>
      <c r="AV1730" s="103">
        <f t="shared" si="652"/>
        <v>40049</v>
      </c>
      <c r="AX1730" s="7" t="s">
        <v>1370</v>
      </c>
    </row>
    <row r="1731" spans="1:50" hidden="1" outlineLevel="1">
      <c r="A1731" t="s">
        <v>46</v>
      </c>
      <c r="B1731" t="s">
        <v>605</v>
      </c>
      <c r="C1731" s="1">
        <f t="shared" si="643"/>
        <v>16505</v>
      </c>
      <c r="D1731" s="7">
        <f>IF(N1731&gt;0, RANK(N1731,(N1731:P1731,Q1731:AE1731)),0)</f>
        <v>2</v>
      </c>
      <c r="E1731" s="7">
        <f>IF(O1731&gt;0,RANK(O1731,(N1731:P1731,Q1731:AE1731)),0)</f>
        <v>1</v>
      </c>
      <c r="F1731" s="7">
        <f>IF(P1731&gt;0,RANK(P1731,(N1731:P1731,Q1731:AE1731)),0)</f>
        <v>3</v>
      </c>
      <c r="G1731" s="1">
        <f t="shared" si="632"/>
        <v>2862</v>
      </c>
      <c r="H1731" s="2">
        <f t="shared" si="633"/>
        <v>0.17340199939412299</v>
      </c>
      <c r="I1731" s="2"/>
      <c r="J1731" s="2">
        <f t="shared" si="644"/>
        <v>0.39254771281429868</v>
      </c>
      <c r="K1731" s="2">
        <f t="shared" si="645"/>
        <v>0.56594971220842172</v>
      </c>
      <c r="L1731" s="2">
        <f t="shared" si="646"/>
        <v>2.2175098455013632E-2</v>
      </c>
      <c r="M1731" s="2">
        <f t="shared" si="647"/>
        <v>1.9327476522265973E-2</v>
      </c>
      <c r="N1731" s="59">
        <v>6479</v>
      </c>
      <c r="O1731" s="59">
        <v>9341</v>
      </c>
      <c r="P1731" s="59">
        <v>366</v>
      </c>
      <c r="Q1731" s="59"/>
      <c r="R1731" s="59"/>
      <c r="S1731" s="59"/>
      <c r="T1731" s="59"/>
      <c r="U1731" s="59"/>
      <c r="V1731" s="59"/>
      <c r="W1731" s="59"/>
      <c r="X1731" s="59"/>
      <c r="Y1731" s="59"/>
      <c r="Z1731" s="59"/>
      <c r="AA1731" s="59">
        <v>319</v>
      </c>
      <c r="AB1731" s="59"/>
      <c r="AC1731" s="59"/>
      <c r="AD1731" s="59"/>
      <c r="AE1731" s="59"/>
      <c r="AG1731" s="7">
        <f>IF(Q1731&gt;0,RANK(Q1731,(N1731:P1731,Q1731:AE1731)),0)</f>
        <v>0</v>
      </c>
      <c r="AH1731" s="7">
        <f>IF(R1731&gt;0,RANK(R1731,(N1731:P1731,Q1731:AE1731)),0)</f>
        <v>0</v>
      </c>
      <c r="AI1731" s="7">
        <f>IF(T1731&gt;0,RANK(T1731,(N1731:P1731,Q1731:AE1731)),0)</f>
        <v>0</v>
      </c>
      <c r="AJ1731" s="7">
        <f>IF(S1731&gt;0,RANK(S1731,(N1731:P1731,Q1731:AE1731)),0)</f>
        <v>0</v>
      </c>
      <c r="AK1731" s="2">
        <f t="shared" si="648"/>
        <v>0</v>
      </c>
      <c r="AL1731" s="2">
        <f t="shared" si="649"/>
        <v>0</v>
      </c>
      <c r="AM1731" s="2">
        <f t="shared" si="650"/>
        <v>0</v>
      </c>
      <c r="AN1731" s="2">
        <f t="shared" si="651"/>
        <v>0</v>
      </c>
      <c r="AP1731" t="s">
        <v>46</v>
      </c>
      <c r="AQ1731" t="s">
        <v>605</v>
      </c>
      <c r="AR1731">
        <v>4</v>
      </c>
      <c r="AT1731" s="97">
        <v>40</v>
      </c>
      <c r="AU1731" s="99">
        <v>51</v>
      </c>
      <c r="AV1731" s="103">
        <f t="shared" si="652"/>
        <v>40051</v>
      </c>
      <c r="AX1731" s="7" t="s">
        <v>1370</v>
      </c>
    </row>
    <row r="1732" spans="1:50" hidden="1" outlineLevel="1">
      <c r="A1732" t="s">
        <v>373</v>
      </c>
      <c r="B1732" t="s">
        <v>605</v>
      </c>
      <c r="C1732" s="1">
        <f t="shared" si="643"/>
        <v>2894</v>
      </c>
      <c r="D1732" s="7">
        <f>IF(N1732&gt;0, RANK(N1732,(N1732:P1732,Q1732:AE1732)),0)</f>
        <v>2</v>
      </c>
      <c r="E1732" s="7">
        <f>IF(O1732&gt;0,RANK(O1732,(N1732:P1732,Q1732:AE1732)),0)</f>
        <v>1</v>
      </c>
      <c r="F1732" s="7">
        <f>IF(P1732&gt;0,RANK(P1732,(N1732:P1732,Q1732:AE1732)),0)</f>
        <v>3</v>
      </c>
      <c r="G1732" s="1">
        <f t="shared" si="632"/>
        <v>1013</v>
      </c>
      <c r="H1732" s="2">
        <f t="shared" si="633"/>
        <v>0.35003455425017277</v>
      </c>
      <c r="I1732" s="2"/>
      <c r="J1732" s="2">
        <f t="shared" si="644"/>
        <v>0.30580511402902555</v>
      </c>
      <c r="K1732" s="2">
        <f t="shared" si="645"/>
        <v>0.65583966827919837</v>
      </c>
      <c r="L1732" s="2">
        <f t="shared" si="646"/>
        <v>2.4533517622667589E-2</v>
      </c>
      <c r="M1732" s="2">
        <f t="shared" si="647"/>
        <v>1.3821700069108489E-2</v>
      </c>
      <c r="N1732" s="59">
        <v>885</v>
      </c>
      <c r="O1732" s="59">
        <v>1898</v>
      </c>
      <c r="P1732" s="59">
        <v>71</v>
      </c>
      <c r="Q1732" s="59"/>
      <c r="R1732" s="59"/>
      <c r="S1732" s="59"/>
      <c r="T1732" s="59"/>
      <c r="U1732" s="59"/>
      <c r="V1732" s="59"/>
      <c r="W1732" s="59"/>
      <c r="X1732" s="59"/>
      <c r="Y1732" s="59"/>
      <c r="Z1732" s="59"/>
      <c r="AA1732" s="59">
        <v>40</v>
      </c>
      <c r="AB1732" s="59"/>
      <c r="AC1732" s="59"/>
      <c r="AD1732" s="59"/>
      <c r="AE1732" s="59"/>
      <c r="AG1732" s="7">
        <f>IF(Q1732&gt;0,RANK(Q1732,(N1732:P1732,Q1732:AE1732)),0)</f>
        <v>0</v>
      </c>
      <c r="AH1732" s="7">
        <f>IF(R1732&gt;0,RANK(R1732,(N1732:P1732,Q1732:AE1732)),0)</f>
        <v>0</v>
      </c>
      <c r="AI1732" s="7">
        <f>IF(T1732&gt;0,RANK(T1732,(N1732:P1732,Q1732:AE1732)),0)</f>
        <v>0</v>
      </c>
      <c r="AJ1732" s="7">
        <f>IF(S1732&gt;0,RANK(S1732,(N1732:P1732,Q1732:AE1732)),0)</f>
        <v>0</v>
      </c>
      <c r="AK1732" s="2">
        <f t="shared" si="648"/>
        <v>0</v>
      </c>
      <c r="AL1732" s="2">
        <f t="shared" si="649"/>
        <v>0</v>
      </c>
      <c r="AM1732" s="2">
        <f t="shared" si="650"/>
        <v>0</v>
      </c>
      <c r="AN1732" s="2">
        <f t="shared" si="651"/>
        <v>0</v>
      </c>
      <c r="AP1732" t="s">
        <v>373</v>
      </c>
      <c r="AQ1732" t="s">
        <v>605</v>
      </c>
      <c r="AR1732">
        <v>3</v>
      </c>
      <c r="AT1732" s="97">
        <v>40</v>
      </c>
      <c r="AU1732" s="99">
        <v>53</v>
      </c>
      <c r="AV1732" s="103">
        <f t="shared" si="652"/>
        <v>40053</v>
      </c>
      <c r="AX1732" s="7" t="s">
        <v>1370</v>
      </c>
    </row>
    <row r="1733" spans="1:50" hidden="1" outlineLevel="1">
      <c r="A1733" t="s">
        <v>1508</v>
      </c>
      <c r="B1733" t="s">
        <v>605</v>
      </c>
      <c r="C1733" s="1">
        <f t="shared" si="643"/>
        <v>2582</v>
      </c>
      <c r="D1733" s="7">
        <f>IF(N1733&gt;0, RANK(N1733,(N1733:P1733,Q1733:AE1733)),0)</f>
        <v>2</v>
      </c>
      <c r="E1733" s="7">
        <f>IF(O1733&gt;0,RANK(O1733,(N1733:P1733,Q1733:AE1733)),0)</f>
        <v>1</v>
      </c>
      <c r="F1733" s="7">
        <f>IF(P1733&gt;0,RANK(P1733,(N1733:P1733,Q1733:AE1733)),0)</f>
        <v>3</v>
      </c>
      <c r="G1733" s="1">
        <f t="shared" si="632"/>
        <v>387</v>
      </c>
      <c r="H1733" s="2">
        <f t="shared" si="633"/>
        <v>0.1498838109992254</v>
      </c>
      <c r="I1733" s="2"/>
      <c r="J1733" s="2">
        <f t="shared" si="644"/>
        <v>0.41130906274206042</v>
      </c>
      <c r="K1733" s="2">
        <f t="shared" si="645"/>
        <v>0.56119287374128579</v>
      </c>
      <c r="L1733" s="2">
        <f t="shared" si="646"/>
        <v>1.3942680092951201E-2</v>
      </c>
      <c r="M1733" s="2">
        <f t="shared" si="647"/>
        <v>1.3555383423702647E-2</v>
      </c>
      <c r="N1733" s="59">
        <v>1062</v>
      </c>
      <c r="O1733" s="59">
        <v>1449</v>
      </c>
      <c r="P1733" s="59">
        <v>36</v>
      </c>
      <c r="Q1733" s="59"/>
      <c r="R1733" s="59"/>
      <c r="S1733" s="59"/>
      <c r="T1733" s="59"/>
      <c r="U1733" s="59"/>
      <c r="V1733" s="59"/>
      <c r="W1733" s="59"/>
      <c r="X1733" s="59"/>
      <c r="Y1733" s="59"/>
      <c r="Z1733" s="59"/>
      <c r="AA1733" s="59">
        <v>35</v>
      </c>
      <c r="AB1733" s="59"/>
      <c r="AC1733" s="59"/>
      <c r="AD1733" s="59"/>
      <c r="AE1733" s="59"/>
      <c r="AG1733" s="7">
        <f>IF(Q1733&gt;0,RANK(Q1733,(N1733:P1733,Q1733:AE1733)),0)</f>
        <v>0</v>
      </c>
      <c r="AH1733" s="7">
        <f>IF(R1733&gt;0,RANK(R1733,(N1733:P1733,Q1733:AE1733)),0)</f>
        <v>0</v>
      </c>
      <c r="AI1733" s="7">
        <f>IF(T1733&gt;0,RANK(T1733,(N1733:P1733,Q1733:AE1733)),0)</f>
        <v>0</v>
      </c>
      <c r="AJ1733" s="7">
        <f>IF(S1733&gt;0,RANK(S1733,(N1733:P1733,Q1733:AE1733)),0)</f>
        <v>0</v>
      </c>
      <c r="AK1733" s="2">
        <f t="shared" si="648"/>
        <v>0</v>
      </c>
      <c r="AL1733" s="2">
        <f t="shared" si="649"/>
        <v>0</v>
      </c>
      <c r="AM1733" s="2">
        <f t="shared" si="650"/>
        <v>0</v>
      </c>
      <c r="AN1733" s="2">
        <f t="shared" si="651"/>
        <v>0</v>
      </c>
      <c r="AP1733" t="s">
        <v>1508</v>
      </c>
      <c r="AQ1733" t="s">
        <v>605</v>
      </c>
      <c r="AR1733">
        <v>3</v>
      </c>
      <c r="AT1733" s="97">
        <v>40</v>
      </c>
      <c r="AU1733" s="99">
        <v>55</v>
      </c>
      <c r="AV1733" s="103">
        <f t="shared" si="652"/>
        <v>40055</v>
      </c>
      <c r="AX1733" s="7" t="s">
        <v>1370</v>
      </c>
    </row>
    <row r="1734" spans="1:50" hidden="1" outlineLevel="1">
      <c r="A1734" t="s">
        <v>652</v>
      </c>
      <c r="B1734" t="s">
        <v>605</v>
      </c>
      <c r="C1734" s="1">
        <f t="shared" si="643"/>
        <v>1467</v>
      </c>
      <c r="D1734" s="7">
        <f>IF(N1734&gt;0, RANK(N1734,(N1734:P1734,Q1734:AE1734)),0)</f>
        <v>2</v>
      </c>
      <c r="E1734" s="7">
        <f>IF(O1734&gt;0,RANK(O1734,(N1734:P1734,Q1734:AE1734)),0)</f>
        <v>1</v>
      </c>
      <c r="F1734" s="7">
        <f>IF(P1734&gt;0,RANK(P1734,(N1734:P1734,Q1734:AE1734)),0)</f>
        <v>3</v>
      </c>
      <c r="G1734" s="1">
        <f t="shared" si="632"/>
        <v>110</v>
      </c>
      <c r="H1734" s="2">
        <f t="shared" si="633"/>
        <v>7.4982958418541246E-2</v>
      </c>
      <c r="I1734" s="2"/>
      <c r="J1734" s="2">
        <f t="shared" si="644"/>
        <v>0.45535105657805042</v>
      </c>
      <c r="K1734" s="2">
        <f t="shared" si="645"/>
        <v>0.53033401499659172</v>
      </c>
      <c r="L1734" s="2">
        <f t="shared" si="646"/>
        <v>8.1799591002044997E-3</v>
      </c>
      <c r="M1734" s="2">
        <f t="shared" si="647"/>
        <v>6.1349693251533648E-3</v>
      </c>
      <c r="N1734" s="59">
        <v>668</v>
      </c>
      <c r="O1734" s="59">
        <v>778</v>
      </c>
      <c r="P1734" s="59">
        <v>12</v>
      </c>
      <c r="Q1734" s="59"/>
      <c r="R1734" s="59"/>
      <c r="S1734" s="59"/>
      <c r="T1734" s="59"/>
      <c r="U1734" s="59"/>
      <c r="V1734" s="59"/>
      <c r="W1734" s="59"/>
      <c r="X1734" s="59"/>
      <c r="Y1734" s="59"/>
      <c r="Z1734" s="59"/>
      <c r="AA1734" s="59">
        <v>9</v>
      </c>
      <c r="AB1734" s="59"/>
      <c r="AC1734" s="59"/>
      <c r="AD1734" s="59"/>
      <c r="AE1734" s="59"/>
      <c r="AG1734" s="7">
        <f>IF(Q1734&gt;0,RANK(Q1734,(N1734:P1734,Q1734:AE1734)),0)</f>
        <v>0</v>
      </c>
      <c r="AH1734" s="7">
        <f>IF(R1734&gt;0,RANK(R1734,(N1734:P1734,Q1734:AE1734)),0)</f>
        <v>0</v>
      </c>
      <c r="AI1734" s="7">
        <f>IF(T1734&gt;0,RANK(T1734,(N1734:P1734,Q1734:AE1734)),0)</f>
        <v>0</v>
      </c>
      <c r="AJ1734" s="7">
        <f>IF(S1734&gt;0,RANK(S1734,(N1734:P1734,Q1734:AE1734)),0)</f>
        <v>0</v>
      </c>
      <c r="AK1734" s="2">
        <f t="shared" si="648"/>
        <v>0</v>
      </c>
      <c r="AL1734" s="2">
        <f t="shared" si="649"/>
        <v>0</v>
      </c>
      <c r="AM1734" s="2">
        <f t="shared" si="650"/>
        <v>0</v>
      </c>
      <c r="AN1734" s="2">
        <f t="shared" si="651"/>
        <v>0</v>
      </c>
      <c r="AP1734" t="s">
        <v>652</v>
      </c>
      <c r="AQ1734" t="s">
        <v>605</v>
      </c>
      <c r="AR1734">
        <v>3</v>
      </c>
      <c r="AT1734" s="97">
        <v>40</v>
      </c>
      <c r="AU1734" s="99">
        <v>57</v>
      </c>
      <c r="AV1734" s="103">
        <f t="shared" si="652"/>
        <v>40057</v>
      </c>
      <c r="AX1734" s="7" t="s">
        <v>1370</v>
      </c>
    </row>
    <row r="1735" spans="1:50" hidden="1" outlineLevel="1">
      <c r="A1735" t="s">
        <v>1124</v>
      </c>
      <c r="B1735" t="s">
        <v>605</v>
      </c>
      <c r="C1735" s="1">
        <f t="shared" si="643"/>
        <v>1915</v>
      </c>
      <c r="D1735" s="7">
        <f>IF(N1735&gt;0, RANK(N1735,(N1735:P1735,Q1735:AE1735)),0)</f>
        <v>2</v>
      </c>
      <c r="E1735" s="7">
        <f>IF(O1735&gt;0,RANK(O1735,(N1735:P1735,Q1735:AE1735)),0)</f>
        <v>1</v>
      </c>
      <c r="F1735" s="7">
        <f>IF(P1735&gt;0,RANK(P1735,(N1735:P1735,Q1735:AE1735)),0)</f>
        <v>3</v>
      </c>
      <c r="G1735" s="1">
        <f t="shared" si="632"/>
        <v>748</v>
      </c>
      <c r="H1735" s="2">
        <f t="shared" si="633"/>
        <v>0.39060052219321151</v>
      </c>
      <c r="I1735" s="2"/>
      <c r="J1735" s="2">
        <f t="shared" si="644"/>
        <v>0.29033942558746734</v>
      </c>
      <c r="K1735" s="2">
        <f t="shared" si="645"/>
        <v>0.6809399477806789</v>
      </c>
      <c r="L1735" s="2">
        <f t="shared" si="646"/>
        <v>1.7232375979112272E-2</v>
      </c>
      <c r="M1735" s="2">
        <f t="shared" si="647"/>
        <v>1.1488250652741436E-2</v>
      </c>
      <c r="N1735" s="59">
        <v>556</v>
      </c>
      <c r="O1735" s="59">
        <v>1304</v>
      </c>
      <c r="P1735" s="59">
        <v>33</v>
      </c>
      <c r="Q1735" s="59"/>
      <c r="R1735" s="59"/>
      <c r="S1735" s="59"/>
      <c r="T1735" s="59"/>
      <c r="U1735" s="59"/>
      <c r="V1735" s="59"/>
      <c r="W1735" s="59"/>
      <c r="X1735" s="59"/>
      <c r="Y1735" s="59"/>
      <c r="Z1735" s="59"/>
      <c r="AA1735" s="59">
        <v>22</v>
      </c>
      <c r="AB1735" s="59"/>
      <c r="AC1735" s="59"/>
      <c r="AD1735" s="59"/>
      <c r="AE1735" s="59"/>
      <c r="AG1735" s="7">
        <f>IF(Q1735&gt;0,RANK(Q1735,(N1735:P1735,Q1735:AE1735)),0)</f>
        <v>0</v>
      </c>
      <c r="AH1735" s="7">
        <f>IF(R1735&gt;0,RANK(R1735,(N1735:P1735,Q1735:AE1735)),0)</f>
        <v>0</v>
      </c>
      <c r="AI1735" s="7">
        <f>IF(T1735&gt;0,RANK(T1735,(N1735:P1735,Q1735:AE1735)),0)</f>
        <v>0</v>
      </c>
      <c r="AJ1735" s="7">
        <f>IF(S1735&gt;0,RANK(S1735,(N1735:P1735,Q1735:AE1735)),0)</f>
        <v>0</v>
      </c>
      <c r="AK1735" s="2">
        <f t="shared" si="648"/>
        <v>0</v>
      </c>
      <c r="AL1735" s="2">
        <f t="shared" si="649"/>
        <v>0</v>
      </c>
      <c r="AM1735" s="2">
        <f t="shared" si="650"/>
        <v>0</v>
      </c>
      <c r="AN1735" s="2">
        <f t="shared" si="651"/>
        <v>0</v>
      </c>
      <c r="AP1735" t="s">
        <v>1124</v>
      </c>
      <c r="AQ1735" t="s">
        <v>605</v>
      </c>
      <c r="AR1735">
        <v>3</v>
      </c>
      <c r="AT1735" s="97">
        <v>40</v>
      </c>
      <c r="AU1735" s="99">
        <v>59</v>
      </c>
      <c r="AV1735" s="103">
        <f t="shared" si="652"/>
        <v>40059</v>
      </c>
      <c r="AX1735" s="7" t="s">
        <v>1370</v>
      </c>
    </row>
    <row r="1736" spans="1:50" hidden="1" outlineLevel="1">
      <c r="A1736" t="s">
        <v>1301</v>
      </c>
      <c r="B1736" t="s">
        <v>605</v>
      </c>
      <c r="C1736" s="1">
        <f t="shared" si="643"/>
        <v>5190</v>
      </c>
      <c r="D1736" s="7">
        <f>IF(N1736&gt;0, RANK(N1736,(N1736:P1736,Q1736:AE1736)),0)</f>
        <v>1</v>
      </c>
      <c r="E1736" s="7">
        <f>IF(O1736&gt;0,RANK(O1736,(N1736:P1736,Q1736:AE1736)),0)</f>
        <v>2</v>
      </c>
      <c r="F1736" s="7">
        <f>IF(P1736&gt;0,RANK(P1736,(N1736:P1736,Q1736:AE1736)),0)</f>
        <v>3</v>
      </c>
      <c r="G1736" s="1">
        <f t="shared" ref="G1736:G1799" si="653">IF(C1736&gt;0,MAX(N1736:P1736)-LARGE(N1736:P1736,2),0)</f>
        <v>864</v>
      </c>
      <c r="H1736" s="2">
        <f t="shared" ref="H1736:H1799" si="654">IF(C1736&gt;0,G1736/C1736,0)</f>
        <v>0.16647398843930636</v>
      </c>
      <c r="I1736" s="2"/>
      <c r="J1736" s="2">
        <f t="shared" si="644"/>
        <v>0.56897880539499035</v>
      </c>
      <c r="K1736" s="2">
        <f t="shared" si="645"/>
        <v>0.40250481695568402</v>
      </c>
      <c r="L1736" s="2">
        <f t="shared" si="646"/>
        <v>1.8689788053949902E-2</v>
      </c>
      <c r="M1736" s="2">
        <f t="shared" si="647"/>
        <v>9.826589595375728E-3</v>
      </c>
      <c r="N1736" s="59">
        <v>2953</v>
      </c>
      <c r="O1736" s="59">
        <v>2089</v>
      </c>
      <c r="P1736" s="59">
        <v>97</v>
      </c>
      <c r="Q1736" s="59"/>
      <c r="R1736" s="59"/>
      <c r="S1736" s="59"/>
      <c r="T1736" s="59"/>
      <c r="U1736" s="59"/>
      <c r="V1736" s="59"/>
      <c r="W1736" s="59"/>
      <c r="X1736" s="59"/>
      <c r="Y1736" s="59"/>
      <c r="Z1736" s="59"/>
      <c r="AA1736" s="59">
        <v>51</v>
      </c>
      <c r="AB1736" s="59"/>
      <c r="AC1736" s="59"/>
      <c r="AD1736" s="59"/>
      <c r="AE1736" s="59"/>
      <c r="AG1736" s="7">
        <f>IF(Q1736&gt;0,RANK(Q1736,(N1736:P1736,Q1736:AE1736)),0)</f>
        <v>0</v>
      </c>
      <c r="AH1736" s="7">
        <f>IF(R1736&gt;0,RANK(R1736,(N1736:P1736,Q1736:AE1736)),0)</f>
        <v>0</v>
      </c>
      <c r="AI1736" s="7">
        <f>IF(T1736&gt;0,RANK(T1736,(N1736:P1736,Q1736:AE1736)),0)</f>
        <v>0</v>
      </c>
      <c r="AJ1736" s="7">
        <f>IF(S1736&gt;0,RANK(S1736,(N1736:P1736,Q1736:AE1736)),0)</f>
        <v>0</v>
      </c>
      <c r="AK1736" s="2">
        <f t="shared" si="648"/>
        <v>0</v>
      </c>
      <c r="AL1736" s="2">
        <f t="shared" si="649"/>
        <v>0</v>
      </c>
      <c r="AM1736" s="2">
        <f t="shared" si="650"/>
        <v>0</v>
      </c>
      <c r="AN1736" s="2">
        <f t="shared" si="651"/>
        <v>0</v>
      </c>
      <c r="AP1736" t="s">
        <v>1301</v>
      </c>
      <c r="AQ1736" t="s">
        <v>605</v>
      </c>
      <c r="AR1736">
        <v>2</v>
      </c>
      <c r="AT1736" s="97">
        <v>40</v>
      </c>
      <c r="AU1736" s="99">
        <v>61</v>
      </c>
      <c r="AV1736" s="103">
        <f t="shared" si="652"/>
        <v>40061</v>
      </c>
      <c r="AX1736" s="7" t="s">
        <v>1370</v>
      </c>
    </row>
    <row r="1737" spans="1:50" hidden="1" outlineLevel="1">
      <c r="A1737" t="s">
        <v>644</v>
      </c>
      <c r="B1737" t="s">
        <v>605</v>
      </c>
      <c r="C1737" s="1">
        <f t="shared" si="643"/>
        <v>5151</v>
      </c>
      <c r="D1737" s="7">
        <f>IF(N1737&gt;0, RANK(N1737,(N1737:P1737,Q1737:AE1737)),0)</f>
        <v>1</v>
      </c>
      <c r="E1737" s="7">
        <f>IF(O1737&gt;0,RANK(O1737,(N1737:P1737,Q1737:AE1737)),0)</f>
        <v>2</v>
      </c>
      <c r="F1737" s="7">
        <f>IF(P1737&gt;0,RANK(P1737,(N1737:P1737,Q1737:AE1737)),0)</f>
        <v>4</v>
      </c>
      <c r="G1737" s="1">
        <f t="shared" si="653"/>
        <v>214</v>
      </c>
      <c r="H1737" s="2">
        <f t="shared" si="654"/>
        <v>4.1545331003688603E-2</v>
      </c>
      <c r="I1737" s="2"/>
      <c r="J1737" s="2">
        <f t="shared" si="644"/>
        <v>0.50766841390021356</v>
      </c>
      <c r="K1737" s="2">
        <f t="shared" si="645"/>
        <v>0.46612308289652493</v>
      </c>
      <c r="L1737" s="2">
        <f t="shared" si="646"/>
        <v>1.28130460104834E-2</v>
      </c>
      <c r="M1737" s="2">
        <f t="shared" si="647"/>
        <v>1.3395457192778112E-2</v>
      </c>
      <c r="N1737" s="59">
        <v>2615</v>
      </c>
      <c r="O1737" s="59">
        <v>2401</v>
      </c>
      <c r="P1737" s="59">
        <v>66</v>
      </c>
      <c r="Q1737" s="59"/>
      <c r="R1737" s="59"/>
      <c r="S1737" s="59"/>
      <c r="T1737" s="59"/>
      <c r="U1737" s="59"/>
      <c r="V1737" s="59"/>
      <c r="W1737" s="59"/>
      <c r="X1737" s="59"/>
      <c r="Y1737" s="59"/>
      <c r="Z1737" s="59"/>
      <c r="AA1737" s="59">
        <v>69</v>
      </c>
      <c r="AB1737" s="59"/>
      <c r="AC1737" s="59"/>
      <c r="AD1737" s="59"/>
      <c r="AE1737" s="59"/>
      <c r="AG1737" s="7">
        <f>IF(Q1737&gt;0,RANK(Q1737,(N1737:P1737,Q1737:AE1737)),0)</f>
        <v>0</v>
      </c>
      <c r="AH1737" s="7">
        <f>IF(R1737&gt;0,RANK(R1737,(N1737:P1737,Q1737:AE1737)),0)</f>
        <v>0</v>
      </c>
      <c r="AI1737" s="7">
        <f>IF(T1737&gt;0,RANK(T1737,(N1737:P1737,Q1737:AE1737)),0)</f>
        <v>0</v>
      </c>
      <c r="AJ1737" s="7">
        <f>IF(S1737&gt;0,RANK(S1737,(N1737:P1737,Q1737:AE1737)),0)</f>
        <v>0</v>
      </c>
      <c r="AK1737" s="2">
        <f t="shared" si="648"/>
        <v>0</v>
      </c>
      <c r="AL1737" s="2">
        <f t="shared" si="649"/>
        <v>0</v>
      </c>
      <c r="AM1737" s="2">
        <f t="shared" si="650"/>
        <v>0</v>
      </c>
      <c r="AN1737" s="2">
        <f t="shared" si="651"/>
        <v>0</v>
      </c>
      <c r="AP1737" t="s">
        <v>644</v>
      </c>
      <c r="AQ1737" t="s">
        <v>605</v>
      </c>
      <c r="AR1737">
        <v>2</v>
      </c>
      <c r="AT1737" s="97">
        <v>40</v>
      </c>
      <c r="AU1737" s="99">
        <v>63</v>
      </c>
      <c r="AV1737" s="103">
        <f t="shared" si="652"/>
        <v>40063</v>
      </c>
      <c r="AX1737" s="7" t="s">
        <v>1370</v>
      </c>
    </row>
    <row r="1738" spans="1:50" hidden="1" outlineLevel="1">
      <c r="A1738" t="s">
        <v>1151</v>
      </c>
      <c r="B1738" t="s">
        <v>605</v>
      </c>
      <c r="C1738" s="1">
        <f t="shared" ref="C1738:C1769" si="655">SUM(N1738:AE1738)</f>
        <v>8865</v>
      </c>
      <c r="D1738" s="7">
        <f>IF(N1738&gt;0, RANK(N1738,(N1738:P1738,Q1738:AE1738)),0)</f>
        <v>2</v>
      </c>
      <c r="E1738" s="7">
        <f>IF(O1738&gt;0,RANK(O1738,(N1738:P1738,Q1738:AE1738)),0)</f>
        <v>1</v>
      </c>
      <c r="F1738" s="7">
        <f>IF(P1738&gt;0,RANK(P1738,(N1738:P1738,Q1738:AE1738)),0)</f>
        <v>3</v>
      </c>
      <c r="G1738" s="1">
        <f t="shared" si="653"/>
        <v>2669</v>
      </c>
      <c r="H1738" s="2">
        <f t="shared" si="654"/>
        <v>0.30107163000564013</v>
      </c>
      <c r="I1738" s="2"/>
      <c r="J1738" s="2">
        <f t="shared" ref="J1738:J1769" si="656">IF($C1738=0,"-",N1738/$C1738)</f>
        <v>0.33660462492949805</v>
      </c>
      <c r="K1738" s="2">
        <f t="shared" ref="K1738:K1769" si="657">IF($C1738=0,"-",O1738/$C1738)</f>
        <v>0.63767625493513813</v>
      </c>
      <c r="L1738" s="2">
        <f t="shared" ref="L1738:L1769" si="658">IF($C1738=0,"-",P1738/$C1738)</f>
        <v>1.6018048505358151E-2</v>
      </c>
      <c r="M1738" s="2">
        <f t="shared" ref="M1738:M1769" si="659">IF(C1738=0,"-",(1-J1738-K1738-L1738))</f>
        <v>9.7010716300056643E-3</v>
      </c>
      <c r="N1738" s="59">
        <v>2984</v>
      </c>
      <c r="O1738" s="59">
        <v>5653</v>
      </c>
      <c r="P1738" s="59">
        <v>142</v>
      </c>
      <c r="Q1738" s="59"/>
      <c r="R1738" s="59"/>
      <c r="S1738" s="59"/>
      <c r="T1738" s="59"/>
      <c r="U1738" s="59"/>
      <c r="V1738" s="59"/>
      <c r="W1738" s="59"/>
      <c r="X1738" s="59"/>
      <c r="Y1738" s="59"/>
      <c r="Z1738" s="59"/>
      <c r="AA1738" s="59">
        <v>86</v>
      </c>
      <c r="AB1738" s="59"/>
      <c r="AC1738" s="59"/>
      <c r="AD1738" s="59"/>
      <c r="AE1738" s="59"/>
      <c r="AG1738" s="7">
        <f>IF(Q1738&gt;0,RANK(Q1738,(N1738:P1738,Q1738:AE1738)),0)</f>
        <v>0</v>
      </c>
      <c r="AH1738" s="7">
        <f>IF(R1738&gt;0,RANK(R1738,(N1738:P1738,Q1738:AE1738)),0)</f>
        <v>0</v>
      </c>
      <c r="AI1738" s="7">
        <f>IF(T1738&gt;0,RANK(T1738,(N1738:P1738,Q1738:AE1738)),0)</f>
        <v>0</v>
      </c>
      <c r="AJ1738" s="7">
        <f>IF(S1738&gt;0,RANK(S1738,(N1738:P1738,Q1738:AE1738)),0)</f>
        <v>0</v>
      </c>
      <c r="AK1738" s="2">
        <f t="shared" ref="AK1738:AK1769" si="660">IF($C1738=0,"-",Q1738/$C1738)</f>
        <v>0</v>
      </c>
      <c r="AL1738" s="2">
        <f t="shared" ref="AL1738:AL1769" si="661">IF($C1738=0,"-",R1738/$C1738)</f>
        <v>0</v>
      </c>
      <c r="AM1738" s="2">
        <f t="shared" ref="AM1738:AM1769" si="662">IF($C1738=0,"-",T1738/$C1738)</f>
        <v>0</v>
      </c>
      <c r="AN1738" s="2">
        <f t="shared" ref="AN1738:AN1769" si="663">IF($C1738=0,"-",S1738/$C1738)</f>
        <v>0</v>
      </c>
      <c r="AP1738" t="s">
        <v>1151</v>
      </c>
      <c r="AQ1738" t="s">
        <v>605</v>
      </c>
      <c r="AR1738">
        <v>3</v>
      </c>
      <c r="AT1738" s="97">
        <v>40</v>
      </c>
      <c r="AU1738" s="99">
        <v>65</v>
      </c>
      <c r="AV1738" s="103">
        <f t="shared" si="652"/>
        <v>40065</v>
      </c>
      <c r="AX1738" s="7" t="s">
        <v>1370</v>
      </c>
    </row>
    <row r="1739" spans="1:50" hidden="1" outlineLevel="1">
      <c r="A1739" t="s">
        <v>1042</v>
      </c>
      <c r="B1739" t="s">
        <v>605</v>
      </c>
      <c r="C1739" s="1">
        <f t="shared" si="655"/>
        <v>2774</v>
      </c>
      <c r="D1739" s="7">
        <f>IF(N1739&gt;0, RANK(N1739,(N1739:P1739,Q1739:AE1739)),0)</f>
        <v>1</v>
      </c>
      <c r="E1739" s="7">
        <f>IF(O1739&gt;0,RANK(O1739,(N1739:P1739,Q1739:AE1739)),0)</f>
        <v>2</v>
      </c>
      <c r="F1739" s="7">
        <f>IF(P1739&gt;0,RANK(P1739,(N1739:P1739,Q1739:AE1739)),0)</f>
        <v>3</v>
      </c>
      <c r="G1739" s="1">
        <f t="shared" si="653"/>
        <v>291</v>
      </c>
      <c r="H1739" s="2">
        <f t="shared" si="654"/>
        <v>0.10490266762797404</v>
      </c>
      <c r="I1739" s="2"/>
      <c r="J1739" s="2">
        <f t="shared" si="656"/>
        <v>0.53893294881038212</v>
      </c>
      <c r="K1739" s="2">
        <f t="shared" si="657"/>
        <v>0.43403028118240805</v>
      </c>
      <c r="L1739" s="2">
        <f t="shared" si="658"/>
        <v>1.4059120403749098E-2</v>
      </c>
      <c r="M1739" s="2">
        <f t="shared" si="659"/>
        <v>1.2977649603460734E-2</v>
      </c>
      <c r="N1739" s="59">
        <v>1495</v>
      </c>
      <c r="O1739" s="59">
        <v>1204</v>
      </c>
      <c r="P1739" s="59">
        <v>39</v>
      </c>
      <c r="Q1739" s="59"/>
      <c r="R1739" s="59"/>
      <c r="S1739" s="59"/>
      <c r="T1739" s="59"/>
      <c r="U1739" s="59"/>
      <c r="V1739" s="59"/>
      <c r="W1739" s="59"/>
      <c r="X1739" s="59"/>
      <c r="Y1739" s="59"/>
      <c r="Z1739" s="59"/>
      <c r="AA1739" s="59">
        <v>36</v>
      </c>
      <c r="AB1739" s="59"/>
      <c r="AC1739" s="59"/>
      <c r="AD1739" s="59"/>
      <c r="AE1739" s="59"/>
      <c r="AG1739" s="7">
        <f>IF(Q1739&gt;0,RANK(Q1739,(N1739:P1739,Q1739:AE1739)),0)</f>
        <v>0</v>
      </c>
      <c r="AH1739" s="7">
        <f>IF(R1739&gt;0,RANK(R1739,(N1739:P1739,Q1739:AE1739)),0)</f>
        <v>0</v>
      </c>
      <c r="AI1739" s="7">
        <f>IF(T1739&gt;0,RANK(T1739,(N1739:P1739,Q1739:AE1739)),0)</f>
        <v>0</v>
      </c>
      <c r="AJ1739" s="7">
        <f>IF(S1739&gt;0,RANK(S1739,(N1739:P1739,Q1739:AE1739)),0)</f>
        <v>0</v>
      </c>
      <c r="AK1739" s="2">
        <f t="shared" si="660"/>
        <v>0</v>
      </c>
      <c r="AL1739" s="2">
        <f t="shared" si="661"/>
        <v>0</v>
      </c>
      <c r="AM1739" s="2">
        <f t="shared" si="662"/>
        <v>0</v>
      </c>
      <c r="AN1739" s="2">
        <f t="shared" si="663"/>
        <v>0</v>
      </c>
      <c r="AP1739" t="s">
        <v>1042</v>
      </c>
      <c r="AQ1739" t="s">
        <v>605</v>
      </c>
      <c r="AR1739">
        <v>4</v>
      </c>
      <c r="AT1739" s="97">
        <v>40</v>
      </c>
      <c r="AU1739" s="99">
        <v>67</v>
      </c>
      <c r="AV1739" s="103">
        <f t="shared" si="652"/>
        <v>40067</v>
      </c>
      <c r="AX1739" s="7" t="s">
        <v>1370</v>
      </c>
    </row>
    <row r="1740" spans="1:50" hidden="1" outlineLevel="1">
      <c r="A1740" t="s">
        <v>630</v>
      </c>
      <c r="B1740" t="s">
        <v>605</v>
      </c>
      <c r="C1740" s="1">
        <f t="shared" si="655"/>
        <v>4115</v>
      </c>
      <c r="D1740" s="7">
        <f>IF(N1740&gt;0, RANK(N1740,(N1740:P1740,Q1740:AE1740)),0)</f>
        <v>1</v>
      </c>
      <c r="E1740" s="7">
        <f>IF(O1740&gt;0,RANK(O1740,(N1740:P1740,Q1740:AE1740)),0)</f>
        <v>2</v>
      </c>
      <c r="F1740" s="7">
        <f>IF(P1740&gt;0,RANK(P1740,(N1740:P1740,Q1740:AE1740)),0)</f>
        <v>4</v>
      </c>
      <c r="G1740" s="1">
        <f t="shared" si="653"/>
        <v>252</v>
      </c>
      <c r="H1740" s="2">
        <f t="shared" si="654"/>
        <v>6.1239368165249088E-2</v>
      </c>
      <c r="I1740" s="2"/>
      <c r="J1740" s="2">
        <f t="shared" si="656"/>
        <v>0.5166464155528554</v>
      </c>
      <c r="K1740" s="2">
        <f t="shared" si="657"/>
        <v>0.45540704738760635</v>
      </c>
      <c r="L1740" s="2">
        <f t="shared" si="658"/>
        <v>1.3365735115431349E-2</v>
      </c>
      <c r="M1740" s="2">
        <f t="shared" si="659"/>
        <v>1.4580801944106908E-2</v>
      </c>
      <c r="N1740" s="59">
        <v>2126</v>
      </c>
      <c r="O1740" s="59">
        <v>1874</v>
      </c>
      <c r="P1740" s="59">
        <v>55</v>
      </c>
      <c r="Q1740" s="59"/>
      <c r="R1740" s="59"/>
      <c r="S1740" s="59"/>
      <c r="T1740" s="59"/>
      <c r="U1740" s="59"/>
      <c r="V1740" s="59"/>
      <c r="W1740" s="59"/>
      <c r="X1740" s="59"/>
      <c r="Y1740" s="59"/>
      <c r="Z1740" s="59"/>
      <c r="AA1740" s="59">
        <v>60</v>
      </c>
      <c r="AB1740" s="59"/>
      <c r="AC1740" s="59"/>
      <c r="AD1740" s="59"/>
      <c r="AE1740" s="59"/>
      <c r="AG1740" s="7">
        <f>IF(Q1740&gt;0,RANK(Q1740,(N1740:P1740,Q1740:AE1740)),0)</f>
        <v>0</v>
      </c>
      <c r="AH1740" s="7">
        <f>IF(R1740&gt;0,RANK(R1740,(N1740:P1740,Q1740:AE1740)),0)</f>
        <v>0</v>
      </c>
      <c r="AI1740" s="7">
        <f>IF(T1740&gt;0,RANK(T1740,(N1740:P1740,Q1740:AE1740)),0)</f>
        <v>0</v>
      </c>
      <c r="AJ1740" s="7">
        <f>IF(S1740&gt;0,RANK(S1740,(N1740:P1740,Q1740:AE1740)),0)</f>
        <v>0</v>
      </c>
      <c r="AK1740" s="2">
        <f t="shared" si="660"/>
        <v>0</v>
      </c>
      <c r="AL1740" s="2">
        <f t="shared" si="661"/>
        <v>0</v>
      </c>
      <c r="AM1740" s="2">
        <f t="shared" si="662"/>
        <v>0</v>
      </c>
      <c r="AN1740" s="2">
        <f t="shared" si="663"/>
        <v>0</v>
      </c>
      <c r="AP1740" t="s">
        <v>630</v>
      </c>
      <c r="AQ1740" t="s">
        <v>605</v>
      </c>
      <c r="AR1740">
        <v>2</v>
      </c>
      <c r="AT1740" s="97">
        <v>40</v>
      </c>
      <c r="AU1740" s="99">
        <v>69</v>
      </c>
      <c r="AV1740" s="103">
        <f t="shared" si="652"/>
        <v>40069</v>
      </c>
      <c r="AX1740" s="7" t="s">
        <v>1370</v>
      </c>
    </row>
    <row r="1741" spans="1:50" hidden="1" outlineLevel="1">
      <c r="A1741" t="s">
        <v>731</v>
      </c>
      <c r="B1741" t="s">
        <v>605</v>
      </c>
      <c r="C1741" s="1">
        <f t="shared" si="655"/>
        <v>21499</v>
      </c>
      <c r="D1741" s="7">
        <f>IF(N1741&gt;0, RANK(N1741,(N1741:P1741,Q1741:AE1741)),0)</f>
        <v>2</v>
      </c>
      <c r="E1741" s="7">
        <f>IF(O1741&gt;0,RANK(O1741,(N1741:P1741,Q1741:AE1741)),0)</f>
        <v>1</v>
      </c>
      <c r="F1741" s="7">
        <f>IF(P1741&gt;0,RANK(P1741,(N1741:P1741,Q1741:AE1741)),0)</f>
        <v>3</v>
      </c>
      <c r="G1741" s="1">
        <f t="shared" si="653"/>
        <v>6150</v>
      </c>
      <c r="H1741" s="2">
        <f t="shared" si="654"/>
        <v>0.28605981673566211</v>
      </c>
      <c r="I1741" s="2"/>
      <c r="J1741" s="2">
        <f t="shared" si="656"/>
        <v>0.34187636634262059</v>
      </c>
      <c r="K1741" s="2">
        <f t="shared" si="657"/>
        <v>0.62793618307828269</v>
      </c>
      <c r="L1741" s="2">
        <f t="shared" si="658"/>
        <v>1.6000744220661427E-2</v>
      </c>
      <c r="M1741" s="2">
        <f t="shared" si="659"/>
        <v>1.4186706358435348E-2</v>
      </c>
      <c r="N1741" s="59">
        <v>7350</v>
      </c>
      <c r="O1741" s="59">
        <v>13500</v>
      </c>
      <c r="P1741" s="59">
        <v>344</v>
      </c>
      <c r="Q1741" s="59"/>
      <c r="R1741" s="59"/>
      <c r="S1741" s="59"/>
      <c r="T1741" s="59"/>
      <c r="U1741" s="59"/>
      <c r="V1741" s="59"/>
      <c r="W1741" s="59"/>
      <c r="X1741" s="59"/>
      <c r="Y1741" s="59"/>
      <c r="Z1741" s="59"/>
      <c r="AA1741" s="59">
        <v>305</v>
      </c>
      <c r="AB1741" s="59"/>
      <c r="AC1741" s="59"/>
      <c r="AD1741" s="59"/>
      <c r="AE1741" s="59"/>
      <c r="AG1741" s="7">
        <f>IF(Q1741&gt;0,RANK(Q1741,(N1741:P1741,Q1741:AE1741)),0)</f>
        <v>0</v>
      </c>
      <c r="AH1741" s="7">
        <f>IF(R1741&gt;0,RANK(R1741,(N1741:P1741,Q1741:AE1741)),0)</f>
        <v>0</v>
      </c>
      <c r="AI1741" s="7">
        <f>IF(T1741&gt;0,RANK(T1741,(N1741:P1741,Q1741:AE1741)),0)</f>
        <v>0</v>
      </c>
      <c r="AJ1741" s="7">
        <f>IF(S1741&gt;0,RANK(S1741,(N1741:P1741,Q1741:AE1741)),0)</f>
        <v>0</v>
      </c>
      <c r="AK1741" s="2">
        <f t="shared" si="660"/>
        <v>0</v>
      </c>
      <c r="AL1741" s="2">
        <f t="shared" si="661"/>
        <v>0</v>
      </c>
      <c r="AM1741" s="2">
        <f t="shared" si="662"/>
        <v>0</v>
      </c>
      <c r="AN1741" s="2">
        <f t="shared" si="663"/>
        <v>0</v>
      </c>
      <c r="AP1741" t="s">
        <v>731</v>
      </c>
      <c r="AQ1741" t="s">
        <v>605</v>
      </c>
      <c r="AR1741">
        <v>3</v>
      </c>
      <c r="AT1741" s="97">
        <v>40</v>
      </c>
      <c r="AU1741" s="99">
        <v>71</v>
      </c>
      <c r="AV1741" s="103">
        <f t="shared" si="652"/>
        <v>40071</v>
      </c>
      <c r="AX1741" s="7" t="s">
        <v>1370</v>
      </c>
    </row>
    <row r="1742" spans="1:50" hidden="1" outlineLevel="1">
      <c r="A1742" t="s">
        <v>551</v>
      </c>
      <c r="B1742" t="s">
        <v>605</v>
      </c>
      <c r="C1742" s="1">
        <f t="shared" si="655"/>
        <v>6118</v>
      </c>
      <c r="D1742" s="7">
        <f>IF(N1742&gt;0, RANK(N1742,(N1742:P1742,Q1742:AE1742)),0)</f>
        <v>2</v>
      </c>
      <c r="E1742" s="7">
        <f>IF(O1742&gt;0,RANK(O1742,(N1742:P1742,Q1742:AE1742)),0)</f>
        <v>1</v>
      </c>
      <c r="F1742" s="7">
        <f>IF(P1742&gt;0,RANK(P1742,(N1742:P1742,Q1742:AE1742)),0)</f>
        <v>3</v>
      </c>
      <c r="G1742" s="1">
        <f t="shared" si="653"/>
        <v>3078</v>
      </c>
      <c r="H1742" s="2">
        <f t="shared" si="654"/>
        <v>0.50310559006211175</v>
      </c>
      <c r="I1742" s="2"/>
      <c r="J1742" s="2">
        <f t="shared" si="656"/>
        <v>0.23520758417783588</v>
      </c>
      <c r="K1742" s="2">
        <f t="shared" si="657"/>
        <v>0.73831317423994769</v>
      </c>
      <c r="L1742" s="2">
        <f t="shared" si="658"/>
        <v>1.4547237659365806E-2</v>
      </c>
      <c r="M1742" s="2">
        <f t="shared" si="659"/>
        <v>1.1932003922850678E-2</v>
      </c>
      <c r="N1742" s="59">
        <v>1439</v>
      </c>
      <c r="O1742" s="59">
        <v>4517</v>
      </c>
      <c r="P1742" s="59">
        <v>89</v>
      </c>
      <c r="Q1742" s="59"/>
      <c r="R1742" s="59"/>
      <c r="S1742" s="59"/>
      <c r="T1742" s="59"/>
      <c r="U1742" s="59"/>
      <c r="V1742" s="59"/>
      <c r="W1742" s="59"/>
      <c r="X1742" s="59"/>
      <c r="Y1742" s="59"/>
      <c r="Z1742" s="59"/>
      <c r="AA1742" s="59">
        <v>73</v>
      </c>
      <c r="AB1742" s="59"/>
      <c r="AC1742" s="59"/>
      <c r="AD1742" s="59"/>
      <c r="AE1742" s="59"/>
      <c r="AG1742" s="7">
        <f>IF(Q1742&gt;0,RANK(Q1742,(N1742:P1742,Q1742:AE1742)),0)</f>
        <v>0</v>
      </c>
      <c r="AH1742" s="7">
        <f>IF(R1742&gt;0,RANK(R1742,(N1742:P1742,Q1742:AE1742)),0)</f>
        <v>0</v>
      </c>
      <c r="AI1742" s="7">
        <f>IF(T1742&gt;0,RANK(T1742,(N1742:P1742,Q1742:AE1742)),0)</f>
        <v>0</v>
      </c>
      <c r="AJ1742" s="7">
        <f>IF(S1742&gt;0,RANK(S1742,(N1742:P1742,Q1742:AE1742)),0)</f>
        <v>0</v>
      </c>
      <c r="AK1742" s="2">
        <f t="shared" si="660"/>
        <v>0</v>
      </c>
      <c r="AL1742" s="2">
        <f t="shared" si="661"/>
        <v>0</v>
      </c>
      <c r="AM1742" s="2">
        <f t="shared" si="662"/>
        <v>0</v>
      </c>
      <c r="AN1742" s="2">
        <f t="shared" si="663"/>
        <v>0</v>
      </c>
      <c r="AP1742" t="s">
        <v>551</v>
      </c>
      <c r="AQ1742" t="s">
        <v>605</v>
      </c>
      <c r="AR1742">
        <v>3</v>
      </c>
      <c r="AT1742" s="97">
        <v>40</v>
      </c>
      <c r="AU1742" s="99">
        <v>73</v>
      </c>
      <c r="AV1742" s="103">
        <f t="shared" si="652"/>
        <v>40073</v>
      </c>
      <c r="AX1742" s="7" t="s">
        <v>1370</v>
      </c>
    </row>
    <row r="1743" spans="1:50" hidden="1" outlineLevel="1">
      <c r="A1743" t="s">
        <v>1543</v>
      </c>
      <c r="B1743" t="s">
        <v>605</v>
      </c>
      <c r="C1743" s="1">
        <f t="shared" si="655"/>
        <v>4577</v>
      </c>
      <c r="D1743" s="7">
        <f>IF(N1743&gt;0, RANK(N1743,(N1743:P1743,Q1743:AE1743)),0)</f>
        <v>2</v>
      </c>
      <c r="E1743" s="7">
        <f>IF(O1743&gt;0,RANK(O1743,(N1743:P1743,Q1743:AE1743)),0)</f>
        <v>1</v>
      </c>
      <c r="F1743" s="7">
        <f>IF(P1743&gt;0,RANK(P1743,(N1743:P1743,Q1743:AE1743)),0)</f>
        <v>4</v>
      </c>
      <c r="G1743" s="1">
        <f t="shared" si="653"/>
        <v>679</v>
      </c>
      <c r="H1743" s="2">
        <f t="shared" si="654"/>
        <v>0.14835044789163207</v>
      </c>
      <c r="I1743" s="2"/>
      <c r="J1743" s="2">
        <f t="shared" si="656"/>
        <v>0.41446362246012675</v>
      </c>
      <c r="K1743" s="2">
        <f t="shared" si="657"/>
        <v>0.56281407035175879</v>
      </c>
      <c r="L1743" s="2">
        <f t="shared" si="658"/>
        <v>1.0050251256281407E-2</v>
      </c>
      <c r="M1743" s="2">
        <f t="shared" si="659"/>
        <v>1.2672055931833003E-2</v>
      </c>
      <c r="N1743" s="59">
        <v>1897</v>
      </c>
      <c r="O1743" s="59">
        <v>2576</v>
      </c>
      <c r="P1743" s="59">
        <v>46</v>
      </c>
      <c r="Q1743" s="59"/>
      <c r="R1743" s="59"/>
      <c r="S1743" s="59"/>
      <c r="T1743" s="59"/>
      <c r="U1743" s="59"/>
      <c r="V1743" s="59"/>
      <c r="W1743" s="59"/>
      <c r="X1743" s="59"/>
      <c r="Y1743" s="59"/>
      <c r="Z1743" s="59"/>
      <c r="AA1743" s="59">
        <v>58</v>
      </c>
      <c r="AB1743" s="59"/>
      <c r="AC1743" s="59"/>
      <c r="AD1743" s="59"/>
      <c r="AE1743" s="59"/>
      <c r="AG1743" s="7">
        <f>IF(Q1743&gt;0,RANK(Q1743,(N1743:P1743,Q1743:AE1743)),0)</f>
        <v>0</v>
      </c>
      <c r="AH1743" s="7">
        <f>IF(R1743&gt;0,RANK(R1743,(N1743:P1743,Q1743:AE1743)),0)</f>
        <v>0</v>
      </c>
      <c r="AI1743" s="7">
        <f>IF(T1743&gt;0,RANK(T1743,(N1743:P1743,Q1743:AE1743)),0)</f>
        <v>0</v>
      </c>
      <c r="AJ1743" s="7">
        <f>IF(S1743&gt;0,RANK(S1743,(N1743:P1743,Q1743:AE1743)),0)</f>
        <v>0</v>
      </c>
      <c r="AK1743" s="2">
        <f t="shared" si="660"/>
        <v>0</v>
      </c>
      <c r="AL1743" s="2">
        <f t="shared" si="661"/>
        <v>0</v>
      </c>
      <c r="AM1743" s="2">
        <f t="shared" si="662"/>
        <v>0</v>
      </c>
      <c r="AN1743" s="2">
        <f t="shared" si="663"/>
        <v>0</v>
      </c>
      <c r="AP1743" t="s">
        <v>1543</v>
      </c>
      <c r="AQ1743" t="s">
        <v>605</v>
      </c>
      <c r="AR1743">
        <v>3</v>
      </c>
      <c r="AT1743" s="97">
        <v>40</v>
      </c>
      <c r="AU1743" s="99">
        <v>75</v>
      </c>
      <c r="AV1743" s="103">
        <f t="shared" si="652"/>
        <v>40075</v>
      </c>
      <c r="AX1743" s="7" t="s">
        <v>1370</v>
      </c>
    </row>
    <row r="1744" spans="1:50" hidden="1" outlineLevel="1">
      <c r="A1744" t="s">
        <v>266</v>
      </c>
      <c r="B1744" t="s">
        <v>605</v>
      </c>
      <c r="C1744" s="1">
        <f t="shared" si="655"/>
        <v>4610</v>
      </c>
      <c r="D1744" s="7">
        <f>IF(N1744&gt;0, RANK(N1744,(N1744:P1744,Q1744:AE1744)),0)</f>
        <v>1</v>
      </c>
      <c r="E1744" s="7">
        <f>IF(O1744&gt;0,RANK(O1744,(N1744:P1744,Q1744:AE1744)),0)</f>
        <v>2</v>
      </c>
      <c r="F1744" s="7">
        <f>IF(P1744&gt;0,RANK(P1744,(N1744:P1744,Q1744:AE1744)),0)</f>
        <v>3</v>
      </c>
      <c r="G1744" s="1">
        <f t="shared" si="653"/>
        <v>683</v>
      </c>
      <c r="H1744" s="2">
        <f t="shared" si="654"/>
        <v>0.14815618221258134</v>
      </c>
      <c r="I1744" s="2"/>
      <c r="J1744" s="2">
        <f t="shared" si="656"/>
        <v>0.55726681127982647</v>
      </c>
      <c r="K1744" s="2">
        <f t="shared" si="657"/>
        <v>0.4091106290672451</v>
      </c>
      <c r="L1744" s="2">
        <f t="shared" si="658"/>
        <v>1.843817787418655E-2</v>
      </c>
      <c r="M1744" s="2">
        <f t="shared" si="659"/>
        <v>1.518438177874188E-2</v>
      </c>
      <c r="N1744" s="59">
        <v>2569</v>
      </c>
      <c r="O1744" s="59">
        <v>1886</v>
      </c>
      <c r="P1744" s="59">
        <v>85</v>
      </c>
      <c r="Q1744" s="59"/>
      <c r="R1744" s="59"/>
      <c r="S1744" s="59"/>
      <c r="T1744" s="59"/>
      <c r="U1744" s="59"/>
      <c r="V1744" s="59"/>
      <c r="W1744" s="59"/>
      <c r="X1744" s="59"/>
      <c r="Y1744" s="59"/>
      <c r="Z1744" s="59"/>
      <c r="AA1744" s="59">
        <v>70</v>
      </c>
      <c r="AB1744" s="59"/>
      <c r="AC1744" s="59"/>
      <c r="AD1744" s="59"/>
      <c r="AE1744" s="59"/>
      <c r="AG1744" s="7">
        <f>IF(Q1744&gt;0,RANK(Q1744,(N1744:P1744,Q1744:AE1744)),0)</f>
        <v>0</v>
      </c>
      <c r="AH1744" s="7">
        <f>IF(R1744&gt;0,RANK(R1744,(N1744:P1744,Q1744:AE1744)),0)</f>
        <v>0</v>
      </c>
      <c r="AI1744" s="7">
        <f>IF(T1744&gt;0,RANK(T1744,(N1744:P1744,Q1744:AE1744)),0)</f>
        <v>0</v>
      </c>
      <c r="AJ1744" s="7">
        <f>IF(S1744&gt;0,RANK(S1744,(N1744:P1744,Q1744:AE1744)),0)</f>
        <v>0</v>
      </c>
      <c r="AK1744" s="2">
        <f t="shared" si="660"/>
        <v>0</v>
      </c>
      <c r="AL1744" s="2">
        <f t="shared" si="661"/>
        <v>0</v>
      </c>
      <c r="AM1744" s="2">
        <f t="shared" si="662"/>
        <v>0</v>
      </c>
      <c r="AN1744" s="2">
        <f t="shared" si="663"/>
        <v>0</v>
      </c>
      <c r="AP1744" t="s">
        <v>266</v>
      </c>
      <c r="AQ1744" t="s">
        <v>605</v>
      </c>
      <c r="AR1744">
        <v>2</v>
      </c>
      <c r="AT1744" s="97">
        <v>40</v>
      </c>
      <c r="AU1744" s="99">
        <v>77</v>
      </c>
      <c r="AV1744" s="103">
        <f t="shared" si="652"/>
        <v>40077</v>
      </c>
      <c r="AX1744" s="7" t="s">
        <v>1370</v>
      </c>
    </row>
    <row r="1745" spans="1:50" hidden="1" outlineLevel="1">
      <c r="A1745" t="s">
        <v>2242</v>
      </c>
      <c r="B1745" t="s">
        <v>605</v>
      </c>
      <c r="C1745" s="1">
        <f t="shared" si="655"/>
        <v>15428</v>
      </c>
      <c r="D1745" s="7">
        <f>IF(N1745&gt;0, RANK(N1745,(N1745:P1745,Q1745:AE1745)),0)</f>
        <v>1</v>
      </c>
      <c r="E1745" s="7">
        <f>IF(O1745&gt;0,RANK(O1745,(N1745:P1745,Q1745:AE1745)),0)</f>
        <v>2</v>
      </c>
      <c r="F1745" s="7">
        <f>IF(P1745&gt;0,RANK(P1745,(N1745:P1745,Q1745:AE1745)),0)</f>
        <v>3</v>
      </c>
      <c r="G1745" s="1">
        <f t="shared" si="653"/>
        <v>619</v>
      </c>
      <c r="H1745" s="2">
        <f t="shared" si="654"/>
        <v>4.0121856365050557E-2</v>
      </c>
      <c r="I1745" s="2"/>
      <c r="J1745" s="2">
        <f t="shared" si="656"/>
        <v>0.50654653876069489</v>
      </c>
      <c r="K1745" s="2">
        <f t="shared" si="657"/>
        <v>0.46642468239564427</v>
      </c>
      <c r="L1745" s="2">
        <f t="shared" si="658"/>
        <v>1.6722841586725434E-2</v>
      </c>
      <c r="M1745" s="2">
        <f t="shared" si="659"/>
        <v>1.0305937256935405E-2</v>
      </c>
      <c r="N1745" s="59">
        <v>7815</v>
      </c>
      <c r="O1745" s="59">
        <v>7196</v>
      </c>
      <c r="P1745" s="59">
        <v>258</v>
      </c>
      <c r="Q1745" s="59"/>
      <c r="R1745" s="59"/>
      <c r="S1745" s="59"/>
      <c r="T1745" s="59"/>
      <c r="U1745" s="59"/>
      <c r="V1745" s="59"/>
      <c r="W1745" s="59"/>
      <c r="X1745" s="59"/>
      <c r="Y1745" s="59"/>
      <c r="Z1745" s="59"/>
      <c r="AA1745" s="59">
        <v>159</v>
      </c>
      <c r="AB1745" s="59"/>
      <c r="AC1745" s="59"/>
      <c r="AD1745" s="59"/>
      <c r="AE1745" s="59"/>
      <c r="AG1745" s="7">
        <f>IF(Q1745&gt;0,RANK(Q1745,(N1745:P1745,Q1745:AE1745)),0)</f>
        <v>0</v>
      </c>
      <c r="AH1745" s="7">
        <f>IF(R1745&gt;0,RANK(R1745,(N1745:P1745,Q1745:AE1745)),0)</f>
        <v>0</v>
      </c>
      <c r="AI1745" s="7">
        <f>IF(T1745&gt;0,RANK(T1745,(N1745:P1745,Q1745:AE1745)),0)</f>
        <v>0</v>
      </c>
      <c r="AJ1745" s="7">
        <f>IF(S1745&gt;0,RANK(S1745,(N1745:P1745,Q1745:AE1745)),0)</f>
        <v>0</v>
      </c>
      <c r="AK1745" s="2">
        <f t="shared" si="660"/>
        <v>0</v>
      </c>
      <c r="AL1745" s="2">
        <f t="shared" si="661"/>
        <v>0</v>
      </c>
      <c r="AM1745" s="2">
        <f t="shared" si="662"/>
        <v>0</v>
      </c>
      <c r="AN1745" s="2">
        <f t="shared" si="663"/>
        <v>0</v>
      </c>
      <c r="AP1745" t="s">
        <v>2242</v>
      </c>
      <c r="AQ1745" t="s">
        <v>605</v>
      </c>
      <c r="AR1745">
        <v>2</v>
      </c>
      <c r="AT1745" s="97">
        <v>40</v>
      </c>
      <c r="AU1745" s="99">
        <v>79</v>
      </c>
      <c r="AV1745" s="103">
        <f t="shared" si="652"/>
        <v>40079</v>
      </c>
      <c r="AX1745" s="7" t="s">
        <v>1370</v>
      </c>
    </row>
    <row r="1746" spans="1:50" hidden="1" outlineLevel="1">
      <c r="A1746" t="s">
        <v>900</v>
      </c>
      <c r="B1746" t="s">
        <v>605</v>
      </c>
      <c r="C1746" s="1">
        <f t="shared" si="655"/>
        <v>11716</v>
      </c>
      <c r="D1746" s="7">
        <f>IF(N1746&gt;0, RANK(N1746,(N1746:P1746,Q1746:AE1746)),0)</f>
        <v>2</v>
      </c>
      <c r="E1746" s="7">
        <f>IF(O1746&gt;0,RANK(O1746,(N1746:P1746,Q1746:AE1746)),0)</f>
        <v>1</v>
      </c>
      <c r="F1746" s="7">
        <f>IF(P1746&gt;0,RANK(P1746,(N1746:P1746,Q1746:AE1746)),0)</f>
        <v>4</v>
      </c>
      <c r="G1746" s="1">
        <f t="shared" si="653"/>
        <v>3236</v>
      </c>
      <c r="H1746" s="2">
        <f t="shared" si="654"/>
        <v>0.27620348241720721</v>
      </c>
      <c r="I1746" s="2"/>
      <c r="J1746" s="2">
        <f t="shared" si="656"/>
        <v>0.34149880505291907</v>
      </c>
      <c r="K1746" s="2">
        <f t="shared" si="657"/>
        <v>0.61770228747012634</v>
      </c>
      <c r="L1746" s="2">
        <f t="shared" si="658"/>
        <v>2.0314100375554797E-2</v>
      </c>
      <c r="M1746" s="2">
        <f t="shared" si="659"/>
        <v>2.0484807101399785E-2</v>
      </c>
      <c r="N1746" s="59">
        <v>4001</v>
      </c>
      <c r="O1746" s="59">
        <v>7237</v>
      </c>
      <c r="P1746" s="59">
        <v>238</v>
      </c>
      <c r="Q1746" s="59"/>
      <c r="R1746" s="59"/>
      <c r="S1746" s="59"/>
      <c r="T1746" s="59"/>
      <c r="U1746" s="59"/>
      <c r="V1746" s="59"/>
      <c r="W1746" s="59"/>
      <c r="X1746" s="59"/>
      <c r="Y1746" s="59"/>
      <c r="Z1746" s="59"/>
      <c r="AA1746" s="59">
        <v>240</v>
      </c>
      <c r="AB1746" s="59"/>
      <c r="AC1746" s="59"/>
      <c r="AD1746" s="59"/>
      <c r="AE1746" s="59"/>
      <c r="AG1746" s="7">
        <f>IF(Q1746&gt;0,RANK(Q1746,(N1746:P1746,Q1746:AE1746)),0)</f>
        <v>0</v>
      </c>
      <c r="AH1746" s="7">
        <f>IF(R1746&gt;0,RANK(R1746,(N1746:P1746,Q1746:AE1746)),0)</f>
        <v>0</v>
      </c>
      <c r="AI1746" s="7">
        <f>IF(T1746&gt;0,RANK(T1746,(N1746:P1746,Q1746:AE1746)),0)</f>
        <v>0</v>
      </c>
      <c r="AJ1746" s="7">
        <f>IF(S1746&gt;0,RANK(S1746,(N1746:P1746,Q1746:AE1746)),0)</f>
        <v>0</v>
      </c>
      <c r="AK1746" s="2">
        <f t="shared" si="660"/>
        <v>0</v>
      </c>
      <c r="AL1746" s="2">
        <f t="shared" si="661"/>
        <v>0</v>
      </c>
      <c r="AM1746" s="2">
        <f t="shared" si="662"/>
        <v>0</v>
      </c>
      <c r="AN1746" s="2">
        <f t="shared" si="663"/>
        <v>0</v>
      </c>
      <c r="AP1746" t="s">
        <v>900</v>
      </c>
      <c r="AQ1746" t="s">
        <v>605</v>
      </c>
      <c r="AR1746">
        <v>3</v>
      </c>
      <c r="AT1746" s="97">
        <v>40</v>
      </c>
      <c r="AU1746" s="99">
        <v>81</v>
      </c>
      <c r="AV1746" s="103">
        <f t="shared" si="652"/>
        <v>40081</v>
      </c>
      <c r="AX1746" s="7" t="s">
        <v>1370</v>
      </c>
    </row>
    <row r="1747" spans="1:50" hidden="1" outlineLevel="1">
      <c r="A1747" t="s">
        <v>1812</v>
      </c>
      <c r="B1747" t="s">
        <v>605</v>
      </c>
      <c r="C1747" s="1">
        <f t="shared" si="655"/>
        <v>13039</v>
      </c>
      <c r="D1747" s="7">
        <f>IF(N1747&gt;0, RANK(N1747,(N1747:P1747,Q1747:AE1747)),0)</f>
        <v>2</v>
      </c>
      <c r="E1747" s="7">
        <f>IF(O1747&gt;0,RANK(O1747,(N1747:P1747,Q1747:AE1747)),0)</f>
        <v>1</v>
      </c>
      <c r="F1747" s="7">
        <f>IF(P1747&gt;0,RANK(P1747,(N1747:P1747,Q1747:AE1747)),0)</f>
        <v>3</v>
      </c>
      <c r="G1747" s="1">
        <f t="shared" si="653"/>
        <v>3255</v>
      </c>
      <c r="H1747" s="2">
        <f t="shared" si="654"/>
        <v>0.24963570825983589</v>
      </c>
      <c r="I1747" s="2"/>
      <c r="J1747" s="2">
        <f t="shared" si="656"/>
        <v>0.35577881739397194</v>
      </c>
      <c r="K1747" s="2">
        <f t="shared" si="657"/>
        <v>0.60541452565380782</v>
      </c>
      <c r="L1747" s="2">
        <f t="shared" si="658"/>
        <v>2.0477030447120178E-2</v>
      </c>
      <c r="M1747" s="2">
        <f t="shared" si="659"/>
        <v>1.8329626505100009E-2</v>
      </c>
      <c r="N1747" s="59">
        <v>4639</v>
      </c>
      <c r="O1747" s="59">
        <v>7894</v>
      </c>
      <c r="P1747" s="59">
        <v>267</v>
      </c>
      <c r="Q1747" s="59"/>
      <c r="R1747" s="59"/>
      <c r="S1747" s="59"/>
      <c r="T1747" s="59"/>
      <c r="U1747" s="59"/>
      <c r="V1747" s="59"/>
      <c r="W1747" s="59"/>
      <c r="X1747" s="59"/>
      <c r="Y1747" s="59"/>
      <c r="Z1747" s="59"/>
      <c r="AA1747" s="59">
        <v>239</v>
      </c>
      <c r="AB1747" s="59"/>
      <c r="AC1747" s="59"/>
      <c r="AD1747" s="59"/>
      <c r="AE1747" s="59"/>
      <c r="AG1747" s="7">
        <f>IF(Q1747&gt;0,RANK(Q1747,(N1747:P1747,Q1747:AE1747)),0)</f>
        <v>0</v>
      </c>
      <c r="AH1747" s="7">
        <f>IF(R1747&gt;0,RANK(R1747,(N1747:P1747,Q1747:AE1747)),0)</f>
        <v>0</v>
      </c>
      <c r="AI1747" s="7">
        <f>IF(T1747&gt;0,RANK(T1747,(N1747:P1747,Q1747:AE1747)),0)</f>
        <v>0</v>
      </c>
      <c r="AJ1747" s="7">
        <f>IF(S1747&gt;0,RANK(S1747,(N1747:P1747,Q1747:AE1747)),0)</f>
        <v>0</v>
      </c>
      <c r="AK1747" s="2">
        <f t="shared" si="660"/>
        <v>0</v>
      </c>
      <c r="AL1747" s="2">
        <f t="shared" si="661"/>
        <v>0</v>
      </c>
      <c r="AM1747" s="2">
        <f t="shared" si="662"/>
        <v>0</v>
      </c>
      <c r="AN1747" s="2">
        <f t="shared" si="663"/>
        <v>0</v>
      </c>
      <c r="AP1747" t="s">
        <v>1812</v>
      </c>
      <c r="AQ1747" t="s">
        <v>605</v>
      </c>
      <c r="AR1747">
        <v>3</v>
      </c>
      <c r="AT1747" s="97">
        <v>40</v>
      </c>
      <c r="AU1747" s="99">
        <v>83</v>
      </c>
      <c r="AV1747" s="103">
        <f t="shared" si="652"/>
        <v>40083</v>
      </c>
      <c r="AX1747" s="7" t="s">
        <v>1370</v>
      </c>
    </row>
    <row r="1748" spans="1:50" hidden="1" outlineLevel="1">
      <c r="A1748" t="s">
        <v>1509</v>
      </c>
      <c r="B1748" t="s">
        <v>605</v>
      </c>
      <c r="C1748" s="1">
        <f t="shared" si="655"/>
        <v>3435</v>
      </c>
      <c r="D1748" s="7">
        <f>IF(N1748&gt;0, RANK(N1748,(N1748:P1748,Q1748:AE1748)),0)</f>
        <v>1</v>
      </c>
      <c r="E1748" s="7">
        <f>IF(O1748&gt;0,RANK(O1748,(N1748:P1748,Q1748:AE1748)),0)</f>
        <v>2</v>
      </c>
      <c r="F1748" s="7">
        <f>IF(P1748&gt;0,RANK(P1748,(N1748:P1748,Q1748:AE1748)),0)</f>
        <v>4</v>
      </c>
      <c r="G1748" s="1">
        <f t="shared" si="653"/>
        <v>432</v>
      </c>
      <c r="H1748" s="2">
        <f t="shared" si="654"/>
        <v>0.125764192139738</v>
      </c>
      <c r="I1748" s="2"/>
      <c r="J1748" s="2">
        <f t="shared" si="656"/>
        <v>0.54876273653566232</v>
      </c>
      <c r="K1748" s="2">
        <f t="shared" si="657"/>
        <v>0.42299854439592433</v>
      </c>
      <c r="L1748" s="2">
        <f t="shared" si="658"/>
        <v>1.2518195050946142E-2</v>
      </c>
      <c r="M1748" s="2">
        <f t="shared" si="659"/>
        <v>1.5720524017467211E-2</v>
      </c>
      <c r="N1748" s="59">
        <v>1885</v>
      </c>
      <c r="O1748" s="59">
        <v>1453</v>
      </c>
      <c r="P1748" s="59">
        <v>43</v>
      </c>
      <c r="Q1748" s="59"/>
      <c r="R1748" s="59"/>
      <c r="S1748" s="59"/>
      <c r="T1748" s="59"/>
      <c r="U1748" s="59"/>
      <c r="V1748" s="59"/>
      <c r="W1748" s="59"/>
      <c r="X1748" s="59"/>
      <c r="Y1748" s="59"/>
      <c r="Z1748" s="59"/>
      <c r="AA1748" s="59">
        <v>54</v>
      </c>
      <c r="AB1748" s="59"/>
      <c r="AC1748" s="59"/>
      <c r="AD1748" s="59"/>
      <c r="AE1748" s="59"/>
      <c r="AG1748" s="7">
        <f>IF(Q1748&gt;0,RANK(Q1748,(N1748:P1748,Q1748:AE1748)),0)</f>
        <v>0</v>
      </c>
      <c r="AH1748" s="7">
        <f>IF(R1748&gt;0,RANK(R1748,(N1748:P1748,Q1748:AE1748)),0)</f>
        <v>0</v>
      </c>
      <c r="AI1748" s="7">
        <f>IF(T1748&gt;0,RANK(T1748,(N1748:P1748,Q1748:AE1748)),0)</f>
        <v>0</v>
      </c>
      <c r="AJ1748" s="7">
        <f>IF(S1748&gt;0,RANK(S1748,(N1748:P1748,Q1748:AE1748)),0)</f>
        <v>0</v>
      </c>
      <c r="AK1748" s="2">
        <f t="shared" si="660"/>
        <v>0</v>
      </c>
      <c r="AL1748" s="2">
        <f t="shared" si="661"/>
        <v>0</v>
      </c>
      <c r="AM1748" s="2">
        <f t="shared" si="662"/>
        <v>0</v>
      </c>
      <c r="AN1748" s="2">
        <f t="shared" si="663"/>
        <v>0</v>
      </c>
      <c r="AP1748" t="s">
        <v>1509</v>
      </c>
      <c r="AQ1748" t="s">
        <v>605</v>
      </c>
      <c r="AR1748">
        <v>4</v>
      </c>
      <c r="AT1748" s="97">
        <v>40</v>
      </c>
      <c r="AU1748" s="99">
        <v>85</v>
      </c>
      <c r="AV1748" s="103">
        <f t="shared" si="652"/>
        <v>40085</v>
      </c>
      <c r="AX1748" s="7" t="s">
        <v>1370</v>
      </c>
    </row>
    <row r="1749" spans="1:50" hidden="1" outlineLevel="1">
      <c r="A1749" t="s">
        <v>1147</v>
      </c>
      <c r="B1749" t="s">
        <v>605</v>
      </c>
      <c r="C1749" s="1">
        <f t="shared" si="655"/>
        <v>10056</v>
      </c>
      <c r="D1749" s="7">
        <f>IF(N1749&gt;0, RANK(N1749,(N1749:P1749,Q1749:AE1749)),0)</f>
        <v>2</v>
      </c>
      <c r="E1749" s="7">
        <f>IF(O1749&gt;0,RANK(O1749,(N1749:P1749,Q1749:AE1749)),0)</f>
        <v>1</v>
      </c>
      <c r="F1749" s="7">
        <f>IF(P1749&gt;0,RANK(P1749,(N1749:P1749,Q1749:AE1749)),0)</f>
        <v>4</v>
      </c>
      <c r="G1749" s="1">
        <f t="shared" si="653"/>
        <v>2173</v>
      </c>
      <c r="H1749" s="2">
        <f t="shared" si="654"/>
        <v>0.21608989657915673</v>
      </c>
      <c r="I1749" s="2"/>
      <c r="J1749" s="2">
        <f t="shared" si="656"/>
        <v>0.36992840095465396</v>
      </c>
      <c r="K1749" s="2">
        <f t="shared" si="657"/>
        <v>0.58601829753381063</v>
      </c>
      <c r="L1749" s="2">
        <f t="shared" si="658"/>
        <v>2.018695306284805E-2</v>
      </c>
      <c r="M1749" s="2">
        <f t="shared" si="659"/>
        <v>2.3866348448687364E-2</v>
      </c>
      <c r="N1749" s="59">
        <v>3720</v>
      </c>
      <c r="O1749" s="59">
        <v>5893</v>
      </c>
      <c r="P1749" s="59">
        <v>203</v>
      </c>
      <c r="Q1749" s="59"/>
      <c r="R1749" s="59"/>
      <c r="S1749" s="59"/>
      <c r="T1749" s="59"/>
      <c r="U1749" s="59"/>
      <c r="V1749" s="59"/>
      <c r="W1749" s="59"/>
      <c r="X1749" s="59"/>
      <c r="Y1749" s="59"/>
      <c r="Z1749" s="59"/>
      <c r="AA1749" s="59">
        <v>240</v>
      </c>
      <c r="AB1749" s="59"/>
      <c r="AC1749" s="59"/>
      <c r="AD1749" s="59"/>
      <c r="AE1749" s="59"/>
      <c r="AG1749" s="7">
        <f>IF(Q1749&gt;0,RANK(Q1749,(N1749:P1749,Q1749:AE1749)),0)</f>
        <v>0</v>
      </c>
      <c r="AH1749" s="7">
        <f>IF(R1749&gt;0,RANK(R1749,(N1749:P1749,Q1749:AE1749)),0)</f>
        <v>0</v>
      </c>
      <c r="AI1749" s="7">
        <f>IF(T1749&gt;0,RANK(T1749,(N1749:P1749,Q1749:AE1749)),0)</f>
        <v>0</v>
      </c>
      <c r="AJ1749" s="7">
        <f>IF(S1749&gt;0,RANK(S1749,(N1749:P1749,Q1749:AE1749)),0)</f>
        <v>0</v>
      </c>
      <c r="AK1749" s="2">
        <f t="shared" si="660"/>
        <v>0</v>
      </c>
      <c r="AL1749" s="2">
        <f t="shared" si="661"/>
        <v>0</v>
      </c>
      <c r="AM1749" s="2">
        <f t="shared" si="662"/>
        <v>0</v>
      </c>
      <c r="AN1749" s="2">
        <f t="shared" si="663"/>
        <v>0</v>
      </c>
      <c r="AP1749" t="s">
        <v>1147</v>
      </c>
      <c r="AQ1749" t="s">
        <v>605</v>
      </c>
      <c r="AR1749">
        <v>4</v>
      </c>
      <c r="AT1749" s="97">
        <v>40</v>
      </c>
      <c r="AU1749" s="99">
        <v>87</v>
      </c>
      <c r="AV1749" s="103">
        <f t="shared" si="652"/>
        <v>40087</v>
      </c>
      <c r="AX1749" s="7" t="s">
        <v>1370</v>
      </c>
    </row>
    <row r="1750" spans="1:50" hidden="1" outlineLevel="1">
      <c r="A1750" t="s">
        <v>1148</v>
      </c>
      <c r="B1750" t="s">
        <v>605</v>
      </c>
      <c r="C1750" s="1">
        <f t="shared" si="655"/>
        <v>10741</v>
      </c>
      <c r="D1750" s="7">
        <f>IF(N1750&gt;0, RANK(N1750,(N1750:P1750,Q1750:AE1750)),0)</f>
        <v>1</v>
      </c>
      <c r="E1750" s="7">
        <f>IF(O1750&gt;0,RANK(O1750,(N1750:P1750,Q1750:AE1750)),0)</f>
        <v>2</v>
      </c>
      <c r="F1750" s="7">
        <f>IF(P1750&gt;0,RANK(P1750,(N1750:P1750,Q1750:AE1750)),0)</f>
        <v>3</v>
      </c>
      <c r="G1750" s="1">
        <f t="shared" si="653"/>
        <v>496</v>
      </c>
      <c r="H1750" s="2">
        <f t="shared" si="654"/>
        <v>4.6178195698724514E-2</v>
      </c>
      <c r="I1750" s="2"/>
      <c r="J1750" s="2">
        <f t="shared" si="656"/>
        <v>0.51177730192719484</v>
      </c>
      <c r="K1750" s="2">
        <f t="shared" si="657"/>
        <v>0.46559910622847034</v>
      </c>
      <c r="L1750" s="2">
        <f t="shared" si="658"/>
        <v>1.2661763336747045E-2</v>
      </c>
      <c r="M1750" s="2">
        <f t="shared" si="659"/>
        <v>9.9618285075877781E-3</v>
      </c>
      <c r="N1750" s="59">
        <v>5497</v>
      </c>
      <c r="O1750" s="59">
        <v>5001</v>
      </c>
      <c r="P1750" s="59">
        <v>136</v>
      </c>
      <c r="Q1750" s="59"/>
      <c r="R1750" s="59"/>
      <c r="S1750" s="59"/>
      <c r="T1750" s="59"/>
      <c r="U1750" s="59"/>
      <c r="V1750" s="59"/>
      <c r="W1750" s="59"/>
      <c r="X1750" s="59"/>
      <c r="Y1750" s="59"/>
      <c r="Z1750" s="59"/>
      <c r="AA1750" s="59">
        <v>107</v>
      </c>
      <c r="AB1750" s="59"/>
      <c r="AC1750" s="59"/>
      <c r="AD1750" s="59"/>
      <c r="AE1750" s="59"/>
      <c r="AG1750" s="7">
        <f>IF(Q1750&gt;0,RANK(Q1750,(N1750:P1750,Q1750:AE1750)),0)</f>
        <v>0</v>
      </c>
      <c r="AH1750" s="7">
        <f>IF(R1750&gt;0,RANK(R1750,(N1750:P1750,Q1750:AE1750)),0)</f>
        <v>0</v>
      </c>
      <c r="AI1750" s="7">
        <f>IF(T1750&gt;0,RANK(T1750,(N1750:P1750,Q1750:AE1750)),0)</f>
        <v>0</v>
      </c>
      <c r="AJ1750" s="7">
        <f>IF(S1750&gt;0,RANK(S1750,(N1750:P1750,Q1750:AE1750)),0)</f>
        <v>0</v>
      </c>
      <c r="AK1750" s="2">
        <f t="shared" si="660"/>
        <v>0</v>
      </c>
      <c r="AL1750" s="2">
        <f t="shared" si="661"/>
        <v>0</v>
      </c>
      <c r="AM1750" s="2">
        <f t="shared" si="662"/>
        <v>0</v>
      </c>
      <c r="AN1750" s="2">
        <f t="shared" si="663"/>
        <v>0</v>
      </c>
      <c r="AP1750" t="s">
        <v>1148</v>
      </c>
      <c r="AQ1750" t="s">
        <v>605</v>
      </c>
      <c r="AR1750">
        <v>2</v>
      </c>
      <c r="AT1750" s="97">
        <v>40</v>
      </c>
      <c r="AU1750" s="99">
        <v>89</v>
      </c>
      <c r="AV1750" s="103">
        <f t="shared" si="652"/>
        <v>40089</v>
      </c>
      <c r="AX1750" s="7" t="s">
        <v>1370</v>
      </c>
    </row>
    <row r="1751" spans="1:50" hidden="1" outlineLevel="1">
      <c r="A1751" t="s">
        <v>688</v>
      </c>
      <c r="B1751" t="s">
        <v>605</v>
      </c>
      <c r="C1751" s="1">
        <f t="shared" si="655"/>
        <v>7471</v>
      </c>
      <c r="D1751" s="7">
        <f>IF(N1751&gt;0, RANK(N1751,(N1751:P1751,Q1751:AE1751)),0)</f>
        <v>1</v>
      </c>
      <c r="E1751" s="7">
        <f>IF(O1751&gt;0,RANK(O1751,(N1751:P1751,Q1751:AE1751)),0)</f>
        <v>2</v>
      </c>
      <c r="F1751" s="7">
        <f>IF(P1751&gt;0,RANK(P1751,(N1751:P1751,Q1751:AE1751)),0)</f>
        <v>3</v>
      </c>
      <c r="G1751" s="1">
        <f t="shared" si="653"/>
        <v>515</v>
      </c>
      <c r="H1751" s="2">
        <f t="shared" si="654"/>
        <v>6.8933208405835902E-2</v>
      </c>
      <c r="I1751" s="2"/>
      <c r="J1751" s="2">
        <f t="shared" si="656"/>
        <v>0.52081381341185917</v>
      </c>
      <c r="K1751" s="2">
        <f t="shared" si="657"/>
        <v>0.45188060500602328</v>
      </c>
      <c r="L1751" s="2">
        <f t="shared" si="658"/>
        <v>1.365279079105876E-2</v>
      </c>
      <c r="M1751" s="2">
        <f t="shared" si="659"/>
        <v>1.3652790791058784E-2</v>
      </c>
      <c r="N1751" s="59">
        <v>3891</v>
      </c>
      <c r="O1751" s="59">
        <v>3376</v>
      </c>
      <c r="P1751" s="59">
        <v>102</v>
      </c>
      <c r="Q1751" s="59"/>
      <c r="R1751" s="59"/>
      <c r="S1751" s="59"/>
      <c r="T1751" s="59"/>
      <c r="U1751" s="59"/>
      <c r="V1751" s="59"/>
      <c r="W1751" s="59"/>
      <c r="X1751" s="59"/>
      <c r="Y1751" s="59"/>
      <c r="Z1751" s="59"/>
      <c r="AA1751" s="59">
        <v>102</v>
      </c>
      <c r="AB1751" s="59"/>
      <c r="AC1751" s="59"/>
      <c r="AD1751" s="59"/>
      <c r="AE1751" s="59"/>
      <c r="AG1751" s="7">
        <f>IF(Q1751&gt;0,RANK(Q1751,(N1751:P1751,Q1751:AE1751)),0)</f>
        <v>0</v>
      </c>
      <c r="AH1751" s="7">
        <f>IF(R1751&gt;0,RANK(R1751,(N1751:P1751,Q1751:AE1751)),0)</f>
        <v>0</v>
      </c>
      <c r="AI1751" s="7">
        <f>IF(T1751&gt;0,RANK(T1751,(N1751:P1751,Q1751:AE1751)),0)</f>
        <v>0</v>
      </c>
      <c r="AJ1751" s="7">
        <f>IF(S1751&gt;0,RANK(S1751,(N1751:P1751,Q1751:AE1751)),0)</f>
        <v>0</v>
      </c>
      <c r="AK1751" s="2">
        <f t="shared" si="660"/>
        <v>0</v>
      </c>
      <c r="AL1751" s="2">
        <f t="shared" si="661"/>
        <v>0</v>
      </c>
      <c r="AM1751" s="2">
        <f t="shared" si="662"/>
        <v>0</v>
      </c>
      <c r="AN1751" s="2">
        <f t="shared" si="663"/>
        <v>0</v>
      </c>
      <c r="AP1751" t="s">
        <v>688</v>
      </c>
      <c r="AQ1751" t="s">
        <v>605</v>
      </c>
      <c r="AR1751">
        <v>2</v>
      </c>
      <c r="AT1751" s="97">
        <v>40</v>
      </c>
      <c r="AU1751" s="99">
        <v>91</v>
      </c>
      <c r="AV1751" s="103">
        <f t="shared" si="652"/>
        <v>40091</v>
      </c>
      <c r="AX1751" s="7" t="s">
        <v>1370</v>
      </c>
    </row>
    <row r="1752" spans="1:50" hidden="1" outlineLevel="1">
      <c r="A1752" t="s">
        <v>1937</v>
      </c>
      <c r="B1752" t="s">
        <v>605</v>
      </c>
      <c r="C1752" s="1">
        <f t="shared" si="655"/>
        <v>3581</v>
      </c>
      <c r="D1752" s="7">
        <f>IF(N1752&gt;0, RANK(N1752,(N1752:P1752,Q1752:AE1752)),0)</f>
        <v>2</v>
      </c>
      <c r="E1752" s="7">
        <f>IF(O1752&gt;0,RANK(O1752,(N1752:P1752,Q1752:AE1752)),0)</f>
        <v>1</v>
      </c>
      <c r="F1752" s="7">
        <f>IF(P1752&gt;0,RANK(P1752,(N1752:P1752,Q1752:AE1752)),0)</f>
        <v>4</v>
      </c>
      <c r="G1752" s="1">
        <f t="shared" si="653"/>
        <v>1838</v>
      </c>
      <c r="H1752" s="2">
        <f t="shared" si="654"/>
        <v>0.51326445127059483</v>
      </c>
      <c r="I1752" s="2"/>
      <c r="J1752" s="2">
        <f t="shared" si="656"/>
        <v>0.22759005864283718</v>
      </c>
      <c r="K1752" s="2">
        <f t="shared" si="657"/>
        <v>0.74085450991343205</v>
      </c>
      <c r="L1752" s="2">
        <f t="shared" si="658"/>
        <v>1.3404077073443172E-2</v>
      </c>
      <c r="M1752" s="2">
        <f t="shared" si="659"/>
        <v>1.8151354370287569E-2</v>
      </c>
      <c r="N1752" s="59">
        <v>815</v>
      </c>
      <c r="O1752" s="59">
        <v>2653</v>
      </c>
      <c r="P1752" s="59">
        <v>48</v>
      </c>
      <c r="Q1752" s="59"/>
      <c r="R1752" s="59"/>
      <c r="S1752" s="59"/>
      <c r="T1752" s="59"/>
      <c r="U1752" s="59"/>
      <c r="V1752" s="59"/>
      <c r="W1752" s="59"/>
      <c r="X1752" s="59"/>
      <c r="Y1752" s="59"/>
      <c r="Z1752" s="59"/>
      <c r="AA1752" s="59">
        <v>65</v>
      </c>
      <c r="AB1752" s="59"/>
      <c r="AC1752" s="59"/>
      <c r="AD1752" s="59"/>
      <c r="AE1752" s="59"/>
      <c r="AG1752" s="7">
        <f>IF(Q1752&gt;0,RANK(Q1752,(N1752:P1752,Q1752:AE1752)),0)</f>
        <v>0</v>
      </c>
      <c r="AH1752" s="7">
        <f>IF(R1752&gt;0,RANK(R1752,(N1752:P1752,Q1752:AE1752)),0)</f>
        <v>0</v>
      </c>
      <c r="AI1752" s="7">
        <f>IF(T1752&gt;0,RANK(T1752,(N1752:P1752,Q1752:AE1752)),0)</f>
        <v>0</v>
      </c>
      <c r="AJ1752" s="7">
        <f>IF(S1752&gt;0,RANK(S1752,(N1752:P1752,Q1752:AE1752)),0)</f>
        <v>0</v>
      </c>
      <c r="AK1752" s="2">
        <f t="shared" si="660"/>
        <v>0</v>
      </c>
      <c r="AL1752" s="2">
        <f t="shared" si="661"/>
        <v>0</v>
      </c>
      <c r="AM1752" s="2">
        <f t="shared" si="662"/>
        <v>0</v>
      </c>
      <c r="AN1752" s="2">
        <f t="shared" si="663"/>
        <v>0</v>
      </c>
      <c r="AP1752" t="s">
        <v>1937</v>
      </c>
      <c r="AQ1752" t="s">
        <v>605</v>
      </c>
      <c r="AR1752">
        <v>3</v>
      </c>
      <c r="AT1752" s="97">
        <v>40</v>
      </c>
      <c r="AU1752" s="99">
        <v>93</v>
      </c>
      <c r="AV1752" s="103">
        <f t="shared" si="652"/>
        <v>40093</v>
      </c>
      <c r="AX1752" s="7" t="s">
        <v>1370</v>
      </c>
    </row>
    <row r="1753" spans="1:50" hidden="1" outlineLevel="1">
      <c r="A1753" t="s">
        <v>2126</v>
      </c>
      <c r="B1753" t="s">
        <v>605</v>
      </c>
      <c r="C1753" s="1">
        <f t="shared" si="655"/>
        <v>5166</v>
      </c>
      <c r="D1753" s="7">
        <f>IF(N1753&gt;0, RANK(N1753,(N1753:P1753,Q1753:AE1753)),0)</f>
        <v>1</v>
      </c>
      <c r="E1753" s="7">
        <f>IF(O1753&gt;0,RANK(O1753,(N1753:P1753,Q1753:AE1753)),0)</f>
        <v>2</v>
      </c>
      <c r="F1753" s="7">
        <f>IF(P1753&gt;0,RANK(P1753,(N1753:P1753,Q1753:AE1753)),0)</f>
        <v>4</v>
      </c>
      <c r="G1753" s="1">
        <f t="shared" si="653"/>
        <v>216</v>
      </c>
      <c r="H1753" s="2">
        <f t="shared" si="654"/>
        <v>4.1811846689895474E-2</v>
      </c>
      <c r="I1753" s="2"/>
      <c r="J1753" s="2">
        <f t="shared" si="656"/>
        <v>0.50561362756484707</v>
      </c>
      <c r="K1753" s="2">
        <f t="shared" si="657"/>
        <v>0.46380178087495161</v>
      </c>
      <c r="L1753" s="2">
        <f t="shared" si="658"/>
        <v>1.4130855594270228E-2</v>
      </c>
      <c r="M1753" s="2">
        <f t="shared" si="659"/>
        <v>1.6453735965931096E-2</v>
      </c>
      <c r="N1753" s="59">
        <v>2612</v>
      </c>
      <c r="O1753" s="59">
        <v>2396</v>
      </c>
      <c r="P1753" s="59">
        <v>73</v>
      </c>
      <c r="Q1753" s="59"/>
      <c r="R1753" s="59"/>
      <c r="S1753" s="59"/>
      <c r="T1753" s="59"/>
      <c r="U1753" s="59"/>
      <c r="V1753" s="59"/>
      <c r="W1753" s="59"/>
      <c r="X1753" s="59"/>
      <c r="Y1753" s="59"/>
      <c r="Z1753" s="59"/>
      <c r="AA1753" s="59">
        <v>85</v>
      </c>
      <c r="AB1753" s="59"/>
      <c r="AC1753" s="59"/>
      <c r="AD1753" s="59"/>
      <c r="AE1753" s="59"/>
      <c r="AG1753" s="7">
        <f>IF(Q1753&gt;0,RANK(Q1753,(N1753:P1753,Q1753:AE1753)),0)</f>
        <v>0</v>
      </c>
      <c r="AH1753" s="7">
        <f>IF(R1753&gt;0,RANK(R1753,(N1753:P1753,Q1753:AE1753)),0)</f>
        <v>0</v>
      </c>
      <c r="AI1753" s="7">
        <f>IF(T1753&gt;0,RANK(T1753,(N1753:P1753,Q1753:AE1753)),0)</f>
        <v>0</v>
      </c>
      <c r="AJ1753" s="7">
        <f>IF(S1753&gt;0,RANK(S1753,(N1753:P1753,Q1753:AE1753)),0)</f>
        <v>0</v>
      </c>
      <c r="AK1753" s="2">
        <f t="shared" si="660"/>
        <v>0</v>
      </c>
      <c r="AL1753" s="2">
        <f t="shared" si="661"/>
        <v>0</v>
      </c>
      <c r="AM1753" s="2">
        <f t="shared" si="662"/>
        <v>0</v>
      </c>
      <c r="AN1753" s="2">
        <f t="shared" si="663"/>
        <v>0</v>
      </c>
      <c r="AP1753" t="s">
        <v>2126</v>
      </c>
      <c r="AQ1753" t="s">
        <v>605</v>
      </c>
      <c r="AR1753">
        <v>4</v>
      </c>
      <c r="AT1753" s="97">
        <v>40</v>
      </c>
      <c r="AU1753" s="99">
        <v>95</v>
      </c>
      <c r="AV1753" s="103">
        <f t="shared" si="652"/>
        <v>40095</v>
      </c>
      <c r="AX1753" s="7" t="s">
        <v>1370</v>
      </c>
    </row>
    <row r="1754" spans="1:50" hidden="1" outlineLevel="1">
      <c r="A1754" t="s">
        <v>2001</v>
      </c>
      <c r="B1754" t="s">
        <v>605</v>
      </c>
      <c r="C1754" s="1">
        <f t="shared" si="655"/>
        <v>14211</v>
      </c>
      <c r="D1754" s="7">
        <f>IF(N1754&gt;0, RANK(N1754,(N1754:P1754,Q1754:AE1754)),0)</f>
        <v>2</v>
      </c>
      <c r="E1754" s="7">
        <f>IF(O1754&gt;0,RANK(O1754,(N1754:P1754,Q1754:AE1754)),0)</f>
        <v>1</v>
      </c>
      <c r="F1754" s="7">
        <f>IF(P1754&gt;0,RANK(P1754,(N1754:P1754,Q1754:AE1754)),0)</f>
        <v>3</v>
      </c>
      <c r="G1754" s="1">
        <f t="shared" si="653"/>
        <v>643</v>
      </c>
      <c r="H1754" s="2">
        <f t="shared" si="654"/>
        <v>4.5246639926817253E-2</v>
      </c>
      <c r="I1754" s="2"/>
      <c r="J1754" s="2">
        <f t="shared" si="656"/>
        <v>0.4621771866863697</v>
      </c>
      <c r="K1754" s="2">
        <f t="shared" si="657"/>
        <v>0.50742382661318697</v>
      </c>
      <c r="L1754" s="2">
        <f t="shared" si="658"/>
        <v>1.759200619238618E-2</v>
      </c>
      <c r="M1754" s="2">
        <f t="shared" si="659"/>
        <v>1.2806980508057095E-2</v>
      </c>
      <c r="N1754" s="59">
        <v>6568</v>
      </c>
      <c r="O1754" s="59">
        <v>7211</v>
      </c>
      <c r="P1754" s="59">
        <v>250</v>
      </c>
      <c r="Q1754" s="59"/>
      <c r="R1754" s="59"/>
      <c r="S1754" s="59"/>
      <c r="T1754" s="59"/>
      <c r="U1754" s="59"/>
      <c r="V1754" s="59"/>
      <c r="W1754" s="59"/>
      <c r="X1754" s="59"/>
      <c r="Y1754" s="59"/>
      <c r="Z1754" s="59"/>
      <c r="AA1754" s="59">
        <v>182</v>
      </c>
      <c r="AB1754" s="59"/>
      <c r="AC1754" s="59"/>
      <c r="AD1754" s="59"/>
      <c r="AE1754" s="59"/>
      <c r="AG1754" s="7">
        <f>IF(Q1754&gt;0,RANK(Q1754,(N1754:P1754,Q1754:AE1754)),0)</f>
        <v>0</v>
      </c>
      <c r="AH1754" s="7">
        <f>IF(R1754&gt;0,RANK(R1754,(N1754:P1754,Q1754:AE1754)),0)</f>
        <v>0</v>
      </c>
      <c r="AI1754" s="7">
        <f>IF(T1754&gt;0,RANK(T1754,(N1754:P1754,Q1754:AE1754)),0)</f>
        <v>0</v>
      </c>
      <c r="AJ1754" s="7">
        <f>IF(S1754&gt;0,RANK(S1754,(N1754:P1754,Q1754:AE1754)),0)</f>
        <v>0</v>
      </c>
      <c r="AK1754" s="2">
        <f t="shared" si="660"/>
        <v>0</v>
      </c>
      <c r="AL1754" s="2">
        <f t="shared" si="661"/>
        <v>0</v>
      </c>
      <c r="AM1754" s="2">
        <f t="shared" si="662"/>
        <v>0</v>
      </c>
      <c r="AN1754" s="2">
        <f t="shared" si="663"/>
        <v>0</v>
      </c>
      <c r="AP1754" t="s">
        <v>2001</v>
      </c>
      <c r="AQ1754" t="s">
        <v>605</v>
      </c>
      <c r="AR1754">
        <v>2</v>
      </c>
      <c r="AT1754" s="97">
        <v>40</v>
      </c>
      <c r="AU1754" s="99">
        <v>97</v>
      </c>
      <c r="AV1754" s="103">
        <f t="shared" si="652"/>
        <v>40097</v>
      </c>
      <c r="AX1754" s="7" t="s">
        <v>1370</v>
      </c>
    </row>
    <row r="1755" spans="1:50" hidden="1" outlineLevel="1">
      <c r="A1755" t="s">
        <v>732</v>
      </c>
      <c r="B1755" t="s">
        <v>605</v>
      </c>
      <c r="C1755" s="1">
        <f t="shared" si="655"/>
        <v>5226</v>
      </c>
      <c r="D1755" s="7">
        <f>IF(N1755&gt;0, RANK(N1755,(N1755:P1755,Q1755:AE1755)),0)</f>
        <v>1</v>
      </c>
      <c r="E1755" s="7">
        <f>IF(O1755&gt;0,RANK(O1755,(N1755:P1755,Q1755:AE1755)),0)</f>
        <v>2</v>
      </c>
      <c r="F1755" s="7">
        <f>IF(P1755&gt;0,RANK(P1755,(N1755:P1755,Q1755:AE1755)),0)</f>
        <v>4</v>
      </c>
      <c r="G1755" s="1">
        <f t="shared" si="653"/>
        <v>162</v>
      </c>
      <c r="H1755" s="2">
        <f t="shared" si="654"/>
        <v>3.0998851894374284E-2</v>
      </c>
      <c r="I1755" s="2"/>
      <c r="J1755" s="2">
        <f t="shared" si="656"/>
        <v>0.49885189437428246</v>
      </c>
      <c r="K1755" s="2">
        <f t="shared" si="657"/>
        <v>0.46785304247990817</v>
      </c>
      <c r="L1755" s="2">
        <f t="shared" si="658"/>
        <v>1.5882127822426331E-2</v>
      </c>
      <c r="M1755" s="2">
        <f t="shared" si="659"/>
        <v>1.7412935323383047E-2</v>
      </c>
      <c r="N1755" s="59">
        <v>2607</v>
      </c>
      <c r="O1755" s="59">
        <v>2445</v>
      </c>
      <c r="P1755" s="59">
        <v>83</v>
      </c>
      <c r="Q1755" s="59"/>
      <c r="R1755" s="59"/>
      <c r="S1755" s="59"/>
      <c r="T1755" s="59"/>
      <c r="U1755" s="59"/>
      <c r="V1755" s="59"/>
      <c r="W1755" s="59"/>
      <c r="X1755" s="59"/>
      <c r="Y1755" s="59"/>
      <c r="Z1755" s="59"/>
      <c r="AA1755" s="59">
        <v>91</v>
      </c>
      <c r="AB1755" s="59"/>
      <c r="AC1755" s="59"/>
      <c r="AD1755" s="59"/>
      <c r="AE1755" s="59"/>
      <c r="AG1755" s="7">
        <f>IF(Q1755&gt;0,RANK(Q1755,(N1755:P1755,Q1755:AE1755)),0)</f>
        <v>0</v>
      </c>
      <c r="AH1755" s="7">
        <f>IF(R1755&gt;0,RANK(R1755,(N1755:P1755,Q1755:AE1755)),0)</f>
        <v>0</v>
      </c>
      <c r="AI1755" s="7">
        <f>IF(T1755&gt;0,RANK(T1755,(N1755:P1755,Q1755:AE1755)),0)</f>
        <v>0</v>
      </c>
      <c r="AJ1755" s="7">
        <f>IF(S1755&gt;0,RANK(S1755,(N1755:P1755,Q1755:AE1755)),0)</f>
        <v>0</v>
      </c>
      <c r="AK1755" s="2">
        <f t="shared" si="660"/>
        <v>0</v>
      </c>
      <c r="AL1755" s="2">
        <f t="shared" si="661"/>
        <v>0</v>
      </c>
      <c r="AM1755" s="2">
        <f t="shared" si="662"/>
        <v>0</v>
      </c>
      <c r="AN1755" s="2">
        <f t="shared" si="663"/>
        <v>0</v>
      </c>
      <c r="AP1755" t="s">
        <v>732</v>
      </c>
      <c r="AQ1755" t="s">
        <v>605</v>
      </c>
      <c r="AR1755">
        <v>4</v>
      </c>
      <c r="AT1755" s="97">
        <v>40</v>
      </c>
      <c r="AU1755" s="99">
        <v>99</v>
      </c>
      <c r="AV1755" s="103">
        <f t="shared" si="652"/>
        <v>40099</v>
      </c>
      <c r="AX1755" s="7" t="s">
        <v>1370</v>
      </c>
    </row>
    <row r="1756" spans="1:50" hidden="1" outlineLevel="1">
      <c r="A1756" t="s">
        <v>843</v>
      </c>
      <c r="B1756" t="s">
        <v>605</v>
      </c>
      <c r="C1756" s="1">
        <f t="shared" si="655"/>
        <v>26494</v>
      </c>
      <c r="D1756" s="7">
        <f>IF(N1756&gt;0, RANK(N1756,(N1756:P1756,Q1756:AE1756)),0)</f>
        <v>1</v>
      </c>
      <c r="E1756" s="7">
        <f>IF(O1756&gt;0,RANK(O1756,(N1756:P1756,Q1756:AE1756)),0)</f>
        <v>2</v>
      </c>
      <c r="F1756" s="7">
        <f>IF(P1756&gt;0,RANK(P1756,(N1756:P1756,Q1756:AE1756)),0)</f>
        <v>3</v>
      </c>
      <c r="G1756" s="1">
        <f t="shared" si="653"/>
        <v>340</v>
      </c>
      <c r="H1756" s="2">
        <f t="shared" si="654"/>
        <v>1.2833094285498604E-2</v>
      </c>
      <c r="I1756" s="2"/>
      <c r="J1756" s="2">
        <f t="shared" si="656"/>
        <v>0.49377217483203745</v>
      </c>
      <c r="K1756" s="2">
        <f t="shared" si="657"/>
        <v>0.48093908054653883</v>
      </c>
      <c r="L1756" s="2">
        <f t="shared" si="658"/>
        <v>1.490903600815279E-2</v>
      </c>
      <c r="M1756" s="2">
        <f t="shared" si="659"/>
        <v>1.0379708613270986E-2</v>
      </c>
      <c r="N1756" s="59">
        <v>13082</v>
      </c>
      <c r="O1756" s="59">
        <v>12742</v>
      </c>
      <c r="P1756" s="59">
        <v>395</v>
      </c>
      <c r="Q1756" s="59"/>
      <c r="R1756" s="59"/>
      <c r="S1756" s="59"/>
      <c r="T1756" s="59"/>
      <c r="U1756" s="59"/>
      <c r="V1756" s="59"/>
      <c r="W1756" s="59"/>
      <c r="X1756" s="59"/>
      <c r="Y1756" s="59"/>
      <c r="Z1756" s="59"/>
      <c r="AA1756" s="59">
        <v>275</v>
      </c>
      <c r="AB1756" s="59"/>
      <c r="AC1756" s="59"/>
      <c r="AD1756" s="59"/>
      <c r="AE1756" s="59"/>
      <c r="AG1756" s="7">
        <f>IF(Q1756&gt;0,RANK(Q1756,(N1756:P1756,Q1756:AE1756)),0)</f>
        <v>0</v>
      </c>
      <c r="AH1756" s="7">
        <f>IF(R1756&gt;0,RANK(R1756,(N1756:P1756,Q1756:AE1756)),0)</f>
        <v>0</v>
      </c>
      <c r="AI1756" s="7">
        <f>IF(T1756&gt;0,RANK(T1756,(N1756:P1756,Q1756:AE1756)),0)</f>
        <v>0</v>
      </c>
      <c r="AJ1756" s="7">
        <f>IF(S1756&gt;0,RANK(S1756,(N1756:P1756,Q1756:AE1756)),0)</f>
        <v>0</v>
      </c>
      <c r="AK1756" s="2">
        <f t="shared" si="660"/>
        <v>0</v>
      </c>
      <c r="AL1756" s="2">
        <f t="shared" si="661"/>
        <v>0</v>
      </c>
      <c r="AM1756" s="2">
        <f t="shared" si="662"/>
        <v>0</v>
      </c>
      <c r="AN1756" s="2">
        <f t="shared" si="663"/>
        <v>0</v>
      </c>
      <c r="AP1756" t="s">
        <v>843</v>
      </c>
      <c r="AQ1756" t="s">
        <v>605</v>
      </c>
      <c r="AR1756">
        <v>2</v>
      </c>
      <c r="AT1756" s="97">
        <v>40</v>
      </c>
      <c r="AU1756" s="99">
        <v>101</v>
      </c>
      <c r="AV1756" s="103">
        <f t="shared" si="652"/>
        <v>40101</v>
      </c>
      <c r="AX1756" s="7" t="s">
        <v>1370</v>
      </c>
    </row>
    <row r="1757" spans="1:50" hidden="1" outlineLevel="1">
      <c r="A1757" t="s">
        <v>1805</v>
      </c>
      <c r="B1757" t="s">
        <v>605</v>
      </c>
      <c r="C1757" s="1">
        <f t="shared" si="655"/>
        <v>5030</v>
      </c>
      <c r="D1757" s="7">
        <f>IF(N1757&gt;0, RANK(N1757,(N1757:P1757,Q1757:AE1757)),0)</f>
        <v>2</v>
      </c>
      <c r="E1757" s="7">
        <f>IF(O1757&gt;0,RANK(O1757,(N1757:P1757,Q1757:AE1757)),0)</f>
        <v>1</v>
      </c>
      <c r="F1757" s="7">
        <f>IF(P1757&gt;0,RANK(P1757,(N1757:P1757,Q1757:AE1757)),0)</f>
        <v>3</v>
      </c>
      <c r="G1757" s="1">
        <f t="shared" si="653"/>
        <v>1900</v>
      </c>
      <c r="H1757" s="2">
        <f t="shared" si="654"/>
        <v>0.37773359840954274</v>
      </c>
      <c r="I1757" s="2"/>
      <c r="J1757" s="2">
        <f t="shared" si="656"/>
        <v>0.29284294234592445</v>
      </c>
      <c r="K1757" s="2">
        <f t="shared" si="657"/>
        <v>0.67057654075546724</v>
      </c>
      <c r="L1757" s="2">
        <f t="shared" si="658"/>
        <v>1.8886679920477135E-2</v>
      </c>
      <c r="M1757" s="2">
        <f t="shared" si="659"/>
        <v>1.7693836978131171E-2</v>
      </c>
      <c r="N1757" s="59">
        <v>1473</v>
      </c>
      <c r="O1757" s="59">
        <v>3373</v>
      </c>
      <c r="P1757" s="59">
        <v>95</v>
      </c>
      <c r="Q1757" s="59"/>
      <c r="R1757" s="59"/>
      <c r="S1757" s="59"/>
      <c r="T1757" s="59"/>
      <c r="U1757" s="59"/>
      <c r="V1757" s="59"/>
      <c r="W1757" s="59"/>
      <c r="X1757" s="59"/>
      <c r="Y1757" s="59"/>
      <c r="Z1757" s="59"/>
      <c r="AA1757" s="59">
        <v>89</v>
      </c>
      <c r="AB1757" s="59"/>
      <c r="AC1757" s="59"/>
      <c r="AD1757" s="59"/>
      <c r="AE1757" s="59"/>
      <c r="AG1757" s="7">
        <f>IF(Q1757&gt;0,RANK(Q1757,(N1757:P1757,Q1757:AE1757)),0)</f>
        <v>0</v>
      </c>
      <c r="AH1757" s="7">
        <f>IF(R1757&gt;0,RANK(R1757,(N1757:P1757,Q1757:AE1757)),0)</f>
        <v>0</v>
      </c>
      <c r="AI1757" s="7">
        <f>IF(T1757&gt;0,RANK(T1757,(N1757:P1757,Q1757:AE1757)),0)</f>
        <v>0</v>
      </c>
      <c r="AJ1757" s="7">
        <f>IF(S1757&gt;0,RANK(S1757,(N1757:P1757,Q1757:AE1757)),0)</f>
        <v>0</v>
      </c>
      <c r="AK1757" s="2">
        <f t="shared" si="660"/>
        <v>0</v>
      </c>
      <c r="AL1757" s="2">
        <f t="shared" si="661"/>
        <v>0</v>
      </c>
      <c r="AM1757" s="2">
        <f t="shared" si="662"/>
        <v>0</v>
      </c>
      <c r="AN1757" s="2">
        <f t="shared" si="663"/>
        <v>0</v>
      </c>
      <c r="AP1757" t="s">
        <v>1805</v>
      </c>
      <c r="AQ1757" t="s">
        <v>605</v>
      </c>
      <c r="AR1757">
        <v>3</v>
      </c>
      <c r="AT1757" s="97">
        <v>40</v>
      </c>
      <c r="AU1757" s="99">
        <v>103</v>
      </c>
      <c r="AV1757" s="103">
        <f t="shared" si="652"/>
        <v>40103</v>
      </c>
      <c r="AX1757" s="7" t="s">
        <v>1370</v>
      </c>
    </row>
    <row r="1758" spans="1:50" hidden="1" outlineLevel="1">
      <c r="A1758" t="s">
        <v>2000</v>
      </c>
      <c r="B1758" t="s">
        <v>605</v>
      </c>
      <c r="C1758" s="1">
        <f t="shared" si="655"/>
        <v>4226</v>
      </c>
      <c r="D1758" s="7">
        <f>IF(N1758&gt;0, RANK(N1758,(N1758:P1758,Q1758:AE1758)),0)</f>
        <v>2</v>
      </c>
      <c r="E1758" s="7">
        <f>IF(O1758&gt;0,RANK(O1758,(N1758:P1758,Q1758:AE1758)),0)</f>
        <v>1</v>
      </c>
      <c r="F1758" s="7">
        <f>IF(P1758&gt;0,RANK(P1758,(N1758:P1758,Q1758:AE1758)),0)</f>
        <v>3</v>
      </c>
      <c r="G1758" s="1">
        <f t="shared" si="653"/>
        <v>279</v>
      </c>
      <c r="H1758" s="2">
        <f t="shared" si="654"/>
        <v>6.6019876952200657E-2</v>
      </c>
      <c r="I1758" s="2"/>
      <c r="J1758" s="2">
        <f t="shared" si="656"/>
        <v>0.45101751064836726</v>
      </c>
      <c r="K1758" s="2">
        <f t="shared" si="657"/>
        <v>0.51703738760056794</v>
      </c>
      <c r="L1758" s="2">
        <f t="shared" si="658"/>
        <v>1.7983909133932798E-2</v>
      </c>
      <c r="M1758" s="2">
        <f t="shared" si="659"/>
        <v>1.3961192617131999E-2</v>
      </c>
      <c r="N1758" s="59">
        <v>1906</v>
      </c>
      <c r="O1758" s="59">
        <v>2185</v>
      </c>
      <c r="P1758" s="59">
        <v>76</v>
      </c>
      <c r="Q1758" s="59"/>
      <c r="R1758" s="59"/>
      <c r="S1758" s="59"/>
      <c r="T1758" s="59"/>
      <c r="U1758" s="59"/>
      <c r="V1758" s="59"/>
      <c r="W1758" s="59"/>
      <c r="X1758" s="59"/>
      <c r="Y1758" s="59"/>
      <c r="Z1758" s="59"/>
      <c r="AA1758" s="59">
        <v>59</v>
      </c>
      <c r="AB1758" s="59"/>
      <c r="AC1758" s="59"/>
      <c r="AD1758" s="59"/>
      <c r="AE1758" s="59"/>
      <c r="AG1758" s="7">
        <f>IF(Q1758&gt;0,RANK(Q1758,(N1758:P1758,Q1758:AE1758)),0)</f>
        <v>0</v>
      </c>
      <c r="AH1758" s="7">
        <f>IF(R1758&gt;0,RANK(R1758,(N1758:P1758,Q1758:AE1758)),0)</f>
        <v>0</v>
      </c>
      <c r="AI1758" s="7">
        <f>IF(T1758&gt;0,RANK(T1758,(N1758:P1758,Q1758:AE1758)),0)</f>
        <v>0</v>
      </c>
      <c r="AJ1758" s="7">
        <f>IF(S1758&gt;0,RANK(S1758,(N1758:P1758,Q1758:AE1758)),0)</f>
        <v>0</v>
      </c>
      <c r="AK1758" s="2">
        <f t="shared" si="660"/>
        <v>0</v>
      </c>
      <c r="AL1758" s="2">
        <f t="shared" si="661"/>
        <v>0</v>
      </c>
      <c r="AM1758" s="2">
        <f t="shared" si="662"/>
        <v>0</v>
      </c>
      <c r="AN1758" s="2">
        <f t="shared" si="663"/>
        <v>0</v>
      </c>
      <c r="AP1758" t="s">
        <v>2000</v>
      </c>
      <c r="AQ1758" t="s">
        <v>605</v>
      </c>
      <c r="AR1758">
        <v>2</v>
      </c>
      <c r="AT1758" s="97">
        <v>40</v>
      </c>
      <c r="AU1758" s="99">
        <v>105</v>
      </c>
      <c r="AV1758" s="103">
        <f t="shared" si="652"/>
        <v>40105</v>
      </c>
      <c r="AX1758" s="7" t="s">
        <v>1370</v>
      </c>
    </row>
    <row r="1759" spans="1:50" hidden="1" outlineLevel="1">
      <c r="A1759" t="s">
        <v>395</v>
      </c>
      <c r="B1759" t="s">
        <v>605</v>
      </c>
      <c r="C1759" s="1">
        <f t="shared" si="655"/>
        <v>4287</v>
      </c>
      <c r="D1759" s="7">
        <f>IF(N1759&gt;0, RANK(N1759,(N1759:P1759,Q1759:AE1759)),0)</f>
        <v>2</v>
      </c>
      <c r="E1759" s="7">
        <f>IF(O1759&gt;0,RANK(O1759,(N1759:P1759,Q1759:AE1759)),0)</f>
        <v>1</v>
      </c>
      <c r="F1759" s="7">
        <f>IF(P1759&gt;0,RANK(P1759,(N1759:P1759,Q1759:AE1759)),0)</f>
        <v>3</v>
      </c>
      <c r="G1759" s="1">
        <f t="shared" si="653"/>
        <v>216</v>
      </c>
      <c r="H1759" s="2">
        <f t="shared" si="654"/>
        <v>5.0384884534639608E-2</v>
      </c>
      <c r="I1759" s="2"/>
      <c r="J1759" s="2">
        <f t="shared" si="656"/>
        <v>0.46092838815022158</v>
      </c>
      <c r="K1759" s="2">
        <f t="shared" si="657"/>
        <v>0.51131327268486115</v>
      </c>
      <c r="L1759" s="2">
        <f t="shared" si="658"/>
        <v>1.4928854676930255E-2</v>
      </c>
      <c r="M1759" s="2">
        <f t="shared" si="659"/>
        <v>1.2829484487987068E-2</v>
      </c>
      <c r="N1759" s="59">
        <v>1976</v>
      </c>
      <c r="O1759" s="59">
        <v>2192</v>
      </c>
      <c r="P1759" s="59">
        <v>64</v>
      </c>
      <c r="Q1759" s="59"/>
      <c r="R1759" s="59"/>
      <c r="S1759" s="59"/>
      <c r="T1759" s="59"/>
      <c r="U1759" s="59"/>
      <c r="V1759" s="59"/>
      <c r="W1759" s="59"/>
      <c r="X1759" s="59"/>
      <c r="Y1759" s="59"/>
      <c r="Z1759" s="59"/>
      <c r="AA1759" s="59">
        <v>55</v>
      </c>
      <c r="AB1759" s="59"/>
      <c r="AC1759" s="59"/>
      <c r="AD1759" s="59"/>
      <c r="AE1759" s="59"/>
      <c r="AG1759" s="7">
        <f>IF(Q1759&gt;0,RANK(Q1759,(N1759:P1759,Q1759:AE1759)),0)</f>
        <v>0</v>
      </c>
      <c r="AH1759" s="7">
        <f>IF(R1759&gt;0,RANK(R1759,(N1759:P1759,Q1759:AE1759)),0)</f>
        <v>0</v>
      </c>
      <c r="AI1759" s="7">
        <f>IF(T1759&gt;0,RANK(T1759,(N1759:P1759,Q1759:AE1759)),0)</f>
        <v>0</v>
      </c>
      <c r="AJ1759" s="7">
        <f>IF(S1759&gt;0,RANK(S1759,(N1759:P1759,Q1759:AE1759)),0)</f>
        <v>0</v>
      </c>
      <c r="AK1759" s="2">
        <f t="shared" si="660"/>
        <v>0</v>
      </c>
      <c r="AL1759" s="2">
        <f t="shared" si="661"/>
        <v>0</v>
      </c>
      <c r="AM1759" s="2">
        <f t="shared" si="662"/>
        <v>0</v>
      </c>
      <c r="AN1759" s="2">
        <f t="shared" si="663"/>
        <v>0</v>
      </c>
      <c r="AP1759" t="s">
        <v>395</v>
      </c>
      <c r="AQ1759" t="s">
        <v>605</v>
      </c>
      <c r="AR1759">
        <v>2</v>
      </c>
      <c r="AT1759" s="97">
        <v>40</v>
      </c>
      <c r="AU1759" s="99">
        <v>107</v>
      </c>
      <c r="AV1759" s="103">
        <f t="shared" si="652"/>
        <v>40107</v>
      </c>
      <c r="AX1759" s="7" t="s">
        <v>1370</v>
      </c>
    </row>
    <row r="1760" spans="1:50" hidden="1" outlineLevel="1">
      <c r="A1760" t="s">
        <v>604</v>
      </c>
      <c r="B1760" t="s">
        <v>605</v>
      </c>
      <c r="C1760" s="1">
        <f t="shared" si="655"/>
        <v>240062</v>
      </c>
      <c r="D1760" s="7">
        <f>IF(N1760&gt;0, RANK(N1760,(N1760:P1760,Q1760:AE1760)),0)</f>
        <v>2</v>
      </c>
      <c r="E1760" s="7">
        <f>IF(O1760&gt;0,RANK(O1760,(N1760:P1760,Q1760:AE1760)),0)</f>
        <v>1</v>
      </c>
      <c r="F1760" s="7">
        <f>IF(P1760&gt;0,RANK(P1760,(N1760:P1760,Q1760:AE1760)),0)</f>
        <v>4</v>
      </c>
      <c r="G1760" s="1">
        <f t="shared" si="653"/>
        <v>73618</v>
      </c>
      <c r="H1760" s="2">
        <f t="shared" si="654"/>
        <v>0.30666244553490346</v>
      </c>
      <c r="I1760" s="2"/>
      <c r="J1760" s="2">
        <f t="shared" si="656"/>
        <v>0.32759453807766326</v>
      </c>
      <c r="K1760" s="2">
        <f t="shared" si="657"/>
        <v>0.63425698361256677</v>
      </c>
      <c r="L1760" s="2">
        <f t="shared" si="658"/>
        <v>1.8940940257100251E-2</v>
      </c>
      <c r="M1760" s="2">
        <f t="shared" si="659"/>
        <v>1.9207538052669722E-2</v>
      </c>
      <c r="N1760" s="59">
        <v>78643</v>
      </c>
      <c r="O1760" s="59">
        <v>152261</v>
      </c>
      <c r="P1760" s="59">
        <v>4547</v>
      </c>
      <c r="Q1760" s="59"/>
      <c r="R1760" s="59"/>
      <c r="S1760" s="59"/>
      <c r="T1760" s="59"/>
      <c r="U1760" s="59"/>
      <c r="V1760" s="59"/>
      <c r="W1760" s="59"/>
      <c r="X1760" s="59"/>
      <c r="Y1760" s="59"/>
      <c r="Z1760" s="59"/>
      <c r="AA1760" s="59">
        <v>4611</v>
      </c>
      <c r="AB1760" s="59"/>
      <c r="AC1760" s="59"/>
      <c r="AD1760" s="59"/>
      <c r="AE1760" s="59"/>
      <c r="AG1760" s="7">
        <f>IF(Q1760&gt;0,RANK(Q1760,(N1760:P1760,Q1760:AE1760)),0)</f>
        <v>0</v>
      </c>
      <c r="AH1760" s="7">
        <f>IF(R1760&gt;0,RANK(R1760,(N1760:P1760,Q1760:AE1760)),0)</f>
        <v>0</v>
      </c>
      <c r="AI1760" s="7">
        <f>IF(T1760&gt;0,RANK(T1760,(N1760:P1760,Q1760:AE1760)),0)</f>
        <v>0</v>
      </c>
      <c r="AJ1760" s="7">
        <f>IF(S1760&gt;0,RANK(S1760,(N1760:P1760,Q1760:AE1760)),0)</f>
        <v>0</v>
      </c>
      <c r="AK1760" s="2">
        <f t="shared" si="660"/>
        <v>0</v>
      </c>
      <c r="AL1760" s="2">
        <f t="shared" si="661"/>
        <v>0</v>
      </c>
      <c r="AM1760" s="2">
        <f t="shared" si="662"/>
        <v>0</v>
      </c>
      <c r="AN1760" s="2">
        <f t="shared" si="663"/>
        <v>0</v>
      </c>
      <c r="AP1760" t="s">
        <v>604</v>
      </c>
      <c r="AQ1760" t="s">
        <v>605</v>
      </c>
      <c r="AR1760">
        <v>0</v>
      </c>
      <c r="AT1760" s="97">
        <v>40</v>
      </c>
      <c r="AU1760" s="99">
        <v>109</v>
      </c>
      <c r="AV1760" s="103">
        <f t="shared" si="652"/>
        <v>40109</v>
      </c>
      <c r="AX1760" s="7" t="s">
        <v>1370</v>
      </c>
    </row>
    <row r="1761" spans="1:50" hidden="1" outlineLevel="1">
      <c r="A1761" t="s">
        <v>719</v>
      </c>
      <c r="B1761" t="s">
        <v>605</v>
      </c>
      <c r="C1761" s="1">
        <f t="shared" si="655"/>
        <v>14506</v>
      </c>
      <c r="D1761" s="7">
        <f>IF(N1761&gt;0, RANK(N1761,(N1761:P1761,Q1761:AE1761)),0)</f>
        <v>1</v>
      </c>
      <c r="E1761" s="7">
        <f>IF(O1761&gt;0,RANK(O1761,(N1761:P1761,Q1761:AE1761)),0)</f>
        <v>2</v>
      </c>
      <c r="F1761" s="7">
        <f>IF(P1761&gt;0,RANK(P1761,(N1761:P1761,Q1761:AE1761)),0)</f>
        <v>4</v>
      </c>
      <c r="G1761" s="1">
        <f t="shared" si="653"/>
        <v>1363</v>
      </c>
      <c r="H1761" s="2">
        <f t="shared" si="654"/>
        <v>9.3961119536743423E-2</v>
      </c>
      <c r="I1761" s="2"/>
      <c r="J1761" s="2">
        <f t="shared" si="656"/>
        <v>0.53357231490417756</v>
      </c>
      <c r="K1761" s="2">
        <f t="shared" si="657"/>
        <v>0.43961119536743415</v>
      </c>
      <c r="L1761" s="2">
        <f t="shared" si="658"/>
        <v>1.3235902385219909E-2</v>
      </c>
      <c r="M1761" s="2">
        <f t="shared" si="659"/>
        <v>1.3580587343168384E-2</v>
      </c>
      <c r="N1761" s="59">
        <v>7740</v>
      </c>
      <c r="O1761" s="59">
        <v>6377</v>
      </c>
      <c r="P1761" s="59">
        <v>192</v>
      </c>
      <c r="Q1761" s="59"/>
      <c r="R1761" s="59"/>
      <c r="S1761" s="59"/>
      <c r="T1761" s="59"/>
      <c r="U1761" s="59"/>
      <c r="V1761" s="59"/>
      <c r="W1761" s="59"/>
      <c r="X1761" s="59"/>
      <c r="Y1761" s="59"/>
      <c r="Z1761" s="59"/>
      <c r="AA1761" s="59">
        <v>197</v>
      </c>
      <c r="AB1761" s="59"/>
      <c r="AC1761" s="59"/>
      <c r="AD1761" s="59"/>
      <c r="AE1761" s="59"/>
      <c r="AG1761" s="7">
        <f>IF(Q1761&gt;0,RANK(Q1761,(N1761:P1761,Q1761:AE1761)),0)</f>
        <v>0</v>
      </c>
      <c r="AH1761" s="7">
        <f>IF(R1761&gt;0,RANK(R1761,(N1761:P1761,Q1761:AE1761)),0)</f>
        <v>0</v>
      </c>
      <c r="AI1761" s="7">
        <f>IF(T1761&gt;0,RANK(T1761,(N1761:P1761,Q1761:AE1761)),0)</f>
        <v>0</v>
      </c>
      <c r="AJ1761" s="7">
        <f>IF(S1761&gt;0,RANK(S1761,(N1761:P1761,Q1761:AE1761)),0)</f>
        <v>0</v>
      </c>
      <c r="AK1761" s="2">
        <f t="shared" si="660"/>
        <v>0</v>
      </c>
      <c r="AL1761" s="2">
        <f t="shared" si="661"/>
        <v>0</v>
      </c>
      <c r="AM1761" s="2">
        <f t="shared" si="662"/>
        <v>0</v>
      </c>
      <c r="AN1761" s="2">
        <f t="shared" si="663"/>
        <v>0</v>
      </c>
      <c r="AP1761" t="s">
        <v>719</v>
      </c>
      <c r="AQ1761" t="s">
        <v>605</v>
      </c>
      <c r="AR1761">
        <v>2</v>
      </c>
      <c r="AT1761" s="97">
        <v>40</v>
      </c>
      <c r="AU1761" s="99">
        <v>111</v>
      </c>
      <c r="AV1761" s="103">
        <f t="shared" si="652"/>
        <v>40111</v>
      </c>
      <c r="AX1761" s="7" t="s">
        <v>1370</v>
      </c>
    </row>
    <row r="1762" spans="1:50" hidden="1" outlineLevel="1">
      <c r="A1762" t="s">
        <v>2053</v>
      </c>
      <c r="B1762" t="s">
        <v>605</v>
      </c>
      <c r="C1762" s="1">
        <f t="shared" si="655"/>
        <v>16165</v>
      </c>
      <c r="D1762" s="7">
        <f>IF(N1762&gt;0, RANK(N1762,(N1762:P1762,Q1762:AE1762)),0)</f>
        <v>2</v>
      </c>
      <c r="E1762" s="7">
        <f>IF(O1762&gt;0,RANK(O1762,(N1762:P1762,Q1762:AE1762)),0)</f>
        <v>1</v>
      </c>
      <c r="F1762" s="7">
        <f>IF(P1762&gt;0,RANK(P1762,(N1762:P1762,Q1762:AE1762)),0)</f>
        <v>3</v>
      </c>
      <c r="G1762" s="1">
        <f t="shared" si="653"/>
        <v>878</v>
      </c>
      <c r="H1762" s="2">
        <f t="shared" si="654"/>
        <v>5.431487782245592E-2</v>
      </c>
      <c r="I1762" s="2"/>
      <c r="J1762" s="2">
        <f t="shared" si="656"/>
        <v>0.45746984225177856</v>
      </c>
      <c r="K1762" s="2">
        <f t="shared" si="657"/>
        <v>0.51178472007423448</v>
      </c>
      <c r="L1762" s="2">
        <f t="shared" si="658"/>
        <v>1.5898546241880605E-2</v>
      </c>
      <c r="M1762" s="2">
        <f t="shared" si="659"/>
        <v>1.4846891432106359E-2</v>
      </c>
      <c r="N1762" s="59">
        <v>7395</v>
      </c>
      <c r="O1762" s="59">
        <v>8273</v>
      </c>
      <c r="P1762" s="59">
        <v>257</v>
      </c>
      <c r="Q1762" s="59"/>
      <c r="R1762" s="59"/>
      <c r="S1762" s="59"/>
      <c r="T1762" s="59"/>
      <c r="U1762" s="59"/>
      <c r="V1762" s="59"/>
      <c r="W1762" s="59"/>
      <c r="X1762" s="59"/>
      <c r="Y1762" s="59"/>
      <c r="Z1762" s="59"/>
      <c r="AA1762" s="59">
        <v>240</v>
      </c>
      <c r="AB1762" s="59"/>
      <c r="AC1762" s="59"/>
      <c r="AD1762" s="59"/>
      <c r="AE1762" s="59"/>
      <c r="AG1762" s="7">
        <f>IF(Q1762&gt;0,RANK(Q1762,(N1762:P1762,Q1762:AE1762)),0)</f>
        <v>0</v>
      </c>
      <c r="AH1762" s="7">
        <f>IF(R1762&gt;0,RANK(R1762,(N1762:P1762,Q1762:AE1762)),0)</f>
        <v>0</v>
      </c>
      <c r="AI1762" s="7">
        <f>IF(T1762&gt;0,RANK(T1762,(N1762:P1762,Q1762:AE1762)),0)</f>
        <v>0</v>
      </c>
      <c r="AJ1762" s="7">
        <f>IF(S1762&gt;0,RANK(S1762,(N1762:P1762,Q1762:AE1762)),0)</f>
        <v>0</v>
      </c>
      <c r="AK1762" s="2">
        <f t="shared" si="660"/>
        <v>0</v>
      </c>
      <c r="AL1762" s="2">
        <f t="shared" si="661"/>
        <v>0</v>
      </c>
      <c r="AM1762" s="2">
        <f t="shared" si="662"/>
        <v>0</v>
      </c>
      <c r="AN1762" s="2">
        <f t="shared" si="663"/>
        <v>0</v>
      </c>
      <c r="AP1762" t="s">
        <v>2053</v>
      </c>
      <c r="AQ1762" t="s">
        <v>605</v>
      </c>
      <c r="AR1762">
        <v>3</v>
      </c>
      <c r="AT1762" s="97">
        <v>40</v>
      </c>
      <c r="AU1762" s="99">
        <v>113</v>
      </c>
      <c r="AV1762" s="103">
        <f t="shared" si="652"/>
        <v>40113</v>
      </c>
      <c r="AX1762" s="7" t="s">
        <v>1370</v>
      </c>
    </row>
    <row r="1763" spans="1:50" hidden="1" outlineLevel="1">
      <c r="A1763" t="s">
        <v>1687</v>
      </c>
      <c r="B1763" t="s">
        <v>605</v>
      </c>
      <c r="C1763" s="1">
        <f t="shared" si="655"/>
        <v>11969</v>
      </c>
      <c r="D1763" s="7">
        <f>IF(N1763&gt;0, RANK(N1763,(N1763:P1763,Q1763:AE1763)),0)</f>
        <v>1</v>
      </c>
      <c r="E1763" s="7">
        <f>IF(O1763&gt;0,RANK(O1763,(N1763:P1763,Q1763:AE1763)),0)</f>
        <v>2</v>
      </c>
      <c r="F1763" s="7">
        <f>IF(P1763&gt;0,RANK(P1763,(N1763:P1763,Q1763:AE1763)),0)</f>
        <v>3</v>
      </c>
      <c r="G1763" s="1">
        <f t="shared" si="653"/>
        <v>1239</v>
      </c>
      <c r="H1763" s="2">
        <f t="shared" si="654"/>
        <v>0.10351742000167098</v>
      </c>
      <c r="I1763" s="2"/>
      <c r="J1763" s="2">
        <f t="shared" si="656"/>
        <v>0.53546662210711005</v>
      </c>
      <c r="K1763" s="2">
        <f t="shared" si="657"/>
        <v>0.43194920210543908</v>
      </c>
      <c r="L1763" s="2">
        <f t="shared" si="658"/>
        <v>2.0469546328014038E-2</v>
      </c>
      <c r="M1763" s="2">
        <f t="shared" si="659"/>
        <v>1.2114629459436838E-2</v>
      </c>
      <c r="N1763" s="59">
        <v>6409</v>
      </c>
      <c r="O1763" s="59">
        <v>5170</v>
      </c>
      <c r="P1763" s="59">
        <v>245</v>
      </c>
      <c r="Q1763" s="59"/>
      <c r="R1763" s="59"/>
      <c r="S1763" s="59"/>
      <c r="T1763" s="59"/>
      <c r="U1763" s="59"/>
      <c r="V1763" s="59"/>
      <c r="W1763" s="59"/>
      <c r="X1763" s="59"/>
      <c r="Y1763" s="59"/>
      <c r="Z1763" s="59"/>
      <c r="AA1763" s="59">
        <v>145</v>
      </c>
      <c r="AB1763" s="59"/>
      <c r="AC1763" s="59"/>
      <c r="AD1763" s="59"/>
      <c r="AE1763" s="59"/>
      <c r="AG1763" s="7">
        <f>IF(Q1763&gt;0,RANK(Q1763,(N1763:P1763,Q1763:AE1763)),0)</f>
        <v>0</v>
      </c>
      <c r="AH1763" s="7">
        <f>IF(R1763&gt;0,RANK(R1763,(N1763:P1763,Q1763:AE1763)),0)</f>
        <v>0</v>
      </c>
      <c r="AI1763" s="7">
        <f>IF(T1763&gt;0,RANK(T1763,(N1763:P1763,Q1763:AE1763)),0)</f>
        <v>0</v>
      </c>
      <c r="AJ1763" s="7">
        <f>IF(S1763&gt;0,RANK(S1763,(N1763:P1763,Q1763:AE1763)),0)</f>
        <v>0</v>
      </c>
      <c r="AK1763" s="2">
        <f t="shared" si="660"/>
        <v>0</v>
      </c>
      <c r="AL1763" s="2">
        <f t="shared" si="661"/>
        <v>0</v>
      </c>
      <c r="AM1763" s="2">
        <f t="shared" si="662"/>
        <v>0</v>
      </c>
      <c r="AN1763" s="2">
        <f t="shared" si="663"/>
        <v>0</v>
      </c>
      <c r="AP1763" t="s">
        <v>1687</v>
      </c>
      <c r="AQ1763" t="s">
        <v>605</v>
      </c>
      <c r="AR1763">
        <v>2</v>
      </c>
      <c r="AT1763" s="97">
        <v>40</v>
      </c>
      <c r="AU1763" s="99">
        <v>115</v>
      </c>
      <c r="AV1763" s="103">
        <f t="shared" si="652"/>
        <v>40115</v>
      </c>
      <c r="AX1763" s="7" t="s">
        <v>1370</v>
      </c>
    </row>
    <row r="1764" spans="1:50" hidden="1" outlineLevel="1">
      <c r="A1764" t="s">
        <v>2146</v>
      </c>
      <c r="B1764" t="s">
        <v>605</v>
      </c>
      <c r="C1764" s="1">
        <f t="shared" si="655"/>
        <v>6582</v>
      </c>
      <c r="D1764" s="7">
        <f>IF(N1764&gt;0, RANK(N1764,(N1764:P1764,Q1764:AE1764)),0)</f>
        <v>2</v>
      </c>
      <c r="E1764" s="7">
        <f>IF(O1764&gt;0,RANK(O1764,(N1764:P1764,Q1764:AE1764)),0)</f>
        <v>1</v>
      </c>
      <c r="F1764" s="7">
        <f>IF(P1764&gt;0,RANK(P1764,(N1764:P1764,Q1764:AE1764)),0)</f>
        <v>4</v>
      </c>
      <c r="G1764" s="1">
        <f t="shared" si="653"/>
        <v>966</v>
      </c>
      <c r="H1764" s="2">
        <f t="shared" si="654"/>
        <v>0.14676390154968094</v>
      </c>
      <c r="I1764" s="2"/>
      <c r="J1764" s="2">
        <f t="shared" si="656"/>
        <v>0.4108173807353388</v>
      </c>
      <c r="K1764" s="2">
        <f t="shared" si="657"/>
        <v>0.5575812822850198</v>
      </c>
      <c r="L1764" s="2">
        <f t="shared" si="658"/>
        <v>1.5496809480401094E-2</v>
      </c>
      <c r="M1764" s="2">
        <f t="shared" si="659"/>
        <v>1.6104527499240309E-2</v>
      </c>
      <c r="N1764" s="59">
        <v>2704</v>
      </c>
      <c r="O1764" s="59">
        <v>3670</v>
      </c>
      <c r="P1764" s="59">
        <v>102</v>
      </c>
      <c r="Q1764" s="59"/>
      <c r="R1764" s="59"/>
      <c r="S1764" s="59"/>
      <c r="T1764" s="59"/>
      <c r="U1764" s="59"/>
      <c r="V1764" s="59"/>
      <c r="W1764" s="59"/>
      <c r="X1764" s="59"/>
      <c r="Y1764" s="59"/>
      <c r="Z1764" s="59"/>
      <c r="AA1764" s="59">
        <v>106</v>
      </c>
      <c r="AB1764" s="59"/>
      <c r="AC1764" s="59"/>
      <c r="AD1764" s="59"/>
      <c r="AE1764" s="59"/>
      <c r="AG1764" s="7">
        <f>IF(Q1764&gt;0,RANK(Q1764,(N1764:P1764,Q1764:AE1764)),0)</f>
        <v>0</v>
      </c>
      <c r="AH1764" s="7">
        <f>IF(R1764&gt;0,RANK(R1764,(N1764:P1764,Q1764:AE1764)),0)</f>
        <v>0</v>
      </c>
      <c r="AI1764" s="7">
        <f>IF(T1764&gt;0,RANK(T1764,(N1764:P1764,Q1764:AE1764)),0)</f>
        <v>0</v>
      </c>
      <c r="AJ1764" s="7">
        <f>IF(S1764&gt;0,RANK(S1764,(N1764:P1764,Q1764:AE1764)),0)</f>
        <v>0</v>
      </c>
      <c r="AK1764" s="2">
        <f t="shared" si="660"/>
        <v>0</v>
      </c>
      <c r="AL1764" s="2">
        <f t="shared" si="661"/>
        <v>0</v>
      </c>
      <c r="AM1764" s="2">
        <f t="shared" si="662"/>
        <v>0</v>
      </c>
      <c r="AN1764" s="2">
        <f t="shared" si="663"/>
        <v>0</v>
      </c>
      <c r="AP1764" t="s">
        <v>2146</v>
      </c>
      <c r="AQ1764" t="s">
        <v>605</v>
      </c>
      <c r="AR1764">
        <v>3</v>
      </c>
      <c r="AT1764" s="97">
        <v>40</v>
      </c>
      <c r="AU1764" s="99">
        <v>117</v>
      </c>
      <c r="AV1764" s="103">
        <f t="shared" si="652"/>
        <v>40117</v>
      </c>
      <c r="AX1764" s="7" t="s">
        <v>1370</v>
      </c>
    </row>
    <row r="1765" spans="1:50" hidden="1" outlineLevel="1">
      <c r="A1765" t="s">
        <v>711</v>
      </c>
      <c r="B1765" t="s">
        <v>605</v>
      </c>
      <c r="C1765" s="1">
        <f t="shared" si="655"/>
        <v>29120</v>
      </c>
      <c r="D1765" s="7">
        <f>IF(N1765&gt;0, RANK(N1765,(N1765:P1765,Q1765:AE1765)),0)</f>
        <v>2</v>
      </c>
      <c r="E1765" s="7">
        <f>IF(O1765&gt;0,RANK(O1765,(N1765:P1765,Q1765:AE1765)),0)</f>
        <v>1</v>
      </c>
      <c r="F1765" s="7">
        <f>IF(P1765&gt;0,RANK(P1765,(N1765:P1765,Q1765:AE1765)),0)</f>
        <v>4</v>
      </c>
      <c r="G1765" s="1">
        <f t="shared" si="653"/>
        <v>6496</v>
      </c>
      <c r="H1765" s="2">
        <f t="shared" si="654"/>
        <v>0.22307692307692309</v>
      </c>
      <c r="I1765" s="2"/>
      <c r="J1765" s="2">
        <f t="shared" si="656"/>
        <v>0.37039835164835166</v>
      </c>
      <c r="K1765" s="2">
        <f t="shared" si="657"/>
        <v>0.59347527472527473</v>
      </c>
      <c r="L1765" s="2">
        <f t="shared" si="658"/>
        <v>1.7445054945054946E-2</v>
      </c>
      <c r="M1765" s="2">
        <f t="shared" si="659"/>
        <v>1.8681318681318664E-2</v>
      </c>
      <c r="N1765" s="59">
        <v>10786</v>
      </c>
      <c r="O1765" s="59">
        <v>17282</v>
      </c>
      <c r="P1765" s="59">
        <v>508</v>
      </c>
      <c r="Q1765" s="59"/>
      <c r="R1765" s="59"/>
      <c r="S1765" s="59"/>
      <c r="T1765" s="59"/>
      <c r="U1765" s="59"/>
      <c r="V1765" s="59"/>
      <c r="W1765" s="59"/>
      <c r="X1765" s="59"/>
      <c r="Y1765" s="59"/>
      <c r="Z1765" s="59"/>
      <c r="AA1765" s="59">
        <v>544</v>
      </c>
      <c r="AB1765" s="59"/>
      <c r="AC1765" s="59"/>
      <c r="AD1765" s="59"/>
      <c r="AE1765" s="59"/>
      <c r="AG1765" s="7">
        <f>IF(Q1765&gt;0,RANK(Q1765,(N1765:P1765,Q1765:AE1765)),0)</f>
        <v>0</v>
      </c>
      <c r="AH1765" s="7">
        <f>IF(R1765&gt;0,RANK(R1765,(N1765:P1765,Q1765:AE1765)),0)</f>
        <v>0</v>
      </c>
      <c r="AI1765" s="7">
        <f>IF(T1765&gt;0,RANK(T1765,(N1765:P1765,Q1765:AE1765)),0)</f>
        <v>0</v>
      </c>
      <c r="AJ1765" s="7">
        <f>IF(S1765&gt;0,RANK(S1765,(N1765:P1765,Q1765:AE1765)),0)</f>
        <v>0</v>
      </c>
      <c r="AK1765" s="2">
        <f t="shared" si="660"/>
        <v>0</v>
      </c>
      <c r="AL1765" s="2">
        <f t="shared" si="661"/>
        <v>0</v>
      </c>
      <c r="AM1765" s="2">
        <f t="shared" si="662"/>
        <v>0</v>
      </c>
      <c r="AN1765" s="2">
        <f t="shared" si="663"/>
        <v>0</v>
      </c>
      <c r="AP1765" t="s">
        <v>711</v>
      </c>
      <c r="AQ1765" t="s">
        <v>605</v>
      </c>
      <c r="AR1765">
        <v>3</v>
      </c>
      <c r="AT1765" s="97">
        <v>40</v>
      </c>
      <c r="AU1765" s="99">
        <v>119</v>
      </c>
      <c r="AV1765" s="103">
        <f t="shared" si="652"/>
        <v>40119</v>
      </c>
      <c r="AX1765" s="7" t="s">
        <v>1370</v>
      </c>
    </row>
    <row r="1766" spans="1:50" hidden="1" outlineLevel="1">
      <c r="A1766" t="s">
        <v>1297</v>
      </c>
      <c r="B1766" t="s">
        <v>605</v>
      </c>
      <c r="C1766" s="1">
        <f t="shared" si="655"/>
        <v>17718</v>
      </c>
      <c r="D1766" s="7">
        <f>IF(N1766&gt;0, RANK(N1766,(N1766:P1766,Q1766:AE1766)),0)</f>
        <v>1</v>
      </c>
      <c r="E1766" s="7">
        <f>IF(O1766&gt;0,RANK(O1766,(N1766:P1766,Q1766:AE1766)),0)</f>
        <v>2</v>
      </c>
      <c r="F1766" s="7">
        <f>IF(P1766&gt;0,RANK(P1766,(N1766:P1766,Q1766:AE1766)),0)</f>
        <v>4</v>
      </c>
      <c r="G1766" s="1">
        <f t="shared" si="653"/>
        <v>1514</v>
      </c>
      <c r="H1766" s="2">
        <f t="shared" si="654"/>
        <v>8.5449825036685856E-2</v>
      </c>
      <c r="I1766" s="2"/>
      <c r="J1766" s="2">
        <f t="shared" si="656"/>
        <v>0.52584941867027879</v>
      </c>
      <c r="K1766" s="2">
        <f t="shared" si="657"/>
        <v>0.44039959363359293</v>
      </c>
      <c r="L1766" s="2">
        <f t="shared" si="658"/>
        <v>1.6367535839259512E-2</v>
      </c>
      <c r="M1766" s="2">
        <f t="shared" si="659"/>
        <v>1.7383451856868765E-2</v>
      </c>
      <c r="N1766" s="59">
        <v>9317</v>
      </c>
      <c r="O1766" s="59">
        <v>7803</v>
      </c>
      <c r="P1766" s="59">
        <v>290</v>
      </c>
      <c r="Q1766" s="59"/>
      <c r="R1766" s="59"/>
      <c r="S1766" s="59"/>
      <c r="T1766" s="59"/>
      <c r="U1766" s="59"/>
      <c r="V1766" s="59"/>
      <c r="W1766" s="59"/>
      <c r="X1766" s="59"/>
      <c r="Y1766" s="59"/>
      <c r="Z1766" s="59"/>
      <c r="AA1766" s="59">
        <v>308</v>
      </c>
      <c r="AB1766" s="59"/>
      <c r="AC1766" s="59"/>
      <c r="AD1766" s="59"/>
      <c r="AE1766" s="59"/>
      <c r="AG1766" s="7">
        <f>IF(Q1766&gt;0,RANK(Q1766,(N1766:P1766,Q1766:AE1766)),0)</f>
        <v>0</v>
      </c>
      <c r="AH1766" s="7">
        <f>IF(R1766&gt;0,RANK(R1766,(N1766:P1766,Q1766:AE1766)),0)</f>
        <v>0</v>
      </c>
      <c r="AI1766" s="7">
        <f>IF(T1766&gt;0,RANK(T1766,(N1766:P1766,Q1766:AE1766)),0)</f>
        <v>0</v>
      </c>
      <c r="AJ1766" s="7">
        <f>IF(S1766&gt;0,RANK(S1766,(N1766:P1766,Q1766:AE1766)),0)</f>
        <v>0</v>
      </c>
      <c r="AK1766" s="2">
        <f t="shared" si="660"/>
        <v>0</v>
      </c>
      <c r="AL1766" s="2">
        <f t="shared" si="661"/>
        <v>0</v>
      </c>
      <c r="AM1766" s="2">
        <f t="shared" si="662"/>
        <v>0</v>
      </c>
      <c r="AN1766" s="2">
        <f t="shared" si="663"/>
        <v>0</v>
      </c>
      <c r="AP1766" t="s">
        <v>1297</v>
      </c>
      <c r="AQ1766" t="s">
        <v>605</v>
      </c>
      <c r="AR1766">
        <v>2</v>
      </c>
      <c r="AT1766" s="97">
        <v>40</v>
      </c>
      <c r="AU1766" s="99">
        <v>121</v>
      </c>
      <c r="AV1766" s="103">
        <f t="shared" si="652"/>
        <v>40121</v>
      </c>
      <c r="AX1766" s="7" t="s">
        <v>1370</v>
      </c>
    </row>
    <row r="1767" spans="1:50" hidden="1" outlineLevel="1">
      <c r="A1767" t="s">
        <v>769</v>
      </c>
      <c r="B1767" t="s">
        <v>605</v>
      </c>
      <c r="C1767" s="1">
        <f t="shared" si="655"/>
        <v>14625</v>
      </c>
      <c r="D1767" s="7">
        <f>IF(N1767&gt;0, RANK(N1767,(N1767:P1767,Q1767:AE1767)),0)</f>
        <v>2</v>
      </c>
      <c r="E1767" s="7">
        <f>IF(O1767&gt;0,RANK(O1767,(N1767:P1767,Q1767:AE1767)),0)</f>
        <v>1</v>
      </c>
      <c r="F1767" s="7">
        <f>IF(P1767&gt;0,RANK(P1767,(N1767:P1767,Q1767:AE1767)),0)</f>
        <v>3</v>
      </c>
      <c r="G1767" s="1">
        <f t="shared" si="653"/>
        <v>822</v>
      </c>
      <c r="H1767" s="2">
        <f t="shared" si="654"/>
        <v>5.6205128205128206E-2</v>
      </c>
      <c r="I1767" s="2"/>
      <c r="J1767" s="2">
        <f t="shared" si="656"/>
        <v>0.45736752136752135</v>
      </c>
      <c r="K1767" s="2">
        <f t="shared" si="657"/>
        <v>0.51357264957264959</v>
      </c>
      <c r="L1767" s="2">
        <f t="shared" si="658"/>
        <v>1.5726495726495728E-2</v>
      </c>
      <c r="M1767" s="2">
        <f t="shared" si="659"/>
        <v>1.3333333333333339E-2</v>
      </c>
      <c r="N1767" s="59">
        <v>6689</v>
      </c>
      <c r="O1767" s="59">
        <v>7511</v>
      </c>
      <c r="P1767" s="59">
        <v>230</v>
      </c>
      <c r="Q1767" s="59"/>
      <c r="R1767" s="59"/>
      <c r="S1767" s="59"/>
      <c r="T1767" s="59"/>
      <c r="U1767" s="59"/>
      <c r="V1767" s="59"/>
      <c r="W1767" s="59"/>
      <c r="X1767" s="59"/>
      <c r="Y1767" s="59"/>
      <c r="Z1767" s="59"/>
      <c r="AA1767" s="59">
        <v>195</v>
      </c>
      <c r="AB1767" s="59"/>
      <c r="AC1767" s="59"/>
      <c r="AD1767" s="59"/>
      <c r="AE1767" s="59"/>
      <c r="AG1767" s="7">
        <f>IF(Q1767&gt;0,RANK(Q1767,(N1767:P1767,Q1767:AE1767)),0)</f>
        <v>0</v>
      </c>
      <c r="AH1767" s="7">
        <f>IF(R1767&gt;0,RANK(R1767,(N1767:P1767,Q1767:AE1767)),0)</f>
        <v>0</v>
      </c>
      <c r="AI1767" s="7">
        <f>IF(T1767&gt;0,RANK(T1767,(N1767:P1767,Q1767:AE1767)),0)</f>
        <v>0</v>
      </c>
      <c r="AJ1767" s="7">
        <f>IF(S1767&gt;0,RANK(S1767,(N1767:P1767,Q1767:AE1767)),0)</f>
        <v>0</v>
      </c>
      <c r="AK1767" s="2">
        <f t="shared" si="660"/>
        <v>0</v>
      </c>
      <c r="AL1767" s="2">
        <f t="shared" si="661"/>
        <v>0</v>
      </c>
      <c r="AM1767" s="2">
        <f t="shared" si="662"/>
        <v>0</v>
      </c>
      <c r="AN1767" s="2">
        <f t="shared" si="663"/>
        <v>0</v>
      </c>
      <c r="AP1767" t="s">
        <v>769</v>
      </c>
      <c r="AQ1767" t="s">
        <v>605</v>
      </c>
      <c r="AR1767">
        <v>4</v>
      </c>
      <c r="AT1767" s="97">
        <v>40</v>
      </c>
      <c r="AU1767" s="99">
        <v>123</v>
      </c>
      <c r="AV1767" s="103">
        <f t="shared" si="652"/>
        <v>40123</v>
      </c>
      <c r="AX1767" s="7" t="s">
        <v>1370</v>
      </c>
    </row>
    <row r="1768" spans="1:50" hidden="1" outlineLevel="1">
      <c r="A1768" t="s">
        <v>1311</v>
      </c>
      <c r="B1768" t="s">
        <v>605</v>
      </c>
      <c r="C1768" s="1">
        <f t="shared" si="655"/>
        <v>24089</v>
      </c>
      <c r="D1768" s="7">
        <f>IF(N1768&gt;0, RANK(N1768,(N1768:P1768,Q1768:AE1768)),0)</f>
        <v>2</v>
      </c>
      <c r="E1768" s="7">
        <f>IF(O1768&gt;0,RANK(O1768,(N1768:P1768,Q1768:AE1768)),0)</f>
        <v>1</v>
      </c>
      <c r="F1768" s="7">
        <f>IF(P1768&gt;0,RANK(P1768,(N1768:P1768,Q1768:AE1768)),0)</f>
        <v>4</v>
      </c>
      <c r="G1768" s="1">
        <f t="shared" si="653"/>
        <v>4182</v>
      </c>
      <c r="H1768" s="2">
        <f t="shared" si="654"/>
        <v>0.17360621030345802</v>
      </c>
      <c r="I1768" s="2"/>
      <c r="J1768" s="2">
        <f t="shared" si="656"/>
        <v>0.39329154385819254</v>
      </c>
      <c r="K1768" s="2">
        <f t="shared" si="657"/>
        <v>0.56689775416165056</v>
      </c>
      <c r="L1768" s="2">
        <f t="shared" si="658"/>
        <v>1.955249283905517E-2</v>
      </c>
      <c r="M1768" s="2">
        <f t="shared" si="659"/>
        <v>2.0258209141101734E-2</v>
      </c>
      <c r="N1768" s="59">
        <v>9474</v>
      </c>
      <c r="O1768" s="59">
        <v>13656</v>
      </c>
      <c r="P1768" s="59">
        <v>471</v>
      </c>
      <c r="Q1768" s="59"/>
      <c r="R1768" s="59"/>
      <c r="S1768" s="59"/>
      <c r="T1768" s="59"/>
      <c r="U1768" s="59"/>
      <c r="V1768" s="59"/>
      <c r="W1768" s="59"/>
      <c r="X1768" s="59"/>
      <c r="Y1768" s="59"/>
      <c r="Z1768" s="59"/>
      <c r="AA1768" s="59">
        <v>488</v>
      </c>
      <c r="AB1768" s="59"/>
      <c r="AC1768" s="59"/>
      <c r="AD1768" s="59"/>
      <c r="AE1768" s="59"/>
      <c r="AG1768" s="7">
        <f>IF(Q1768&gt;0,RANK(Q1768,(N1768:P1768,Q1768:AE1768)),0)</f>
        <v>0</v>
      </c>
      <c r="AH1768" s="7">
        <f>IF(R1768&gt;0,RANK(R1768,(N1768:P1768,Q1768:AE1768)),0)</f>
        <v>0</v>
      </c>
      <c r="AI1768" s="7">
        <f>IF(T1768&gt;0,RANK(T1768,(N1768:P1768,Q1768:AE1768)),0)</f>
        <v>0</v>
      </c>
      <c r="AJ1768" s="7">
        <f>IF(S1768&gt;0,RANK(S1768,(N1768:P1768,Q1768:AE1768)),0)</f>
        <v>0</v>
      </c>
      <c r="AK1768" s="2">
        <f t="shared" si="660"/>
        <v>0</v>
      </c>
      <c r="AL1768" s="2">
        <f t="shared" si="661"/>
        <v>0</v>
      </c>
      <c r="AM1768" s="2">
        <f t="shared" si="662"/>
        <v>0</v>
      </c>
      <c r="AN1768" s="2">
        <f t="shared" si="663"/>
        <v>0</v>
      </c>
      <c r="AP1768" t="s">
        <v>1311</v>
      </c>
      <c r="AQ1768" t="s">
        <v>605</v>
      </c>
      <c r="AR1768">
        <v>5</v>
      </c>
      <c r="AT1768" s="97">
        <v>40</v>
      </c>
      <c r="AU1768" s="99">
        <v>125</v>
      </c>
      <c r="AV1768" s="103">
        <f t="shared" si="652"/>
        <v>40125</v>
      </c>
      <c r="AX1768" s="7" t="s">
        <v>1370</v>
      </c>
    </row>
    <row r="1769" spans="1:50" hidden="1" outlineLevel="1">
      <c r="A1769" t="s">
        <v>474</v>
      </c>
      <c r="B1769" t="s">
        <v>605</v>
      </c>
      <c r="C1769" s="1">
        <f t="shared" si="655"/>
        <v>4535</v>
      </c>
      <c r="D1769" s="7">
        <f>IF(N1769&gt;0, RANK(N1769,(N1769:P1769,Q1769:AE1769)),0)</f>
        <v>1</v>
      </c>
      <c r="E1769" s="7">
        <f>IF(O1769&gt;0,RANK(O1769,(N1769:P1769,Q1769:AE1769)),0)</f>
        <v>2</v>
      </c>
      <c r="F1769" s="7">
        <f>IF(P1769&gt;0,RANK(P1769,(N1769:P1769,Q1769:AE1769)),0)</f>
        <v>3</v>
      </c>
      <c r="G1769" s="1">
        <f t="shared" si="653"/>
        <v>316</v>
      </c>
      <c r="H1769" s="2">
        <f t="shared" si="654"/>
        <v>6.9680264608599773E-2</v>
      </c>
      <c r="I1769" s="2"/>
      <c r="J1769" s="2">
        <f t="shared" si="656"/>
        <v>0.52414553472987868</v>
      </c>
      <c r="K1769" s="2">
        <f t="shared" si="657"/>
        <v>0.45446527012127896</v>
      </c>
      <c r="L1769" s="2">
        <f t="shared" si="658"/>
        <v>1.2127894156560088E-2</v>
      </c>
      <c r="M1769" s="2">
        <f t="shared" si="659"/>
        <v>9.2613009922822669E-3</v>
      </c>
      <c r="N1769" s="59">
        <v>2377</v>
      </c>
      <c r="O1769" s="59">
        <v>2061</v>
      </c>
      <c r="P1769" s="59">
        <v>55</v>
      </c>
      <c r="Q1769" s="59"/>
      <c r="R1769" s="59"/>
      <c r="S1769" s="59"/>
      <c r="T1769" s="59"/>
      <c r="U1769" s="59"/>
      <c r="V1769" s="59"/>
      <c r="W1769" s="59"/>
      <c r="X1769" s="59"/>
      <c r="Y1769" s="59"/>
      <c r="Z1769" s="59"/>
      <c r="AA1769" s="59">
        <v>42</v>
      </c>
      <c r="AB1769" s="59"/>
      <c r="AC1769" s="59"/>
      <c r="AD1769" s="59"/>
      <c r="AE1769" s="59"/>
      <c r="AG1769" s="7">
        <f>IF(Q1769&gt;0,RANK(Q1769,(N1769:P1769,Q1769:AE1769)),0)</f>
        <v>0</v>
      </c>
      <c r="AH1769" s="7">
        <f>IF(R1769&gt;0,RANK(R1769,(N1769:P1769,Q1769:AE1769)),0)</f>
        <v>0</v>
      </c>
      <c r="AI1769" s="7">
        <f>IF(T1769&gt;0,RANK(T1769,(N1769:P1769,Q1769:AE1769)),0)</f>
        <v>0</v>
      </c>
      <c r="AJ1769" s="7">
        <f>IF(S1769&gt;0,RANK(S1769,(N1769:P1769,Q1769:AE1769)),0)</f>
        <v>0</v>
      </c>
      <c r="AK1769" s="2">
        <f t="shared" si="660"/>
        <v>0</v>
      </c>
      <c r="AL1769" s="2">
        <f t="shared" si="661"/>
        <v>0</v>
      </c>
      <c r="AM1769" s="2">
        <f t="shared" si="662"/>
        <v>0</v>
      </c>
      <c r="AN1769" s="2">
        <f t="shared" si="663"/>
        <v>0</v>
      </c>
      <c r="AP1769" t="s">
        <v>474</v>
      </c>
      <c r="AQ1769" t="s">
        <v>605</v>
      </c>
      <c r="AR1769">
        <v>2</v>
      </c>
      <c r="AT1769" s="97">
        <v>40</v>
      </c>
      <c r="AU1769" s="99">
        <v>127</v>
      </c>
      <c r="AV1769" s="103">
        <f t="shared" ref="AV1769:AV1832" si="664">1000*AT1769+AU1769</f>
        <v>40127</v>
      </c>
      <c r="AX1769" s="7" t="s">
        <v>1370</v>
      </c>
    </row>
    <row r="1770" spans="1:50" hidden="1" outlineLevel="1">
      <c r="A1770" t="s">
        <v>1180</v>
      </c>
      <c r="B1770" t="s">
        <v>605</v>
      </c>
      <c r="C1770" s="1">
        <f t="shared" ref="C1770:C1783" si="665">SUM(N1770:AE1770)</f>
        <v>2061</v>
      </c>
      <c r="D1770" s="7">
        <f>IF(N1770&gt;0, RANK(N1770,(N1770:P1770,Q1770:AE1770)),0)</f>
        <v>2</v>
      </c>
      <c r="E1770" s="7">
        <f>IF(O1770&gt;0,RANK(O1770,(N1770:P1770,Q1770:AE1770)),0)</f>
        <v>1</v>
      </c>
      <c r="F1770" s="7">
        <f>IF(P1770&gt;0,RANK(P1770,(N1770:P1770,Q1770:AE1770)),0)</f>
        <v>3</v>
      </c>
      <c r="G1770" s="1">
        <f t="shared" si="653"/>
        <v>356</v>
      </c>
      <c r="H1770" s="2">
        <f t="shared" si="654"/>
        <v>0.17273168364871422</v>
      </c>
      <c r="I1770" s="2"/>
      <c r="J1770" s="2">
        <f t="shared" ref="J1770:J1783" si="666">IF($C1770=0,"-",N1770/$C1770)</f>
        <v>0.39446870451237265</v>
      </c>
      <c r="K1770" s="2">
        <f t="shared" ref="K1770:K1783" si="667">IF($C1770=0,"-",O1770/$C1770)</f>
        <v>0.56720038816108687</v>
      </c>
      <c r="L1770" s="2">
        <f t="shared" ref="L1770:L1783" si="668">IF($C1770=0,"-",P1770/$C1770)</f>
        <v>2.5230470645317808E-2</v>
      </c>
      <c r="M1770" s="2">
        <f t="shared" ref="M1770:M1783" si="669">IF(C1770=0,"-",(1-J1770-K1770-L1770))</f>
        <v>1.3100436681222623E-2</v>
      </c>
      <c r="N1770" s="59">
        <v>813</v>
      </c>
      <c r="O1770" s="59">
        <v>1169</v>
      </c>
      <c r="P1770" s="59">
        <v>52</v>
      </c>
      <c r="Q1770" s="59"/>
      <c r="R1770" s="59"/>
      <c r="S1770" s="59"/>
      <c r="T1770" s="59"/>
      <c r="U1770" s="59"/>
      <c r="V1770" s="59"/>
      <c r="W1770" s="59"/>
      <c r="X1770" s="59"/>
      <c r="Y1770" s="59"/>
      <c r="Z1770" s="59"/>
      <c r="AA1770" s="59">
        <v>27</v>
      </c>
      <c r="AB1770" s="59"/>
      <c r="AC1770" s="59"/>
      <c r="AD1770" s="59"/>
      <c r="AE1770" s="59"/>
      <c r="AG1770" s="7">
        <f>IF(Q1770&gt;0,RANK(Q1770,(N1770:P1770,Q1770:AE1770)),0)</f>
        <v>0</v>
      </c>
      <c r="AH1770" s="7">
        <f>IF(R1770&gt;0,RANK(R1770,(N1770:P1770,Q1770:AE1770)),0)</f>
        <v>0</v>
      </c>
      <c r="AI1770" s="7">
        <f>IF(T1770&gt;0,RANK(T1770,(N1770:P1770,Q1770:AE1770)),0)</f>
        <v>0</v>
      </c>
      <c r="AJ1770" s="7">
        <f>IF(S1770&gt;0,RANK(S1770,(N1770:P1770,Q1770:AE1770)),0)</f>
        <v>0</v>
      </c>
      <c r="AK1770" s="2">
        <f t="shared" ref="AK1770:AK1783" si="670">IF($C1770=0,"-",Q1770/$C1770)</f>
        <v>0</v>
      </c>
      <c r="AL1770" s="2">
        <f t="shared" ref="AL1770:AL1783" si="671">IF($C1770=0,"-",R1770/$C1770)</f>
        <v>0</v>
      </c>
      <c r="AM1770" s="2">
        <f t="shared" ref="AM1770:AM1783" si="672">IF($C1770=0,"-",T1770/$C1770)</f>
        <v>0</v>
      </c>
      <c r="AN1770" s="2">
        <f t="shared" ref="AN1770:AN1783" si="673">IF($C1770=0,"-",S1770/$C1770)</f>
        <v>0</v>
      </c>
      <c r="AP1770" t="s">
        <v>1180</v>
      </c>
      <c r="AQ1770" t="s">
        <v>605</v>
      </c>
      <c r="AR1770">
        <v>3</v>
      </c>
      <c r="AT1770" s="97">
        <v>40</v>
      </c>
      <c r="AU1770" s="99">
        <v>129</v>
      </c>
      <c r="AV1770" s="103">
        <f t="shared" si="664"/>
        <v>40129</v>
      </c>
      <c r="AX1770" s="7" t="s">
        <v>1370</v>
      </c>
    </row>
    <row r="1771" spans="1:50" hidden="1" outlineLevel="1">
      <c r="A1771" t="s">
        <v>995</v>
      </c>
      <c r="B1771" t="s">
        <v>605</v>
      </c>
      <c r="C1771" s="1">
        <f t="shared" si="665"/>
        <v>26340</v>
      </c>
      <c r="D1771" s="7">
        <f>IF(N1771&gt;0, RANK(N1771,(N1771:P1771,Q1771:AE1771)),0)</f>
        <v>2</v>
      </c>
      <c r="E1771" s="7">
        <f>IF(O1771&gt;0,RANK(O1771,(N1771:P1771,Q1771:AE1771)),0)</f>
        <v>1</v>
      </c>
      <c r="F1771" s="7">
        <f>IF(P1771&gt;0,RANK(P1771,(N1771:P1771,Q1771:AE1771)),0)</f>
        <v>3</v>
      </c>
      <c r="G1771" s="1">
        <f t="shared" si="653"/>
        <v>5781</v>
      </c>
      <c r="H1771" s="2">
        <f t="shared" si="654"/>
        <v>0.21947608200455582</v>
      </c>
      <c r="I1771" s="2"/>
      <c r="J1771" s="2">
        <f t="shared" si="666"/>
        <v>0.37441154138192861</v>
      </c>
      <c r="K1771" s="2">
        <f t="shared" si="667"/>
        <v>0.59388762338648449</v>
      </c>
      <c r="L1771" s="2">
        <f t="shared" si="668"/>
        <v>1.6135155656795748E-2</v>
      </c>
      <c r="M1771" s="2">
        <f t="shared" si="669"/>
        <v>1.5565679574791096E-2</v>
      </c>
      <c r="N1771" s="59">
        <v>9862</v>
      </c>
      <c r="O1771" s="59">
        <v>15643</v>
      </c>
      <c r="P1771" s="59">
        <v>425</v>
      </c>
      <c r="Q1771" s="59"/>
      <c r="R1771" s="59"/>
      <c r="S1771" s="59"/>
      <c r="T1771" s="59"/>
      <c r="U1771" s="59"/>
      <c r="V1771" s="59"/>
      <c r="W1771" s="59"/>
      <c r="X1771" s="59"/>
      <c r="Y1771" s="59"/>
      <c r="Z1771" s="59"/>
      <c r="AA1771" s="59">
        <v>410</v>
      </c>
      <c r="AB1771" s="59"/>
      <c r="AC1771" s="59"/>
      <c r="AD1771" s="59"/>
      <c r="AE1771" s="59"/>
      <c r="AG1771" s="7">
        <f>IF(Q1771&gt;0,RANK(Q1771,(N1771:P1771,Q1771:AE1771)),0)</f>
        <v>0</v>
      </c>
      <c r="AH1771" s="7">
        <f>IF(R1771&gt;0,RANK(R1771,(N1771:P1771,Q1771:AE1771)),0)</f>
        <v>0</v>
      </c>
      <c r="AI1771" s="7">
        <f>IF(T1771&gt;0,RANK(T1771,(N1771:P1771,Q1771:AE1771)),0)</f>
        <v>0</v>
      </c>
      <c r="AJ1771" s="7">
        <f>IF(S1771&gt;0,RANK(S1771,(N1771:P1771,Q1771:AE1771)),0)</f>
        <v>0</v>
      </c>
      <c r="AK1771" s="2">
        <f t="shared" si="670"/>
        <v>0</v>
      </c>
      <c r="AL1771" s="2">
        <f t="shared" si="671"/>
        <v>0</v>
      </c>
      <c r="AM1771" s="2">
        <f t="shared" si="672"/>
        <v>0</v>
      </c>
      <c r="AN1771" s="2">
        <f t="shared" si="673"/>
        <v>0</v>
      </c>
      <c r="AP1771" t="s">
        <v>995</v>
      </c>
      <c r="AQ1771" t="s">
        <v>605</v>
      </c>
      <c r="AR1771">
        <v>0</v>
      </c>
      <c r="AT1771" s="97">
        <v>40</v>
      </c>
      <c r="AU1771" s="99">
        <v>131</v>
      </c>
      <c r="AV1771" s="103">
        <f t="shared" si="664"/>
        <v>40131</v>
      </c>
      <c r="AX1771" s="7" t="s">
        <v>1370</v>
      </c>
    </row>
    <row r="1772" spans="1:50" hidden="1" outlineLevel="1">
      <c r="A1772" t="s">
        <v>599</v>
      </c>
      <c r="B1772" t="s">
        <v>605</v>
      </c>
      <c r="C1772" s="1">
        <f t="shared" si="665"/>
        <v>9539</v>
      </c>
      <c r="D1772" s="7">
        <f>IF(N1772&gt;0, RANK(N1772,(N1772:P1772,Q1772:AE1772)),0)</f>
        <v>1</v>
      </c>
      <c r="E1772" s="7">
        <f>IF(O1772&gt;0,RANK(O1772,(N1772:P1772,Q1772:AE1772)),0)</f>
        <v>2</v>
      </c>
      <c r="F1772" s="7">
        <f>IF(P1772&gt;0,RANK(P1772,(N1772:P1772,Q1772:AE1772)),0)</f>
        <v>4</v>
      </c>
      <c r="G1772" s="1">
        <f t="shared" si="653"/>
        <v>136</v>
      </c>
      <c r="H1772" s="2">
        <f t="shared" si="654"/>
        <v>1.4257259670825034E-2</v>
      </c>
      <c r="I1772" s="2"/>
      <c r="J1772" s="2">
        <f t="shared" si="666"/>
        <v>0.48747248139217947</v>
      </c>
      <c r="K1772" s="2">
        <f t="shared" si="667"/>
        <v>0.47321522172135444</v>
      </c>
      <c r="L1772" s="2">
        <f t="shared" si="668"/>
        <v>1.845057133871475E-2</v>
      </c>
      <c r="M1772" s="2">
        <f t="shared" si="669"/>
        <v>2.0861725547751342E-2</v>
      </c>
      <c r="N1772" s="59">
        <v>4650</v>
      </c>
      <c r="O1772" s="59">
        <v>4514</v>
      </c>
      <c r="P1772" s="59">
        <v>176</v>
      </c>
      <c r="Q1772" s="59"/>
      <c r="R1772" s="59"/>
      <c r="S1772" s="59"/>
      <c r="T1772" s="59"/>
      <c r="U1772" s="59"/>
      <c r="V1772" s="59"/>
      <c r="W1772" s="59"/>
      <c r="X1772" s="59"/>
      <c r="Y1772" s="59"/>
      <c r="Z1772" s="59"/>
      <c r="AA1772" s="59">
        <v>199</v>
      </c>
      <c r="AB1772" s="59"/>
      <c r="AC1772" s="59"/>
      <c r="AD1772" s="59"/>
      <c r="AE1772" s="59"/>
      <c r="AG1772" s="7">
        <f>IF(Q1772&gt;0,RANK(Q1772,(N1772:P1772,Q1772:AE1772)),0)</f>
        <v>0</v>
      </c>
      <c r="AH1772" s="7">
        <f>IF(R1772&gt;0,RANK(R1772,(N1772:P1772,Q1772:AE1772)),0)</f>
        <v>0</v>
      </c>
      <c r="AI1772" s="7">
        <f>IF(T1772&gt;0,RANK(T1772,(N1772:P1772,Q1772:AE1772)),0)</f>
        <v>0</v>
      </c>
      <c r="AJ1772" s="7">
        <f>IF(S1772&gt;0,RANK(S1772,(N1772:P1772,Q1772:AE1772)),0)</f>
        <v>0</v>
      </c>
      <c r="AK1772" s="2">
        <f t="shared" si="670"/>
        <v>0</v>
      </c>
      <c r="AL1772" s="2">
        <f t="shared" si="671"/>
        <v>0</v>
      </c>
      <c r="AM1772" s="2">
        <f t="shared" si="672"/>
        <v>0</v>
      </c>
      <c r="AN1772" s="2">
        <f t="shared" si="673"/>
        <v>0</v>
      </c>
      <c r="AP1772" t="s">
        <v>599</v>
      </c>
      <c r="AQ1772" t="s">
        <v>605</v>
      </c>
      <c r="AR1772">
        <v>5</v>
      </c>
      <c r="AT1772" s="97">
        <v>40</v>
      </c>
      <c r="AU1772" s="99">
        <v>133</v>
      </c>
      <c r="AV1772" s="103">
        <f t="shared" si="664"/>
        <v>40133</v>
      </c>
      <c r="AX1772" s="7" t="s">
        <v>1370</v>
      </c>
    </row>
    <row r="1773" spans="1:50" hidden="1" outlineLevel="1">
      <c r="A1773" t="s">
        <v>2181</v>
      </c>
      <c r="B1773" t="s">
        <v>605</v>
      </c>
      <c r="C1773" s="1">
        <f t="shared" si="665"/>
        <v>12387</v>
      </c>
      <c r="D1773" s="7">
        <f>IF(N1773&gt;0, RANK(N1773,(N1773:P1773,Q1773:AE1773)),0)</f>
        <v>1</v>
      </c>
      <c r="E1773" s="7">
        <f>IF(O1773&gt;0,RANK(O1773,(N1773:P1773,Q1773:AE1773)),0)</f>
        <v>2</v>
      </c>
      <c r="F1773" s="7">
        <f>IF(P1773&gt;0,RANK(P1773,(N1773:P1773,Q1773:AE1773)),0)</f>
        <v>3</v>
      </c>
      <c r="G1773" s="1">
        <f t="shared" si="653"/>
        <v>228</v>
      </c>
      <c r="H1773" s="2">
        <f t="shared" si="654"/>
        <v>1.8406393799951563E-2</v>
      </c>
      <c r="I1773" s="2"/>
      <c r="J1773" s="2">
        <f t="shared" si="666"/>
        <v>0.4943085492855413</v>
      </c>
      <c r="K1773" s="2">
        <f t="shared" si="667"/>
        <v>0.47590215548558973</v>
      </c>
      <c r="L1773" s="2">
        <f t="shared" si="668"/>
        <v>1.9213691773633648E-2</v>
      </c>
      <c r="M1773" s="2">
        <f t="shared" si="669"/>
        <v>1.057560345523538E-2</v>
      </c>
      <c r="N1773" s="59">
        <v>6123</v>
      </c>
      <c r="O1773" s="59">
        <v>5895</v>
      </c>
      <c r="P1773" s="59">
        <v>238</v>
      </c>
      <c r="Q1773" s="59"/>
      <c r="R1773" s="59"/>
      <c r="S1773" s="59"/>
      <c r="T1773" s="59"/>
      <c r="U1773" s="59"/>
      <c r="V1773" s="59"/>
      <c r="W1773" s="59"/>
      <c r="X1773" s="59"/>
      <c r="Y1773" s="59"/>
      <c r="Z1773" s="59"/>
      <c r="AA1773" s="59">
        <v>131</v>
      </c>
      <c r="AB1773" s="59"/>
      <c r="AC1773" s="59"/>
      <c r="AD1773" s="59"/>
      <c r="AE1773" s="59"/>
      <c r="AG1773" s="7">
        <f>IF(Q1773&gt;0,RANK(Q1773,(N1773:P1773,Q1773:AE1773)),0)</f>
        <v>0</v>
      </c>
      <c r="AH1773" s="7">
        <f>IF(R1773&gt;0,RANK(R1773,(N1773:P1773,Q1773:AE1773)),0)</f>
        <v>0</v>
      </c>
      <c r="AI1773" s="7">
        <f>IF(T1773&gt;0,RANK(T1773,(N1773:P1773,Q1773:AE1773)),0)</f>
        <v>0</v>
      </c>
      <c r="AJ1773" s="7">
        <f>IF(S1773&gt;0,RANK(S1773,(N1773:P1773,Q1773:AE1773)),0)</f>
        <v>0</v>
      </c>
      <c r="AK1773" s="2">
        <f t="shared" si="670"/>
        <v>0</v>
      </c>
      <c r="AL1773" s="2">
        <f t="shared" si="671"/>
        <v>0</v>
      </c>
      <c r="AM1773" s="2">
        <f t="shared" si="672"/>
        <v>0</v>
      </c>
      <c r="AN1773" s="2">
        <f t="shared" si="673"/>
        <v>0</v>
      </c>
      <c r="AP1773" t="s">
        <v>2181</v>
      </c>
      <c r="AQ1773" t="s">
        <v>605</v>
      </c>
      <c r="AR1773">
        <v>2</v>
      </c>
      <c r="AT1773" s="97">
        <v>40</v>
      </c>
      <c r="AU1773" s="99">
        <v>135</v>
      </c>
      <c r="AV1773" s="103">
        <f t="shared" si="664"/>
        <v>40135</v>
      </c>
      <c r="AX1773" s="7" t="s">
        <v>1370</v>
      </c>
    </row>
    <row r="1774" spans="1:50" hidden="1" outlineLevel="1">
      <c r="A1774" t="s">
        <v>1051</v>
      </c>
      <c r="B1774" t="s">
        <v>605</v>
      </c>
      <c r="C1774" s="1">
        <f t="shared" si="665"/>
        <v>19529</v>
      </c>
      <c r="D1774" s="7">
        <f>IF(N1774&gt;0, RANK(N1774,(N1774:P1774,Q1774:AE1774)),0)</f>
        <v>2</v>
      </c>
      <c r="E1774" s="7">
        <f>IF(O1774&gt;0,RANK(O1774,(N1774:P1774,Q1774:AE1774)),0)</f>
        <v>1</v>
      </c>
      <c r="F1774" s="7">
        <f>IF(P1774&gt;0,RANK(P1774,(N1774:P1774,Q1774:AE1774)),0)</f>
        <v>4</v>
      </c>
      <c r="G1774" s="1">
        <f t="shared" si="653"/>
        <v>3913</v>
      </c>
      <c r="H1774" s="2">
        <f t="shared" si="654"/>
        <v>0.20036868247222081</v>
      </c>
      <c r="I1774" s="2"/>
      <c r="J1774" s="2">
        <f t="shared" si="666"/>
        <v>0.38045982897229763</v>
      </c>
      <c r="K1774" s="2">
        <f t="shared" si="667"/>
        <v>0.58082851144451841</v>
      </c>
      <c r="L1774" s="2">
        <f t="shared" si="668"/>
        <v>1.7358799733729325E-2</v>
      </c>
      <c r="M1774" s="2">
        <f t="shared" si="669"/>
        <v>2.1352859849454685E-2</v>
      </c>
      <c r="N1774" s="59">
        <v>7430</v>
      </c>
      <c r="O1774" s="59">
        <v>11343</v>
      </c>
      <c r="P1774" s="59">
        <v>339</v>
      </c>
      <c r="Q1774" s="59"/>
      <c r="R1774" s="59"/>
      <c r="S1774" s="59"/>
      <c r="T1774" s="59"/>
      <c r="U1774" s="59"/>
      <c r="V1774" s="59"/>
      <c r="W1774" s="59"/>
      <c r="X1774" s="59"/>
      <c r="Y1774" s="59"/>
      <c r="Z1774" s="59"/>
      <c r="AA1774" s="59">
        <v>417</v>
      </c>
      <c r="AB1774" s="59"/>
      <c r="AC1774" s="59"/>
      <c r="AD1774" s="59"/>
      <c r="AE1774" s="59"/>
      <c r="AG1774" s="7">
        <f>IF(Q1774&gt;0,RANK(Q1774,(N1774:P1774,Q1774:AE1774)),0)</f>
        <v>0</v>
      </c>
      <c r="AH1774" s="7">
        <f>IF(R1774&gt;0,RANK(R1774,(N1774:P1774,Q1774:AE1774)),0)</f>
        <v>0</v>
      </c>
      <c r="AI1774" s="7">
        <f>IF(T1774&gt;0,RANK(T1774,(N1774:P1774,Q1774:AE1774)),0)</f>
        <v>0</v>
      </c>
      <c r="AJ1774" s="7">
        <f>IF(S1774&gt;0,RANK(S1774,(N1774:P1774,Q1774:AE1774)),0)</f>
        <v>0</v>
      </c>
      <c r="AK1774" s="2">
        <f t="shared" si="670"/>
        <v>0</v>
      </c>
      <c r="AL1774" s="2">
        <f t="shared" si="671"/>
        <v>0</v>
      </c>
      <c r="AM1774" s="2">
        <f t="shared" si="672"/>
        <v>0</v>
      </c>
      <c r="AN1774" s="2">
        <f t="shared" si="673"/>
        <v>0</v>
      </c>
      <c r="AP1774" t="s">
        <v>1051</v>
      </c>
      <c r="AQ1774" t="s">
        <v>605</v>
      </c>
      <c r="AR1774">
        <v>4</v>
      </c>
      <c r="AT1774" s="97">
        <v>40</v>
      </c>
      <c r="AU1774" s="99">
        <v>137</v>
      </c>
      <c r="AV1774" s="103">
        <f t="shared" si="664"/>
        <v>40137</v>
      </c>
      <c r="AX1774" s="7" t="s">
        <v>1370</v>
      </c>
    </row>
    <row r="1775" spans="1:50" hidden="1" outlineLevel="1">
      <c r="A1775" t="s">
        <v>385</v>
      </c>
      <c r="B1775" t="s">
        <v>605</v>
      </c>
      <c r="C1775" s="1">
        <f t="shared" si="665"/>
        <v>6434</v>
      </c>
      <c r="D1775" s="7">
        <f>IF(N1775&gt;0, RANK(N1775,(N1775:P1775,Q1775:AE1775)),0)</f>
        <v>2</v>
      </c>
      <c r="E1775" s="7">
        <f>IF(O1775&gt;0,RANK(O1775,(N1775:P1775,Q1775:AE1775)),0)</f>
        <v>1</v>
      </c>
      <c r="F1775" s="7">
        <f>IF(P1775&gt;0,RANK(P1775,(N1775:P1775,Q1775:AE1775)),0)</f>
        <v>3</v>
      </c>
      <c r="G1775" s="1">
        <f t="shared" si="653"/>
        <v>2895</v>
      </c>
      <c r="H1775" s="2">
        <f t="shared" si="654"/>
        <v>0.44995337270749147</v>
      </c>
      <c r="I1775" s="2"/>
      <c r="J1775" s="2">
        <f t="shared" si="666"/>
        <v>0.26018029219769973</v>
      </c>
      <c r="K1775" s="2">
        <f t="shared" si="667"/>
        <v>0.71013366490519114</v>
      </c>
      <c r="L1775" s="2">
        <f t="shared" si="668"/>
        <v>1.7718371153248369E-2</v>
      </c>
      <c r="M1775" s="2">
        <f t="shared" si="669"/>
        <v>1.1967671743860819E-2</v>
      </c>
      <c r="N1775" s="59">
        <v>1674</v>
      </c>
      <c r="O1775" s="59">
        <v>4569</v>
      </c>
      <c r="P1775" s="59">
        <v>114</v>
      </c>
      <c r="Q1775" s="59"/>
      <c r="R1775" s="59"/>
      <c r="S1775" s="59"/>
      <c r="T1775" s="59"/>
      <c r="U1775" s="59"/>
      <c r="V1775" s="59"/>
      <c r="W1775" s="59"/>
      <c r="X1775" s="59"/>
      <c r="Y1775" s="59"/>
      <c r="Z1775" s="59"/>
      <c r="AA1775" s="59">
        <v>77</v>
      </c>
      <c r="AB1775" s="59"/>
      <c r="AC1775" s="59"/>
      <c r="AD1775" s="59"/>
      <c r="AE1775" s="59"/>
      <c r="AG1775" s="7">
        <f>IF(Q1775&gt;0,RANK(Q1775,(N1775:P1775,Q1775:AE1775)),0)</f>
        <v>0</v>
      </c>
      <c r="AH1775" s="7">
        <f>IF(R1775&gt;0,RANK(R1775,(N1775:P1775,Q1775:AE1775)),0)</f>
        <v>0</v>
      </c>
      <c r="AI1775" s="7">
        <f>IF(T1775&gt;0,RANK(T1775,(N1775:P1775,Q1775:AE1775)),0)</f>
        <v>0</v>
      </c>
      <c r="AJ1775" s="7">
        <f>IF(S1775&gt;0,RANK(S1775,(N1775:P1775,Q1775:AE1775)),0)</f>
        <v>0</v>
      </c>
      <c r="AK1775" s="2">
        <f t="shared" si="670"/>
        <v>0</v>
      </c>
      <c r="AL1775" s="2">
        <f t="shared" si="671"/>
        <v>0</v>
      </c>
      <c r="AM1775" s="2">
        <f t="shared" si="672"/>
        <v>0</v>
      </c>
      <c r="AN1775" s="2">
        <f t="shared" si="673"/>
        <v>0</v>
      </c>
      <c r="AP1775" t="s">
        <v>385</v>
      </c>
      <c r="AQ1775" t="s">
        <v>605</v>
      </c>
      <c r="AR1775">
        <v>3</v>
      </c>
      <c r="AT1775" s="97">
        <v>40</v>
      </c>
      <c r="AU1775" s="99">
        <v>139</v>
      </c>
      <c r="AV1775" s="103">
        <f t="shared" si="664"/>
        <v>40139</v>
      </c>
      <c r="AX1775" s="7" t="s">
        <v>1370</v>
      </c>
    </row>
    <row r="1776" spans="1:50" hidden="1" outlineLevel="1">
      <c r="A1776" t="s">
        <v>1814</v>
      </c>
      <c r="B1776" t="s">
        <v>605</v>
      </c>
      <c r="C1776" s="1">
        <f t="shared" si="665"/>
        <v>3890</v>
      </c>
      <c r="D1776" s="7">
        <f>IF(N1776&gt;0, RANK(N1776,(N1776:P1776,Q1776:AE1776)),0)</f>
        <v>2</v>
      </c>
      <c r="E1776" s="7">
        <f>IF(O1776&gt;0,RANK(O1776,(N1776:P1776,Q1776:AE1776)),0)</f>
        <v>1</v>
      </c>
      <c r="F1776" s="7">
        <f>IF(P1776&gt;0,RANK(P1776,(N1776:P1776,Q1776:AE1776)),0)</f>
        <v>4</v>
      </c>
      <c r="G1776" s="1">
        <f t="shared" si="653"/>
        <v>643</v>
      </c>
      <c r="H1776" s="2">
        <f t="shared" si="654"/>
        <v>0.16529562982005142</v>
      </c>
      <c r="I1776" s="2"/>
      <c r="J1776" s="2">
        <f t="shared" si="666"/>
        <v>0.40694087403598972</v>
      </c>
      <c r="K1776" s="2">
        <f t="shared" si="667"/>
        <v>0.57223650385604108</v>
      </c>
      <c r="L1776" s="2">
        <f t="shared" si="668"/>
        <v>9.2544987146529565E-3</v>
      </c>
      <c r="M1776" s="2">
        <f t="shared" si="669"/>
        <v>1.1568123393316301E-2</v>
      </c>
      <c r="N1776" s="59">
        <v>1583</v>
      </c>
      <c r="O1776" s="59">
        <v>2226</v>
      </c>
      <c r="P1776" s="59">
        <v>36</v>
      </c>
      <c r="Q1776" s="59"/>
      <c r="R1776" s="59"/>
      <c r="S1776" s="59"/>
      <c r="T1776" s="59"/>
      <c r="U1776" s="59"/>
      <c r="V1776" s="59"/>
      <c r="W1776" s="59"/>
      <c r="X1776" s="59"/>
      <c r="Y1776" s="59"/>
      <c r="Z1776" s="59"/>
      <c r="AA1776" s="59">
        <v>45</v>
      </c>
      <c r="AB1776" s="59"/>
      <c r="AC1776" s="59"/>
      <c r="AD1776" s="59"/>
      <c r="AE1776" s="59"/>
      <c r="AG1776" s="7">
        <f>IF(Q1776&gt;0,RANK(Q1776,(N1776:P1776,Q1776:AE1776)),0)</f>
        <v>0</v>
      </c>
      <c r="AH1776" s="7">
        <f>IF(R1776&gt;0,RANK(R1776,(N1776:P1776,Q1776:AE1776)),0)</f>
        <v>0</v>
      </c>
      <c r="AI1776" s="7">
        <f>IF(T1776&gt;0,RANK(T1776,(N1776:P1776,Q1776:AE1776)),0)</f>
        <v>0</v>
      </c>
      <c r="AJ1776" s="7">
        <f>IF(S1776&gt;0,RANK(S1776,(N1776:P1776,Q1776:AE1776)),0)</f>
        <v>0</v>
      </c>
      <c r="AK1776" s="2">
        <f t="shared" si="670"/>
        <v>0</v>
      </c>
      <c r="AL1776" s="2">
        <f t="shared" si="671"/>
        <v>0</v>
      </c>
      <c r="AM1776" s="2">
        <f t="shared" si="672"/>
        <v>0</v>
      </c>
      <c r="AN1776" s="2">
        <f t="shared" si="673"/>
        <v>0</v>
      </c>
      <c r="AP1776" t="s">
        <v>1814</v>
      </c>
      <c r="AQ1776" t="s">
        <v>605</v>
      </c>
      <c r="AR1776">
        <v>4</v>
      </c>
      <c r="AT1776" s="97">
        <v>40</v>
      </c>
      <c r="AU1776" s="99">
        <v>141</v>
      </c>
      <c r="AV1776" s="103">
        <f t="shared" si="664"/>
        <v>40141</v>
      </c>
      <c r="AX1776" s="7" t="s">
        <v>1370</v>
      </c>
    </row>
    <row r="1777" spans="1:50" hidden="1" outlineLevel="1">
      <c r="A1777" t="s">
        <v>621</v>
      </c>
      <c r="B1777" t="s">
        <v>605</v>
      </c>
      <c r="C1777" s="1">
        <f t="shared" si="665"/>
        <v>218291</v>
      </c>
      <c r="D1777" s="7">
        <f>IF(N1777&gt;0, RANK(N1777,(N1777:P1777,Q1777:AE1777)),0)</f>
        <v>2</v>
      </c>
      <c r="E1777" s="7">
        <f>IF(O1777&gt;0,RANK(O1777,(N1777:P1777,Q1777:AE1777)),0)</f>
        <v>1</v>
      </c>
      <c r="F1777" s="7">
        <f>IF(P1777&gt;0,RANK(P1777,(N1777:P1777,Q1777:AE1777)),0)</f>
        <v>3</v>
      </c>
      <c r="G1777" s="1">
        <f t="shared" si="653"/>
        <v>59512</v>
      </c>
      <c r="H1777" s="2">
        <f t="shared" si="654"/>
        <v>0.27262690628564623</v>
      </c>
      <c r="I1777" s="2"/>
      <c r="J1777" s="2">
        <f t="shared" si="666"/>
        <v>0.35224997824005572</v>
      </c>
      <c r="K1777" s="2">
        <f t="shared" si="667"/>
        <v>0.62487688452570189</v>
      </c>
      <c r="L1777" s="2">
        <f t="shared" si="668"/>
        <v>1.2002327168779289E-2</v>
      </c>
      <c r="M1777" s="2">
        <f t="shared" si="669"/>
        <v>1.0870810065463157E-2</v>
      </c>
      <c r="N1777" s="59">
        <v>76893</v>
      </c>
      <c r="O1777" s="59">
        <v>136405</v>
      </c>
      <c r="P1777" s="59">
        <v>2620</v>
      </c>
      <c r="Q1777" s="59"/>
      <c r="R1777" s="59"/>
      <c r="S1777" s="59"/>
      <c r="T1777" s="59"/>
      <c r="U1777" s="59"/>
      <c r="V1777" s="59"/>
      <c r="W1777" s="59"/>
      <c r="X1777" s="59"/>
      <c r="Y1777" s="59"/>
      <c r="Z1777" s="59"/>
      <c r="AA1777" s="59">
        <v>2373</v>
      </c>
      <c r="AB1777" s="59"/>
      <c r="AC1777" s="59"/>
      <c r="AD1777" s="59"/>
      <c r="AE1777" s="59"/>
      <c r="AG1777" s="7">
        <f>IF(Q1777&gt;0,RANK(Q1777,(N1777:P1777,Q1777:AE1777)),0)</f>
        <v>0</v>
      </c>
      <c r="AH1777" s="7">
        <f>IF(R1777&gt;0,RANK(R1777,(N1777:P1777,Q1777:AE1777)),0)</f>
        <v>0</v>
      </c>
      <c r="AI1777" s="7">
        <f>IF(T1777&gt;0,RANK(T1777,(N1777:P1777,Q1777:AE1777)),0)</f>
        <v>0</v>
      </c>
      <c r="AJ1777" s="7">
        <f>IF(S1777&gt;0,RANK(S1777,(N1777:P1777,Q1777:AE1777)),0)</f>
        <v>0</v>
      </c>
      <c r="AK1777" s="2">
        <f t="shared" si="670"/>
        <v>0</v>
      </c>
      <c r="AL1777" s="2">
        <f t="shared" si="671"/>
        <v>0</v>
      </c>
      <c r="AM1777" s="2">
        <f t="shared" si="672"/>
        <v>0</v>
      </c>
      <c r="AN1777" s="2">
        <f t="shared" si="673"/>
        <v>0</v>
      </c>
      <c r="AP1777" t="s">
        <v>621</v>
      </c>
      <c r="AQ1777" t="s">
        <v>605</v>
      </c>
      <c r="AR1777">
        <v>1</v>
      </c>
      <c r="AT1777" s="97">
        <v>40</v>
      </c>
      <c r="AU1777" s="99">
        <v>143</v>
      </c>
      <c r="AV1777" s="103">
        <f t="shared" si="664"/>
        <v>40143</v>
      </c>
      <c r="AX1777" s="7" t="s">
        <v>1370</v>
      </c>
    </row>
    <row r="1778" spans="1:50" hidden="1" outlineLevel="1">
      <c r="A1778" t="s">
        <v>827</v>
      </c>
      <c r="B1778" t="s">
        <v>605</v>
      </c>
      <c r="C1778" s="1">
        <f t="shared" si="665"/>
        <v>20374</v>
      </c>
      <c r="D1778" s="7">
        <f>IF(N1778&gt;0, RANK(N1778,(N1778:P1778,Q1778:AE1778)),0)</f>
        <v>2</v>
      </c>
      <c r="E1778" s="7">
        <f>IF(O1778&gt;0,RANK(O1778,(N1778:P1778,Q1778:AE1778)),0)</f>
        <v>1</v>
      </c>
      <c r="F1778" s="7">
        <f>IF(P1778&gt;0,RANK(P1778,(N1778:P1778,Q1778:AE1778)),0)</f>
        <v>3</v>
      </c>
      <c r="G1778" s="1">
        <f t="shared" si="653"/>
        <v>3872</v>
      </c>
      <c r="H1778" s="2">
        <f t="shared" si="654"/>
        <v>0.19004613723372926</v>
      </c>
      <c r="I1778" s="2"/>
      <c r="J1778" s="2">
        <f t="shared" si="666"/>
        <v>0.38961421419456171</v>
      </c>
      <c r="K1778" s="2">
        <f t="shared" si="667"/>
        <v>0.57966035142829098</v>
      </c>
      <c r="L1778" s="2">
        <f t="shared" si="668"/>
        <v>1.59517031510749E-2</v>
      </c>
      <c r="M1778" s="2">
        <f t="shared" si="669"/>
        <v>1.4773731226072354E-2</v>
      </c>
      <c r="N1778" s="59">
        <v>7938</v>
      </c>
      <c r="O1778" s="59">
        <v>11810</v>
      </c>
      <c r="P1778" s="59">
        <v>325</v>
      </c>
      <c r="Q1778" s="59"/>
      <c r="R1778" s="59"/>
      <c r="S1778" s="59"/>
      <c r="T1778" s="59"/>
      <c r="U1778" s="59"/>
      <c r="V1778" s="59"/>
      <c r="W1778" s="59"/>
      <c r="X1778" s="59"/>
      <c r="Y1778" s="59"/>
      <c r="Z1778" s="59"/>
      <c r="AA1778" s="59">
        <v>301</v>
      </c>
      <c r="AB1778" s="59"/>
      <c r="AC1778" s="59"/>
      <c r="AD1778" s="59"/>
      <c r="AE1778" s="59"/>
      <c r="AG1778" s="7">
        <f>IF(Q1778&gt;0,RANK(Q1778,(N1778:P1778,Q1778:AE1778)),0)</f>
        <v>0</v>
      </c>
      <c r="AH1778" s="7">
        <f>IF(R1778&gt;0,RANK(R1778,(N1778:P1778,Q1778:AE1778)),0)</f>
        <v>0</v>
      </c>
      <c r="AI1778" s="7">
        <f>IF(T1778&gt;0,RANK(T1778,(N1778:P1778,Q1778:AE1778)),0)</f>
        <v>0</v>
      </c>
      <c r="AJ1778" s="7">
        <f>IF(S1778&gt;0,RANK(S1778,(N1778:P1778,Q1778:AE1778)),0)</f>
        <v>0</v>
      </c>
      <c r="AK1778" s="2">
        <f t="shared" si="670"/>
        <v>0</v>
      </c>
      <c r="AL1778" s="2">
        <f t="shared" si="671"/>
        <v>0</v>
      </c>
      <c r="AM1778" s="2">
        <f t="shared" si="672"/>
        <v>0</v>
      </c>
      <c r="AN1778" s="2">
        <f t="shared" si="673"/>
        <v>0</v>
      </c>
      <c r="AP1778" t="s">
        <v>827</v>
      </c>
      <c r="AQ1778" t="s">
        <v>605</v>
      </c>
      <c r="AR1778">
        <v>1</v>
      </c>
      <c r="AT1778" s="97">
        <v>40</v>
      </c>
      <c r="AU1778" s="99">
        <v>145</v>
      </c>
      <c r="AV1778" s="103">
        <f t="shared" si="664"/>
        <v>40145</v>
      </c>
      <c r="AX1778" s="7" t="s">
        <v>1370</v>
      </c>
    </row>
    <row r="1779" spans="1:50" hidden="1" outlineLevel="1">
      <c r="A1779" t="s">
        <v>2040</v>
      </c>
      <c r="B1779" t="s">
        <v>605</v>
      </c>
      <c r="C1779" s="1">
        <f t="shared" si="665"/>
        <v>21703</v>
      </c>
      <c r="D1779" s="7">
        <f>IF(N1779&gt;0, RANK(N1779,(N1779:P1779,Q1779:AE1779)),0)</f>
        <v>2</v>
      </c>
      <c r="E1779" s="7">
        <f>IF(O1779&gt;0,RANK(O1779,(N1779:P1779,Q1779:AE1779)),0)</f>
        <v>1</v>
      </c>
      <c r="F1779" s="7">
        <f>IF(P1779&gt;0,RANK(P1779,(N1779:P1779,Q1779:AE1779)),0)</f>
        <v>3</v>
      </c>
      <c r="G1779" s="1">
        <f t="shared" si="653"/>
        <v>6752</v>
      </c>
      <c r="H1779" s="2">
        <f t="shared" si="654"/>
        <v>0.31110906326314336</v>
      </c>
      <c r="I1779" s="2"/>
      <c r="J1779" s="2">
        <f t="shared" si="666"/>
        <v>0.32769663180205499</v>
      </c>
      <c r="K1779" s="2">
        <f t="shared" si="667"/>
        <v>0.63880569506519835</v>
      </c>
      <c r="L1779" s="2">
        <f t="shared" si="668"/>
        <v>1.6771874856010689E-2</v>
      </c>
      <c r="M1779" s="2">
        <f t="shared" si="669"/>
        <v>1.6725798276735964E-2</v>
      </c>
      <c r="N1779" s="59">
        <v>7112</v>
      </c>
      <c r="O1779" s="59">
        <v>13864</v>
      </c>
      <c r="P1779" s="59">
        <v>364</v>
      </c>
      <c r="Q1779" s="59"/>
      <c r="R1779" s="59"/>
      <c r="S1779" s="59"/>
      <c r="T1779" s="59"/>
      <c r="U1779" s="59"/>
      <c r="V1779" s="59"/>
      <c r="W1779" s="59"/>
      <c r="X1779" s="59"/>
      <c r="Y1779" s="59"/>
      <c r="Z1779" s="59"/>
      <c r="AA1779" s="59">
        <v>363</v>
      </c>
      <c r="AB1779" s="59"/>
      <c r="AC1779" s="59"/>
      <c r="AD1779" s="59"/>
      <c r="AE1779" s="59"/>
      <c r="AG1779" s="7">
        <f>IF(Q1779&gt;0,RANK(Q1779,(N1779:P1779,Q1779:AE1779)),0)</f>
        <v>0</v>
      </c>
      <c r="AH1779" s="7">
        <f>IF(R1779&gt;0,RANK(R1779,(N1779:P1779,Q1779:AE1779)),0)</f>
        <v>0</v>
      </c>
      <c r="AI1779" s="7">
        <f>IF(T1779&gt;0,RANK(T1779,(N1779:P1779,Q1779:AE1779)),0)</f>
        <v>0</v>
      </c>
      <c r="AJ1779" s="7">
        <f>IF(S1779&gt;0,RANK(S1779,(N1779:P1779,Q1779:AE1779)),0)</f>
        <v>0</v>
      </c>
      <c r="AK1779" s="2">
        <f t="shared" si="670"/>
        <v>0</v>
      </c>
      <c r="AL1779" s="2">
        <f t="shared" si="671"/>
        <v>0</v>
      </c>
      <c r="AM1779" s="2">
        <f t="shared" si="672"/>
        <v>0</v>
      </c>
      <c r="AN1779" s="2">
        <f t="shared" si="673"/>
        <v>0</v>
      </c>
      <c r="AP1779" t="s">
        <v>2040</v>
      </c>
      <c r="AQ1779" t="s">
        <v>605</v>
      </c>
      <c r="AR1779">
        <v>1</v>
      </c>
      <c r="AT1779" s="97">
        <v>40</v>
      </c>
      <c r="AU1779" s="99">
        <v>147</v>
      </c>
      <c r="AV1779" s="103">
        <f t="shared" si="664"/>
        <v>40147</v>
      </c>
      <c r="AX1779" s="7" t="s">
        <v>1370</v>
      </c>
    </row>
    <row r="1780" spans="1:50" hidden="1" outlineLevel="1">
      <c r="A1780" t="s">
        <v>705</v>
      </c>
      <c r="B1780" t="s">
        <v>605</v>
      </c>
      <c r="C1780" s="1">
        <f t="shared" si="665"/>
        <v>5035</v>
      </c>
      <c r="D1780" s="7">
        <f>IF(N1780&gt;0, RANK(N1780,(N1780:P1780,Q1780:AE1780)),0)</f>
        <v>2</v>
      </c>
      <c r="E1780" s="7">
        <f>IF(O1780&gt;0,RANK(O1780,(N1780:P1780,Q1780:AE1780)),0)</f>
        <v>1</v>
      </c>
      <c r="F1780" s="7">
        <f>IF(P1780&gt;0,RANK(P1780,(N1780:P1780,Q1780:AE1780)),0)</f>
        <v>3</v>
      </c>
      <c r="G1780" s="1">
        <f t="shared" si="653"/>
        <v>1307</v>
      </c>
      <c r="H1780" s="2">
        <f t="shared" si="654"/>
        <v>0.25958291956305857</v>
      </c>
      <c r="I1780" s="2"/>
      <c r="J1780" s="2">
        <f t="shared" si="666"/>
        <v>0.35531281032770606</v>
      </c>
      <c r="K1780" s="2">
        <f t="shared" si="667"/>
        <v>0.61489572989076469</v>
      </c>
      <c r="L1780" s="2">
        <f t="shared" si="668"/>
        <v>1.7279046673286991E-2</v>
      </c>
      <c r="M1780" s="2">
        <f t="shared" si="669"/>
        <v>1.2512413108242203E-2</v>
      </c>
      <c r="N1780" s="59">
        <v>1789</v>
      </c>
      <c r="O1780" s="59">
        <v>3096</v>
      </c>
      <c r="P1780" s="59">
        <v>87</v>
      </c>
      <c r="Q1780" s="59"/>
      <c r="R1780" s="59"/>
      <c r="S1780" s="59"/>
      <c r="T1780" s="59"/>
      <c r="U1780" s="59"/>
      <c r="V1780" s="59"/>
      <c r="W1780" s="59"/>
      <c r="X1780" s="59"/>
      <c r="Y1780" s="59"/>
      <c r="Z1780" s="59"/>
      <c r="AA1780" s="59">
        <v>63</v>
      </c>
      <c r="AB1780" s="59"/>
      <c r="AC1780" s="59"/>
      <c r="AD1780" s="59"/>
      <c r="AE1780" s="59"/>
      <c r="AG1780" s="7">
        <f>IF(Q1780&gt;0,RANK(Q1780,(N1780:P1780,Q1780:AE1780)),0)</f>
        <v>0</v>
      </c>
      <c r="AH1780" s="7">
        <f>IF(R1780&gt;0,RANK(R1780,(N1780:P1780,Q1780:AE1780)),0)</f>
        <v>0</v>
      </c>
      <c r="AI1780" s="7">
        <f>IF(T1780&gt;0,RANK(T1780,(N1780:P1780,Q1780:AE1780)),0)</f>
        <v>0</v>
      </c>
      <c r="AJ1780" s="7">
        <f>IF(S1780&gt;0,RANK(S1780,(N1780:P1780,Q1780:AE1780)),0)</f>
        <v>0</v>
      </c>
      <c r="AK1780" s="2">
        <f t="shared" si="670"/>
        <v>0</v>
      </c>
      <c r="AL1780" s="2">
        <f t="shared" si="671"/>
        <v>0</v>
      </c>
      <c r="AM1780" s="2">
        <f t="shared" si="672"/>
        <v>0</v>
      </c>
      <c r="AN1780" s="2">
        <f t="shared" si="673"/>
        <v>0</v>
      </c>
      <c r="AP1780" t="s">
        <v>705</v>
      </c>
      <c r="AQ1780" t="s">
        <v>605</v>
      </c>
      <c r="AR1780">
        <v>3</v>
      </c>
      <c r="AT1780" s="97">
        <v>40</v>
      </c>
      <c r="AU1780" s="99">
        <v>149</v>
      </c>
      <c r="AV1780" s="103">
        <f t="shared" si="664"/>
        <v>40149</v>
      </c>
      <c r="AX1780" s="7" t="s">
        <v>1370</v>
      </c>
    </row>
    <row r="1781" spans="1:50" hidden="1" outlineLevel="1">
      <c r="A1781" t="s">
        <v>325</v>
      </c>
      <c r="B1781" t="s">
        <v>605</v>
      </c>
      <c r="C1781" s="1">
        <f t="shared" si="665"/>
        <v>4506</v>
      </c>
      <c r="D1781" s="7">
        <f>IF(N1781&gt;0, RANK(N1781,(N1781:P1781,Q1781:AE1781)),0)</f>
        <v>2</v>
      </c>
      <c r="E1781" s="7">
        <f>IF(O1781&gt;0,RANK(O1781,(N1781:P1781,Q1781:AE1781)),0)</f>
        <v>1</v>
      </c>
      <c r="F1781" s="7">
        <f>IF(P1781&gt;0,RANK(P1781,(N1781:P1781,Q1781:AE1781)),0)</f>
        <v>3</v>
      </c>
      <c r="G1781" s="1">
        <f t="shared" si="653"/>
        <v>1376</v>
      </c>
      <c r="H1781" s="2">
        <f t="shared" si="654"/>
        <v>0.30537061695517087</v>
      </c>
      <c r="I1781" s="2"/>
      <c r="J1781" s="2">
        <f t="shared" si="666"/>
        <v>0.3326675543719485</v>
      </c>
      <c r="K1781" s="2">
        <f t="shared" si="667"/>
        <v>0.63803817132711937</v>
      </c>
      <c r="L1781" s="2">
        <f t="shared" si="668"/>
        <v>1.5312916111850865E-2</v>
      </c>
      <c r="M1781" s="2">
        <f t="shared" si="669"/>
        <v>1.3981358189081257E-2</v>
      </c>
      <c r="N1781" s="59">
        <v>1499</v>
      </c>
      <c r="O1781" s="59">
        <v>2875</v>
      </c>
      <c r="P1781" s="59">
        <v>69</v>
      </c>
      <c r="Q1781" s="59"/>
      <c r="R1781" s="59"/>
      <c r="S1781" s="59"/>
      <c r="T1781" s="59"/>
      <c r="U1781" s="59"/>
      <c r="V1781" s="59"/>
      <c r="W1781" s="59"/>
      <c r="X1781" s="59"/>
      <c r="Y1781" s="59"/>
      <c r="Z1781" s="59"/>
      <c r="AA1781" s="59">
        <v>63</v>
      </c>
      <c r="AB1781" s="59"/>
      <c r="AC1781" s="59"/>
      <c r="AD1781" s="59"/>
      <c r="AE1781" s="59"/>
      <c r="AG1781" s="7">
        <f>IF(Q1781&gt;0,RANK(Q1781,(N1781:P1781,Q1781:AE1781)),0)</f>
        <v>0</v>
      </c>
      <c r="AH1781" s="7">
        <f>IF(R1781&gt;0,RANK(R1781,(N1781:P1781,Q1781:AE1781)),0)</f>
        <v>0</v>
      </c>
      <c r="AI1781" s="7">
        <f>IF(T1781&gt;0,RANK(T1781,(N1781:P1781,Q1781:AE1781)),0)</f>
        <v>0</v>
      </c>
      <c r="AJ1781" s="7">
        <f>IF(S1781&gt;0,RANK(S1781,(N1781:P1781,Q1781:AE1781)),0)</f>
        <v>0</v>
      </c>
      <c r="AK1781" s="2">
        <f t="shared" si="670"/>
        <v>0</v>
      </c>
      <c r="AL1781" s="2">
        <f t="shared" si="671"/>
        <v>0</v>
      </c>
      <c r="AM1781" s="2">
        <f t="shared" si="672"/>
        <v>0</v>
      </c>
      <c r="AN1781" s="2">
        <f t="shared" si="673"/>
        <v>0</v>
      </c>
      <c r="AP1781" t="s">
        <v>325</v>
      </c>
      <c r="AQ1781" t="s">
        <v>605</v>
      </c>
      <c r="AR1781">
        <v>3</v>
      </c>
      <c r="AT1781" s="97">
        <v>40</v>
      </c>
      <c r="AU1781" s="99">
        <v>151</v>
      </c>
      <c r="AV1781" s="103">
        <f t="shared" si="664"/>
        <v>40151</v>
      </c>
      <c r="AX1781" s="7" t="s">
        <v>1370</v>
      </c>
    </row>
    <row r="1782" spans="1:50" hidden="1" outlineLevel="1">
      <c r="A1782" t="s">
        <v>31</v>
      </c>
      <c r="B1782" t="s">
        <v>605</v>
      </c>
      <c r="C1782" s="1">
        <f t="shared" si="665"/>
        <v>8237</v>
      </c>
      <c r="D1782" s="7">
        <f>IF(N1782&gt;0, RANK(N1782,(N1782:P1782,Q1782:AE1782)),0)</f>
        <v>2</v>
      </c>
      <c r="E1782" s="7">
        <f>IF(O1782&gt;0,RANK(O1782,(N1782:P1782,Q1782:AE1782)),0)</f>
        <v>1</v>
      </c>
      <c r="F1782" s="7">
        <f>IF(P1782&gt;0,RANK(P1782,(N1782:P1782,Q1782:AE1782)),0)</f>
        <v>3</v>
      </c>
      <c r="G1782" s="1">
        <f t="shared" si="653"/>
        <v>2871</v>
      </c>
      <c r="H1782" s="2">
        <f t="shared" si="654"/>
        <v>0.3485492290882603</v>
      </c>
      <c r="I1782" s="2"/>
      <c r="J1782" s="2">
        <f t="shared" si="666"/>
        <v>0.31139978147383757</v>
      </c>
      <c r="K1782" s="2">
        <f t="shared" si="667"/>
        <v>0.65994901056209787</v>
      </c>
      <c r="L1782" s="2">
        <f t="shared" si="668"/>
        <v>1.4447007405608838E-2</v>
      </c>
      <c r="M1782" s="2">
        <f t="shared" si="669"/>
        <v>1.4204200558455669E-2</v>
      </c>
      <c r="N1782" s="59">
        <v>2565</v>
      </c>
      <c r="O1782" s="59">
        <v>5436</v>
      </c>
      <c r="P1782" s="59">
        <v>119</v>
      </c>
      <c r="Q1782" s="59"/>
      <c r="R1782" s="59"/>
      <c r="S1782" s="59"/>
      <c r="T1782" s="59"/>
      <c r="U1782" s="59"/>
      <c r="V1782" s="59"/>
      <c r="W1782" s="59"/>
      <c r="X1782" s="59"/>
      <c r="Y1782" s="59"/>
      <c r="Z1782" s="59"/>
      <c r="AA1782" s="59">
        <v>117</v>
      </c>
      <c r="AB1782" s="59"/>
      <c r="AC1782" s="59"/>
      <c r="AD1782" s="59"/>
      <c r="AE1782" s="59"/>
      <c r="AG1782" s="7">
        <f>IF(Q1782&gt;0,RANK(Q1782,(N1782:P1782,Q1782:AE1782)),0)</f>
        <v>0</v>
      </c>
      <c r="AH1782" s="7">
        <f>IF(R1782&gt;0,RANK(R1782,(N1782:P1782,Q1782:AE1782)),0)</f>
        <v>0</v>
      </c>
      <c r="AI1782" s="7">
        <f>IF(T1782&gt;0,RANK(T1782,(N1782:P1782,Q1782:AE1782)),0)</f>
        <v>0</v>
      </c>
      <c r="AJ1782" s="7">
        <f>IF(S1782&gt;0,RANK(S1782,(N1782:P1782,Q1782:AE1782)),0)</f>
        <v>0</v>
      </c>
      <c r="AK1782" s="2">
        <f t="shared" si="670"/>
        <v>0</v>
      </c>
      <c r="AL1782" s="2">
        <f t="shared" si="671"/>
        <v>0</v>
      </c>
      <c r="AM1782" s="2">
        <f t="shared" si="672"/>
        <v>0</v>
      </c>
      <c r="AN1782" s="2">
        <f t="shared" si="673"/>
        <v>0</v>
      </c>
      <c r="AP1782" t="s">
        <v>31</v>
      </c>
      <c r="AQ1782" t="s">
        <v>605</v>
      </c>
      <c r="AR1782">
        <v>3</v>
      </c>
      <c r="AT1782" s="97">
        <v>40</v>
      </c>
      <c r="AU1782" s="99">
        <v>153</v>
      </c>
      <c r="AV1782" s="103">
        <f t="shared" si="664"/>
        <v>40153</v>
      </c>
      <c r="AX1782" s="7" t="s">
        <v>1370</v>
      </c>
    </row>
    <row r="1783" spans="1:50" collapsed="1">
      <c r="A1783" t="s">
        <v>604</v>
      </c>
      <c r="B1783" t="s">
        <v>1894</v>
      </c>
      <c r="C1783" s="1">
        <f t="shared" si="665"/>
        <v>1294423</v>
      </c>
      <c r="D1783" s="7">
        <f>IF(N1783&gt;0, RANK(N1783,(N1783:P1783,Q1783:AE1783)),0)</f>
        <v>2</v>
      </c>
      <c r="E1783" s="7">
        <f>IF(O1783&gt;0,RANK(O1783,(N1783:P1783,Q1783:AE1783)),0)</f>
        <v>1</v>
      </c>
      <c r="F1783" s="7">
        <f>IF(P1783&gt;0,RANK(P1783,(N1783:P1783,Q1783:AE1783)),0)</f>
        <v>3</v>
      </c>
      <c r="G1783" s="1">
        <f t="shared" si="653"/>
        <v>263526</v>
      </c>
      <c r="H1783" s="2">
        <f t="shared" si="654"/>
        <v>0.2035856903037106</v>
      </c>
      <c r="I1783" s="2"/>
      <c r="J1783" s="2">
        <f t="shared" si="666"/>
        <v>0.38190761443515758</v>
      </c>
      <c r="K1783" s="2">
        <f t="shared" si="667"/>
        <v>0.58549330473886818</v>
      </c>
      <c r="L1783" s="2">
        <f t="shared" si="668"/>
        <v>1.6397267353871186E-2</v>
      </c>
      <c r="M1783" s="2">
        <f t="shared" si="669"/>
        <v>1.6201813472102995E-2</v>
      </c>
      <c r="N1783" s="59">
        <f>SUM(N1706:N1782)</f>
        <v>494350</v>
      </c>
      <c r="O1783" s="59">
        <f>SUM(O1706:O1782)</f>
        <v>757876</v>
      </c>
      <c r="P1783" s="59">
        <f>SUM(P1706:P1782)</f>
        <v>21225</v>
      </c>
      <c r="Q1783" s="59"/>
      <c r="R1783" s="59"/>
      <c r="S1783" s="59"/>
      <c r="T1783" s="59"/>
      <c r="U1783" s="59"/>
      <c r="V1783" s="59"/>
      <c r="W1783" s="59"/>
      <c r="X1783" s="59"/>
      <c r="Y1783" s="59"/>
      <c r="Z1783" s="59"/>
      <c r="AA1783" s="59">
        <f>SUM(AA1706:AA1782)</f>
        <v>20972</v>
      </c>
      <c r="AB1783" s="59"/>
      <c r="AC1783" s="59"/>
      <c r="AD1783" s="59"/>
      <c r="AE1783" s="59">
        <f>SUM(AE1706:AE1782)</f>
        <v>0</v>
      </c>
      <c r="AG1783" s="7">
        <f>IF(Q1783&gt;0,RANK(Q1783,(N1783:P1783,Q1783:AE1783)),0)</f>
        <v>0</v>
      </c>
      <c r="AH1783" s="7">
        <f>IF(R1783&gt;0,RANK(R1783,(N1783:P1783,Q1783:AE1783)),0)</f>
        <v>0</v>
      </c>
      <c r="AI1783" s="7">
        <f>IF(T1783&gt;0,RANK(T1783,(N1783:P1783,Q1783:AE1783)),0)</f>
        <v>0</v>
      </c>
      <c r="AJ1783" s="7">
        <f>IF(S1783&gt;0,RANK(S1783,(N1783:P1783,Q1783:AE1783)),0)</f>
        <v>0</v>
      </c>
      <c r="AK1783" s="2">
        <f t="shared" si="670"/>
        <v>0</v>
      </c>
      <c r="AL1783" s="2">
        <f t="shared" si="671"/>
        <v>0</v>
      </c>
      <c r="AM1783" s="2">
        <f t="shared" si="672"/>
        <v>0</v>
      </c>
      <c r="AN1783" s="2">
        <f t="shared" si="673"/>
        <v>0</v>
      </c>
      <c r="AP1783" t="s">
        <v>604</v>
      </c>
      <c r="AQ1783" t="s">
        <v>1894</v>
      </c>
      <c r="AT1783" s="97">
        <v>40</v>
      </c>
      <c r="AU1783" s="99"/>
      <c r="AV1783" s="97">
        <v>40</v>
      </c>
      <c r="AX1783" s="7" t="s">
        <v>2353</v>
      </c>
    </row>
    <row r="1784" spans="1:50">
      <c r="C1784" s="1"/>
      <c r="E1784" s="7"/>
      <c r="F1784" s="7"/>
      <c r="I1784" s="2"/>
      <c r="N1784" s="59"/>
      <c r="O1784" s="59"/>
      <c r="P1784" s="59"/>
      <c r="Q1784" s="59"/>
      <c r="R1784" s="59"/>
      <c r="S1784" s="59"/>
      <c r="T1784" s="59"/>
      <c r="U1784" s="59"/>
      <c r="V1784" s="59"/>
      <c r="W1784" s="59"/>
      <c r="X1784" s="59"/>
      <c r="Y1784" s="59"/>
      <c r="Z1784" s="59"/>
      <c r="AA1784" s="59"/>
      <c r="AB1784" s="59"/>
      <c r="AC1784" s="59"/>
      <c r="AD1784" s="59"/>
      <c r="AE1784" s="59"/>
      <c r="AG1784" s="7"/>
      <c r="AH1784" s="7"/>
      <c r="AI1784" s="7"/>
      <c r="AJ1784" s="7"/>
      <c r="AT1784" s="97"/>
      <c r="AU1784" s="99"/>
      <c r="AV1784" s="103"/>
    </row>
    <row r="1785" spans="1:50" hidden="1" outlineLevel="1">
      <c r="A1785" t="s">
        <v>1499</v>
      </c>
      <c r="B1785" t="s">
        <v>742</v>
      </c>
      <c r="C1785" s="1">
        <f t="shared" ref="C1785:C1821" si="674">SUM(N1785:AE1785)</f>
        <v>7249</v>
      </c>
      <c r="D1785" s="7">
        <f>IF(N1785&gt;0, RANK(N1785,(N1785:P1785,Q1785:AE1785)),0)</f>
        <v>2</v>
      </c>
      <c r="E1785" s="7">
        <f>IF(O1785&gt;0,RANK(O1785,(N1785:P1785,Q1785:AE1785)),0)</f>
        <v>1</v>
      </c>
      <c r="F1785" s="7">
        <f>IF(P1785&gt;0,RANK(P1785,(N1785:P1785,Q1785:AE1785)),0)</f>
        <v>0</v>
      </c>
      <c r="G1785" s="1">
        <f t="shared" si="653"/>
        <v>2564</v>
      </c>
      <c r="H1785" s="2">
        <f t="shared" si="654"/>
        <v>0.3537039591667816</v>
      </c>
      <c r="I1785" s="2"/>
      <c r="J1785" s="2">
        <f t="shared" ref="J1785:J1821" si="675">IF($C1785=0,"-",N1785/$C1785)</f>
        <v>0.31493999172299625</v>
      </c>
      <c r="K1785" s="2">
        <f t="shared" ref="K1785:K1821" si="676">IF($C1785=0,"-",O1785/$C1785)</f>
        <v>0.6686439508897779</v>
      </c>
      <c r="L1785" s="2">
        <f t="shared" ref="L1785:L1821" si="677">IF($C1785=0,"-",P1785/$C1785)</f>
        <v>0</v>
      </c>
      <c r="M1785" s="2">
        <f t="shared" ref="M1785:M1821" si="678">IF(C1785=0,"-",(1-J1785-K1785-L1785))</f>
        <v>1.6416057387225846E-2</v>
      </c>
      <c r="N1785" s="59">
        <v>2283</v>
      </c>
      <c r="O1785" s="59">
        <v>4847</v>
      </c>
      <c r="P1785" s="59"/>
      <c r="Q1785" s="59"/>
      <c r="R1785" s="59"/>
      <c r="S1785" s="59"/>
      <c r="T1785" s="59"/>
      <c r="U1785" s="59"/>
      <c r="V1785" s="59"/>
      <c r="W1785" s="59"/>
      <c r="X1785" s="59"/>
      <c r="Y1785" s="59">
        <v>98</v>
      </c>
      <c r="Z1785" s="59"/>
      <c r="AA1785" s="59">
        <v>21</v>
      </c>
      <c r="AB1785" s="59"/>
      <c r="AC1785" s="59"/>
      <c r="AD1785" s="59"/>
      <c r="AE1785" s="59"/>
      <c r="AG1785" s="7">
        <f>IF(Q1785&gt;0,RANK(Q1785,(N1785:P1785,Q1785:AE1785)),0)</f>
        <v>0</v>
      </c>
      <c r="AH1785" s="7">
        <f>IF(R1785&gt;0,RANK(R1785,(N1785:P1785,Q1785:AE1785)),0)</f>
        <v>0</v>
      </c>
      <c r="AI1785" s="7">
        <f>IF(T1785&gt;0,RANK(T1785,(N1785:P1785,Q1785:AE1785)),0)</f>
        <v>0</v>
      </c>
      <c r="AJ1785" s="7">
        <f>IF(S1785&gt;0,RANK(S1785,(N1785:P1785,Q1785:AE1785)),0)</f>
        <v>0</v>
      </c>
      <c r="AK1785" s="2">
        <f t="shared" ref="AK1785:AK1821" si="679">IF($C1785=0,"-",Q1785/$C1785)</f>
        <v>0</v>
      </c>
      <c r="AL1785" s="2">
        <f t="shared" ref="AL1785:AL1821" si="680">IF($C1785=0,"-",R1785/$C1785)</f>
        <v>0</v>
      </c>
      <c r="AM1785" s="2">
        <f t="shared" ref="AM1785:AM1821" si="681">IF($C1785=0,"-",T1785/$C1785)</f>
        <v>0</v>
      </c>
      <c r="AN1785" s="2">
        <f t="shared" ref="AN1785:AN1821" si="682">IF($C1785=0,"-",S1785/$C1785)</f>
        <v>0</v>
      </c>
      <c r="AP1785" t="s">
        <v>1499</v>
      </c>
      <c r="AQ1785" t="s">
        <v>742</v>
      </c>
      <c r="AR1785">
        <v>2</v>
      </c>
      <c r="AT1785" s="97">
        <v>41</v>
      </c>
      <c r="AU1785" s="99">
        <v>1</v>
      </c>
      <c r="AV1785" s="103">
        <f t="shared" si="664"/>
        <v>41001</v>
      </c>
      <c r="AX1785" s="7" t="s">
        <v>1370</v>
      </c>
    </row>
    <row r="1786" spans="1:50" hidden="1" outlineLevel="1">
      <c r="A1786" t="s">
        <v>451</v>
      </c>
      <c r="B1786" t="s">
        <v>742</v>
      </c>
      <c r="C1786" s="1">
        <f t="shared" si="674"/>
        <v>36532</v>
      </c>
      <c r="D1786" s="7">
        <f>IF(N1786&gt;0, RANK(N1786,(N1786:P1786,Q1786:AE1786)),0)</f>
        <v>1</v>
      </c>
      <c r="E1786" s="7">
        <f>IF(O1786&gt;0,RANK(O1786,(N1786:P1786,Q1786:AE1786)),0)</f>
        <v>2</v>
      </c>
      <c r="F1786" s="7">
        <f>IF(P1786&gt;0,RANK(P1786,(N1786:P1786,Q1786:AE1786)),0)</f>
        <v>0</v>
      </c>
      <c r="G1786" s="1">
        <f t="shared" si="653"/>
        <v>895</v>
      </c>
      <c r="H1786" s="2">
        <f t="shared" si="654"/>
        <v>2.4499069309098873E-2</v>
      </c>
      <c r="I1786" s="2"/>
      <c r="J1786" s="2">
        <f t="shared" si="675"/>
        <v>0.50093069090112774</v>
      </c>
      <c r="K1786" s="2">
        <f t="shared" si="676"/>
        <v>0.4764316215920289</v>
      </c>
      <c r="L1786" s="2">
        <f t="shared" si="677"/>
        <v>0</v>
      </c>
      <c r="M1786" s="2">
        <f t="shared" si="678"/>
        <v>2.2637687506843363E-2</v>
      </c>
      <c r="N1786" s="59">
        <v>18300</v>
      </c>
      <c r="O1786" s="59">
        <v>17405</v>
      </c>
      <c r="P1786" s="59"/>
      <c r="Q1786" s="59"/>
      <c r="R1786" s="59"/>
      <c r="S1786" s="59"/>
      <c r="T1786" s="59"/>
      <c r="U1786" s="59"/>
      <c r="V1786" s="59"/>
      <c r="W1786" s="59"/>
      <c r="X1786" s="59"/>
      <c r="Y1786" s="59">
        <v>684</v>
      </c>
      <c r="Z1786" s="59"/>
      <c r="AA1786" s="59">
        <v>143</v>
      </c>
      <c r="AB1786" s="59"/>
      <c r="AC1786" s="59"/>
      <c r="AD1786" s="59"/>
      <c r="AE1786" s="59"/>
      <c r="AG1786" s="7">
        <f>IF(Q1786&gt;0,RANK(Q1786,(N1786:P1786,Q1786:AE1786)),0)</f>
        <v>0</v>
      </c>
      <c r="AH1786" s="7">
        <f>IF(R1786&gt;0,RANK(R1786,(N1786:P1786,Q1786:AE1786)),0)</f>
        <v>0</v>
      </c>
      <c r="AI1786" s="7">
        <f>IF(T1786&gt;0,RANK(T1786,(N1786:P1786,Q1786:AE1786)),0)</f>
        <v>0</v>
      </c>
      <c r="AJ1786" s="7">
        <f>IF(S1786&gt;0,RANK(S1786,(N1786:P1786,Q1786:AE1786)),0)</f>
        <v>0</v>
      </c>
      <c r="AK1786" s="2">
        <f t="shared" si="679"/>
        <v>0</v>
      </c>
      <c r="AL1786" s="2">
        <f t="shared" si="680"/>
        <v>0</v>
      </c>
      <c r="AM1786" s="2">
        <f t="shared" si="681"/>
        <v>0</v>
      </c>
      <c r="AN1786" s="2">
        <f t="shared" si="682"/>
        <v>0</v>
      </c>
      <c r="AP1786" t="s">
        <v>451</v>
      </c>
      <c r="AQ1786" t="s">
        <v>742</v>
      </c>
      <c r="AT1786" s="97">
        <v>41</v>
      </c>
      <c r="AU1786" s="99">
        <v>3</v>
      </c>
      <c r="AV1786" s="103">
        <f t="shared" si="664"/>
        <v>41003</v>
      </c>
      <c r="AX1786" s="7" t="s">
        <v>1370</v>
      </c>
    </row>
    <row r="1787" spans="1:50" hidden="1" outlineLevel="1">
      <c r="A1787" t="s">
        <v>1632</v>
      </c>
      <c r="B1787" t="s">
        <v>742</v>
      </c>
      <c r="C1787" s="1">
        <f t="shared" si="674"/>
        <v>142305</v>
      </c>
      <c r="D1787" s="7">
        <f>IF(N1787&gt;0, RANK(N1787,(N1787:P1787,Q1787:AE1787)),0)</f>
        <v>2</v>
      </c>
      <c r="E1787" s="7">
        <f>IF(O1787&gt;0,RANK(O1787,(N1787:P1787,Q1787:AE1787)),0)</f>
        <v>1</v>
      </c>
      <c r="F1787" s="7">
        <f>IF(P1787&gt;0,RANK(P1787,(N1787:P1787,Q1787:AE1787)),0)</f>
        <v>0</v>
      </c>
      <c r="G1787" s="1">
        <f t="shared" si="653"/>
        <v>13212</v>
      </c>
      <c r="H1787" s="2">
        <f t="shared" si="654"/>
        <v>9.2842837567197217E-2</v>
      </c>
      <c r="I1787" s="2"/>
      <c r="J1787" s="2">
        <f t="shared" si="675"/>
        <v>0.44972418397104807</v>
      </c>
      <c r="K1787" s="2">
        <f t="shared" si="676"/>
        <v>0.54256702153824532</v>
      </c>
      <c r="L1787" s="2">
        <f t="shared" si="677"/>
        <v>0</v>
      </c>
      <c r="M1787" s="2">
        <f t="shared" si="678"/>
        <v>7.7087944907066053E-3</v>
      </c>
      <c r="N1787" s="59">
        <v>63998</v>
      </c>
      <c r="O1787" s="59">
        <v>77210</v>
      </c>
      <c r="P1787" s="59"/>
      <c r="Q1787" s="59"/>
      <c r="R1787" s="59"/>
      <c r="S1787" s="59"/>
      <c r="T1787" s="59"/>
      <c r="U1787" s="59"/>
      <c r="V1787" s="59"/>
      <c r="W1787" s="59"/>
      <c r="X1787" s="59"/>
      <c r="Y1787" s="59">
        <v>749</v>
      </c>
      <c r="Z1787" s="59"/>
      <c r="AA1787" s="59">
        <v>348</v>
      </c>
      <c r="AB1787" s="59"/>
      <c r="AC1787" s="59"/>
      <c r="AD1787" s="59"/>
      <c r="AE1787" s="59"/>
      <c r="AG1787" s="7">
        <f>IF(Q1787&gt;0,RANK(Q1787,(N1787:P1787,Q1787:AE1787)),0)</f>
        <v>0</v>
      </c>
      <c r="AH1787" s="7">
        <f>IF(R1787&gt;0,RANK(R1787,(N1787:P1787,Q1787:AE1787)),0)</f>
        <v>0</v>
      </c>
      <c r="AI1787" s="7">
        <f>IF(T1787&gt;0,RANK(T1787,(N1787:P1787,Q1787:AE1787)),0)</f>
        <v>0</v>
      </c>
      <c r="AJ1787" s="7">
        <f>IF(S1787&gt;0,RANK(S1787,(N1787:P1787,Q1787:AE1787)),0)</f>
        <v>0</v>
      </c>
      <c r="AK1787" s="2">
        <f t="shared" si="679"/>
        <v>0</v>
      </c>
      <c r="AL1787" s="2">
        <f t="shared" si="680"/>
        <v>0</v>
      </c>
      <c r="AM1787" s="2">
        <f t="shared" si="681"/>
        <v>0</v>
      </c>
      <c r="AN1787" s="2">
        <f t="shared" si="682"/>
        <v>0</v>
      </c>
      <c r="AP1787" t="s">
        <v>1632</v>
      </c>
      <c r="AQ1787" t="s">
        <v>742</v>
      </c>
      <c r="AT1787" s="97">
        <v>41</v>
      </c>
      <c r="AU1787" s="99">
        <v>5</v>
      </c>
      <c r="AV1787" s="103">
        <f t="shared" si="664"/>
        <v>41005</v>
      </c>
      <c r="AX1787" s="7" t="s">
        <v>1370</v>
      </c>
    </row>
    <row r="1788" spans="1:50" hidden="1" outlineLevel="1">
      <c r="A1788" t="s">
        <v>1633</v>
      </c>
      <c r="B1788" t="s">
        <v>742</v>
      </c>
      <c r="C1788" s="1">
        <f t="shared" si="674"/>
        <v>16170</v>
      </c>
      <c r="D1788" s="7">
        <f>IF(N1788&gt;0, RANK(N1788,(N1788:P1788,Q1788:AE1788)),0)</f>
        <v>1</v>
      </c>
      <c r="E1788" s="7">
        <f>IF(O1788&gt;0,RANK(O1788,(N1788:P1788,Q1788:AE1788)),0)</f>
        <v>2</v>
      </c>
      <c r="F1788" s="7">
        <f>IF(P1788&gt;0,RANK(P1788,(N1788:P1788,Q1788:AE1788)),0)</f>
        <v>0</v>
      </c>
      <c r="G1788" s="1">
        <f t="shared" si="653"/>
        <v>1754</v>
      </c>
      <c r="H1788" s="2">
        <f t="shared" si="654"/>
        <v>0.10847247990105133</v>
      </c>
      <c r="I1788" s="2"/>
      <c r="J1788" s="2">
        <f t="shared" si="675"/>
        <v>0.55207173778602348</v>
      </c>
      <c r="K1788" s="2">
        <f t="shared" si="676"/>
        <v>0.44359925788497218</v>
      </c>
      <c r="L1788" s="2">
        <f t="shared" si="677"/>
        <v>0</v>
      </c>
      <c r="M1788" s="2">
        <f t="shared" si="678"/>
        <v>4.3290043290043489E-3</v>
      </c>
      <c r="N1788" s="59">
        <v>8927</v>
      </c>
      <c r="O1788" s="59">
        <v>7173</v>
      </c>
      <c r="P1788" s="59"/>
      <c r="Q1788" s="59"/>
      <c r="R1788" s="59"/>
      <c r="S1788" s="59"/>
      <c r="T1788" s="59"/>
      <c r="U1788" s="59"/>
      <c r="V1788" s="59"/>
      <c r="W1788" s="59"/>
      <c r="X1788" s="59"/>
      <c r="Y1788" s="59">
        <v>47</v>
      </c>
      <c r="Z1788" s="59"/>
      <c r="AA1788" s="59">
        <v>23</v>
      </c>
      <c r="AB1788" s="59"/>
      <c r="AC1788" s="59"/>
      <c r="AD1788" s="59"/>
      <c r="AE1788" s="59"/>
      <c r="AG1788" s="7">
        <f>IF(Q1788&gt;0,RANK(Q1788,(N1788:P1788,Q1788:AE1788)),0)</f>
        <v>0</v>
      </c>
      <c r="AH1788" s="7">
        <f>IF(R1788&gt;0,RANK(R1788,(N1788:P1788,Q1788:AE1788)),0)</f>
        <v>0</v>
      </c>
      <c r="AI1788" s="7">
        <f>IF(T1788&gt;0,RANK(T1788,(N1788:P1788,Q1788:AE1788)),0)</f>
        <v>0</v>
      </c>
      <c r="AJ1788" s="7">
        <f>IF(S1788&gt;0,RANK(S1788,(N1788:P1788,Q1788:AE1788)),0)</f>
        <v>0</v>
      </c>
      <c r="AK1788" s="2">
        <f t="shared" si="679"/>
        <v>0</v>
      </c>
      <c r="AL1788" s="2">
        <f t="shared" si="680"/>
        <v>0</v>
      </c>
      <c r="AM1788" s="2">
        <f t="shared" si="681"/>
        <v>0</v>
      </c>
      <c r="AN1788" s="2">
        <f t="shared" si="682"/>
        <v>0</v>
      </c>
      <c r="AP1788" t="s">
        <v>1633</v>
      </c>
      <c r="AQ1788" t="s">
        <v>742</v>
      </c>
      <c r="AR1788">
        <v>1</v>
      </c>
      <c r="AT1788" s="97">
        <v>41</v>
      </c>
      <c r="AU1788" s="99">
        <v>7</v>
      </c>
      <c r="AV1788" s="103">
        <f t="shared" si="664"/>
        <v>41007</v>
      </c>
      <c r="AX1788" s="7" t="s">
        <v>1370</v>
      </c>
    </row>
    <row r="1789" spans="1:50" hidden="1" outlineLevel="1">
      <c r="A1789" t="s">
        <v>803</v>
      </c>
      <c r="B1789" t="s">
        <v>742</v>
      </c>
      <c r="C1789" s="1">
        <f t="shared" si="674"/>
        <v>18689</v>
      </c>
      <c r="D1789" s="7">
        <f>IF(N1789&gt;0, RANK(N1789,(N1789:P1789,Q1789:AE1789)),0)</f>
        <v>1</v>
      </c>
      <c r="E1789" s="7">
        <f>IF(O1789&gt;0,RANK(O1789,(N1789:P1789,Q1789:AE1789)),0)</f>
        <v>2</v>
      </c>
      <c r="F1789" s="7">
        <f>IF(P1789&gt;0,RANK(P1789,(N1789:P1789,Q1789:AE1789)),0)</f>
        <v>0</v>
      </c>
      <c r="G1789" s="1">
        <f t="shared" si="653"/>
        <v>14</v>
      </c>
      <c r="H1789" s="2">
        <f t="shared" si="654"/>
        <v>7.4910375086949547E-4</v>
      </c>
      <c r="I1789" s="2"/>
      <c r="J1789" s="2">
        <f t="shared" si="675"/>
        <v>0.48456311199101076</v>
      </c>
      <c r="K1789" s="2">
        <f t="shared" si="676"/>
        <v>0.48381400824014126</v>
      </c>
      <c r="L1789" s="2">
        <f t="shared" si="677"/>
        <v>0</v>
      </c>
      <c r="M1789" s="2">
        <f t="shared" si="678"/>
        <v>3.1622879768847978E-2</v>
      </c>
      <c r="N1789" s="59">
        <v>9056</v>
      </c>
      <c r="O1789" s="59">
        <v>9042</v>
      </c>
      <c r="P1789" s="59"/>
      <c r="Q1789" s="59"/>
      <c r="R1789" s="59"/>
      <c r="S1789" s="59"/>
      <c r="T1789" s="59"/>
      <c r="U1789" s="59"/>
      <c r="V1789" s="59"/>
      <c r="W1789" s="59"/>
      <c r="X1789" s="59"/>
      <c r="Y1789" s="59">
        <v>453</v>
      </c>
      <c r="Z1789" s="59"/>
      <c r="AA1789" s="59">
        <v>138</v>
      </c>
      <c r="AB1789" s="59"/>
      <c r="AC1789" s="59"/>
      <c r="AD1789" s="59"/>
      <c r="AE1789" s="59"/>
      <c r="AG1789" s="7">
        <f>IF(Q1789&gt;0,RANK(Q1789,(N1789:P1789,Q1789:AE1789)),0)</f>
        <v>0</v>
      </c>
      <c r="AH1789" s="7">
        <f>IF(R1789&gt;0,RANK(R1789,(N1789:P1789,Q1789:AE1789)),0)</f>
        <v>0</v>
      </c>
      <c r="AI1789" s="7">
        <f>IF(T1789&gt;0,RANK(T1789,(N1789:P1789,Q1789:AE1789)),0)</f>
        <v>0</v>
      </c>
      <c r="AJ1789" s="7">
        <f>IF(S1789&gt;0,RANK(S1789,(N1789:P1789,Q1789:AE1789)),0)</f>
        <v>0</v>
      </c>
      <c r="AK1789" s="2">
        <f t="shared" si="679"/>
        <v>0</v>
      </c>
      <c r="AL1789" s="2">
        <f t="shared" si="680"/>
        <v>0</v>
      </c>
      <c r="AM1789" s="2">
        <f t="shared" si="681"/>
        <v>0</v>
      </c>
      <c r="AN1789" s="2">
        <f t="shared" si="682"/>
        <v>0</v>
      </c>
      <c r="AP1789" t="s">
        <v>803</v>
      </c>
      <c r="AQ1789" t="s">
        <v>742</v>
      </c>
      <c r="AR1789">
        <v>1</v>
      </c>
      <c r="AT1789" s="97">
        <v>41</v>
      </c>
      <c r="AU1789" s="99">
        <v>9</v>
      </c>
      <c r="AV1789" s="103">
        <f t="shared" si="664"/>
        <v>41009</v>
      </c>
      <c r="AX1789" s="7" t="s">
        <v>1370</v>
      </c>
    </row>
    <row r="1790" spans="1:50" hidden="1" outlineLevel="1">
      <c r="A1790" t="s">
        <v>1672</v>
      </c>
      <c r="B1790" t="s">
        <v>742</v>
      </c>
      <c r="C1790" s="1">
        <f t="shared" si="674"/>
        <v>28433</v>
      </c>
      <c r="D1790" s="7">
        <f>IF(N1790&gt;0, RANK(N1790,(N1790:P1790,Q1790:AE1790)),0)</f>
        <v>2</v>
      </c>
      <c r="E1790" s="7">
        <f>IF(O1790&gt;0,RANK(O1790,(N1790:P1790,Q1790:AE1790)),0)</f>
        <v>1</v>
      </c>
      <c r="F1790" s="7">
        <f>IF(P1790&gt;0,RANK(P1790,(N1790:P1790,Q1790:AE1790)),0)</f>
        <v>0</v>
      </c>
      <c r="G1790" s="1">
        <f t="shared" si="653"/>
        <v>3836</v>
      </c>
      <c r="H1790" s="2">
        <f t="shared" si="654"/>
        <v>0.13491365666654942</v>
      </c>
      <c r="I1790" s="2"/>
      <c r="J1790" s="2">
        <f t="shared" si="675"/>
        <v>0.42109520627439945</v>
      </c>
      <c r="K1790" s="2">
        <f t="shared" si="676"/>
        <v>0.55600886294094887</v>
      </c>
      <c r="L1790" s="2">
        <f t="shared" si="677"/>
        <v>0</v>
      </c>
      <c r="M1790" s="2">
        <f t="shared" si="678"/>
        <v>2.2895930784651686E-2</v>
      </c>
      <c r="N1790" s="59">
        <v>11973</v>
      </c>
      <c r="O1790" s="59">
        <v>15809</v>
      </c>
      <c r="P1790" s="59"/>
      <c r="Q1790" s="59"/>
      <c r="R1790" s="59"/>
      <c r="S1790" s="59"/>
      <c r="T1790" s="59"/>
      <c r="U1790" s="59"/>
      <c r="V1790" s="59"/>
      <c r="W1790" s="59"/>
      <c r="X1790" s="59"/>
      <c r="Y1790" s="59">
        <v>521</v>
      </c>
      <c r="Z1790" s="59"/>
      <c r="AA1790" s="59">
        <v>130</v>
      </c>
      <c r="AB1790" s="59"/>
      <c r="AC1790" s="59"/>
      <c r="AD1790" s="59"/>
      <c r="AE1790" s="59"/>
      <c r="AG1790" s="7">
        <f>IF(Q1790&gt;0,RANK(Q1790,(N1790:P1790,Q1790:AE1790)),0)</f>
        <v>0</v>
      </c>
      <c r="AH1790" s="7">
        <f>IF(R1790&gt;0,RANK(R1790,(N1790:P1790,Q1790:AE1790)),0)</f>
        <v>0</v>
      </c>
      <c r="AI1790" s="7">
        <f>IF(T1790&gt;0,RANK(T1790,(N1790:P1790,Q1790:AE1790)),0)</f>
        <v>0</v>
      </c>
      <c r="AJ1790" s="7">
        <f>IF(S1790&gt;0,RANK(S1790,(N1790:P1790,Q1790:AE1790)),0)</f>
        <v>0</v>
      </c>
      <c r="AK1790" s="2">
        <f t="shared" si="679"/>
        <v>0</v>
      </c>
      <c r="AL1790" s="2">
        <f t="shared" si="680"/>
        <v>0</v>
      </c>
      <c r="AM1790" s="2">
        <f t="shared" si="681"/>
        <v>0</v>
      </c>
      <c r="AN1790" s="2">
        <f t="shared" si="682"/>
        <v>0</v>
      </c>
      <c r="AP1790" t="s">
        <v>1672</v>
      </c>
      <c r="AQ1790" t="s">
        <v>742</v>
      </c>
      <c r="AR1790">
        <v>4</v>
      </c>
      <c r="AT1790" s="97">
        <v>41</v>
      </c>
      <c r="AU1790" s="99">
        <v>11</v>
      </c>
      <c r="AV1790" s="103">
        <f t="shared" si="664"/>
        <v>41011</v>
      </c>
      <c r="AX1790" s="7" t="s">
        <v>1370</v>
      </c>
    </row>
    <row r="1791" spans="1:50" hidden="1" outlineLevel="1">
      <c r="A1791" t="s">
        <v>185</v>
      </c>
      <c r="B1791" t="s">
        <v>742</v>
      </c>
      <c r="C1791" s="1">
        <f t="shared" si="674"/>
        <v>6942</v>
      </c>
      <c r="D1791" s="7">
        <f>IF(N1791&gt;0, RANK(N1791,(N1791:P1791,Q1791:AE1791)),0)</f>
        <v>2</v>
      </c>
      <c r="E1791" s="7">
        <f>IF(O1791&gt;0,RANK(O1791,(N1791:P1791,Q1791:AE1791)),0)</f>
        <v>1</v>
      </c>
      <c r="F1791" s="7">
        <f>IF(P1791&gt;0,RANK(P1791,(N1791:P1791,Q1791:AE1791)),0)</f>
        <v>0</v>
      </c>
      <c r="G1791" s="1">
        <f t="shared" si="653"/>
        <v>2493</v>
      </c>
      <c r="H1791" s="2">
        <f t="shared" si="654"/>
        <v>0.35911840968020742</v>
      </c>
      <c r="I1791" s="2"/>
      <c r="J1791" s="2">
        <f t="shared" si="675"/>
        <v>0.31186977816191297</v>
      </c>
      <c r="K1791" s="2">
        <f t="shared" si="676"/>
        <v>0.67098818784212044</v>
      </c>
      <c r="L1791" s="2">
        <f t="shared" si="677"/>
        <v>0</v>
      </c>
      <c r="M1791" s="2">
        <f t="shared" si="678"/>
        <v>1.7142033995966588E-2</v>
      </c>
      <c r="N1791" s="59">
        <v>2165</v>
      </c>
      <c r="O1791" s="59">
        <v>4658</v>
      </c>
      <c r="P1791" s="59"/>
      <c r="Q1791" s="59"/>
      <c r="R1791" s="59"/>
      <c r="S1791" s="59"/>
      <c r="T1791" s="59"/>
      <c r="U1791" s="59"/>
      <c r="V1791" s="59"/>
      <c r="W1791" s="59"/>
      <c r="X1791" s="59"/>
      <c r="Y1791" s="59">
        <v>64</v>
      </c>
      <c r="Z1791" s="59"/>
      <c r="AA1791" s="59">
        <v>55</v>
      </c>
      <c r="AB1791" s="59"/>
      <c r="AC1791" s="59"/>
      <c r="AD1791" s="59"/>
      <c r="AE1791" s="59"/>
      <c r="AG1791" s="7">
        <f>IF(Q1791&gt;0,RANK(Q1791,(N1791:P1791,Q1791:AE1791)),0)</f>
        <v>0</v>
      </c>
      <c r="AH1791" s="7">
        <f>IF(R1791&gt;0,RANK(R1791,(N1791:P1791,Q1791:AE1791)),0)</f>
        <v>0</v>
      </c>
      <c r="AI1791" s="7">
        <f>IF(T1791&gt;0,RANK(T1791,(N1791:P1791,Q1791:AE1791)),0)</f>
        <v>0</v>
      </c>
      <c r="AJ1791" s="7">
        <f>IF(S1791&gt;0,RANK(S1791,(N1791:P1791,Q1791:AE1791)),0)</f>
        <v>0</v>
      </c>
      <c r="AK1791" s="2">
        <f t="shared" si="679"/>
        <v>0</v>
      </c>
      <c r="AL1791" s="2">
        <f t="shared" si="680"/>
        <v>0</v>
      </c>
      <c r="AM1791" s="2">
        <f t="shared" si="681"/>
        <v>0</v>
      </c>
      <c r="AN1791" s="2">
        <f t="shared" si="682"/>
        <v>0</v>
      </c>
      <c r="AP1791" t="s">
        <v>185</v>
      </c>
      <c r="AQ1791" t="s">
        <v>742</v>
      </c>
      <c r="AR1791">
        <v>2</v>
      </c>
      <c r="AT1791" s="97">
        <v>41</v>
      </c>
      <c r="AU1791" s="99">
        <v>13</v>
      </c>
      <c r="AV1791" s="103">
        <f t="shared" si="664"/>
        <v>41013</v>
      </c>
      <c r="AX1791" s="7" t="s">
        <v>1370</v>
      </c>
    </row>
    <row r="1792" spans="1:50" hidden="1" outlineLevel="1">
      <c r="A1792" t="s">
        <v>1070</v>
      </c>
      <c r="B1792" t="s">
        <v>742</v>
      </c>
      <c r="C1792" s="1">
        <f t="shared" si="674"/>
        <v>10647</v>
      </c>
      <c r="D1792" s="7">
        <f>IF(N1792&gt;0, RANK(N1792,(N1792:P1792,Q1792:AE1792)),0)</f>
        <v>2</v>
      </c>
      <c r="E1792" s="7">
        <f>IF(O1792&gt;0,RANK(O1792,(N1792:P1792,Q1792:AE1792)),0)</f>
        <v>1</v>
      </c>
      <c r="F1792" s="7">
        <f>IF(P1792&gt;0,RANK(P1792,(N1792:P1792,Q1792:AE1792)),0)</f>
        <v>0</v>
      </c>
      <c r="G1792" s="1">
        <f t="shared" si="653"/>
        <v>2698</v>
      </c>
      <c r="H1792" s="2">
        <f t="shared" si="654"/>
        <v>0.25340471494317646</v>
      </c>
      <c r="I1792" s="2"/>
      <c r="J1792" s="2">
        <f t="shared" si="675"/>
        <v>0.36752136752136755</v>
      </c>
      <c r="K1792" s="2">
        <f t="shared" si="676"/>
        <v>0.62092608246454395</v>
      </c>
      <c r="L1792" s="2">
        <f t="shared" si="677"/>
        <v>0</v>
      </c>
      <c r="M1792" s="2">
        <f t="shared" si="678"/>
        <v>1.1552550014088503E-2</v>
      </c>
      <c r="N1792" s="59">
        <v>3913</v>
      </c>
      <c r="O1792" s="59">
        <v>6611</v>
      </c>
      <c r="P1792" s="59"/>
      <c r="Q1792" s="59"/>
      <c r="R1792" s="59"/>
      <c r="S1792" s="59"/>
      <c r="T1792" s="59"/>
      <c r="U1792" s="59"/>
      <c r="V1792" s="59"/>
      <c r="W1792" s="59"/>
      <c r="X1792" s="59"/>
      <c r="Y1792" s="59">
        <v>123</v>
      </c>
      <c r="Z1792" s="59"/>
      <c r="AA1792" s="59">
        <v>0</v>
      </c>
      <c r="AB1792" s="59"/>
      <c r="AC1792" s="59"/>
      <c r="AD1792" s="59"/>
      <c r="AE1792" s="59"/>
      <c r="AG1792" s="7">
        <f>IF(Q1792&gt;0,RANK(Q1792,(N1792:P1792,Q1792:AE1792)),0)</f>
        <v>0</v>
      </c>
      <c r="AH1792" s="7">
        <f>IF(R1792&gt;0,RANK(R1792,(N1792:P1792,Q1792:AE1792)),0)</f>
        <v>0</v>
      </c>
      <c r="AI1792" s="7">
        <f>IF(T1792&gt;0,RANK(T1792,(N1792:P1792,Q1792:AE1792)),0)</f>
        <v>0</v>
      </c>
      <c r="AJ1792" s="7">
        <f>IF(S1792&gt;0,RANK(S1792,(N1792:P1792,Q1792:AE1792)),0)</f>
        <v>0</v>
      </c>
      <c r="AK1792" s="2">
        <f t="shared" si="679"/>
        <v>0</v>
      </c>
      <c r="AL1792" s="2">
        <f t="shared" si="680"/>
        <v>0</v>
      </c>
      <c r="AM1792" s="2">
        <f t="shared" si="681"/>
        <v>0</v>
      </c>
      <c r="AN1792" s="2">
        <f t="shared" si="682"/>
        <v>0</v>
      </c>
      <c r="AP1792" t="s">
        <v>1070</v>
      </c>
      <c r="AQ1792" t="s">
        <v>742</v>
      </c>
      <c r="AR1792">
        <v>4</v>
      </c>
      <c r="AT1792" s="97">
        <v>41</v>
      </c>
      <c r="AU1792" s="99">
        <v>15</v>
      </c>
      <c r="AV1792" s="103">
        <f t="shared" si="664"/>
        <v>41015</v>
      </c>
      <c r="AX1792" s="7" t="s">
        <v>1370</v>
      </c>
    </row>
    <row r="1793" spans="1:50" hidden="1" outlineLevel="1">
      <c r="A1793" t="s">
        <v>1</v>
      </c>
      <c r="B1793" t="s">
        <v>742</v>
      </c>
      <c r="C1793" s="1">
        <f t="shared" si="674"/>
        <v>42168</v>
      </c>
      <c r="D1793" s="7">
        <f>IF(N1793&gt;0, RANK(N1793,(N1793:P1793,Q1793:AE1793)),0)</f>
        <v>2</v>
      </c>
      <c r="E1793" s="7">
        <f>IF(O1793&gt;0,RANK(O1793,(N1793:P1793,Q1793:AE1793)),0)</f>
        <v>1</v>
      </c>
      <c r="F1793" s="7">
        <f>IF(P1793&gt;0,RANK(P1793,(N1793:P1793,Q1793:AE1793)),0)</f>
        <v>0</v>
      </c>
      <c r="G1793" s="1">
        <f t="shared" si="653"/>
        <v>10525</v>
      </c>
      <c r="H1793" s="2">
        <f t="shared" si="654"/>
        <v>0.24959685069246823</v>
      </c>
      <c r="I1793" s="2"/>
      <c r="J1793" s="2">
        <f t="shared" si="675"/>
        <v>0.36508726996774804</v>
      </c>
      <c r="K1793" s="2">
        <f t="shared" si="676"/>
        <v>0.61468412066021627</v>
      </c>
      <c r="L1793" s="2">
        <f t="shared" si="677"/>
        <v>0</v>
      </c>
      <c r="M1793" s="2">
        <f t="shared" si="678"/>
        <v>2.0228609372035633E-2</v>
      </c>
      <c r="N1793" s="59">
        <v>15395</v>
      </c>
      <c r="O1793" s="59">
        <v>25920</v>
      </c>
      <c r="P1793" s="59"/>
      <c r="Q1793" s="59"/>
      <c r="R1793" s="59"/>
      <c r="S1793" s="59"/>
      <c r="T1793" s="59"/>
      <c r="U1793" s="59"/>
      <c r="V1793" s="59"/>
      <c r="W1793" s="59"/>
      <c r="X1793" s="59"/>
      <c r="Y1793" s="59">
        <v>286</v>
      </c>
      <c r="Z1793" s="59"/>
      <c r="AA1793" s="59">
        <v>567</v>
      </c>
      <c r="AB1793" s="59"/>
      <c r="AC1793" s="59"/>
      <c r="AD1793" s="59"/>
      <c r="AE1793" s="59"/>
      <c r="AG1793" s="7">
        <f>IF(Q1793&gt;0,RANK(Q1793,(N1793:P1793,Q1793:AE1793)),0)</f>
        <v>0</v>
      </c>
      <c r="AH1793" s="7">
        <f>IF(R1793&gt;0,RANK(R1793,(N1793:P1793,Q1793:AE1793)),0)</f>
        <v>0</v>
      </c>
      <c r="AI1793" s="7">
        <f>IF(T1793&gt;0,RANK(T1793,(N1793:P1793,Q1793:AE1793)),0)</f>
        <v>0</v>
      </c>
      <c r="AJ1793" s="7">
        <f>IF(S1793&gt;0,RANK(S1793,(N1793:P1793,Q1793:AE1793)),0)</f>
        <v>0</v>
      </c>
      <c r="AK1793" s="2">
        <f t="shared" si="679"/>
        <v>0</v>
      </c>
      <c r="AL1793" s="2">
        <f t="shared" si="680"/>
        <v>0</v>
      </c>
      <c r="AM1793" s="2">
        <f t="shared" si="681"/>
        <v>0</v>
      </c>
      <c r="AN1793" s="2">
        <f t="shared" si="682"/>
        <v>0</v>
      </c>
      <c r="AP1793" t="s">
        <v>1</v>
      </c>
      <c r="AQ1793" t="s">
        <v>742</v>
      </c>
      <c r="AR1793">
        <v>2</v>
      </c>
      <c r="AT1793" s="97">
        <v>41</v>
      </c>
      <c r="AU1793" s="99">
        <v>17</v>
      </c>
      <c r="AV1793" s="103">
        <f t="shared" si="664"/>
        <v>41017</v>
      </c>
      <c r="AX1793" s="7" t="s">
        <v>1370</v>
      </c>
    </row>
    <row r="1794" spans="1:50" hidden="1" outlineLevel="1">
      <c r="A1794" t="s">
        <v>2236</v>
      </c>
      <c r="B1794" t="s">
        <v>742</v>
      </c>
      <c r="C1794" s="1">
        <f t="shared" si="674"/>
        <v>43819</v>
      </c>
      <c r="D1794" s="7">
        <f>IF(N1794&gt;0, RANK(N1794,(N1794:P1794,Q1794:AE1794)),0)</f>
        <v>2</v>
      </c>
      <c r="E1794" s="7">
        <f>IF(O1794&gt;0,RANK(O1794,(N1794:P1794,Q1794:AE1794)),0)</f>
        <v>1</v>
      </c>
      <c r="F1794" s="7">
        <f>IF(P1794&gt;0,RANK(P1794,(N1794:P1794,Q1794:AE1794)),0)</f>
        <v>0</v>
      </c>
      <c r="G1794" s="1">
        <f t="shared" si="653"/>
        <v>13640</v>
      </c>
      <c r="H1794" s="2">
        <f t="shared" si="654"/>
        <v>0.31128049476254593</v>
      </c>
      <c r="I1794" s="2"/>
      <c r="J1794" s="2">
        <f t="shared" si="675"/>
        <v>0.34284214610100644</v>
      </c>
      <c r="K1794" s="2">
        <f t="shared" si="676"/>
        <v>0.65412264086355232</v>
      </c>
      <c r="L1794" s="2">
        <f t="shared" si="677"/>
        <v>0</v>
      </c>
      <c r="M1794" s="2">
        <f t="shared" si="678"/>
        <v>3.0352130354411866E-3</v>
      </c>
      <c r="N1794" s="59">
        <v>15023</v>
      </c>
      <c r="O1794" s="59">
        <v>28663</v>
      </c>
      <c r="P1794" s="59"/>
      <c r="Q1794" s="59"/>
      <c r="R1794" s="59"/>
      <c r="S1794" s="59"/>
      <c r="T1794" s="59"/>
      <c r="U1794" s="59"/>
      <c r="V1794" s="59"/>
      <c r="W1794" s="59"/>
      <c r="X1794" s="59"/>
      <c r="Y1794" s="59">
        <v>90</v>
      </c>
      <c r="Z1794" s="59"/>
      <c r="AA1794" s="59">
        <v>43</v>
      </c>
      <c r="AB1794" s="59"/>
      <c r="AC1794" s="59"/>
      <c r="AD1794" s="59"/>
      <c r="AE1794" s="59"/>
      <c r="AG1794" s="7">
        <f>IF(Q1794&gt;0,RANK(Q1794,(N1794:P1794,Q1794:AE1794)),0)</f>
        <v>0</v>
      </c>
      <c r="AH1794" s="7">
        <f>IF(R1794&gt;0,RANK(R1794,(N1794:P1794,Q1794:AE1794)),0)</f>
        <v>0</v>
      </c>
      <c r="AI1794" s="7">
        <f>IF(T1794&gt;0,RANK(T1794,(N1794:P1794,Q1794:AE1794)),0)</f>
        <v>0</v>
      </c>
      <c r="AJ1794" s="7">
        <f>IF(S1794&gt;0,RANK(S1794,(N1794:P1794,Q1794:AE1794)),0)</f>
        <v>0</v>
      </c>
      <c r="AK1794" s="2">
        <f t="shared" si="679"/>
        <v>0</v>
      </c>
      <c r="AL1794" s="2">
        <f t="shared" si="680"/>
        <v>0</v>
      </c>
      <c r="AM1794" s="2">
        <f t="shared" si="681"/>
        <v>0</v>
      </c>
      <c r="AN1794" s="2">
        <f t="shared" si="682"/>
        <v>0</v>
      </c>
      <c r="AP1794" t="s">
        <v>2236</v>
      </c>
      <c r="AQ1794" t="s">
        <v>742</v>
      </c>
      <c r="AR1794">
        <v>4</v>
      </c>
      <c r="AT1794" s="97">
        <v>41</v>
      </c>
      <c r="AU1794" s="99">
        <v>19</v>
      </c>
      <c r="AV1794" s="103">
        <f t="shared" si="664"/>
        <v>41019</v>
      </c>
      <c r="AX1794" s="7" t="s">
        <v>1370</v>
      </c>
    </row>
    <row r="1795" spans="1:50" hidden="1" outlineLevel="1">
      <c r="A1795" t="s">
        <v>1845</v>
      </c>
      <c r="B1795" t="s">
        <v>742</v>
      </c>
      <c r="C1795" s="1">
        <f t="shared" si="674"/>
        <v>977</v>
      </c>
      <c r="D1795" s="7">
        <f>IF(N1795&gt;0, RANK(N1795,(N1795:P1795,Q1795:AE1795)),0)</f>
        <v>2</v>
      </c>
      <c r="E1795" s="7">
        <f>IF(O1795&gt;0,RANK(O1795,(N1795:P1795,Q1795:AE1795)),0)</f>
        <v>1</v>
      </c>
      <c r="F1795" s="7">
        <f>IF(P1795&gt;0,RANK(P1795,(N1795:P1795,Q1795:AE1795)),0)</f>
        <v>0</v>
      </c>
      <c r="G1795" s="1">
        <f t="shared" si="653"/>
        <v>217</v>
      </c>
      <c r="H1795" s="2">
        <f t="shared" si="654"/>
        <v>0.22210849539406347</v>
      </c>
      <c r="I1795" s="2"/>
      <c r="J1795" s="2">
        <f t="shared" si="675"/>
        <v>0.38280450358239509</v>
      </c>
      <c r="K1795" s="2">
        <f t="shared" si="676"/>
        <v>0.60491299897645856</v>
      </c>
      <c r="L1795" s="2">
        <f t="shared" si="677"/>
        <v>0</v>
      </c>
      <c r="M1795" s="2">
        <f t="shared" si="678"/>
        <v>1.2282497441146401E-2</v>
      </c>
      <c r="N1795" s="59">
        <v>374</v>
      </c>
      <c r="O1795" s="59">
        <v>591</v>
      </c>
      <c r="P1795" s="59"/>
      <c r="Q1795" s="59"/>
      <c r="R1795" s="59"/>
      <c r="S1795" s="59"/>
      <c r="T1795" s="59"/>
      <c r="U1795" s="59"/>
      <c r="V1795" s="59"/>
      <c r="W1795" s="59"/>
      <c r="X1795" s="59"/>
      <c r="Y1795" s="59">
        <v>12</v>
      </c>
      <c r="Z1795" s="59"/>
      <c r="AA1795" s="59">
        <v>0</v>
      </c>
      <c r="AB1795" s="59"/>
      <c r="AC1795" s="59"/>
      <c r="AD1795" s="59"/>
      <c r="AE1795" s="59"/>
      <c r="AG1795" s="7">
        <f>IF(Q1795&gt;0,RANK(Q1795,(N1795:P1795,Q1795:AE1795)),0)</f>
        <v>0</v>
      </c>
      <c r="AH1795" s="7">
        <f>IF(R1795&gt;0,RANK(R1795,(N1795:P1795,Q1795:AE1795)),0)</f>
        <v>0</v>
      </c>
      <c r="AI1795" s="7">
        <f>IF(T1795&gt;0,RANK(T1795,(N1795:P1795,Q1795:AE1795)),0)</f>
        <v>0</v>
      </c>
      <c r="AJ1795" s="7">
        <f>IF(S1795&gt;0,RANK(S1795,(N1795:P1795,Q1795:AE1795)),0)</f>
        <v>0</v>
      </c>
      <c r="AK1795" s="2">
        <f t="shared" si="679"/>
        <v>0</v>
      </c>
      <c r="AL1795" s="2">
        <f t="shared" si="680"/>
        <v>0</v>
      </c>
      <c r="AM1795" s="2">
        <f t="shared" si="681"/>
        <v>0</v>
      </c>
      <c r="AN1795" s="2">
        <f t="shared" si="682"/>
        <v>0</v>
      </c>
      <c r="AP1795" t="s">
        <v>1845</v>
      </c>
      <c r="AQ1795" t="s">
        <v>742</v>
      </c>
      <c r="AR1795">
        <v>2</v>
      </c>
      <c r="AT1795" s="97">
        <v>41</v>
      </c>
      <c r="AU1795" s="99">
        <v>21</v>
      </c>
      <c r="AV1795" s="103">
        <f t="shared" si="664"/>
        <v>41021</v>
      </c>
      <c r="AX1795" s="7" t="s">
        <v>1370</v>
      </c>
    </row>
    <row r="1796" spans="1:50" hidden="1" outlineLevel="1">
      <c r="A1796" t="s">
        <v>373</v>
      </c>
      <c r="B1796" t="s">
        <v>742</v>
      </c>
      <c r="C1796" s="1">
        <f t="shared" si="674"/>
        <v>3869</v>
      </c>
      <c r="D1796" s="7">
        <f>IF(N1796&gt;0, RANK(N1796,(N1796:P1796,Q1796:AE1796)),0)</f>
        <v>2</v>
      </c>
      <c r="E1796" s="7">
        <f>IF(O1796&gt;0,RANK(O1796,(N1796:P1796,Q1796:AE1796)),0)</f>
        <v>1</v>
      </c>
      <c r="F1796" s="7">
        <f>IF(P1796&gt;0,RANK(P1796,(N1796:P1796,Q1796:AE1796)),0)</f>
        <v>0</v>
      </c>
      <c r="G1796" s="1">
        <f t="shared" si="653"/>
        <v>1287</v>
      </c>
      <c r="H1796" s="2">
        <f t="shared" si="654"/>
        <v>0.33264409408115791</v>
      </c>
      <c r="I1796" s="2"/>
      <c r="J1796" s="2">
        <f t="shared" si="675"/>
        <v>0.33264409408115791</v>
      </c>
      <c r="K1796" s="2">
        <f t="shared" si="676"/>
        <v>0.66528818816231583</v>
      </c>
      <c r="L1796" s="2">
        <f t="shared" si="677"/>
        <v>0</v>
      </c>
      <c r="M1796" s="2">
        <f t="shared" si="678"/>
        <v>2.067717756526255E-3</v>
      </c>
      <c r="N1796" s="59">
        <v>1287</v>
      </c>
      <c r="O1796" s="59">
        <v>2574</v>
      </c>
      <c r="P1796" s="59"/>
      <c r="Q1796" s="59"/>
      <c r="R1796" s="59"/>
      <c r="S1796" s="59"/>
      <c r="T1796" s="59"/>
      <c r="U1796" s="59"/>
      <c r="V1796" s="59"/>
      <c r="W1796" s="59"/>
      <c r="X1796" s="59"/>
      <c r="Y1796" s="59">
        <v>6</v>
      </c>
      <c r="Z1796" s="59"/>
      <c r="AA1796" s="59">
        <v>2</v>
      </c>
      <c r="AB1796" s="59"/>
      <c r="AC1796" s="59"/>
      <c r="AD1796" s="59"/>
      <c r="AE1796" s="59"/>
      <c r="AG1796" s="7">
        <f>IF(Q1796&gt;0,RANK(Q1796,(N1796:P1796,Q1796:AE1796)),0)</f>
        <v>0</v>
      </c>
      <c r="AH1796" s="7">
        <f>IF(R1796&gt;0,RANK(R1796,(N1796:P1796,Q1796:AE1796)),0)</f>
        <v>0</v>
      </c>
      <c r="AI1796" s="7">
        <f>IF(T1796&gt;0,RANK(T1796,(N1796:P1796,Q1796:AE1796)),0)</f>
        <v>0</v>
      </c>
      <c r="AJ1796" s="7">
        <f>IF(S1796&gt;0,RANK(S1796,(N1796:P1796,Q1796:AE1796)),0)</f>
        <v>0</v>
      </c>
      <c r="AK1796" s="2">
        <f t="shared" si="679"/>
        <v>0</v>
      </c>
      <c r="AL1796" s="2">
        <f t="shared" si="680"/>
        <v>0</v>
      </c>
      <c r="AM1796" s="2">
        <f t="shared" si="681"/>
        <v>0</v>
      </c>
      <c r="AN1796" s="2">
        <f t="shared" si="682"/>
        <v>0</v>
      </c>
      <c r="AP1796" t="s">
        <v>373</v>
      </c>
      <c r="AQ1796" t="s">
        <v>742</v>
      </c>
      <c r="AR1796">
        <v>2</v>
      </c>
      <c r="AT1796" s="97">
        <v>41</v>
      </c>
      <c r="AU1796" s="99">
        <v>23</v>
      </c>
      <c r="AV1796" s="103">
        <f t="shared" si="664"/>
        <v>41023</v>
      </c>
      <c r="AX1796" s="7" t="s">
        <v>1370</v>
      </c>
    </row>
    <row r="1797" spans="1:50" hidden="1" outlineLevel="1">
      <c r="A1797" t="s">
        <v>362</v>
      </c>
      <c r="B1797" t="s">
        <v>742</v>
      </c>
      <c r="C1797" s="1">
        <f t="shared" si="674"/>
        <v>3220</v>
      </c>
      <c r="D1797" s="7">
        <f>IF(N1797&gt;0, RANK(N1797,(N1797:P1797,Q1797:AE1797)),0)</f>
        <v>2</v>
      </c>
      <c r="E1797" s="7">
        <f>IF(O1797&gt;0,RANK(O1797,(N1797:P1797,Q1797:AE1797)),0)</f>
        <v>1</v>
      </c>
      <c r="F1797" s="7">
        <f>IF(P1797&gt;0,RANK(P1797,(N1797:P1797,Q1797:AE1797)),0)</f>
        <v>0</v>
      </c>
      <c r="G1797" s="1">
        <f t="shared" si="653"/>
        <v>1460</v>
      </c>
      <c r="H1797" s="2">
        <f t="shared" si="654"/>
        <v>0.453416149068323</v>
      </c>
      <c r="I1797" s="2"/>
      <c r="J1797" s="2">
        <f t="shared" si="675"/>
        <v>0.27329192546583853</v>
      </c>
      <c r="K1797" s="2">
        <f t="shared" si="676"/>
        <v>0.72670807453416153</v>
      </c>
      <c r="L1797" s="2">
        <f t="shared" si="677"/>
        <v>0</v>
      </c>
      <c r="M1797" s="2">
        <f t="shared" si="678"/>
        <v>-1.1102230246251565E-16</v>
      </c>
      <c r="N1797" s="59">
        <v>880</v>
      </c>
      <c r="O1797" s="59">
        <v>2340</v>
      </c>
      <c r="P1797" s="59"/>
      <c r="Q1797" s="59"/>
      <c r="R1797" s="59"/>
      <c r="S1797" s="59"/>
      <c r="T1797" s="59"/>
      <c r="U1797" s="59"/>
      <c r="V1797" s="59"/>
      <c r="W1797" s="59"/>
      <c r="X1797" s="59"/>
      <c r="Y1797" s="59">
        <v>0</v>
      </c>
      <c r="Z1797" s="59"/>
      <c r="AA1797" s="59">
        <v>0</v>
      </c>
      <c r="AB1797" s="59"/>
      <c r="AC1797" s="59"/>
      <c r="AD1797" s="59"/>
      <c r="AE1797" s="59"/>
      <c r="AG1797" s="7">
        <f>IF(Q1797&gt;0,RANK(Q1797,(N1797:P1797,Q1797:AE1797)),0)</f>
        <v>0</v>
      </c>
      <c r="AH1797" s="7">
        <f>IF(R1797&gt;0,RANK(R1797,(N1797:P1797,Q1797:AE1797)),0)</f>
        <v>0</v>
      </c>
      <c r="AI1797" s="7">
        <f>IF(T1797&gt;0,RANK(T1797,(N1797:P1797,Q1797:AE1797)),0)</f>
        <v>0</v>
      </c>
      <c r="AJ1797" s="7">
        <f>IF(S1797&gt;0,RANK(S1797,(N1797:P1797,Q1797:AE1797)),0)</f>
        <v>0</v>
      </c>
      <c r="AK1797" s="2">
        <f t="shared" si="679"/>
        <v>0</v>
      </c>
      <c r="AL1797" s="2">
        <f t="shared" si="680"/>
        <v>0</v>
      </c>
      <c r="AM1797" s="2">
        <f t="shared" si="681"/>
        <v>0</v>
      </c>
      <c r="AN1797" s="2">
        <f t="shared" si="682"/>
        <v>0</v>
      </c>
      <c r="AP1797" t="s">
        <v>362</v>
      </c>
      <c r="AQ1797" t="s">
        <v>742</v>
      </c>
      <c r="AR1797">
        <v>2</v>
      </c>
      <c r="AT1797" s="97">
        <v>41</v>
      </c>
      <c r="AU1797" s="99">
        <v>25</v>
      </c>
      <c r="AV1797" s="103">
        <f t="shared" si="664"/>
        <v>41025</v>
      </c>
      <c r="AX1797" s="7" t="s">
        <v>1370</v>
      </c>
    </row>
    <row r="1798" spans="1:50" hidden="1" outlineLevel="1">
      <c r="A1798" t="s">
        <v>242</v>
      </c>
      <c r="B1798" t="s">
        <v>742</v>
      </c>
      <c r="C1798" s="1">
        <f t="shared" si="674"/>
        <v>7547</v>
      </c>
      <c r="D1798" s="7">
        <f>IF(N1798&gt;0, RANK(N1798,(N1798:P1798,Q1798:AE1798)),0)</f>
        <v>2</v>
      </c>
      <c r="E1798" s="7">
        <f>IF(O1798&gt;0,RANK(O1798,(N1798:P1798,Q1798:AE1798)),0)</f>
        <v>1</v>
      </c>
      <c r="F1798" s="7">
        <f>IF(P1798&gt;0,RANK(P1798,(N1798:P1798,Q1798:AE1798)),0)</f>
        <v>0</v>
      </c>
      <c r="G1798" s="1">
        <f t="shared" si="653"/>
        <v>1155</v>
      </c>
      <c r="H1798" s="2">
        <f t="shared" si="654"/>
        <v>0.15304094342122698</v>
      </c>
      <c r="I1798" s="2"/>
      <c r="J1798" s="2">
        <f t="shared" si="675"/>
        <v>0.42122697760699618</v>
      </c>
      <c r="K1798" s="2">
        <f t="shared" si="676"/>
        <v>0.57426792102822311</v>
      </c>
      <c r="L1798" s="2">
        <f t="shared" si="677"/>
        <v>0</v>
      </c>
      <c r="M1798" s="2">
        <f t="shared" si="678"/>
        <v>4.5051013647807725E-3</v>
      </c>
      <c r="N1798" s="59">
        <v>3179</v>
      </c>
      <c r="O1798" s="59">
        <v>4334</v>
      </c>
      <c r="P1798" s="59"/>
      <c r="Q1798" s="59"/>
      <c r="R1798" s="59"/>
      <c r="S1798" s="59"/>
      <c r="T1798" s="59"/>
      <c r="U1798" s="59"/>
      <c r="V1798" s="59"/>
      <c r="W1798" s="59"/>
      <c r="X1798" s="59"/>
      <c r="Y1798" s="59">
        <v>27</v>
      </c>
      <c r="Z1798" s="59"/>
      <c r="AA1798" s="59">
        <v>7</v>
      </c>
      <c r="AB1798" s="59"/>
      <c r="AC1798" s="59"/>
      <c r="AD1798" s="59"/>
      <c r="AE1798" s="59"/>
      <c r="AG1798" s="7">
        <f>IF(Q1798&gt;0,RANK(Q1798,(N1798:P1798,Q1798:AE1798)),0)</f>
        <v>0</v>
      </c>
      <c r="AH1798" s="7">
        <f>IF(R1798&gt;0,RANK(R1798,(N1798:P1798,Q1798:AE1798)),0)</f>
        <v>0</v>
      </c>
      <c r="AI1798" s="7">
        <f>IF(T1798&gt;0,RANK(T1798,(N1798:P1798,Q1798:AE1798)),0)</f>
        <v>0</v>
      </c>
      <c r="AJ1798" s="7">
        <f>IF(S1798&gt;0,RANK(S1798,(N1798:P1798,Q1798:AE1798)),0)</f>
        <v>0</v>
      </c>
      <c r="AK1798" s="2">
        <f t="shared" si="679"/>
        <v>0</v>
      </c>
      <c r="AL1798" s="2">
        <f t="shared" si="680"/>
        <v>0</v>
      </c>
      <c r="AM1798" s="2">
        <f t="shared" si="681"/>
        <v>0</v>
      </c>
      <c r="AN1798" s="2">
        <f t="shared" si="682"/>
        <v>0</v>
      </c>
      <c r="AP1798" t="s">
        <v>242</v>
      </c>
      <c r="AQ1798" t="s">
        <v>742</v>
      </c>
      <c r="AR1798">
        <v>2</v>
      </c>
      <c r="AT1798" s="97">
        <v>41</v>
      </c>
      <c r="AU1798" s="99">
        <v>27</v>
      </c>
      <c r="AV1798" s="103">
        <f t="shared" si="664"/>
        <v>41027</v>
      </c>
      <c r="AX1798" s="7" t="s">
        <v>1370</v>
      </c>
    </row>
    <row r="1799" spans="1:50" hidden="1" outlineLevel="1">
      <c r="A1799" t="s">
        <v>1151</v>
      </c>
      <c r="B1799" t="s">
        <v>742</v>
      </c>
      <c r="C1799" s="1">
        <f t="shared" si="674"/>
        <v>58836</v>
      </c>
      <c r="D1799" s="7">
        <f>IF(N1799&gt;0, RANK(N1799,(N1799:P1799,Q1799:AE1799)),0)</f>
        <v>2</v>
      </c>
      <c r="E1799" s="7">
        <f>IF(O1799&gt;0,RANK(O1799,(N1799:P1799,Q1799:AE1799)),0)</f>
        <v>1</v>
      </c>
      <c r="F1799" s="7">
        <f>IF(P1799&gt;0,RANK(P1799,(N1799:P1799,Q1799:AE1799)),0)</f>
        <v>0</v>
      </c>
      <c r="G1799" s="1">
        <f t="shared" si="653"/>
        <v>7576</v>
      </c>
      <c r="H1799" s="2">
        <f t="shared" si="654"/>
        <v>0.12876470188320077</v>
      </c>
      <c r="I1799" s="2"/>
      <c r="J1799" s="2">
        <f t="shared" si="675"/>
        <v>0.43289822557617785</v>
      </c>
      <c r="K1799" s="2">
        <f t="shared" si="676"/>
        <v>0.56166292745937862</v>
      </c>
      <c r="L1799" s="2">
        <f t="shared" si="677"/>
        <v>0</v>
      </c>
      <c r="M1799" s="2">
        <f t="shared" si="678"/>
        <v>5.4388469644435222E-3</v>
      </c>
      <c r="N1799" s="59">
        <v>25470</v>
      </c>
      <c r="O1799" s="59">
        <v>33046</v>
      </c>
      <c r="P1799" s="59"/>
      <c r="Q1799" s="59"/>
      <c r="R1799" s="59"/>
      <c r="S1799" s="59"/>
      <c r="T1799" s="59"/>
      <c r="U1799" s="59"/>
      <c r="V1799" s="59"/>
      <c r="W1799" s="59"/>
      <c r="X1799" s="59"/>
      <c r="Y1799" s="59">
        <v>150</v>
      </c>
      <c r="Z1799" s="59"/>
      <c r="AA1799" s="59">
        <v>170</v>
      </c>
      <c r="AB1799" s="59"/>
      <c r="AC1799" s="59"/>
      <c r="AD1799" s="59"/>
      <c r="AE1799" s="59"/>
      <c r="AG1799" s="7">
        <f>IF(Q1799&gt;0,RANK(Q1799,(N1799:P1799,Q1799:AE1799)),0)</f>
        <v>0</v>
      </c>
      <c r="AH1799" s="7">
        <f>IF(R1799&gt;0,RANK(R1799,(N1799:P1799,Q1799:AE1799)),0)</f>
        <v>0</v>
      </c>
      <c r="AI1799" s="7">
        <f>IF(T1799&gt;0,RANK(T1799,(N1799:P1799,Q1799:AE1799)),0)</f>
        <v>0</v>
      </c>
      <c r="AJ1799" s="7">
        <f>IF(S1799&gt;0,RANK(S1799,(N1799:P1799,Q1799:AE1799)),0)</f>
        <v>0</v>
      </c>
      <c r="AK1799" s="2">
        <f t="shared" si="679"/>
        <v>0</v>
      </c>
      <c r="AL1799" s="2">
        <f t="shared" si="680"/>
        <v>0</v>
      </c>
      <c r="AM1799" s="2">
        <f t="shared" si="681"/>
        <v>0</v>
      </c>
      <c r="AN1799" s="2">
        <f t="shared" si="682"/>
        <v>0</v>
      </c>
      <c r="AP1799" t="s">
        <v>1151</v>
      </c>
      <c r="AQ1799" t="s">
        <v>742</v>
      </c>
      <c r="AR1799">
        <v>2</v>
      </c>
      <c r="AT1799" s="97">
        <v>41</v>
      </c>
      <c r="AU1799" s="99">
        <v>29</v>
      </c>
      <c r="AV1799" s="103">
        <f t="shared" si="664"/>
        <v>41029</v>
      </c>
      <c r="AX1799" s="7" t="s">
        <v>1370</v>
      </c>
    </row>
    <row r="1800" spans="1:50" hidden="1" outlineLevel="1">
      <c r="A1800" t="s">
        <v>1042</v>
      </c>
      <c r="B1800" t="s">
        <v>742</v>
      </c>
      <c r="C1800" s="1">
        <f t="shared" si="674"/>
        <v>5785</v>
      </c>
      <c r="D1800" s="7">
        <f>IF(N1800&gt;0, RANK(N1800,(N1800:P1800,Q1800:AE1800)),0)</f>
        <v>2</v>
      </c>
      <c r="E1800" s="7">
        <f>IF(O1800&gt;0,RANK(O1800,(N1800:P1800,Q1800:AE1800)),0)</f>
        <v>1</v>
      </c>
      <c r="F1800" s="7">
        <f>IF(P1800&gt;0,RANK(P1800,(N1800:P1800,Q1800:AE1800)),0)</f>
        <v>0</v>
      </c>
      <c r="G1800" s="1">
        <f t="shared" ref="G1800:G1863" si="683">IF(C1800&gt;0,MAX(N1800:P1800)-LARGE(N1800:P1800,2),0)</f>
        <v>1354</v>
      </c>
      <c r="H1800" s="2">
        <f t="shared" ref="H1800:H1863" si="684">IF(C1800&gt;0,G1800/C1800,0)</f>
        <v>0.23405358686257563</v>
      </c>
      <c r="I1800" s="2"/>
      <c r="J1800" s="2">
        <f t="shared" si="675"/>
        <v>0.37130509939498701</v>
      </c>
      <c r="K1800" s="2">
        <f t="shared" si="676"/>
        <v>0.60535868625756262</v>
      </c>
      <c r="L1800" s="2">
        <f t="shared" si="677"/>
        <v>0</v>
      </c>
      <c r="M1800" s="2">
        <f t="shared" si="678"/>
        <v>2.3336214347450368E-2</v>
      </c>
      <c r="N1800" s="59">
        <v>2148</v>
      </c>
      <c r="O1800" s="59">
        <v>3502</v>
      </c>
      <c r="P1800" s="59"/>
      <c r="Q1800" s="59"/>
      <c r="R1800" s="59"/>
      <c r="S1800" s="59"/>
      <c r="T1800" s="59"/>
      <c r="U1800" s="59"/>
      <c r="V1800" s="59"/>
      <c r="W1800" s="59"/>
      <c r="X1800" s="59"/>
      <c r="Y1800" s="59">
        <v>83</v>
      </c>
      <c r="Z1800" s="59"/>
      <c r="AA1800" s="59">
        <v>52</v>
      </c>
      <c r="AB1800" s="59"/>
      <c r="AC1800" s="59"/>
      <c r="AD1800" s="59"/>
      <c r="AE1800" s="59"/>
      <c r="AG1800" s="7">
        <f>IF(Q1800&gt;0,RANK(Q1800,(N1800:P1800,Q1800:AE1800)),0)</f>
        <v>0</v>
      </c>
      <c r="AH1800" s="7">
        <f>IF(R1800&gt;0,RANK(R1800,(N1800:P1800,Q1800:AE1800)),0)</f>
        <v>0</v>
      </c>
      <c r="AI1800" s="7">
        <f>IF(T1800&gt;0,RANK(T1800,(N1800:P1800,Q1800:AE1800)),0)</f>
        <v>0</v>
      </c>
      <c r="AJ1800" s="7">
        <f>IF(S1800&gt;0,RANK(S1800,(N1800:P1800,Q1800:AE1800)),0)</f>
        <v>0</v>
      </c>
      <c r="AK1800" s="2">
        <f t="shared" si="679"/>
        <v>0</v>
      </c>
      <c r="AL1800" s="2">
        <f t="shared" si="680"/>
        <v>0</v>
      </c>
      <c r="AM1800" s="2">
        <f t="shared" si="681"/>
        <v>0</v>
      </c>
      <c r="AN1800" s="2">
        <f t="shared" si="682"/>
        <v>0</v>
      </c>
      <c r="AP1800" t="s">
        <v>1042</v>
      </c>
      <c r="AQ1800" t="s">
        <v>742</v>
      </c>
      <c r="AR1800">
        <v>2</v>
      </c>
      <c r="AT1800" s="97">
        <v>41</v>
      </c>
      <c r="AU1800" s="99">
        <v>31</v>
      </c>
      <c r="AV1800" s="103">
        <f t="shared" si="664"/>
        <v>41031</v>
      </c>
      <c r="AX1800" s="7" t="s">
        <v>1370</v>
      </c>
    </row>
    <row r="1801" spans="1:50" hidden="1" outlineLevel="1">
      <c r="A1801" t="s">
        <v>1740</v>
      </c>
      <c r="B1801" t="s">
        <v>742</v>
      </c>
      <c r="C1801" s="1">
        <f t="shared" si="674"/>
        <v>31912</v>
      </c>
      <c r="D1801" s="7">
        <f>IF(N1801&gt;0, RANK(N1801,(N1801:P1801,Q1801:AE1801)),0)</f>
        <v>2</v>
      </c>
      <c r="E1801" s="7">
        <f>IF(O1801&gt;0,RANK(O1801,(N1801:P1801,Q1801:AE1801)),0)</f>
        <v>1</v>
      </c>
      <c r="F1801" s="7">
        <f>IF(P1801&gt;0,RANK(P1801,(N1801:P1801,Q1801:AE1801)),0)</f>
        <v>0</v>
      </c>
      <c r="G1801" s="1">
        <f t="shared" si="683"/>
        <v>8381</v>
      </c>
      <c r="H1801" s="2">
        <f t="shared" si="684"/>
        <v>0.26262847831536729</v>
      </c>
      <c r="I1801" s="2"/>
      <c r="J1801" s="2">
        <f t="shared" si="675"/>
        <v>0.35601027826522941</v>
      </c>
      <c r="K1801" s="2">
        <f t="shared" si="676"/>
        <v>0.61863875658059664</v>
      </c>
      <c r="L1801" s="2">
        <f t="shared" si="677"/>
        <v>0</v>
      </c>
      <c r="M1801" s="2">
        <f t="shared" si="678"/>
        <v>2.5350965154173899E-2</v>
      </c>
      <c r="N1801" s="59">
        <v>11361</v>
      </c>
      <c r="O1801" s="59">
        <v>19742</v>
      </c>
      <c r="P1801" s="59"/>
      <c r="Q1801" s="59"/>
      <c r="R1801" s="59"/>
      <c r="S1801" s="59"/>
      <c r="T1801" s="59"/>
      <c r="U1801" s="59"/>
      <c r="V1801" s="59"/>
      <c r="W1801" s="59"/>
      <c r="X1801" s="59"/>
      <c r="Y1801" s="59">
        <v>671</v>
      </c>
      <c r="Z1801" s="59"/>
      <c r="AA1801" s="59">
        <v>138</v>
      </c>
      <c r="AB1801" s="59"/>
      <c r="AC1801" s="59"/>
      <c r="AD1801" s="59"/>
      <c r="AE1801" s="59"/>
      <c r="AG1801" s="7">
        <f>IF(Q1801&gt;0,RANK(Q1801,(N1801:P1801,Q1801:AE1801)),0)</f>
        <v>0</v>
      </c>
      <c r="AH1801" s="7">
        <f>IF(R1801&gt;0,RANK(R1801,(N1801:P1801,Q1801:AE1801)),0)</f>
        <v>0</v>
      </c>
      <c r="AI1801" s="7">
        <f>IF(T1801&gt;0,RANK(T1801,(N1801:P1801,Q1801:AE1801)),0)</f>
        <v>0</v>
      </c>
      <c r="AJ1801" s="7">
        <f>IF(S1801&gt;0,RANK(S1801,(N1801:P1801,Q1801:AE1801)),0)</f>
        <v>0</v>
      </c>
      <c r="AK1801" s="2">
        <f t="shared" si="679"/>
        <v>0</v>
      </c>
      <c r="AL1801" s="2">
        <f t="shared" si="680"/>
        <v>0</v>
      </c>
      <c r="AM1801" s="2">
        <f t="shared" si="681"/>
        <v>0</v>
      </c>
      <c r="AN1801" s="2">
        <f t="shared" si="682"/>
        <v>0</v>
      </c>
      <c r="AP1801" t="s">
        <v>1740</v>
      </c>
      <c r="AQ1801" t="s">
        <v>742</v>
      </c>
      <c r="AT1801" s="97">
        <v>41</v>
      </c>
      <c r="AU1801" s="99">
        <v>33</v>
      </c>
      <c r="AV1801" s="103">
        <f t="shared" si="664"/>
        <v>41033</v>
      </c>
      <c r="AX1801" s="7" t="s">
        <v>1370</v>
      </c>
    </row>
    <row r="1802" spans="1:50" hidden="1" outlineLevel="1">
      <c r="A1802" t="s">
        <v>159</v>
      </c>
      <c r="B1802" t="s">
        <v>742</v>
      </c>
      <c r="C1802" s="1">
        <f t="shared" si="674"/>
        <v>26055</v>
      </c>
      <c r="D1802" s="7">
        <f>IF(N1802&gt;0, RANK(N1802,(N1802:P1802,Q1802:AE1802)),0)</f>
        <v>2</v>
      </c>
      <c r="E1802" s="7">
        <f>IF(O1802&gt;0,RANK(O1802,(N1802:P1802,Q1802:AE1802)),0)</f>
        <v>1</v>
      </c>
      <c r="F1802" s="7">
        <f>IF(P1802&gt;0,RANK(P1802,(N1802:P1802,Q1802:AE1802)),0)</f>
        <v>0</v>
      </c>
      <c r="G1802" s="1">
        <f t="shared" si="683"/>
        <v>10698</v>
      </c>
      <c r="H1802" s="2">
        <f t="shared" si="684"/>
        <v>0.41059297639608522</v>
      </c>
      <c r="I1802" s="2"/>
      <c r="J1802" s="2">
        <f t="shared" si="675"/>
        <v>0.29111494914603725</v>
      </c>
      <c r="K1802" s="2">
        <f t="shared" si="676"/>
        <v>0.70170792554212247</v>
      </c>
      <c r="L1802" s="2">
        <f t="shared" si="677"/>
        <v>0</v>
      </c>
      <c r="M1802" s="2">
        <f t="shared" si="678"/>
        <v>7.1771253118403378E-3</v>
      </c>
      <c r="N1802" s="59">
        <v>7585</v>
      </c>
      <c r="O1802" s="59">
        <v>18283</v>
      </c>
      <c r="P1802" s="59"/>
      <c r="Q1802" s="59"/>
      <c r="R1802" s="59"/>
      <c r="S1802" s="59"/>
      <c r="T1802" s="59"/>
      <c r="U1802" s="59"/>
      <c r="V1802" s="59"/>
      <c r="W1802" s="59"/>
      <c r="X1802" s="59"/>
      <c r="Y1802" s="59">
        <v>128</v>
      </c>
      <c r="Z1802" s="59"/>
      <c r="AA1802" s="59">
        <v>59</v>
      </c>
      <c r="AB1802" s="59"/>
      <c r="AC1802" s="59"/>
      <c r="AD1802" s="59"/>
      <c r="AE1802" s="59"/>
      <c r="AG1802" s="7">
        <f>IF(Q1802&gt;0,RANK(Q1802,(N1802:P1802,Q1802:AE1802)),0)</f>
        <v>0</v>
      </c>
      <c r="AH1802" s="7">
        <f>IF(R1802&gt;0,RANK(R1802,(N1802:P1802,Q1802:AE1802)),0)</f>
        <v>0</v>
      </c>
      <c r="AI1802" s="7">
        <f>IF(T1802&gt;0,RANK(T1802,(N1802:P1802,Q1802:AE1802)),0)</f>
        <v>0</v>
      </c>
      <c r="AJ1802" s="7">
        <f>IF(S1802&gt;0,RANK(S1802,(N1802:P1802,Q1802:AE1802)),0)</f>
        <v>0</v>
      </c>
      <c r="AK1802" s="2">
        <f t="shared" si="679"/>
        <v>0</v>
      </c>
      <c r="AL1802" s="2">
        <f t="shared" si="680"/>
        <v>0</v>
      </c>
      <c r="AM1802" s="2">
        <f t="shared" si="681"/>
        <v>0</v>
      </c>
      <c r="AN1802" s="2">
        <f t="shared" si="682"/>
        <v>0</v>
      </c>
      <c r="AP1802" t="s">
        <v>159</v>
      </c>
      <c r="AQ1802" t="s">
        <v>742</v>
      </c>
      <c r="AR1802">
        <v>2</v>
      </c>
      <c r="AT1802" s="97">
        <v>41</v>
      </c>
      <c r="AU1802" s="99">
        <v>35</v>
      </c>
      <c r="AV1802" s="103">
        <f t="shared" si="664"/>
        <v>41035</v>
      </c>
      <c r="AX1802" s="7" t="s">
        <v>1370</v>
      </c>
    </row>
    <row r="1803" spans="1:50" hidden="1" outlineLevel="1">
      <c r="A1803" t="s">
        <v>1267</v>
      </c>
      <c r="B1803" t="s">
        <v>742</v>
      </c>
      <c r="C1803" s="1">
        <f t="shared" si="674"/>
        <v>3416</v>
      </c>
      <c r="D1803" s="7">
        <f>IF(N1803&gt;0, RANK(N1803,(N1803:P1803,Q1803:AE1803)),0)</f>
        <v>2</v>
      </c>
      <c r="E1803" s="7">
        <f>IF(O1803&gt;0,RANK(O1803,(N1803:P1803,Q1803:AE1803)),0)</f>
        <v>1</v>
      </c>
      <c r="F1803" s="7">
        <f>IF(P1803&gt;0,RANK(P1803,(N1803:P1803,Q1803:AE1803)),0)</f>
        <v>0</v>
      </c>
      <c r="G1803" s="1">
        <f t="shared" si="683"/>
        <v>1764</v>
      </c>
      <c r="H1803" s="2">
        <f t="shared" si="684"/>
        <v>0.51639344262295084</v>
      </c>
      <c r="I1803" s="2"/>
      <c r="J1803" s="2">
        <f t="shared" si="675"/>
        <v>0.24180327868852458</v>
      </c>
      <c r="K1803" s="2">
        <f t="shared" si="676"/>
        <v>0.75819672131147542</v>
      </c>
      <c r="L1803" s="2">
        <f t="shared" si="677"/>
        <v>0</v>
      </c>
      <c r="M1803" s="2">
        <f t="shared" si="678"/>
        <v>0</v>
      </c>
      <c r="N1803" s="59">
        <v>826</v>
      </c>
      <c r="O1803" s="59">
        <v>2590</v>
      </c>
      <c r="P1803" s="59"/>
      <c r="Q1803" s="59"/>
      <c r="R1803" s="59"/>
      <c r="S1803" s="59"/>
      <c r="T1803" s="59"/>
      <c r="U1803" s="59"/>
      <c r="V1803" s="59"/>
      <c r="W1803" s="59"/>
      <c r="X1803" s="59"/>
      <c r="Y1803" s="59">
        <v>0</v>
      </c>
      <c r="Z1803" s="59"/>
      <c r="AA1803" s="59">
        <v>0</v>
      </c>
      <c r="AB1803" s="59"/>
      <c r="AC1803" s="59"/>
      <c r="AD1803" s="59"/>
      <c r="AE1803" s="59"/>
      <c r="AG1803" s="7">
        <f>IF(Q1803&gt;0,RANK(Q1803,(N1803:P1803,Q1803:AE1803)),0)</f>
        <v>0</v>
      </c>
      <c r="AH1803" s="7">
        <f>IF(R1803&gt;0,RANK(R1803,(N1803:P1803,Q1803:AE1803)),0)</f>
        <v>0</v>
      </c>
      <c r="AI1803" s="7">
        <f>IF(T1803&gt;0,RANK(T1803,(N1803:P1803,Q1803:AE1803)),0)</f>
        <v>0</v>
      </c>
      <c r="AJ1803" s="7">
        <f>IF(S1803&gt;0,RANK(S1803,(N1803:P1803,Q1803:AE1803)),0)</f>
        <v>0</v>
      </c>
      <c r="AK1803" s="2">
        <f t="shared" si="679"/>
        <v>0</v>
      </c>
      <c r="AL1803" s="2">
        <f t="shared" si="680"/>
        <v>0</v>
      </c>
      <c r="AM1803" s="2">
        <f t="shared" si="681"/>
        <v>0</v>
      </c>
      <c r="AN1803" s="2">
        <f t="shared" si="682"/>
        <v>0</v>
      </c>
      <c r="AP1803" t="s">
        <v>1267</v>
      </c>
      <c r="AQ1803" t="s">
        <v>742</v>
      </c>
      <c r="AR1803">
        <v>2</v>
      </c>
      <c r="AT1803" s="97">
        <v>41</v>
      </c>
      <c r="AU1803" s="99">
        <v>37</v>
      </c>
      <c r="AV1803" s="103">
        <f t="shared" si="664"/>
        <v>41037</v>
      </c>
      <c r="AX1803" s="7" t="s">
        <v>1370</v>
      </c>
    </row>
    <row r="1804" spans="1:50" hidden="1" outlineLevel="1">
      <c r="A1804" t="s">
        <v>723</v>
      </c>
      <c r="B1804" t="s">
        <v>742</v>
      </c>
      <c r="C1804" s="1">
        <f t="shared" si="674"/>
        <v>145264</v>
      </c>
      <c r="D1804" s="7">
        <f>IF(N1804&gt;0, RANK(N1804,(N1804:P1804,Q1804:AE1804)),0)</f>
        <v>1</v>
      </c>
      <c r="E1804" s="7">
        <f>IF(O1804&gt;0,RANK(O1804,(N1804:P1804,Q1804:AE1804)),0)</f>
        <v>2</v>
      </c>
      <c r="F1804" s="7">
        <f>IF(P1804&gt;0,RANK(P1804,(N1804:P1804,Q1804:AE1804)),0)</f>
        <v>0</v>
      </c>
      <c r="G1804" s="1">
        <f t="shared" si="683"/>
        <v>10028</v>
      </c>
      <c r="H1804" s="2">
        <f t="shared" si="684"/>
        <v>6.9032933142416569E-2</v>
      </c>
      <c r="I1804" s="2"/>
      <c r="J1804" s="2">
        <f t="shared" si="675"/>
        <v>0.53210706024892607</v>
      </c>
      <c r="K1804" s="2">
        <f t="shared" si="676"/>
        <v>0.46307412710650953</v>
      </c>
      <c r="L1804" s="2">
        <f t="shared" si="677"/>
        <v>0</v>
      </c>
      <c r="M1804" s="2">
        <f t="shared" si="678"/>
        <v>4.8188126445644075E-3</v>
      </c>
      <c r="N1804" s="59">
        <v>77296</v>
      </c>
      <c r="O1804" s="59">
        <v>67268</v>
      </c>
      <c r="P1804" s="59"/>
      <c r="Q1804" s="59"/>
      <c r="R1804" s="59"/>
      <c r="S1804" s="59"/>
      <c r="T1804" s="59"/>
      <c r="U1804" s="59"/>
      <c r="V1804" s="59"/>
      <c r="W1804" s="59"/>
      <c r="X1804" s="59"/>
      <c r="Y1804" s="59">
        <v>536</v>
      </c>
      <c r="Z1804" s="59"/>
      <c r="AA1804" s="59">
        <v>164</v>
      </c>
      <c r="AB1804" s="59"/>
      <c r="AC1804" s="59"/>
      <c r="AD1804" s="59"/>
      <c r="AE1804" s="59"/>
      <c r="AG1804" s="7">
        <f>IF(Q1804&gt;0,RANK(Q1804,(N1804:P1804,Q1804:AE1804)),0)</f>
        <v>0</v>
      </c>
      <c r="AH1804" s="7">
        <f>IF(R1804&gt;0,RANK(R1804,(N1804:P1804,Q1804:AE1804)),0)</f>
        <v>0</v>
      </c>
      <c r="AI1804" s="7">
        <f>IF(T1804&gt;0,RANK(T1804,(N1804:P1804,Q1804:AE1804)),0)</f>
        <v>0</v>
      </c>
      <c r="AJ1804" s="7">
        <f>IF(S1804&gt;0,RANK(S1804,(N1804:P1804,Q1804:AE1804)),0)</f>
        <v>0</v>
      </c>
      <c r="AK1804" s="2">
        <f t="shared" si="679"/>
        <v>0</v>
      </c>
      <c r="AL1804" s="2">
        <f t="shared" si="680"/>
        <v>0</v>
      </c>
      <c r="AM1804" s="2">
        <f t="shared" si="681"/>
        <v>0</v>
      </c>
      <c r="AN1804" s="2">
        <f t="shared" si="682"/>
        <v>0</v>
      </c>
      <c r="AP1804" t="s">
        <v>723</v>
      </c>
      <c r="AQ1804" t="s">
        <v>742</v>
      </c>
      <c r="AR1804">
        <v>4</v>
      </c>
      <c r="AT1804" s="97">
        <v>41</v>
      </c>
      <c r="AU1804" s="99">
        <v>39</v>
      </c>
      <c r="AV1804" s="103">
        <f t="shared" si="664"/>
        <v>41039</v>
      </c>
      <c r="AX1804" s="7" t="s">
        <v>1370</v>
      </c>
    </row>
    <row r="1805" spans="1:50" hidden="1" outlineLevel="1">
      <c r="A1805" t="s">
        <v>900</v>
      </c>
      <c r="B1805" t="s">
        <v>742</v>
      </c>
      <c r="C1805" s="1">
        <f t="shared" si="674"/>
        <v>20563</v>
      </c>
      <c r="D1805" s="7">
        <f>IF(N1805&gt;0, RANK(N1805,(N1805:P1805,Q1805:AE1805)),0)</f>
        <v>1</v>
      </c>
      <c r="E1805" s="7">
        <f>IF(O1805&gt;0,RANK(O1805,(N1805:P1805,Q1805:AE1805)),0)</f>
        <v>2</v>
      </c>
      <c r="F1805" s="7">
        <f>IF(P1805&gt;0,RANK(P1805,(N1805:P1805,Q1805:AE1805)),0)</f>
        <v>0</v>
      </c>
      <c r="G1805" s="1">
        <f t="shared" si="683"/>
        <v>946</v>
      </c>
      <c r="H1805" s="2">
        <f t="shared" si="684"/>
        <v>4.6004960365705394E-2</v>
      </c>
      <c r="I1805" s="2"/>
      <c r="J1805" s="2">
        <f t="shared" si="675"/>
        <v>0.51996304041239116</v>
      </c>
      <c r="K1805" s="2">
        <f t="shared" si="676"/>
        <v>0.47395808004668577</v>
      </c>
      <c r="L1805" s="2">
        <f t="shared" si="677"/>
        <v>0</v>
      </c>
      <c r="M1805" s="2">
        <f t="shared" si="678"/>
        <v>6.0788795409230656E-3</v>
      </c>
      <c r="N1805" s="59">
        <v>10692</v>
      </c>
      <c r="O1805" s="59">
        <v>9746</v>
      </c>
      <c r="P1805" s="59"/>
      <c r="Q1805" s="59"/>
      <c r="R1805" s="59"/>
      <c r="S1805" s="59"/>
      <c r="T1805" s="59"/>
      <c r="U1805" s="59"/>
      <c r="V1805" s="59"/>
      <c r="W1805" s="59"/>
      <c r="X1805" s="59"/>
      <c r="Y1805" s="59">
        <v>68</v>
      </c>
      <c r="Z1805" s="59"/>
      <c r="AA1805" s="59">
        <v>57</v>
      </c>
      <c r="AB1805" s="59"/>
      <c r="AC1805" s="59"/>
      <c r="AD1805" s="59"/>
      <c r="AE1805" s="59"/>
      <c r="AG1805" s="7">
        <f>IF(Q1805&gt;0,RANK(Q1805,(N1805:P1805,Q1805:AE1805)),0)</f>
        <v>0</v>
      </c>
      <c r="AH1805" s="7">
        <f>IF(R1805&gt;0,RANK(R1805,(N1805:P1805,Q1805:AE1805)),0)</f>
        <v>0</v>
      </c>
      <c r="AI1805" s="7">
        <f>IF(T1805&gt;0,RANK(T1805,(N1805:P1805,Q1805:AE1805)),0)</f>
        <v>0</v>
      </c>
      <c r="AJ1805" s="7">
        <f>IF(S1805&gt;0,RANK(S1805,(N1805:P1805,Q1805:AE1805)),0)</f>
        <v>0</v>
      </c>
      <c r="AK1805" s="2">
        <f t="shared" si="679"/>
        <v>0</v>
      </c>
      <c r="AL1805" s="2">
        <f t="shared" si="680"/>
        <v>0</v>
      </c>
      <c r="AM1805" s="2">
        <f t="shared" si="681"/>
        <v>0</v>
      </c>
      <c r="AN1805" s="2">
        <f t="shared" si="682"/>
        <v>0</v>
      </c>
      <c r="AP1805" t="s">
        <v>900</v>
      </c>
      <c r="AQ1805" t="s">
        <v>742</v>
      </c>
      <c r="AR1805">
        <v>5</v>
      </c>
      <c r="AT1805" s="97">
        <v>41</v>
      </c>
      <c r="AU1805" s="99">
        <v>41</v>
      </c>
      <c r="AV1805" s="103">
        <f t="shared" si="664"/>
        <v>41041</v>
      </c>
      <c r="AX1805" s="7" t="s">
        <v>1370</v>
      </c>
    </row>
    <row r="1806" spans="1:50" hidden="1" outlineLevel="1">
      <c r="A1806" t="s">
        <v>190</v>
      </c>
      <c r="B1806" t="s">
        <v>742</v>
      </c>
      <c r="C1806" s="1">
        <f t="shared" si="674"/>
        <v>39326</v>
      </c>
      <c r="D1806" s="7">
        <f>IF(N1806&gt;0, RANK(N1806,(N1806:P1806,Q1806:AE1806)),0)</f>
        <v>2</v>
      </c>
      <c r="E1806" s="7">
        <f>IF(O1806&gt;0,RANK(O1806,(N1806:P1806,Q1806:AE1806)),0)</f>
        <v>1</v>
      </c>
      <c r="F1806" s="7">
        <f>IF(P1806&gt;0,RANK(P1806,(N1806:P1806,Q1806:AE1806)),0)</f>
        <v>0</v>
      </c>
      <c r="G1806" s="1">
        <f t="shared" si="683"/>
        <v>8722</v>
      </c>
      <c r="H1806" s="2">
        <f t="shared" si="684"/>
        <v>0.22178711285154859</v>
      </c>
      <c r="I1806" s="2"/>
      <c r="J1806" s="2">
        <f t="shared" si="675"/>
        <v>0.38399532116157248</v>
      </c>
      <c r="K1806" s="2">
        <f t="shared" si="676"/>
        <v>0.60578243401312104</v>
      </c>
      <c r="L1806" s="2">
        <f t="shared" si="677"/>
        <v>0</v>
      </c>
      <c r="M1806" s="2">
        <f t="shared" si="678"/>
        <v>1.0222244825306426E-2</v>
      </c>
      <c r="N1806" s="59">
        <v>15101</v>
      </c>
      <c r="O1806" s="59">
        <v>23823</v>
      </c>
      <c r="P1806" s="59"/>
      <c r="Q1806" s="59"/>
      <c r="R1806" s="59"/>
      <c r="S1806" s="59"/>
      <c r="T1806" s="59"/>
      <c r="U1806" s="59"/>
      <c r="V1806" s="59"/>
      <c r="W1806" s="59"/>
      <c r="X1806" s="59"/>
      <c r="Y1806" s="59">
        <v>355</v>
      </c>
      <c r="Z1806" s="59"/>
      <c r="AA1806" s="59">
        <v>47</v>
      </c>
      <c r="AB1806" s="59"/>
      <c r="AC1806" s="59"/>
      <c r="AD1806" s="59"/>
      <c r="AE1806" s="59"/>
      <c r="AG1806" s="7">
        <f>IF(Q1806&gt;0,RANK(Q1806,(N1806:P1806,Q1806:AE1806)),0)</f>
        <v>0</v>
      </c>
      <c r="AH1806" s="7">
        <f>IF(R1806&gt;0,RANK(R1806,(N1806:P1806,Q1806:AE1806)),0)</f>
        <v>0</v>
      </c>
      <c r="AI1806" s="7">
        <f>IF(T1806&gt;0,RANK(T1806,(N1806:P1806,Q1806:AE1806)),0)</f>
        <v>0</v>
      </c>
      <c r="AJ1806" s="7">
        <f>IF(S1806&gt;0,RANK(S1806,(N1806:P1806,Q1806:AE1806)),0)</f>
        <v>0</v>
      </c>
      <c r="AK1806" s="2">
        <f t="shared" si="679"/>
        <v>0</v>
      </c>
      <c r="AL1806" s="2">
        <f t="shared" si="680"/>
        <v>0</v>
      </c>
      <c r="AM1806" s="2">
        <f t="shared" si="681"/>
        <v>0</v>
      </c>
      <c r="AN1806" s="2">
        <f t="shared" si="682"/>
        <v>0</v>
      </c>
      <c r="AP1806" t="s">
        <v>190</v>
      </c>
      <c r="AQ1806" t="s">
        <v>742</v>
      </c>
      <c r="AR1806">
        <v>4</v>
      </c>
      <c r="AT1806" s="97">
        <v>41</v>
      </c>
      <c r="AU1806" s="99">
        <v>43</v>
      </c>
      <c r="AV1806" s="103">
        <f t="shared" si="664"/>
        <v>41043</v>
      </c>
      <c r="AX1806" s="7" t="s">
        <v>1370</v>
      </c>
    </row>
    <row r="1807" spans="1:50" hidden="1" outlineLevel="1">
      <c r="A1807" t="s">
        <v>103</v>
      </c>
      <c r="B1807" t="s">
        <v>742</v>
      </c>
      <c r="C1807" s="1">
        <f t="shared" si="674"/>
        <v>10351</v>
      </c>
      <c r="D1807" s="7">
        <f>IF(N1807&gt;0, RANK(N1807,(N1807:P1807,Q1807:AE1807)),0)</f>
        <v>2</v>
      </c>
      <c r="E1807" s="7">
        <f>IF(O1807&gt;0,RANK(O1807,(N1807:P1807,Q1807:AE1807)),0)</f>
        <v>1</v>
      </c>
      <c r="F1807" s="7">
        <f>IF(P1807&gt;0,RANK(P1807,(N1807:P1807,Q1807:AE1807)),0)</f>
        <v>0</v>
      </c>
      <c r="G1807" s="1">
        <f t="shared" si="683"/>
        <v>4409</v>
      </c>
      <c r="H1807" s="2">
        <f t="shared" si="684"/>
        <v>0.42594918365375328</v>
      </c>
      <c r="I1807" s="2"/>
      <c r="J1807" s="2">
        <f t="shared" si="675"/>
        <v>0.28528644575403345</v>
      </c>
      <c r="K1807" s="2">
        <f t="shared" si="676"/>
        <v>0.71123562940778673</v>
      </c>
      <c r="L1807" s="2">
        <f t="shared" si="677"/>
        <v>0</v>
      </c>
      <c r="M1807" s="2">
        <f t="shared" si="678"/>
        <v>3.47792483817988E-3</v>
      </c>
      <c r="N1807" s="59">
        <v>2953</v>
      </c>
      <c r="O1807" s="59">
        <v>7362</v>
      </c>
      <c r="P1807" s="59"/>
      <c r="Q1807" s="59"/>
      <c r="R1807" s="59"/>
      <c r="S1807" s="59"/>
      <c r="T1807" s="59"/>
      <c r="U1807" s="59"/>
      <c r="V1807" s="59"/>
      <c r="W1807" s="59"/>
      <c r="X1807" s="59"/>
      <c r="Y1807" s="59">
        <v>25</v>
      </c>
      <c r="Z1807" s="59"/>
      <c r="AA1807" s="59">
        <v>11</v>
      </c>
      <c r="AB1807" s="59"/>
      <c r="AC1807" s="59"/>
      <c r="AD1807" s="59"/>
      <c r="AE1807" s="59"/>
      <c r="AG1807" s="7">
        <f>IF(Q1807&gt;0,RANK(Q1807,(N1807:P1807,Q1807:AE1807)),0)</f>
        <v>0</v>
      </c>
      <c r="AH1807" s="7">
        <f>IF(R1807&gt;0,RANK(R1807,(N1807:P1807,Q1807:AE1807)),0)</f>
        <v>0</v>
      </c>
      <c r="AI1807" s="7">
        <f>IF(T1807&gt;0,RANK(T1807,(N1807:P1807,Q1807:AE1807)),0)</f>
        <v>0</v>
      </c>
      <c r="AJ1807" s="7">
        <f>IF(S1807&gt;0,RANK(S1807,(N1807:P1807,Q1807:AE1807)),0)</f>
        <v>0</v>
      </c>
      <c r="AK1807" s="2">
        <f t="shared" si="679"/>
        <v>0</v>
      </c>
      <c r="AL1807" s="2">
        <f t="shared" si="680"/>
        <v>0</v>
      </c>
      <c r="AM1807" s="2">
        <f t="shared" si="681"/>
        <v>0</v>
      </c>
      <c r="AN1807" s="2">
        <f t="shared" si="682"/>
        <v>0</v>
      </c>
      <c r="AP1807" t="s">
        <v>103</v>
      </c>
      <c r="AQ1807" t="s">
        <v>742</v>
      </c>
      <c r="AR1807">
        <v>2</v>
      </c>
      <c r="AT1807" s="97">
        <v>41</v>
      </c>
      <c r="AU1807" s="99">
        <v>45</v>
      </c>
      <c r="AV1807" s="103">
        <f t="shared" si="664"/>
        <v>41045</v>
      </c>
      <c r="AX1807" s="7" t="s">
        <v>1370</v>
      </c>
    </row>
    <row r="1808" spans="1:50" hidden="1" outlineLevel="1">
      <c r="A1808" t="s">
        <v>1836</v>
      </c>
      <c r="B1808" t="s">
        <v>742</v>
      </c>
      <c r="C1808" s="1">
        <f t="shared" si="674"/>
        <v>105741</v>
      </c>
      <c r="D1808" s="7">
        <f>IF(N1808&gt;0, RANK(N1808,(N1808:P1808,Q1808:AE1808)),0)</f>
        <v>2</v>
      </c>
      <c r="E1808" s="7">
        <f>IF(O1808&gt;0,RANK(O1808,(N1808:P1808,Q1808:AE1808)),0)</f>
        <v>1</v>
      </c>
      <c r="F1808" s="7">
        <f>IF(P1808&gt;0,RANK(P1808,(N1808:P1808,Q1808:AE1808)),0)</f>
        <v>0</v>
      </c>
      <c r="G1808" s="1">
        <f t="shared" si="683"/>
        <v>16554</v>
      </c>
      <c r="H1808" s="2">
        <f t="shared" si="684"/>
        <v>0.15655233069481089</v>
      </c>
      <c r="I1808" s="2"/>
      <c r="J1808" s="2">
        <f t="shared" si="675"/>
        <v>0.40427081264599352</v>
      </c>
      <c r="K1808" s="2">
        <f t="shared" si="676"/>
        <v>0.56082314334080441</v>
      </c>
      <c r="L1808" s="2">
        <f t="shared" si="677"/>
        <v>0</v>
      </c>
      <c r="M1808" s="2">
        <f t="shared" si="678"/>
        <v>3.4906044013202076E-2</v>
      </c>
      <c r="N1808" s="59">
        <v>42748</v>
      </c>
      <c r="O1808" s="59">
        <v>59302</v>
      </c>
      <c r="P1808" s="59"/>
      <c r="Q1808" s="59"/>
      <c r="R1808" s="59"/>
      <c r="S1808" s="59"/>
      <c r="T1808" s="59"/>
      <c r="U1808" s="59"/>
      <c r="V1808" s="59"/>
      <c r="W1808" s="59"/>
      <c r="X1808" s="59"/>
      <c r="Y1808" s="59">
        <v>2585</v>
      </c>
      <c r="Z1808" s="59"/>
      <c r="AA1808" s="59">
        <v>1106</v>
      </c>
      <c r="AB1808" s="59"/>
      <c r="AC1808" s="59"/>
      <c r="AD1808" s="59"/>
      <c r="AE1808" s="59"/>
      <c r="AG1808" s="7">
        <f>IF(Q1808&gt;0,RANK(Q1808,(N1808:P1808,Q1808:AE1808)),0)</f>
        <v>0</v>
      </c>
      <c r="AH1808" s="7">
        <f>IF(R1808&gt;0,RANK(R1808,(N1808:P1808,Q1808:AE1808)),0)</f>
        <v>0</v>
      </c>
      <c r="AI1808" s="7">
        <f>IF(T1808&gt;0,RANK(T1808,(N1808:P1808,Q1808:AE1808)),0)</f>
        <v>0</v>
      </c>
      <c r="AJ1808" s="7">
        <f>IF(S1808&gt;0,RANK(S1808,(N1808:P1808,Q1808:AE1808)),0)</f>
        <v>0</v>
      </c>
      <c r="AK1808" s="2">
        <f t="shared" si="679"/>
        <v>0</v>
      </c>
      <c r="AL1808" s="2">
        <f t="shared" si="680"/>
        <v>0</v>
      </c>
      <c r="AM1808" s="2">
        <f t="shared" si="681"/>
        <v>0</v>
      </c>
      <c r="AN1808" s="2">
        <f t="shared" si="682"/>
        <v>0</v>
      </c>
      <c r="AP1808" t="s">
        <v>1836</v>
      </c>
      <c r="AQ1808" t="s">
        <v>742</v>
      </c>
      <c r="AR1808">
        <v>5</v>
      </c>
      <c r="AT1808" s="97">
        <v>41</v>
      </c>
      <c r="AU1808" s="99">
        <v>47</v>
      </c>
      <c r="AV1808" s="103">
        <f t="shared" si="664"/>
        <v>41047</v>
      </c>
      <c r="AX1808" s="7" t="s">
        <v>1370</v>
      </c>
    </row>
    <row r="1809" spans="1:50" hidden="1" outlineLevel="1">
      <c r="A1809" t="s">
        <v>1182</v>
      </c>
      <c r="B1809" t="s">
        <v>742</v>
      </c>
      <c r="C1809" s="1">
        <f t="shared" si="674"/>
        <v>3366</v>
      </c>
      <c r="D1809" s="7">
        <f>IF(N1809&gt;0, RANK(N1809,(N1809:P1809,Q1809:AE1809)),0)</f>
        <v>2</v>
      </c>
      <c r="E1809" s="7">
        <f>IF(O1809&gt;0,RANK(O1809,(N1809:P1809,Q1809:AE1809)),0)</f>
        <v>1</v>
      </c>
      <c r="F1809" s="7">
        <f>IF(P1809&gt;0,RANK(P1809,(N1809:P1809,Q1809:AE1809)),0)</f>
        <v>0</v>
      </c>
      <c r="G1809" s="1">
        <f t="shared" si="683"/>
        <v>797</v>
      </c>
      <c r="H1809" s="2">
        <f t="shared" si="684"/>
        <v>0.23677956030897207</v>
      </c>
      <c r="I1809" s="2"/>
      <c r="J1809" s="2">
        <f t="shared" si="675"/>
        <v>0.38057040998217467</v>
      </c>
      <c r="K1809" s="2">
        <f t="shared" si="676"/>
        <v>0.6173499702911468</v>
      </c>
      <c r="L1809" s="2">
        <f t="shared" si="677"/>
        <v>0</v>
      </c>
      <c r="M1809" s="2">
        <f t="shared" si="678"/>
        <v>2.0796197266784722E-3</v>
      </c>
      <c r="N1809" s="59">
        <v>1281</v>
      </c>
      <c r="O1809" s="59">
        <v>2078</v>
      </c>
      <c r="P1809" s="59"/>
      <c r="Q1809" s="59"/>
      <c r="R1809" s="59"/>
      <c r="S1809" s="59"/>
      <c r="T1809" s="59"/>
      <c r="U1809" s="59"/>
      <c r="V1809" s="59"/>
      <c r="W1809" s="59"/>
      <c r="X1809" s="59"/>
      <c r="Y1809" s="59">
        <v>4</v>
      </c>
      <c r="Z1809" s="59"/>
      <c r="AA1809" s="59">
        <v>3</v>
      </c>
      <c r="AB1809" s="59"/>
      <c r="AC1809" s="59"/>
      <c r="AD1809" s="59"/>
      <c r="AE1809" s="59"/>
      <c r="AG1809" s="7">
        <f>IF(Q1809&gt;0,RANK(Q1809,(N1809:P1809,Q1809:AE1809)),0)</f>
        <v>0</v>
      </c>
      <c r="AH1809" s="7">
        <f>IF(R1809&gt;0,RANK(R1809,(N1809:P1809,Q1809:AE1809)),0)</f>
        <v>0</v>
      </c>
      <c r="AI1809" s="7">
        <f>IF(T1809&gt;0,RANK(T1809,(N1809:P1809,Q1809:AE1809)),0)</f>
        <v>0</v>
      </c>
      <c r="AJ1809" s="7">
        <f>IF(S1809&gt;0,RANK(S1809,(N1809:P1809,Q1809:AE1809)),0)</f>
        <v>0</v>
      </c>
      <c r="AK1809" s="2">
        <f t="shared" si="679"/>
        <v>0</v>
      </c>
      <c r="AL1809" s="2">
        <f t="shared" si="680"/>
        <v>0</v>
      </c>
      <c r="AM1809" s="2">
        <f t="shared" si="681"/>
        <v>0</v>
      </c>
      <c r="AN1809" s="2">
        <f t="shared" si="682"/>
        <v>0</v>
      </c>
      <c r="AP1809" t="s">
        <v>1182</v>
      </c>
      <c r="AQ1809" t="s">
        <v>742</v>
      </c>
      <c r="AR1809">
        <v>2</v>
      </c>
      <c r="AT1809" s="97">
        <v>41</v>
      </c>
      <c r="AU1809" s="99">
        <v>49</v>
      </c>
      <c r="AV1809" s="103">
        <f t="shared" si="664"/>
        <v>41049</v>
      </c>
      <c r="AX1809" s="7" t="s">
        <v>1370</v>
      </c>
    </row>
    <row r="1810" spans="1:50" hidden="1" outlineLevel="1">
      <c r="A1810" t="s">
        <v>1155</v>
      </c>
      <c r="B1810" t="s">
        <v>742</v>
      </c>
      <c r="C1810" s="1">
        <f t="shared" si="674"/>
        <v>291020</v>
      </c>
      <c r="D1810" s="7">
        <f>IF(N1810&gt;0, RANK(N1810,(N1810:P1810,Q1810:AE1810)),0)</f>
        <v>1</v>
      </c>
      <c r="E1810" s="7">
        <f>IF(O1810&gt;0,RANK(O1810,(N1810:P1810,Q1810:AE1810)),0)</f>
        <v>2</v>
      </c>
      <c r="F1810" s="7">
        <f>IF(P1810&gt;0,RANK(P1810,(N1810:P1810,Q1810:AE1810)),0)</f>
        <v>0</v>
      </c>
      <c r="G1810" s="1">
        <f t="shared" si="683"/>
        <v>54934</v>
      </c>
      <c r="H1810" s="2">
        <f t="shared" si="684"/>
        <v>0.18876365885506149</v>
      </c>
      <c r="I1810" s="2"/>
      <c r="J1810" s="2">
        <f t="shared" si="675"/>
        <v>0.58703525530891343</v>
      </c>
      <c r="K1810" s="2">
        <f t="shared" si="676"/>
        <v>0.39827159645385196</v>
      </c>
      <c r="L1810" s="2">
        <f t="shared" si="677"/>
        <v>0</v>
      </c>
      <c r="M1810" s="2">
        <f t="shared" si="678"/>
        <v>1.469314823723461E-2</v>
      </c>
      <c r="N1810" s="59">
        <v>170839</v>
      </c>
      <c r="O1810" s="59">
        <v>115905</v>
      </c>
      <c r="P1810" s="59"/>
      <c r="Q1810" s="59"/>
      <c r="R1810" s="59"/>
      <c r="S1810" s="59"/>
      <c r="T1810" s="59"/>
      <c r="U1810" s="59"/>
      <c r="V1810" s="59"/>
      <c r="W1810" s="59"/>
      <c r="X1810" s="59"/>
      <c r="Y1810" s="59">
        <v>2877</v>
      </c>
      <c r="Z1810" s="59"/>
      <c r="AA1810" s="59">
        <v>1399</v>
      </c>
      <c r="AB1810" s="59"/>
      <c r="AC1810" s="59"/>
      <c r="AD1810" s="59"/>
      <c r="AE1810" s="59"/>
      <c r="AG1810" s="7">
        <f>IF(Q1810&gt;0,RANK(Q1810,(N1810:P1810,Q1810:AE1810)),0)</f>
        <v>0</v>
      </c>
      <c r="AH1810" s="7">
        <f>IF(R1810&gt;0,RANK(R1810,(N1810:P1810,Q1810:AE1810)),0)</f>
        <v>0</v>
      </c>
      <c r="AI1810" s="7">
        <f>IF(T1810&gt;0,RANK(T1810,(N1810:P1810,Q1810:AE1810)),0)</f>
        <v>0</v>
      </c>
      <c r="AJ1810" s="7">
        <f>IF(S1810&gt;0,RANK(S1810,(N1810:P1810,Q1810:AE1810)),0)</f>
        <v>0</v>
      </c>
      <c r="AK1810" s="2">
        <f t="shared" si="679"/>
        <v>0</v>
      </c>
      <c r="AL1810" s="2">
        <f t="shared" si="680"/>
        <v>0</v>
      </c>
      <c r="AM1810" s="2">
        <f t="shared" si="681"/>
        <v>0</v>
      </c>
      <c r="AN1810" s="2">
        <f t="shared" si="682"/>
        <v>0</v>
      </c>
      <c r="AP1810" t="s">
        <v>1155</v>
      </c>
      <c r="AQ1810" t="s">
        <v>742</v>
      </c>
      <c r="AT1810" s="97">
        <v>41</v>
      </c>
      <c r="AU1810" s="99">
        <v>51</v>
      </c>
      <c r="AV1810" s="103">
        <f t="shared" si="664"/>
        <v>41051</v>
      </c>
      <c r="AX1810" s="7" t="s">
        <v>1370</v>
      </c>
    </row>
    <row r="1811" spans="1:50" hidden="1" outlineLevel="1">
      <c r="A1811" t="s">
        <v>1986</v>
      </c>
      <c r="B1811" t="s">
        <v>742</v>
      </c>
      <c r="C1811" s="1">
        <f t="shared" si="674"/>
        <v>21621</v>
      </c>
      <c r="D1811" s="7">
        <f>IF(N1811&gt;0, RANK(N1811,(N1811:P1811,Q1811:AE1811)),0)</f>
        <v>2</v>
      </c>
      <c r="E1811" s="7">
        <f>IF(O1811&gt;0,RANK(O1811,(N1811:P1811,Q1811:AE1811)),0)</f>
        <v>1</v>
      </c>
      <c r="F1811" s="7">
        <f>IF(P1811&gt;0,RANK(P1811,(N1811:P1811,Q1811:AE1811)),0)</f>
        <v>0</v>
      </c>
      <c r="G1811" s="1">
        <f t="shared" si="683"/>
        <v>4004</v>
      </c>
      <c r="H1811" s="2">
        <f t="shared" si="684"/>
        <v>0.18519032422182138</v>
      </c>
      <c r="I1811" s="2"/>
      <c r="J1811" s="2">
        <f t="shared" si="675"/>
        <v>0.40206280930576754</v>
      </c>
      <c r="K1811" s="2">
        <f t="shared" si="676"/>
        <v>0.5872531335275889</v>
      </c>
      <c r="L1811" s="2">
        <f t="shared" si="677"/>
        <v>0</v>
      </c>
      <c r="M1811" s="2">
        <f t="shared" si="678"/>
        <v>1.0684057166643557E-2</v>
      </c>
      <c r="N1811" s="59">
        <v>8693</v>
      </c>
      <c r="O1811" s="59">
        <v>12697</v>
      </c>
      <c r="P1811" s="59"/>
      <c r="Q1811" s="59"/>
      <c r="R1811" s="59"/>
      <c r="S1811" s="59"/>
      <c r="T1811" s="59"/>
      <c r="U1811" s="59"/>
      <c r="V1811" s="59"/>
      <c r="W1811" s="59"/>
      <c r="X1811" s="59"/>
      <c r="Y1811" s="59">
        <v>156</v>
      </c>
      <c r="Z1811" s="59"/>
      <c r="AA1811" s="59">
        <v>75</v>
      </c>
      <c r="AB1811" s="59"/>
      <c r="AC1811" s="59"/>
      <c r="AD1811" s="59"/>
      <c r="AE1811" s="59"/>
      <c r="AG1811" s="7">
        <f>IF(Q1811&gt;0,RANK(Q1811,(N1811:P1811,Q1811:AE1811)),0)</f>
        <v>0</v>
      </c>
      <c r="AH1811" s="7">
        <f>IF(R1811&gt;0,RANK(R1811,(N1811:P1811,Q1811:AE1811)),0)</f>
        <v>0</v>
      </c>
      <c r="AI1811" s="7">
        <f>IF(T1811&gt;0,RANK(T1811,(N1811:P1811,Q1811:AE1811)),0)</f>
        <v>0</v>
      </c>
      <c r="AJ1811" s="7">
        <f>IF(S1811&gt;0,RANK(S1811,(N1811:P1811,Q1811:AE1811)),0)</f>
        <v>0</v>
      </c>
      <c r="AK1811" s="2">
        <f t="shared" si="679"/>
        <v>0</v>
      </c>
      <c r="AL1811" s="2">
        <f t="shared" si="680"/>
        <v>0</v>
      </c>
      <c r="AM1811" s="2">
        <f t="shared" si="681"/>
        <v>0</v>
      </c>
      <c r="AN1811" s="2">
        <f t="shared" si="682"/>
        <v>0</v>
      </c>
      <c r="AP1811" t="s">
        <v>1986</v>
      </c>
      <c r="AQ1811" t="s">
        <v>742</v>
      </c>
      <c r="AR1811">
        <v>5</v>
      </c>
      <c r="AT1811" s="97">
        <v>41</v>
      </c>
      <c r="AU1811" s="99">
        <v>53</v>
      </c>
      <c r="AV1811" s="103">
        <f t="shared" si="664"/>
        <v>41053</v>
      </c>
      <c r="AX1811" s="7" t="s">
        <v>1370</v>
      </c>
    </row>
    <row r="1812" spans="1:50" hidden="1" outlineLevel="1">
      <c r="A1812" t="s">
        <v>1678</v>
      </c>
      <c r="B1812" t="s">
        <v>742</v>
      </c>
      <c r="C1812" s="1">
        <f t="shared" si="674"/>
        <v>1070</v>
      </c>
      <c r="D1812" s="7">
        <f>IF(N1812&gt;0, RANK(N1812,(N1812:P1812,Q1812:AE1812)),0)</f>
        <v>2</v>
      </c>
      <c r="E1812" s="7">
        <f>IF(O1812&gt;0,RANK(O1812,(N1812:P1812,Q1812:AE1812)),0)</f>
        <v>1</v>
      </c>
      <c r="F1812" s="7">
        <f>IF(P1812&gt;0,RANK(P1812,(N1812:P1812,Q1812:AE1812)),0)</f>
        <v>0</v>
      </c>
      <c r="G1812" s="1">
        <f t="shared" si="683"/>
        <v>276</v>
      </c>
      <c r="H1812" s="2">
        <f t="shared" si="684"/>
        <v>0.25794392523364484</v>
      </c>
      <c r="I1812" s="2"/>
      <c r="J1812" s="2">
        <f t="shared" si="675"/>
        <v>0.36728971962616824</v>
      </c>
      <c r="K1812" s="2">
        <f t="shared" si="676"/>
        <v>0.62523364485981303</v>
      </c>
      <c r="L1812" s="2">
        <f t="shared" si="677"/>
        <v>0</v>
      </c>
      <c r="M1812" s="2">
        <f t="shared" si="678"/>
        <v>7.4766355140187812E-3</v>
      </c>
      <c r="N1812" s="59">
        <v>393</v>
      </c>
      <c r="O1812" s="59">
        <v>669</v>
      </c>
      <c r="P1812" s="59"/>
      <c r="Q1812" s="59"/>
      <c r="R1812" s="59"/>
      <c r="S1812" s="59"/>
      <c r="T1812" s="59"/>
      <c r="U1812" s="59"/>
      <c r="V1812" s="59"/>
      <c r="W1812" s="59"/>
      <c r="X1812" s="59"/>
      <c r="Y1812" s="59">
        <v>1</v>
      </c>
      <c r="Z1812" s="59"/>
      <c r="AA1812" s="59">
        <v>7</v>
      </c>
      <c r="AB1812" s="59"/>
      <c r="AC1812" s="59"/>
      <c r="AD1812" s="59"/>
      <c r="AE1812" s="59"/>
      <c r="AG1812" s="7">
        <f>IF(Q1812&gt;0,RANK(Q1812,(N1812:P1812,Q1812:AE1812)),0)</f>
        <v>0</v>
      </c>
      <c r="AH1812" s="7">
        <f>IF(R1812&gt;0,RANK(R1812,(N1812:P1812,Q1812:AE1812)),0)</f>
        <v>0</v>
      </c>
      <c r="AI1812" s="7">
        <f>IF(T1812&gt;0,RANK(T1812,(N1812:P1812,Q1812:AE1812)),0)</f>
        <v>0</v>
      </c>
      <c r="AJ1812" s="7">
        <f>IF(S1812&gt;0,RANK(S1812,(N1812:P1812,Q1812:AE1812)),0)</f>
        <v>0</v>
      </c>
      <c r="AK1812" s="2">
        <f t="shared" si="679"/>
        <v>0</v>
      </c>
      <c r="AL1812" s="2">
        <f t="shared" si="680"/>
        <v>0</v>
      </c>
      <c r="AM1812" s="2">
        <f t="shared" si="681"/>
        <v>0</v>
      </c>
      <c r="AN1812" s="2">
        <f t="shared" si="682"/>
        <v>0</v>
      </c>
      <c r="AP1812" t="s">
        <v>1678</v>
      </c>
      <c r="AQ1812" t="s">
        <v>742</v>
      </c>
      <c r="AR1812">
        <v>2</v>
      </c>
      <c r="AT1812" s="97">
        <v>41</v>
      </c>
      <c r="AU1812" s="99">
        <v>55</v>
      </c>
      <c r="AV1812" s="103">
        <f t="shared" si="664"/>
        <v>41055</v>
      </c>
      <c r="AX1812" s="7" t="s">
        <v>1370</v>
      </c>
    </row>
    <row r="1813" spans="1:50" hidden="1" outlineLevel="1">
      <c r="A1813" t="s">
        <v>1620</v>
      </c>
      <c r="B1813" t="s">
        <v>742</v>
      </c>
      <c r="C1813" s="1">
        <f t="shared" si="674"/>
        <v>10957</v>
      </c>
      <c r="D1813" s="7">
        <f>IF(N1813&gt;0, RANK(N1813,(N1813:P1813,Q1813:AE1813)),0)</f>
        <v>1</v>
      </c>
      <c r="E1813" s="7">
        <f>IF(O1813&gt;0,RANK(O1813,(N1813:P1813,Q1813:AE1813)),0)</f>
        <v>2</v>
      </c>
      <c r="F1813" s="7">
        <f>IF(P1813&gt;0,RANK(P1813,(N1813:P1813,Q1813:AE1813)),0)</f>
        <v>0</v>
      </c>
      <c r="G1813" s="1">
        <f t="shared" si="683"/>
        <v>631</v>
      </c>
      <c r="H1813" s="2">
        <f t="shared" si="684"/>
        <v>5.7588756046363057E-2</v>
      </c>
      <c r="I1813" s="2"/>
      <c r="J1813" s="2">
        <f t="shared" si="675"/>
        <v>0.52003285570867941</v>
      </c>
      <c r="K1813" s="2">
        <f t="shared" si="676"/>
        <v>0.46244409966231631</v>
      </c>
      <c r="L1813" s="2">
        <f t="shared" si="677"/>
        <v>0</v>
      </c>
      <c r="M1813" s="2">
        <f t="shared" si="678"/>
        <v>1.7523044629004281E-2</v>
      </c>
      <c r="N1813" s="59">
        <v>5698</v>
      </c>
      <c r="O1813" s="59">
        <v>5067</v>
      </c>
      <c r="P1813" s="59"/>
      <c r="Q1813" s="59"/>
      <c r="R1813" s="59"/>
      <c r="S1813" s="59"/>
      <c r="T1813" s="59"/>
      <c r="U1813" s="59"/>
      <c r="V1813" s="59"/>
      <c r="W1813" s="59"/>
      <c r="X1813" s="59"/>
      <c r="Y1813" s="59">
        <v>120</v>
      </c>
      <c r="Z1813" s="59"/>
      <c r="AA1813" s="59">
        <v>72</v>
      </c>
      <c r="AB1813" s="59"/>
      <c r="AC1813" s="59"/>
      <c r="AD1813" s="59"/>
      <c r="AE1813" s="59"/>
      <c r="AG1813" s="7">
        <f>IF(Q1813&gt;0,RANK(Q1813,(N1813:P1813,Q1813:AE1813)),0)</f>
        <v>0</v>
      </c>
      <c r="AH1813" s="7">
        <f>IF(R1813&gt;0,RANK(R1813,(N1813:P1813,Q1813:AE1813)),0)</f>
        <v>0</v>
      </c>
      <c r="AI1813" s="7">
        <f>IF(T1813&gt;0,RANK(T1813,(N1813:P1813,Q1813:AE1813)),0)</f>
        <v>0</v>
      </c>
      <c r="AJ1813" s="7">
        <f>IF(S1813&gt;0,RANK(S1813,(N1813:P1813,Q1813:AE1813)),0)</f>
        <v>0</v>
      </c>
      <c r="AK1813" s="2">
        <f t="shared" si="679"/>
        <v>0</v>
      </c>
      <c r="AL1813" s="2">
        <f t="shared" si="680"/>
        <v>0</v>
      </c>
      <c r="AM1813" s="2">
        <f t="shared" si="681"/>
        <v>0</v>
      </c>
      <c r="AN1813" s="2">
        <f t="shared" si="682"/>
        <v>0</v>
      </c>
      <c r="AP1813" t="s">
        <v>1620</v>
      </c>
      <c r="AQ1813" t="s">
        <v>742</v>
      </c>
      <c r="AR1813">
        <v>5</v>
      </c>
      <c r="AT1813" s="97">
        <v>41</v>
      </c>
      <c r="AU1813" s="99">
        <v>57</v>
      </c>
      <c r="AV1813" s="103">
        <f t="shared" si="664"/>
        <v>41057</v>
      </c>
      <c r="AX1813" s="7" t="s">
        <v>1370</v>
      </c>
    </row>
    <row r="1814" spans="1:50" hidden="1" outlineLevel="1">
      <c r="A1814" t="s">
        <v>1453</v>
      </c>
      <c r="B1814" t="s">
        <v>742</v>
      </c>
      <c r="C1814" s="1">
        <f t="shared" si="674"/>
        <v>21759</v>
      </c>
      <c r="D1814" s="7">
        <f>IF(N1814&gt;0, RANK(N1814,(N1814:P1814,Q1814:AE1814)),0)</f>
        <v>2</v>
      </c>
      <c r="E1814" s="7">
        <f>IF(O1814&gt;0,RANK(O1814,(N1814:P1814,Q1814:AE1814)),0)</f>
        <v>1</v>
      </c>
      <c r="F1814" s="7">
        <f>IF(P1814&gt;0,RANK(P1814,(N1814:P1814,Q1814:AE1814)),0)</f>
        <v>0</v>
      </c>
      <c r="G1814" s="1">
        <f t="shared" si="683"/>
        <v>6244</v>
      </c>
      <c r="H1814" s="2">
        <f t="shared" si="684"/>
        <v>0.28696171699067052</v>
      </c>
      <c r="I1814" s="2"/>
      <c r="J1814" s="2">
        <f t="shared" si="675"/>
        <v>0.35281952295601821</v>
      </c>
      <c r="K1814" s="2">
        <f t="shared" si="676"/>
        <v>0.63978123994668867</v>
      </c>
      <c r="L1814" s="2">
        <f t="shared" si="677"/>
        <v>0</v>
      </c>
      <c r="M1814" s="2">
        <f t="shared" si="678"/>
        <v>7.3992370972930654E-3</v>
      </c>
      <c r="N1814" s="59">
        <v>7677</v>
      </c>
      <c r="O1814" s="59">
        <v>13921</v>
      </c>
      <c r="P1814" s="59"/>
      <c r="Q1814" s="59"/>
      <c r="R1814" s="59"/>
      <c r="S1814" s="59"/>
      <c r="T1814" s="59"/>
      <c r="U1814" s="59"/>
      <c r="V1814" s="59"/>
      <c r="W1814" s="59"/>
      <c r="X1814" s="59"/>
      <c r="Y1814" s="59">
        <v>142</v>
      </c>
      <c r="Z1814" s="59"/>
      <c r="AA1814" s="59">
        <v>19</v>
      </c>
      <c r="AB1814" s="59"/>
      <c r="AC1814" s="59"/>
      <c r="AD1814" s="59"/>
      <c r="AE1814" s="59"/>
      <c r="AG1814" s="7">
        <f>IF(Q1814&gt;0,RANK(Q1814,(N1814:P1814,Q1814:AE1814)),0)</f>
        <v>0</v>
      </c>
      <c r="AH1814" s="7">
        <f>IF(R1814&gt;0,RANK(R1814,(N1814:P1814,Q1814:AE1814)),0)</f>
        <v>0</v>
      </c>
      <c r="AI1814" s="7">
        <f>IF(T1814&gt;0,RANK(T1814,(N1814:P1814,Q1814:AE1814)),0)</f>
        <v>0</v>
      </c>
      <c r="AJ1814" s="7">
        <f>IF(S1814&gt;0,RANK(S1814,(N1814:P1814,Q1814:AE1814)),0)</f>
        <v>0</v>
      </c>
      <c r="AK1814" s="2">
        <f t="shared" si="679"/>
        <v>0</v>
      </c>
      <c r="AL1814" s="2">
        <f t="shared" si="680"/>
        <v>0</v>
      </c>
      <c r="AM1814" s="2">
        <f t="shared" si="681"/>
        <v>0</v>
      </c>
      <c r="AN1814" s="2">
        <f t="shared" si="682"/>
        <v>0</v>
      </c>
      <c r="AP1814" t="s">
        <v>1453</v>
      </c>
      <c r="AQ1814" t="s">
        <v>742</v>
      </c>
      <c r="AR1814">
        <v>2</v>
      </c>
      <c r="AT1814" s="97">
        <v>41</v>
      </c>
      <c r="AU1814" s="99">
        <v>59</v>
      </c>
      <c r="AV1814" s="103">
        <f t="shared" si="664"/>
        <v>41059</v>
      </c>
      <c r="AX1814" s="7" t="s">
        <v>1370</v>
      </c>
    </row>
    <row r="1815" spans="1:50" hidden="1" outlineLevel="1">
      <c r="A1815" t="s">
        <v>762</v>
      </c>
      <c r="B1815" t="s">
        <v>742</v>
      </c>
      <c r="C1815" s="1">
        <f t="shared" si="674"/>
        <v>11045</v>
      </c>
      <c r="D1815" s="7">
        <f>IF(N1815&gt;0, RANK(N1815,(N1815:P1815,Q1815:AE1815)),0)</f>
        <v>2</v>
      </c>
      <c r="E1815" s="7">
        <f>IF(O1815&gt;0,RANK(O1815,(N1815:P1815,Q1815:AE1815)),0)</f>
        <v>1</v>
      </c>
      <c r="F1815" s="7">
        <f>IF(P1815&gt;0,RANK(P1815,(N1815:P1815,Q1815:AE1815)),0)</f>
        <v>0</v>
      </c>
      <c r="G1815" s="1">
        <f t="shared" si="683"/>
        <v>3646</v>
      </c>
      <c r="H1815" s="2">
        <f t="shared" si="684"/>
        <v>0.33010411951109098</v>
      </c>
      <c r="I1815" s="2"/>
      <c r="J1815" s="2">
        <f t="shared" si="675"/>
        <v>0.33236758714350384</v>
      </c>
      <c r="K1815" s="2">
        <f t="shared" si="676"/>
        <v>0.66247170665459487</v>
      </c>
      <c r="L1815" s="2">
        <f t="shared" si="677"/>
        <v>0</v>
      </c>
      <c r="M1815" s="2">
        <f t="shared" si="678"/>
        <v>5.1607062019012329E-3</v>
      </c>
      <c r="N1815" s="59">
        <v>3671</v>
      </c>
      <c r="O1815" s="59">
        <v>7317</v>
      </c>
      <c r="P1815" s="59"/>
      <c r="Q1815" s="59"/>
      <c r="R1815" s="59"/>
      <c r="S1815" s="59"/>
      <c r="T1815" s="59"/>
      <c r="U1815" s="59"/>
      <c r="V1815" s="59"/>
      <c r="W1815" s="59"/>
      <c r="X1815" s="59"/>
      <c r="Y1815" s="59">
        <v>43</v>
      </c>
      <c r="Z1815" s="59"/>
      <c r="AA1815" s="59">
        <v>14</v>
      </c>
      <c r="AB1815" s="59"/>
      <c r="AC1815" s="59"/>
      <c r="AD1815" s="59"/>
      <c r="AE1815" s="59"/>
      <c r="AG1815" s="7">
        <f>IF(Q1815&gt;0,RANK(Q1815,(N1815:P1815,Q1815:AE1815)),0)</f>
        <v>0</v>
      </c>
      <c r="AH1815" s="7">
        <f>IF(R1815&gt;0,RANK(R1815,(N1815:P1815,Q1815:AE1815)),0)</f>
        <v>0</v>
      </c>
      <c r="AI1815" s="7">
        <f>IF(T1815&gt;0,RANK(T1815,(N1815:P1815,Q1815:AE1815)),0)</f>
        <v>0</v>
      </c>
      <c r="AJ1815" s="7">
        <f>IF(S1815&gt;0,RANK(S1815,(N1815:P1815,Q1815:AE1815)),0)</f>
        <v>0</v>
      </c>
      <c r="AK1815" s="2">
        <f t="shared" si="679"/>
        <v>0</v>
      </c>
      <c r="AL1815" s="2">
        <f t="shared" si="680"/>
        <v>0</v>
      </c>
      <c r="AM1815" s="2">
        <f t="shared" si="681"/>
        <v>0</v>
      </c>
      <c r="AN1815" s="2">
        <f t="shared" si="682"/>
        <v>0</v>
      </c>
      <c r="AP1815" t="s">
        <v>762</v>
      </c>
      <c r="AQ1815" t="s">
        <v>742</v>
      </c>
      <c r="AR1815">
        <v>2</v>
      </c>
      <c r="AT1815" s="97">
        <v>41</v>
      </c>
      <c r="AU1815" s="99">
        <v>61</v>
      </c>
      <c r="AV1815" s="103">
        <f t="shared" si="664"/>
        <v>41061</v>
      </c>
      <c r="AX1815" s="7" t="s">
        <v>1370</v>
      </c>
    </row>
    <row r="1816" spans="1:50" hidden="1" outlineLevel="1">
      <c r="A1816" t="s">
        <v>1932</v>
      </c>
      <c r="B1816" t="s">
        <v>742</v>
      </c>
      <c r="C1816" s="1">
        <f t="shared" si="674"/>
        <v>3875</v>
      </c>
      <c r="D1816" s="7">
        <f>IF(N1816&gt;0, RANK(N1816,(N1816:P1816,Q1816:AE1816)),0)</f>
        <v>2</v>
      </c>
      <c r="E1816" s="7">
        <f>IF(O1816&gt;0,RANK(O1816,(N1816:P1816,Q1816:AE1816)),0)</f>
        <v>1</v>
      </c>
      <c r="F1816" s="7">
        <f>IF(P1816&gt;0,RANK(P1816,(N1816:P1816,Q1816:AE1816)),0)</f>
        <v>0</v>
      </c>
      <c r="G1816" s="1">
        <f t="shared" si="683"/>
        <v>1782</v>
      </c>
      <c r="H1816" s="2">
        <f t="shared" si="684"/>
        <v>0.45987096774193548</v>
      </c>
      <c r="I1816" s="2"/>
      <c r="J1816" s="2">
        <f t="shared" si="675"/>
        <v>0.26864516129032256</v>
      </c>
      <c r="K1816" s="2">
        <f t="shared" si="676"/>
        <v>0.72851612903225804</v>
      </c>
      <c r="L1816" s="2">
        <f t="shared" si="677"/>
        <v>0</v>
      </c>
      <c r="M1816" s="2">
        <f t="shared" si="678"/>
        <v>2.8387096774193932E-3</v>
      </c>
      <c r="N1816" s="59">
        <v>1041</v>
      </c>
      <c r="O1816" s="59">
        <v>2823</v>
      </c>
      <c r="P1816" s="59"/>
      <c r="Q1816" s="59"/>
      <c r="R1816" s="59"/>
      <c r="S1816" s="59"/>
      <c r="T1816" s="59"/>
      <c r="U1816" s="59"/>
      <c r="V1816" s="59"/>
      <c r="W1816" s="59"/>
      <c r="X1816" s="59"/>
      <c r="Y1816" s="59">
        <v>7</v>
      </c>
      <c r="Z1816" s="59"/>
      <c r="AA1816" s="59">
        <v>4</v>
      </c>
      <c r="AB1816" s="59"/>
      <c r="AC1816" s="59"/>
      <c r="AD1816" s="59"/>
      <c r="AE1816" s="59"/>
      <c r="AG1816" s="7">
        <f>IF(Q1816&gt;0,RANK(Q1816,(N1816:P1816,Q1816:AE1816)),0)</f>
        <v>0</v>
      </c>
      <c r="AH1816" s="7">
        <f>IF(R1816&gt;0,RANK(R1816,(N1816:P1816,Q1816:AE1816)),0)</f>
        <v>0</v>
      </c>
      <c r="AI1816" s="7">
        <f>IF(T1816&gt;0,RANK(T1816,(N1816:P1816,Q1816:AE1816)),0)</f>
        <v>0</v>
      </c>
      <c r="AJ1816" s="7">
        <f>IF(S1816&gt;0,RANK(S1816,(N1816:P1816,Q1816:AE1816)),0)</f>
        <v>0</v>
      </c>
      <c r="AK1816" s="2">
        <f t="shared" si="679"/>
        <v>0</v>
      </c>
      <c r="AL1816" s="2">
        <f t="shared" si="680"/>
        <v>0</v>
      </c>
      <c r="AM1816" s="2">
        <f t="shared" si="681"/>
        <v>0</v>
      </c>
      <c r="AN1816" s="2">
        <f t="shared" si="682"/>
        <v>0</v>
      </c>
      <c r="AP1816" t="s">
        <v>1932</v>
      </c>
      <c r="AQ1816" t="s">
        <v>742</v>
      </c>
      <c r="AR1816">
        <v>2</v>
      </c>
      <c r="AT1816" s="97">
        <v>41</v>
      </c>
      <c r="AU1816" s="99">
        <v>63</v>
      </c>
      <c r="AV1816" s="103">
        <f t="shared" si="664"/>
        <v>41063</v>
      </c>
      <c r="AX1816" s="7" t="s">
        <v>1370</v>
      </c>
    </row>
    <row r="1817" spans="1:50" hidden="1" outlineLevel="1">
      <c r="A1817" t="s">
        <v>1876</v>
      </c>
      <c r="B1817" t="s">
        <v>742</v>
      </c>
      <c r="C1817" s="1">
        <f t="shared" si="674"/>
        <v>10525</v>
      </c>
      <c r="D1817" s="7">
        <f>IF(N1817&gt;0, RANK(N1817,(N1817:P1817,Q1817:AE1817)),0)</f>
        <v>2</v>
      </c>
      <c r="E1817" s="7">
        <f>IF(O1817&gt;0,RANK(O1817,(N1817:P1817,Q1817:AE1817)),0)</f>
        <v>1</v>
      </c>
      <c r="F1817" s="7">
        <f>IF(P1817&gt;0,RANK(P1817,(N1817:P1817,Q1817:AE1817)),0)</f>
        <v>0</v>
      </c>
      <c r="G1817" s="1">
        <f t="shared" si="683"/>
        <v>736</v>
      </c>
      <c r="H1817" s="2">
        <f t="shared" si="684"/>
        <v>6.9928741092636582E-2</v>
      </c>
      <c r="I1817" s="2"/>
      <c r="J1817" s="2">
        <f t="shared" si="675"/>
        <v>0.45710213776722092</v>
      </c>
      <c r="K1817" s="2">
        <f t="shared" si="676"/>
        <v>0.52703087885985744</v>
      </c>
      <c r="L1817" s="2">
        <f t="shared" si="677"/>
        <v>0</v>
      </c>
      <c r="M1817" s="2">
        <f t="shared" si="678"/>
        <v>1.5866983372921695E-2</v>
      </c>
      <c r="N1817" s="59">
        <v>4811</v>
      </c>
      <c r="O1817" s="59">
        <v>5547</v>
      </c>
      <c r="P1817" s="59"/>
      <c r="Q1817" s="59"/>
      <c r="R1817" s="59"/>
      <c r="S1817" s="59"/>
      <c r="T1817" s="59"/>
      <c r="U1817" s="59"/>
      <c r="V1817" s="59"/>
      <c r="W1817" s="59"/>
      <c r="X1817" s="59"/>
      <c r="Y1817" s="59">
        <v>103</v>
      </c>
      <c r="Z1817" s="59"/>
      <c r="AA1817" s="59">
        <v>64</v>
      </c>
      <c r="AB1817" s="59"/>
      <c r="AC1817" s="59"/>
      <c r="AD1817" s="59"/>
      <c r="AE1817" s="59"/>
      <c r="AG1817" s="7">
        <f>IF(Q1817&gt;0,RANK(Q1817,(N1817:P1817,Q1817:AE1817)),0)</f>
        <v>0</v>
      </c>
      <c r="AH1817" s="7">
        <f>IF(R1817&gt;0,RANK(R1817,(N1817:P1817,Q1817:AE1817)),0)</f>
        <v>0</v>
      </c>
      <c r="AI1817" s="7">
        <f>IF(T1817&gt;0,RANK(T1817,(N1817:P1817,Q1817:AE1817)),0)</f>
        <v>0</v>
      </c>
      <c r="AJ1817" s="7">
        <f>IF(S1817&gt;0,RANK(S1817,(N1817:P1817,Q1817:AE1817)),0)</f>
        <v>0</v>
      </c>
      <c r="AK1817" s="2">
        <f t="shared" si="679"/>
        <v>0</v>
      </c>
      <c r="AL1817" s="2">
        <f t="shared" si="680"/>
        <v>0</v>
      </c>
      <c r="AM1817" s="2">
        <f t="shared" si="681"/>
        <v>0</v>
      </c>
      <c r="AN1817" s="2">
        <f t="shared" si="682"/>
        <v>0</v>
      </c>
      <c r="AP1817" t="s">
        <v>1876</v>
      </c>
      <c r="AQ1817" t="s">
        <v>742</v>
      </c>
      <c r="AR1817">
        <v>2</v>
      </c>
      <c r="AT1817" s="97">
        <v>41</v>
      </c>
      <c r="AU1817" s="99">
        <v>65</v>
      </c>
      <c r="AV1817" s="103">
        <f t="shared" si="664"/>
        <v>41065</v>
      </c>
      <c r="AX1817" s="7" t="s">
        <v>1370</v>
      </c>
    </row>
    <row r="1818" spans="1:50" hidden="1" outlineLevel="1">
      <c r="A1818" t="s">
        <v>2040</v>
      </c>
      <c r="B1818" t="s">
        <v>742</v>
      </c>
      <c r="C1818" s="1">
        <f t="shared" si="674"/>
        <v>154143</v>
      </c>
      <c r="D1818" s="7">
        <f>IF(N1818&gt;0, RANK(N1818,(N1818:P1818,Q1818:AE1818)),0)</f>
        <v>2</v>
      </c>
      <c r="E1818" s="7">
        <f>IF(O1818&gt;0,RANK(O1818,(N1818:P1818,Q1818:AE1818)),0)</f>
        <v>1</v>
      </c>
      <c r="F1818" s="7">
        <f>IF(P1818&gt;0,RANK(P1818,(N1818:P1818,Q1818:AE1818)),0)</f>
        <v>0</v>
      </c>
      <c r="G1818" s="1">
        <f t="shared" si="683"/>
        <v>12093</v>
      </c>
      <c r="H1818" s="2">
        <f t="shared" si="684"/>
        <v>7.8453124695899268E-2</v>
      </c>
      <c r="I1818" s="2"/>
      <c r="J1818" s="2">
        <f t="shared" si="675"/>
        <v>0.4560635254276873</v>
      </c>
      <c r="K1818" s="2">
        <f t="shared" si="676"/>
        <v>0.53451665012358651</v>
      </c>
      <c r="L1818" s="2">
        <f t="shared" si="677"/>
        <v>0</v>
      </c>
      <c r="M1818" s="2">
        <f t="shared" si="678"/>
        <v>9.4198244487262439E-3</v>
      </c>
      <c r="N1818" s="59">
        <v>70299</v>
      </c>
      <c r="O1818" s="59">
        <v>82392</v>
      </c>
      <c r="P1818" s="59"/>
      <c r="Q1818" s="59"/>
      <c r="R1818" s="59"/>
      <c r="S1818" s="59"/>
      <c r="T1818" s="59"/>
      <c r="U1818" s="59"/>
      <c r="V1818" s="59"/>
      <c r="W1818" s="59"/>
      <c r="X1818" s="59"/>
      <c r="Y1818" s="59">
        <v>907</v>
      </c>
      <c r="Z1818" s="59"/>
      <c r="AA1818" s="59">
        <v>545</v>
      </c>
      <c r="AB1818" s="59"/>
      <c r="AC1818" s="59"/>
      <c r="AD1818" s="59"/>
      <c r="AE1818" s="59"/>
      <c r="AG1818" s="7">
        <f>IF(Q1818&gt;0,RANK(Q1818,(N1818:P1818,Q1818:AE1818)),0)</f>
        <v>0</v>
      </c>
      <c r="AH1818" s="7">
        <f>IF(R1818&gt;0,RANK(R1818,(N1818:P1818,Q1818:AE1818)),0)</f>
        <v>0</v>
      </c>
      <c r="AI1818" s="7">
        <f>IF(T1818&gt;0,RANK(T1818,(N1818:P1818,Q1818:AE1818)),0)</f>
        <v>0</v>
      </c>
      <c r="AJ1818" s="7">
        <f>IF(S1818&gt;0,RANK(S1818,(N1818:P1818,Q1818:AE1818)),0)</f>
        <v>0</v>
      </c>
      <c r="AK1818" s="2">
        <f t="shared" si="679"/>
        <v>0</v>
      </c>
      <c r="AL1818" s="2">
        <f t="shared" si="680"/>
        <v>0</v>
      </c>
      <c r="AM1818" s="2">
        <f t="shared" si="681"/>
        <v>0</v>
      </c>
      <c r="AN1818" s="2">
        <f t="shared" si="682"/>
        <v>0</v>
      </c>
      <c r="AP1818" t="s">
        <v>2040</v>
      </c>
      <c r="AQ1818" t="s">
        <v>742</v>
      </c>
      <c r="AR1818">
        <v>1</v>
      </c>
      <c r="AT1818" s="97">
        <v>41</v>
      </c>
      <c r="AU1818" s="99">
        <v>67</v>
      </c>
      <c r="AV1818" s="103">
        <f t="shared" si="664"/>
        <v>41067</v>
      </c>
      <c r="AX1818" s="7" t="s">
        <v>1370</v>
      </c>
    </row>
    <row r="1819" spans="1:50" hidden="1" outlineLevel="1">
      <c r="A1819" t="s">
        <v>1720</v>
      </c>
      <c r="B1819" t="s">
        <v>742</v>
      </c>
      <c r="C1819" s="1">
        <f t="shared" si="674"/>
        <v>815</v>
      </c>
      <c r="D1819" s="7">
        <f>IF(N1819&gt;0, RANK(N1819,(N1819:P1819,Q1819:AE1819)),0)</f>
        <v>2</v>
      </c>
      <c r="E1819" s="7">
        <f>IF(O1819&gt;0,RANK(O1819,(N1819:P1819,Q1819:AE1819)),0)</f>
        <v>1</v>
      </c>
      <c r="F1819" s="7">
        <f>IF(P1819&gt;0,RANK(P1819,(N1819:P1819,Q1819:AE1819)),0)</f>
        <v>0</v>
      </c>
      <c r="G1819" s="1">
        <f t="shared" si="683"/>
        <v>279</v>
      </c>
      <c r="H1819" s="2">
        <f t="shared" si="684"/>
        <v>0.3423312883435583</v>
      </c>
      <c r="I1819" s="2"/>
      <c r="J1819" s="2">
        <f t="shared" si="675"/>
        <v>0.32269938650306751</v>
      </c>
      <c r="K1819" s="2">
        <f t="shared" si="676"/>
        <v>0.66503067484662581</v>
      </c>
      <c r="L1819" s="2">
        <f t="shared" si="677"/>
        <v>0</v>
      </c>
      <c r="M1819" s="2">
        <f t="shared" si="678"/>
        <v>1.2269938650306678E-2</v>
      </c>
      <c r="N1819" s="59">
        <v>263</v>
      </c>
      <c r="O1819" s="59">
        <v>542</v>
      </c>
      <c r="P1819" s="59"/>
      <c r="Q1819" s="59"/>
      <c r="R1819" s="59"/>
      <c r="S1819" s="59"/>
      <c r="T1819" s="59"/>
      <c r="U1819" s="59"/>
      <c r="V1819" s="59"/>
      <c r="W1819" s="59"/>
      <c r="X1819" s="59"/>
      <c r="Y1819" s="59">
        <v>6</v>
      </c>
      <c r="Z1819" s="59"/>
      <c r="AA1819" s="59">
        <v>4</v>
      </c>
      <c r="AB1819" s="59"/>
      <c r="AC1819" s="59"/>
      <c r="AD1819" s="59"/>
      <c r="AE1819" s="59"/>
      <c r="AG1819" s="7">
        <f>IF(Q1819&gt;0,RANK(Q1819,(N1819:P1819,Q1819:AE1819)),0)</f>
        <v>0</v>
      </c>
      <c r="AH1819" s="7">
        <f>IF(R1819&gt;0,RANK(R1819,(N1819:P1819,Q1819:AE1819)),0)</f>
        <v>0</v>
      </c>
      <c r="AI1819" s="7">
        <f>IF(T1819&gt;0,RANK(T1819,(N1819:P1819,Q1819:AE1819)),0)</f>
        <v>0</v>
      </c>
      <c r="AJ1819" s="7">
        <f>IF(S1819&gt;0,RANK(S1819,(N1819:P1819,Q1819:AE1819)),0)</f>
        <v>0</v>
      </c>
      <c r="AK1819" s="2">
        <f t="shared" si="679"/>
        <v>0</v>
      </c>
      <c r="AL1819" s="2">
        <f t="shared" si="680"/>
        <v>0</v>
      </c>
      <c r="AM1819" s="2">
        <f t="shared" si="681"/>
        <v>0</v>
      </c>
      <c r="AN1819" s="2">
        <f t="shared" si="682"/>
        <v>0</v>
      </c>
      <c r="AP1819" t="s">
        <v>1720</v>
      </c>
      <c r="AQ1819" t="s">
        <v>742</v>
      </c>
      <c r="AR1819">
        <v>2</v>
      </c>
      <c r="AT1819" s="97">
        <v>41</v>
      </c>
      <c r="AU1819" s="99">
        <v>69</v>
      </c>
      <c r="AV1819" s="103">
        <f t="shared" si="664"/>
        <v>41069</v>
      </c>
      <c r="AX1819" s="7" t="s">
        <v>1370</v>
      </c>
    </row>
    <row r="1820" spans="1:50" hidden="1" outlineLevel="1">
      <c r="A1820" t="s">
        <v>1560</v>
      </c>
      <c r="B1820" t="s">
        <v>742</v>
      </c>
      <c r="C1820" s="1">
        <f t="shared" si="674"/>
        <v>30021</v>
      </c>
      <c r="D1820" s="7">
        <f>IF(N1820&gt;0, RANK(N1820,(N1820:P1820,Q1820:AE1820)),0)</f>
        <v>2</v>
      </c>
      <c r="E1820" s="7">
        <f>IF(O1820&gt;0,RANK(O1820,(N1820:P1820,Q1820:AE1820)),0)</f>
        <v>1</v>
      </c>
      <c r="F1820" s="7">
        <f>IF(P1820&gt;0,RANK(P1820,(N1820:P1820,Q1820:AE1820)),0)</f>
        <v>0</v>
      </c>
      <c r="G1820" s="1">
        <f t="shared" si="683"/>
        <v>4404</v>
      </c>
      <c r="H1820" s="2">
        <f t="shared" si="684"/>
        <v>0.14669731188168283</v>
      </c>
      <c r="I1820" s="2"/>
      <c r="J1820" s="2">
        <f t="shared" si="675"/>
        <v>0.40811431997601677</v>
      </c>
      <c r="K1820" s="2">
        <f t="shared" si="676"/>
        <v>0.55481163185769966</v>
      </c>
      <c r="L1820" s="2">
        <f t="shared" si="677"/>
        <v>0</v>
      </c>
      <c r="M1820" s="2">
        <f t="shared" si="678"/>
        <v>3.7074048166283569E-2</v>
      </c>
      <c r="N1820" s="59">
        <v>12252</v>
      </c>
      <c r="O1820" s="59">
        <v>16656</v>
      </c>
      <c r="P1820" s="59"/>
      <c r="Q1820" s="59"/>
      <c r="R1820" s="59"/>
      <c r="S1820" s="59"/>
      <c r="T1820" s="59"/>
      <c r="U1820" s="59"/>
      <c r="V1820" s="59"/>
      <c r="W1820" s="59"/>
      <c r="X1820" s="59"/>
      <c r="Y1820" s="59">
        <v>807</v>
      </c>
      <c r="Z1820" s="59"/>
      <c r="AA1820" s="59">
        <v>306</v>
      </c>
      <c r="AB1820" s="59"/>
      <c r="AC1820" s="59"/>
      <c r="AD1820" s="59"/>
      <c r="AE1820" s="59"/>
      <c r="AG1820" s="7">
        <f>IF(Q1820&gt;0,RANK(Q1820,(N1820:P1820,Q1820:AE1820)),0)</f>
        <v>0</v>
      </c>
      <c r="AH1820" s="7">
        <f>IF(R1820&gt;0,RANK(R1820,(N1820:P1820,Q1820:AE1820)),0)</f>
        <v>0</v>
      </c>
      <c r="AI1820" s="7">
        <f>IF(T1820&gt;0,RANK(T1820,(N1820:P1820,Q1820:AE1820)),0)</f>
        <v>0</v>
      </c>
      <c r="AJ1820" s="7">
        <f>IF(S1820&gt;0,RANK(S1820,(N1820:P1820,Q1820:AE1820)),0)</f>
        <v>0</v>
      </c>
      <c r="AK1820" s="2">
        <f t="shared" si="679"/>
        <v>0</v>
      </c>
      <c r="AL1820" s="2">
        <f t="shared" si="680"/>
        <v>0</v>
      </c>
      <c r="AM1820" s="2">
        <f t="shared" si="681"/>
        <v>0</v>
      </c>
      <c r="AN1820" s="2">
        <f t="shared" si="682"/>
        <v>0</v>
      </c>
      <c r="AP1820" t="s">
        <v>1560</v>
      </c>
      <c r="AQ1820" t="s">
        <v>742</v>
      </c>
      <c r="AR1820">
        <v>1</v>
      </c>
      <c r="AT1820" s="97">
        <v>41</v>
      </c>
      <c r="AU1820" s="99">
        <v>71</v>
      </c>
      <c r="AV1820" s="103">
        <f t="shared" si="664"/>
        <v>41071</v>
      </c>
      <c r="AX1820" s="7" t="s">
        <v>1370</v>
      </c>
    </row>
    <row r="1821" spans="1:50" collapsed="1">
      <c r="A1821" t="s">
        <v>1192</v>
      </c>
      <c r="B1821" t="s">
        <v>1894</v>
      </c>
      <c r="C1821" s="1">
        <f t="shared" si="674"/>
        <v>1376033</v>
      </c>
      <c r="D1821" s="7">
        <f>IF(N1821&gt;0, RANK(N1821,(N1821:P1821,Q1821:AE1821)),0)</f>
        <v>2</v>
      </c>
      <c r="E1821" s="7">
        <f>IF(O1821&gt;0,RANK(O1821,(N1821:P1821,Q1821:AE1821)),0)</f>
        <v>1</v>
      </c>
      <c r="F1821" s="7">
        <f>IF(P1821&gt;0,RANK(P1821,(N1821:P1821,Q1821:AE1821)),0)</f>
        <v>0</v>
      </c>
      <c r="G1821" s="1">
        <f t="shared" si="683"/>
        <v>77604</v>
      </c>
      <c r="H1821" s="2">
        <f t="shared" si="684"/>
        <v>5.6396903271941877E-2</v>
      </c>
      <c r="I1821" s="2"/>
      <c r="J1821" s="2">
        <f t="shared" si="675"/>
        <v>0.46499684237223959</v>
      </c>
      <c r="K1821" s="2">
        <f t="shared" si="676"/>
        <v>0.52139374564418151</v>
      </c>
      <c r="L1821" s="2">
        <f t="shared" si="677"/>
        <v>0</v>
      </c>
      <c r="M1821" s="2">
        <f t="shared" si="678"/>
        <v>1.3609411983578901E-2</v>
      </c>
      <c r="N1821" s="59">
        <f>SUM(N1785:N1820)</f>
        <v>639851</v>
      </c>
      <c r="O1821" s="59">
        <f>SUM(O1785:O1820)</f>
        <v>717455</v>
      </c>
      <c r="P1821" s="59"/>
      <c r="Q1821" s="59"/>
      <c r="R1821" s="59"/>
      <c r="S1821" s="59"/>
      <c r="T1821" s="59"/>
      <c r="U1821" s="59"/>
      <c r="V1821" s="59"/>
      <c r="W1821" s="59"/>
      <c r="X1821" s="59"/>
      <c r="Y1821" s="59">
        <f>SUM(Y1785:Y1820)</f>
        <v>12934</v>
      </c>
      <c r="Z1821" s="59"/>
      <c r="AA1821" s="59">
        <f>SUM(AA1785:AA1820)</f>
        <v>5793</v>
      </c>
      <c r="AB1821" s="59"/>
      <c r="AC1821" s="59"/>
      <c r="AD1821" s="59"/>
      <c r="AE1821" s="59">
        <f>SUM(AE1785:AE1820)</f>
        <v>0</v>
      </c>
      <c r="AG1821" s="7">
        <f>IF(Q1821&gt;0,RANK(Q1821,(N1821:P1821,Q1821:AE1821)),0)</f>
        <v>0</v>
      </c>
      <c r="AH1821" s="7">
        <f>IF(R1821&gt;0,RANK(R1821,(N1821:P1821,Q1821:AE1821)),0)</f>
        <v>0</v>
      </c>
      <c r="AI1821" s="7">
        <f>IF(T1821&gt;0,RANK(T1821,(N1821:P1821,Q1821:AE1821)),0)</f>
        <v>0</v>
      </c>
      <c r="AJ1821" s="7">
        <f>IF(S1821&gt;0,RANK(S1821,(N1821:P1821,Q1821:AE1821)),0)</f>
        <v>0</v>
      </c>
      <c r="AK1821" s="2">
        <f t="shared" si="679"/>
        <v>0</v>
      </c>
      <c r="AL1821" s="2">
        <f t="shared" si="680"/>
        <v>0</v>
      </c>
      <c r="AM1821" s="2">
        <f t="shared" si="681"/>
        <v>0</v>
      </c>
      <c r="AN1821" s="2">
        <f t="shared" si="682"/>
        <v>0</v>
      </c>
      <c r="AP1821" t="s">
        <v>1192</v>
      </c>
      <c r="AQ1821" t="s">
        <v>1894</v>
      </c>
      <c r="AT1821" s="97">
        <v>41</v>
      </c>
      <c r="AU1821" s="99"/>
      <c r="AV1821" s="97">
        <v>41</v>
      </c>
      <c r="AX1821" s="7" t="s">
        <v>2353</v>
      </c>
    </row>
    <row r="1822" spans="1:50">
      <c r="C1822" s="1"/>
      <c r="E1822" s="7"/>
      <c r="F1822" s="7"/>
      <c r="I1822" s="2"/>
      <c r="N1822" s="59"/>
      <c r="O1822" s="59"/>
      <c r="P1822" s="59"/>
      <c r="Q1822" s="59"/>
      <c r="R1822" s="59"/>
      <c r="S1822" s="59"/>
      <c r="T1822" s="59"/>
      <c r="U1822" s="59"/>
      <c r="V1822" s="59"/>
      <c r="W1822" s="59"/>
      <c r="X1822" s="59"/>
      <c r="Y1822" s="59"/>
      <c r="Z1822" s="59"/>
      <c r="AA1822" s="59"/>
      <c r="AB1822" s="59"/>
      <c r="AC1822" s="59"/>
      <c r="AD1822" s="59"/>
      <c r="AE1822" s="59"/>
      <c r="AG1822" s="7"/>
      <c r="AH1822" s="7"/>
      <c r="AI1822" s="7"/>
      <c r="AJ1822" s="7"/>
      <c r="AT1822" s="97"/>
      <c r="AU1822" s="99"/>
      <c r="AV1822" s="103"/>
    </row>
    <row r="1823" spans="1:50" hidden="1" outlineLevel="1">
      <c r="A1823" t="s">
        <v>685</v>
      </c>
      <c r="B1823" t="s">
        <v>2240</v>
      </c>
      <c r="C1823" s="1">
        <f t="shared" ref="C1823:C1854" si="685">SUM(N1823:AE1823)</f>
        <v>29057</v>
      </c>
      <c r="D1823" s="7">
        <f>IF(N1823&gt;0, RANK(N1823,(N1823:P1823,Q1823:AE1823)),0)</f>
        <v>2</v>
      </c>
      <c r="E1823" s="7">
        <f>IF(O1823&gt;0,RANK(O1823,(N1823:P1823,Q1823:AE1823)),0)</f>
        <v>1</v>
      </c>
      <c r="F1823" s="7">
        <f>IF(P1823&gt;0,RANK(P1823,(N1823:P1823,Q1823:AE1823)),0)</f>
        <v>0</v>
      </c>
      <c r="G1823" s="1">
        <f t="shared" si="683"/>
        <v>2784</v>
      </c>
      <c r="H1823" s="2">
        <f t="shared" si="684"/>
        <v>9.5811680490071244E-2</v>
      </c>
      <c r="I1823" s="2"/>
      <c r="J1823" s="2">
        <f t="shared" ref="J1823:J1854" si="686">IF($C1823=0,"-",N1823/$C1823)</f>
        <v>0.41783391265443781</v>
      </c>
      <c r="K1823" s="2">
        <f t="shared" ref="K1823:K1854" si="687">IF($C1823=0,"-",O1823/$C1823)</f>
        <v>0.51364559314450908</v>
      </c>
      <c r="L1823" s="2">
        <f t="shared" ref="L1823:L1854" si="688">IF($C1823=0,"-",P1823/$C1823)</f>
        <v>0</v>
      </c>
      <c r="M1823" s="2">
        <f t="shared" ref="M1823:M1854" si="689">IF(C1823=0,"-",(1-J1823-K1823-L1823))</f>
        <v>6.8520494201053106E-2</v>
      </c>
      <c r="N1823" s="59">
        <v>12141</v>
      </c>
      <c r="O1823" s="59">
        <v>14925</v>
      </c>
      <c r="P1823" s="59"/>
      <c r="Q1823" s="59">
        <v>1991</v>
      </c>
      <c r="R1823" s="59"/>
      <c r="S1823" s="59"/>
      <c r="T1823" s="59"/>
      <c r="U1823" s="59"/>
      <c r="V1823" s="59"/>
      <c r="W1823" s="59"/>
      <c r="X1823" s="59"/>
      <c r="Y1823" s="59"/>
      <c r="Z1823" s="59"/>
      <c r="AA1823" s="59"/>
      <c r="AB1823" s="59"/>
      <c r="AC1823" s="59"/>
      <c r="AD1823" s="59"/>
      <c r="AE1823" s="59"/>
      <c r="AG1823" s="7">
        <f>IF(Q1823&gt;0,RANK(Q1823,(N1823:P1823,Q1823:AE1823)),0)</f>
        <v>3</v>
      </c>
      <c r="AH1823" s="7">
        <f>IF(R1823&gt;0,RANK(R1823,(N1823:P1823,Q1823:AE1823)),0)</f>
        <v>0</v>
      </c>
      <c r="AI1823" s="7">
        <f>IF(T1823&gt;0,RANK(T1823,(N1823:P1823,Q1823:AE1823)),0)</f>
        <v>0</v>
      </c>
      <c r="AJ1823" s="7">
        <f>IF(S1823&gt;0,RANK(S1823,(N1823:P1823,Q1823:AE1823)),0)</f>
        <v>0</v>
      </c>
      <c r="AK1823" s="2">
        <f t="shared" ref="AK1823:AK1854" si="690">IF($C1823=0,"-",Q1823/$C1823)</f>
        <v>6.8520494201053106E-2</v>
      </c>
      <c r="AL1823" s="2">
        <f t="shared" ref="AL1823:AL1854" si="691">IF($C1823=0,"-",R1823/$C1823)</f>
        <v>0</v>
      </c>
      <c r="AM1823" s="2">
        <f t="shared" ref="AM1823:AM1854" si="692">IF($C1823=0,"-",T1823/$C1823)</f>
        <v>0</v>
      </c>
      <c r="AN1823" s="2">
        <f t="shared" ref="AN1823:AN1854" si="693">IF($C1823=0,"-",S1823/$C1823)</f>
        <v>0</v>
      </c>
      <c r="AP1823" t="s">
        <v>685</v>
      </c>
      <c r="AQ1823" t="s">
        <v>2240</v>
      </c>
      <c r="AR1823" s="57">
        <v>19</v>
      </c>
      <c r="AT1823" s="97">
        <v>42</v>
      </c>
      <c r="AU1823" s="99">
        <v>1</v>
      </c>
      <c r="AV1823" s="103">
        <f t="shared" si="664"/>
        <v>42001</v>
      </c>
      <c r="AX1823" s="7" t="s">
        <v>1370</v>
      </c>
    </row>
    <row r="1824" spans="1:50" hidden="1" outlineLevel="1">
      <c r="A1824" t="s">
        <v>2021</v>
      </c>
      <c r="B1824" t="s">
        <v>2240</v>
      </c>
      <c r="C1824" s="1">
        <f t="shared" si="685"/>
        <v>593862</v>
      </c>
      <c r="D1824" s="7">
        <f>IF(N1824&gt;0, RANK(N1824,(N1824:P1824,Q1824:AE1824)),0)</f>
        <v>2</v>
      </c>
      <c r="E1824" s="7">
        <f>IF(O1824&gt;0,RANK(O1824,(N1824:P1824,Q1824:AE1824)),0)</f>
        <v>1</v>
      </c>
      <c r="F1824" s="7">
        <f>IF(P1824&gt;0,RANK(P1824,(N1824:P1824,Q1824:AE1824)),0)</f>
        <v>0</v>
      </c>
      <c r="G1824" s="1">
        <f t="shared" si="683"/>
        <v>15965</v>
      </c>
      <c r="H1824" s="2">
        <f t="shared" si="684"/>
        <v>2.6883350003872954E-2</v>
      </c>
      <c r="I1824" s="2"/>
      <c r="J1824" s="2">
        <f t="shared" si="686"/>
        <v>0.4667599543328248</v>
      </c>
      <c r="K1824" s="2">
        <f t="shared" si="687"/>
        <v>0.49364330433669773</v>
      </c>
      <c r="L1824" s="2">
        <f t="shared" si="688"/>
        <v>0</v>
      </c>
      <c r="M1824" s="2">
        <f t="shared" si="689"/>
        <v>3.959674133047747E-2</v>
      </c>
      <c r="N1824" s="59">
        <v>277191</v>
      </c>
      <c r="O1824" s="59">
        <v>293156</v>
      </c>
      <c r="P1824" s="59"/>
      <c r="Q1824" s="59">
        <v>23515</v>
      </c>
      <c r="R1824" s="59"/>
      <c r="S1824" s="59"/>
      <c r="T1824" s="59"/>
      <c r="U1824" s="59"/>
      <c r="V1824" s="59"/>
      <c r="W1824" s="59"/>
      <c r="X1824" s="59"/>
      <c r="Y1824" s="59"/>
      <c r="Z1824" s="59"/>
      <c r="AA1824" s="59"/>
      <c r="AB1824" s="59"/>
      <c r="AC1824" s="59"/>
      <c r="AD1824" s="59"/>
      <c r="AE1824" s="59"/>
      <c r="AG1824" s="7">
        <f>IF(Q1824&gt;0,RANK(Q1824,(N1824:P1824,Q1824:AE1824)),0)</f>
        <v>3</v>
      </c>
      <c r="AH1824" s="7">
        <f>IF(R1824&gt;0,RANK(R1824,(N1824:P1824,Q1824:AE1824)),0)</f>
        <v>0</v>
      </c>
      <c r="AI1824" s="7">
        <f>IF(T1824&gt;0,RANK(T1824,(N1824:P1824,Q1824:AE1824)),0)</f>
        <v>0</v>
      </c>
      <c r="AJ1824" s="7">
        <f>IF(S1824&gt;0,RANK(S1824,(N1824:P1824,Q1824:AE1824)),0)</f>
        <v>0</v>
      </c>
      <c r="AK1824" s="2">
        <f t="shared" si="690"/>
        <v>3.9596741330477449E-2</v>
      </c>
      <c r="AL1824" s="2">
        <f t="shared" si="691"/>
        <v>0</v>
      </c>
      <c r="AM1824" s="2">
        <f t="shared" si="692"/>
        <v>0</v>
      </c>
      <c r="AN1824" s="2">
        <f t="shared" si="693"/>
        <v>0</v>
      </c>
      <c r="AP1824" t="s">
        <v>2021</v>
      </c>
      <c r="AQ1824" t="s">
        <v>2240</v>
      </c>
      <c r="AR1824" s="57"/>
      <c r="AT1824" s="97">
        <v>42</v>
      </c>
      <c r="AU1824" s="99">
        <v>3</v>
      </c>
      <c r="AV1824" s="103">
        <f t="shared" si="664"/>
        <v>42003</v>
      </c>
      <c r="AX1824" s="7" t="s">
        <v>1370</v>
      </c>
    </row>
    <row r="1825" spans="1:50" hidden="1" outlineLevel="1">
      <c r="A1825" t="s">
        <v>1142</v>
      </c>
      <c r="B1825" t="s">
        <v>2240</v>
      </c>
      <c r="C1825" s="1">
        <f t="shared" si="685"/>
        <v>28101</v>
      </c>
      <c r="D1825" s="7">
        <f>IF(N1825&gt;0, RANK(N1825,(N1825:P1825,Q1825:AE1825)),0)</f>
        <v>2</v>
      </c>
      <c r="E1825" s="7">
        <f>IF(O1825&gt;0,RANK(O1825,(N1825:P1825,Q1825:AE1825)),0)</f>
        <v>1</v>
      </c>
      <c r="F1825" s="7">
        <f>IF(P1825&gt;0,RANK(P1825,(N1825:P1825,Q1825:AE1825)),0)</f>
        <v>0</v>
      </c>
      <c r="G1825" s="1">
        <f t="shared" si="683"/>
        <v>1773</v>
      </c>
      <c r="H1825" s="2">
        <f t="shared" si="684"/>
        <v>6.3093840076865595E-2</v>
      </c>
      <c r="I1825" s="2"/>
      <c r="J1825" s="2">
        <f t="shared" si="686"/>
        <v>0.43436176648517849</v>
      </c>
      <c r="K1825" s="2">
        <f t="shared" si="687"/>
        <v>0.49745560656204407</v>
      </c>
      <c r="L1825" s="2">
        <f t="shared" si="688"/>
        <v>0</v>
      </c>
      <c r="M1825" s="2">
        <f t="shared" si="689"/>
        <v>6.8182626952777492E-2</v>
      </c>
      <c r="N1825" s="59">
        <v>12206</v>
      </c>
      <c r="O1825" s="59">
        <v>13979</v>
      </c>
      <c r="P1825" s="59"/>
      <c r="Q1825" s="59">
        <v>1916</v>
      </c>
      <c r="R1825" s="59"/>
      <c r="S1825" s="59"/>
      <c r="T1825" s="59"/>
      <c r="U1825" s="59"/>
      <c r="V1825" s="59"/>
      <c r="W1825" s="59"/>
      <c r="X1825" s="59"/>
      <c r="Y1825" s="59"/>
      <c r="Z1825" s="59"/>
      <c r="AA1825" s="59"/>
      <c r="AB1825" s="59"/>
      <c r="AC1825" s="59"/>
      <c r="AD1825" s="59"/>
      <c r="AE1825" s="59"/>
      <c r="AG1825" s="7">
        <f>IF(Q1825&gt;0,RANK(Q1825,(N1825:P1825,Q1825:AE1825)),0)</f>
        <v>3</v>
      </c>
      <c r="AH1825" s="7">
        <f>IF(R1825&gt;0,RANK(R1825,(N1825:P1825,Q1825:AE1825)),0)</f>
        <v>0</v>
      </c>
      <c r="AI1825" s="7">
        <f>IF(T1825&gt;0,RANK(T1825,(N1825:P1825,Q1825:AE1825)),0)</f>
        <v>0</v>
      </c>
      <c r="AJ1825" s="7">
        <f>IF(S1825&gt;0,RANK(S1825,(N1825:P1825,Q1825:AE1825)),0)</f>
        <v>0</v>
      </c>
      <c r="AK1825" s="2">
        <f t="shared" si="690"/>
        <v>6.8182626952777478E-2</v>
      </c>
      <c r="AL1825" s="2">
        <f t="shared" si="691"/>
        <v>0</v>
      </c>
      <c r="AM1825" s="2">
        <f t="shared" si="692"/>
        <v>0</v>
      </c>
      <c r="AN1825" s="2">
        <f t="shared" si="693"/>
        <v>0</v>
      </c>
      <c r="AP1825" t="s">
        <v>1142</v>
      </c>
      <c r="AQ1825" t="s">
        <v>2240</v>
      </c>
      <c r="AR1825" s="57"/>
      <c r="AT1825" s="97">
        <v>42</v>
      </c>
      <c r="AU1825" s="99">
        <v>5</v>
      </c>
      <c r="AV1825" s="103">
        <f t="shared" si="664"/>
        <v>42005</v>
      </c>
      <c r="AX1825" s="7" t="s">
        <v>1370</v>
      </c>
    </row>
    <row r="1826" spans="1:50" hidden="1" outlineLevel="1">
      <c r="A1826" t="s">
        <v>2436</v>
      </c>
      <c r="B1826" t="s">
        <v>2240</v>
      </c>
      <c r="C1826" s="1">
        <f t="shared" si="685"/>
        <v>81568</v>
      </c>
      <c r="D1826" s="7">
        <f>IF(N1826&gt;0, RANK(N1826,(N1826:P1826,Q1826:AE1826)),0)</f>
        <v>1</v>
      </c>
      <c r="E1826" s="7">
        <f>IF(O1826&gt;0,RANK(O1826,(N1826:P1826,Q1826:AE1826)),0)</f>
        <v>2</v>
      </c>
      <c r="F1826" s="7">
        <f>IF(P1826&gt;0,RANK(P1826,(N1826:P1826,Q1826:AE1826)),0)</f>
        <v>0</v>
      </c>
      <c r="G1826" s="1">
        <f t="shared" si="683"/>
        <v>11298</v>
      </c>
      <c r="H1826" s="2">
        <f t="shared" si="684"/>
        <v>0.13851020007846215</v>
      </c>
      <c r="I1826" s="2"/>
      <c r="J1826" s="2">
        <f t="shared" si="686"/>
        <v>0.53594546881129856</v>
      </c>
      <c r="K1826" s="2">
        <f t="shared" si="687"/>
        <v>0.39743526873283641</v>
      </c>
      <c r="L1826" s="2">
        <f t="shared" si="688"/>
        <v>0</v>
      </c>
      <c r="M1826" s="2">
        <f t="shared" si="689"/>
        <v>6.6619262455865025E-2</v>
      </c>
      <c r="N1826" s="59">
        <v>43716</v>
      </c>
      <c r="O1826" s="59">
        <v>32418</v>
      </c>
      <c r="P1826" s="59"/>
      <c r="Q1826" s="59">
        <v>5434</v>
      </c>
      <c r="R1826" s="59"/>
      <c r="S1826" s="59"/>
      <c r="T1826" s="59"/>
      <c r="U1826" s="59"/>
      <c r="V1826" s="59"/>
      <c r="W1826" s="59"/>
      <c r="X1826" s="59"/>
      <c r="Y1826" s="59"/>
      <c r="Z1826" s="59"/>
      <c r="AA1826" s="59"/>
      <c r="AB1826" s="59"/>
      <c r="AC1826" s="59"/>
      <c r="AD1826" s="59"/>
      <c r="AE1826" s="59"/>
      <c r="AG1826" s="7">
        <f>IF(Q1826&gt;0,RANK(Q1826,(N1826:P1826,Q1826:AE1826)),0)</f>
        <v>3</v>
      </c>
      <c r="AH1826" s="7">
        <f>IF(R1826&gt;0,RANK(R1826,(N1826:P1826,Q1826:AE1826)),0)</f>
        <v>0</v>
      </c>
      <c r="AI1826" s="7">
        <f>IF(T1826&gt;0,RANK(T1826,(N1826:P1826,Q1826:AE1826)),0)</f>
        <v>0</v>
      </c>
      <c r="AJ1826" s="7">
        <f>IF(S1826&gt;0,RANK(S1826,(N1826:P1826,Q1826:AE1826)),0)</f>
        <v>0</v>
      </c>
      <c r="AK1826" s="2">
        <f t="shared" si="690"/>
        <v>6.6619262455865039E-2</v>
      </c>
      <c r="AL1826" s="2">
        <f t="shared" si="691"/>
        <v>0</v>
      </c>
      <c r="AM1826" s="2">
        <f t="shared" si="692"/>
        <v>0</v>
      </c>
      <c r="AN1826" s="2">
        <f t="shared" si="693"/>
        <v>0</v>
      </c>
      <c r="AP1826" t="s">
        <v>2436</v>
      </c>
      <c r="AQ1826" t="s">
        <v>2240</v>
      </c>
      <c r="AR1826" s="57">
        <v>4</v>
      </c>
      <c r="AT1826" s="97">
        <v>42</v>
      </c>
      <c r="AU1826" s="99">
        <v>7</v>
      </c>
      <c r="AV1826" s="103">
        <f t="shared" si="664"/>
        <v>42007</v>
      </c>
      <c r="AX1826" s="7" t="s">
        <v>1370</v>
      </c>
    </row>
    <row r="1827" spans="1:50" hidden="1" outlineLevel="1">
      <c r="A1827" t="s">
        <v>1710</v>
      </c>
      <c r="B1827" t="s">
        <v>2240</v>
      </c>
      <c r="C1827" s="1">
        <f t="shared" si="685"/>
        <v>18637</v>
      </c>
      <c r="D1827" s="7">
        <f>IF(N1827&gt;0, RANK(N1827,(N1827:P1827,Q1827:AE1827)),0)</f>
        <v>2</v>
      </c>
      <c r="E1827" s="7">
        <f>IF(O1827&gt;0,RANK(O1827,(N1827:P1827,Q1827:AE1827)),0)</f>
        <v>1</v>
      </c>
      <c r="F1827" s="7">
        <f>IF(P1827&gt;0,RANK(P1827,(N1827:P1827,Q1827:AE1827)),0)</f>
        <v>0</v>
      </c>
      <c r="G1827" s="1">
        <f t="shared" si="683"/>
        <v>3403</v>
      </c>
      <c r="H1827" s="2">
        <f t="shared" si="684"/>
        <v>0.1825937650909481</v>
      </c>
      <c r="I1827" s="2"/>
      <c r="J1827" s="2">
        <f t="shared" si="686"/>
        <v>0.3674411117669153</v>
      </c>
      <c r="K1827" s="2">
        <f t="shared" si="687"/>
        <v>0.55003487685786334</v>
      </c>
      <c r="L1827" s="2">
        <f t="shared" si="688"/>
        <v>0</v>
      </c>
      <c r="M1827" s="2">
        <f t="shared" si="689"/>
        <v>8.2524011375221362E-2</v>
      </c>
      <c r="N1827" s="59">
        <v>6848</v>
      </c>
      <c r="O1827" s="59">
        <v>10251</v>
      </c>
      <c r="P1827" s="59"/>
      <c r="Q1827" s="59">
        <v>1538</v>
      </c>
      <c r="R1827" s="59"/>
      <c r="S1827" s="59"/>
      <c r="T1827" s="59"/>
      <c r="U1827" s="59"/>
      <c r="V1827" s="59"/>
      <c r="W1827" s="59"/>
      <c r="X1827" s="59"/>
      <c r="Y1827" s="59"/>
      <c r="Z1827" s="59"/>
      <c r="AA1827" s="59"/>
      <c r="AB1827" s="59"/>
      <c r="AC1827" s="59"/>
      <c r="AD1827" s="59"/>
      <c r="AE1827" s="59"/>
      <c r="AG1827" s="7">
        <f>IF(Q1827&gt;0,RANK(Q1827,(N1827:P1827,Q1827:AE1827)),0)</f>
        <v>3</v>
      </c>
      <c r="AH1827" s="7">
        <f>IF(R1827&gt;0,RANK(R1827,(N1827:P1827,Q1827:AE1827)),0)</f>
        <v>0</v>
      </c>
      <c r="AI1827" s="7">
        <f>IF(T1827&gt;0,RANK(T1827,(N1827:P1827,Q1827:AE1827)),0)</f>
        <v>0</v>
      </c>
      <c r="AJ1827" s="7">
        <f>IF(S1827&gt;0,RANK(S1827,(N1827:P1827,Q1827:AE1827)),0)</f>
        <v>0</v>
      </c>
      <c r="AK1827" s="2">
        <f t="shared" si="690"/>
        <v>8.2524011375221334E-2</v>
      </c>
      <c r="AL1827" s="2">
        <f t="shared" si="691"/>
        <v>0</v>
      </c>
      <c r="AM1827" s="2">
        <f t="shared" si="692"/>
        <v>0</v>
      </c>
      <c r="AN1827" s="2">
        <f t="shared" si="693"/>
        <v>0</v>
      </c>
      <c r="AP1827" t="s">
        <v>1710</v>
      </c>
      <c r="AQ1827" t="s">
        <v>2240</v>
      </c>
      <c r="AR1827" s="57">
        <v>9</v>
      </c>
      <c r="AT1827" s="97">
        <v>42</v>
      </c>
      <c r="AU1827" s="99">
        <v>9</v>
      </c>
      <c r="AV1827" s="103">
        <f t="shared" si="664"/>
        <v>42009</v>
      </c>
      <c r="AX1827" s="7" t="s">
        <v>1370</v>
      </c>
    </row>
    <row r="1828" spans="1:50" hidden="1" outlineLevel="1">
      <c r="A1828" t="s">
        <v>1671</v>
      </c>
      <c r="B1828" t="s">
        <v>2240</v>
      </c>
      <c r="C1828" s="1">
        <f t="shared" si="685"/>
        <v>127759</v>
      </c>
      <c r="D1828" s="7">
        <f>IF(N1828&gt;0, RANK(N1828,(N1828:P1828,Q1828:AE1828)),0)</f>
        <v>2</v>
      </c>
      <c r="E1828" s="7">
        <f>IF(O1828&gt;0,RANK(O1828,(N1828:P1828,Q1828:AE1828)),0)</f>
        <v>1</v>
      </c>
      <c r="F1828" s="7">
        <f>IF(P1828&gt;0,RANK(P1828,(N1828:P1828,Q1828:AE1828)),0)</f>
        <v>0</v>
      </c>
      <c r="G1828" s="1">
        <f t="shared" si="683"/>
        <v>7069</v>
      </c>
      <c r="H1828" s="2">
        <f t="shared" si="684"/>
        <v>5.5330739908734411E-2</v>
      </c>
      <c r="I1828" s="2"/>
      <c r="J1828" s="2">
        <f t="shared" si="686"/>
        <v>0.4460977308839299</v>
      </c>
      <c r="K1828" s="2">
        <f t="shared" si="687"/>
        <v>0.50142847079266428</v>
      </c>
      <c r="L1828" s="2">
        <f t="shared" si="688"/>
        <v>0</v>
      </c>
      <c r="M1828" s="2">
        <f t="shared" si="689"/>
        <v>5.2473798323405818E-2</v>
      </c>
      <c r="N1828" s="59">
        <v>56993</v>
      </c>
      <c r="O1828" s="59">
        <v>64062</v>
      </c>
      <c r="P1828" s="59"/>
      <c r="Q1828" s="59">
        <v>6704</v>
      </c>
      <c r="R1828" s="59"/>
      <c r="S1828" s="59"/>
      <c r="T1828" s="59"/>
      <c r="U1828" s="59"/>
      <c r="V1828" s="59"/>
      <c r="W1828" s="59"/>
      <c r="X1828" s="59"/>
      <c r="Y1828" s="59"/>
      <c r="Z1828" s="59"/>
      <c r="AA1828" s="59"/>
      <c r="AB1828" s="59"/>
      <c r="AC1828" s="59"/>
      <c r="AD1828" s="59"/>
      <c r="AE1828" s="59"/>
      <c r="AG1828" s="7">
        <f>IF(Q1828&gt;0,RANK(Q1828,(N1828:P1828,Q1828:AE1828)),0)</f>
        <v>3</v>
      </c>
      <c r="AH1828" s="7">
        <f>IF(R1828&gt;0,RANK(R1828,(N1828:P1828,Q1828:AE1828)),0)</f>
        <v>0</v>
      </c>
      <c r="AI1828" s="7">
        <f>IF(T1828&gt;0,RANK(T1828,(N1828:P1828,Q1828:AE1828)),0)</f>
        <v>0</v>
      </c>
      <c r="AJ1828" s="7">
        <f>IF(S1828&gt;0,RANK(S1828,(N1828:P1828,Q1828:AE1828)),0)</f>
        <v>0</v>
      </c>
      <c r="AK1828" s="2">
        <f t="shared" si="690"/>
        <v>5.247379832340579E-2</v>
      </c>
      <c r="AL1828" s="2">
        <f t="shared" si="691"/>
        <v>0</v>
      </c>
      <c r="AM1828" s="2">
        <f t="shared" si="692"/>
        <v>0</v>
      </c>
      <c r="AN1828" s="2">
        <f t="shared" si="693"/>
        <v>0</v>
      </c>
      <c r="AP1828" t="s">
        <v>1671</v>
      </c>
      <c r="AQ1828" t="s">
        <v>2240</v>
      </c>
      <c r="AR1828" s="57"/>
      <c r="AT1828" s="97">
        <v>42</v>
      </c>
      <c r="AU1828" s="99">
        <v>11</v>
      </c>
      <c r="AV1828" s="103">
        <f t="shared" si="664"/>
        <v>42011</v>
      </c>
      <c r="AX1828" s="7" t="s">
        <v>1370</v>
      </c>
    </row>
    <row r="1829" spans="1:50" hidden="1" outlineLevel="1">
      <c r="A1829" t="s">
        <v>860</v>
      </c>
      <c r="B1829" t="s">
        <v>2240</v>
      </c>
      <c r="C1829" s="1">
        <f t="shared" si="685"/>
        <v>44714</v>
      </c>
      <c r="D1829" s="7">
        <f>IF(N1829&gt;0, RANK(N1829,(N1829:P1829,Q1829:AE1829)),0)</f>
        <v>2</v>
      </c>
      <c r="E1829" s="7">
        <f>IF(O1829&gt;0,RANK(O1829,(N1829:P1829,Q1829:AE1829)),0)</f>
        <v>1</v>
      </c>
      <c r="F1829" s="7">
        <f>IF(P1829&gt;0,RANK(P1829,(N1829:P1829,Q1829:AE1829)),0)</f>
        <v>0</v>
      </c>
      <c r="G1829" s="1">
        <f t="shared" si="683"/>
        <v>7377</v>
      </c>
      <c r="H1829" s="2">
        <f t="shared" si="684"/>
        <v>0.16498188486827392</v>
      </c>
      <c r="I1829" s="2"/>
      <c r="J1829" s="2">
        <f t="shared" si="686"/>
        <v>0.37929954823992484</v>
      </c>
      <c r="K1829" s="2">
        <f t="shared" si="687"/>
        <v>0.54428143310819876</v>
      </c>
      <c r="L1829" s="2">
        <f t="shared" si="688"/>
        <v>0</v>
      </c>
      <c r="M1829" s="2">
        <f t="shared" si="689"/>
        <v>7.6419018651876391E-2</v>
      </c>
      <c r="N1829" s="59">
        <v>16960</v>
      </c>
      <c r="O1829" s="59">
        <v>24337</v>
      </c>
      <c r="P1829" s="59"/>
      <c r="Q1829" s="59">
        <v>3417</v>
      </c>
      <c r="R1829" s="59"/>
      <c r="S1829" s="59"/>
      <c r="T1829" s="59"/>
      <c r="U1829" s="59"/>
      <c r="V1829" s="59"/>
      <c r="W1829" s="59"/>
      <c r="X1829" s="59"/>
      <c r="Y1829" s="59"/>
      <c r="Z1829" s="59"/>
      <c r="AA1829" s="59"/>
      <c r="AB1829" s="59"/>
      <c r="AC1829" s="59"/>
      <c r="AD1829" s="59"/>
      <c r="AE1829" s="59"/>
      <c r="AG1829" s="7">
        <f>IF(Q1829&gt;0,RANK(Q1829,(N1829:P1829,Q1829:AE1829)),0)</f>
        <v>3</v>
      </c>
      <c r="AH1829" s="7">
        <f>IF(R1829&gt;0,RANK(R1829,(N1829:P1829,Q1829:AE1829)),0)</f>
        <v>0</v>
      </c>
      <c r="AI1829" s="7">
        <f>IF(T1829&gt;0,RANK(T1829,(N1829:P1829,Q1829:AE1829)),0)</f>
        <v>0</v>
      </c>
      <c r="AJ1829" s="7">
        <f>IF(S1829&gt;0,RANK(S1829,(N1829:P1829,Q1829:AE1829)),0)</f>
        <v>0</v>
      </c>
      <c r="AK1829" s="2">
        <f t="shared" si="690"/>
        <v>7.6419018651876364E-2</v>
      </c>
      <c r="AL1829" s="2">
        <f t="shared" si="691"/>
        <v>0</v>
      </c>
      <c r="AM1829" s="2">
        <f t="shared" si="692"/>
        <v>0</v>
      </c>
      <c r="AN1829" s="2">
        <f t="shared" si="693"/>
        <v>0</v>
      </c>
      <c r="AP1829" t="s">
        <v>860</v>
      </c>
      <c r="AQ1829" t="s">
        <v>2240</v>
      </c>
      <c r="AR1829" s="57">
        <v>9</v>
      </c>
      <c r="AT1829" s="97">
        <v>42</v>
      </c>
      <c r="AU1829" s="99">
        <v>13</v>
      </c>
      <c r="AV1829" s="103">
        <f t="shared" si="664"/>
        <v>42013</v>
      </c>
      <c r="AX1829" s="7" t="s">
        <v>1370</v>
      </c>
    </row>
    <row r="1830" spans="1:50" hidden="1" outlineLevel="1">
      <c r="A1830" t="s">
        <v>1208</v>
      </c>
      <c r="B1830" t="s">
        <v>2240</v>
      </c>
      <c r="C1830" s="1">
        <f t="shared" si="685"/>
        <v>22199</v>
      </c>
      <c r="D1830" s="7">
        <f>IF(N1830&gt;0, RANK(N1830,(N1830:P1830,Q1830:AE1830)),0)</f>
        <v>2</v>
      </c>
      <c r="E1830" s="7">
        <f>IF(O1830&gt;0,RANK(O1830,(N1830:P1830,Q1830:AE1830)),0)</f>
        <v>1</v>
      </c>
      <c r="F1830" s="7">
        <f>IF(P1830&gt;0,RANK(P1830,(N1830:P1830,Q1830:AE1830)),0)</f>
        <v>0</v>
      </c>
      <c r="G1830" s="1">
        <f t="shared" si="683"/>
        <v>2716</v>
      </c>
      <c r="H1830" s="2">
        <f t="shared" si="684"/>
        <v>0.12234785350691472</v>
      </c>
      <c r="I1830" s="2"/>
      <c r="J1830" s="2">
        <f t="shared" si="686"/>
        <v>0.40321636109734671</v>
      </c>
      <c r="K1830" s="2">
        <f t="shared" si="687"/>
        <v>0.5255642146042615</v>
      </c>
      <c r="L1830" s="2">
        <f t="shared" si="688"/>
        <v>0</v>
      </c>
      <c r="M1830" s="2">
        <f t="shared" si="689"/>
        <v>7.1219424298391787E-2</v>
      </c>
      <c r="N1830" s="59">
        <v>8951</v>
      </c>
      <c r="O1830" s="59">
        <v>11667</v>
      </c>
      <c r="P1830" s="59"/>
      <c r="Q1830" s="59">
        <v>1581</v>
      </c>
      <c r="R1830" s="59"/>
      <c r="S1830" s="59"/>
      <c r="T1830" s="59"/>
      <c r="U1830" s="59"/>
      <c r="V1830" s="59"/>
      <c r="W1830" s="59"/>
      <c r="X1830" s="59"/>
      <c r="Y1830" s="59"/>
      <c r="Z1830" s="59"/>
      <c r="AA1830" s="59"/>
      <c r="AB1830" s="59"/>
      <c r="AC1830" s="59"/>
      <c r="AD1830" s="59"/>
      <c r="AE1830" s="59"/>
      <c r="AG1830" s="7">
        <f>IF(Q1830&gt;0,RANK(Q1830,(N1830:P1830,Q1830:AE1830)),0)</f>
        <v>3</v>
      </c>
      <c r="AH1830" s="7">
        <f>IF(R1830&gt;0,RANK(R1830,(N1830:P1830,Q1830:AE1830)),0)</f>
        <v>0</v>
      </c>
      <c r="AI1830" s="7">
        <f>IF(T1830&gt;0,RANK(T1830,(N1830:P1830,Q1830:AE1830)),0)</f>
        <v>0</v>
      </c>
      <c r="AJ1830" s="7">
        <f>IF(S1830&gt;0,RANK(S1830,(N1830:P1830,Q1830:AE1830)),0)</f>
        <v>0</v>
      </c>
      <c r="AK1830" s="2">
        <f t="shared" si="690"/>
        <v>7.1219424298391815E-2</v>
      </c>
      <c r="AL1830" s="2">
        <f t="shared" si="691"/>
        <v>0</v>
      </c>
      <c r="AM1830" s="2">
        <f t="shared" si="692"/>
        <v>0</v>
      </c>
      <c r="AN1830" s="2">
        <f t="shared" si="693"/>
        <v>0</v>
      </c>
      <c r="AP1830" t="s">
        <v>1208</v>
      </c>
      <c r="AQ1830" t="s">
        <v>2240</v>
      </c>
      <c r="AR1830" s="57">
        <v>10</v>
      </c>
      <c r="AT1830" s="97">
        <v>42</v>
      </c>
      <c r="AU1830" s="99">
        <v>15</v>
      </c>
      <c r="AV1830" s="103">
        <f t="shared" si="664"/>
        <v>42015</v>
      </c>
      <c r="AX1830" s="7" t="s">
        <v>1370</v>
      </c>
    </row>
    <row r="1831" spans="1:50" hidden="1" outlineLevel="1">
      <c r="A1831" t="s">
        <v>1397</v>
      </c>
      <c r="B1831" t="s">
        <v>2240</v>
      </c>
      <c r="C1831" s="1">
        <f t="shared" si="685"/>
        <v>240050</v>
      </c>
      <c r="D1831" s="7">
        <f>IF(N1831&gt;0, RANK(N1831,(N1831:P1831,Q1831:AE1831)),0)</f>
        <v>2</v>
      </c>
      <c r="E1831" s="7">
        <f>IF(O1831&gt;0,RANK(O1831,(N1831:P1831,Q1831:AE1831)),0)</f>
        <v>1</v>
      </c>
      <c r="F1831" s="7">
        <f>IF(P1831&gt;0,RANK(P1831,(N1831:P1831,Q1831:AE1831)),0)</f>
        <v>0</v>
      </c>
      <c r="G1831" s="1">
        <f t="shared" si="683"/>
        <v>11904</v>
      </c>
      <c r="H1831" s="2">
        <f t="shared" si="684"/>
        <v>4.9589668818996041E-2</v>
      </c>
      <c r="I1831" s="2"/>
      <c r="J1831" s="2">
        <f t="shared" si="686"/>
        <v>0.45765048948135806</v>
      </c>
      <c r="K1831" s="2">
        <f t="shared" si="687"/>
        <v>0.50724015830035407</v>
      </c>
      <c r="L1831" s="2">
        <f t="shared" si="688"/>
        <v>0</v>
      </c>
      <c r="M1831" s="2">
        <f t="shared" si="689"/>
        <v>3.5109352218287926E-2</v>
      </c>
      <c r="N1831" s="59">
        <v>109859</v>
      </c>
      <c r="O1831" s="59">
        <v>121763</v>
      </c>
      <c r="P1831" s="59"/>
      <c r="Q1831" s="59">
        <v>8428</v>
      </c>
      <c r="R1831" s="59"/>
      <c r="S1831" s="59"/>
      <c r="T1831" s="59"/>
      <c r="U1831" s="59"/>
      <c r="V1831" s="59"/>
      <c r="W1831" s="59"/>
      <c r="X1831" s="59"/>
      <c r="Y1831" s="59"/>
      <c r="Z1831" s="59"/>
      <c r="AA1831" s="59"/>
      <c r="AB1831" s="59"/>
      <c r="AC1831" s="59"/>
      <c r="AD1831" s="59"/>
      <c r="AE1831" s="59"/>
      <c r="AG1831" s="7">
        <f>IF(Q1831&gt;0,RANK(Q1831,(N1831:P1831,Q1831:AE1831)),0)</f>
        <v>3</v>
      </c>
      <c r="AH1831" s="7">
        <f>IF(R1831&gt;0,RANK(R1831,(N1831:P1831,Q1831:AE1831)),0)</f>
        <v>0</v>
      </c>
      <c r="AI1831" s="7">
        <f>IF(T1831&gt;0,RANK(T1831,(N1831:P1831,Q1831:AE1831)),0)</f>
        <v>0</v>
      </c>
      <c r="AJ1831" s="7">
        <f>IF(S1831&gt;0,RANK(S1831,(N1831:P1831,Q1831:AE1831)),0)</f>
        <v>0</v>
      </c>
      <c r="AK1831" s="2">
        <f t="shared" si="690"/>
        <v>3.5109352218287856E-2</v>
      </c>
      <c r="AL1831" s="2">
        <f t="shared" si="691"/>
        <v>0</v>
      </c>
      <c r="AM1831" s="2">
        <f t="shared" si="692"/>
        <v>0</v>
      </c>
      <c r="AN1831" s="2">
        <f t="shared" si="693"/>
        <v>0</v>
      </c>
      <c r="AP1831" t="s">
        <v>1397</v>
      </c>
      <c r="AQ1831" t="s">
        <v>2240</v>
      </c>
      <c r="AR1831" s="57">
        <v>8</v>
      </c>
      <c r="AT1831" s="97">
        <v>42</v>
      </c>
      <c r="AU1831" s="99">
        <v>17</v>
      </c>
      <c r="AV1831" s="103">
        <f t="shared" si="664"/>
        <v>42017</v>
      </c>
      <c r="AX1831" s="7" t="s">
        <v>1370</v>
      </c>
    </row>
    <row r="1832" spans="1:50" hidden="1" outlineLevel="1">
      <c r="A1832" t="s">
        <v>1492</v>
      </c>
      <c r="B1832" t="s">
        <v>2240</v>
      </c>
      <c r="C1832" s="1">
        <f t="shared" si="685"/>
        <v>60555</v>
      </c>
      <c r="D1832" s="7">
        <f>IF(N1832&gt;0, RANK(N1832,(N1832:P1832,Q1832:AE1832)),0)</f>
        <v>2</v>
      </c>
      <c r="E1832" s="7">
        <f>IF(O1832&gt;0,RANK(O1832,(N1832:P1832,Q1832:AE1832)),0)</f>
        <v>1</v>
      </c>
      <c r="F1832" s="7">
        <f>IF(P1832&gt;0,RANK(P1832,(N1832:P1832,Q1832:AE1832)),0)</f>
        <v>0</v>
      </c>
      <c r="G1832" s="1">
        <f t="shared" si="683"/>
        <v>6028</v>
      </c>
      <c r="H1832" s="2">
        <f t="shared" si="684"/>
        <v>9.9545867393278836E-2</v>
      </c>
      <c r="I1832" s="2"/>
      <c r="J1832" s="2">
        <f t="shared" si="686"/>
        <v>0.41121294690776977</v>
      </c>
      <c r="K1832" s="2">
        <f t="shared" si="687"/>
        <v>0.51075881430104864</v>
      </c>
      <c r="L1832" s="2">
        <f t="shared" si="688"/>
        <v>0</v>
      </c>
      <c r="M1832" s="2">
        <f t="shared" si="689"/>
        <v>7.8028238791181592E-2</v>
      </c>
      <c r="N1832" s="59">
        <v>24901</v>
      </c>
      <c r="O1832" s="59">
        <v>30929</v>
      </c>
      <c r="P1832" s="59"/>
      <c r="Q1832" s="59">
        <v>4725</v>
      </c>
      <c r="R1832" s="59"/>
      <c r="S1832" s="59"/>
      <c r="T1832" s="59"/>
      <c r="U1832" s="59"/>
      <c r="V1832" s="59"/>
      <c r="W1832" s="59"/>
      <c r="X1832" s="59"/>
      <c r="Y1832" s="59"/>
      <c r="Z1832" s="59"/>
      <c r="AA1832" s="59"/>
      <c r="AB1832" s="59"/>
      <c r="AC1832" s="59"/>
      <c r="AD1832" s="59"/>
      <c r="AE1832" s="59"/>
      <c r="AG1832" s="7">
        <f>IF(Q1832&gt;0,RANK(Q1832,(N1832:P1832,Q1832:AE1832)),0)</f>
        <v>3</v>
      </c>
      <c r="AH1832" s="7">
        <f>IF(R1832&gt;0,RANK(R1832,(N1832:P1832,Q1832:AE1832)),0)</f>
        <v>0</v>
      </c>
      <c r="AI1832" s="7">
        <f>IF(T1832&gt;0,RANK(T1832,(N1832:P1832,Q1832:AE1832)),0)</f>
        <v>0</v>
      </c>
      <c r="AJ1832" s="7">
        <f>IF(S1832&gt;0,RANK(S1832,(N1832:P1832,Q1832:AE1832)),0)</f>
        <v>0</v>
      </c>
      <c r="AK1832" s="2">
        <f t="shared" si="690"/>
        <v>7.8028238791181564E-2</v>
      </c>
      <c r="AL1832" s="2">
        <f t="shared" si="691"/>
        <v>0</v>
      </c>
      <c r="AM1832" s="2">
        <f t="shared" si="692"/>
        <v>0</v>
      </c>
      <c r="AN1832" s="2">
        <f t="shared" si="693"/>
        <v>0</v>
      </c>
      <c r="AP1832" t="s">
        <v>1492</v>
      </c>
      <c r="AQ1832" t="s">
        <v>2240</v>
      </c>
      <c r="AR1832" s="57"/>
      <c r="AT1832" s="97">
        <v>42</v>
      </c>
      <c r="AU1832" s="99">
        <v>19</v>
      </c>
      <c r="AV1832" s="103">
        <f t="shared" si="664"/>
        <v>42019</v>
      </c>
      <c r="AX1832" s="7" t="s">
        <v>1370</v>
      </c>
    </row>
    <row r="1833" spans="1:50" hidden="1" outlineLevel="1">
      <c r="A1833" t="s">
        <v>1835</v>
      </c>
      <c r="B1833" t="s">
        <v>2240</v>
      </c>
      <c r="C1833" s="1">
        <f t="shared" si="685"/>
        <v>66239</v>
      </c>
      <c r="D1833" s="7">
        <f>IF(N1833&gt;0, RANK(N1833,(N1833:P1833,Q1833:AE1833)),0)</f>
        <v>1</v>
      </c>
      <c r="E1833" s="7">
        <f>IF(O1833&gt;0,RANK(O1833,(N1833:P1833,Q1833:AE1833)),0)</f>
        <v>2</v>
      </c>
      <c r="F1833" s="7">
        <f>IF(P1833&gt;0,RANK(P1833,(N1833:P1833,Q1833:AE1833)),0)</f>
        <v>0</v>
      </c>
      <c r="G1833" s="1">
        <f t="shared" si="683"/>
        <v>601</v>
      </c>
      <c r="H1833" s="2">
        <f t="shared" si="684"/>
        <v>9.0732046075574814E-3</v>
      </c>
      <c r="I1833" s="2"/>
      <c r="J1833" s="2">
        <f t="shared" si="686"/>
        <v>0.4768942767855795</v>
      </c>
      <c r="K1833" s="2">
        <f t="shared" si="687"/>
        <v>0.46782107217802199</v>
      </c>
      <c r="L1833" s="2">
        <f t="shared" si="688"/>
        <v>0</v>
      </c>
      <c r="M1833" s="2">
        <f t="shared" si="689"/>
        <v>5.5284651036398513E-2</v>
      </c>
      <c r="N1833" s="59">
        <v>31589</v>
      </c>
      <c r="O1833" s="59">
        <v>30988</v>
      </c>
      <c r="P1833" s="59"/>
      <c r="Q1833" s="59">
        <v>3662</v>
      </c>
      <c r="R1833" s="59"/>
      <c r="S1833" s="59"/>
      <c r="T1833" s="59"/>
      <c r="U1833" s="59"/>
      <c r="V1833" s="59"/>
      <c r="W1833" s="59"/>
      <c r="X1833" s="59"/>
      <c r="Y1833" s="59"/>
      <c r="Z1833" s="59"/>
      <c r="AA1833" s="59"/>
      <c r="AB1833" s="59"/>
      <c r="AC1833" s="59"/>
      <c r="AD1833" s="59"/>
      <c r="AE1833" s="59"/>
      <c r="AG1833" s="7">
        <f>IF(Q1833&gt;0,RANK(Q1833,(N1833:P1833,Q1833:AE1833)),0)</f>
        <v>3</v>
      </c>
      <c r="AH1833" s="7">
        <f>IF(R1833&gt;0,RANK(R1833,(N1833:P1833,Q1833:AE1833)),0)</f>
        <v>0</v>
      </c>
      <c r="AI1833" s="7">
        <f>IF(T1833&gt;0,RANK(T1833,(N1833:P1833,Q1833:AE1833)),0)</f>
        <v>0</v>
      </c>
      <c r="AJ1833" s="7">
        <f>IF(S1833&gt;0,RANK(S1833,(N1833:P1833,Q1833:AE1833)),0)</f>
        <v>0</v>
      </c>
      <c r="AK1833" s="2">
        <f t="shared" si="690"/>
        <v>5.5284651036398499E-2</v>
      </c>
      <c r="AL1833" s="2">
        <f t="shared" si="691"/>
        <v>0</v>
      </c>
      <c r="AM1833" s="2">
        <f t="shared" si="692"/>
        <v>0</v>
      </c>
      <c r="AN1833" s="2">
        <f t="shared" si="693"/>
        <v>0</v>
      </c>
      <c r="AP1833" t="s">
        <v>1835</v>
      </c>
      <c r="AQ1833" t="s">
        <v>2240</v>
      </c>
      <c r="AR1833" s="57"/>
      <c r="AT1833" s="97">
        <v>42</v>
      </c>
      <c r="AU1833" s="99">
        <v>21</v>
      </c>
      <c r="AV1833" s="103">
        <f t="shared" ref="AV1833:AV1889" si="694">1000*AT1833+AU1833</f>
        <v>42021</v>
      </c>
      <c r="AX1833" s="7" t="s">
        <v>1370</v>
      </c>
    </row>
    <row r="1834" spans="1:50" hidden="1" outlineLevel="1">
      <c r="A1834" t="s">
        <v>527</v>
      </c>
      <c r="B1834" t="s">
        <v>2240</v>
      </c>
      <c r="C1834" s="1">
        <f t="shared" si="685"/>
        <v>2610</v>
      </c>
      <c r="D1834" s="7">
        <f>IF(N1834&gt;0, RANK(N1834,(N1834:P1834,Q1834:AE1834)),0)</f>
        <v>2</v>
      </c>
      <c r="E1834" s="7">
        <f>IF(O1834&gt;0,RANK(O1834,(N1834:P1834,Q1834:AE1834)),0)</f>
        <v>1</v>
      </c>
      <c r="F1834" s="7">
        <f>IF(P1834&gt;0,RANK(P1834,(N1834:P1834,Q1834:AE1834)),0)</f>
        <v>0</v>
      </c>
      <c r="G1834" s="1">
        <f t="shared" si="683"/>
        <v>164</v>
      </c>
      <c r="H1834" s="2">
        <f t="shared" si="684"/>
        <v>6.2835249042145588E-2</v>
      </c>
      <c r="I1834" s="2"/>
      <c r="J1834" s="2">
        <f t="shared" si="686"/>
        <v>0.4314176245210728</v>
      </c>
      <c r="K1834" s="2">
        <f t="shared" si="687"/>
        <v>0.4942528735632184</v>
      </c>
      <c r="L1834" s="2">
        <f t="shared" si="688"/>
        <v>0</v>
      </c>
      <c r="M1834" s="2">
        <f t="shared" si="689"/>
        <v>7.4329501915708807E-2</v>
      </c>
      <c r="N1834" s="59">
        <v>1126</v>
      </c>
      <c r="O1834" s="59">
        <v>1290</v>
      </c>
      <c r="P1834" s="59"/>
      <c r="Q1834" s="59">
        <v>194</v>
      </c>
      <c r="R1834" s="59"/>
      <c r="S1834" s="59"/>
      <c r="T1834" s="59"/>
      <c r="U1834" s="59"/>
      <c r="V1834" s="59"/>
      <c r="W1834" s="59"/>
      <c r="X1834" s="59"/>
      <c r="Y1834" s="59"/>
      <c r="Z1834" s="59"/>
      <c r="AA1834" s="59"/>
      <c r="AB1834" s="59"/>
      <c r="AC1834" s="59"/>
      <c r="AD1834" s="59"/>
      <c r="AE1834" s="59"/>
      <c r="AG1834" s="7">
        <f>IF(Q1834&gt;0,RANK(Q1834,(N1834:P1834,Q1834:AE1834)),0)</f>
        <v>3</v>
      </c>
      <c r="AH1834" s="7">
        <f>IF(R1834&gt;0,RANK(R1834,(N1834:P1834,Q1834:AE1834)),0)</f>
        <v>0</v>
      </c>
      <c r="AI1834" s="7">
        <f>IF(T1834&gt;0,RANK(T1834,(N1834:P1834,Q1834:AE1834)),0)</f>
        <v>0</v>
      </c>
      <c r="AJ1834" s="7">
        <f>IF(S1834&gt;0,RANK(S1834,(N1834:P1834,Q1834:AE1834)),0)</f>
        <v>0</v>
      </c>
      <c r="AK1834" s="2">
        <f t="shared" si="690"/>
        <v>7.4329501915708807E-2</v>
      </c>
      <c r="AL1834" s="2">
        <f t="shared" si="691"/>
        <v>0</v>
      </c>
      <c r="AM1834" s="2">
        <f t="shared" si="692"/>
        <v>0</v>
      </c>
      <c r="AN1834" s="2">
        <f t="shared" si="693"/>
        <v>0</v>
      </c>
      <c r="AP1834" t="s">
        <v>527</v>
      </c>
      <c r="AQ1834" t="s">
        <v>2240</v>
      </c>
      <c r="AR1834" s="57">
        <v>5</v>
      </c>
      <c r="AT1834" s="97">
        <v>42</v>
      </c>
      <c r="AU1834" s="99">
        <v>23</v>
      </c>
      <c r="AV1834" s="103">
        <f t="shared" si="694"/>
        <v>42023</v>
      </c>
      <c r="AX1834" s="7" t="s">
        <v>1370</v>
      </c>
    </row>
    <row r="1835" spans="1:50" hidden="1" outlineLevel="1">
      <c r="A1835" t="s">
        <v>1335</v>
      </c>
      <c r="B1835" t="s">
        <v>2240</v>
      </c>
      <c r="C1835" s="1">
        <f t="shared" si="685"/>
        <v>20705</v>
      </c>
      <c r="D1835" s="7">
        <f>IF(N1835&gt;0, RANK(N1835,(N1835:P1835,Q1835:AE1835)),0)</f>
        <v>1</v>
      </c>
      <c r="E1835" s="7">
        <f>IF(O1835&gt;0,RANK(O1835,(N1835:P1835,Q1835:AE1835)),0)</f>
        <v>2</v>
      </c>
      <c r="F1835" s="7">
        <f>IF(P1835&gt;0,RANK(P1835,(N1835:P1835,Q1835:AE1835)),0)</f>
        <v>0</v>
      </c>
      <c r="G1835" s="1">
        <f t="shared" si="683"/>
        <v>1071</v>
      </c>
      <c r="H1835" s="2">
        <f t="shared" si="684"/>
        <v>5.1726636078241968E-2</v>
      </c>
      <c r="I1835" s="2"/>
      <c r="J1835" s="2">
        <f t="shared" si="686"/>
        <v>0.51055300652016422</v>
      </c>
      <c r="K1835" s="2">
        <f t="shared" si="687"/>
        <v>0.45882637044192226</v>
      </c>
      <c r="L1835" s="2">
        <f t="shared" si="688"/>
        <v>0</v>
      </c>
      <c r="M1835" s="2">
        <f t="shared" si="689"/>
        <v>3.0620623037913519E-2</v>
      </c>
      <c r="N1835" s="59">
        <v>10571</v>
      </c>
      <c r="O1835" s="59">
        <v>9500</v>
      </c>
      <c r="P1835" s="59"/>
      <c r="Q1835" s="59">
        <v>634</v>
      </c>
      <c r="R1835" s="59"/>
      <c r="S1835" s="59"/>
      <c r="T1835" s="59"/>
      <c r="U1835" s="59"/>
      <c r="V1835" s="59"/>
      <c r="W1835" s="59"/>
      <c r="X1835" s="59"/>
      <c r="Y1835" s="59"/>
      <c r="Z1835" s="59"/>
      <c r="AA1835" s="59"/>
      <c r="AB1835" s="59"/>
      <c r="AC1835" s="59"/>
      <c r="AD1835" s="59"/>
      <c r="AE1835" s="59"/>
      <c r="AG1835" s="7">
        <f>IF(Q1835&gt;0,RANK(Q1835,(N1835:P1835,Q1835:AE1835)),0)</f>
        <v>3</v>
      </c>
      <c r="AH1835" s="7">
        <f>IF(R1835&gt;0,RANK(R1835,(N1835:P1835,Q1835:AE1835)),0)</f>
        <v>0</v>
      </c>
      <c r="AI1835" s="7">
        <f>IF(T1835&gt;0,RANK(T1835,(N1835:P1835,Q1835:AE1835)),0)</f>
        <v>0</v>
      </c>
      <c r="AJ1835" s="7">
        <f>IF(S1835&gt;0,RANK(S1835,(N1835:P1835,Q1835:AE1835)),0)</f>
        <v>0</v>
      </c>
      <c r="AK1835" s="2">
        <f t="shared" si="690"/>
        <v>3.0620623037913547E-2</v>
      </c>
      <c r="AL1835" s="2">
        <f t="shared" si="691"/>
        <v>0</v>
      </c>
      <c r="AM1835" s="2">
        <f t="shared" si="692"/>
        <v>0</v>
      </c>
      <c r="AN1835" s="2">
        <f t="shared" si="693"/>
        <v>0</v>
      </c>
      <c r="AP1835" t="s">
        <v>1335</v>
      </c>
      <c r="AQ1835" t="s">
        <v>2240</v>
      </c>
      <c r="AR1835" s="57">
        <v>11</v>
      </c>
      <c r="AT1835" s="97">
        <v>42</v>
      </c>
      <c r="AU1835" s="99">
        <v>25</v>
      </c>
      <c r="AV1835" s="103">
        <f t="shared" si="694"/>
        <v>42025</v>
      </c>
      <c r="AX1835" s="7" t="s">
        <v>1370</v>
      </c>
    </row>
    <row r="1836" spans="1:50" hidden="1" outlineLevel="1">
      <c r="A1836" t="s">
        <v>1270</v>
      </c>
      <c r="B1836" t="s">
        <v>2240</v>
      </c>
      <c r="C1836" s="1">
        <f t="shared" si="685"/>
        <v>50595</v>
      </c>
      <c r="D1836" s="7">
        <f>IF(N1836&gt;0, RANK(N1836,(N1836:P1836,Q1836:AE1836)),0)</f>
        <v>1</v>
      </c>
      <c r="E1836" s="7">
        <f>IF(O1836&gt;0,RANK(O1836,(N1836:P1836,Q1836:AE1836)),0)</f>
        <v>2</v>
      </c>
      <c r="F1836" s="7">
        <f>IF(P1836&gt;0,RANK(P1836,(N1836:P1836,Q1836:AE1836)),0)</f>
        <v>0</v>
      </c>
      <c r="G1836" s="1">
        <f t="shared" si="683"/>
        <v>237</v>
      </c>
      <c r="H1836" s="2">
        <f t="shared" si="684"/>
        <v>4.6842573376815891E-3</v>
      </c>
      <c r="I1836" s="2"/>
      <c r="J1836" s="2">
        <f t="shared" si="686"/>
        <v>0.4716473959877458</v>
      </c>
      <c r="K1836" s="2">
        <f t="shared" si="687"/>
        <v>0.46696313865006422</v>
      </c>
      <c r="L1836" s="2">
        <f t="shared" si="688"/>
        <v>0</v>
      </c>
      <c r="M1836" s="2">
        <f t="shared" si="689"/>
        <v>6.1389465362189921E-2</v>
      </c>
      <c r="N1836" s="59">
        <v>23863</v>
      </c>
      <c r="O1836" s="59">
        <v>23626</v>
      </c>
      <c r="P1836" s="59"/>
      <c r="Q1836" s="59">
        <v>3106</v>
      </c>
      <c r="R1836" s="59"/>
      <c r="S1836" s="59"/>
      <c r="T1836" s="59"/>
      <c r="U1836" s="59"/>
      <c r="V1836" s="59"/>
      <c r="W1836" s="59"/>
      <c r="X1836" s="59"/>
      <c r="Y1836" s="59"/>
      <c r="Z1836" s="59"/>
      <c r="AA1836" s="59"/>
      <c r="AB1836" s="59"/>
      <c r="AC1836" s="59"/>
      <c r="AD1836" s="59"/>
      <c r="AE1836" s="59"/>
      <c r="AG1836" s="7">
        <f>IF(Q1836&gt;0,RANK(Q1836,(N1836:P1836,Q1836:AE1836)),0)</f>
        <v>3</v>
      </c>
      <c r="AH1836" s="7">
        <f>IF(R1836&gt;0,RANK(R1836,(N1836:P1836,Q1836:AE1836)),0)</f>
        <v>0</v>
      </c>
      <c r="AI1836" s="7">
        <f>IF(T1836&gt;0,RANK(T1836,(N1836:P1836,Q1836:AE1836)),0)</f>
        <v>0</v>
      </c>
      <c r="AJ1836" s="7">
        <f>IF(S1836&gt;0,RANK(S1836,(N1836:P1836,Q1836:AE1836)),0)</f>
        <v>0</v>
      </c>
      <c r="AK1836" s="2">
        <f t="shared" si="690"/>
        <v>6.1389465362189942E-2</v>
      </c>
      <c r="AL1836" s="2">
        <f t="shared" si="691"/>
        <v>0</v>
      </c>
      <c r="AM1836" s="2">
        <f t="shared" si="692"/>
        <v>0</v>
      </c>
      <c r="AN1836" s="2">
        <f t="shared" si="693"/>
        <v>0</v>
      </c>
      <c r="AP1836" t="s">
        <v>1270</v>
      </c>
      <c r="AQ1836" t="s">
        <v>2240</v>
      </c>
      <c r="AR1836" s="57">
        <v>5</v>
      </c>
      <c r="AT1836" s="97">
        <v>42</v>
      </c>
      <c r="AU1836" s="99">
        <v>27</v>
      </c>
      <c r="AV1836" s="103">
        <f t="shared" si="694"/>
        <v>42027</v>
      </c>
      <c r="AX1836" s="7" t="s">
        <v>1370</v>
      </c>
    </row>
    <row r="1837" spans="1:50" hidden="1" outlineLevel="1">
      <c r="A1837" t="s">
        <v>1097</v>
      </c>
      <c r="B1837" t="s">
        <v>2240</v>
      </c>
      <c r="C1837" s="1">
        <f t="shared" si="685"/>
        <v>167121</v>
      </c>
      <c r="D1837" s="7">
        <f>IF(N1837&gt;0, RANK(N1837,(N1837:P1837,Q1837:AE1837)),0)</f>
        <v>2</v>
      </c>
      <c r="E1837" s="7">
        <f>IF(O1837&gt;0,RANK(O1837,(N1837:P1837,Q1837:AE1837)),0)</f>
        <v>1</v>
      </c>
      <c r="F1837" s="7">
        <f>IF(P1837&gt;0,RANK(P1837,(N1837:P1837,Q1837:AE1837)),0)</f>
        <v>0</v>
      </c>
      <c r="G1837" s="1">
        <f t="shared" si="683"/>
        <v>15633</v>
      </c>
      <c r="H1837" s="2">
        <f t="shared" si="684"/>
        <v>9.3543001777155479E-2</v>
      </c>
      <c r="I1837" s="2"/>
      <c r="J1837" s="2">
        <f t="shared" si="686"/>
        <v>0.42453072923211327</v>
      </c>
      <c r="K1837" s="2">
        <f t="shared" si="687"/>
        <v>0.51807373100926868</v>
      </c>
      <c r="L1837" s="2">
        <f t="shared" si="688"/>
        <v>0</v>
      </c>
      <c r="M1837" s="2">
        <f t="shared" si="689"/>
        <v>5.7395539758618108E-2</v>
      </c>
      <c r="N1837" s="59">
        <v>70948</v>
      </c>
      <c r="O1837" s="59">
        <v>86581</v>
      </c>
      <c r="P1837" s="59"/>
      <c r="Q1837" s="59">
        <v>9592</v>
      </c>
      <c r="R1837" s="59"/>
      <c r="S1837" s="59"/>
      <c r="T1837" s="59"/>
      <c r="U1837" s="59"/>
      <c r="V1837" s="59"/>
      <c r="W1837" s="59"/>
      <c r="X1837" s="59"/>
      <c r="Y1837" s="59"/>
      <c r="Z1837" s="59"/>
      <c r="AA1837" s="59"/>
      <c r="AB1837" s="59"/>
      <c r="AC1837" s="59"/>
      <c r="AD1837" s="59"/>
      <c r="AE1837" s="59"/>
      <c r="AG1837" s="7">
        <f>IF(Q1837&gt;0,RANK(Q1837,(N1837:P1837,Q1837:AE1837)),0)</f>
        <v>3</v>
      </c>
      <c r="AH1837" s="7">
        <f>IF(R1837&gt;0,RANK(R1837,(N1837:P1837,Q1837:AE1837)),0)</f>
        <v>0</v>
      </c>
      <c r="AI1837" s="7">
        <f>IF(T1837&gt;0,RANK(T1837,(N1837:P1837,Q1837:AE1837)),0)</f>
        <v>0</v>
      </c>
      <c r="AJ1837" s="7">
        <f>IF(S1837&gt;0,RANK(S1837,(N1837:P1837,Q1837:AE1837)),0)</f>
        <v>0</v>
      </c>
      <c r="AK1837" s="2">
        <f t="shared" si="690"/>
        <v>5.7395539758618004E-2</v>
      </c>
      <c r="AL1837" s="2">
        <f t="shared" si="691"/>
        <v>0</v>
      </c>
      <c r="AM1837" s="2">
        <f t="shared" si="692"/>
        <v>0</v>
      </c>
      <c r="AN1837" s="2">
        <f t="shared" si="693"/>
        <v>0</v>
      </c>
      <c r="AP1837" t="s">
        <v>1097</v>
      </c>
      <c r="AQ1837" t="s">
        <v>2240</v>
      </c>
      <c r="AR1837" s="57"/>
      <c r="AT1837" s="97">
        <v>42</v>
      </c>
      <c r="AU1837" s="99">
        <v>29</v>
      </c>
      <c r="AV1837" s="103">
        <f t="shared" si="694"/>
        <v>42029</v>
      </c>
      <c r="AX1837" s="7" t="s">
        <v>1370</v>
      </c>
    </row>
    <row r="1838" spans="1:50" hidden="1" outlineLevel="1">
      <c r="A1838" t="s">
        <v>564</v>
      </c>
      <c r="B1838" t="s">
        <v>2240</v>
      </c>
      <c r="C1838" s="1">
        <f t="shared" si="685"/>
        <v>15583</v>
      </c>
      <c r="D1838" s="7">
        <f>IF(N1838&gt;0, RANK(N1838,(N1838:P1838,Q1838:AE1838)),0)</f>
        <v>2</v>
      </c>
      <c r="E1838" s="7">
        <f>IF(O1838&gt;0,RANK(O1838,(N1838:P1838,Q1838:AE1838)),0)</f>
        <v>1</v>
      </c>
      <c r="F1838" s="7">
        <f>IF(P1838&gt;0,RANK(P1838,(N1838:P1838,Q1838:AE1838)),0)</f>
        <v>0</v>
      </c>
      <c r="G1838" s="1">
        <f t="shared" si="683"/>
        <v>1464</v>
      </c>
      <c r="H1838" s="2">
        <f t="shared" si="684"/>
        <v>9.3948533658473984E-2</v>
      </c>
      <c r="I1838" s="2"/>
      <c r="J1838" s="2">
        <f t="shared" si="686"/>
        <v>0.41269331964320094</v>
      </c>
      <c r="K1838" s="2">
        <f t="shared" si="687"/>
        <v>0.50664185330167488</v>
      </c>
      <c r="L1838" s="2">
        <f t="shared" si="688"/>
        <v>0</v>
      </c>
      <c r="M1838" s="2">
        <f t="shared" si="689"/>
        <v>8.0664827055124122E-2</v>
      </c>
      <c r="N1838" s="59">
        <v>6431</v>
      </c>
      <c r="O1838" s="59">
        <v>7895</v>
      </c>
      <c r="P1838" s="59"/>
      <c r="Q1838" s="59">
        <v>1257</v>
      </c>
      <c r="R1838" s="59"/>
      <c r="S1838" s="59"/>
      <c r="T1838" s="59"/>
      <c r="U1838" s="59"/>
      <c r="V1838" s="59"/>
      <c r="W1838" s="59"/>
      <c r="X1838" s="59"/>
      <c r="Y1838" s="59"/>
      <c r="Z1838" s="59"/>
      <c r="AA1838" s="59"/>
      <c r="AB1838" s="59"/>
      <c r="AC1838" s="59"/>
      <c r="AD1838" s="59"/>
      <c r="AE1838" s="59"/>
      <c r="AG1838" s="7">
        <f>IF(Q1838&gt;0,RANK(Q1838,(N1838:P1838,Q1838:AE1838)),0)</f>
        <v>3</v>
      </c>
      <c r="AH1838" s="7">
        <f>IF(R1838&gt;0,RANK(R1838,(N1838:P1838,Q1838:AE1838)),0)</f>
        <v>0</v>
      </c>
      <c r="AI1838" s="7">
        <f>IF(T1838&gt;0,RANK(T1838,(N1838:P1838,Q1838:AE1838)),0)</f>
        <v>0</v>
      </c>
      <c r="AJ1838" s="7">
        <f>IF(S1838&gt;0,RANK(S1838,(N1838:P1838,Q1838:AE1838)),0)</f>
        <v>0</v>
      </c>
      <c r="AK1838" s="2">
        <f t="shared" si="690"/>
        <v>8.0664827055124178E-2</v>
      </c>
      <c r="AL1838" s="2">
        <f t="shared" si="691"/>
        <v>0</v>
      </c>
      <c r="AM1838" s="2">
        <f t="shared" si="692"/>
        <v>0</v>
      </c>
      <c r="AN1838" s="2">
        <f t="shared" si="693"/>
        <v>0</v>
      </c>
      <c r="AP1838" t="s">
        <v>564</v>
      </c>
      <c r="AQ1838" t="s">
        <v>2240</v>
      </c>
      <c r="AR1838" s="57">
        <v>5</v>
      </c>
      <c r="AT1838" s="97">
        <v>42</v>
      </c>
      <c r="AU1838" s="99">
        <v>31</v>
      </c>
      <c r="AV1838" s="103">
        <f t="shared" si="694"/>
        <v>42031</v>
      </c>
      <c r="AX1838" s="7" t="s">
        <v>1370</v>
      </c>
    </row>
    <row r="1839" spans="1:50" hidden="1" outlineLevel="1">
      <c r="A1839" t="s">
        <v>1921</v>
      </c>
      <c r="B1839" t="s">
        <v>2240</v>
      </c>
      <c r="C1839" s="1">
        <f t="shared" si="685"/>
        <v>30609</v>
      </c>
      <c r="D1839" s="7">
        <f>IF(N1839&gt;0, RANK(N1839,(N1839:P1839,Q1839:AE1839)),0)</f>
        <v>1</v>
      </c>
      <c r="E1839" s="7">
        <f>IF(O1839&gt;0,RANK(O1839,(N1839:P1839,Q1839:AE1839)),0)</f>
        <v>2</v>
      </c>
      <c r="F1839" s="7">
        <f>IF(P1839&gt;0,RANK(P1839,(N1839:P1839,Q1839:AE1839)),0)</f>
        <v>0</v>
      </c>
      <c r="G1839" s="1">
        <f t="shared" si="683"/>
        <v>492</v>
      </c>
      <c r="H1839" s="2">
        <f t="shared" si="684"/>
        <v>1.6073703812604135E-2</v>
      </c>
      <c r="I1839" s="2"/>
      <c r="J1839" s="2">
        <f t="shared" si="686"/>
        <v>0.46548400797151163</v>
      </c>
      <c r="K1839" s="2">
        <f t="shared" si="687"/>
        <v>0.44941030415890754</v>
      </c>
      <c r="L1839" s="2">
        <f t="shared" si="688"/>
        <v>0</v>
      </c>
      <c r="M1839" s="2">
        <f t="shared" si="689"/>
        <v>8.5105687869580782E-2</v>
      </c>
      <c r="N1839" s="59">
        <v>14248</v>
      </c>
      <c r="O1839" s="59">
        <v>13756</v>
      </c>
      <c r="P1839" s="59"/>
      <c r="Q1839" s="59">
        <v>2605</v>
      </c>
      <c r="R1839" s="59"/>
      <c r="S1839" s="59"/>
      <c r="T1839" s="59"/>
      <c r="U1839" s="59"/>
      <c r="V1839" s="59"/>
      <c r="W1839" s="59"/>
      <c r="X1839" s="59"/>
      <c r="Y1839" s="59"/>
      <c r="Z1839" s="59"/>
      <c r="AA1839" s="59"/>
      <c r="AB1839" s="59"/>
      <c r="AC1839" s="59"/>
      <c r="AD1839" s="59"/>
      <c r="AE1839" s="59"/>
      <c r="AG1839" s="7">
        <f>IF(Q1839&gt;0,RANK(Q1839,(N1839:P1839,Q1839:AE1839)),0)</f>
        <v>3</v>
      </c>
      <c r="AH1839" s="7">
        <f>IF(R1839&gt;0,RANK(R1839,(N1839:P1839,Q1839:AE1839)),0)</f>
        <v>0</v>
      </c>
      <c r="AI1839" s="7">
        <f>IF(T1839&gt;0,RANK(T1839,(N1839:P1839,Q1839:AE1839)),0)</f>
        <v>0</v>
      </c>
      <c r="AJ1839" s="7">
        <f>IF(S1839&gt;0,RANK(S1839,(N1839:P1839,Q1839:AE1839)),0)</f>
        <v>0</v>
      </c>
      <c r="AK1839" s="2">
        <f t="shared" si="690"/>
        <v>8.5105687869580837E-2</v>
      </c>
      <c r="AL1839" s="2">
        <f t="shared" si="691"/>
        <v>0</v>
      </c>
      <c r="AM1839" s="2">
        <f t="shared" si="692"/>
        <v>0</v>
      </c>
      <c r="AN1839" s="2">
        <f t="shared" si="693"/>
        <v>0</v>
      </c>
      <c r="AP1839" t="s">
        <v>1921</v>
      </c>
      <c r="AQ1839" t="s">
        <v>2240</v>
      </c>
      <c r="AR1839" s="57"/>
      <c r="AT1839" s="97">
        <v>42</v>
      </c>
      <c r="AU1839" s="99">
        <v>33</v>
      </c>
      <c r="AV1839" s="103">
        <f t="shared" si="694"/>
        <v>42033</v>
      </c>
      <c r="AX1839" s="7" t="s">
        <v>1370</v>
      </c>
    </row>
    <row r="1840" spans="1:50" hidden="1" outlineLevel="1">
      <c r="A1840" t="s">
        <v>466</v>
      </c>
      <c r="B1840" t="s">
        <v>2240</v>
      </c>
      <c r="C1840" s="1">
        <f t="shared" si="685"/>
        <v>12278</v>
      </c>
      <c r="D1840" s="7">
        <f>IF(N1840&gt;0, RANK(N1840,(N1840:P1840,Q1840:AE1840)),0)</f>
        <v>1</v>
      </c>
      <c r="E1840" s="7">
        <f>IF(O1840&gt;0,RANK(O1840,(N1840:P1840,Q1840:AE1840)),0)</f>
        <v>2</v>
      </c>
      <c r="F1840" s="7">
        <f>IF(P1840&gt;0,RANK(P1840,(N1840:P1840,Q1840:AE1840)),0)</f>
        <v>0</v>
      </c>
      <c r="G1840" s="1">
        <f t="shared" si="683"/>
        <v>874</v>
      </c>
      <c r="H1840" s="2">
        <f t="shared" si="684"/>
        <v>7.1184231959602537E-2</v>
      </c>
      <c r="I1840" s="2"/>
      <c r="J1840" s="2">
        <f t="shared" si="686"/>
        <v>0.4907151001791823</v>
      </c>
      <c r="K1840" s="2">
        <f t="shared" si="687"/>
        <v>0.41953086821957974</v>
      </c>
      <c r="L1840" s="2">
        <f t="shared" si="688"/>
        <v>0</v>
      </c>
      <c r="M1840" s="2">
        <f t="shared" si="689"/>
        <v>8.975403160123796E-2</v>
      </c>
      <c r="N1840" s="59">
        <v>6025</v>
      </c>
      <c r="O1840" s="59">
        <v>5151</v>
      </c>
      <c r="P1840" s="59"/>
      <c r="Q1840" s="59">
        <v>1102</v>
      </c>
      <c r="R1840" s="59"/>
      <c r="S1840" s="59"/>
      <c r="T1840" s="59"/>
      <c r="U1840" s="59"/>
      <c r="V1840" s="59"/>
      <c r="W1840" s="59"/>
      <c r="X1840" s="59"/>
      <c r="Y1840" s="59"/>
      <c r="Z1840" s="59"/>
      <c r="AA1840" s="59"/>
      <c r="AB1840" s="59"/>
      <c r="AC1840" s="59"/>
      <c r="AD1840" s="59"/>
      <c r="AE1840" s="59"/>
      <c r="AG1840" s="7">
        <f>IF(Q1840&gt;0,RANK(Q1840,(N1840:P1840,Q1840:AE1840)),0)</f>
        <v>3</v>
      </c>
      <c r="AH1840" s="7">
        <f>IF(R1840&gt;0,RANK(R1840,(N1840:P1840,Q1840:AE1840)),0)</f>
        <v>0</v>
      </c>
      <c r="AI1840" s="7">
        <f>IF(T1840&gt;0,RANK(T1840,(N1840:P1840,Q1840:AE1840)),0)</f>
        <v>0</v>
      </c>
      <c r="AJ1840" s="7">
        <f>IF(S1840&gt;0,RANK(S1840,(N1840:P1840,Q1840:AE1840)),0)</f>
        <v>0</v>
      </c>
      <c r="AK1840" s="2">
        <f t="shared" si="690"/>
        <v>8.9754031601237988E-2</v>
      </c>
      <c r="AL1840" s="2">
        <f t="shared" si="691"/>
        <v>0</v>
      </c>
      <c r="AM1840" s="2">
        <f t="shared" si="692"/>
        <v>0</v>
      </c>
      <c r="AN1840" s="2">
        <f t="shared" si="693"/>
        <v>0</v>
      </c>
      <c r="AP1840" t="s">
        <v>466</v>
      </c>
      <c r="AQ1840" t="s">
        <v>2240</v>
      </c>
      <c r="AR1840" s="57">
        <v>5</v>
      </c>
      <c r="AT1840" s="97">
        <v>42</v>
      </c>
      <c r="AU1840" s="99">
        <v>35</v>
      </c>
      <c r="AV1840" s="103">
        <f t="shared" si="694"/>
        <v>42035</v>
      </c>
      <c r="AX1840" s="7" t="s">
        <v>1370</v>
      </c>
    </row>
    <row r="1841" spans="1:50" hidden="1" outlineLevel="1">
      <c r="A1841" t="s">
        <v>803</v>
      </c>
      <c r="B1841" t="s">
        <v>2240</v>
      </c>
      <c r="C1841" s="1">
        <f t="shared" si="685"/>
        <v>23558</v>
      </c>
      <c r="D1841" s="7">
        <f>IF(N1841&gt;0, RANK(N1841,(N1841:P1841,Q1841:AE1841)),0)</f>
        <v>2</v>
      </c>
      <c r="E1841" s="7">
        <f>IF(O1841&gt;0,RANK(O1841,(N1841:P1841,Q1841:AE1841)),0)</f>
        <v>1</v>
      </c>
      <c r="F1841" s="7">
        <f>IF(P1841&gt;0,RANK(P1841,(N1841:P1841,Q1841:AE1841)),0)</f>
        <v>0</v>
      </c>
      <c r="G1841" s="1">
        <f t="shared" si="683"/>
        <v>698</v>
      </c>
      <c r="H1841" s="2">
        <f t="shared" si="684"/>
        <v>2.9629000764071652E-2</v>
      </c>
      <c r="I1841" s="2"/>
      <c r="J1841" s="2">
        <f t="shared" si="686"/>
        <v>0.45903726971729347</v>
      </c>
      <c r="K1841" s="2">
        <f t="shared" si="687"/>
        <v>0.48866627048136513</v>
      </c>
      <c r="L1841" s="2">
        <f t="shared" si="688"/>
        <v>0</v>
      </c>
      <c r="M1841" s="2">
        <f t="shared" si="689"/>
        <v>5.2296459801341344E-2</v>
      </c>
      <c r="N1841" s="59">
        <v>10814</v>
      </c>
      <c r="O1841" s="59">
        <v>11512</v>
      </c>
      <c r="P1841" s="59"/>
      <c r="Q1841" s="59">
        <v>1232</v>
      </c>
      <c r="R1841" s="59"/>
      <c r="S1841" s="59"/>
      <c r="T1841" s="59"/>
      <c r="U1841" s="59"/>
      <c r="V1841" s="59"/>
      <c r="W1841" s="59"/>
      <c r="X1841" s="59"/>
      <c r="Y1841" s="59"/>
      <c r="Z1841" s="59"/>
      <c r="AA1841" s="59"/>
      <c r="AB1841" s="59"/>
      <c r="AC1841" s="59"/>
      <c r="AD1841" s="59"/>
      <c r="AE1841" s="59"/>
      <c r="AG1841" s="7">
        <f>IF(Q1841&gt;0,RANK(Q1841,(N1841:P1841,Q1841:AE1841)),0)</f>
        <v>3</v>
      </c>
      <c r="AH1841" s="7">
        <f>IF(R1841&gt;0,RANK(R1841,(N1841:P1841,Q1841:AE1841)),0)</f>
        <v>0</v>
      </c>
      <c r="AI1841" s="7">
        <f>IF(T1841&gt;0,RANK(T1841,(N1841:P1841,Q1841:AE1841)),0)</f>
        <v>0</v>
      </c>
      <c r="AJ1841" s="7">
        <f>IF(S1841&gt;0,RANK(S1841,(N1841:P1841,Q1841:AE1841)),0)</f>
        <v>0</v>
      </c>
      <c r="AK1841" s="2">
        <f t="shared" si="690"/>
        <v>5.2296459801341372E-2</v>
      </c>
      <c r="AL1841" s="2">
        <f t="shared" si="691"/>
        <v>0</v>
      </c>
      <c r="AM1841" s="2">
        <f t="shared" si="692"/>
        <v>0</v>
      </c>
      <c r="AN1841" s="2">
        <f t="shared" si="693"/>
        <v>0</v>
      </c>
      <c r="AP1841" t="s">
        <v>803</v>
      </c>
      <c r="AQ1841" t="s">
        <v>2240</v>
      </c>
      <c r="AR1841" s="57">
        <v>11</v>
      </c>
      <c r="AT1841" s="97">
        <v>42</v>
      </c>
      <c r="AU1841" s="99">
        <v>37</v>
      </c>
      <c r="AV1841" s="103">
        <f t="shared" si="694"/>
        <v>42037</v>
      </c>
      <c r="AX1841" s="7" t="s">
        <v>1370</v>
      </c>
    </row>
    <row r="1842" spans="1:50" hidden="1" outlineLevel="1">
      <c r="A1842" t="s">
        <v>673</v>
      </c>
      <c r="B1842" t="s">
        <v>2240</v>
      </c>
      <c r="C1842" s="1">
        <f t="shared" si="685"/>
        <v>32956</v>
      </c>
      <c r="D1842" s="7">
        <f>IF(N1842&gt;0, RANK(N1842,(N1842:P1842,Q1842:AE1842)),0)</f>
        <v>2</v>
      </c>
      <c r="E1842" s="7">
        <f>IF(O1842&gt;0,RANK(O1842,(N1842:P1842,Q1842:AE1842)),0)</f>
        <v>1</v>
      </c>
      <c r="F1842" s="7">
        <f>IF(P1842&gt;0,RANK(P1842,(N1842:P1842,Q1842:AE1842)),0)</f>
        <v>0</v>
      </c>
      <c r="G1842" s="1">
        <f t="shared" si="683"/>
        <v>2608</v>
      </c>
      <c r="H1842" s="2">
        <f t="shared" si="684"/>
        <v>7.9135817453574467E-2</v>
      </c>
      <c r="I1842" s="2"/>
      <c r="J1842" s="2">
        <f t="shared" si="686"/>
        <v>0.42395921835174172</v>
      </c>
      <c r="K1842" s="2">
        <f t="shared" si="687"/>
        <v>0.50309503580531623</v>
      </c>
      <c r="L1842" s="2">
        <f t="shared" si="688"/>
        <v>0</v>
      </c>
      <c r="M1842" s="2">
        <f t="shared" si="689"/>
        <v>7.2945745842942E-2</v>
      </c>
      <c r="N1842" s="59">
        <v>13972</v>
      </c>
      <c r="O1842" s="59">
        <v>16580</v>
      </c>
      <c r="P1842" s="59"/>
      <c r="Q1842" s="59">
        <v>2404</v>
      </c>
      <c r="R1842" s="59"/>
      <c r="S1842" s="59"/>
      <c r="T1842" s="59"/>
      <c r="U1842" s="59"/>
      <c r="V1842" s="59"/>
      <c r="W1842" s="59"/>
      <c r="X1842" s="59"/>
      <c r="Y1842" s="59"/>
      <c r="Z1842" s="59"/>
      <c r="AA1842" s="59"/>
      <c r="AB1842" s="59"/>
      <c r="AC1842" s="59"/>
      <c r="AD1842" s="59"/>
      <c r="AE1842" s="59"/>
      <c r="AG1842" s="7">
        <f>IF(Q1842&gt;0,RANK(Q1842,(N1842:P1842,Q1842:AE1842)),0)</f>
        <v>3</v>
      </c>
      <c r="AH1842" s="7">
        <f>IF(R1842&gt;0,RANK(R1842,(N1842:P1842,Q1842:AE1842)),0)</f>
        <v>0</v>
      </c>
      <c r="AI1842" s="7">
        <f>IF(T1842&gt;0,RANK(T1842,(N1842:P1842,Q1842:AE1842)),0)</f>
        <v>0</v>
      </c>
      <c r="AJ1842" s="7">
        <f>IF(S1842&gt;0,RANK(S1842,(N1842:P1842,Q1842:AE1842)),0)</f>
        <v>0</v>
      </c>
      <c r="AK1842" s="2">
        <f t="shared" si="690"/>
        <v>7.2945745842942111E-2</v>
      </c>
      <c r="AL1842" s="2">
        <f t="shared" si="691"/>
        <v>0</v>
      </c>
      <c r="AM1842" s="2">
        <f t="shared" si="692"/>
        <v>0</v>
      </c>
      <c r="AN1842" s="2">
        <f t="shared" si="693"/>
        <v>0</v>
      </c>
      <c r="AP1842" t="s">
        <v>673</v>
      </c>
      <c r="AQ1842" t="s">
        <v>2240</v>
      </c>
      <c r="AR1842" s="57"/>
      <c r="AT1842" s="97">
        <v>42</v>
      </c>
      <c r="AU1842" s="99">
        <v>39</v>
      </c>
      <c r="AV1842" s="103">
        <f t="shared" si="694"/>
        <v>42039</v>
      </c>
      <c r="AX1842" s="7" t="s">
        <v>1370</v>
      </c>
    </row>
    <row r="1843" spans="1:50" hidden="1" outlineLevel="1">
      <c r="A1843" t="s">
        <v>972</v>
      </c>
      <c r="B1843" t="s">
        <v>2240</v>
      </c>
      <c r="C1843" s="1">
        <f t="shared" si="685"/>
        <v>81757</v>
      </c>
      <c r="D1843" s="7">
        <f>IF(N1843&gt;0, RANK(N1843,(N1843:P1843,Q1843:AE1843)),0)</f>
        <v>2</v>
      </c>
      <c r="E1843" s="7">
        <f>IF(O1843&gt;0,RANK(O1843,(N1843:P1843,Q1843:AE1843)),0)</f>
        <v>1</v>
      </c>
      <c r="F1843" s="7">
        <f>IF(P1843&gt;0,RANK(P1843,(N1843:P1843,Q1843:AE1843)),0)</f>
        <v>0</v>
      </c>
      <c r="G1843" s="1">
        <f t="shared" si="683"/>
        <v>18132</v>
      </c>
      <c r="H1843" s="2">
        <f t="shared" si="684"/>
        <v>0.22177917487187643</v>
      </c>
      <c r="I1843" s="2"/>
      <c r="J1843" s="2">
        <f t="shared" si="686"/>
        <v>0.36993774233398974</v>
      </c>
      <c r="K1843" s="2">
        <f t="shared" si="687"/>
        <v>0.59171691720586617</v>
      </c>
      <c r="L1843" s="2">
        <f t="shared" si="688"/>
        <v>0</v>
      </c>
      <c r="M1843" s="2">
        <f t="shared" si="689"/>
        <v>3.834534046014404E-2</v>
      </c>
      <c r="N1843" s="59">
        <v>30245</v>
      </c>
      <c r="O1843" s="59">
        <v>48377</v>
      </c>
      <c r="P1843" s="59"/>
      <c r="Q1843" s="59">
        <v>3135</v>
      </c>
      <c r="R1843" s="59"/>
      <c r="S1843" s="59"/>
      <c r="T1843" s="59"/>
      <c r="U1843" s="59"/>
      <c r="V1843" s="59"/>
      <c r="W1843" s="59"/>
      <c r="X1843" s="59"/>
      <c r="Y1843" s="59"/>
      <c r="Z1843" s="59"/>
      <c r="AA1843" s="59"/>
      <c r="AB1843" s="59"/>
      <c r="AC1843" s="59"/>
      <c r="AD1843" s="59"/>
      <c r="AE1843" s="59"/>
      <c r="AG1843" s="7">
        <f>IF(Q1843&gt;0,RANK(Q1843,(N1843:P1843,Q1843:AE1843)),0)</f>
        <v>3</v>
      </c>
      <c r="AH1843" s="7">
        <f>IF(R1843&gt;0,RANK(R1843,(N1843:P1843,Q1843:AE1843)),0)</f>
        <v>0</v>
      </c>
      <c r="AI1843" s="7">
        <f>IF(T1843&gt;0,RANK(T1843,(N1843:P1843,Q1843:AE1843)),0)</f>
        <v>0</v>
      </c>
      <c r="AJ1843" s="7">
        <f>IF(S1843&gt;0,RANK(S1843,(N1843:P1843,Q1843:AE1843)),0)</f>
        <v>0</v>
      </c>
      <c r="AK1843" s="2">
        <f t="shared" si="690"/>
        <v>3.8345340460144088E-2</v>
      </c>
      <c r="AL1843" s="2">
        <f t="shared" si="691"/>
        <v>0</v>
      </c>
      <c r="AM1843" s="2">
        <f t="shared" si="692"/>
        <v>0</v>
      </c>
      <c r="AN1843" s="2">
        <f t="shared" si="693"/>
        <v>0</v>
      </c>
      <c r="AP1843" t="s">
        <v>972</v>
      </c>
      <c r="AQ1843" t="s">
        <v>2240</v>
      </c>
      <c r="AR1843" s="57"/>
      <c r="AT1843" s="97">
        <v>42</v>
      </c>
      <c r="AU1843" s="99">
        <v>41</v>
      </c>
      <c r="AV1843" s="103">
        <f t="shared" si="694"/>
        <v>42041</v>
      </c>
      <c r="AX1843" s="7" t="s">
        <v>1370</v>
      </c>
    </row>
    <row r="1844" spans="1:50" hidden="1" outlineLevel="1">
      <c r="A1844" t="s">
        <v>907</v>
      </c>
      <c r="B1844" t="s">
        <v>2240</v>
      </c>
      <c r="C1844" s="1">
        <f t="shared" si="685"/>
        <v>97010</v>
      </c>
      <c r="D1844" s="7">
        <f>IF(N1844&gt;0, RANK(N1844,(N1844:P1844,Q1844:AE1844)),0)</f>
        <v>2</v>
      </c>
      <c r="E1844" s="7">
        <f>IF(O1844&gt;0,RANK(O1844,(N1844:P1844,Q1844:AE1844)),0)</f>
        <v>1</v>
      </c>
      <c r="F1844" s="7">
        <f>IF(P1844&gt;0,RANK(P1844,(N1844:P1844,Q1844:AE1844)),0)</f>
        <v>0</v>
      </c>
      <c r="G1844" s="1">
        <f t="shared" si="683"/>
        <v>17221</v>
      </c>
      <c r="H1844" s="2">
        <f t="shared" si="684"/>
        <v>0.17751778167199259</v>
      </c>
      <c r="I1844" s="2"/>
      <c r="J1844" s="2">
        <f t="shared" si="686"/>
        <v>0.38323884135656117</v>
      </c>
      <c r="K1844" s="2">
        <f t="shared" si="687"/>
        <v>0.56075662302855378</v>
      </c>
      <c r="L1844" s="2">
        <f t="shared" si="688"/>
        <v>0</v>
      </c>
      <c r="M1844" s="2">
        <f t="shared" si="689"/>
        <v>5.6004535614885054E-2</v>
      </c>
      <c r="N1844" s="59">
        <v>37178</v>
      </c>
      <c r="O1844" s="59">
        <v>54399</v>
      </c>
      <c r="P1844" s="59"/>
      <c r="Q1844" s="59">
        <v>5433</v>
      </c>
      <c r="R1844" s="59"/>
      <c r="S1844" s="59"/>
      <c r="T1844" s="59"/>
      <c r="U1844" s="59"/>
      <c r="V1844" s="59"/>
      <c r="W1844" s="59"/>
      <c r="X1844" s="59"/>
      <c r="Y1844" s="59"/>
      <c r="Z1844" s="59"/>
      <c r="AA1844" s="59"/>
      <c r="AB1844" s="59"/>
      <c r="AC1844" s="59"/>
      <c r="AD1844" s="59"/>
      <c r="AE1844" s="59"/>
      <c r="AG1844" s="7">
        <f>IF(Q1844&gt;0,RANK(Q1844,(N1844:P1844,Q1844:AE1844)),0)</f>
        <v>3</v>
      </c>
      <c r="AH1844" s="7">
        <f>IF(R1844&gt;0,RANK(R1844,(N1844:P1844,Q1844:AE1844)),0)</f>
        <v>0</v>
      </c>
      <c r="AI1844" s="7">
        <f>IF(T1844&gt;0,RANK(T1844,(N1844:P1844,Q1844:AE1844)),0)</f>
        <v>0</v>
      </c>
      <c r="AJ1844" s="7">
        <f>IF(S1844&gt;0,RANK(S1844,(N1844:P1844,Q1844:AE1844)),0)</f>
        <v>0</v>
      </c>
      <c r="AK1844" s="2">
        <f t="shared" si="690"/>
        <v>5.6004535614885061E-2</v>
      </c>
      <c r="AL1844" s="2">
        <f t="shared" si="691"/>
        <v>0</v>
      </c>
      <c r="AM1844" s="2">
        <f t="shared" si="692"/>
        <v>0</v>
      </c>
      <c r="AN1844" s="2">
        <f t="shared" si="693"/>
        <v>0</v>
      </c>
      <c r="AP1844" t="s">
        <v>907</v>
      </c>
      <c r="AQ1844" t="s">
        <v>2240</v>
      </c>
      <c r="AR1844" s="57">
        <v>17</v>
      </c>
      <c r="AT1844" s="97">
        <v>42</v>
      </c>
      <c r="AU1844" s="99">
        <v>43</v>
      </c>
      <c r="AV1844" s="103">
        <f t="shared" si="694"/>
        <v>42043</v>
      </c>
      <c r="AX1844" s="7" t="s">
        <v>1370</v>
      </c>
    </row>
    <row r="1845" spans="1:50" hidden="1" outlineLevel="1">
      <c r="A1845" t="s">
        <v>327</v>
      </c>
      <c r="B1845" t="s">
        <v>2240</v>
      </c>
      <c r="C1845" s="1">
        <f t="shared" si="685"/>
        <v>256229</v>
      </c>
      <c r="D1845" s="7">
        <f>IF(N1845&gt;0, RANK(N1845,(N1845:P1845,Q1845:AE1845)),0)</f>
        <v>2</v>
      </c>
      <c r="E1845" s="7">
        <f>IF(O1845&gt;0,RANK(O1845,(N1845:P1845,Q1845:AE1845)),0)</f>
        <v>1</v>
      </c>
      <c r="F1845" s="7">
        <f>IF(P1845&gt;0,RANK(P1845,(N1845:P1845,Q1845:AE1845)),0)</f>
        <v>0</v>
      </c>
      <c r="G1845" s="1">
        <f t="shared" si="683"/>
        <v>24986</v>
      </c>
      <c r="H1845" s="2">
        <f t="shared" si="684"/>
        <v>9.7514332881914231E-2</v>
      </c>
      <c r="I1845" s="2"/>
      <c r="J1845" s="2">
        <f t="shared" si="686"/>
        <v>0.43415070113062926</v>
      </c>
      <c r="K1845" s="2">
        <f t="shared" si="687"/>
        <v>0.5316650340125435</v>
      </c>
      <c r="L1845" s="2">
        <f t="shared" si="688"/>
        <v>0</v>
      </c>
      <c r="M1845" s="2">
        <f t="shared" si="689"/>
        <v>3.418426485682724E-2</v>
      </c>
      <c r="N1845" s="59">
        <v>111242</v>
      </c>
      <c r="O1845" s="59">
        <v>136228</v>
      </c>
      <c r="P1845" s="59"/>
      <c r="Q1845" s="59">
        <v>8759</v>
      </c>
      <c r="R1845" s="59"/>
      <c r="S1845" s="59"/>
      <c r="T1845" s="59"/>
      <c r="U1845" s="59"/>
      <c r="V1845" s="59"/>
      <c r="W1845" s="59"/>
      <c r="X1845" s="59"/>
      <c r="Y1845" s="59"/>
      <c r="Z1845" s="59"/>
      <c r="AA1845" s="59"/>
      <c r="AB1845" s="59"/>
      <c r="AC1845" s="59"/>
      <c r="AD1845" s="59"/>
      <c r="AE1845" s="59"/>
      <c r="AG1845" s="7">
        <f>IF(Q1845&gt;0,RANK(Q1845,(N1845:P1845,Q1845:AE1845)),0)</f>
        <v>3</v>
      </c>
      <c r="AH1845" s="7">
        <f>IF(R1845&gt;0,RANK(R1845,(N1845:P1845,Q1845:AE1845)),0)</f>
        <v>0</v>
      </c>
      <c r="AI1845" s="7">
        <f>IF(T1845&gt;0,RANK(T1845,(N1845:P1845,Q1845:AE1845)),0)</f>
        <v>0</v>
      </c>
      <c r="AJ1845" s="7">
        <f>IF(S1845&gt;0,RANK(S1845,(N1845:P1845,Q1845:AE1845)),0)</f>
        <v>0</v>
      </c>
      <c r="AK1845" s="2">
        <f t="shared" si="690"/>
        <v>3.4184264856827289E-2</v>
      </c>
      <c r="AL1845" s="2">
        <f t="shared" si="691"/>
        <v>0</v>
      </c>
      <c r="AM1845" s="2">
        <f t="shared" si="692"/>
        <v>0</v>
      </c>
      <c r="AN1845" s="2">
        <f t="shared" si="693"/>
        <v>0</v>
      </c>
      <c r="AP1845" t="s">
        <v>327</v>
      </c>
      <c r="AQ1845" t="s">
        <v>2240</v>
      </c>
      <c r="AR1845" s="57"/>
      <c r="AT1845" s="97">
        <v>42</v>
      </c>
      <c r="AU1845" s="99">
        <v>45</v>
      </c>
      <c r="AV1845" s="103">
        <f t="shared" si="694"/>
        <v>42045</v>
      </c>
      <c r="AX1845" s="7" t="s">
        <v>1370</v>
      </c>
    </row>
    <row r="1846" spans="1:50" hidden="1" outlineLevel="1">
      <c r="A1846" t="s">
        <v>492</v>
      </c>
      <c r="B1846" t="s">
        <v>2240</v>
      </c>
      <c r="C1846" s="1">
        <f t="shared" si="685"/>
        <v>13750</v>
      </c>
      <c r="D1846" s="7">
        <f>IF(N1846&gt;0, RANK(N1846,(N1846:P1846,Q1846:AE1846)),0)</f>
        <v>1</v>
      </c>
      <c r="E1846" s="7">
        <f>IF(O1846&gt;0,RANK(O1846,(N1846:P1846,Q1846:AE1846)),0)</f>
        <v>2</v>
      </c>
      <c r="F1846" s="7">
        <f>IF(P1846&gt;0,RANK(P1846,(N1846:P1846,Q1846:AE1846)),0)</f>
        <v>0</v>
      </c>
      <c r="G1846" s="1">
        <f t="shared" si="683"/>
        <v>472</v>
      </c>
      <c r="H1846" s="2">
        <f t="shared" si="684"/>
        <v>3.4327272727272727E-2</v>
      </c>
      <c r="I1846" s="2"/>
      <c r="J1846" s="2">
        <f t="shared" si="686"/>
        <v>0.48050909090909089</v>
      </c>
      <c r="K1846" s="2">
        <f t="shared" si="687"/>
        <v>0.44618181818181818</v>
      </c>
      <c r="L1846" s="2">
        <f t="shared" si="688"/>
        <v>0</v>
      </c>
      <c r="M1846" s="2">
        <f t="shared" si="689"/>
        <v>7.3309090909090935E-2</v>
      </c>
      <c r="N1846" s="59">
        <v>6607</v>
      </c>
      <c r="O1846" s="59">
        <v>6135</v>
      </c>
      <c r="P1846" s="59"/>
      <c r="Q1846" s="59">
        <v>1008</v>
      </c>
      <c r="R1846" s="59"/>
      <c r="S1846" s="59"/>
      <c r="T1846" s="59"/>
      <c r="U1846" s="59"/>
      <c r="V1846" s="59"/>
      <c r="W1846" s="59"/>
      <c r="X1846" s="59"/>
      <c r="Y1846" s="59"/>
      <c r="Z1846" s="59"/>
      <c r="AA1846" s="59"/>
      <c r="AB1846" s="59"/>
      <c r="AC1846" s="59"/>
      <c r="AD1846" s="59"/>
      <c r="AE1846" s="59"/>
      <c r="AG1846" s="7">
        <f>IF(Q1846&gt;0,RANK(Q1846,(N1846:P1846,Q1846:AE1846)),0)</f>
        <v>3</v>
      </c>
      <c r="AH1846" s="7">
        <f>IF(R1846&gt;0,RANK(R1846,(N1846:P1846,Q1846:AE1846)),0)</f>
        <v>0</v>
      </c>
      <c r="AI1846" s="7">
        <f>IF(T1846&gt;0,RANK(T1846,(N1846:P1846,Q1846:AE1846)),0)</f>
        <v>0</v>
      </c>
      <c r="AJ1846" s="7">
        <f>IF(S1846&gt;0,RANK(S1846,(N1846:P1846,Q1846:AE1846)),0)</f>
        <v>0</v>
      </c>
      <c r="AK1846" s="2">
        <f t="shared" si="690"/>
        <v>7.3309090909090907E-2</v>
      </c>
      <c r="AL1846" s="2">
        <f t="shared" si="691"/>
        <v>0</v>
      </c>
      <c r="AM1846" s="2">
        <f t="shared" si="692"/>
        <v>0</v>
      </c>
      <c r="AN1846" s="2">
        <f t="shared" si="693"/>
        <v>0</v>
      </c>
      <c r="AP1846" t="s">
        <v>492</v>
      </c>
      <c r="AQ1846" t="s">
        <v>2240</v>
      </c>
      <c r="AR1846" s="57">
        <v>5</v>
      </c>
      <c r="AT1846" s="97">
        <v>42</v>
      </c>
      <c r="AU1846" s="99">
        <v>47</v>
      </c>
      <c r="AV1846" s="103">
        <f t="shared" si="694"/>
        <v>42047</v>
      </c>
      <c r="AX1846" s="7" t="s">
        <v>1370</v>
      </c>
    </row>
    <row r="1847" spans="1:50" hidden="1" outlineLevel="1">
      <c r="A1847" t="s">
        <v>1613</v>
      </c>
      <c r="B1847" t="s">
        <v>2240</v>
      </c>
      <c r="C1847" s="1">
        <f t="shared" si="685"/>
        <v>112474</v>
      </c>
      <c r="D1847" s="7">
        <f>IF(N1847&gt;0, RANK(N1847,(N1847:P1847,Q1847:AE1847)),0)</f>
        <v>1</v>
      </c>
      <c r="E1847" s="7">
        <f>IF(O1847&gt;0,RANK(O1847,(N1847:P1847,Q1847:AE1847)),0)</f>
        <v>2</v>
      </c>
      <c r="F1847" s="7">
        <f>IF(P1847&gt;0,RANK(P1847,(N1847:P1847,Q1847:AE1847)),0)</f>
        <v>0</v>
      </c>
      <c r="G1847" s="1">
        <f t="shared" si="683"/>
        <v>2540</v>
      </c>
      <c r="H1847" s="2">
        <f t="shared" si="684"/>
        <v>2.2582996959297261E-2</v>
      </c>
      <c r="I1847" s="2"/>
      <c r="J1847" s="2">
        <f t="shared" si="686"/>
        <v>0.4809555986272383</v>
      </c>
      <c r="K1847" s="2">
        <f t="shared" si="687"/>
        <v>0.45837260166794103</v>
      </c>
      <c r="L1847" s="2">
        <f t="shared" si="688"/>
        <v>0</v>
      </c>
      <c r="M1847" s="2">
        <f t="shared" si="689"/>
        <v>6.0671799704820728E-2</v>
      </c>
      <c r="N1847" s="59">
        <v>54095</v>
      </c>
      <c r="O1847" s="59">
        <v>51555</v>
      </c>
      <c r="P1847" s="59"/>
      <c r="Q1847" s="59">
        <v>6824</v>
      </c>
      <c r="R1847" s="59"/>
      <c r="S1847" s="59"/>
      <c r="T1847" s="59"/>
      <c r="U1847" s="59"/>
      <c r="V1847" s="59"/>
      <c r="W1847" s="59"/>
      <c r="X1847" s="59"/>
      <c r="Y1847" s="59"/>
      <c r="Z1847" s="59"/>
      <c r="AA1847" s="59"/>
      <c r="AB1847" s="59"/>
      <c r="AC1847" s="59"/>
      <c r="AD1847" s="59"/>
      <c r="AE1847" s="59"/>
      <c r="AG1847" s="7">
        <f>IF(Q1847&gt;0,RANK(Q1847,(N1847:P1847,Q1847:AE1847)),0)</f>
        <v>3</v>
      </c>
      <c r="AH1847" s="7">
        <f>IF(R1847&gt;0,RANK(R1847,(N1847:P1847,Q1847:AE1847)),0)</f>
        <v>0</v>
      </c>
      <c r="AI1847" s="7">
        <f>IF(T1847&gt;0,RANK(T1847,(N1847:P1847,Q1847:AE1847)),0)</f>
        <v>0</v>
      </c>
      <c r="AJ1847" s="7">
        <f>IF(S1847&gt;0,RANK(S1847,(N1847:P1847,Q1847:AE1847)),0)</f>
        <v>0</v>
      </c>
      <c r="AK1847" s="2">
        <f t="shared" si="690"/>
        <v>6.0671799704820673E-2</v>
      </c>
      <c r="AL1847" s="2">
        <f t="shared" si="691"/>
        <v>0</v>
      </c>
      <c r="AM1847" s="2">
        <f t="shared" si="692"/>
        <v>0</v>
      </c>
      <c r="AN1847" s="2">
        <f t="shared" si="693"/>
        <v>0</v>
      </c>
      <c r="AP1847" t="s">
        <v>1613</v>
      </c>
      <c r="AQ1847" t="s">
        <v>2240</v>
      </c>
      <c r="AR1847" s="57">
        <v>3</v>
      </c>
      <c r="AT1847" s="97">
        <v>42</v>
      </c>
      <c r="AU1847" s="99">
        <v>49</v>
      </c>
      <c r="AV1847" s="103">
        <f t="shared" si="694"/>
        <v>42049</v>
      </c>
      <c r="AX1847" s="7" t="s">
        <v>1370</v>
      </c>
    </row>
    <row r="1848" spans="1:50" hidden="1" outlineLevel="1">
      <c r="A1848" t="s">
        <v>1177</v>
      </c>
      <c r="B1848" t="s">
        <v>2240</v>
      </c>
      <c r="C1848" s="1">
        <f t="shared" si="685"/>
        <v>51439</v>
      </c>
      <c r="D1848" s="7">
        <f>IF(N1848&gt;0, RANK(N1848,(N1848:P1848,Q1848:AE1848)),0)</f>
        <v>1</v>
      </c>
      <c r="E1848" s="7">
        <f>IF(O1848&gt;0,RANK(O1848,(N1848:P1848,Q1848:AE1848)),0)</f>
        <v>2</v>
      </c>
      <c r="F1848" s="7">
        <f>IF(P1848&gt;0,RANK(P1848,(N1848:P1848,Q1848:AE1848)),0)</f>
        <v>0</v>
      </c>
      <c r="G1848" s="1">
        <f t="shared" si="683"/>
        <v>5449</v>
      </c>
      <c r="H1848" s="2">
        <f t="shared" si="684"/>
        <v>0.10593129726472132</v>
      </c>
      <c r="I1848" s="2"/>
      <c r="J1848" s="2">
        <f t="shared" si="686"/>
        <v>0.5299675343610879</v>
      </c>
      <c r="K1848" s="2">
        <f t="shared" si="687"/>
        <v>0.42403623709636656</v>
      </c>
      <c r="L1848" s="2">
        <f t="shared" si="688"/>
        <v>0</v>
      </c>
      <c r="M1848" s="2">
        <f t="shared" si="689"/>
        <v>4.5996228542545536E-2</v>
      </c>
      <c r="N1848" s="59">
        <v>27261</v>
      </c>
      <c r="O1848" s="59">
        <v>21812</v>
      </c>
      <c r="P1848" s="59"/>
      <c r="Q1848" s="59">
        <v>2366</v>
      </c>
      <c r="R1848" s="59"/>
      <c r="S1848" s="59"/>
      <c r="T1848" s="59"/>
      <c r="U1848" s="59"/>
      <c r="V1848" s="59"/>
      <c r="W1848" s="59"/>
      <c r="X1848" s="59"/>
      <c r="Y1848" s="59"/>
      <c r="Z1848" s="59"/>
      <c r="AA1848" s="59"/>
      <c r="AB1848" s="59"/>
      <c r="AC1848" s="59"/>
      <c r="AD1848" s="59"/>
      <c r="AE1848" s="59"/>
      <c r="AG1848" s="7">
        <f>IF(Q1848&gt;0,RANK(Q1848,(N1848:P1848,Q1848:AE1848)),0)</f>
        <v>3</v>
      </c>
      <c r="AH1848" s="7">
        <f>IF(R1848&gt;0,RANK(R1848,(N1848:P1848,Q1848:AE1848)),0)</f>
        <v>0</v>
      </c>
      <c r="AI1848" s="7">
        <f>IF(T1848&gt;0,RANK(T1848,(N1848:P1848,Q1848:AE1848)),0)</f>
        <v>0</v>
      </c>
      <c r="AJ1848" s="7">
        <f>IF(S1848&gt;0,RANK(S1848,(N1848:P1848,Q1848:AE1848)),0)</f>
        <v>0</v>
      </c>
      <c r="AK1848" s="2">
        <f t="shared" si="690"/>
        <v>4.5996228542545536E-2</v>
      </c>
      <c r="AL1848" s="2">
        <f t="shared" si="691"/>
        <v>0</v>
      </c>
      <c r="AM1848" s="2">
        <f t="shared" si="692"/>
        <v>0</v>
      </c>
      <c r="AN1848" s="2">
        <f t="shared" si="693"/>
        <v>0</v>
      </c>
      <c r="AP1848" t="s">
        <v>1177</v>
      </c>
      <c r="AQ1848" t="s">
        <v>2240</v>
      </c>
      <c r="AR1848" s="57"/>
      <c r="AT1848" s="97">
        <v>42</v>
      </c>
      <c r="AU1848" s="99">
        <v>51</v>
      </c>
      <c r="AV1848" s="103">
        <f t="shared" si="694"/>
        <v>42051</v>
      </c>
      <c r="AX1848" s="7" t="s">
        <v>1370</v>
      </c>
    </row>
    <row r="1849" spans="1:50" hidden="1" outlineLevel="1">
      <c r="A1849" t="s">
        <v>921</v>
      </c>
      <c r="B1849" t="s">
        <v>2240</v>
      </c>
      <c r="C1849" s="1">
        <f t="shared" si="685"/>
        <v>2147</v>
      </c>
      <c r="D1849" s="7">
        <f>IF(N1849&gt;0, RANK(N1849,(N1849:P1849,Q1849:AE1849)),0)</f>
        <v>2</v>
      </c>
      <c r="E1849" s="7">
        <f>IF(O1849&gt;0,RANK(O1849,(N1849:P1849,Q1849:AE1849)),0)</f>
        <v>1</v>
      </c>
      <c r="F1849" s="7">
        <f>IF(P1849&gt;0,RANK(P1849,(N1849:P1849,Q1849:AE1849)),0)</f>
        <v>0</v>
      </c>
      <c r="G1849" s="1">
        <f t="shared" si="683"/>
        <v>157</v>
      </c>
      <c r="H1849" s="2">
        <f t="shared" si="684"/>
        <v>7.3125291103865855E-2</v>
      </c>
      <c r="I1849" s="2"/>
      <c r="J1849" s="2">
        <f t="shared" si="686"/>
        <v>0.43968327899394505</v>
      </c>
      <c r="K1849" s="2">
        <f t="shared" si="687"/>
        <v>0.51280857009781089</v>
      </c>
      <c r="L1849" s="2">
        <f t="shared" si="688"/>
        <v>0</v>
      </c>
      <c r="M1849" s="2">
        <f t="shared" si="689"/>
        <v>4.7508150908244007E-2</v>
      </c>
      <c r="N1849" s="59">
        <v>944</v>
      </c>
      <c r="O1849" s="59">
        <v>1101</v>
      </c>
      <c r="P1849" s="59"/>
      <c r="Q1849" s="59">
        <v>102</v>
      </c>
      <c r="R1849" s="59"/>
      <c r="S1849" s="59"/>
      <c r="T1849" s="59"/>
      <c r="U1849" s="59"/>
      <c r="V1849" s="59"/>
      <c r="W1849" s="59"/>
      <c r="X1849" s="59"/>
      <c r="Y1849" s="59"/>
      <c r="Z1849" s="59"/>
      <c r="AA1849" s="59"/>
      <c r="AB1849" s="59"/>
      <c r="AC1849" s="59"/>
      <c r="AD1849" s="59"/>
      <c r="AE1849" s="59"/>
      <c r="AG1849" s="7">
        <f>IF(Q1849&gt;0,RANK(Q1849,(N1849:P1849,Q1849:AE1849)),0)</f>
        <v>3</v>
      </c>
      <c r="AH1849" s="7">
        <f>IF(R1849&gt;0,RANK(R1849,(N1849:P1849,Q1849:AE1849)),0)</f>
        <v>0</v>
      </c>
      <c r="AI1849" s="7">
        <f>IF(T1849&gt;0,RANK(T1849,(N1849:P1849,Q1849:AE1849)),0)</f>
        <v>0</v>
      </c>
      <c r="AJ1849" s="7">
        <f>IF(S1849&gt;0,RANK(S1849,(N1849:P1849,Q1849:AE1849)),0)</f>
        <v>0</v>
      </c>
      <c r="AK1849" s="2">
        <f t="shared" si="690"/>
        <v>4.7508150908244062E-2</v>
      </c>
      <c r="AL1849" s="2">
        <f t="shared" si="691"/>
        <v>0</v>
      </c>
      <c r="AM1849" s="2">
        <f t="shared" si="692"/>
        <v>0</v>
      </c>
      <c r="AN1849" s="2">
        <f t="shared" si="693"/>
        <v>0</v>
      </c>
      <c r="AP1849" t="s">
        <v>921</v>
      </c>
      <c r="AQ1849" t="s">
        <v>2240</v>
      </c>
      <c r="AR1849" s="57">
        <v>5</v>
      </c>
      <c r="AT1849" s="97">
        <v>42</v>
      </c>
      <c r="AU1849" s="99">
        <v>53</v>
      </c>
      <c r="AV1849" s="103">
        <f t="shared" si="694"/>
        <v>42053</v>
      </c>
      <c r="AX1849" s="7" t="s">
        <v>1370</v>
      </c>
    </row>
    <row r="1850" spans="1:50" hidden="1" outlineLevel="1">
      <c r="A1850" t="s">
        <v>1785</v>
      </c>
      <c r="B1850" t="s">
        <v>2240</v>
      </c>
      <c r="C1850" s="1">
        <f t="shared" si="685"/>
        <v>43111</v>
      </c>
      <c r="D1850" s="7">
        <f>IF(N1850&gt;0, RANK(N1850,(N1850:P1850,Q1850:AE1850)),0)</f>
        <v>2</v>
      </c>
      <c r="E1850" s="7">
        <f>IF(O1850&gt;0,RANK(O1850,(N1850:P1850,Q1850:AE1850)),0)</f>
        <v>1</v>
      </c>
      <c r="F1850" s="7">
        <f>IF(P1850&gt;0,RANK(P1850,(N1850:P1850,Q1850:AE1850)),0)</f>
        <v>0</v>
      </c>
      <c r="G1850" s="1">
        <f t="shared" si="683"/>
        <v>7892</v>
      </c>
      <c r="H1850" s="2">
        <f t="shared" si="684"/>
        <v>0.18306232748022547</v>
      </c>
      <c r="I1850" s="2"/>
      <c r="J1850" s="2">
        <f t="shared" si="686"/>
        <v>0.36586949966365895</v>
      </c>
      <c r="K1850" s="2">
        <f t="shared" si="687"/>
        <v>0.54893182714388444</v>
      </c>
      <c r="L1850" s="2">
        <f t="shared" si="688"/>
        <v>0</v>
      </c>
      <c r="M1850" s="2">
        <f t="shared" si="689"/>
        <v>8.5198673192456664E-2</v>
      </c>
      <c r="N1850" s="59">
        <v>15773</v>
      </c>
      <c r="O1850" s="59">
        <v>23665</v>
      </c>
      <c r="P1850" s="59"/>
      <c r="Q1850" s="59">
        <v>3673</v>
      </c>
      <c r="R1850" s="59"/>
      <c r="S1850" s="59"/>
      <c r="T1850" s="59"/>
      <c r="U1850" s="59"/>
      <c r="V1850" s="59"/>
      <c r="W1850" s="59"/>
      <c r="X1850" s="59"/>
      <c r="Y1850" s="59"/>
      <c r="Z1850" s="59"/>
      <c r="AA1850" s="59"/>
      <c r="AB1850" s="59"/>
      <c r="AC1850" s="59"/>
      <c r="AD1850" s="59"/>
      <c r="AE1850" s="59"/>
      <c r="AG1850" s="7">
        <f>IF(Q1850&gt;0,RANK(Q1850,(N1850:P1850,Q1850:AE1850)),0)</f>
        <v>3</v>
      </c>
      <c r="AH1850" s="7">
        <f>IF(R1850&gt;0,RANK(R1850,(N1850:P1850,Q1850:AE1850)),0)</f>
        <v>0</v>
      </c>
      <c r="AI1850" s="7">
        <f>IF(T1850&gt;0,RANK(T1850,(N1850:P1850,Q1850:AE1850)),0)</f>
        <v>0</v>
      </c>
      <c r="AJ1850" s="7">
        <f>IF(S1850&gt;0,RANK(S1850,(N1850:P1850,Q1850:AE1850)),0)</f>
        <v>0</v>
      </c>
      <c r="AK1850" s="2">
        <f t="shared" si="690"/>
        <v>8.5198673192456678E-2</v>
      </c>
      <c r="AL1850" s="2">
        <f t="shared" si="691"/>
        <v>0</v>
      </c>
      <c r="AM1850" s="2">
        <f t="shared" si="692"/>
        <v>0</v>
      </c>
      <c r="AN1850" s="2">
        <f t="shared" si="693"/>
        <v>0</v>
      </c>
      <c r="AP1850" t="s">
        <v>1785</v>
      </c>
      <c r="AQ1850" t="s">
        <v>2240</v>
      </c>
      <c r="AR1850" s="57">
        <v>9</v>
      </c>
      <c r="AT1850" s="97">
        <v>42</v>
      </c>
      <c r="AU1850" s="99">
        <v>55</v>
      </c>
      <c r="AV1850" s="103">
        <f t="shared" si="694"/>
        <v>42055</v>
      </c>
      <c r="AX1850" s="7" t="s">
        <v>1370</v>
      </c>
    </row>
    <row r="1851" spans="1:50" hidden="1" outlineLevel="1">
      <c r="A1851" t="s">
        <v>1415</v>
      </c>
      <c r="B1851" t="s">
        <v>2240</v>
      </c>
      <c r="C1851" s="1">
        <f t="shared" si="685"/>
        <v>4937</v>
      </c>
      <c r="D1851" s="7">
        <f>IF(N1851&gt;0, RANK(N1851,(N1851:P1851,Q1851:AE1851)),0)</f>
        <v>2</v>
      </c>
      <c r="E1851" s="7">
        <f>IF(O1851&gt;0,RANK(O1851,(N1851:P1851,Q1851:AE1851)),0)</f>
        <v>1</v>
      </c>
      <c r="F1851" s="7">
        <f>IF(P1851&gt;0,RANK(P1851,(N1851:P1851,Q1851:AE1851)),0)</f>
        <v>0</v>
      </c>
      <c r="G1851" s="1">
        <f t="shared" si="683"/>
        <v>898</v>
      </c>
      <c r="H1851" s="2">
        <f t="shared" si="684"/>
        <v>0.18189183714806562</v>
      </c>
      <c r="I1851" s="2"/>
      <c r="J1851" s="2">
        <f t="shared" si="686"/>
        <v>0.38241847275673485</v>
      </c>
      <c r="K1851" s="2">
        <f t="shared" si="687"/>
        <v>0.56431030990480047</v>
      </c>
      <c r="L1851" s="2">
        <f t="shared" si="688"/>
        <v>0</v>
      </c>
      <c r="M1851" s="2">
        <f t="shared" si="689"/>
        <v>5.3271217338464738E-2</v>
      </c>
      <c r="N1851" s="59">
        <v>1888</v>
      </c>
      <c r="O1851" s="59">
        <v>2786</v>
      </c>
      <c r="P1851" s="59"/>
      <c r="Q1851" s="59">
        <v>263</v>
      </c>
      <c r="R1851" s="59"/>
      <c r="S1851" s="59"/>
      <c r="T1851" s="59"/>
      <c r="U1851" s="59"/>
      <c r="V1851" s="59"/>
      <c r="W1851" s="59"/>
      <c r="X1851" s="59"/>
      <c r="Y1851" s="59"/>
      <c r="Z1851" s="59"/>
      <c r="AA1851" s="59"/>
      <c r="AB1851" s="59"/>
      <c r="AC1851" s="59"/>
      <c r="AD1851" s="59"/>
      <c r="AE1851" s="59"/>
      <c r="AG1851" s="7">
        <f>IF(Q1851&gt;0,RANK(Q1851,(N1851:P1851,Q1851:AE1851)),0)</f>
        <v>3</v>
      </c>
      <c r="AH1851" s="7">
        <f>IF(R1851&gt;0,RANK(R1851,(N1851:P1851,Q1851:AE1851)),0)</f>
        <v>0</v>
      </c>
      <c r="AI1851" s="7">
        <f>IF(T1851&gt;0,RANK(T1851,(N1851:P1851,Q1851:AE1851)),0)</f>
        <v>0</v>
      </c>
      <c r="AJ1851" s="7">
        <f>IF(S1851&gt;0,RANK(S1851,(N1851:P1851,Q1851:AE1851)),0)</f>
        <v>0</v>
      </c>
      <c r="AK1851" s="2">
        <f t="shared" si="690"/>
        <v>5.3271217338464655E-2</v>
      </c>
      <c r="AL1851" s="2">
        <f t="shared" si="691"/>
        <v>0</v>
      </c>
      <c r="AM1851" s="2">
        <f t="shared" si="692"/>
        <v>0</v>
      </c>
      <c r="AN1851" s="2">
        <f t="shared" si="693"/>
        <v>0</v>
      </c>
      <c r="AP1851" t="s">
        <v>1415</v>
      </c>
      <c r="AQ1851" t="s">
        <v>2240</v>
      </c>
      <c r="AR1851" s="57">
        <v>9</v>
      </c>
      <c r="AT1851" s="97">
        <v>42</v>
      </c>
      <c r="AU1851" s="99">
        <v>57</v>
      </c>
      <c r="AV1851" s="103">
        <f t="shared" si="694"/>
        <v>42057</v>
      </c>
      <c r="AX1851" s="7" t="s">
        <v>1370</v>
      </c>
    </row>
    <row r="1852" spans="1:50" hidden="1" outlineLevel="1">
      <c r="A1852" t="s">
        <v>1999</v>
      </c>
      <c r="B1852" t="s">
        <v>2240</v>
      </c>
      <c r="C1852" s="1">
        <f t="shared" si="685"/>
        <v>14878</v>
      </c>
      <c r="D1852" s="7">
        <f>IF(N1852&gt;0, RANK(N1852,(N1852:P1852,Q1852:AE1852)),0)</f>
        <v>1</v>
      </c>
      <c r="E1852" s="7">
        <f>IF(O1852&gt;0,RANK(O1852,(N1852:P1852,Q1852:AE1852)),0)</f>
        <v>2</v>
      </c>
      <c r="F1852" s="7">
        <f>IF(P1852&gt;0,RANK(P1852,(N1852:P1852,Q1852:AE1852)),0)</f>
        <v>0</v>
      </c>
      <c r="G1852" s="1">
        <f t="shared" si="683"/>
        <v>2252</v>
      </c>
      <c r="H1852" s="2">
        <f t="shared" si="684"/>
        <v>0.15136443070305147</v>
      </c>
      <c r="I1852" s="2"/>
      <c r="J1852" s="2">
        <f t="shared" si="686"/>
        <v>0.55437558811668231</v>
      </c>
      <c r="K1852" s="2">
        <f t="shared" si="687"/>
        <v>0.40301115741363086</v>
      </c>
      <c r="L1852" s="2">
        <f t="shared" si="688"/>
        <v>0</v>
      </c>
      <c r="M1852" s="2">
        <f t="shared" si="689"/>
        <v>4.2613254469686834E-2</v>
      </c>
      <c r="N1852" s="59">
        <v>8248</v>
      </c>
      <c r="O1852" s="59">
        <v>5996</v>
      </c>
      <c r="P1852" s="59"/>
      <c r="Q1852" s="59">
        <v>634</v>
      </c>
      <c r="R1852" s="59"/>
      <c r="S1852" s="59"/>
      <c r="T1852" s="59"/>
      <c r="U1852" s="59"/>
      <c r="V1852" s="59"/>
      <c r="W1852" s="59"/>
      <c r="X1852" s="59"/>
      <c r="Y1852" s="59"/>
      <c r="Z1852" s="59"/>
      <c r="AA1852" s="59"/>
      <c r="AB1852" s="59"/>
      <c r="AC1852" s="59"/>
      <c r="AD1852" s="59"/>
      <c r="AE1852" s="59"/>
      <c r="AG1852" s="7">
        <f>IF(Q1852&gt;0,RANK(Q1852,(N1852:P1852,Q1852:AE1852)),0)</f>
        <v>3</v>
      </c>
      <c r="AH1852" s="7">
        <f>IF(R1852&gt;0,RANK(R1852,(N1852:P1852,Q1852:AE1852)),0)</f>
        <v>0</v>
      </c>
      <c r="AI1852" s="7">
        <f>IF(T1852&gt;0,RANK(T1852,(N1852:P1852,Q1852:AE1852)),0)</f>
        <v>0</v>
      </c>
      <c r="AJ1852" s="7">
        <f>IF(S1852&gt;0,RANK(S1852,(N1852:P1852,Q1852:AE1852)),0)</f>
        <v>0</v>
      </c>
      <c r="AK1852" s="2">
        <f t="shared" si="690"/>
        <v>4.2613254469686786E-2</v>
      </c>
      <c r="AL1852" s="2">
        <f t="shared" si="691"/>
        <v>0</v>
      </c>
      <c r="AM1852" s="2">
        <f t="shared" si="692"/>
        <v>0</v>
      </c>
      <c r="AN1852" s="2">
        <f t="shared" si="693"/>
        <v>0</v>
      </c>
      <c r="AP1852" t="s">
        <v>1999</v>
      </c>
      <c r="AQ1852" t="s">
        <v>2240</v>
      </c>
      <c r="AR1852" s="57">
        <v>12</v>
      </c>
      <c r="AT1852" s="97">
        <v>42</v>
      </c>
      <c r="AU1852" s="99">
        <v>59</v>
      </c>
      <c r="AV1852" s="103">
        <f t="shared" si="694"/>
        <v>42059</v>
      </c>
      <c r="AX1852" s="7" t="s">
        <v>1370</v>
      </c>
    </row>
    <row r="1853" spans="1:50" hidden="1" outlineLevel="1">
      <c r="A1853" t="s">
        <v>2235</v>
      </c>
      <c r="B1853" t="s">
        <v>2240</v>
      </c>
      <c r="C1853" s="1">
        <f t="shared" si="685"/>
        <v>15432</v>
      </c>
      <c r="D1853" s="7">
        <f>IF(N1853&gt;0, RANK(N1853,(N1853:P1853,Q1853:AE1853)),0)</f>
        <v>2</v>
      </c>
      <c r="E1853" s="7">
        <f>IF(O1853&gt;0,RANK(O1853,(N1853:P1853,Q1853:AE1853)),0)</f>
        <v>1</v>
      </c>
      <c r="F1853" s="7">
        <f>IF(P1853&gt;0,RANK(P1853,(N1853:P1853,Q1853:AE1853)),0)</f>
        <v>0</v>
      </c>
      <c r="G1853" s="1">
        <f t="shared" si="683"/>
        <v>2191</v>
      </c>
      <c r="H1853" s="2">
        <f t="shared" si="684"/>
        <v>0.14197770865733542</v>
      </c>
      <c r="I1853" s="2"/>
      <c r="J1853" s="2">
        <f t="shared" si="686"/>
        <v>0.3881544841886988</v>
      </c>
      <c r="K1853" s="2">
        <f t="shared" si="687"/>
        <v>0.53013219284603419</v>
      </c>
      <c r="L1853" s="2">
        <f t="shared" si="688"/>
        <v>0</v>
      </c>
      <c r="M1853" s="2">
        <f t="shared" si="689"/>
        <v>8.171332296526701E-2</v>
      </c>
      <c r="N1853" s="59">
        <v>5990</v>
      </c>
      <c r="O1853" s="59">
        <v>8181</v>
      </c>
      <c r="P1853" s="59"/>
      <c r="Q1853" s="59">
        <v>1261</v>
      </c>
      <c r="R1853" s="59"/>
      <c r="S1853" s="59"/>
      <c r="T1853" s="59"/>
      <c r="U1853" s="59"/>
      <c r="V1853" s="59"/>
      <c r="W1853" s="59"/>
      <c r="X1853" s="59"/>
      <c r="Y1853" s="59"/>
      <c r="Z1853" s="59"/>
      <c r="AA1853" s="59"/>
      <c r="AB1853" s="59"/>
      <c r="AC1853" s="59"/>
      <c r="AD1853" s="59"/>
      <c r="AE1853" s="59"/>
      <c r="AG1853" s="7">
        <f>IF(Q1853&gt;0,RANK(Q1853,(N1853:P1853,Q1853:AE1853)),0)</f>
        <v>3</v>
      </c>
      <c r="AH1853" s="7">
        <f>IF(R1853&gt;0,RANK(R1853,(N1853:P1853,Q1853:AE1853)),0)</f>
        <v>0</v>
      </c>
      <c r="AI1853" s="7">
        <f>IF(T1853&gt;0,RANK(T1853,(N1853:P1853,Q1853:AE1853)),0)</f>
        <v>0</v>
      </c>
      <c r="AJ1853" s="7">
        <f>IF(S1853&gt;0,RANK(S1853,(N1853:P1853,Q1853:AE1853)),0)</f>
        <v>0</v>
      </c>
      <c r="AK1853" s="2">
        <f t="shared" si="690"/>
        <v>8.1713322965266982E-2</v>
      </c>
      <c r="AL1853" s="2">
        <f t="shared" si="691"/>
        <v>0</v>
      </c>
      <c r="AM1853" s="2">
        <f t="shared" si="692"/>
        <v>0</v>
      </c>
      <c r="AN1853" s="2">
        <f t="shared" si="693"/>
        <v>0</v>
      </c>
      <c r="AP1853" t="s">
        <v>2235</v>
      </c>
      <c r="AQ1853" t="s">
        <v>2240</v>
      </c>
      <c r="AR1853" s="57">
        <v>9</v>
      </c>
      <c r="AT1853" s="97">
        <v>42</v>
      </c>
      <c r="AU1853" s="99">
        <v>61</v>
      </c>
      <c r="AV1853" s="103">
        <f t="shared" si="694"/>
        <v>42061</v>
      </c>
      <c r="AX1853" s="7" t="s">
        <v>1370</v>
      </c>
    </row>
    <row r="1854" spans="1:50" hidden="1" outlineLevel="1">
      <c r="A1854" t="s">
        <v>1563</v>
      </c>
      <c r="B1854" t="s">
        <v>2240</v>
      </c>
      <c r="C1854" s="1">
        <f t="shared" si="685"/>
        <v>33011</v>
      </c>
      <c r="D1854" s="7">
        <f>IF(N1854&gt;0, RANK(N1854,(N1854:P1854,Q1854:AE1854)),0)</f>
        <v>2</v>
      </c>
      <c r="E1854" s="7">
        <f>IF(O1854&gt;0,RANK(O1854,(N1854:P1854,Q1854:AE1854)),0)</f>
        <v>1</v>
      </c>
      <c r="F1854" s="7">
        <f>IF(P1854&gt;0,RANK(P1854,(N1854:P1854,Q1854:AE1854)),0)</f>
        <v>0</v>
      </c>
      <c r="G1854" s="1">
        <f t="shared" si="683"/>
        <v>978</v>
      </c>
      <c r="H1854" s="2">
        <f t="shared" si="684"/>
        <v>2.9626488140316865E-2</v>
      </c>
      <c r="I1854" s="2"/>
      <c r="J1854" s="2">
        <f t="shared" si="686"/>
        <v>0.45433340401684286</v>
      </c>
      <c r="K1854" s="2">
        <f t="shared" si="687"/>
        <v>0.48395989215715973</v>
      </c>
      <c r="L1854" s="2">
        <f t="shared" si="688"/>
        <v>0</v>
      </c>
      <c r="M1854" s="2">
        <f t="shared" si="689"/>
        <v>6.1706703825997411E-2</v>
      </c>
      <c r="N1854" s="59">
        <v>14998</v>
      </c>
      <c r="O1854" s="59">
        <v>15976</v>
      </c>
      <c r="P1854" s="59"/>
      <c r="Q1854" s="59">
        <v>2037</v>
      </c>
      <c r="R1854" s="59"/>
      <c r="S1854" s="59"/>
      <c r="T1854" s="59"/>
      <c r="U1854" s="59"/>
      <c r="V1854" s="59"/>
      <c r="W1854" s="59"/>
      <c r="X1854" s="59"/>
      <c r="Y1854" s="59"/>
      <c r="Z1854" s="59"/>
      <c r="AA1854" s="59"/>
      <c r="AB1854" s="59"/>
      <c r="AC1854" s="59"/>
      <c r="AD1854" s="59"/>
      <c r="AE1854" s="59"/>
      <c r="AG1854" s="7">
        <f>IF(Q1854&gt;0,RANK(Q1854,(N1854:P1854,Q1854:AE1854)),0)</f>
        <v>3</v>
      </c>
      <c r="AH1854" s="7">
        <f>IF(R1854&gt;0,RANK(R1854,(N1854:P1854,Q1854:AE1854)),0)</f>
        <v>0</v>
      </c>
      <c r="AI1854" s="7">
        <f>IF(T1854&gt;0,RANK(T1854,(N1854:P1854,Q1854:AE1854)),0)</f>
        <v>0</v>
      </c>
      <c r="AJ1854" s="7">
        <f>IF(S1854&gt;0,RANK(S1854,(N1854:P1854,Q1854:AE1854)),0)</f>
        <v>0</v>
      </c>
      <c r="AK1854" s="2">
        <f t="shared" si="690"/>
        <v>6.1706703825997397E-2</v>
      </c>
      <c r="AL1854" s="2">
        <f t="shared" si="691"/>
        <v>0</v>
      </c>
      <c r="AM1854" s="2">
        <f t="shared" si="692"/>
        <v>0</v>
      </c>
      <c r="AN1854" s="2">
        <f t="shared" si="693"/>
        <v>0</v>
      </c>
      <c r="AP1854" t="s">
        <v>1563</v>
      </c>
      <c r="AQ1854" t="s">
        <v>2240</v>
      </c>
      <c r="AR1854" s="57"/>
      <c r="AT1854" s="97">
        <v>42</v>
      </c>
      <c r="AU1854" s="99">
        <v>63</v>
      </c>
      <c r="AV1854" s="103">
        <f t="shared" si="694"/>
        <v>42063</v>
      </c>
      <c r="AX1854" s="7" t="s">
        <v>1370</v>
      </c>
    </row>
    <row r="1855" spans="1:50" hidden="1" outlineLevel="1">
      <c r="A1855" t="s">
        <v>1042</v>
      </c>
      <c r="B1855" t="s">
        <v>2240</v>
      </c>
      <c r="C1855" s="1">
        <f t="shared" ref="C1855:C1890" si="695">SUM(N1855:AE1855)</f>
        <v>17646</v>
      </c>
      <c r="D1855" s="7">
        <f>IF(N1855&gt;0, RANK(N1855,(N1855:P1855,Q1855:AE1855)),0)</f>
        <v>2</v>
      </c>
      <c r="E1855" s="7">
        <f>IF(O1855&gt;0,RANK(O1855,(N1855:P1855,Q1855:AE1855)),0)</f>
        <v>1</v>
      </c>
      <c r="F1855" s="7">
        <f>IF(P1855&gt;0,RANK(P1855,(N1855:P1855,Q1855:AE1855)),0)</f>
        <v>0</v>
      </c>
      <c r="G1855" s="1">
        <f t="shared" si="683"/>
        <v>1816</v>
      </c>
      <c r="H1855" s="2">
        <f t="shared" si="684"/>
        <v>0.1029128414371529</v>
      </c>
      <c r="I1855" s="2"/>
      <c r="J1855" s="2">
        <f t="shared" ref="J1855:J1890" si="696">IF($C1855=0,"-",N1855/$C1855)</f>
        <v>0.40275416524991497</v>
      </c>
      <c r="K1855" s="2">
        <f t="shared" ref="K1855:K1890" si="697">IF($C1855=0,"-",O1855/$C1855)</f>
        <v>0.50566700668706788</v>
      </c>
      <c r="L1855" s="2">
        <f t="shared" ref="L1855:L1890" si="698">IF($C1855=0,"-",P1855/$C1855)</f>
        <v>0</v>
      </c>
      <c r="M1855" s="2">
        <f t="shared" ref="M1855:M1886" si="699">IF(C1855=0,"-",(1-J1855-K1855-L1855))</f>
        <v>9.1578828063017204E-2</v>
      </c>
      <c r="N1855" s="59">
        <v>7107</v>
      </c>
      <c r="O1855" s="59">
        <v>8923</v>
      </c>
      <c r="P1855" s="59"/>
      <c r="Q1855" s="59">
        <v>1616</v>
      </c>
      <c r="R1855" s="59"/>
      <c r="S1855" s="59"/>
      <c r="T1855" s="59"/>
      <c r="U1855" s="59"/>
      <c r="V1855" s="59"/>
      <c r="W1855" s="59"/>
      <c r="X1855" s="59"/>
      <c r="Y1855" s="59"/>
      <c r="Z1855" s="59"/>
      <c r="AA1855" s="59"/>
      <c r="AB1855" s="59"/>
      <c r="AC1855" s="59"/>
      <c r="AD1855" s="59"/>
      <c r="AE1855" s="59"/>
      <c r="AG1855" s="7">
        <f>IF(Q1855&gt;0,RANK(Q1855,(N1855:P1855,Q1855:AE1855)),0)</f>
        <v>3</v>
      </c>
      <c r="AH1855" s="7">
        <f>IF(R1855&gt;0,RANK(R1855,(N1855:P1855,Q1855:AE1855)),0)</f>
        <v>0</v>
      </c>
      <c r="AI1855" s="7">
        <f>IF(T1855&gt;0,RANK(T1855,(N1855:P1855,Q1855:AE1855)),0)</f>
        <v>0</v>
      </c>
      <c r="AJ1855" s="7">
        <f>IF(S1855&gt;0,RANK(S1855,(N1855:P1855,Q1855:AE1855)),0)</f>
        <v>0</v>
      </c>
      <c r="AK1855" s="2">
        <f t="shared" ref="AK1855:AK1890" si="700">IF($C1855=0,"-",Q1855/$C1855)</f>
        <v>9.157882806301712E-2</v>
      </c>
      <c r="AL1855" s="2">
        <f t="shared" ref="AL1855:AL1890" si="701">IF($C1855=0,"-",R1855/$C1855)</f>
        <v>0</v>
      </c>
      <c r="AM1855" s="2">
        <f t="shared" ref="AM1855:AM1890" si="702">IF($C1855=0,"-",T1855/$C1855)</f>
        <v>0</v>
      </c>
      <c r="AN1855" s="2">
        <f t="shared" ref="AN1855:AN1890" si="703">IF($C1855=0,"-",S1855/$C1855)</f>
        <v>0</v>
      </c>
      <c r="AP1855" t="s">
        <v>1042</v>
      </c>
      <c r="AQ1855" t="s">
        <v>2240</v>
      </c>
      <c r="AR1855" s="57">
        <v>5</v>
      </c>
      <c r="AT1855" s="97">
        <v>42</v>
      </c>
      <c r="AU1855" s="99">
        <v>65</v>
      </c>
      <c r="AV1855" s="103">
        <f t="shared" si="694"/>
        <v>42065</v>
      </c>
      <c r="AX1855" s="7" t="s">
        <v>1370</v>
      </c>
    </row>
    <row r="1856" spans="1:50" hidden="1" outlineLevel="1">
      <c r="A1856" t="s">
        <v>376</v>
      </c>
      <c r="B1856" t="s">
        <v>2240</v>
      </c>
      <c r="C1856" s="1">
        <f t="shared" si="695"/>
        <v>8316</v>
      </c>
      <c r="D1856" s="7">
        <f>IF(N1856&gt;0, RANK(N1856,(N1856:P1856,Q1856:AE1856)),0)</f>
        <v>2</v>
      </c>
      <c r="E1856" s="7">
        <f>IF(O1856&gt;0,RANK(O1856,(N1856:P1856,Q1856:AE1856)),0)</f>
        <v>1</v>
      </c>
      <c r="F1856" s="7">
        <f>IF(P1856&gt;0,RANK(P1856,(N1856:P1856,Q1856:AE1856)),0)</f>
        <v>0</v>
      </c>
      <c r="G1856" s="1">
        <f t="shared" si="683"/>
        <v>1543</v>
      </c>
      <c r="H1856" s="2">
        <f t="shared" si="684"/>
        <v>0.18554593554593554</v>
      </c>
      <c r="I1856" s="2"/>
      <c r="J1856" s="2">
        <f t="shared" si="696"/>
        <v>0.37518037518037517</v>
      </c>
      <c r="K1856" s="2">
        <f t="shared" si="697"/>
        <v>0.56072631072631074</v>
      </c>
      <c r="L1856" s="2">
        <f t="shared" si="698"/>
        <v>0</v>
      </c>
      <c r="M1856" s="2">
        <f t="shared" si="699"/>
        <v>6.4093314093314091E-2</v>
      </c>
      <c r="N1856" s="59">
        <v>3120</v>
      </c>
      <c r="O1856" s="59">
        <v>4663</v>
      </c>
      <c r="P1856" s="59"/>
      <c r="Q1856" s="59">
        <v>533</v>
      </c>
      <c r="R1856" s="59"/>
      <c r="S1856" s="59"/>
      <c r="T1856" s="59"/>
      <c r="U1856" s="59"/>
      <c r="V1856" s="59"/>
      <c r="W1856" s="59"/>
      <c r="X1856" s="59"/>
      <c r="Y1856" s="59"/>
      <c r="Z1856" s="59"/>
      <c r="AA1856" s="59"/>
      <c r="AB1856" s="59"/>
      <c r="AC1856" s="59"/>
      <c r="AD1856" s="59"/>
      <c r="AE1856" s="59"/>
      <c r="AG1856" s="7">
        <f>IF(Q1856&gt;0,RANK(Q1856,(N1856:P1856,Q1856:AE1856)),0)</f>
        <v>3</v>
      </c>
      <c r="AH1856" s="7">
        <f>IF(R1856&gt;0,RANK(R1856,(N1856:P1856,Q1856:AE1856)),0)</f>
        <v>0</v>
      </c>
      <c r="AI1856" s="7">
        <f>IF(T1856&gt;0,RANK(T1856,(N1856:P1856,Q1856:AE1856)),0)</f>
        <v>0</v>
      </c>
      <c r="AJ1856" s="7">
        <f>IF(S1856&gt;0,RANK(S1856,(N1856:P1856,Q1856:AE1856)),0)</f>
        <v>0</v>
      </c>
      <c r="AK1856" s="2">
        <f t="shared" si="700"/>
        <v>6.4093314093314091E-2</v>
      </c>
      <c r="AL1856" s="2">
        <f t="shared" si="701"/>
        <v>0</v>
      </c>
      <c r="AM1856" s="2">
        <f t="shared" si="702"/>
        <v>0</v>
      </c>
      <c r="AN1856" s="2">
        <f t="shared" si="703"/>
        <v>0</v>
      </c>
      <c r="AP1856" t="s">
        <v>376</v>
      </c>
      <c r="AQ1856" t="s">
        <v>2240</v>
      </c>
      <c r="AR1856" s="57">
        <v>9</v>
      </c>
      <c r="AT1856" s="97">
        <v>42</v>
      </c>
      <c r="AU1856" s="99">
        <v>67</v>
      </c>
      <c r="AV1856" s="103">
        <f t="shared" si="694"/>
        <v>42067</v>
      </c>
      <c r="AX1856" s="7" t="s">
        <v>1370</v>
      </c>
    </row>
    <row r="1857" spans="1:50" hidden="1" outlineLevel="1">
      <c r="A1857" t="s">
        <v>1816</v>
      </c>
      <c r="B1857" t="s">
        <v>2240</v>
      </c>
      <c r="C1857" s="1">
        <f t="shared" si="695"/>
        <v>92189</v>
      </c>
      <c r="D1857" s="7">
        <f>IF(N1857&gt;0, RANK(N1857,(N1857:P1857,Q1857:AE1857)),0)</f>
        <v>1</v>
      </c>
      <c r="E1857" s="7">
        <f>IF(O1857&gt;0,RANK(O1857,(N1857:P1857,Q1857:AE1857)),0)</f>
        <v>2</v>
      </c>
      <c r="F1857" s="7">
        <f>IF(P1857&gt;0,RANK(P1857,(N1857:P1857,Q1857:AE1857)),0)</f>
        <v>0</v>
      </c>
      <c r="G1857" s="1">
        <f t="shared" si="683"/>
        <v>1340</v>
      </c>
      <c r="H1857" s="2">
        <f t="shared" si="684"/>
        <v>1.4535356712839927E-2</v>
      </c>
      <c r="I1857" s="2"/>
      <c r="J1857" s="2">
        <f t="shared" si="696"/>
        <v>0.49191335191834168</v>
      </c>
      <c r="K1857" s="2">
        <f t="shared" si="697"/>
        <v>0.47737799520550173</v>
      </c>
      <c r="L1857" s="2">
        <f t="shared" si="698"/>
        <v>0</v>
      </c>
      <c r="M1857" s="2">
        <f t="shared" si="699"/>
        <v>3.070865287615665E-2</v>
      </c>
      <c r="N1857" s="59">
        <v>45349</v>
      </c>
      <c r="O1857" s="59">
        <v>44009</v>
      </c>
      <c r="P1857" s="59"/>
      <c r="Q1857" s="59">
        <v>2831</v>
      </c>
      <c r="R1857" s="59"/>
      <c r="S1857" s="59"/>
      <c r="T1857" s="59"/>
      <c r="U1857" s="59"/>
      <c r="V1857" s="59"/>
      <c r="W1857" s="59"/>
      <c r="X1857" s="59"/>
      <c r="Y1857" s="59"/>
      <c r="Z1857" s="59"/>
      <c r="AA1857" s="59"/>
      <c r="AB1857" s="59"/>
      <c r="AC1857" s="59"/>
      <c r="AD1857" s="59"/>
      <c r="AE1857" s="59"/>
      <c r="AG1857" s="7">
        <f>IF(Q1857&gt;0,RANK(Q1857,(N1857:P1857,Q1857:AE1857)),0)</f>
        <v>3</v>
      </c>
      <c r="AH1857" s="7">
        <f>IF(R1857&gt;0,RANK(R1857,(N1857:P1857,Q1857:AE1857)),0)</f>
        <v>0</v>
      </c>
      <c r="AI1857" s="7">
        <f>IF(T1857&gt;0,RANK(T1857,(N1857:P1857,Q1857:AE1857)),0)</f>
        <v>0</v>
      </c>
      <c r="AJ1857" s="7">
        <f>IF(S1857&gt;0,RANK(S1857,(N1857:P1857,Q1857:AE1857)),0)</f>
        <v>0</v>
      </c>
      <c r="AK1857" s="2">
        <f t="shared" si="700"/>
        <v>3.0708652876156591E-2</v>
      </c>
      <c r="AL1857" s="2">
        <f t="shared" si="701"/>
        <v>0</v>
      </c>
      <c r="AM1857" s="2">
        <f t="shared" si="702"/>
        <v>0</v>
      </c>
      <c r="AN1857" s="2">
        <f t="shared" si="703"/>
        <v>0</v>
      </c>
      <c r="AP1857" t="s">
        <v>1816</v>
      </c>
      <c r="AQ1857" t="s">
        <v>2240</v>
      </c>
      <c r="AR1857" s="57"/>
      <c r="AT1857" s="97">
        <v>42</v>
      </c>
      <c r="AU1857" s="99">
        <v>69</v>
      </c>
      <c r="AV1857" s="103">
        <f t="shared" si="694"/>
        <v>42069</v>
      </c>
      <c r="AX1857" s="7" t="s">
        <v>1370</v>
      </c>
    </row>
    <row r="1858" spans="1:50" hidden="1" outlineLevel="1">
      <c r="A1858" t="s">
        <v>1924</v>
      </c>
      <c r="B1858" t="s">
        <v>2240</v>
      </c>
      <c r="C1858" s="1">
        <f t="shared" si="695"/>
        <v>152489</v>
      </c>
      <c r="D1858" s="7">
        <f>IF(N1858&gt;0, RANK(N1858,(N1858:P1858,Q1858:AE1858)),0)</f>
        <v>2</v>
      </c>
      <c r="E1858" s="7">
        <f>IF(O1858&gt;0,RANK(O1858,(N1858:P1858,Q1858:AE1858)),0)</f>
        <v>1</v>
      </c>
      <c r="F1858" s="7">
        <f>IF(P1858&gt;0,RANK(P1858,(N1858:P1858,Q1858:AE1858)),0)</f>
        <v>0</v>
      </c>
      <c r="G1858" s="1">
        <f t="shared" si="683"/>
        <v>38013</v>
      </c>
      <c r="H1858" s="2">
        <f t="shared" si="684"/>
        <v>0.24928355487936835</v>
      </c>
      <c r="I1858" s="2"/>
      <c r="J1858" s="2">
        <f t="shared" si="696"/>
        <v>0.32667930145781005</v>
      </c>
      <c r="K1858" s="2">
        <f t="shared" si="697"/>
        <v>0.57596285633717847</v>
      </c>
      <c r="L1858" s="2">
        <f t="shared" si="698"/>
        <v>0</v>
      </c>
      <c r="M1858" s="2">
        <f t="shared" si="699"/>
        <v>9.7357842205011536E-2</v>
      </c>
      <c r="N1858" s="59">
        <v>49815</v>
      </c>
      <c r="O1858" s="59">
        <v>87828</v>
      </c>
      <c r="P1858" s="59"/>
      <c r="Q1858" s="59">
        <v>14846</v>
      </c>
      <c r="R1858" s="59"/>
      <c r="S1858" s="59"/>
      <c r="T1858" s="59"/>
      <c r="U1858" s="59"/>
      <c r="V1858" s="59"/>
      <c r="W1858" s="59"/>
      <c r="X1858" s="59"/>
      <c r="Y1858" s="59"/>
      <c r="Z1858" s="59"/>
      <c r="AA1858" s="59"/>
      <c r="AB1858" s="59"/>
      <c r="AC1858" s="59"/>
      <c r="AD1858" s="59"/>
      <c r="AE1858" s="59"/>
      <c r="AG1858" s="7">
        <f>IF(Q1858&gt;0,RANK(Q1858,(N1858:P1858,Q1858:AE1858)),0)</f>
        <v>3</v>
      </c>
      <c r="AH1858" s="7">
        <f>IF(R1858&gt;0,RANK(R1858,(N1858:P1858,Q1858:AE1858)),0)</f>
        <v>0</v>
      </c>
      <c r="AI1858" s="7">
        <f>IF(T1858&gt;0,RANK(T1858,(N1858:P1858,Q1858:AE1858)),0)</f>
        <v>0</v>
      </c>
      <c r="AJ1858" s="7">
        <f>IF(S1858&gt;0,RANK(S1858,(N1858:P1858,Q1858:AE1858)),0)</f>
        <v>0</v>
      </c>
      <c r="AK1858" s="2">
        <f t="shared" si="700"/>
        <v>9.7357842205011508E-2</v>
      </c>
      <c r="AL1858" s="2">
        <f t="shared" si="701"/>
        <v>0</v>
      </c>
      <c r="AM1858" s="2">
        <f t="shared" si="702"/>
        <v>0</v>
      </c>
      <c r="AN1858" s="2">
        <f t="shared" si="703"/>
        <v>0</v>
      </c>
      <c r="AP1858" t="s">
        <v>1924</v>
      </c>
      <c r="AQ1858" t="s">
        <v>2240</v>
      </c>
      <c r="AR1858" s="57">
        <v>16</v>
      </c>
      <c r="AT1858" s="97">
        <v>42</v>
      </c>
      <c r="AU1858" s="99">
        <v>71</v>
      </c>
      <c r="AV1858" s="103">
        <f t="shared" si="694"/>
        <v>42071</v>
      </c>
      <c r="AX1858" s="7" t="s">
        <v>1370</v>
      </c>
    </row>
    <row r="1859" spans="1:50" hidden="1" outlineLevel="1">
      <c r="A1859" t="s">
        <v>126</v>
      </c>
      <c r="B1859" t="s">
        <v>2240</v>
      </c>
      <c r="C1859" s="1">
        <f t="shared" si="695"/>
        <v>40557</v>
      </c>
      <c r="D1859" s="7">
        <f>IF(N1859&gt;0, RANK(N1859,(N1859:P1859,Q1859:AE1859)),0)</f>
        <v>1</v>
      </c>
      <c r="E1859" s="7">
        <f>IF(O1859&gt;0,RANK(O1859,(N1859:P1859,Q1859:AE1859)),0)</f>
        <v>2</v>
      </c>
      <c r="F1859" s="7">
        <f>IF(P1859&gt;0,RANK(P1859,(N1859:P1859,Q1859:AE1859)),0)</f>
        <v>0</v>
      </c>
      <c r="G1859" s="1">
        <f t="shared" si="683"/>
        <v>5011</v>
      </c>
      <c r="H1859" s="2">
        <f t="shared" si="684"/>
        <v>0.12355450353823015</v>
      </c>
      <c r="I1859" s="2"/>
      <c r="J1859" s="2">
        <f t="shared" si="696"/>
        <v>0.53549325640456646</v>
      </c>
      <c r="K1859" s="2">
        <f t="shared" si="697"/>
        <v>0.41193875286633624</v>
      </c>
      <c r="L1859" s="2">
        <f t="shared" si="698"/>
        <v>0</v>
      </c>
      <c r="M1859" s="2">
        <f t="shared" si="699"/>
        <v>5.2567990729097291E-2</v>
      </c>
      <c r="N1859" s="59">
        <v>21718</v>
      </c>
      <c r="O1859" s="59">
        <v>16707</v>
      </c>
      <c r="P1859" s="59"/>
      <c r="Q1859" s="59">
        <v>2132</v>
      </c>
      <c r="R1859" s="59"/>
      <c r="S1859" s="59"/>
      <c r="T1859" s="59"/>
      <c r="U1859" s="59"/>
      <c r="V1859" s="59"/>
      <c r="W1859" s="59"/>
      <c r="X1859" s="59"/>
      <c r="Y1859" s="59"/>
      <c r="Z1859" s="59"/>
      <c r="AA1859" s="59"/>
      <c r="AB1859" s="59"/>
      <c r="AC1859" s="59"/>
      <c r="AD1859" s="59"/>
      <c r="AE1859" s="59"/>
      <c r="AG1859" s="7">
        <f>IF(Q1859&gt;0,RANK(Q1859,(N1859:P1859,Q1859:AE1859)),0)</f>
        <v>3</v>
      </c>
      <c r="AH1859" s="7">
        <f>IF(R1859&gt;0,RANK(R1859,(N1859:P1859,Q1859:AE1859)),0)</f>
        <v>0</v>
      </c>
      <c r="AI1859" s="7">
        <f>IF(T1859&gt;0,RANK(T1859,(N1859:P1859,Q1859:AE1859)),0)</f>
        <v>0</v>
      </c>
      <c r="AJ1859" s="7">
        <f>IF(S1859&gt;0,RANK(S1859,(N1859:P1859,Q1859:AE1859)),0)</f>
        <v>0</v>
      </c>
      <c r="AK1859" s="2">
        <f t="shared" si="700"/>
        <v>5.2567990729097319E-2</v>
      </c>
      <c r="AL1859" s="2">
        <f t="shared" si="701"/>
        <v>0</v>
      </c>
      <c r="AM1859" s="2">
        <f t="shared" si="702"/>
        <v>0</v>
      </c>
      <c r="AN1859" s="2">
        <f t="shared" si="703"/>
        <v>0</v>
      </c>
      <c r="AP1859" t="s">
        <v>126</v>
      </c>
      <c r="AQ1859" t="s">
        <v>2240</v>
      </c>
      <c r="AR1859" s="57">
        <v>4</v>
      </c>
      <c r="AT1859" s="97">
        <v>42</v>
      </c>
      <c r="AU1859" s="99">
        <v>73</v>
      </c>
      <c r="AV1859" s="103">
        <f t="shared" si="694"/>
        <v>42073</v>
      </c>
      <c r="AX1859" s="7" t="s">
        <v>1370</v>
      </c>
    </row>
    <row r="1860" spans="1:50" hidden="1" outlineLevel="1">
      <c r="A1860" t="s">
        <v>1399</v>
      </c>
      <c r="B1860" t="s">
        <v>2240</v>
      </c>
      <c r="C1860" s="1">
        <f t="shared" si="695"/>
        <v>41572</v>
      </c>
      <c r="D1860" s="7">
        <f>IF(N1860&gt;0, RANK(N1860,(N1860:P1860,Q1860:AE1860)),0)</f>
        <v>2</v>
      </c>
      <c r="E1860" s="7">
        <f>IF(O1860&gt;0,RANK(O1860,(N1860:P1860,Q1860:AE1860)),0)</f>
        <v>1</v>
      </c>
      <c r="F1860" s="7">
        <f>IF(P1860&gt;0,RANK(P1860,(N1860:P1860,Q1860:AE1860)),0)</f>
        <v>0</v>
      </c>
      <c r="G1860" s="1">
        <f t="shared" si="683"/>
        <v>9819</v>
      </c>
      <c r="H1860" s="2">
        <f t="shared" si="684"/>
        <v>0.23619262965457519</v>
      </c>
      <c r="I1860" s="2"/>
      <c r="J1860" s="2">
        <f t="shared" si="696"/>
        <v>0.35379582411238336</v>
      </c>
      <c r="K1860" s="2">
        <f t="shared" si="697"/>
        <v>0.58998845376695852</v>
      </c>
      <c r="L1860" s="2">
        <f t="shared" si="698"/>
        <v>0</v>
      </c>
      <c r="M1860" s="2">
        <f t="shared" si="699"/>
        <v>5.6215722120658174E-2</v>
      </c>
      <c r="N1860" s="59">
        <v>14708</v>
      </c>
      <c r="O1860" s="59">
        <v>24527</v>
      </c>
      <c r="P1860" s="59"/>
      <c r="Q1860" s="59">
        <v>2337</v>
      </c>
      <c r="R1860" s="59"/>
      <c r="S1860" s="59"/>
      <c r="T1860" s="59"/>
      <c r="U1860" s="59"/>
      <c r="V1860" s="59"/>
      <c r="W1860" s="59"/>
      <c r="X1860" s="59"/>
      <c r="Y1860" s="59"/>
      <c r="Z1860" s="59"/>
      <c r="AA1860" s="59"/>
      <c r="AB1860" s="59"/>
      <c r="AC1860" s="59"/>
      <c r="AD1860" s="59"/>
      <c r="AE1860" s="59"/>
      <c r="AG1860" s="7">
        <f>IF(Q1860&gt;0,RANK(Q1860,(N1860:P1860,Q1860:AE1860)),0)</f>
        <v>3</v>
      </c>
      <c r="AH1860" s="7">
        <f>IF(R1860&gt;0,RANK(R1860,(N1860:P1860,Q1860:AE1860)),0)</f>
        <v>0</v>
      </c>
      <c r="AI1860" s="7">
        <f>IF(T1860&gt;0,RANK(T1860,(N1860:P1860,Q1860:AE1860)),0)</f>
        <v>0</v>
      </c>
      <c r="AJ1860" s="7">
        <f>IF(S1860&gt;0,RANK(S1860,(N1860:P1860,Q1860:AE1860)),0)</f>
        <v>0</v>
      </c>
      <c r="AK1860" s="2">
        <f t="shared" si="700"/>
        <v>5.6215722120658132E-2</v>
      </c>
      <c r="AL1860" s="2">
        <f t="shared" si="701"/>
        <v>0</v>
      </c>
      <c r="AM1860" s="2">
        <f t="shared" si="702"/>
        <v>0</v>
      </c>
      <c r="AN1860" s="2">
        <f t="shared" si="703"/>
        <v>0</v>
      </c>
      <c r="AP1860" t="s">
        <v>1399</v>
      </c>
      <c r="AQ1860" t="s">
        <v>2240</v>
      </c>
      <c r="AR1860" s="57">
        <v>17</v>
      </c>
      <c r="AT1860" s="97">
        <v>42</v>
      </c>
      <c r="AU1860" s="99">
        <v>75</v>
      </c>
      <c r="AV1860" s="103">
        <f t="shared" si="694"/>
        <v>42075</v>
      </c>
      <c r="AX1860" s="7" t="s">
        <v>1370</v>
      </c>
    </row>
    <row r="1861" spans="1:50" hidden="1" outlineLevel="1">
      <c r="A1861" t="s">
        <v>1983</v>
      </c>
      <c r="B1861" t="s">
        <v>2240</v>
      </c>
      <c r="C1861" s="1">
        <f t="shared" si="695"/>
        <v>110647</v>
      </c>
      <c r="D1861" s="7">
        <f>IF(N1861&gt;0, RANK(N1861,(N1861:P1861,Q1861:AE1861)),0)</f>
        <v>2</v>
      </c>
      <c r="E1861" s="7">
        <f>IF(O1861&gt;0,RANK(O1861,(N1861:P1861,Q1861:AE1861)),0)</f>
        <v>1</v>
      </c>
      <c r="F1861" s="7">
        <f>IF(P1861&gt;0,RANK(P1861,(N1861:P1861,Q1861:AE1861)),0)</f>
        <v>0</v>
      </c>
      <c r="G1861" s="1">
        <f t="shared" si="683"/>
        <v>638</v>
      </c>
      <c r="H1861" s="2">
        <f t="shared" si="684"/>
        <v>5.7660849367809344E-3</v>
      </c>
      <c r="I1861" s="2"/>
      <c r="J1861" s="2">
        <f t="shared" si="696"/>
        <v>0.48013050511988575</v>
      </c>
      <c r="K1861" s="2">
        <f t="shared" si="697"/>
        <v>0.48589659005666669</v>
      </c>
      <c r="L1861" s="2">
        <f t="shared" si="698"/>
        <v>0</v>
      </c>
      <c r="M1861" s="2">
        <f t="shared" si="699"/>
        <v>3.3972904823447558E-2</v>
      </c>
      <c r="N1861" s="59">
        <v>53125</v>
      </c>
      <c r="O1861" s="59">
        <v>53763</v>
      </c>
      <c r="P1861" s="59"/>
      <c r="Q1861" s="59">
        <v>3759</v>
      </c>
      <c r="R1861" s="59"/>
      <c r="S1861" s="59"/>
      <c r="T1861" s="59"/>
      <c r="U1861" s="59"/>
      <c r="V1861" s="59"/>
      <c r="W1861" s="59"/>
      <c r="X1861" s="59"/>
      <c r="Y1861" s="59"/>
      <c r="Z1861" s="59"/>
      <c r="AA1861" s="59"/>
      <c r="AB1861" s="59"/>
      <c r="AC1861" s="59"/>
      <c r="AD1861" s="59"/>
      <c r="AE1861" s="59"/>
      <c r="AG1861" s="7">
        <f>IF(Q1861&gt;0,RANK(Q1861,(N1861:P1861,Q1861:AE1861)),0)</f>
        <v>3</v>
      </c>
      <c r="AH1861" s="7">
        <f>IF(R1861&gt;0,RANK(R1861,(N1861:P1861,Q1861:AE1861)),0)</f>
        <v>0</v>
      </c>
      <c r="AI1861" s="7">
        <f>IF(T1861&gt;0,RANK(T1861,(N1861:P1861,Q1861:AE1861)),0)</f>
        <v>0</v>
      </c>
      <c r="AJ1861" s="7">
        <f>IF(S1861&gt;0,RANK(S1861,(N1861:P1861,Q1861:AE1861)),0)</f>
        <v>0</v>
      </c>
      <c r="AK1861" s="2">
        <f t="shared" si="700"/>
        <v>3.3972904823447538E-2</v>
      </c>
      <c r="AL1861" s="2">
        <f t="shared" si="701"/>
        <v>0</v>
      </c>
      <c r="AM1861" s="2">
        <f t="shared" si="702"/>
        <v>0</v>
      </c>
      <c r="AN1861" s="2">
        <f t="shared" si="703"/>
        <v>0</v>
      </c>
      <c r="AP1861" t="s">
        <v>1983</v>
      </c>
      <c r="AQ1861" t="s">
        <v>2240</v>
      </c>
      <c r="AR1861" s="57">
        <v>15</v>
      </c>
      <c r="AT1861" s="97">
        <v>42</v>
      </c>
      <c r="AU1861" s="99">
        <v>77</v>
      </c>
      <c r="AV1861" s="103">
        <f t="shared" si="694"/>
        <v>42077</v>
      </c>
      <c r="AX1861" s="7" t="s">
        <v>1370</v>
      </c>
    </row>
    <row r="1862" spans="1:50" hidden="1" outlineLevel="1">
      <c r="A1862" t="s">
        <v>1410</v>
      </c>
      <c r="B1862" t="s">
        <v>2240</v>
      </c>
      <c r="C1862" s="1">
        <f t="shared" si="695"/>
        <v>121048</v>
      </c>
      <c r="D1862" s="7">
        <f>IF(N1862&gt;0, RANK(N1862,(N1862:P1862,Q1862:AE1862)),0)</f>
        <v>2</v>
      </c>
      <c r="E1862" s="7">
        <f>IF(O1862&gt;0,RANK(O1862,(N1862:P1862,Q1862:AE1862)),0)</f>
        <v>1</v>
      </c>
      <c r="F1862" s="7">
        <f>IF(P1862&gt;0,RANK(P1862,(N1862:P1862,Q1862:AE1862)),0)</f>
        <v>0</v>
      </c>
      <c r="G1862" s="1">
        <f t="shared" si="683"/>
        <v>1517</v>
      </c>
      <c r="H1862" s="2">
        <f t="shared" si="684"/>
        <v>1.2532218624016919E-2</v>
      </c>
      <c r="I1862" s="2"/>
      <c r="J1862" s="2">
        <f t="shared" si="696"/>
        <v>0.48018141563677219</v>
      </c>
      <c r="K1862" s="2">
        <f t="shared" si="697"/>
        <v>0.49271363426078912</v>
      </c>
      <c r="L1862" s="2">
        <f t="shared" si="698"/>
        <v>0</v>
      </c>
      <c r="M1862" s="2">
        <f t="shared" si="699"/>
        <v>2.7104950102438685E-2</v>
      </c>
      <c r="N1862" s="59">
        <v>58125</v>
      </c>
      <c r="O1862" s="59">
        <v>59642</v>
      </c>
      <c r="P1862" s="59"/>
      <c r="Q1862" s="59">
        <v>3281</v>
      </c>
      <c r="R1862" s="59"/>
      <c r="S1862" s="59"/>
      <c r="T1862" s="59"/>
      <c r="U1862" s="59"/>
      <c r="V1862" s="59"/>
      <c r="W1862" s="59"/>
      <c r="X1862" s="59"/>
      <c r="Y1862" s="59"/>
      <c r="Z1862" s="59"/>
      <c r="AA1862" s="59"/>
      <c r="AB1862" s="59"/>
      <c r="AC1862" s="59"/>
      <c r="AD1862" s="59"/>
      <c r="AE1862" s="59"/>
      <c r="AG1862" s="7">
        <f>IF(Q1862&gt;0,RANK(Q1862,(N1862:P1862,Q1862:AE1862)),0)</f>
        <v>3</v>
      </c>
      <c r="AH1862" s="7">
        <f>IF(R1862&gt;0,RANK(R1862,(N1862:P1862,Q1862:AE1862)),0)</f>
        <v>0</v>
      </c>
      <c r="AI1862" s="7">
        <f>IF(T1862&gt;0,RANK(T1862,(N1862:P1862,Q1862:AE1862)),0)</f>
        <v>0</v>
      </c>
      <c r="AJ1862" s="7">
        <f>IF(S1862&gt;0,RANK(S1862,(N1862:P1862,Q1862:AE1862)),0)</f>
        <v>0</v>
      </c>
      <c r="AK1862" s="2">
        <f t="shared" si="700"/>
        <v>2.7104950102438703E-2</v>
      </c>
      <c r="AL1862" s="2">
        <f t="shared" si="701"/>
        <v>0</v>
      </c>
      <c r="AM1862" s="2">
        <f t="shared" si="702"/>
        <v>0</v>
      </c>
      <c r="AN1862" s="2">
        <f t="shared" si="703"/>
        <v>0</v>
      </c>
      <c r="AP1862" t="s">
        <v>1410</v>
      </c>
      <c r="AQ1862" t="s">
        <v>2240</v>
      </c>
      <c r="AR1862" s="57"/>
      <c r="AT1862" s="97">
        <v>42</v>
      </c>
      <c r="AU1862" s="99">
        <v>79</v>
      </c>
      <c r="AV1862" s="103">
        <f t="shared" si="694"/>
        <v>42079</v>
      </c>
      <c r="AX1862" s="7" t="s">
        <v>1370</v>
      </c>
    </row>
    <row r="1863" spans="1:50" hidden="1" outlineLevel="1">
      <c r="A1863" t="s">
        <v>1125</v>
      </c>
      <c r="B1863" t="s">
        <v>2240</v>
      </c>
      <c r="C1863" s="1">
        <f t="shared" si="695"/>
        <v>41989</v>
      </c>
      <c r="D1863" s="7">
        <f>IF(N1863&gt;0, RANK(N1863,(N1863:P1863,Q1863:AE1863)),0)</f>
        <v>2</v>
      </c>
      <c r="E1863" s="7">
        <f>IF(O1863&gt;0,RANK(O1863,(N1863:P1863,Q1863:AE1863)),0)</f>
        <v>1</v>
      </c>
      <c r="F1863" s="7">
        <f>IF(P1863&gt;0,RANK(P1863,(N1863:P1863,Q1863:AE1863)),0)</f>
        <v>0</v>
      </c>
      <c r="G1863" s="1">
        <f t="shared" si="683"/>
        <v>4701</v>
      </c>
      <c r="H1863" s="2">
        <f t="shared" si="684"/>
        <v>0.11195789373407321</v>
      </c>
      <c r="I1863" s="2"/>
      <c r="J1863" s="2">
        <f t="shared" si="696"/>
        <v>0.41165543356593393</v>
      </c>
      <c r="K1863" s="2">
        <f t="shared" si="697"/>
        <v>0.52361332730000709</v>
      </c>
      <c r="L1863" s="2">
        <f t="shared" si="698"/>
        <v>0</v>
      </c>
      <c r="M1863" s="2">
        <f t="shared" si="699"/>
        <v>6.4731239134058982E-2</v>
      </c>
      <c r="N1863" s="59">
        <v>17285</v>
      </c>
      <c r="O1863" s="59">
        <v>21986</v>
      </c>
      <c r="P1863" s="59"/>
      <c r="Q1863" s="59">
        <v>2718</v>
      </c>
      <c r="R1863" s="59"/>
      <c r="S1863" s="59"/>
      <c r="T1863" s="59"/>
      <c r="U1863" s="59"/>
      <c r="V1863" s="59"/>
      <c r="W1863" s="59"/>
      <c r="X1863" s="59"/>
      <c r="Y1863" s="59"/>
      <c r="Z1863" s="59"/>
      <c r="AA1863" s="59"/>
      <c r="AB1863" s="59"/>
      <c r="AC1863" s="59"/>
      <c r="AD1863" s="59"/>
      <c r="AE1863" s="59"/>
      <c r="AG1863" s="7">
        <f>IF(Q1863&gt;0,RANK(Q1863,(N1863:P1863,Q1863:AE1863)),0)</f>
        <v>3</v>
      </c>
      <c r="AH1863" s="7">
        <f>IF(R1863&gt;0,RANK(R1863,(N1863:P1863,Q1863:AE1863)),0)</f>
        <v>0</v>
      </c>
      <c r="AI1863" s="7">
        <f>IF(T1863&gt;0,RANK(T1863,(N1863:P1863,Q1863:AE1863)),0)</f>
        <v>0</v>
      </c>
      <c r="AJ1863" s="7">
        <f>IF(S1863&gt;0,RANK(S1863,(N1863:P1863,Q1863:AE1863)),0)</f>
        <v>0</v>
      </c>
      <c r="AK1863" s="2">
        <f t="shared" si="700"/>
        <v>6.4731239134058927E-2</v>
      </c>
      <c r="AL1863" s="2">
        <f t="shared" si="701"/>
        <v>0</v>
      </c>
      <c r="AM1863" s="2">
        <f t="shared" si="702"/>
        <v>0</v>
      </c>
      <c r="AN1863" s="2">
        <f t="shared" si="703"/>
        <v>0</v>
      </c>
      <c r="AP1863" t="s">
        <v>1125</v>
      </c>
      <c r="AQ1863" t="s">
        <v>2240</v>
      </c>
      <c r="AR1863" s="57"/>
      <c r="AT1863" s="97">
        <v>42</v>
      </c>
      <c r="AU1863" s="99">
        <v>81</v>
      </c>
      <c r="AV1863" s="103">
        <f t="shared" si="694"/>
        <v>42081</v>
      </c>
      <c r="AX1863" s="7" t="s">
        <v>1370</v>
      </c>
    </row>
    <row r="1864" spans="1:50" hidden="1" outlineLevel="1">
      <c r="A1864" t="s">
        <v>2284</v>
      </c>
      <c r="B1864" t="s">
        <v>2240</v>
      </c>
      <c r="C1864" s="1">
        <f t="shared" si="695"/>
        <v>14967</v>
      </c>
      <c r="D1864" s="7">
        <f>IF(N1864&gt;0, RANK(N1864,(N1864:P1864,Q1864:AE1864)),0)</f>
        <v>2</v>
      </c>
      <c r="E1864" s="7">
        <f>IF(O1864&gt;0,RANK(O1864,(N1864:P1864,Q1864:AE1864)),0)</f>
        <v>1</v>
      </c>
      <c r="F1864" s="7">
        <f>IF(P1864&gt;0,RANK(P1864,(N1864:P1864,Q1864:AE1864)),0)</f>
        <v>0</v>
      </c>
      <c r="G1864" s="1">
        <f t="shared" ref="G1864:G1920" si="704">IF(C1864&gt;0,MAX(N1864:P1864)-LARGE(N1864:P1864,2),0)</f>
        <v>1313</v>
      </c>
      <c r="H1864" s="2">
        <f t="shared" ref="H1864:H1920" si="705">IF(C1864&gt;0,G1864/C1864,0)</f>
        <v>8.7726331262109977E-2</v>
      </c>
      <c r="I1864" s="2"/>
      <c r="J1864" s="2">
        <f t="shared" si="696"/>
        <v>0.43128215407229237</v>
      </c>
      <c r="K1864" s="2">
        <f t="shared" si="697"/>
        <v>0.51900848533440236</v>
      </c>
      <c r="L1864" s="2">
        <f t="shared" si="698"/>
        <v>0</v>
      </c>
      <c r="M1864" s="2">
        <f t="shared" si="699"/>
        <v>4.9709360593305219E-2</v>
      </c>
      <c r="N1864" s="59">
        <v>6455</v>
      </c>
      <c r="O1864" s="59">
        <v>7768</v>
      </c>
      <c r="P1864" s="59"/>
      <c r="Q1864" s="59">
        <v>744</v>
      </c>
      <c r="R1864" s="59"/>
      <c r="S1864" s="59"/>
      <c r="T1864" s="59"/>
      <c r="U1864" s="59"/>
      <c r="V1864" s="59"/>
      <c r="W1864" s="59"/>
      <c r="X1864" s="59"/>
      <c r="Y1864" s="59"/>
      <c r="Z1864" s="59"/>
      <c r="AA1864" s="59"/>
      <c r="AB1864" s="59"/>
      <c r="AC1864" s="59"/>
      <c r="AD1864" s="59"/>
      <c r="AE1864" s="59"/>
      <c r="AG1864" s="7">
        <f>IF(Q1864&gt;0,RANK(Q1864,(N1864:P1864,Q1864:AE1864)),0)</f>
        <v>3</v>
      </c>
      <c r="AH1864" s="7">
        <f>IF(R1864&gt;0,RANK(R1864,(N1864:P1864,Q1864:AE1864)),0)</f>
        <v>0</v>
      </c>
      <c r="AI1864" s="7">
        <f>IF(T1864&gt;0,RANK(T1864,(N1864:P1864,Q1864:AE1864)),0)</f>
        <v>0</v>
      </c>
      <c r="AJ1864" s="7">
        <f>IF(S1864&gt;0,RANK(S1864,(N1864:P1864,Q1864:AE1864)),0)</f>
        <v>0</v>
      </c>
      <c r="AK1864" s="2">
        <f t="shared" si="700"/>
        <v>4.9709360593305274E-2</v>
      </c>
      <c r="AL1864" s="2">
        <f t="shared" si="701"/>
        <v>0</v>
      </c>
      <c r="AM1864" s="2">
        <f t="shared" si="702"/>
        <v>0</v>
      </c>
      <c r="AN1864" s="2">
        <f t="shared" si="703"/>
        <v>0</v>
      </c>
      <c r="AP1864" t="s">
        <v>2284</v>
      </c>
      <c r="AQ1864" t="s">
        <v>2240</v>
      </c>
      <c r="AR1864" s="57">
        <v>5</v>
      </c>
      <c r="AT1864" s="97">
        <v>42</v>
      </c>
      <c r="AU1864" s="99">
        <v>83</v>
      </c>
      <c r="AV1864" s="103">
        <f t="shared" si="694"/>
        <v>42083</v>
      </c>
      <c r="AX1864" s="7" t="s">
        <v>1370</v>
      </c>
    </row>
    <row r="1865" spans="1:50" hidden="1" outlineLevel="1">
      <c r="A1865" t="s">
        <v>1165</v>
      </c>
      <c r="B1865" t="s">
        <v>2240</v>
      </c>
      <c r="C1865" s="1">
        <f t="shared" si="695"/>
        <v>45717</v>
      </c>
      <c r="D1865" s="7">
        <f>IF(N1865&gt;0, RANK(N1865,(N1865:P1865,Q1865:AE1865)),0)</f>
        <v>1</v>
      </c>
      <c r="E1865" s="7">
        <f>IF(O1865&gt;0,RANK(O1865,(N1865:P1865,Q1865:AE1865)),0)</f>
        <v>2</v>
      </c>
      <c r="F1865" s="7">
        <f>IF(P1865&gt;0,RANK(P1865,(N1865:P1865,Q1865:AE1865)),0)</f>
        <v>0</v>
      </c>
      <c r="G1865" s="1">
        <f t="shared" si="704"/>
        <v>4364</v>
      </c>
      <c r="H1865" s="2">
        <f t="shared" si="705"/>
        <v>9.5456832250585127E-2</v>
      </c>
      <c r="I1865" s="2"/>
      <c r="J1865" s="2">
        <f t="shared" si="696"/>
        <v>0.52744055821685587</v>
      </c>
      <c r="K1865" s="2">
        <f t="shared" si="697"/>
        <v>0.43198372596627077</v>
      </c>
      <c r="L1865" s="2">
        <f t="shared" si="698"/>
        <v>0</v>
      </c>
      <c r="M1865" s="2">
        <f t="shared" si="699"/>
        <v>4.0575715816873359E-2</v>
      </c>
      <c r="N1865" s="59">
        <v>24113</v>
      </c>
      <c r="O1865" s="59">
        <v>19749</v>
      </c>
      <c r="P1865" s="59"/>
      <c r="Q1865" s="59">
        <v>1855</v>
      </c>
      <c r="R1865" s="59"/>
      <c r="S1865" s="59"/>
      <c r="T1865" s="59"/>
      <c r="U1865" s="59"/>
      <c r="V1865" s="59"/>
      <c r="W1865" s="59"/>
      <c r="X1865" s="59"/>
      <c r="Y1865" s="59"/>
      <c r="Z1865" s="59"/>
      <c r="AA1865" s="59"/>
      <c r="AB1865" s="59"/>
      <c r="AC1865" s="59"/>
      <c r="AD1865" s="59"/>
      <c r="AE1865" s="59"/>
      <c r="AG1865" s="7">
        <f>IF(Q1865&gt;0,RANK(Q1865,(N1865:P1865,Q1865:AE1865)),0)</f>
        <v>3</v>
      </c>
      <c r="AH1865" s="7">
        <f>IF(R1865&gt;0,RANK(R1865,(N1865:P1865,Q1865:AE1865)),0)</f>
        <v>0</v>
      </c>
      <c r="AI1865" s="7">
        <f>IF(T1865&gt;0,RANK(T1865,(N1865:P1865,Q1865:AE1865)),0)</f>
        <v>0</v>
      </c>
      <c r="AJ1865" s="7">
        <f>IF(S1865&gt;0,RANK(S1865,(N1865:P1865,Q1865:AE1865)),0)</f>
        <v>0</v>
      </c>
      <c r="AK1865" s="2">
        <f t="shared" si="700"/>
        <v>4.0575715816873373E-2</v>
      </c>
      <c r="AL1865" s="2">
        <f t="shared" si="701"/>
        <v>0</v>
      </c>
      <c r="AM1865" s="2">
        <f t="shared" si="702"/>
        <v>0</v>
      </c>
      <c r="AN1865" s="2">
        <f t="shared" si="703"/>
        <v>0</v>
      </c>
      <c r="AP1865" t="s">
        <v>1165</v>
      </c>
      <c r="AQ1865" t="s">
        <v>2240</v>
      </c>
      <c r="AR1865" s="57"/>
      <c r="AT1865" s="97">
        <v>42</v>
      </c>
      <c r="AU1865" s="99">
        <v>85</v>
      </c>
      <c r="AV1865" s="103">
        <f t="shared" si="694"/>
        <v>42085</v>
      </c>
      <c r="AX1865" s="7" t="s">
        <v>1370</v>
      </c>
    </row>
    <row r="1866" spans="1:50" hidden="1" outlineLevel="1">
      <c r="A1866" t="s">
        <v>501</v>
      </c>
      <c r="B1866" t="s">
        <v>2240</v>
      </c>
      <c r="C1866" s="1">
        <f t="shared" si="695"/>
        <v>14122</v>
      </c>
      <c r="D1866" s="7">
        <f>IF(N1866&gt;0, RANK(N1866,(N1866:P1866,Q1866:AE1866)),0)</f>
        <v>2</v>
      </c>
      <c r="E1866" s="7">
        <f>IF(O1866&gt;0,RANK(O1866,(N1866:P1866,Q1866:AE1866)),0)</f>
        <v>1</v>
      </c>
      <c r="F1866" s="7">
        <f>IF(P1866&gt;0,RANK(P1866,(N1866:P1866,Q1866:AE1866)),0)</f>
        <v>0</v>
      </c>
      <c r="G1866" s="1">
        <f t="shared" si="704"/>
        <v>1203</v>
      </c>
      <c r="H1866" s="2">
        <f t="shared" si="705"/>
        <v>8.51862342444413E-2</v>
      </c>
      <c r="I1866" s="2"/>
      <c r="J1866" s="2">
        <f t="shared" si="696"/>
        <v>0.43032148420903554</v>
      </c>
      <c r="K1866" s="2">
        <f t="shared" si="697"/>
        <v>0.51550771845347687</v>
      </c>
      <c r="L1866" s="2">
        <f t="shared" si="698"/>
        <v>0</v>
      </c>
      <c r="M1866" s="2">
        <f t="shared" si="699"/>
        <v>5.4170797337487642E-2</v>
      </c>
      <c r="N1866" s="59">
        <v>6077</v>
      </c>
      <c r="O1866" s="59">
        <v>7280</v>
      </c>
      <c r="P1866" s="59"/>
      <c r="Q1866" s="59">
        <v>765</v>
      </c>
      <c r="R1866" s="59"/>
      <c r="S1866" s="59"/>
      <c r="T1866" s="59"/>
      <c r="U1866" s="59"/>
      <c r="V1866" s="59"/>
      <c r="W1866" s="59"/>
      <c r="X1866" s="59"/>
      <c r="Y1866" s="59"/>
      <c r="Z1866" s="59"/>
      <c r="AA1866" s="59"/>
      <c r="AB1866" s="59"/>
      <c r="AC1866" s="59"/>
      <c r="AD1866" s="59"/>
      <c r="AE1866" s="59"/>
      <c r="AG1866" s="7">
        <f>IF(Q1866&gt;0,RANK(Q1866,(N1866:P1866,Q1866:AE1866)),0)</f>
        <v>3</v>
      </c>
      <c r="AH1866" s="7">
        <f>IF(R1866&gt;0,RANK(R1866,(N1866:P1866,Q1866:AE1866)),0)</f>
        <v>0</v>
      </c>
      <c r="AI1866" s="7">
        <f>IF(T1866&gt;0,RANK(T1866,(N1866:P1866,Q1866:AE1866)),0)</f>
        <v>0</v>
      </c>
      <c r="AJ1866" s="7">
        <f>IF(S1866&gt;0,RANK(S1866,(N1866:P1866,Q1866:AE1866)),0)</f>
        <v>0</v>
      </c>
      <c r="AK1866" s="2">
        <f t="shared" si="700"/>
        <v>5.4170797337487607E-2</v>
      </c>
      <c r="AL1866" s="2">
        <f t="shared" si="701"/>
        <v>0</v>
      </c>
      <c r="AM1866" s="2">
        <f t="shared" si="702"/>
        <v>0</v>
      </c>
      <c r="AN1866" s="2">
        <f t="shared" si="703"/>
        <v>0</v>
      </c>
      <c r="AP1866" t="s">
        <v>501</v>
      </c>
      <c r="AQ1866" t="s">
        <v>2240</v>
      </c>
      <c r="AR1866" s="57"/>
      <c r="AT1866" s="97">
        <v>42</v>
      </c>
      <c r="AU1866" s="99">
        <v>87</v>
      </c>
      <c r="AV1866" s="103">
        <f t="shared" si="694"/>
        <v>42087</v>
      </c>
      <c r="AX1866" s="7" t="s">
        <v>1370</v>
      </c>
    </row>
    <row r="1867" spans="1:50" hidden="1" outlineLevel="1">
      <c r="A1867" t="s">
        <v>2112</v>
      </c>
      <c r="B1867" t="s">
        <v>2240</v>
      </c>
      <c r="C1867" s="1">
        <f t="shared" si="695"/>
        <v>35727</v>
      </c>
      <c r="D1867" s="7">
        <f>IF(N1867&gt;0, RANK(N1867,(N1867:P1867,Q1867:AE1867)),0)</f>
        <v>2</v>
      </c>
      <c r="E1867" s="7">
        <f>IF(O1867&gt;0,RANK(O1867,(N1867:P1867,Q1867:AE1867)),0)</f>
        <v>1</v>
      </c>
      <c r="F1867" s="7">
        <f>IF(P1867&gt;0,RANK(P1867,(N1867:P1867,Q1867:AE1867)),0)</f>
        <v>0</v>
      </c>
      <c r="G1867" s="1">
        <f t="shared" si="704"/>
        <v>788</v>
      </c>
      <c r="H1867" s="2">
        <f t="shared" si="705"/>
        <v>2.2056148011307973E-2</v>
      </c>
      <c r="I1867" s="2"/>
      <c r="J1867" s="2">
        <f t="shared" si="696"/>
        <v>0.47000867691101966</v>
      </c>
      <c r="K1867" s="2">
        <f t="shared" si="697"/>
        <v>0.49206482492232767</v>
      </c>
      <c r="L1867" s="2">
        <f t="shared" si="698"/>
        <v>0</v>
      </c>
      <c r="M1867" s="2">
        <f t="shared" si="699"/>
        <v>3.7926498166652667E-2</v>
      </c>
      <c r="N1867" s="59">
        <v>16792</v>
      </c>
      <c r="O1867" s="59">
        <v>17580</v>
      </c>
      <c r="P1867" s="59"/>
      <c r="Q1867" s="59">
        <v>1355</v>
      </c>
      <c r="R1867" s="59"/>
      <c r="S1867" s="59"/>
      <c r="T1867" s="59"/>
      <c r="U1867" s="59"/>
      <c r="V1867" s="59"/>
      <c r="W1867" s="59"/>
      <c r="X1867" s="59"/>
      <c r="Y1867" s="59"/>
      <c r="Z1867" s="59"/>
      <c r="AA1867" s="59"/>
      <c r="AB1867" s="59"/>
      <c r="AC1867" s="59"/>
      <c r="AD1867" s="59"/>
      <c r="AE1867" s="59"/>
      <c r="AG1867" s="7">
        <f>IF(Q1867&gt;0,RANK(Q1867,(N1867:P1867,Q1867:AE1867)),0)</f>
        <v>3</v>
      </c>
      <c r="AH1867" s="7">
        <f>IF(R1867&gt;0,RANK(R1867,(N1867:P1867,Q1867:AE1867)),0)</f>
        <v>0</v>
      </c>
      <c r="AI1867" s="7">
        <f>IF(T1867&gt;0,RANK(T1867,(N1867:P1867,Q1867:AE1867)),0)</f>
        <v>0</v>
      </c>
      <c r="AJ1867" s="7">
        <f>IF(S1867&gt;0,RANK(S1867,(N1867:P1867,Q1867:AE1867)),0)</f>
        <v>0</v>
      </c>
      <c r="AK1867" s="2">
        <f t="shared" si="700"/>
        <v>3.7926498166652674E-2</v>
      </c>
      <c r="AL1867" s="2">
        <f t="shared" si="701"/>
        <v>0</v>
      </c>
      <c r="AM1867" s="2">
        <f t="shared" si="702"/>
        <v>0</v>
      </c>
      <c r="AN1867" s="2">
        <f t="shared" si="703"/>
        <v>0</v>
      </c>
      <c r="AP1867" t="s">
        <v>2112</v>
      </c>
      <c r="AQ1867" t="s">
        <v>2240</v>
      </c>
      <c r="AR1867" s="57">
        <v>11</v>
      </c>
      <c r="AT1867" s="97">
        <v>42</v>
      </c>
      <c r="AU1867" s="99">
        <v>89</v>
      </c>
      <c r="AV1867" s="103">
        <f t="shared" si="694"/>
        <v>42089</v>
      </c>
      <c r="AX1867" s="7" t="s">
        <v>1370</v>
      </c>
    </row>
    <row r="1868" spans="1:50" hidden="1" outlineLevel="1">
      <c r="A1868" t="s">
        <v>1340</v>
      </c>
      <c r="B1868" t="s">
        <v>2240</v>
      </c>
      <c r="C1868" s="1">
        <f t="shared" si="695"/>
        <v>309423</v>
      </c>
      <c r="D1868" s="7">
        <f>IF(N1868&gt;0, RANK(N1868,(N1868:P1868,Q1868:AE1868)),0)</f>
        <v>2</v>
      </c>
      <c r="E1868" s="7">
        <f>IF(O1868&gt;0,RANK(O1868,(N1868:P1868,Q1868:AE1868)),0)</f>
        <v>1</v>
      </c>
      <c r="F1868" s="7">
        <f>IF(P1868&gt;0,RANK(P1868,(N1868:P1868,Q1868:AE1868)),0)</f>
        <v>0</v>
      </c>
      <c r="G1868" s="1">
        <f t="shared" si="704"/>
        <v>39362</v>
      </c>
      <c r="H1868" s="2">
        <f t="shared" si="705"/>
        <v>0.12721097009595278</v>
      </c>
      <c r="I1868" s="2"/>
      <c r="J1868" s="2">
        <f t="shared" si="696"/>
        <v>0.41677897247457363</v>
      </c>
      <c r="K1868" s="2">
        <f t="shared" si="697"/>
        <v>0.54398994257052646</v>
      </c>
      <c r="L1868" s="2">
        <f t="shared" si="698"/>
        <v>0</v>
      </c>
      <c r="M1868" s="2">
        <f t="shared" si="699"/>
        <v>3.9231084954899909E-2</v>
      </c>
      <c r="N1868" s="59">
        <v>128961</v>
      </c>
      <c r="O1868" s="59">
        <v>168323</v>
      </c>
      <c r="P1868" s="59"/>
      <c r="Q1868" s="59">
        <v>12139</v>
      </c>
      <c r="R1868" s="59"/>
      <c r="S1868" s="59"/>
      <c r="T1868" s="59"/>
      <c r="U1868" s="59"/>
      <c r="V1868" s="59"/>
      <c r="W1868" s="59"/>
      <c r="X1868" s="59"/>
      <c r="Y1868" s="59"/>
      <c r="Z1868" s="59"/>
      <c r="AA1868" s="59"/>
      <c r="AB1868" s="59"/>
      <c r="AC1868" s="59"/>
      <c r="AD1868" s="59"/>
      <c r="AE1868" s="59"/>
      <c r="AG1868" s="7">
        <f>IF(Q1868&gt;0,RANK(Q1868,(N1868:P1868,Q1868:AE1868)),0)</f>
        <v>3</v>
      </c>
      <c r="AH1868" s="7">
        <f>IF(R1868&gt;0,RANK(R1868,(N1868:P1868,Q1868:AE1868)),0)</f>
        <v>0</v>
      </c>
      <c r="AI1868" s="7">
        <f>IF(T1868&gt;0,RANK(T1868,(N1868:P1868,Q1868:AE1868)),0)</f>
        <v>0</v>
      </c>
      <c r="AJ1868" s="7">
        <f>IF(S1868&gt;0,RANK(S1868,(N1868:P1868,Q1868:AE1868)),0)</f>
        <v>0</v>
      </c>
      <c r="AK1868" s="2">
        <f t="shared" si="700"/>
        <v>3.9231084954899929E-2</v>
      </c>
      <c r="AL1868" s="2">
        <f t="shared" si="701"/>
        <v>0</v>
      </c>
      <c r="AM1868" s="2">
        <f t="shared" si="702"/>
        <v>0</v>
      </c>
      <c r="AN1868" s="2">
        <f t="shared" si="703"/>
        <v>0</v>
      </c>
      <c r="AP1868" t="s">
        <v>1340</v>
      </c>
      <c r="AQ1868" t="s">
        <v>2240</v>
      </c>
      <c r="AR1868" s="57"/>
      <c r="AT1868" s="97">
        <v>42</v>
      </c>
      <c r="AU1868" s="99">
        <v>91</v>
      </c>
      <c r="AV1868" s="103">
        <f t="shared" si="694"/>
        <v>42091</v>
      </c>
      <c r="AX1868" s="7" t="s">
        <v>1370</v>
      </c>
    </row>
    <row r="1869" spans="1:50" hidden="1" outlineLevel="1">
      <c r="A1869" t="s">
        <v>594</v>
      </c>
      <c r="B1869" t="s">
        <v>2240</v>
      </c>
      <c r="C1869" s="1">
        <f t="shared" si="695"/>
        <v>6606</v>
      </c>
      <c r="D1869" s="7">
        <f>IF(N1869&gt;0, RANK(N1869,(N1869:P1869,Q1869:AE1869)),0)</f>
        <v>2</v>
      </c>
      <c r="E1869" s="7">
        <f>IF(O1869&gt;0,RANK(O1869,(N1869:P1869,Q1869:AE1869)),0)</f>
        <v>1</v>
      </c>
      <c r="F1869" s="7">
        <f>IF(P1869&gt;0,RANK(P1869,(N1869:P1869,Q1869:AE1869)),0)</f>
        <v>0</v>
      </c>
      <c r="G1869" s="1">
        <f t="shared" si="704"/>
        <v>432</v>
      </c>
      <c r="H1869" s="2">
        <f t="shared" si="705"/>
        <v>6.5395095367847406E-2</v>
      </c>
      <c r="I1869" s="2"/>
      <c r="J1869" s="2">
        <f t="shared" si="696"/>
        <v>0.43717832273690582</v>
      </c>
      <c r="K1869" s="2">
        <f t="shared" si="697"/>
        <v>0.5025734181047532</v>
      </c>
      <c r="L1869" s="2">
        <f t="shared" si="698"/>
        <v>0</v>
      </c>
      <c r="M1869" s="2">
        <f t="shared" si="699"/>
        <v>6.0248259158340978E-2</v>
      </c>
      <c r="N1869" s="59">
        <v>2888</v>
      </c>
      <c r="O1869" s="59">
        <v>3320</v>
      </c>
      <c r="P1869" s="59"/>
      <c r="Q1869" s="59">
        <v>398</v>
      </c>
      <c r="R1869" s="59"/>
      <c r="S1869" s="59"/>
      <c r="T1869" s="59"/>
      <c r="U1869" s="59"/>
      <c r="V1869" s="59"/>
      <c r="W1869" s="59"/>
      <c r="X1869" s="59"/>
      <c r="Y1869" s="59"/>
      <c r="Z1869" s="59"/>
      <c r="AA1869" s="59"/>
      <c r="AB1869" s="59"/>
      <c r="AC1869" s="59"/>
      <c r="AD1869" s="59"/>
      <c r="AE1869" s="59"/>
      <c r="AG1869" s="7">
        <f>IF(Q1869&gt;0,RANK(Q1869,(N1869:P1869,Q1869:AE1869)),0)</f>
        <v>3</v>
      </c>
      <c r="AH1869" s="7">
        <f>IF(R1869&gt;0,RANK(R1869,(N1869:P1869,Q1869:AE1869)),0)</f>
        <v>0</v>
      </c>
      <c r="AI1869" s="7">
        <f>IF(T1869&gt;0,RANK(T1869,(N1869:P1869,Q1869:AE1869)),0)</f>
        <v>0</v>
      </c>
      <c r="AJ1869" s="7">
        <f>IF(S1869&gt;0,RANK(S1869,(N1869:P1869,Q1869:AE1869)),0)</f>
        <v>0</v>
      </c>
      <c r="AK1869" s="2">
        <f t="shared" si="700"/>
        <v>6.0248259158340901E-2</v>
      </c>
      <c r="AL1869" s="2">
        <f t="shared" si="701"/>
        <v>0</v>
      </c>
      <c r="AM1869" s="2">
        <f t="shared" si="702"/>
        <v>0</v>
      </c>
      <c r="AN1869" s="2">
        <f t="shared" si="703"/>
        <v>0</v>
      </c>
      <c r="AP1869" t="s">
        <v>594</v>
      </c>
      <c r="AQ1869" t="s">
        <v>2240</v>
      </c>
      <c r="AR1869" s="57">
        <v>10</v>
      </c>
      <c r="AT1869" s="97">
        <v>42</v>
      </c>
      <c r="AU1869" s="99">
        <v>93</v>
      </c>
      <c r="AV1869" s="103">
        <f t="shared" si="694"/>
        <v>42093</v>
      </c>
      <c r="AX1869" s="7" t="s">
        <v>1370</v>
      </c>
    </row>
    <row r="1870" spans="1:50" hidden="1" outlineLevel="1">
      <c r="A1870" t="s">
        <v>1368</v>
      </c>
      <c r="B1870" t="s">
        <v>2240</v>
      </c>
      <c r="C1870" s="1">
        <f t="shared" si="695"/>
        <v>93258</v>
      </c>
      <c r="D1870" s="7">
        <f>IF(N1870&gt;0, RANK(N1870,(N1870:P1870,Q1870:AE1870)),0)</f>
        <v>1</v>
      </c>
      <c r="E1870" s="7">
        <f>IF(O1870&gt;0,RANK(O1870,(N1870:P1870,Q1870:AE1870)),0)</f>
        <v>2</v>
      </c>
      <c r="F1870" s="7">
        <f>IF(P1870&gt;0,RANK(P1870,(N1870:P1870,Q1870:AE1870)),0)</f>
        <v>0</v>
      </c>
      <c r="G1870" s="1">
        <f t="shared" si="704"/>
        <v>7186</v>
      </c>
      <c r="H1870" s="2">
        <f t="shared" si="705"/>
        <v>7.7055051577344574E-2</v>
      </c>
      <c r="I1870" s="2"/>
      <c r="J1870" s="2">
        <f t="shared" si="696"/>
        <v>0.52157455660640373</v>
      </c>
      <c r="K1870" s="2">
        <f t="shared" si="697"/>
        <v>0.44451950502905918</v>
      </c>
      <c r="L1870" s="2">
        <f t="shared" si="698"/>
        <v>0</v>
      </c>
      <c r="M1870" s="2">
        <f t="shared" si="699"/>
        <v>3.3905938364537092E-2</v>
      </c>
      <c r="N1870" s="59">
        <v>48641</v>
      </c>
      <c r="O1870" s="59">
        <v>41455</v>
      </c>
      <c r="P1870" s="59"/>
      <c r="Q1870" s="59">
        <v>3162</v>
      </c>
      <c r="R1870" s="59"/>
      <c r="S1870" s="59"/>
      <c r="T1870" s="59"/>
      <c r="U1870" s="59"/>
      <c r="V1870" s="59"/>
      <c r="W1870" s="59"/>
      <c r="X1870" s="59"/>
      <c r="Y1870" s="59"/>
      <c r="Z1870" s="59"/>
      <c r="AA1870" s="59"/>
      <c r="AB1870" s="59"/>
      <c r="AC1870" s="59"/>
      <c r="AD1870" s="59"/>
      <c r="AE1870" s="59"/>
      <c r="AG1870" s="7">
        <f>IF(Q1870&gt;0,RANK(Q1870,(N1870:P1870,Q1870:AE1870)),0)</f>
        <v>3</v>
      </c>
      <c r="AH1870" s="7">
        <f>IF(R1870&gt;0,RANK(R1870,(N1870:P1870,Q1870:AE1870)),0)</f>
        <v>0</v>
      </c>
      <c r="AI1870" s="7">
        <f>IF(T1870&gt;0,RANK(T1870,(N1870:P1870,Q1870:AE1870)),0)</f>
        <v>0</v>
      </c>
      <c r="AJ1870" s="7">
        <f>IF(S1870&gt;0,RANK(S1870,(N1870:P1870,Q1870:AE1870)),0)</f>
        <v>0</v>
      </c>
      <c r="AK1870" s="2">
        <f t="shared" si="700"/>
        <v>3.3905938364537092E-2</v>
      </c>
      <c r="AL1870" s="2">
        <f t="shared" si="701"/>
        <v>0</v>
      </c>
      <c r="AM1870" s="2">
        <f t="shared" si="702"/>
        <v>0</v>
      </c>
      <c r="AN1870" s="2">
        <f t="shared" si="703"/>
        <v>0</v>
      </c>
      <c r="AP1870" t="s">
        <v>1368</v>
      </c>
      <c r="AQ1870" t="s">
        <v>2240</v>
      </c>
      <c r="AR1870" s="57">
        <v>15</v>
      </c>
      <c r="AT1870" s="97">
        <v>42</v>
      </c>
      <c r="AU1870" s="99">
        <v>95</v>
      </c>
      <c r="AV1870" s="103">
        <f t="shared" si="694"/>
        <v>42095</v>
      </c>
      <c r="AX1870" s="7" t="s">
        <v>1370</v>
      </c>
    </row>
    <row r="1871" spans="1:50" hidden="1" outlineLevel="1">
      <c r="A1871" t="s">
        <v>962</v>
      </c>
      <c r="B1871" t="s">
        <v>2240</v>
      </c>
      <c r="C1871" s="1">
        <f t="shared" si="695"/>
        <v>34313</v>
      </c>
      <c r="D1871" s="7">
        <f>IF(N1871&gt;0, RANK(N1871,(N1871:P1871,Q1871:AE1871)),0)</f>
        <v>2</v>
      </c>
      <c r="E1871" s="7">
        <f>IF(O1871&gt;0,RANK(O1871,(N1871:P1871,Q1871:AE1871)),0)</f>
        <v>1</v>
      </c>
      <c r="F1871" s="7">
        <f>IF(P1871&gt;0,RANK(P1871,(N1871:P1871,Q1871:AE1871)),0)</f>
        <v>0</v>
      </c>
      <c r="G1871" s="1">
        <f t="shared" si="704"/>
        <v>1600</v>
      </c>
      <c r="H1871" s="2">
        <f t="shared" si="705"/>
        <v>4.6629557310640279E-2</v>
      </c>
      <c r="I1871" s="2"/>
      <c r="J1871" s="2">
        <f t="shared" si="696"/>
        <v>0.45102439308716813</v>
      </c>
      <c r="K1871" s="2">
        <f t="shared" si="697"/>
        <v>0.49765395039780841</v>
      </c>
      <c r="L1871" s="2">
        <f t="shared" si="698"/>
        <v>0</v>
      </c>
      <c r="M1871" s="2">
        <f t="shared" si="699"/>
        <v>5.1321656515023462E-2</v>
      </c>
      <c r="N1871" s="59">
        <v>15476</v>
      </c>
      <c r="O1871" s="59">
        <v>17076</v>
      </c>
      <c r="P1871" s="59"/>
      <c r="Q1871" s="59">
        <v>1761</v>
      </c>
      <c r="R1871" s="59"/>
      <c r="S1871" s="59"/>
      <c r="T1871" s="59"/>
      <c r="U1871" s="59"/>
      <c r="V1871" s="59"/>
      <c r="W1871" s="59"/>
      <c r="X1871" s="59"/>
      <c r="Y1871" s="59"/>
      <c r="Z1871" s="59"/>
      <c r="AA1871" s="59"/>
      <c r="AB1871" s="59"/>
      <c r="AC1871" s="59"/>
      <c r="AD1871" s="59"/>
      <c r="AE1871" s="59"/>
      <c r="AG1871" s="7">
        <f>IF(Q1871&gt;0,RANK(Q1871,(N1871:P1871,Q1871:AE1871)),0)</f>
        <v>3</v>
      </c>
      <c r="AH1871" s="7">
        <f>IF(R1871&gt;0,RANK(R1871,(N1871:P1871,Q1871:AE1871)),0)</f>
        <v>0</v>
      </c>
      <c r="AI1871" s="7">
        <f>IF(T1871&gt;0,RANK(T1871,(N1871:P1871,Q1871:AE1871)),0)</f>
        <v>0</v>
      </c>
      <c r="AJ1871" s="7">
        <f>IF(S1871&gt;0,RANK(S1871,(N1871:P1871,Q1871:AE1871)),0)</f>
        <v>0</v>
      </c>
      <c r="AK1871" s="2">
        <f t="shared" si="700"/>
        <v>5.1321656515023462E-2</v>
      </c>
      <c r="AL1871" s="2">
        <f t="shared" si="701"/>
        <v>0</v>
      </c>
      <c r="AM1871" s="2">
        <f t="shared" si="702"/>
        <v>0</v>
      </c>
      <c r="AN1871" s="2">
        <f t="shared" si="703"/>
        <v>0</v>
      </c>
      <c r="AP1871" t="s">
        <v>962</v>
      </c>
      <c r="AQ1871" t="s">
        <v>2240</v>
      </c>
      <c r="AR1871" s="57">
        <v>10</v>
      </c>
      <c r="AT1871" s="97">
        <v>42</v>
      </c>
      <c r="AU1871" s="99">
        <v>97</v>
      </c>
      <c r="AV1871" s="103">
        <f t="shared" si="694"/>
        <v>42097</v>
      </c>
      <c r="AX1871" s="7" t="s">
        <v>1370</v>
      </c>
    </row>
    <row r="1872" spans="1:50" hidden="1" outlineLevel="1">
      <c r="A1872" t="s">
        <v>866</v>
      </c>
      <c r="B1872" t="s">
        <v>2240</v>
      </c>
      <c r="C1872" s="1">
        <f t="shared" si="695"/>
        <v>15178</v>
      </c>
      <c r="D1872" s="7">
        <f>IF(N1872&gt;0, RANK(N1872,(N1872:P1872,Q1872:AE1872)),0)</f>
        <v>2</v>
      </c>
      <c r="E1872" s="7">
        <f>IF(O1872&gt;0,RANK(O1872,(N1872:P1872,Q1872:AE1872)),0)</f>
        <v>1</v>
      </c>
      <c r="F1872" s="7">
        <f>IF(P1872&gt;0,RANK(P1872,(N1872:P1872,Q1872:AE1872)),0)</f>
        <v>0</v>
      </c>
      <c r="G1872" s="1">
        <f t="shared" si="704"/>
        <v>4297</v>
      </c>
      <c r="H1872" s="2">
        <f t="shared" si="705"/>
        <v>0.28310712873896426</v>
      </c>
      <c r="I1872" s="2"/>
      <c r="J1872" s="2">
        <f t="shared" si="696"/>
        <v>0.31275530372908156</v>
      </c>
      <c r="K1872" s="2">
        <f t="shared" si="697"/>
        <v>0.59586243246804582</v>
      </c>
      <c r="L1872" s="2">
        <f t="shared" si="698"/>
        <v>0</v>
      </c>
      <c r="M1872" s="2">
        <f t="shared" si="699"/>
        <v>9.1382263802872621E-2</v>
      </c>
      <c r="N1872" s="59">
        <v>4747</v>
      </c>
      <c r="O1872" s="59">
        <v>9044</v>
      </c>
      <c r="P1872" s="59"/>
      <c r="Q1872" s="59">
        <v>1387</v>
      </c>
      <c r="R1872" s="59"/>
      <c r="S1872" s="59"/>
      <c r="T1872" s="59"/>
      <c r="U1872" s="59"/>
      <c r="V1872" s="59"/>
      <c r="W1872" s="59"/>
      <c r="X1872" s="59"/>
      <c r="Y1872" s="59"/>
      <c r="Z1872" s="59"/>
      <c r="AA1872" s="59"/>
      <c r="AB1872" s="59"/>
      <c r="AC1872" s="59"/>
      <c r="AD1872" s="59"/>
      <c r="AE1872" s="59"/>
      <c r="AG1872" s="7">
        <f>IF(Q1872&gt;0,RANK(Q1872,(N1872:P1872,Q1872:AE1872)),0)</f>
        <v>3</v>
      </c>
      <c r="AH1872" s="7">
        <f>IF(R1872&gt;0,RANK(R1872,(N1872:P1872,Q1872:AE1872)),0)</f>
        <v>0</v>
      </c>
      <c r="AI1872" s="7">
        <f>IF(T1872&gt;0,RANK(T1872,(N1872:P1872,Q1872:AE1872)),0)</f>
        <v>0</v>
      </c>
      <c r="AJ1872" s="7">
        <f>IF(S1872&gt;0,RANK(S1872,(N1872:P1872,Q1872:AE1872)),0)</f>
        <v>0</v>
      </c>
      <c r="AK1872" s="2">
        <f t="shared" si="700"/>
        <v>9.1382263802872579E-2</v>
      </c>
      <c r="AL1872" s="2">
        <f t="shared" si="701"/>
        <v>0</v>
      </c>
      <c r="AM1872" s="2">
        <f t="shared" si="702"/>
        <v>0</v>
      </c>
      <c r="AN1872" s="2">
        <f t="shared" si="703"/>
        <v>0</v>
      </c>
      <c r="AP1872" t="s">
        <v>866</v>
      </c>
      <c r="AQ1872" t="s">
        <v>2240</v>
      </c>
      <c r="AR1872" s="57"/>
      <c r="AT1872" s="97">
        <v>42</v>
      </c>
      <c r="AU1872" s="99">
        <v>99</v>
      </c>
      <c r="AV1872" s="103">
        <f t="shared" si="694"/>
        <v>42099</v>
      </c>
      <c r="AX1872" s="7" t="s">
        <v>1370</v>
      </c>
    </row>
    <row r="1873" spans="1:50" hidden="1" outlineLevel="1">
      <c r="A1873" t="s">
        <v>799</v>
      </c>
      <c r="B1873" t="s">
        <v>2240</v>
      </c>
      <c r="C1873" s="1">
        <f t="shared" si="695"/>
        <v>611965</v>
      </c>
      <c r="D1873" s="7">
        <f>IF(N1873&gt;0, RANK(N1873,(N1873:P1873,Q1873:AE1873)),0)</f>
        <v>1</v>
      </c>
      <c r="E1873" s="7">
        <f>IF(O1873&gt;0,RANK(O1873,(N1873:P1873,Q1873:AE1873)),0)</f>
        <v>2</v>
      </c>
      <c r="F1873" s="7">
        <f>IF(P1873&gt;0,RANK(P1873,(N1873:P1873,Q1873:AE1873)),0)</f>
        <v>0</v>
      </c>
      <c r="G1873" s="1">
        <f t="shared" si="704"/>
        <v>121553</v>
      </c>
      <c r="H1873" s="2">
        <f t="shared" si="705"/>
        <v>0.19862737248045231</v>
      </c>
      <c r="I1873" s="2"/>
      <c r="J1873" s="2">
        <f t="shared" si="696"/>
        <v>0.59152565914717348</v>
      </c>
      <c r="K1873" s="2">
        <f t="shared" si="697"/>
        <v>0.39289828666672116</v>
      </c>
      <c r="L1873" s="2">
        <f t="shared" si="698"/>
        <v>0</v>
      </c>
      <c r="M1873" s="2">
        <f t="shared" si="699"/>
        <v>1.5576054186105359E-2</v>
      </c>
      <c r="N1873" s="59">
        <v>361993</v>
      </c>
      <c r="O1873" s="59">
        <v>240440</v>
      </c>
      <c r="P1873" s="59"/>
      <c r="Q1873" s="59">
        <v>9532</v>
      </c>
      <c r="R1873" s="59"/>
      <c r="S1873" s="59"/>
      <c r="T1873" s="59"/>
      <c r="U1873" s="59"/>
      <c r="V1873" s="59"/>
      <c r="W1873" s="59"/>
      <c r="X1873" s="59"/>
      <c r="Y1873" s="59"/>
      <c r="Z1873" s="59"/>
      <c r="AA1873" s="59"/>
      <c r="AB1873" s="59"/>
      <c r="AC1873" s="59"/>
      <c r="AD1873" s="59"/>
      <c r="AE1873" s="59"/>
      <c r="AG1873" s="7">
        <f>IF(Q1873&gt;0,RANK(Q1873,(N1873:P1873,Q1873:AE1873)),0)</f>
        <v>3</v>
      </c>
      <c r="AH1873" s="7">
        <f>IF(R1873&gt;0,RANK(R1873,(N1873:P1873,Q1873:AE1873)),0)</f>
        <v>0</v>
      </c>
      <c r="AI1873" s="7">
        <f>IF(T1873&gt;0,RANK(T1873,(N1873:P1873,Q1873:AE1873)),0)</f>
        <v>0</v>
      </c>
      <c r="AJ1873" s="7">
        <f>IF(S1873&gt;0,RANK(S1873,(N1873:P1873,Q1873:AE1873)),0)</f>
        <v>0</v>
      </c>
      <c r="AK1873" s="2">
        <f t="shared" si="700"/>
        <v>1.5576054186105415E-2</v>
      </c>
      <c r="AL1873" s="2">
        <f t="shared" si="701"/>
        <v>0</v>
      </c>
      <c r="AM1873" s="2">
        <f t="shared" si="702"/>
        <v>0</v>
      </c>
      <c r="AN1873" s="2">
        <f t="shared" si="703"/>
        <v>0</v>
      </c>
      <c r="AP1873" t="s">
        <v>799</v>
      </c>
      <c r="AQ1873" t="s">
        <v>2240</v>
      </c>
      <c r="AR1873" s="57"/>
      <c r="AT1873" s="97">
        <v>42</v>
      </c>
      <c r="AU1873" s="99">
        <v>101</v>
      </c>
      <c r="AV1873" s="103">
        <f t="shared" si="694"/>
        <v>42101</v>
      </c>
      <c r="AX1873" s="7" t="s">
        <v>1370</v>
      </c>
    </row>
    <row r="1874" spans="1:50" hidden="1" outlineLevel="1">
      <c r="A1874" t="s">
        <v>468</v>
      </c>
      <c r="B1874" t="s">
        <v>2240</v>
      </c>
      <c r="C1874" s="1">
        <f t="shared" si="695"/>
        <v>12660</v>
      </c>
      <c r="D1874" s="7">
        <f>IF(N1874&gt;0, RANK(N1874,(N1874:P1874,Q1874:AE1874)),0)</f>
        <v>2</v>
      </c>
      <c r="E1874" s="7">
        <f>IF(O1874&gt;0,RANK(O1874,(N1874:P1874,Q1874:AE1874)),0)</f>
        <v>1</v>
      </c>
      <c r="F1874" s="7">
        <f>IF(P1874&gt;0,RANK(P1874,(N1874:P1874,Q1874:AE1874)),0)</f>
        <v>0</v>
      </c>
      <c r="G1874" s="1">
        <f t="shared" si="704"/>
        <v>1378</v>
      </c>
      <c r="H1874" s="2">
        <f t="shared" si="705"/>
        <v>0.10884676145339653</v>
      </c>
      <c r="I1874" s="2"/>
      <c r="J1874" s="2">
        <f t="shared" si="696"/>
        <v>0.43096366508688783</v>
      </c>
      <c r="K1874" s="2">
        <f t="shared" si="697"/>
        <v>0.53981042654028433</v>
      </c>
      <c r="L1874" s="2">
        <f t="shared" si="698"/>
        <v>0</v>
      </c>
      <c r="M1874" s="2">
        <f t="shared" si="699"/>
        <v>2.9225908372827902E-2</v>
      </c>
      <c r="N1874" s="59">
        <v>5456</v>
      </c>
      <c r="O1874" s="59">
        <v>6834</v>
      </c>
      <c r="P1874" s="59"/>
      <c r="Q1874" s="59">
        <v>370</v>
      </c>
      <c r="R1874" s="59"/>
      <c r="S1874" s="59"/>
      <c r="T1874" s="59"/>
      <c r="U1874" s="59"/>
      <c r="V1874" s="59"/>
      <c r="W1874" s="59"/>
      <c r="X1874" s="59"/>
      <c r="Y1874" s="59"/>
      <c r="Z1874" s="59"/>
      <c r="AA1874" s="59"/>
      <c r="AB1874" s="59"/>
      <c r="AC1874" s="59"/>
      <c r="AD1874" s="59"/>
      <c r="AE1874" s="59"/>
      <c r="AG1874" s="7">
        <f>IF(Q1874&gt;0,RANK(Q1874,(N1874:P1874,Q1874:AE1874)),0)</f>
        <v>3</v>
      </c>
      <c r="AH1874" s="7">
        <f>IF(R1874&gt;0,RANK(R1874,(N1874:P1874,Q1874:AE1874)),0)</f>
        <v>0</v>
      </c>
      <c r="AI1874" s="7">
        <f>IF(T1874&gt;0,RANK(T1874,(N1874:P1874,Q1874:AE1874)),0)</f>
        <v>0</v>
      </c>
      <c r="AJ1874" s="7">
        <f>IF(S1874&gt;0,RANK(S1874,(N1874:P1874,Q1874:AE1874)),0)</f>
        <v>0</v>
      </c>
      <c r="AK1874" s="2">
        <f t="shared" si="700"/>
        <v>2.9225908372827805E-2</v>
      </c>
      <c r="AL1874" s="2">
        <f t="shared" si="701"/>
        <v>0</v>
      </c>
      <c r="AM1874" s="2">
        <f t="shared" si="702"/>
        <v>0</v>
      </c>
      <c r="AN1874" s="2">
        <f t="shared" si="703"/>
        <v>0</v>
      </c>
      <c r="AP1874" t="s">
        <v>468</v>
      </c>
      <c r="AQ1874" t="s">
        <v>2240</v>
      </c>
      <c r="AR1874" s="57">
        <v>10</v>
      </c>
      <c r="AT1874" s="97">
        <v>42</v>
      </c>
      <c r="AU1874" s="99">
        <v>103</v>
      </c>
      <c r="AV1874" s="103">
        <f t="shared" si="694"/>
        <v>42103</v>
      </c>
      <c r="AX1874" s="7" t="s">
        <v>1370</v>
      </c>
    </row>
    <row r="1875" spans="1:50" hidden="1" outlineLevel="1">
      <c r="A1875" t="s">
        <v>530</v>
      </c>
      <c r="B1875" t="s">
        <v>2240</v>
      </c>
      <c r="C1875" s="1">
        <f t="shared" si="695"/>
        <v>6805</v>
      </c>
      <c r="D1875" s="7">
        <f>IF(N1875&gt;0, RANK(N1875,(N1875:P1875,Q1875:AE1875)),0)</f>
        <v>2</v>
      </c>
      <c r="E1875" s="7">
        <f>IF(O1875&gt;0,RANK(O1875,(N1875:P1875,Q1875:AE1875)),0)</f>
        <v>1</v>
      </c>
      <c r="F1875" s="7">
        <f>IF(P1875&gt;0,RANK(P1875,(N1875:P1875,Q1875:AE1875)),0)</f>
        <v>0</v>
      </c>
      <c r="G1875" s="1">
        <f t="shared" si="704"/>
        <v>1308</v>
      </c>
      <c r="H1875" s="2">
        <f t="shared" si="705"/>
        <v>0.19221160911094784</v>
      </c>
      <c r="I1875" s="2"/>
      <c r="J1875" s="2">
        <f t="shared" si="696"/>
        <v>0.35650257163850108</v>
      </c>
      <c r="K1875" s="2">
        <f t="shared" si="697"/>
        <v>0.54871418074944889</v>
      </c>
      <c r="L1875" s="2">
        <f t="shared" si="698"/>
        <v>0</v>
      </c>
      <c r="M1875" s="2">
        <f t="shared" si="699"/>
        <v>9.4783247612050037E-2</v>
      </c>
      <c r="N1875" s="59">
        <v>2426</v>
      </c>
      <c r="O1875" s="59">
        <v>3734</v>
      </c>
      <c r="P1875" s="59"/>
      <c r="Q1875" s="59">
        <v>645</v>
      </c>
      <c r="R1875" s="59"/>
      <c r="S1875" s="59"/>
      <c r="T1875" s="59"/>
      <c r="U1875" s="59"/>
      <c r="V1875" s="59"/>
      <c r="W1875" s="59"/>
      <c r="X1875" s="59"/>
      <c r="Y1875" s="59"/>
      <c r="Z1875" s="59"/>
      <c r="AA1875" s="59"/>
      <c r="AB1875" s="59"/>
      <c r="AC1875" s="59"/>
      <c r="AD1875" s="59"/>
      <c r="AE1875" s="59"/>
      <c r="AG1875" s="7">
        <f>IF(Q1875&gt;0,RANK(Q1875,(N1875:P1875,Q1875:AE1875)),0)</f>
        <v>3</v>
      </c>
      <c r="AH1875" s="7">
        <f>IF(R1875&gt;0,RANK(R1875,(N1875:P1875,Q1875:AE1875)),0)</f>
        <v>0</v>
      </c>
      <c r="AI1875" s="7">
        <f>IF(T1875&gt;0,RANK(T1875,(N1875:P1875,Q1875:AE1875)),0)</f>
        <v>0</v>
      </c>
      <c r="AJ1875" s="7">
        <f>IF(S1875&gt;0,RANK(S1875,(N1875:P1875,Q1875:AE1875)),0)</f>
        <v>0</v>
      </c>
      <c r="AK1875" s="2">
        <f t="shared" si="700"/>
        <v>9.4783247612049967E-2</v>
      </c>
      <c r="AL1875" s="2">
        <f t="shared" si="701"/>
        <v>0</v>
      </c>
      <c r="AM1875" s="2">
        <f t="shared" si="702"/>
        <v>0</v>
      </c>
      <c r="AN1875" s="2">
        <f t="shared" si="703"/>
        <v>0</v>
      </c>
      <c r="AP1875" t="s">
        <v>530</v>
      </c>
      <c r="AQ1875" t="s">
        <v>2240</v>
      </c>
      <c r="AR1875" s="57">
        <v>5</v>
      </c>
      <c r="AT1875" s="97">
        <v>42</v>
      </c>
      <c r="AU1875" s="99">
        <v>105</v>
      </c>
      <c r="AV1875" s="103">
        <f t="shared" si="694"/>
        <v>42105</v>
      </c>
      <c r="AX1875" s="7" t="s">
        <v>1370</v>
      </c>
    </row>
    <row r="1876" spans="1:50" hidden="1" outlineLevel="1">
      <c r="A1876" t="s">
        <v>500</v>
      </c>
      <c r="B1876" t="s">
        <v>2240</v>
      </c>
      <c r="C1876" s="1">
        <f t="shared" si="695"/>
        <v>62401</v>
      </c>
      <c r="D1876" s="7">
        <f>IF(N1876&gt;0, RANK(N1876,(N1876:P1876,Q1876:AE1876)),0)</f>
        <v>2</v>
      </c>
      <c r="E1876" s="7">
        <f>IF(O1876&gt;0,RANK(O1876,(N1876:P1876,Q1876:AE1876)),0)</f>
        <v>1</v>
      </c>
      <c r="F1876" s="7">
        <f>IF(P1876&gt;0,RANK(P1876,(N1876:P1876,Q1876:AE1876)),0)</f>
        <v>0</v>
      </c>
      <c r="G1876" s="1">
        <f t="shared" si="704"/>
        <v>5305</v>
      </c>
      <c r="H1876" s="2">
        <f t="shared" si="705"/>
        <v>8.5014663226550852E-2</v>
      </c>
      <c r="I1876" s="2"/>
      <c r="J1876" s="2">
        <f t="shared" si="696"/>
        <v>0.43569814586304706</v>
      </c>
      <c r="K1876" s="2">
        <f t="shared" si="697"/>
        <v>0.52071280908959794</v>
      </c>
      <c r="L1876" s="2">
        <f t="shared" si="698"/>
        <v>0</v>
      </c>
      <c r="M1876" s="2">
        <f t="shared" si="699"/>
        <v>4.3589045047354946E-2</v>
      </c>
      <c r="N1876" s="59">
        <v>27188</v>
      </c>
      <c r="O1876" s="59">
        <v>32493</v>
      </c>
      <c r="P1876" s="59"/>
      <c r="Q1876" s="59">
        <v>2720</v>
      </c>
      <c r="R1876" s="59"/>
      <c r="S1876" s="59"/>
      <c r="T1876" s="59"/>
      <c r="U1876" s="59"/>
      <c r="V1876" s="59"/>
      <c r="W1876" s="59"/>
      <c r="X1876" s="59"/>
      <c r="Y1876" s="59"/>
      <c r="Z1876" s="59"/>
      <c r="AA1876" s="59"/>
      <c r="AB1876" s="59"/>
      <c r="AC1876" s="59"/>
      <c r="AD1876" s="59"/>
      <c r="AE1876" s="59"/>
      <c r="AG1876" s="7">
        <f>IF(Q1876&gt;0,RANK(Q1876,(N1876:P1876,Q1876:AE1876)),0)</f>
        <v>3</v>
      </c>
      <c r="AH1876" s="7">
        <f>IF(R1876&gt;0,RANK(R1876,(N1876:P1876,Q1876:AE1876)),0)</f>
        <v>0</v>
      </c>
      <c r="AI1876" s="7">
        <f>IF(T1876&gt;0,RANK(T1876,(N1876:P1876,Q1876:AE1876)),0)</f>
        <v>0</v>
      </c>
      <c r="AJ1876" s="7">
        <f>IF(S1876&gt;0,RANK(S1876,(N1876:P1876,Q1876:AE1876)),0)</f>
        <v>0</v>
      </c>
      <c r="AK1876" s="2">
        <f t="shared" si="700"/>
        <v>4.3589045047355009E-2</v>
      </c>
      <c r="AL1876" s="2">
        <f t="shared" si="701"/>
        <v>0</v>
      </c>
      <c r="AM1876" s="2">
        <f t="shared" si="702"/>
        <v>0</v>
      </c>
      <c r="AN1876" s="2">
        <f t="shared" si="703"/>
        <v>0</v>
      </c>
      <c r="AP1876" t="s">
        <v>500</v>
      </c>
      <c r="AQ1876" t="s">
        <v>2240</v>
      </c>
      <c r="AR1876" s="57">
        <v>17</v>
      </c>
      <c r="AT1876" s="97">
        <v>42</v>
      </c>
      <c r="AU1876" s="99">
        <v>107</v>
      </c>
      <c r="AV1876" s="103">
        <f t="shared" si="694"/>
        <v>42107</v>
      </c>
      <c r="AX1876" s="7" t="s">
        <v>1370</v>
      </c>
    </row>
    <row r="1877" spans="1:50" hidden="1" outlineLevel="1">
      <c r="A1877" t="s">
        <v>47</v>
      </c>
      <c r="B1877" t="s">
        <v>2240</v>
      </c>
      <c r="C1877" s="1">
        <f t="shared" si="695"/>
        <v>12422</v>
      </c>
      <c r="D1877" s="7">
        <f>IF(N1877&gt;0, RANK(N1877,(N1877:P1877,Q1877:AE1877)),0)</f>
        <v>2</v>
      </c>
      <c r="E1877" s="7">
        <f>IF(O1877&gt;0,RANK(O1877,(N1877:P1877,Q1877:AE1877)),0)</f>
        <v>1</v>
      </c>
      <c r="F1877" s="7">
        <f>IF(P1877&gt;0,RANK(P1877,(N1877:P1877,Q1877:AE1877)),0)</f>
        <v>0</v>
      </c>
      <c r="G1877" s="1">
        <f t="shared" si="704"/>
        <v>3147</v>
      </c>
      <c r="H1877" s="2">
        <f t="shared" si="705"/>
        <v>0.25334084688455966</v>
      </c>
      <c r="I1877" s="2"/>
      <c r="J1877" s="2">
        <f t="shared" si="696"/>
        <v>0.33014007406214779</v>
      </c>
      <c r="K1877" s="2">
        <f t="shared" si="697"/>
        <v>0.58348092094670745</v>
      </c>
      <c r="L1877" s="2">
        <f t="shared" si="698"/>
        <v>0</v>
      </c>
      <c r="M1877" s="2">
        <f t="shared" si="699"/>
        <v>8.6379004991144703E-2</v>
      </c>
      <c r="N1877" s="59">
        <v>4101</v>
      </c>
      <c r="O1877" s="59">
        <v>7248</v>
      </c>
      <c r="P1877" s="59"/>
      <c r="Q1877" s="59">
        <v>1073</v>
      </c>
      <c r="R1877" s="59"/>
      <c r="S1877" s="59"/>
      <c r="T1877" s="59"/>
      <c r="U1877" s="59"/>
      <c r="V1877" s="59"/>
      <c r="W1877" s="59"/>
      <c r="X1877" s="59"/>
      <c r="Y1877" s="59"/>
      <c r="Z1877" s="59"/>
      <c r="AA1877" s="59"/>
      <c r="AB1877" s="59"/>
      <c r="AC1877" s="59"/>
      <c r="AD1877" s="59"/>
      <c r="AE1877" s="59"/>
      <c r="AG1877" s="7">
        <f>IF(Q1877&gt;0,RANK(Q1877,(N1877:P1877,Q1877:AE1877)),0)</f>
        <v>3</v>
      </c>
      <c r="AH1877" s="7">
        <f>IF(R1877&gt;0,RANK(R1877,(N1877:P1877,Q1877:AE1877)),0)</f>
        <v>0</v>
      </c>
      <c r="AI1877" s="7">
        <f>IF(T1877&gt;0,RANK(T1877,(N1877:P1877,Q1877:AE1877)),0)</f>
        <v>0</v>
      </c>
      <c r="AJ1877" s="7">
        <f>IF(S1877&gt;0,RANK(S1877,(N1877:P1877,Q1877:AE1877)),0)</f>
        <v>0</v>
      </c>
      <c r="AK1877" s="2">
        <f t="shared" si="700"/>
        <v>8.6379004991144745E-2</v>
      </c>
      <c r="AL1877" s="2">
        <f t="shared" si="701"/>
        <v>0</v>
      </c>
      <c r="AM1877" s="2">
        <f t="shared" si="702"/>
        <v>0</v>
      </c>
      <c r="AN1877" s="2">
        <f t="shared" si="703"/>
        <v>0</v>
      </c>
      <c r="AP1877" t="s">
        <v>47</v>
      </c>
      <c r="AQ1877" t="s">
        <v>2240</v>
      </c>
      <c r="AR1877" s="57">
        <v>10</v>
      </c>
      <c r="AT1877" s="97">
        <v>42</v>
      </c>
      <c r="AU1877" s="99">
        <v>109</v>
      </c>
      <c r="AV1877" s="103">
        <f t="shared" si="694"/>
        <v>42109</v>
      </c>
      <c r="AX1877" s="7" t="s">
        <v>1370</v>
      </c>
    </row>
    <row r="1878" spans="1:50" hidden="1" outlineLevel="1">
      <c r="A1878" t="s">
        <v>1196</v>
      </c>
      <c r="B1878" t="s">
        <v>2240</v>
      </c>
      <c r="C1878" s="1">
        <f t="shared" si="695"/>
        <v>32419</v>
      </c>
      <c r="D1878" s="7">
        <f>IF(N1878&gt;0, RANK(N1878,(N1878:P1878,Q1878:AE1878)),0)</f>
        <v>2</v>
      </c>
      <c r="E1878" s="7">
        <f>IF(O1878&gt;0,RANK(O1878,(N1878:P1878,Q1878:AE1878)),0)</f>
        <v>1</v>
      </c>
      <c r="F1878" s="7">
        <f>IF(P1878&gt;0,RANK(P1878,(N1878:P1878,Q1878:AE1878)),0)</f>
        <v>0</v>
      </c>
      <c r="G1878" s="1">
        <f t="shared" si="704"/>
        <v>3334</v>
      </c>
      <c r="H1878" s="2">
        <f t="shared" si="705"/>
        <v>0.10284092661710725</v>
      </c>
      <c r="I1878" s="2"/>
      <c r="J1878" s="2">
        <f t="shared" si="696"/>
        <v>0.41133286035966565</v>
      </c>
      <c r="K1878" s="2">
        <f t="shared" si="697"/>
        <v>0.51417378697677285</v>
      </c>
      <c r="L1878" s="2">
        <f t="shared" si="698"/>
        <v>0</v>
      </c>
      <c r="M1878" s="2">
        <f t="shared" si="699"/>
        <v>7.4493352663561496E-2</v>
      </c>
      <c r="N1878" s="59">
        <v>13335</v>
      </c>
      <c r="O1878" s="59">
        <v>16669</v>
      </c>
      <c r="P1878" s="59"/>
      <c r="Q1878" s="59">
        <v>2415</v>
      </c>
      <c r="R1878" s="59"/>
      <c r="S1878" s="59"/>
      <c r="T1878" s="59"/>
      <c r="U1878" s="59"/>
      <c r="V1878" s="59"/>
      <c r="W1878" s="59"/>
      <c r="X1878" s="59"/>
      <c r="Y1878" s="59"/>
      <c r="Z1878" s="59"/>
      <c r="AA1878" s="59"/>
      <c r="AB1878" s="59"/>
      <c r="AC1878" s="59"/>
      <c r="AD1878" s="59"/>
      <c r="AE1878" s="59"/>
      <c r="AG1878" s="7">
        <f>IF(Q1878&gt;0,RANK(Q1878,(N1878:P1878,Q1878:AE1878)),0)</f>
        <v>3</v>
      </c>
      <c r="AH1878" s="7">
        <f>IF(R1878&gt;0,RANK(R1878,(N1878:P1878,Q1878:AE1878)),0)</f>
        <v>0</v>
      </c>
      <c r="AI1878" s="7">
        <f>IF(T1878&gt;0,RANK(T1878,(N1878:P1878,Q1878:AE1878)),0)</f>
        <v>0</v>
      </c>
      <c r="AJ1878" s="7">
        <f>IF(S1878&gt;0,RANK(S1878,(N1878:P1878,Q1878:AE1878)),0)</f>
        <v>0</v>
      </c>
      <c r="AK1878" s="2">
        <f t="shared" si="700"/>
        <v>7.4493352663561496E-2</v>
      </c>
      <c r="AL1878" s="2">
        <f t="shared" si="701"/>
        <v>0</v>
      </c>
      <c r="AM1878" s="2">
        <f t="shared" si="702"/>
        <v>0</v>
      </c>
      <c r="AN1878" s="2">
        <f t="shared" si="703"/>
        <v>0</v>
      </c>
      <c r="AP1878" t="s">
        <v>1196</v>
      </c>
      <c r="AQ1878" t="s">
        <v>2240</v>
      </c>
      <c r="AR1878" s="57"/>
      <c r="AT1878" s="97">
        <v>42</v>
      </c>
      <c r="AU1878" s="99">
        <v>111</v>
      </c>
      <c r="AV1878" s="103">
        <f t="shared" si="694"/>
        <v>42111</v>
      </c>
      <c r="AX1878" s="7" t="s">
        <v>1370</v>
      </c>
    </row>
    <row r="1879" spans="1:50" hidden="1" outlineLevel="1">
      <c r="A1879" t="s">
        <v>1519</v>
      </c>
      <c r="B1879" t="s">
        <v>2240</v>
      </c>
      <c r="C1879" s="1">
        <f t="shared" si="695"/>
        <v>3082</v>
      </c>
      <c r="D1879" s="7">
        <f>IF(N1879&gt;0, RANK(N1879,(N1879:P1879,Q1879:AE1879)),0)</f>
        <v>2</v>
      </c>
      <c r="E1879" s="7">
        <f>IF(O1879&gt;0,RANK(O1879,(N1879:P1879,Q1879:AE1879)),0)</f>
        <v>1</v>
      </c>
      <c r="F1879" s="7">
        <f>IF(P1879&gt;0,RANK(P1879,(N1879:P1879,Q1879:AE1879)),0)</f>
        <v>0</v>
      </c>
      <c r="G1879" s="1">
        <f t="shared" si="704"/>
        <v>251</v>
      </c>
      <c r="H1879" s="2">
        <f t="shared" si="705"/>
        <v>8.1440622972096047E-2</v>
      </c>
      <c r="I1879" s="2"/>
      <c r="J1879" s="2">
        <f t="shared" si="696"/>
        <v>0.43283582089552236</v>
      </c>
      <c r="K1879" s="2">
        <f t="shared" si="697"/>
        <v>0.51427644386761839</v>
      </c>
      <c r="L1879" s="2">
        <f t="shared" si="698"/>
        <v>0</v>
      </c>
      <c r="M1879" s="2">
        <f t="shared" si="699"/>
        <v>5.2887735236859301E-2</v>
      </c>
      <c r="N1879" s="59">
        <v>1334</v>
      </c>
      <c r="O1879" s="59">
        <v>1585</v>
      </c>
      <c r="P1879" s="59"/>
      <c r="Q1879" s="59">
        <v>163</v>
      </c>
      <c r="R1879" s="59"/>
      <c r="S1879" s="59"/>
      <c r="T1879" s="59"/>
      <c r="U1879" s="59"/>
      <c r="V1879" s="59"/>
      <c r="W1879" s="59"/>
      <c r="X1879" s="59"/>
      <c r="Y1879" s="59"/>
      <c r="Z1879" s="59"/>
      <c r="AA1879" s="59"/>
      <c r="AB1879" s="59"/>
      <c r="AC1879" s="59"/>
      <c r="AD1879" s="59"/>
      <c r="AE1879" s="59"/>
      <c r="AG1879" s="7">
        <f>IF(Q1879&gt;0,RANK(Q1879,(N1879:P1879,Q1879:AE1879)),0)</f>
        <v>3</v>
      </c>
      <c r="AH1879" s="7">
        <f>IF(R1879&gt;0,RANK(R1879,(N1879:P1879,Q1879:AE1879)),0)</f>
        <v>0</v>
      </c>
      <c r="AI1879" s="7">
        <f>IF(T1879&gt;0,RANK(T1879,(N1879:P1879,Q1879:AE1879)),0)</f>
        <v>0</v>
      </c>
      <c r="AJ1879" s="7">
        <f>IF(S1879&gt;0,RANK(S1879,(N1879:P1879,Q1879:AE1879)),0)</f>
        <v>0</v>
      </c>
      <c r="AK1879" s="2">
        <f t="shared" si="700"/>
        <v>5.2887735236859183E-2</v>
      </c>
      <c r="AL1879" s="2">
        <f t="shared" si="701"/>
        <v>0</v>
      </c>
      <c r="AM1879" s="2">
        <f t="shared" si="702"/>
        <v>0</v>
      </c>
      <c r="AN1879" s="2">
        <f t="shared" si="703"/>
        <v>0</v>
      </c>
      <c r="AP1879" t="s">
        <v>1519</v>
      </c>
      <c r="AQ1879" t="s">
        <v>2240</v>
      </c>
      <c r="AR1879" s="57">
        <v>10</v>
      </c>
      <c r="AT1879" s="97">
        <v>42</v>
      </c>
      <c r="AU1879" s="99">
        <v>113</v>
      </c>
      <c r="AV1879" s="103">
        <f t="shared" si="694"/>
        <v>42113</v>
      </c>
      <c r="AX1879" s="7" t="s">
        <v>1370</v>
      </c>
    </row>
    <row r="1880" spans="1:50" hidden="1" outlineLevel="1">
      <c r="A1880" t="s">
        <v>355</v>
      </c>
      <c r="B1880" t="s">
        <v>2240</v>
      </c>
      <c r="C1880" s="1">
        <f t="shared" si="695"/>
        <v>16412</v>
      </c>
      <c r="D1880" s="7">
        <f>IF(N1880&gt;0, RANK(N1880,(N1880:P1880,Q1880:AE1880)),0)</f>
        <v>2</v>
      </c>
      <c r="E1880" s="7">
        <f>IF(O1880&gt;0,RANK(O1880,(N1880:P1880,Q1880:AE1880)),0)</f>
        <v>1</v>
      </c>
      <c r="F1880" s="7">
        <f>IF(P1880&gt;0,RANK(P1880,(N1880:P1880,Q1880:AE1880)),0)</f>
        <v>0</v>
      </c>
      <c r="G1880" s="1">
        <f t="shared" si="704"/>
        <v>1482</v>
      </c>
      <c r="H1880" s="2">
        <f t="shared" si="705"/>
        <v>9.0299780648306113E-2</v>
      </c>
      <c r="I1880" s="2"/>
      <c r="J1880" s="2">
        <f t="shared" si="696"/>
        <v>0.42127711430660492</v>
      </c>
      <c r="K1880" s="2">
        <f t="shared" si="697"/>
        <v>0.51157689495491099</v>
      </c>
      <c r="L1880" s="2">
        <f t="shared" si="698"/>
        <v>0</v>
      </c>
      <c r="M1880" s="2">
        <f t="shared" si="699"/>
        <v>6.714599073848404E-2</v>
      </c>
      <c r="N1880" s="59">
        <v>6914</v>
      </c>
      <c r="O1880" s="59">
        <v>8396</v>
      </c>
      <c r="P1880" s="59"/>
      <c r="Q1880" s="59">
        <v>1102</v>
      </c>
      <c r="R1880" s="59"/>
      <c r="S1880" s="59"/>
      <c r="T1880" s="59"/>
      <c r="U1880" s="59"/>
      <c r="V1880" s="59"/>
      <c r="W1880" s="59"/>
      <c r="X1880" s="59"/>
      <c r="Y1880" s="59"/>
      <c r="Z1880" s="59"/>
      <c r="AA1880" s="59"/>
      <c r="AB1880" s="59"/>
      <c r="AC1880" s="59"/>
      <c r="AD1880" s="59"/>
      <c r="AE1880" s="59"/>
      <c r="AG1880" s="7">
        <f>IF(Q1880&gt;0,RANK(Q1880,(N1880:P1880,Q1880:AE1880)),0)</f>
        <v>3</v>
      </c>
      <c r="AH1880" s="7">
        <f>IF(R1880&gt;0,RANK(R1880,(N1880:P1880,Q1880:AE1880)),0)</f>
        <v>0</v>
      </c>
      <c r="AI1880" s="7">
        <f>IF(T1880&gt;0,RANK(T1880,(N1880:P1880,Q1880:AE1880)),0)</f>
        <v>0</v>
      </c>
      <c r="AJ1880" s="7">
        <f>IF(S1880&gt;0,RANK(S1880,(N1880:P1880,Q1880:AE1880)),0)</f>
        <v>0</v>
      </c>
      <c r="AK1880" s="2">
        <f t="shared" si="700"/>
        <v>6.714599073848404E-2</v>
      </c>
      <c r="AL1880" s="2">
        <f t="shared" si="701"/>
        <v>0</v>
      </c>
      <c r="AM1880" s="2">
        <f t="shared" si="702"/>
        <v>0</v>
      </c>
      <c r="AN1880" s="2">
        <f t="shared" si="703"/>
        <v>0</v>
      </c>
      <c r="AP1880" t="s">
        <v>355</v>
      </c>
      <c r="AQ1880" t="s">
        <v>2240</v>
      </c>
      <c r="AR1880" s="57">
        <v>10</v>
      </c>
      <c r="AT1880" s="97">
        <v>42</v>
      </c>
      <c r="AU1880" s="99">
        <v>115</v>
      </c>
      <c r="AV1880" s="103">
        <f t="shared" si="694"/>
        <v>42115</v>
      </c>
      <c r="AX1880" s="7" t="s">
        <v>1370</v>
      </c>
    </row>
    <row r="1881" spans="1:50" hidden="1" outlineLevel="1">
      <c r="A1881" t="s">
        <v>1276</v>
      </c>
      <c r="B1881" t="s">
        <v>2240</v>
      </c>
      <c r="C1881" s="1">
        <f t="shared" si="695"/>
        <v>15889</v>
      </c>
      <c r="D1881" s="7">
        <f>IF(N1881&gt;0, RANK(N1881,(N1881:P1881,Q1881:AE1881)),0)</f>
        <v>2</v>
      </c>
      <c r="E1881" s="7">
        <f>IF(O1881&gt;0,RANK(O1881,(N1881:P1881,Q1881:AE1881)),0)</f>
        <v>1</v>
      </c>
      <c r="F1881" s="7">
        <f>IF(P1881&gt;0,RANK(P1881,(N1881:P1881,Q1881:AE1881)),0)</f>
        <v>0</v>
      </c>
      <c r="G1881" s="1">
        <f t="shared" si="704"/>
        <v>3022</v>
      </c>
      <c r="H1881" s="2">
        <f t="shared" si="705"/>
        <v>0.19019447416451632</v>
      </c>
      <c r="I1881" s="2"/>
      <c r="J1881" s="2">
        <f t="shared" si="696"/>
        <v>0.36698344766819813</v>
      </c>
      <c r="K1881" s="2">
        <f t="shared" si="697"/>
        <v>0.55717792183271442</v>
      </c>
      <c r="L1881" s="2">
        <f t="shared" si="698"/>
        <v>0</v>
      </c>
      <c r="M1881" s="2">
        <f t="shared" si="699"/>
        <v>7.5838630499087456E-2</v>
      </c>
      <c r="N1881" s="59">
        <v>5831</v>
      </c>
      <c r="O1881" s="59">
        <v>8853</v>
      </c>
      <c r="P1881" s="59"/>
      <c r="Q1881" s="59">
        <v>1205</v>
      </c>
      <c r="R1881" s="59"/>
      <c r="S1881" s="59"/>
      <c r="T1881" s="59"/>
      <c r="U1881" s="59"/>
      <c r="V1881" s="59"/>
      <c r="W1881" s="59"/>
      <c r="X1881" s="59"/>
      <c r="Y1881" s="59"/>
      <c r="Z1881" s="59"/>
      <c r="AA1881" s="59"/>
      <c r="AB1881" s="59"/>
      <c r="AC1881" s="59"/>
      <c r="AD1881" s="59"/>
      <c r="AE1881" s="59"/>
      <c r="AG1881" s="7">
        <f>IF(Q1881&gt;0,RANK(Q1881,(N1881:P1881,Q1881:AE1881)),0)</f>
        <v>3</v>
      </c>
      <c r="AH1881" s="7">
        <f>IF(R1881&gt;0,RANK(R1881,(N1881:P1881,Q1881:AE1881)),0)</f>
        <v>0</v>
      </c>
      <c r="AI1881" s="7">
        <f>IF(T1881&gt;0,RANK(T1881,(N1881:P1881,Q1881:AE1881)),0)</f>
        <v>0</v>
      </c>
      <c r="AJ1881" s="7">
        <f>IF(S1881&gt;0,RANK(S1881,(N1881:P1881,Q1881:AE1881)),0)</f>
        <v>0</v>
      </c>
      <c r="AK1881" s="2">
        <f t="shared" si="700"/>
        <v>7.5838630499087414E-2</v>
      </c>
      <c r="AL1881" s="2">
        <f t="shared" si="701"/>
        <v>0</v>
      </c>
      <c r="AM1881" s="2">
        <f t="shared" si="702"/>
        <v>0</v>
      </c>
      <c r="AN1881" s="2">
        <f t="shared" si="703"/>
        <v>0</v>
      </c>
      <c r="AP1881" t="s">
        <v>1276</v>
      </c>
      <c r="AQ1881" t="s">
        <v>2240</v>
      </c>
      <c r="AR1881" s="57">
        <v>5</v>
      </c>
      <c r="AT1881" s="97">
        <v>42</v>
      </c>
      <c r="AU1881" s="99">
        <v>117</v>
      </c>
      <c r="AV1881" s="103">
        <f t="shared" si="694"/>
        <v>42117</v>
      </c>
      <c r="AX1881" s="7" t="s">
        <v>1370</v>
      </c>
    </row>
    <row r="1882" spans="1:50" hidden="1" outlineLevel="1">
      <c r="A1882" t="s">
        <v>762</v>
      </c>
      <c r="B1882" t="s">
        <v>2240</v>
      </c>
      <c r="C1882" s="1">
        <f t="shared" si="695"/>
        <v>12154</v>
      </c>
      <c r="D1882" s="7">
        <f>IF(N1882&gt;0, RANK(N1882,(N1882:P1882,Q1882:AE1882)),0)</f>
        <v>2</v>
      </c>
      <c r="E1882" s="7">
        <f>IF(O1882&gt;0,RANK(O1882,(N1882:P1882,Q1882:AE1882)),0)</f>
        <v>1</v>
      </c>
      <c r="F1882" s="7">
        <f>IF(P1882&gt;0,RANK(P1882,(N1882:P1882,Q1882:AE1882)),0)</f>
        <v>0</v>
      </c>
      <c r="G1882" s="1">
        <f t="shared" si="704"/>
        <v>2022</v>
      </c>
      <c r="H1882" s="2">
        <f t="shared" si="705"/>
        <v>0.16636498272173769</v>
      </c>
      <c r="I1882" s="2"/>
      <c r="J1882" s="2">
        <f t="shared" si="696"/>
        <v>0.38102682244528552</v>
      </c>
      <c r="K1882" s="2">
        <f t="shared" si="697"/>
        <v>0.54739180516702324</v>
      </c>
      <c r="L1882" s="2">
        <f t="shared" si="698"/>
        <v>0</v>
      </c>
      <c r="M1882" s="2">
        <f t="shared" si="699"/>
        <v>7.1581372387691244E-2</v>
      </c>
      <c r="N1882" s="59">
        <v>4631</v>
      </c>
      <c r="O1882" s="59">
        <v>6653</v>
      </c>
      <c r="P1882" s="59"/>
      <c r="Q1882" s="59">
        <v>870</v>
      </c>
      <c r="R1882" s="59"/>
      <c r="S1882" s="59"/>
      <c r="T1882" s="59"/>
      <c r="U1882" s="59"/>
      <c r="V1882" s="59"/>
      <c r="W1882" s="59"/>
      <c r="X1882" s="59"/>
      <c r="Y1882" s="59"/>
      <c r="Z1882" s="59"/>
      <c r="AA1882" s="59"/>
      <c r="AB1882" s="59"/>
      <c r="AC1882" s="59"/>
      <c r="AD1882" s="59"/>
      <c r="AE1882" s="59"/>
      <c r="AG1882" s="7">
        <f>IF(Q1882&gt;0,RANK(Q1882,(N1882:P1882,Q1882:AE1882)),0)</f>
        <v>3</v>
      </c>
      <c r="AH1882" s="7">
        <f>IF(R1882&gt;0,RANK(R1882,(N1882:P1882,Q1882:AE1882)),0)</f>
        <v>0</v>
      </c>
      <c r="AI1882" s="7">
        <f>IF(T1882&gt;0,RANK(T1882,(N1882:P1882,Q1882:AE1882)),0)</f>
        <v>0</v>
      </c>
      <c r="AJ1882" s="7">
        <f>IF(S1882&gt;0,RANK(S1882,(N1882:P1882,Q1882:AE1882)),0)</f>
        <v>0</v>
      </c>
      <c r="AK1882" s="2">
        <f t="shared" si="700"/>
        <v>7.15813723876913E-2</v>
      </c>
      <c r="AL1882" s="2">
        <f t="shared" si="701"/>
        <v>0</v>
      </c>
      <c r="AM1882" s="2">
        <f t="shared" si="702"/>
        <v>0</v>
      </c>
      <c r="AN1882" s="2">
        <f t="shared" si="703"/>
        <v>0</v>
      </c>
      <c r="AP1882" t="s">
        <v>762</v>
      </c>
      <c r="AQ1882" t="s">
        <v>2240</v>
      </c>
      <c r="AR1882" s="57">
        <v>10</v>
      </c>
      <c r="AT1882" s="97">
        <v>42</v>
      </c>
      <c r="AU1882" s="99">
        <v>119</v>
      </c>
      <c r="AV1882" s="103">
        <f t="shared" si="694"/>
        <v>42119</v>
      </c>
      <c r="AX1882" s="7" t="s">
        <v>1370</v>
      </c>
    </row>
    <row r="1883" spans="1:50" hidden="1" outlineLevel="1">
      <c r="A1883" t="s">
        <v>2031</v>
      </c>
      <c r="B1883" t="s">
        <v>2240</v>
      </c>
      <c r="C1883" s="1">
        <f t="shared" si="695"/>
        <v>21426</v>
      </c>
      <c r="D1883" s="7">
        <f>IF(N1883&gt;0, RANK(N1883,(N1883:P1883,Q1883:AE1883)),0)</f>
        <v>2</v>
      </c>
      <c r="E1883" s="7">
        <f>IF(O1883&gt;0,RANK(O1883,(N1883:P1883,Q1883:AE1883)),0)</f>
        <v>1</v>
      </c>
      <c r="F1883" s="7">
        <f>IF(P1883&gt;0,RANK(P1883,(N1883:P1883,Q1883:AE1883)),0)</f>
        <v>0</v>
      </c>
      <c r="G1883" s="1">
        <f t="shared" si="704"/>
        <v>1547</v>
      </c>
      <c r="H1883" s="2">
        <f t="shared" si="705"/>
        <v>7.2201997573042104E-2</v>
      </c>
      <c r="I1883" s="2"/>
      <c r="J1883" s="2">
        <f t="shared" si="696"/>
        <v>0.42863810323905538</v>
      </c>
      <c r="K1883" s="2">
        <f t="shared" si="697"/>
        <v>0.5008401008120974</v>
      </c>
      <c r="L1883" s="2">
        <f t="shared" si="698"/>
        <v>0</v>
      </c>
      <c r="M1883" s="2">
        <f t="shared" si="699"/>
        <v>7.0521795948847221E-2</v>
      </c>
      <c r="N1883" s="59">
        <v>9184</v>
      </c>
      <c r="O1883" s="59">
        <v>10731</v>
      </c>
      <c r="P1883" s="59"/>
      <c r="Q1883" s="59">
        <v>1511</v>
      </c>
      <c r="R1883" s="59"/>
      <c r="S1883" s="59"/>
      <c r="T1883" s="59"/>
      <c r="U1883" s="59"/>
      <c r="V1883" s="59"/>
      <c r="W1883" s="59"/>
      <c r="X1883" s="59"/>
      <c r="Y1883" s="59"/>
      <c r="Z1883" s="59"/>
      <c r="AA1883" s="59"/>
      <c r="AB1883" s="59"/>
      <c r="AC1883" s="59"/>
      <c r="AD1883" s="59"/>
      <c r="AE1883" s="59"/>
      <c r="AG1883" s="7">
        <f>IF(Q1883&gt;0,RANK(Q1883,(N1883:P1883,Q1883:AE1883)),0)</f>
        <v>3</v>
      </c>
      <c r="AH1883" s="7">
        <f>IF(R1883&gt;0,RANK(R1883,(N1883:P1883,Q1883:AE1883)),0)</f>
        <v>0</v>
      </c>
      <c r="AI1883" s="7">
        <f>IF(T1883&gt;0,RANK(T1883,(N1883:P1883,Q1883:AE1883)),0)</f>
        <v>0</v>
      </c>
      <c r="AJ1883" s="7">
        <f>IF(S1883&gt;0,RANK(S1883,(N1883:P1883,Q1883:AE1883)),0)</f>
        <v>0</v>
      </c>
      <c r="AK1883" s="2">
        <f t="shared" si="700"/>
        <v>7.0521795948847193E-2</v>
      </c>
      <c r="AL1883" s="2">
        <f t="shared" si="701"/>
        <v>0</v>
      </c>
      <c r="AM1883" s="2">
        <f t="shared" si="702"/>
        <v>0</v>
      </c>
      <c r="AN1883" s="2">
        <f t="shared" si="703"/>
        <v>0</v>
      </c>
      <c r="AP1883" t="s">
        <v>2031</v>
      </c>
      <c r="AQ1883" t="s">
        <v>2240</v>
      </c>
      <c r="AR1883" s="57"/>
      <c r="AT1883" s="97">
        <v>42</v>
      </c>
      <c r="AU1883" s="99">
        <v>121</v>
      </c>
      <c r="AV1883" s="103">
        <f t="shared" si="694"/>
        <v>42121</v>
      </c>
      <c r="AX1883" s="7" t="s">
        <v>1370</v>
      </c>
    </row>
    <row r="1884" spans="1:50" hidden="1" outlineLevel="1">
      <c r="A1884" t="s">
        <v>1881</v>
      </c>
      <c r="B1884" t="s">
        <v>2240</v>
      </c>
      <c r="C1884" s="1">
        <f t="shared" si="695"/>
        <v>17448</v>
      </c>
      <c r="D1884" s="7">
        <f>IF(N1884&gt;0, RANK(N1884,(N1884:P1884,Q1884:AE1884)),0)</f>
        <v>2</v>
      </c>
      <c r="E1884" s="7">
        <f>IF(O1884&gt;0,RANK(O1884,(N1884:P1884,Q1884:AE1884)),0)</f>
        <v>1</v>
      </c>
      <c r="F1884" s="7">
        <f>IF(P1884&gt;0,RANK(P1884,(N1884:P1884,Q1884:AE1884)),0)</f>
        <v>0</v>
      </c>
      <c r="G1884" s="1">
        <f t="shared" si="704"/>
        <v>260</v>
      </c>
      <c r="H1884" s="2">
        <f t="shared" si="705"/>
        <v>1.4901421366345712E-2</v>
      </c>
      <c r="I1884" s="2"/>
      <c r="J1884" s="2">
        <f t="shared" si="696"/>
        <v>0.47059834938101786</v>
      </c>
      <c r="K1884" s="2">
        <f t="shared" si="697"/>
        <v>0.48549977074736361</v>
      </c>
      <c r="L1884" s="2">
        <f t="shared" si="698"/>
        <v>0</v>
      </c>
      <c r="M1884" s="2">
        <f t="shared" si="699"/>
        <v>4.3901879871618532E-2</v>
      </c>
      <c r="N1884" s="59">
        <v>8211</v>
      </c>
      <c r="O1884" s="59">
        <v>8471</v>
      </c>
      <c r="P1884" s="59"/>
      <c r="Q1884" s="59">
        <v>766</v>
      </c>
      <c r="R1884" s="59"/>
      <c r="S1884" s="59"/>
      <c r="T1884" s="59"/>
      <c r="U1884" s="59"/>
      <c r="V1884" s="59"/>
      <c r="W1884" s="59"/>
      <c r="X1884" s="59"/>
      <c r="Y1884" s="59"/>
      <c r="Z1884" s="59"/>
      <c r="AA1884" s="59"/>
      <c r="AB1884" s="59"/>
      <c r="AC1884" s="59"/>
      <c r="AD1884" s="59"/>
      <c r="AE1884" s="59"/>
      <c r="AG1884" s="7">
        <f>IF(Q1884&gt;0,RANK(Q1884,(N1884:P1884,Q1884:AE1884)),0)</f>
        <v>3</v>
      </c>
      <c r="AH1884" s="7">
        <f>IF(R1884&gt;0,RANK(R1884,(N1884:P1884,Q1884:AE1884)),0)</f>
        <v>0</v>
      </c>
      <c r="AI1884" s="7">
        <f>IF(T1884&gt;0,RANK(T1884,(N1884:P1884,Q1884:AE1884)),0)</f>
        <v>0</v>
      </c>
      <c r="AJ1884" s="7">
        <f>IF(S1884&gt;0,RANK(S1884,(N1884:P1884,Q1884:AE1884)),0)</f>
        <v>0</v>
      </c>
      <c r="AK1884" s="2">
        <f t="shared" si="700"/>
        <v>4.3901879871618525E-2</v>
      </c>
      <c r="AL1884" s="2">
        <f t="shared" si="701"/>
        <v>0</v>
      </c>
      <c r="AM1884" s="2">
        <f t="shared" si="702"/>
        <v>0</v>
      </c>
      <c r="AN1884" s="2">
        <f t="shared" si="703"/>
        <v>0</v>
      </c>
      <c r="AP1884" t="s">
        <v>1881</v>
      </c>
      <c r="AQ1884" t="s">
        <v>2240</v>
      </c>
      <c r="AR1884" s="57"/>
      <c r="AT1884" s="97">
        <v>42</v>
      </c>
      <c r="AU1884" s="99">
        <v>123</v>
      </c>
      <c r="AV1884" s="103">
        <f t="shared" si="694"/>
        <v>42123</v>
      </c>
      <c r="AX1884" s="7" t="s">
        <v>1370</v>
      </c>
    </row>
    <row r="1885" spans="1:50" hidden="1" outlineLevel="1">
      <c r="A1885" t="s">
        <v>2040</v>
      </c>
      <c r="B1885" t="s">
        <v>2240</v>
      </c>
      <c r="C1885" s="1">
        <f t="shared" si="695"/>
        <v>83457</v>
      </c>
      <c r="D1885" s="7">
        <f>IF(N1885&gt;0, RANK(N1885,(N1885:P1885,Q1885:AE1885)),0)</f>
        <v>1</v>
      </c>
      <c r="E1885" s="7">
        <f>IF(O1885&gt;0,RANK(O1885,(N1885:P1885,Q1885:AE1885)),0)</f>
        <v>2</v>
      </c>
      <c r="F1885" s="7">
        <f>IF(P1885&gt;0,RANK(P1885,(N1885:P1885,Q1885:AE1885)),0)</f>
        <v>0</v>
      </c>
      <c r="G1885" s="1">
        <f t="shared" si="704"/>
        <v>6103</v>
      </c>
      <c r="H1885" s="2">
        <f t="shared" si="705"/>
        <v>7.3127478821429004E-2</v>
      </c>
      <c r="I1885" s="2"/>
      <c r="J1885" s="2">
        <f t="shared" si="696"/>
        <v>0.51334220017494037</v>
      </c>
      <c r="K1885" s="2">
        <f t="shared" si="697"/>
        <v>0.44021472135351136</v>
      </c>
      <c r="L1885" s="2">
        <f t="shared" si="698"/>
        <v>0</v>
      </c>
      <c r="M1885" s="2">
        <f t="shared" si="699"/>
        <v>4.6443078471548271E-2</v>
      </c>
      <c r="N1885" s="59">
        <v>42842</v>
      </c>
      <c r="O1885" s="59">
        <v>36739</v>
      </c>
      <c r="P1885" s="59"/>
      <c r="Q1885" s="59">
        <v>3876</v>
      </c>
      <c r="R1885" s="59"/>
      <c r="S1885" s="59"/>
      <c r="T1885" s="59"/>
      <c r="U1885" s="59"/>
      <c r="V1885" s="59"/>
      <c r="W1885" s="59"/>
      <c r="X1885" s="59"/>
      <c r="Y1885" s="59"/>
      <c r="Z1885" s="59"/>
      <c r="AA1885" s="59"/>
      <c r="AB1885" s="59"/>
      <c r="AC1885" s="59"/>
      <c r="AD1885" s="59"/>
      <c r="AE1885" s="59"/>
      <c r="AG1885" s="7">
        <f>IF(Q1885&gt;0,RANK(Q1885,(N1885:P1885,Q1885:AE1885)),0)</f>
        <v>3</v>
      </c>
      <c r="AH1885" s="7">
        <f>IF(R1885&gt;0,RANK(R1885,(N1885:P1885,Q1885:AE1885)),0)</f>
        <v>0</v>
      </c>
      <c r="AI1885" s="7">
        <f>IF(T1885&gt;0,RANK(T1885,(N1885:P1885,Q1885:AE1885)),0)</f>
        <v>0</v>
      </c>
      <c r="AJ1885" s="7">
        <f>IF(S1885&gt;0,RANK(S1885,(N1885:P1885,Q1885:AE1885)),0)</f>
        <v>0</v>
      </c>
      <c r="AK1885" s="2">
        <f t="shared" si="700"/>
        <v>4.6443078471548223E-2</v>
      </c>
      <c r="AL1885" s="2">
        <f t="shared" si="701"/>
        <v>0</v>
      </c>
      <c r="AM1885" s="2">
        <f t="shared" si="702"/>
        <v>0</v>
      </c>
      <c r="AN1885" s="2">
        <f t="shared" si="703"/>
        <v>0</v>
      </c>
      <c r="AP1885" t="s">
        <v>2040</v>
      </c>
      <c r="AQ1885" t="s">
        <v>2240</v>
      </c>
      <c r="AR1885" s="57"/>
      <c r="AT1885" s="97">
        <v>42</v>
      </c>
      <c r="AU1885" s="99">
        <v>125</v>
      </c>
      <c r="AV1885" s="103">
        <f t="shared" si="694"/>
        <v>42125</v>
      </c>
      <c r="AX1885" s="7" t="s">
        <v>1370</v>
      </c>
    </row>
    <row r="1886" spans="1:50" hidden="1" outlineLevel="1">
      <c r="A1886" t="s">
        <v>1882</v>
      </c>
      <c r="B1886" t="s">
        <v>2240</v>
      </c>
      <c r="C1886" s="1">
        <f t="shared" si="695"/>
        <v>16028</v>
      </c>
      <c r="D1886" s="7">
        <f>IF(N1886&gt;0, RANK(N1886,(N1886:P1886,Q1886:AE1886)),0)</f>
        <v>2</v>
      </c>
      <c r="E1886" s="7">
        <f>IF(O1886&gt;0,RANK(O1886,(N1886:P1886,Q1886:AE1886)),0)</f>
        <v>1</v>
      </c>
      <c r="F1886" s="7">
        <f>IF(P1886&gt;0,RANK(P1886,(N1886:P1886,Q1886:AE1886)),0)</f>
        <v>0</v>
      </c>
      <c r="G1886" s="1">
        <f t="shared" si="704"/>
        <v>2369</v>
      </c>
      <c r="H1886" s="2">
        <f t="shared" si="705"/>
        <v>0.14780384327427001</v>
      </c>
      <c r="I1886" s="2"/>
      <c r="J1886" s="2">
        <f t="shared" si="696"/>
        <v>0.40160968305465433</v>
      </c>
      <c r="K1886" s="2">
        <f t="shared" si="697"/>
        <v>0.54941352632892437</v>
      </c>
      <c r="L1886" s="2">
        <f t="shared" si="698"/>
        <v>0</v>
      </c>
      <c r="M1886" s="2">
        <f t="shared" si="699"/>
        <v>4.8976790616421351E-2</v>
      </c>
      <c r="N1886" s="59">
        <v>6437</v>
      </c>
      <c r="O1886" s="59">
        <v>8806</v>
      </c>
      <c r="P1886" s="59"/>
      <c r="Q1886" s="59">
        <v>785</v>
      </c>
      <c r="R1886" s="59"/>
      <c r="S1886" s="59"/>
      <c r="T1886" s="59"/>
      <c r="U1886" s="59"/>
      <c r="V1886" s="59"/>
      <c r="W1886" s="59"/>
      <c r="X1886" s="59"/>
      <c r="Y1886" s="59"/>
      <c r="Z1886" s="59"/>
      <c r="AA1886" s="59"/>
      <c r="AB1886" s="59"/>
      <c r="AC1886" s="59"/>
      <c r="AD1886" s="59"/>
      <c r="AE1886" s="59"/>
      <c r="AG1886" s="7">
        <f>IF(Q1886&gt;0,RANK(Q1886,(N1886:P1886,Q1886:AE1886)),0)</f>
        <v>3</v>
      </c>
      <c r="AH1886" s="7">
        <f>IF(R1886&gt;0,RANK(R1886,(N1886:P1886,Q1886:AE1886)),0)</f>
        <v>0</v>
      </c>
      <c r="AI1886" s="7">
        <f>IF(T1886&gt;0,RANK(T1886,(N1886:P1886,Q1886:AE1886)),0)</f>
        <v>0</v>
      </c>
      <c r="AJ1886" s="7">
        <f>IF(S1886&gt;0,RANK(S1886,(N1886:P1886,Q1886:AE1886)),0)</f>
        <v>0</v>
      </c>
      <c r="AK1886" s="2">
        <f t="shared" si="700"/>
        <v>4.897679061642126E-2</v>
      </c>
      <c r="AL1886" s="2">
        <f t="shared" si="701"/>
        <v>0</v>
      </c>
      <c r="AM1886" s="2">
        <f t="shared" si="702"/>
        <v>0</v>
      </c>
      <c r="AN1886" s="2">
        <f t="shared" si="703"/>
        <v>0</v>
      </c>
      <c r="AP1886" t="s">
        <v>1882</v>
      </c>
      <c r="AQ1886" t="s">
        <v>2240</v>
      </c>
      <c r="AR1886" s="57">
        <v>10</v>
      </c>
      <c r="AT1886" s="97">
        <v>42</v>
      </c>
      <c r="AU1886" s="99">
        <v>127</v>
      </c>
      <c r="AV1886" s="103">
        <f t="shared" si="694"/>
        <v>42127</v>
      </c>
      <c r="AX1886" s="7" t="s">
        <v>1370</v>
      </c>
    </row>
    <row r="1887" spans="1:50" hidden="1" outlineLevel="1">
      <c r="A1887" t="s">
        <v>494</v>
      </c>
      <c r="B1887" t="s">
        <v>2240</v>
      </c>
      <c r="C1887" s="1">
        <f t="shared" si="695"/>
        <v>148002</v>
      </c>
      <c r="D1887" s="7">
        <f>IF(N1887&gt;0, RANK(N1887,(N1887:P1887,Q1887:AE1887)),0)</f>
        <v>2</v>
      </c>
      <c r="E1887" s="7">
        <f>IF(O1887&gt;0,RANK(O1887,(N1887:P1887,Q1887:AE1887)),0)</f>
        <v>1</v>
      </c>
      <c r="F1887" s="7">
        <f>IF(P1887&gt;0,RANK(P1887,(N1887:P1887,Q1887:AE1887)),0)</f>
        <v>0</v>
      </c>
      <c r="G1887" s="1">
        <f t="shared" si="704"/>
        <v>2247</v>
      </c>
      <c r="H1887" s="2">
        <f t="shared" si="705"/>
        <v>1.5182227267199092E-2</v>
      </c>
      <c r="I1887" s="2"/>
      <c r="J1887" s="2">
        <f t="shared" si="696"/>
        <v>0.47145984513722788</v>
      </c>
      <c r="K1887" s="2">
        <f t="shared" si="697"/>
        <v>0.48664207240442697</v>
      </c>
      <c r="L1887" s="2">
        <f t="shared" si="698"/>
        <v>0</v>
      </c>
      <c r="M1887" s="2">
        <f>IF(C1887=0,"-",(1-J1887-K1887-L1887))</f>
        <v>4.1898082458345198E-2</v>
      </c>
      <c r="N1887" s="59">
        <v>69777</v>
      </c>
      <c r="O1887" s="59">
        <v>72024</v>
      </c>
      <c r="P1887" s="59"/>
      <c r="Q1887" s="59">
        <v>6201</v>
      </c>
      <c r="R1887" s="59"/>
      <c r="S1887" s="59"/>
      <c r="T1887" s="59"/>
      <c r="U1887" s="59"/>
      <c r="V1887" s="59"/>
      <c r="W1887" s="59"/>
      <c r="X1887" s="59"/>
      <c r="Y1887" s="59"/>
      <c r="Z1887" s="59"/>
      <c r="AA1887" s="59"/>
      <c r="AB1887" s="59"/>
      <c r="AC1887" s="59"/>
      <c r="AD1887" s="59"/>
      <c r="AE1887" s="59"/>
      <c r="AG1887" s="7">
        <f>IF(Q1887&gt;0,RANK(Q1887,(N1887:P1887,Q1887:AE1887)),0)</f>
        <v>3</v>
      </c>
      <c r="AH1887" s="7">
        <f>IF(R1887&gt;0,RANK(R1887,(N1887:P1887,Q1887:AE1887)),0)</f>
        <v>0</v>
      </c>
      <c r="AI1887" s="7">
        <f>IF(T1887&gt;0,RANK(T1887,(N1887:P1887,Q1887:AE1887)),0)</f>
        <v>0</v>
      </c>
      <c r="AJ1887" s="7">
        <f>IF(S1887&gt;0,RANK(S1887,(N1887:P1887,Q1887:AE1887)),0)</f>
        <v>0</v>
      </c>
      <c r="AK1887" s="2">
        <f t="shared" si="700"/>
        <v>4.1898082458345157E-2</v>
      </c>
      <c r="AL1887" s="2">
        <f t="shared" si="701"/>
        <v>0</v>
      </c>
      <c r="AM1887" s="2">
        <f t="shared" si="702"/>
        <v>0</v>
      </c>
      <c r="AN1887" s="2">
        <f t="shared" si="703"/>
        <v>0</v>
      </c>
      <c r="AP1887" t="s">
        <v>494</v>
      </c>
      <c r="AQ1887" t="s">
        <v>2240</v>
      </c>
      <c r="AR1887" s="57"/>
      <c r="AT1887" s="97">
        <v>42</v>
      </c>
      <c r="AU1887" s="99">
        <v>129</v>
      </c>
      <c r="AV1887" s="103">
        <f t="shared" si="694"/>
        <v>42129</v>
      </c>
      <c r="AX1887" s="7" t="s">
        <v>1370</v>
      </c>
    </row>
    <row r="1888" spans="1:50" hidden="1" outlineLevel="1">
      <c r="A1888" t="s">
        <v>2392</v>
      </c>
      <c r="B1888" t="s">
        <v>2240</v>
      </c>
      <c r="C1888" s="1">
        <f t="shared" si="695"/>
        <v>10722</v>
      </c>
      <c r="D1888" s="7">
        <f>IF(N1888&gt;0, RANK(N1888,(N1888:P1888,Q1888:AE1888)),0)</f>
        <v>2</v>
      </c>
      <c r="E1888" s="7">
        <f>IF(O1888&gt;0,RANK(O1888,(N1888:P1888,Q1888:AE1888)),0)</f>
        <v>1</v>
      </c>
      <c r="F1888" s="7">
        <f>IF(P1888&gt;0,RANK(P1888,(N1888:P1888,Q1888:AE1888)),0)</f>
        <v>0</v>
      </c>
      <c r="G1888" s="1">
        <f t="shared" si="704"/>
        <v>1651</v>
      </c>
      <c r="H1888" s="2">
        <f t="shared" si="705"/>
        <v>0.15398246595784368</v>
      </c>
      <c r="I1888" s="2"/>
      <c r="J1888" s="2">
        <f t="shared" si="696"/>
        <v>0.38742771870919607</v>
      </c>
      <c r="K1888" s="2">
        <f t="shared" si="697"/>
        <v>0.54141018466703972</v>
      </c>
      <c r="L1888" s="2">
        <f t="shared" si="698"/>
        <v>0</v>
      </c>
      <c r="M1888" s="2">
        <f>IF(C1888=0,"-",(1-J1888-K1888-L1888))</f>
        <v>7.1162096623764159E-2</v>
      </c>
      <c r="N1888" s="59">
        <v>4154</v>
      </c>
      <c r="O1888" s="59">
        <v>5805</v>
      </c>
      <c r="P1888" s="59"/>
      <c r="Q1888" s="59">
        <v>763</v>
      </c>
      <c r="R1888" s="59"/>
      <c r="S1888" s="59"/>
      <c r="T1888" s="59"/>
      <c r="U1888" s="59"/>
      <c r="V1888" s="59"/>
      <c r="W1888" s="59"/>
      <c r="X1888" s="59"/>
      <c r="Y1888" s="59"/>
      <c r="Z1888" s="59"/>
      <c r="AA1888" s="59"/>
      <c r="AB1888" s="59"/>
      <c r="AC1888" s="59"/>
      <c r="AD1888" s="59"/>
      <c r="AE1888" s="59"/>
      <c r="AG1888" s="7">
        <f>IF(Q1888&gt;0,RANK(Q1888,(N1888:P1888,Q1888:AE1888)),0)</f>
        <v>3</v>
      </c>
      <c r="AH1888" s="7">
        <f>IF(R1888&gt;0,RANK(R1888,(N1888:P1888,Q1888:AE1888)),0)</f>
        <v>0</v>
      </c>
      <c r="AI1888" s="7">
        <f>IF(T1888&gt;0,RANK(T1888,(N1888:P1888,Q1888:AE1888)),0)</f>
        <v>0</v>
      </c>
      <c r="AJ1888" s="7">
        <f>IF(S1888&gt;0,RANK(S1888,(N1888:P1888,Q1888:AE1888)),0)</f>
        <v>0</v>
      </c>
      <c r="AK1888" s="2">
        <f t="shared" si="700"/>
        <v>7.1162096623764229E-2</v>
      </c>
      <c r="AL1888" s="2">
        <f t="shared" si="701"/>
        <v>0</v>
      </c>
      <c r="AM1888" s="2">
        <f t="shared" si="702"/>
        <v>0</v>
      </c>
      <c r="AN1888" s="2">
        <f t="shared" si="703"/>
        <v>0</v>
      </c>
      <c r="AP1888" t="s">
        <v>2392</v>
      </c>
      <c r="AQ1888" t="s">
        <v>2240</v>
      </c>
      <c r="AR1888" s="57">
        <v>10</v>
      </c>
      <c r="AT1888" s="97">
        <v>42</v>
      </c>
      <c r="AU1888" s="99">
        <v>131</v>
      </c>
      <c r="AV1888" s="103">
        <f t="shared" si="694"/>
        <v>42131</v>
      </c>
      <c r="AX1888" s="7" t="s">
        <v>1370</v>
      </c>
    </row>
    <row r="1889" spans="1:50" hidden="1" outlineLevel="1">
      <c r="A1889" t="s">
        <v>137</v>
      </c>
      <c r="B1889" t="s">
        <v>2240</v>
      </c>
      <c r="C1889" s="1">
        <f t="shared" si="695"/>
        <v>128423</v>
      </c>
      <c r="D1889" s="7">
        <f>IF(N1889&gt;0, RANK(N1889,(N1889:P1889,Q1889:AE1889)),0)</f>
        <v>2</v>
      </c>
      <c r="E1889" s="7">
        <f>IF(O1889&gt;0,RANK(O1889,(N1889:P1889,Q1889:AE1889)),0)</f>
        <v>1</v>
      </c>
      <c r="F1889" s="7">
        <f>IF(P1889&gt;0,RANK(P1889,(N1889:P1889,Q1889:AE1889)),0)</f>
        <v>0</v>
      </c>
      <c r="G1889" s="1">
        <f t="shared" si="704"/>
        <v>15596</v>
      </c>
      <c r="H1889" s="2">
        <f t="shared" si="705"/>
        <v>0.12144242075017715</v>
      </c>
      <c r="I1889" s="2"/>
      <c r="J1889" s="2">
        <f t="shared" si="696"/>
        <v>0.41135933594449592</v>
      </c>
      <c r="K1889" s="2">
        <f t="shared" si="697"/>
        <v>0.53280175669467311</v>
      </c>
      <c r="L1889" s="2">
        <f t="shared" si="698"/>
        <v>0</v>
      </c>
      <c r="M1889" s="2">
        <f>IF(C1889=0,"-",(1-J1889-K1889-L1889))</f>
        <v>5.5838907360830969E-2</v>
      </c>
      <c r="N1889" s="59">
        <v>52828</v>
      </c>
      <c r="O1889" s="59">
        <v>68424</v>
      </c>
      <c r="P1889" s="59"/>
      <c r="Q1889" s="59">
        <v>7171</v>
      </c>
      <c r="R1889" s="59"/>
      <c r="S1889" s="59"/>
      <c r="T1889" s="59"/>
      <c r="U1889" s="59"/>
      <c r="V1889" s="59"/>
      <c r="W1889" s="59"/>
      <c r="X1889" s="59"/>
      <c r="Y1889" s="59"/>
      <c r="Z1889" s="59"/>
      <c r="AA1889" s="59"/>
      <c r="AB1889" s="59"/>
      <c r="AC1889" s="59"/>
      <c r="AD1889" s="59"/>
      <c r="AE1889" s="59"/>
      <c r="AG1889" s="7">
        <f>IF(Q1889&gt;0,RANK(Q1889,(N1889:P1889,Q1889:AE1889)),0)</f>
        <v>3</v>
      </c>
      <c r="AH1889" s="7">
        <f>IF(R1889&gt;0,RANK(R1889,(N1889:P1889,Q1889:AE1889)),0)</f>
        <v>0</v>
      </c>
      <c r="AI1889" s="7">
        <f>IF(T1889&gt;0,RANK(T1889,(N1889:P1889,Q1889:AE1889)),0)</f>
        <v>0</v>
      </c>
      <c r="AJ1889" s="7">
        <f>IF(S1889&gt;0,RANK(S1889,(N1889:P1889,Q1889:AE1889)),0)</f>
        <v>0</v>
      </c>
      <c r="AK1889" s="2">
        <f t="shared" si="700"/>
        <v>5.5838907360831004E-2</v>
      </c>
      <c r="AL1889" s="2">
        <f t="shared" si="701"/>
        <v>0</v>
      </c>
      <c r="AM1889" s="2">
        <f t="shared" si="702"/>
        <v>0</v>
      </c>
      <c r="AN1889" s="2">
        <f t="shared" si="703"/>
        <v>0</v>
      </c>
      <c r="AP1889" t="s">
        <v>137</v>
      </c>
      <c r="AQ1889" t="s">
        <v>2240</v>
      </c>
      <c r="AR1889" s="57">
        <v>19</v>
      </c>
      <c r="AT1889" s="97">
        <v>42</v>
      </c>
      <c r="AU1889" s="99">
        <v>133</v>
      </c>
      <c r="AV1889" s="103">
        <f t="shared" si="694"/>
        <v>42133</v>
      </c>
      <c r="AX1889" s="7" t="s">
        <v>1370</v>
      </c>
    </row>
    <row r="1890" spans="1:50" collapsed="1">
      <c r="A1890" t="s">
        <v>2239</v>
      </c>
      <c r="B1890" t="s">
        <v>1894</v>
      </c>
      <c r="C1890" s="1">
        <f t="shared" si="695"/>
        <v>4802410</v>
      </c>
      <c r="D1890" s="7">
        <f>IF(N1890&gt;0, RANK(N1890,(N1890:P1890,Q1890:AE1890)),0)</f>
        <v>2</v>
      </c>
      <c r="E1890" s="7">
        <f>IF(O1890&gt;0,RANK(O1890,(N1890:P1890,Q1890:AE1890)),0)</f>
        <v>1</v>
      </c>
      <c r="F1890" s="7">
        <f>IF(P1890&gt;0,RANK(P1890,(N1890:P1890,Q1890:AE1890)),0)</f>
        <v>0</v>
      </c>
      <c r="G1890" s="1">
        <f t="shared" si="704"/>
        <v>133159</v>
      </c>
      <c r="H1890" s="2">
        <f t="shared" si="705"/>
        <v>2.7727536799232053E-2</v>
      </c>
      <c r="I1890" s="2"/>
      <c r="J1890" s="2">
        <f t="shared" si="696"/>
        <v>0.46330196713733313</v>
      </c>
      <c r="K1890" s="2">
        <f t="shared" si="697"/>
        <v>0.49102950393656519</v>
      </c>
      <c r="L1890" s="2">
        <f t="shared" si="698"/>
        <v>0</v>
      </c>
      <c r="M1890" s="2">
        <f>IF(C1890=0,"-",(1-J1890-K1890-L1890))</f>
        <v>4.5668528926101737E-2</v>
      </c>
      <c r="N1890" s="59">
        <f>SUM(N1823:N1889)</f>
        <v>2224966</v>
      </c>
      <c r="O1890" s="59">
        <f>SUM(O1823:O1889)</f>
        <v>2358125</v>
      </c>
      <c r="P1890" s="59"/>
      <c r="Q1890" s="59">
        <f>SUM(Q1823:Q1889)</f>
        <v>219319</v>
      </c>
      <c r="R1890" s="59"/>
      <c r="S1890" s="59"/>
      <c r="T1890" s="59"/>
      <c r="U1890" s="59"/>
      <c r="V1890" s="59"/>
      <c r="W1890" s="59"/>
      <c r="X1890" s="59"/>
      <c r="Y1890" s="59"/>
      <c r="Z1890" s="120"/>
      <c r="AA1890" s="120"/>
      <c r="AB1890" s="120"/>
      <c r="AC1890" s="120"/>
      <c r="AD1890" s="120"/>
      <c r="AE1890" s="59">
        <f>SUM(AE1823:AE1889)</f>
        <v>0</v>
      </c>
      <c r="AG1890" s="7">
        <f>IF(Q1890&gt;0,RANK(Q1890,(N1890:P1890,Q1890:AE1890)),0)</f>
        <v>3</v>
      </c>
      <c r="AH1890" s="7">
        <f>IF(R1890&gt;0,RANK(R1890,(N1890:P1890,Q1890:AE1890)),0)</f>
        <v>0</v>
      </c>
      <c r="AI1890" s="7">
        <f>IF(T1890&gt;0,RANK(T1890,(N1890:P1890,Q1890:AE1890)),0)</f>
        <v>0</v>
      </c>
      <c r="AJ1890" s="7">
        <f>IF(S1890&gt;0,RANK(S1890,(N1890:P1890,Q1890:AE1890)),0)</f>
        <v>0</v>
      </c>
      <c r="AK1890" s="2">
        <f t="shared" si="700"/>
        <v>4.5668528926101688E-2</v>
      </c>
      <c r="AL1890" s="2">
        <f t="shared" si="701"/>
        <v>0</v>
      </c>
      <c r="AM1890" s="2">
        <f t="shared" si="702"/>
        <v>0</v>
      </c>
      <c r="AN1890" s="2">
        <f t="shared" si="703"/>
        <v>0</v>
      </c>
      <c r="AP1890" t="s">
        <v>2239</v>
      </c>
      <c r="AQ1890" t="s">
        <v>1894</v>
      </c>
      <c r="AT1890" s="97">
        <v>42</v>
      </c>
      <c r="AU1890" s="99"/>
      <c r="AV1890" s="97">
        <v>42</v>
      </c>
      <c r="AX1890" s="7" t="s">
        <v>2353</v>
      </c>
    </row>
    <row r="1891" spans="1:50">
      <c r="C1891" s="1"/>
      <c r="E1891" s="7"/>
      <c r="F1891" s="7"/>
      <c r="I1891" s="2"/>
      <c r="N1891" s="120"/>
      <c r="O1891" s="120"/>
      <c r="P1891" s="120"/>
      <c r="Q1891" s="120"/>
      <c r="R1891" s="120"/>
      <c r="S1891" s="120"/>
      <c r="T1891" s="120"/>
      <c r="U1891" s="120"/>
      <c r="V1891" s="120"/>
      <c r="W1891" s="120"/>
      <c r="X1891" s="120"/>
      <c r="Y1891" s="120"/>
      <c r="Z1891" s="120"/>
      <c r="AA1891" s="120"/>
      <c r="AB1891" s="120"/>
      <c r="AC1891" s="120"/>
      <c r="AD1891" s="120"/>
      <c r="AE1891" s="120"/>
      <c r="AG1891" s="7"/>
      <c r="AH1891" s="7"/>
      <c r="AI1891" s="7"/>
      <c r="AJ1891" s="7"/>
      <c r="AT1891" s="97"/>
      <c r="AU1891" s="99"/>
      <c r="AV1891" s="103"/>
    </row>
    <row r="1892" spans="1:50" ht="13" hidden="1" customHeight="1" outlineLevel="1">
      <c r="A1892" t="s">
        <v>322</v>
      </c>
      <c r="B1892" t="s">
        <v>495</v>
      </c>
      <c r="C1892" s="1">
        <f t="shared" ref="C1892:C1938" si="706">SUM(N1892:AE1892)</f>
        <v>7844</v>
      </c>
      <c r="D1892" s="7">
        <f>IF(N1892&gt;0, RANK(N1892,(N1892:P1892,Q1892:AE1892)),0)</f>
        <v>1</v>
      </c>
      <c r="E1892" s="7">
        <f>IF(O1892&gt;0,RANK(O1892,(N1892:P1892,Q1892:AE1892)),0)</f>
        <v>2</v>
      </c>
      <c r="F1892" s="7">
        <f>IF(P1892&gt;0,RANK(P1892,(N1892:P1892,Q1892:AE1892)),0)</f>
        <v>0</v>
      </c>
      <c r="G1892" s="1">
        <f t="shared" si="704"/>
        <v>1952</v>
      </c>
      <c r="H1892" s="2">
        <f t="shared" si="705"/>
        <v>0.24885262621111678</v>
      </c>
      <c r="I1892" s="2"/>
      <c r="J1892" s="2">
        <f t="shared" ref="J1892:J1938" si="707">IF($C1892=0,"-",N1892/$C1892)</f>
        <v>0.6146098929117797</v>
      </c>
      <c r="K1892" s="2">
        <f t="shared" ref="K1892:K1938" si="708">IF($C1892=0,"-",O1892/$C1892)</f>
        <v>0.36575726670066294</v>
      </c>
      <c r="L1892" s="2">
        <f t="shared" ref="L1892:L1938" si="709">IF($C1892=0,"-",P1892/$C1892)</f>
        <v>0</v>
      </c>
      <c r="M1892" s="2">
        <f t="shared" ref="M1892:M1938" si="710">IF(C1892=0,"-",(1-J1892-K1892-L1892))</f>
        <v>1.963284038755736E-2</v>
      </c>
      <c r="N1892" s="120">
        <v>4821</v>
      </c>
      <c r="O1892" s="120">
        <v>2869</v>
      </c>
      <c r="P1892" s="120"/>
      <c r="Q1892" s="120">
        <v>84</v>
      </c>
      <c r="R1892" s="120"/>
      <c r="S1892" s="120"/>
      <c r="T1892" s="120"/>
      <c r="U1892" s="120"/>
      <c r="V1892" s="120"/>
      <c r="W1892" s="120"/>
      <c r="X1892" s="120"/>
      <c r="Y1892" s="120">
        <v>0</v>
      </c>
      <c r="Z1892" s="120">
        <v>70</v>
      </c>
      <c r="AA1892" s="120"/>
      <c r="AB1892" s="121"/>
      <c r="AC1892" s="120"/>
      <c r="AD1892" s="120"/>
      <c r="AE1892" s="120"/>
      <c r="AG1892" s="7">
        <f>IF(Q1892&gt;0,RANK(Q1892,(N1892:P1892,Q1892:AE1892)),0)</f>
        <v>3</v>
      </c>
      <c r="AH1892" s="7">
        <f>IF(R1892&gt;0,RANK(R1892,(N1892:P1892,Q1892:AE1892)),0)</f>
        <v>0</v>
      </c>
      <c r="AI1892" s="7">
        <f>IF(T1892&gt;0,RANK(T1892,(N1892:P1892,Q1892:AE1892)),0)</f>
        <v>0</v>
      </c>
      <c r="AJ1892" s="7">
        <f>IF(S1892&gt;0,RANK(S1892,(N1892:P1892,Q1892:AE1892)),0)</f>
        <v>0</v>
      </c>
      <c r="AK1892" s="2">
        <f t="shared" ref="AK1892:AK1938" si="711">IF($C1892=0,"-",Q1892/$C1892)</f>
        <v>1.0708822029576747E-2</v>
      </c>
      <c r="AL1892" s="2">
        <f t="shared" ref="AL1892:AL1938" si="712">IF($C1892=0,"-",R1892/$C1892)</f>
        <v>0</v>
      </c>
      <c r="AM1892" s="2">
        <f t="shared" ref="AM1892:AM1938" si="713">IF($C1892=0,"-",T1892/$C1892)</f>
        <v>0</v>
      </c>
      <c r="AN1892" s="2">
        <f t="shared" ref="AN1892:AN1938" si="714">IF($C1892=0,"-",S1892/$C1892)</f>
        <v>0</v>
      </c>
      <c r="AP1892" t="s">
        <v>322</v>
      </c>
      <c r="AQ1892" t="s">
        <v>495</v>
      </c>
      <c r="AR1892">
        <v>3</v>
      </c>
      <c r="AT1892" s="97">
        <v>45</v>
      </c>
      <c r="AU1892" s="99">
        <v>1</v>
      </c>
      <c r="AV1892" s="103">
        <f t="shared" ref="AV1892:AV1953" si="715">1000*AT1892+AU1892</f>
        <v>45001</v>
      </c>
      <c r="AX1892" s="7" t="s">
        <v>1370</v>
      </c>
    </row>
    <row r="1893" spans="1:50" ht="13" hidden="1" customHeight="1" outlineLevel="1">
      <c r="A1893" t="s">
        <v>1356</v>
      </c>
      <c r="B1893" t="s">
        <v>495</v>
      </c>
      <c r="C1893" s="1">
        <f t="shared" si="706"/>
        <v>46606</v>
      </c>
      <c r="D1893" s="7">
        <f>IF(N1893&gt;0, RANK(N1893,(N1893:P1893,Q1893:AE1893)),0)</f>
        <v>2</v>
      </c>
      <c r="E1893" s="7">
        <f>IF(O1893&gt;0,RANK(O1893,(N1893:P1893,Q1893:AE1893)),0)</f>
        <v>1</v>
      </c>
      <c r="F1893" s="7">
        <f>IF(P1893&gt;0,RANK(P1893,(N1893:P1893,Q1893:AE1893)),0)</f>
        <v>0</v>
      </c>
      <c r="G1893" s="1">
        <f t="shared" si="704"/>
        <v>2989</v>
      </c>
      <c r="H1893" s="2">
        <f t="shared" si="705"/>
        <v>6.4133373385401024E-2</v>
      </c>
      <c r="I1893" s="2"/>
      <c r="J1893" s="2">
        <f t="shared" si="707"/>
        <v>0.44916963481096855</v>
      </c>
      <c r="K1893" s="2">
        <f t="shared" si="708"/>
        <v>0.51330300819636954</v>
      </c>
      <c r="L1893" s="2">
        <f t="shared" si="709"/>
        <v>0</v>
      </c>
      <c r="M1893" s="2">
        <f t="shared" si="710"/>
        <v>3.7527356992661853E-2</v>
      </c>
      <c r="N1893" s="120">
        <v>20934</v>
      </c>
      <c r="O1893" s="120">
        <v>23923</v>
      </c>
      <c r="P1893" s="120"/>
      <c r="Q1893" s="120">
        <v>1237</v>
      </c>
      <c r="R1893" s="120"/>
      <c r="S1893" s="120"/>
      <c r="T1893" s="120"/>
      <c r="U1893" s="120"/>
      <c r="V1893" s="120"/>
      <c r="W1893" s="120"/>
      <c r="X1893" s="120"/>
      <c r="Y1893" s="120">
        <v>85</v>
      </c>
      <c r="Z1893" s="120">
        <v>427</v>
      </c>
      <c r="AA1893" s="120"/>
      <c r="AB1893" s="122"/>
      <c r="AC1893" s="120"/>
      <c r="AD1893" s="120"/>
      <c r="AE1893" s="120"/>
      <c r="AG1893" s="7">
        <f>IF(Q1893&gt;0,RANK(Q1893,(N1893:P1893,Q1893:AE1893)),0)</f>
        <v>3</v>
      </c>
      <c r="AH1893" s="7">
        <f>IF(R1893&gt;0,RANK(R1893,(N1893:P1893,Q1893:AE1893)),0)</f>
        <v>0</v>
      </c>
      <c r="AI1893" s="7">
        <f>IF(T1893&gt;0,RANK(T1893,(N1893:P1893,Q1893:AE1893)),0)</f>
        <v>0</v>
      </c>
      <c r="AJ1893" s="7">
        <f>IF(S1893&gt;0,RANK(S1893,(N1893:P1893,Q1893:AE1893)),0)</f>
        <v>0</v>
      </c>
      <c r="AK1893" s="2">
        <f t="shared" si="711"/>
        <v>2.6541646998240569E-2</v>
      </c>
      <c r="AL1893" s="2">
        <f t="shared" si="712"/>
        <v>0</v>
      </c>
      <c r="AM1893" s="2">
        <f t="shared" si="713"/>
        <v>0</v>
      </c>
      <c r="AN1893" s="2">
        <f t="shared" si="714"/>
        <v>0</v>
      </c>
      <c r="AP1893" t="s">
        <v>1356</v>
      </c>
      <c r="AQ1893" t="s">
        <v>495</v>
      </c>
      <c r="AR1893">
        <v>0</v>
      </c>
      <c r="AT1893" s="97">
        <v>45</v>
      </c>
      <c r="AU1893" s="99">
        <v>3</v>
      </c>
      <c r="AV1893" s="103">
        <f t="shared" si="715"/>
        <v>45003</v>
      </c>
      <c r="AX1893" s="7" t="s">
        <v>1370</v>
      </c>
    </row>
    <row r="1894" spans="1:50" ht="13" hidden="1" customHeight="1" outlineLevel="1">
      <c r="A1894" t="s">
        <v>770</v>
      </c>
      <c r="B1894" t="s">
        <v>495</v>
      </c>
      <c r="C1894" s="1">
        <f t="shared" si="706"/>
        <v>3377</v>
      </c>
      <c r="D1894" s="7">
        <f>IF(N1894&gt;0, RANK(N1894,(N1894:P1894,Q1894:AE1894)),0)</f>
        <v>1</v>
      </c>
      <c r="E1894" s="7">
        <f>IF(O1894&gt;0,RANK(O1894,(N1894:P1894,Q1894:AE1894)),0)</f>
        <v>2</v>
      </c>
      <c r="F1894" s="7">
        <f>IF(P1894&gt;0,RANK(P1894,(N1894:P1894,Q1894:AE1894)),0)</f>
        <v>0</v>
      </c>
      <c r="G1894" s="1">
        <f t="shared" si="704"/>
        <v>1536</v>
      </c>
      <c r="H1894" s="2">
        <f t="shared" si="705"/>
        <v>0.454841575362748</v>
      </c>
      <c r="I1894" s="2"/>
      <c r="J1894" s="2">
        <f t="shared" si="707"/>
        <v>0.7154278945809891</v>
      </c>
      <c r="K1894" s="2">
        <f t="shared" si="708"/>
        <v>0.26058631921824105</v>
      </c>
      <c r="L1894" s="2">
        <f t="shared" si="709"/>
        <v>0</v>
      </c>
      <c r="M1894" s="2">
        <f t="shared" si="710"/>
        <v>2.3985786200769854E-2</v>
      </c>
      <c r="N1894" s="120">
        <v>2416</v>
      </c>
      <c r="O1894" s="120">
        <v>880</v>
      </c>
      <c r="P1894" s="120"/>
      <c r="Q1894" s="120">
        <v>41</v>
      </c>
      <c r="R1894" s="120"/>
      <c r="S1894" s="120"/>
      <c r="T1894" s="120"/>
      <c r="U1894" s="120"/>
      <c r="V1894" s="120"/>
      <c r="W1894" s="120"/>
      <c r="X1894" s="120"/>
      <c r="Y1894" s="120">
        <v>1</v>
      </c>
      <c r="Z1894" s="120">
        <v>39</v>
      </c>
      <c r="AA1894" s="120"/>
      <c r="AB1894" s="123"/>
      <c r="AC1894" s="120"/>
      <c r="AD1894" s="120"/>
      <c r="AE1894" s="120"/>
      <c r="AG1894" s="7">
        <f>IF(Q1894&gt;0,RANK(Q1894,(N1894:P1894,Q1894:AE1894)),0)</f>
        <v>3</v>
      </c>
      <c r="AH1894" s="7">
        <f>IF(R1894&gt;0,RANK(R1894,(N1894:P1894,Q1894:AE1894)),0)</f>
        <v>0</v>
      </c>
      <c r="AI1894" s="7">
        <f>IF(T1894&gt;0,RANK(T1894,(N1894:P1894,Q1894:AE1894)),0)</f>
        <v>0</v>
      </c>
      <c r="AJ1894" s="7">
        <f>IF(S1894&gt;0,RANK(S1894,(N1894:P1894,Q1894:AE1894)),0)</f>
        <v>0</v>
      </c>
      <c r="AK1894" s="2">
        <f t="shared" si="711"/>
        <v>1.2140953509031684E-2</v>
      </c>
      <c r="AL1894" s="2">
        <f t="shared" si="712"/>
        <v>0</v>
      </c>
      <c r="AM1894" s="2">
        <f t="shared" si="713"/>
        <v>0</v>
      </c>
      <c r="AN1894" s="2">
        <f t="shared" si="714"/>
        <v>0</v>
      </c>
      <c r="AP1894" t="s">
        <v>770</v>
      </c>
      <c r="AQ1894" t="s">
        <v>495</v>
      </c>
      <c r="AR1894">
        <v>2</v>
      </c>
      <c r="AT1894" s="97">
        <v>45</v>
      </c>
      <c r="AU1894" s="99">
        <v>5</v>
      </c>
      <c r="AV1894" s="103">
        <f t="shared" si="715"/>
        <v>45005</v>
      </c>
      <c r="AX1894" s="7" t="s">
        <v>1370</v>
      </c>
    </row>
    <row r="1895" spans="1:50" ht="13" hidden="1" customHeight="1" outlineLevel="1">
      <c r="A1895" t="s">
        <v>933</v>
      </c>
      <c r="B1895" t="s">
        <v>495</v>
      </c>
      <c r="C1895" s="1">
        <f t="shared" si="706"/>
        <v>47737</v>
      </c>
      <c r="D1895" s="7">
        <f>IF(N1895&gt;0, RANK(N1895,(N1895:P1895,Q1895:AE1895)),0)</f>
        <v>2</v>
      </c>
      <c r="E1895" s="7">
        <f>IF(O1895&gt;0,RANK(O1895,(N1895:P1895,Q1895:AE1895)),0)</f>
        <v>1</v>
      </c>
      <c r="F1895" s="7">
        <f>IF(P1895&gt;0,RANK(P1895,(N1895:P1895,Q1895:AE1895)),0)</f>
        <v>0</v>
      </c>
      <c r="G1895" s="1">
        <f t="shared" si="704"/>
        <v>3379</v>
      </c>
      <c r="H1895" s="2">
        <f t="shared" si="705"/>
        <v>7.0783668852252971E-2</v>
      </c>
      <c r="I1895" s="2"/>
      <c r="J1895" s="2">
        <f t="shared" si="707"/>
        <v>0.45007017617361794</v>
      </c>
      <c r="K1895" s="2">
        <f t="shared" si="708"/>
        <v>0.52085384502587095</v>
      </c>
      <c r="L1895" s="2">
        <f t="shared" si="709"/>
        <v>0</v>
      </c>
      <c r="M1895" s="2">
        <f t="shared" si="710"/>
        <v>2.907597880051116E-2</v>
      </c>
      <c r="N1895" s="120">
        <v>21485</v>
      </c>
      <c r="O1895" s="120">
        <v>24864</v>
      </c>
      <c r="P1895" s="120"/>
      <c r="Q1895" s="120">
        <v>941</v>
      </c>
      <c r="R1895" s="120"/>
      <c r="S1895" s="120"/>
      <c r="T1895" s="120"/>
      <c r="U1895" s="120"/>
      <c r="V1895" s="120"/>
      <c r="W1895" s="120"/>
      <c r="X1895" s="120"/>
      <c r="Y1895" s="120">
        <v>0</v>
      </c>
      <c r="Z1895" s="120">
        <v>447</v>
      </c>
      <c r="AA1895" s="120"/>
      <c r="AB1895" s="123"/>
      <c r="AC1895" s="120"/>
      <c r="AD1895" s="120"/>
      <c r="AE1895" s="120"/>
      <c r="AG1895" s="7">
        <f>IF(Q1895&gt;0,RANK(Q1895,(N1895:P1895,Q1895:AE1895)),0)</f>
        <v>3</v>
      </c>
      <c r="AH1895" s="7">
        <f>IF(R1895&gt;0,RANK(R1895,(N1895:P1895,Q1895:AE1895)),0)</f>
        <v>0</v>
      </c>
      <c r="AI1895" s="7">
        <f>IF(T1895&gt;0,RANK(T1895,(N1895:P1895,Q1895:AE1895)),0)</f>
        <v>0</v>
      </c>
      <c r="AJ1895" s="7">
        <f>IF(S1895&gt;0,RANK(S1895,(N1895:P1895,Q1895:AE1895)),0)</f>
        <v>0</v>
      </c>
      <c r="AK1895" s="2">
        <f t="shared" si="711"/>
        <v>1.9712172947608773E-2</v>
      </c>
      <c r="AL1895" s="2">
        <f t="shared" si="712"/>
        <v>0</v>
      </c>
      <c r="AM1895" s="2">
        <f t="shared" si="713"/>
        <v>0</v>
      </c>
      <c r="AN1895" s="2">
        <f t="shared" si="714"/>
        <v>0</v>
      </c>
      <c r="AP1895" t="s">
        <v>933</v>
      </c>
      <c r="AQ1895" t="s">
        <v>495</v>
      </c>
      <c r="AR1895">
        <v>3</v>
      </c>
      <c r="AT1895" s="97">
        <v>45</v>
      </c>
      <c r="AU1895" s="99">
        <v>7</v>
      </c>
      <c r="AV1895" s="103">
        <f t="shared" si="715"/>
        <v>45007</v>
      </c>
      <c r="AX1895" s="7" t="s">
        <v>1370</v>
      </c>
    </row>
    <row r="1896" spans="1:50" ht="13" hidden="1" customHeight="1" outlineLevel="1">
      <c r="A1896" t="s">
        <v>2113</v>
      </c>
      <c r="B1896" t="s">
        <v>495</v>
      </c>
      <c r="C1896" s="1">
        <f t="shared" si="706"/>
        <v>5589</v>
      </c>
      <c r="D1896" s="7">
        <f>IF(N1896&gt;0, RANK(N1896,(N1896:P1896,Q1896:AE1896)),0)</f>
        <v>1</v>
      </c>
      <c r="E1896" s="7">
        <f>IF(O1896&gt;0,RANK(O1896,(N1896:P1896,Q1896:AE1896)),0)</f>
        <v>2</v>
      </c>
      <c r="F1896" s="7">
        <f>IF(P1896&gt;0,RANK(P1896,(N1896:P1896,Q1896:AE1896)),0)</f>
        <v>0</v>
      </c>
      <c r="G1896" s="1">
        <f t="shared" si="704"/>
        <v>2423</v>
      </c>
      <c r="H1896" s="2">
        <f t="shared" si="705"/>
        <v>0.43353014850599392</v>
      </c>
      <c r="I1896" s="2"/>
      <c r="J1896" s="2">
        <f t="shared" si="707"/>
        <v>0.70835569869386295</v>
      </c>
      <c r="K1896" s="2">
        <f t="shared" si="708"/>
        <v>0.27482555018786903</v>
      </c>
      <c r="L1896" s="2">
        <f t="shared" si="709"/>
        <v>0</v>
      </c>
      <c r="M1896" s="2">
        <f t="shared" si="710"/>
        <v>1.6818751118268027E-2</v>
      </c>
      <c r="N1896" s="120">
        <v>3959</v>
      </c>
      <c r="O1896" s="120">
        <v>1536</v>
      </c>
      <c r="P1896" s="120"/>
      <c r="Q1896" s="120">
        <v>45</v>
      </c>
      <c r="R1896" s="120"/>
      <c r="S1896" s="120"/>
      <c r="T1896" s="120"/>
      <c r="U1896" s="120"/>
      <c r="V1896" s="120"/>
      <c r="W1896" s="120"/>
      <c r="X1896" s="120"/>
      <c r="Y1896" s="120">
        <v>0</v>
      </c>
      <c r="Z1896" s="120">
        <v>49</v>
      </c>
      <c r="AA1896" s="120"/>
      <c r="AB1896" s="123"/>
      <c r="AC1896" s="120"/>
      <c r="AD1896" s="120"/>
      <c r="AE1896" s="120"/>
      <c r="AG1896" s="7">
        <f>IF(Q1896&gt;0,RANK(Q1896,(N1896:P1896,Q1896:AE1896)),0)</f>
        <v>4</v>
      </c>
      <c r="AH1896" s="7">
        <f>IF(R1896&gt;0,RANK(R1896,(N1896:P1896,Q1896:AE1896)),0)</f>
        <v>0</v>
      </c>
      <c r="AI1896" s="7">
        <f>IF(T1896&gt;0,RANK(T1896,(N1896:P1896,Q1896:AE1896)),0)</f>
        <v>0</v>
      </c>
      <c r="AJ1896" s="7">
        <f>IF(S1896&gt;0,RANK(S1896,(N1896:P1896,Q1896:AE1896)),0)</f>
        <v>0</v>
      </c>
      <c r="AK1896" s="2">
        <f t="shared" si="711"/>
        <v>8.0515297906602248E-3</v>
      </c>
      <c r="AL1896" s="2">
        <f t="shared" si="712"/>
        <v>0</v>
      </c>
      <c r="AM1896" s="2">
        <f t="shared" si="713"/>
        <v>0</v>
      </c>
      <c r="AN1896" s="2">
        <f t="shared" si="714"/>
        <v>0</v>
      </c>
      <c r="AP1896" t="s">
        <v>2113</v>
      </c>
      <c r="AQ1896" t="s">
        <v>495</v>
      </c>
      <c r="AR1896">
        <v>6</v>
      </c>
      <c r="AT1896" s="97">
        <v>45</v>
      </c>
      <c r="AU1896" s="99">
        <v>9</v>
      </c>
      <c r="AV1896" s="103">
        <f t="shared" si="715"/>
        <v>45009</v>
      </c>
      <c r="AX1896" s="7" t="s">
        <v>1370</v>
      </c>
    </row>
    <row r="1897" spans="1:50" ht="13" hidden="1" customHeight="1" outlineLevel="1">
      <c r="A1897" t="s">
        <v>1958</v>
      </c>
      <c r="B1897" t="s">
        <v>495</v>
      </c>
      <c r="C1897" s="1">
        <f t="shared" si="706"/>
        <v>7931</v>
      </c>
      <c r="D1897" s="7">
        <f>IF(N1897&gt;0, RANK(N1897,(N1897:P1897,Q1897:AE1897)),0)</f>
        <v>1</v>
      </c>
      <c r="E1897" s="7">
        <f>IF(O1897&gt;0,RANK(O1897,(N1897:P1897,Q1897:AE1897)),0)</f>
        <v>2</v>
      </c>
      <c r="F1897" s="7">
        <f>IF(P1897&gt;0,RANK(P1897,(N1897:P1897,Q1897:AE1897)),0)</f>
        <v>0</v>
      </c>
      <c r="G1897" s="1">
        <f t="shared" si="704"/>
        <v>1205</v>
      </c>
      <c r="H1897" s="2">
        <f t="shared" si="705"/>
        <v>0.15193544319757912</v>
      </c>
      <c r="I1897" s="2"/>
      <c r="J1897" s="2">
        <f t="shared" si="707"/>
        <v>0.56197200857395035</v>
      </c>
      <c r="K1897" s="2">
        <f t="shared" si="708"/>
        <v>0.41003656537637118</v>
      </c>
      <c r="L1897" s="2">
        <f t="shared" si="709"/>
        <v>0</v>
      </c>
      <c r="M1897" s="2">
        <f t="shared" si="710"/>
        <v>2.7991426049678469E-2</v>
      </c>
      <c r="N1897" s="120">
        <v>4457</v>
      </c>
      <c r="O1897" s="120">
        <v>3252</v>
      </c>
      <c r="P1897" s="120"/>
      <c r="Q1897" s="120">
        <v>115</v>
      </c>
      <c r="R1897" s="120"/>
      <c r="S1897" s="120"/>
      <c r="T1897" s="120"/>
      <c r="U1897" s="120"/>
      <c r="V1897" s="120"/>
      <c r="W1897" s="120"/>
      <c r="X1897" s="120"/>
      <c r="Y1897" s="120">
        <v>4</v>
      </c>
      <c r="Z1897" s="120">
        <v>103</v>
      </c>
      <c r="AA1897" s="120"/>
      <c r="AB1897" s="123"/>
      <c r="AC1897" s="120"/>
      <c r="AD1897" s="120"/>
      <c r="AE1897" s="120"/>
      <c r="AG1897" s="7">
        <f>IF(Q1897&gt;0,RANK(Q1897,(N1897:P1897,Q1897:AE1897)),0)</f>
        <v>3</v>
      </c>
      <c r="AH1897" s="7">
        <f>IF(R1897&gt;0,RANK(R1897,(N1897:P1897,Q1897:AE1897)),0)</f>
        <v>0</v>
      </c>
      <c r="AI1897" s="7">
        <f>IF(T1897&gt;0,RANK(T1897,(N1897:P1897,Q1897:AE1897)),0)</f>
        <v>0</v>
      </c>
      <c r="AJ1897" s="7">
        <f>IF(S1897&gt;0,RANK(S1897,(N1897:P1897,Q1897:AE1897)),0)</f>
        <v>0</v>
      </c>
      <c r="AK1897" s="2">
        <f t="shared" si="711"/>
        <v>1.4500063043752363E-2</v>
      </c>
      <c r="AL1897" s="2">
        <f t="shared" si="712"/>
        <v>0</v>
      </c>
      <c r="AM1897" s="2">
        <f t="shared" si="713"/>
        <v>0</v>
      </c>
      <c r="AN1897" s="2">
        <f t="shared" si="714"/>
        <v>0</v>
      </c>
      <c r="AP1897" t="s">
        <v>1958</v>
      </c>
      <c r="AQ1897" t="s">
        <v>495</v>
      </c>
      <c r="AR1897">
        <v>2</v>
      </c>
      <c r="AT1897" s="97">
        <v>45</v>
      </c>
      <c r="AU1897" s="99">
        <v>11</v>
      </c>
      <c r="AV1897" s="103">
        <f t="shared" si="715"/>
        <v>45011</v>
      </c>
      <c r="AX1897" s="7" t="s">
        <v>1370</v>
      </c>
    </row>
    <row r="1898" spans="1:50" ht="13" hidden="1" customHeight="1" outlineLevel="1">
      <c r="A1898" t="s">
        <v>1959</v>
      </c>
      <c r="B1898" t="s">
        <v>495</v>
      </c>
      <c r="C1898" s="1">
        <f t="shared" si="706"/>
        <v>31133</v>
      </c>
      <c r="D1898" s="7">
        <f>IF(N1898&gt;0, RANK(N1898,(N1898:P1898,Q1898:AE1898)),0)</f>
        <v>2</v>
      </c>
      <c r="E1898" s="7">
        <f>IF(O1898&gt;0,RANK(O1898,(N1898:P1898,Q1898:AE1898)),0)</f>
        <v>1</v>
      </c>
      <c r="F1898" s="7">
        <f>IF(P1898&gt;0,RANK(P1898,(N1898:P1898,Q1898:AE1898)),0)</f>
        <v>0</v>
      </c>
      <c r="G1898" s="1">
        <f t="shared" si="704"/>
        <v>3202</v>
      </c>
      <c r="H1898" s="2">
        <f t="shared" si="705"/>
        <v>0.10284906690649794</v>
      </c>
      <c r="I1898" s="2"/>
      <c r="J1898" s="2">
        <f t="shared" si="707"/>
        <v>0.43294896090964569</v>
      </c>
      <c r="K1898" s="2">
        <f t="shared" si="708"/>
        <v>0.53579802781614361</v>
      </c>
      <c r="L1898" s="2">
        <f t="shared" si="709"/>
        <v>0</v>
      </c>
      <c r="M1898" s="2">
        <f t="shared" si="710"/>
        <v>3.1253011274210651E-2</v>
      </c>
      <c r="N1898" s="120">
        <v>13479</v>
      </c>
      <c r="O1898" s="120">
        <v>16681</v>
      </c>
      <c r="P1898" s="120"/>
      <c r="Q1898" s="120">
        <v>603</v>
      </c>
      <c r="R1898" s="120"/>
      <c r="S1898" s="120"/>
      <c r="T1898" s="120"/>
      <c r="U1898" s="120"/>
      <c r="V1898" s="120"/>
      <c r="W1898" s="120"/>
      <c r="X1898" s="120"/>
      <c r="Y1898" s="120">
        <v>0</v>
      </c>
      <c r="Z1898" s="120">
        <v>370</v>
      </c>
      <c r="AA1898" s="120"/>
      <c r="AB1898" s="123"/>
      <c r="AC1898" s="120"/>
      <c r="AD1898" s="120"/>
      <c r="AE1898" s="120"/>
      <c r="AG1898" s="7">
        <f>IF(Q1898&gt;0,RANK(Q1898,(N1898:P1898,Q1898:AE1898)),0)</f>
        <v>3</v>
      </c>
      <c r="AH1898" s="7">
        <f>IF(R1898&gt;0,RANK(R1898,(N1898:P1898,Q1898:AE1898)),0)</f>
        <v>0</v>
      </c>
      <c r="AI1898" s="7">
        <f>IF(T1898&gt;0,RANK(T1898,(N1898:P1898,Q1898:AE1898)),0)</f>
        <v>0</v>
      </c>
      <c r="AJ1898" s="7">
        <f>IF(S1898&gt;0,RANK(S1898,(N1898:P1898,Q1898:AE1898)),0)</f>
        <v>0</v>
      </c>
      <c r="AK1898" s="2">
        <f t="shared" si="711"/>
        <v>1.9368515722866412E-2</v>
      </c>
      <c r="AL1898" s="2">
        <f t="shared" si="712"/>
        <v>0</v>
      </c>
      <c r="AM1898" s="2">
        <f t="shared" si="713"/>
        <v>0</v>
      </c>
      <c r="AN1898" s="2">
        <f t="shared" si="714"/>
        <v>0</v>
      </c>
      <c r="AP1898" t="s">
        <v>1959</v>
      </c>
      <c r="AQ1898" t="s">
        <v>495</v>
      </c>
      <c r="AR1898">
        <v>2</v>
      </c>
      <c r="AT1898" s="97">
        <v>45</v>
      </c>
      <c r="AU1898" s="99">
        <v>13</v>
      </c>
      <c r="AV1898" s="103">
        <f t="shared" si="715"/>
        <v>45013</v>
      </c>
      <c r="AX1898" s="7" t="s">
        <v>1370</v>
      </c>
    </row>
    <row r="1899" spans="1:50" ht="13" hidden="1" customHeight="1" outlineLevel="1">
      <c r="A1899" t="s">
        <v>878</v>
      </c>
      <c r="B1899" t="s">
        <v>495</v>
      </c>
      <c r="C1899" s="1">
        <f t="shared" si="706"/>
        <v>34755</v>
      </c>
      <c r="D1899" s="7">
        <f>IF(N1899&gt;0, RANK(N1899,(N1899:P1899,Q1899:AE1899)),0)</f>
        <v>2</v>
      </c>
      <c r="E1899" s="7">
        <f>IF(O1899&gt;0,RANK(O1899,(N1899:P1899,Q1899:AE1899)),0)</f>
        <v>1</v>
      </c>
      <c r="F1899" s="7">
        <f>IF(P1899&gt;0,RANK(P1899,(N1899:P1899,Q1899:AE1899)),0)</f>
        <v>0</v>
      </c>
      <c r="G1899" s="1">
        <f t="shared" si="704"/>
        <v>793</v>
      </c>
      <c r="H1899" s="2">
        <f t="shared" si="705"/>
        <v>2.2816860883326139E-2</v>
      </c>
      <c r="I1899" s="2"/>
      <c r="J1899" s="2">
        <f t="shared" si="707"/>
        <v>0.47391742195367575</v>
      </c>
      <c r="K1899" s="2">
        <f t="shared" si="708"/>
        <v>0.49673428283700188</v>
      </c>
      <c r="L1899" s="2">
        <f t="shared" si="709"/>
        <v>0</v>
      </c>
      <c r="M1899" s="2">
        <f t="shared" si="710"/>
        <v>2.9348295209322417E-2</v>
      </c>
      <c r="N1899" s="120">
        <v>16471</v>
      </c>
      <c r="O1899" s="120">
        <v>17264</v>
      </c>
      <c r="P1899" s="120"/>
      <c r="Q1899" s="120">
        <v>514</v>
      </c>
      <c r="R1899" s="120"/>
      <c r="S1899" s="120"/>
      <c r="T1899" s="120"/>
      <c r="U1899" s="120"/>
      <c r="V1899" s="120"/>
      <c r="W1899" s="120"/>
      <c r="X1899" s="120"/>
      <c r="Y1899" s="120">
        <v>25</v>
      </c>
      <c r="Z1899" s="120">
        <v>481</v>
      </c>
      <c r="AA1899" s="120"/>
      <c r="AB1899" s="123"/>
      <c r="AC1899" s="120"/>
      <c r="AD1899" s="120"/>
      <c r="AE1899" s="120"/>
      <c r="AG1899" s="7">
        <f>IF(Q1899&gt;0,RANK(Q1899,(N1899:P1899,Q1899:AE1899)),0)</f>
        <v>3</v>
      </c>
      <c r="AH1899" s="7">
        <f>IF(R1899&gt;0,RANK(R1899,(N1899:P1899,Q1899:AE1899)),0)</f>
        <v>0</v>
      </c>
      <c r="AI1899" s="7">
        <f>IF(T1899&gt;0,RANK(T1899,(N1899:P1899,Q1899:AE1899)),0)</f>
        <v>0</v>
      </c>
      <c r="AJ1899" s="7">
        <f>IF(S1899&gt;0,RANK(S1899,(N1899:P1899,Q1899:AE1899)),0)</f>
        <v>0</v>
      </c>
      <c r="AK1899" s="2">
        <f t="shared" si="711"/>
        <v>1.4789238958423248E-2</v>
      </c>
      <c r="AL1899" s="2">
        <f t="shared" si="712"/>
        <v>0</v>
      </c>
      <c r="AM1899" s="2">
        <f t="shared" si="713"/>
        <v>0</v>
      </c>
      <c r="AN1899" s="2">
        <f t="shared" si="714"/>
        <v>0</v>
      </c>
      <c r="AP1899" t="s">
        <v>878</v>
      </c>
      <c r="AQ1899" t="s">
        <v>495</v>
      </c>
      <c r="AR1899">
        <v>0</v>
      </c>
      <c r="AT1899" s="97">
        <v>45</v>
      </c>
      <c r="AU1899" s="99">
        <v>15</v>
      </c>
      <c r="AV1899" s="103">
        <f t="shared" si="715"/>
        <v>45015</v>
      </c>
      <c r="AX1899" s="7" t="s">
        <v>1370</v>
      </c>
    </row>
    <row r="1900" spans="1:50" ht="13" hidden="1" customHeight="1" outlineLevel="1">
      <c r="A1900" t="s">
        <v>684</v>
      </c>
      <c r="B1900" t="s">
        <v>495</v>
      </c>
      <c r="C1900" s="1">
        <f t="shared" si="706"/>
        <v>5492</v>
      </c>
      <c r="D1900" s="7">
        <f>IF(N1900&gt;0, RANK(N1900,(N1900:P1900,Q1900:AE1900)),0)</f>
        <v>1</v>
      </c>
      <c r="E1900" s="7">
        <f>IF(O1900&gt;0,RANK(O1900,(N1900:P1900,Q1900:AE1900)),0)</f>
        <v>2</v>
      </c>
      <c r="F1900" s="7">
        <f>IF(P1900&gt;0,RANK(P1900,(N1900:P1900,Q1900:AE1900)),0)</f>
        <v>0</v>
      </c>
      <c r="G1900" s="1">
        <f t="shared" si="704"/>
        <v>1256</v>
      </c>
      <c r="H1900" s="2">
        <f t="shared" si="705"/>
        <v>0.22869628550619081</v>
      </c>
      <c r="I1900" s="2"/>
      <c r="J1900" s="2">
        <f t="shared" si="707"/>
        <v>0.60178441369264379</v>
      </c>
      <c r="K1900" s="2">
        <f t="shared" si="708"/>
        <v>0.37308812818645304</v>
      </c>
      <c r="L1900" s="2">
        <f t="shared" si="709"/>
        <v>0</v>
      </c>
      <c r="M1900" s="2">
        <f t="shared" si="710"/>
        <v>2.5127458120903168E-2</v>
      </c>
      <c r="N1900" s="120">
        <v>3305</v>
      </c>
      <c r="O1900" s="120">
        <v>2049</v>
      </c>
      <c r="P1900" s="120"/>
      <c r="Q1900" s="120">
        <v>110</v>
      </c>
      <c r="R1900" s="120"/>
      <c r="S1900" s="120"/>
      <c r="T1900" s="120"/>
      <c r="U1900" s="120"/>
      <c r="V1900" s="120"/>
      <c r="W1900" s="120"/>
      <c r="X1900" s="120"/>
      <c r="Y1900" s="120">
        <v>5</v>
      </c>
      <c r="Z1900" s="120">
        <v>23</v>
      </c>
      <c r="AA1900" s="120"/>
      <c r="AB1900" s="123"/>
      <c r="AC1900" s="120"/>
      <c r="AD1900" s="120"/>
      <c r="AE1900" s="120"/>
      <c r="AG1900" s="7">
        <f>IF(Q1900&gt;0,RANK(Q1900,(N1900:P1900,Q1900:AE1900)),0)</f>
        <v>3</v>
      </c>
      <c r="AH1900" s="7">
        <f>IF(R1900&gt;0,RANK(R1900,(N1900:P1900,Q1900:AE1900)),0)</f>
        <v>0</v>
      </c>
      <c r="AI1900" s="7">
        <f>IF(T1900&gt;0,RANK(T1900,(N1900:P1900,Q1900:AE1900)),0)</f>
        <v>0</v>
      </c>
      <c r="AJ1900" s="7">
        <f>IF(S1900&gt;0,RANK(S1900,(N1900:P1900,Q1900:AE1900)),0)</f>
        <v>0</v>
      </c>
      <c r="AK1900" s="2">
        <f t="shared" si="711"/>
        <v>2.0029133284777859E-2</v>
      </c>
      <c r="AL1900" s="2">
        <f t="shared" si="712"/>
        <v>0</v>
      </c>
      <c r="AM1900" s="2">
        <f t="shared" si="713"/>
        <v>0</v>
      </c>
      <c r="AN1900" s="2">
        <f t="shared" si="714"/>
        <v>0</v>
      </c>
      <c r="AP1900" t="s">
        <v>684</v>
      </c>
      <c r="AQ1900" t="s">
        <v>495</v>
      </c>
      <c r="AR1900">
        <v>0</v>
      </c>
      <c r="AT1900" s="97">
        <v>45</v>
      </c>
      <c r="AU1900" s="99">
        <v>17</v>
      </c>
      <c r="AV1900" s="103">
        <f t="shared" si="715"/>
        <v>45017</v>
      </c>
      <c r="AX1900" s="7" t="s">
        <v>1370</v>
      </c>
    </row>
    <row r="1901" spans="1:50" ht="13" hidden="1" customHeight="1" outlineLevel="1">
      <c r="A1901" t="s">
        <v>1187</v>
      </c>
      <c r="B1901" t="s">
        <v>495</v>
      </c>
      <c r="C1901" s="1">
        <f t="shared" si="706"/>
        <v>95772</v>
      </c>
      <c r="D1901" s="7">
        <f>IF(N1901&gt;0, RANK(N1901,(N1901:P1901,Q1901:AE1901)),0)</f>
        <v>1</v>
      </c>
      <c r="E1901" s="7">
        <f>IF(O1901&gt;0,RANK(O1901,(N1901:P1901,Q1901:AE1901)),0)</f>
        <v>2</v>
      </c>
      <c r="F1901" s="7">
        <f>IF(P1901&gt;0,RANK(P1901,(N1901:P1901,Q1901:AE1901)),0)</f>
        <v>0</v>
      </c>
      <c r="G1901" s="1">
        <f t="shared" si="704"/>
        <v>8523</v>
      </c>
      <c r="H1901" s="2">
        <f t="shared" si="705"/>
        <v>8.8992607442676355E-2</v>
      </c>
      <c r="I1901" s="2"/>
      <c r="J1901" s="2">
        <f t="shared" si="707"/>
        <v>0.53171072964958443</v>
      </c>
      <c r="K1901" s="2">
        <f t="shared" si="708"/>
        <v>0.44271812220690809</v>
      </c>
      <c r="L1901" s="2">
        <f t="shared" si="709"/>
        <v>0</v>
      </c>
      <c r="M1901" s="2">
        <f t="shared" si="710"/>
        <v>2.5571148143507472E-2</v>
      </c>
      <c r="N1901" s="120">
        <v>50923</v>
      </c>
      <c r="O1901" s="120">
        <v>42400</v>
      </c>
      <c r="P1901" s="120"/>
      <c r="Q1901" s="120">
        <v>1398</v>
      </c>
      <c r="R1901" s="120"/>
      <c r="S1901" s="120"/>
      <c r="T1901" s="120"/>
      <c r="U1901" s="120"/>
      <c r="V1901" s="120"/>
      <c r="W1901" s="120"/>
      <c r="X1901" s="120"/>
      <c r="Y1901" s="120">
        <v>74</v>
      </c>
      <c r="Z1901" s="120">
        <v>977</v>
      </c>
      <c r="AA1901" s="120"/>
      <c r="AB1901" s="123"/>
      <c r="AC1901" s="120"/>
      <c r="AD1901" s="120"/>
      <c r="AE1901" s="120"/>
      <c r="AG1901" s="7">
        <f>IF(Q1901&gt;0,RANK(Q1901,(N1901:P1901,Q1901:AE1901)),0)</f>
        <v>3</v>
      </c>
      <c r="AH1901" s="7">
        <f>IF(R1901&gt;0,RANK(R1901,(N1901:P1901,Q1901:AE1901)),0)</f>
        <v>0</v>
      </c>
      <c r="AI1901" s="7">
        <f>IF(T1901&gt;0,RANK(T1901,(N1901:P1901,Q1901:AE1901)),0)</f>
        <v>0</v>
      </c>
      <c r="AJ1901" s="7">
        <f>IF(S1901&gt;0,RANK(S1901,(N1901:P1901,Q1901:AE1901)),0)</f>
        <v>0</v>
      </c>
      <c r="AK1901" s="2">
        <f t="shared" si="711"/>
        <v>1.45971682746523E-2</v>
      </c>
      <c r="AL1901" s="2">
        <f t="shared" si="712"/>
        <v>0</v>
      </c>
      <c r="AM1901" s="2">
        <f t="shared" si="713"/>
        <v>0</v>
      </c>
      <c r="AN1901" s="2">
        <f t="shared" si="714"/>
        <v>0</v>
      </c>
      <c r="AP1901" t="s">
        <v>1187</v>
      </c>
      <c r="AQ1901" t="s">
        <v>495</v>
      </c>
      <c r="AR1901">
        <v>0</v>
      </c>
      <c r="AT1901" s="97">
        <v>45</v>
      </c>
      <c r="AU1901" s="99">
        <v>19</v>
      </c>
      <c r="AV1901" s="103">
        <f t="shared" si="715"/>
        <v>45019</v>
      </c>
      <c r="AX1901" s="7" t="s">
        <v>1370</v>
      </c>
    </row>
    <row r="1902" spans="1:50" ht="13" hidden="1" customHeight="1" outlineLevel="1">
      <c r="A1902" t="s">
        <v>1396</v>
      </c>
      <c r="B1902" t="s">
        <v>495</v>
      </c>
      <c r="C1902" s="1">
        <f t="shared" si="706"/>
        <v>14674</v>
      </c>
      <c r="D1902" s="7">
        <f>IF(N1902&gt;0, RANK(N1902,(N1902:P1902,Q1902:AE1902)),0)</f>
        <v>1</v>
      </c>
      <c r="E1902" s="7">
        <f>IF(O1902&gt;0,RANK(O1902,(N1902:P1902,Q1902:AE1902)),0)</f>
        <v>2</v>
      </c>
      <c r="F1902" s="7">
        <f>IF(P1902&gt;0,RANK(P1902,(N1902:P1902,Q1902:AE1902)),0)</f>
        <v>0</v>
      </c>
      <c r="G1902" s="1">
        <f t="shared" si="704"/>
        <v>865</v>
      </c>
      <c r="H1902" s="2">
        <f t="shared" si="705"/>
        <v>5.8947798827858798E-2</v>
      </c>
      <c r="I1902" s="2"/>
      <c r="J1902" s="2">
        <f t="shared" si="707"/>
        <v>0.5154013902139839</v>
      </c>
      <c r="K1902" s="2">
        <f t="shared" si="708"/>
        <v>0.45645359138612512</v>
      </c>
      <c r="L1902" s="2">
        <f t="shared" si="709"/>
        <v>0</v>
      </c>
      <c r="M1902" s="2">
        <f t="shared" si="710"/>
        <v>2.8145018399890975E-2</v>
      </c>
      <c r="N1902" s="120">
        <v>7563</v>
      </c>
      <c r="O1902" s="120">
        <v>6698</v>
      </c>
      <c r="P1902" s="120"/>
      <c r="Q1902" s="120">
        <v>256</v>
      </c>
      <c r="R1902" s="120"/>
      <c r="S1902" s="120"/>
      <c r="T1902" s="120"/>
      <c r="U1902" s="120"/>
      <c r="V1902" s="120"/>
      <c r="W1902" s="120"/>
      <c r="X1902" s="120"/>
      <c r="Y1902" s="120">
        <v>2</v>
      </c>
      <c r="Z1902" s="120">
        <v>155</v>
      </c>
      <c r="AA1902" s="120"/>
      <c r="AB1902" s="123"/>
      <c r="AC1902" s="120"/>
      <c r="AD1902" s="120"/>
      <c r="AE1902" s="120"/>
      <c r="AG1902" s="7">
        <f>IF(Q1902&gt;0,RANK(Q1902,(N1902:P1902,Q1902:AE1902)),0)</f>
        <v>3</v>
      </c>
      <c r="AH1902" s="7">
        <f>IF(R1902&gt;0,RANK(R1902,(N1902:P1902,Q1902:AE1902)),0)</f>
        <v>0</v>
      </c>
      <c r="AI1902" s="7">
        <f>IF(T1902&gt;0,RANK(T1902,(N1902:P1902,Q1902:AE1902)),0)</f>
        <v>0</v>
      </c>
      <c r="AJ1902" s="7">
        <f>IF(S1902&gt;0,RANK(S1902,(N1902:P1902,Q1902:AE1902)),0)</f>
        <v>0</v>
      </c>
      <c r="AK1902" s="2">
        <f t="shared" si="711"/>
        <v>1.7445822543273818E-2</v>
      </c>
      <c r="AL1902" s="2">
        <f t="shared" si="712"/>
        <v>0</v>
      </c>
      <c r="AM1902" s="2">
        <f t="shared" si="713"/>
        <v>0</v>
      </c>
      <c r="AN1902" s="2">
        <f t="shared" si="714"/>
        <v>0</v>
      </c>
      <c r="AP1902" t="s">
        <v>1396</v>
      </c>
      <c r="AQ1902" t="s">
        <v>495</v>
      </c>
      <c r="AR1902">
        <v>5</v>
      </c>
      <c r="AT1902" s="97">
        <v>45</v>
      </c>
      <c r="AU1902" s="99">
        <v>21</v>
      </c>
      <c r="AV1902" s="103">
        <f t="shared" si="715"/>
        <v>45021</v>
      </c>
      <c r="AX1902" s="7" t="s">
        <v>1370</v>
      </c>
    </row>
    <row r="1903" spans="1:50" ht="13" hidden="1" customHeight="1" outlineLevel="1">
      <c r="A1903" t="s">
        <v>1097</v>
      </c>
      <c r="B1903" t="s">
        <v>495</v>
      </c>
      <c r="C1903" s="1">
        <f t="shared" si="706"/>
        <v>10239</v>
      </c>
      <c r="D1903" s="7">
        <f>IF(N1903&gt;0, RANK(N1903,(N1903:P1903,Q1903:AE1903)),0)</f>
        <v>1</v>
      </c>
      <c r="E1903" s="7">
        <f>IF(O1903&gt;0,RANK(O1903,(N1903:P1903,Q1903:AE1903)),0)</f>
        <v>2</v>
      </c>
      <c r="F1903" s="7">
        <f>IF(P1903&gt;0,RANK(P1903,(N1903:P1903,Q1903:AE1903)),0)</f>
        <v>0</v>
      </c>
      <c r="G1903" s="1">
        <f t="shared" si="704"/>
        <v>2471</v>
      </c>
      <c r="H1903" s="2">
        <f t="shared" si="705"/>
        <v>0.24133216134388125</v>
      </c>
      <c r="I1903" s="2"/>
      <c r="J1903" s="2">
        <f t="shared" si="707"/>
        <v>0.60396523097958787</v>
      </c>
      <c r="K1903" s="2">
        <f t="shared" si="708"/>
        <v>0.36263306963570663</v>
      </c>
      <c r="L1903" s="2">
        <f t="shared" si="709"/>
        <v>0</v>
      </c>
      <c r="M1903" s="2">
        <f t="shared" si="710"/>
        <v>3.3401699384705497E-2</v>
      </c>
      <c r="N1903" s="120">
        <v>6184</v>
      </c>
      <c r="O1903" s="120">
        <v>3713</v>
      </c>
      <c r="P1903" s="120"/>
      <c r="Q1903" s="120">
        <v>162</v>
      </c>
      <c r="R1903" s="120"/>
      <c r="S1903" s="120"/>
      <c r="T1903" s="120"/>
      <c r="U1903" s="120"/>
      <c r="V1903" s="120"/>
      <c r="W1903" s="120"/>
      <c r="X1903" s="120"/>
      <c r="Y1903" s="120">
        <v>1</v>
      </c>
      <c r="Z1903" s="120">
        <v>179</v>
      </c>
      <c r="AA1903" s="120"/>
      <c r="AB1903" s="123"/>
      <c r="AC1903" s="120"/>
      <c r="AD1903" s="120"/>
      <c r="AE1903" s="120"/>
      <c r="AG1903" s="7">
        <f>IF(Q1903&gt;0,RANK(Q1903,(N1903:P1903,Q1903:AE1903)),0)</f>
        <v>4</v>
      </c>
      <c r="AH1903" s="7">
        <f>IF(R1903&gt;0,RANK(R1903,(N1903:P1903,Q1903:AE1903)),0)</f>
        <v>0</v>
      </c>
      <c r="AI1903" s="7">
        <f>IF(T1903&gt;0,RANK(T1903,(N1903:P1903,Q1903:AE1903)),0)</f>
        <v>0</v>
      </c>
      <c r="AJ1903" s="7">
        <f>IF(S1903&gt;0,RANK(S1903,(N1903:P1903,Q1903:AE1903)),0)</f>
        <v>0</v>
      </c>
      <c r="AK1903" s="2">
        <f t="shared" si="711"/>
        <v>1.5821857603281569E-2</v>
      </c>
      <c r="AL1903" s="2">
        <f t="shared" si="712"/>
        <v>0</v>
      </c>
      <c r="AM1903" s="2">
        <f t="shared" si="713"/>
        <v>0</v>
      </c>
      <c r="AN1903" s="2">
        <f t="shared" si="714"/>
        <v>0</v>
      </c>
      <c r="AP1903" t="s">
        <v>1097</v>
      </c>
      <c r="AQ1903" t="s">
        <v>495</v>
      </c>
      <c r="AR1903">
        <v>5</v>
      </c>
      <c r="AT1903" s="97">
        <v>45</v>
      </c>
      <c r="AU1903" s="99">
        <v>23</v>
      </c>
      <c r="AV1903" s="103">
        <f t="shared" si="715"/>
        <v>45023</v>
      </c>
      <c r="AX1903" s="7" t="s">
        <v>1370</v>
      </c>
    </row>
    <row r="1904" spans="1:50" ht="13" hidden="1" customHeight="1" outlineLevel="1">
      <c r="A1904" t="s">
        <v>259</v>
      </c>
      <c r="B1904" t="s">
        <v>495</v>
      </c>
      <c r="C1904" s="1">
        <f t="shared" si="706"/>
        <v>11254</v>
      </c>
      <c r="D1904" s="7">
        <f>IF(N1904&gt;0, RANK(N1904,(N1904:P1904,Q1904:AE1904)),0)</f>
        <v>1</v>
      </c>
      <c r="E1904" s="7">
        <f>IF(O1904&gt;0,RANK(O1904,(N1904:P1904,Q1904:AE1904)),0)</f>
        <v>2</v>
      </c>
      <c r="F1904" s="7">
        <f>IF(P1904&gt;0,RANK(P1904,(N1904:P1904,Q1904:AE1904)),0)</f>
        <v>0</v>
      </c>
      <c r="G1904" s="1">
        <f t="shared" si="704"/>
        <v>2010</v>
      </c>
      <c r="H1904" s="2">
        <f t="shared" si="705"/>
        <v>0.17860316331970855</v>
      </c>
      <c r="I1904" s="2"/>
      <c r="J1904" s="2">
        <f t="shared" si="707"/>
        <v>0.57846099164741427</v>
      </c>
      <c r="K1904" s="2">
        <f t="shared" si="708"/>
        <v>0.39985782832770572</v>
      </c>
      <c r="L1904" s="2">
        <f t="shared" si="709"/>
        <v>0</v>
      </c>
      <c r="M1904" s="2">
        <f t="shared" si="710"/>
        <v>2.1681180024880009E-2</v>
      </c>
      <c r="N1904" s="120">
        <v>6510</v>
      </c>
      <c r="O1904" s="120">
        <v>4500</v>
      </c>
      <c r="P1904" s="120"/>
      <c r="Q1904" s="120">
        <v>135</v>
      </c>
      <c r="R1904" s="120"/>
      <c r="S1904" s="120"/>
      <c r="T1904" s="120"/>
      <c r="U1904" s="120"/>
      <c r="V1904" s="120"/>
      <c r="W1904" s="120"/>
      <c r="X1904" s="120"/>
      <c r="Y1904" s="120">
        <v>13</v>
      </c>
      <c r="Z1904" s="120">
        <v>96</v>
      </c>
      <c r="AA1904" s="120"/>
      <c r="AB1904" s="123"/>
      <c r="AC1904" s="120"/>
      <c r="AD1904" s="120"/>
      <c r="AE1904" s="120"/>
      <c r="AG1904" s="7">
        <f>IF(Q1904&gt;0,RANK(Q1904,(N1904:P1904,Q1904:AE1904)),0)</f>
        <v>3</v>
      </c>
      <c r="AH1904" s="7">
        <f>IF(R1904&gt;0,RANK(R1904,(N1904:P1904,Q1904:AE1904)),0)</f>
        <v>0</v>
      </c>
      <c r="AI1904" s="7">
        <f>IF(T1904&gt;0,RANK(T1904,(N1904:P1904,Q1904:AE1904)),0)</f>
        <v>0</v>
      </c>
      <c r="AJ1904" s="7">
        <f>IF(S1904&gt;0,RANK(S1904,(N1904:P1904,Q1904:AE1904)),0)</f>
        <v>0</v>
      </c>
      <c r="AK1904" s="2">
        <f t="shared" si="711"/>
        <v>1.1995734849831172E-2</v>
      </c>
      <c r="AL1904" s="2">
        <f t="shared" si="712"/>
        <v>0</v>
      </c>
      <c r="AM1904" s="2">
        <f t="shared" si="713"/>
        <v>0</v>
      </c>
      <c r="AN1904" s="2">
        <f t="shared" si="714"/>
        <v>0</v>
      </c>
      <c r="AP1904" t="s">
        <v>259</v>
      </c>
      <c r="AQ1904" t="s">
        <v>495</v>
      </c>
      <c r="AR1904">
        <v>5</v>
      </c>
      <c r="AT1904" s="97">
        <v>45</v>
      </c>
      <c r="AU1904" s="99">
        <v>25</v>
      </c>
      <c r="AV1904" s="103">
        <f t="shared" si="715"/>
        <v>45025</v>
      </c>
      <c r="AX1904" s="7" t="s">
        <v>1370</v>
      </c>
    </row>
    <row r="1905" spans="1:50" ht="13" hidden="1" customHeight="1" outlineLevel="1">
      <c r="A1905" t="s">
        <v>1079</v>
      </c>
      <c r="B1905" t="s">
        <v>495</v>
      </c>
      <c r="C1905" s="1">
        <f t="shared" si="706"/>
        <v>11044</v>
      </c>
      <c r="D1905" s="7">
        <f>IF(N1905&gt;0, RANK(N1905,(N1905:P1905,Q1905:AE1905)),0)</f>
        <v>1</v>
      </c>
      <c r="E1905" s="7">
        <f>IF(O1905&gt;0,RANK(O1905,(N1905:P1905,Q1905:AE1905)),0)</f>
        <v>2</v>
      </c>
      <c r="F1905" s="7">
        <f>IF(P1905&gt;0,RANK(P1905,(N1905:P1905,Q1905:AE1905)),0)</f>
        <v>0</v>
      </c>
      <c r="G1905" s="1">
        <f t="shared" si="704"/>
        <v>2864</v>
      </c>
      <c r="H1905" s="2">
        <f t="shared" si="705"/>
        <v>0.25932633103947844</v>
      </c>
      <c r="I1905" s="2"/>
      <c r="J1905" s="2">
        <f t="shared" si="707"/>
        <v>0.62196667873958711</v>
      </c>
      <c r="K1905" s="2">
        <f t="shared" si="708"/>
        <v>0.36264034770010867</v>
      </c>
      <c r="L1905" s="2">
        <f t="shared" si="709"/>
        <v>0</v>
      </c>
      <c r="M1905" s="2">
        <f t="shared" si="710"/>
        <v>1.5392973560304224E-2</v>
      </c>
      <c r="N1905" s="120">
        <v>6869</v>
      </c>
      <c r="O1905" s="120">
        <v>4005</v>
      </c>
      <c r="P1905" s="120"/>
      <c r="Q1905" s="120">
        <v>105</v>
      </c>
      <c r="R1905" s="120"/>
      <c r="S1905" s="120"/>
      <c r="T1905" s="120"/>
      <c r="U1905" s="120"/>
      <c r="V1905" s="120"/>
      <c r="W1905" s="120"/>
      <c r="X1905" s="120"/>
      <c r="Y1905" s="120">
        <v>11</v>
      </c>
      <c r="Z1905" s="120">
        <v>54</v>
      </c>
      <c r="AA1905" s="120"/>
      <c r="AB1905" s="123"/>
      <c r="AC1905" s="120"/>
      <c r="AD1905" s="120"/>
      <c r="AE1905" s="120"/>
      <c r="AG1905" s="7">
        <f>IF(Q1905&gt;0,RANK(Q1905,(N1905:P1905,Q1905:AE1905)),0)</f>
        <v>3</v>
      </c>
      <c r="AH1905" s="7">
        <f>IF(R1905&gt;0,RANK(R1905,(N1905:P1905,Q1905:AE1905)),0)</f>
        <v>0</v>
      </c>
      <c r="AI1905" s="7">
        <f>IF(T1905&gt;0,RANK(T1905,(N1905:P1905,Q1905:AE1905)),0)</f>
        <v>0</v>
      </c>
      <c r="AJ1905" s="7">
        <f>IF(S1905&gt;0,RANK(S1905,(N1905:P1905,Q1905:AE1905)),0)</f>
        <v>0</v>
      </c>
      <c r="AK1905" s="2">
        <f t="shared" si="711"/>
        <v>9.5074248460702646E-3</v>
      </c>
      <c r="AL1905" s="2">
        <f t="shared" si="712"/>
        <v>0</v>
      </c>
      <c r="AM1905" s="2">
        <f t="shared" si="713"/>
        <v>0</v>
      </c>
      <c r="AN1905" s="2">
        <f t="shared" si="714"/>
        <v>0</v>
      </c>
      <c r="AP1905" t="s">
        <v>1079</v>
      </c>
      <c r="AQ1905" t="s">
        <v>495</v>
      </c>
      <c r="AR1905">
        <v>6</v>
      </c>
      <c r="AT1905" s="97">
        <v>45</v>
      </c>
      <c r="AU1905" s="99">
        <v>27</v>
      </c>
      <c r="AV1905" s="103">
        <f t="shared" si="715"/>
        <v>45027</v>
      </c>
      <c r="AX1905" s="7" t="s">
        <v>1370</v>
      </c>
    </row>
    <row r="1906" spans="1:50" ht="13" hidden="1" customHeight="1" outlineLevel="1">
      <c r="A1906" t="s">
        <v>1244</v>
      </c>
      <c r="B1906" t="s">
        <v>495</v>
      </c>
      <c r="C1906" s="1">
        <f t="shared" si="706"/>
        <v>11076</v>
      </c>
      <c r="D1906" s="7">
        <f>IF(N1906&gt;0, RANK(N1906,(N1906:P1906,Q1906:AE1906)),0)</f>
        <v>1</v>
      </c>
      <c r="E1906" s="7">
        <f>IF(O1906&gt;0,RANK(O1906,(N1906:P1906,Q1906:AE1906)),0)</f>
        <v>2</v>
      </c>
      <c r="F1906" s="7">
        <f>IF(P1906&gt;0,RANK(P1906,(N1906:P1906,Q1906:AE1906)),0)</f>
        <v>0</v>
      </c>
      <c r="G1906" s="1">
        <f t="shared" si="704"/>
        <v>1707</v>
      </c>
      <c r="H1906" s="2">
        <f t="shared" si="705"/>
        <v>0.15411700975081258</v>
      </c>
      <c r="I1906" s="2"/>
      <c r="J1906" s="2">
        <f t="shared" si="707"/>
        <v>0.56563741422896352</v>
      </c>
      <c r="K1906" s="2">
        <f t="shared" si="708"/>
        <v>0.41152040447815097</v>
      </c>
      <c r="L1906" s="2">
        <f t="shared" si="709"/>
        <v>0</v>
      </c>
      <c r="M1906" s="2">
        <f t="shared" si="710"/>
        <v>2.2842181292885511E-2</v>
      </c>
      <c r="N1906" s="120">
        <v>6265</v>
      </c>
      <c r="O1906" s="120">
        <v>4558</v>
      </c>
      <c r="P1906" s="120"/>
      <c r="Q1906" s="120">
        <v>145</v>
      </c>
      <c r="R1906" s="120"/>
      <c r="S1906" s="120"/>
      <c r="T1906" s="120"/>
      <c r="U1906" s="120"/>
      <c r="V1906" s="120"/>
      <c r="W1906" s="120"/>
      <c r="X1906" s="120"/>
      <c r="Y1906" s="120">
        <v>1</v>
      </c>
      <c r="Z1906" s="120">
        <v>107</v>
      </c>
      <c r="AA1906" s="120"/>
      <c r="AB1906" s="123"/>
      <c r="AC1906" s="120"/>
      <c r="AD1906" s="120"/>
      <c r="AE1906" s="120"/>
      <c r="AG1906" s="7">
        <f>IF(Q1906&gt;0,RANK(Q1906,(N1906:P1906,Q1906:AE1906)),0)</f>
        <v>3</v>
      </c>
      <c r="AH1906" s="7">
        <f>IF(R1906&gt;0,RANK(R1906,(N1906:P1906,Q1906:AE1906)),0)</f>
        <v>0</v>
      </c>
      <c r="AI1906" s="7">
        <f>IF(T1906&gt;0,RANK(T1906,(N1906:P1906,Q1906:AE1906)),0)</f>
        <v>0</v>
      </c>
      <c r="AJ1906" s="7">
        <f>IF(S1906&gt;0,RANK(S1906,(N1906:P1906,Q1906:AE1906)),0)</f>
        <v>0</v>
      </c>
      <c r="AK1906" s="2">
        <f t="shared" si="711"/>
        <v>1.3091368725171542E-2</v>
      </c>
      <c r="AL1906" s="2">
        <f t="shared" si="712"/>
        <v>0</v>
      </c>
      <c r="AM1906" s="2">
        <f t="shared" si="713"/>
        <v>0</v>
      </c>
      <c r="AN1906" s="2">
        <f t="shared" si="714"/>
        <v>0</v>
      </c>
      <c r="AP1906" t="s">
        <v>1244</v>
      </c>
      <c r="AQ1906" t="s">
        <v>495</v>
      </c>
      <c r="AR1906">
        <v>6</v>
      </c>
      <c r="AT1906" s="97">
        <v>45</v>
      </c>
      <c r="AU1906" s="99">
        <v>29</v>
      </c>
      <c r="AV1906" s="103">
        <f t="shared" si="715"/>
        <v>45029</v>
      </c>
      <c r="AX1906" s="7" t="s">
        <v>1370</v>
      </c>
    </row>
    <row r="1907" spans="1:50" ht="13" hidden="1" customHeight="1" outlineLevel="1">
      <c r="A1907" t="s">
        <v>1515</v>
      </c>
      <c r="B1907" t="s">
        <v>495</v>
      </c>
      <c r="C1907" s="1">
        <f t="shared" si="706"/>
        <v>18837</v>
      </c>
      <c r="D1907" s="7">
        <f>IF(N1907&gt;0, RANK(N1907,(N1907:P1907,Q1907:AE1907)),0)</f>
        <v>1</v>
      </c>
      <c r="E1907" s="7">
        <f>IF(O1907&gt;0,RANK(O1907,(N1907:P1907,Q1907:AE1907)),0)</f>
        <v>2</v>
      </c>
      <c r="F1907" s="7">
        <f>IF(P1907&gt;0,RANK(P1907,(N1907:P1907,Q1907:AE1907)),0)</f>
        <v>0</v>
      </c>
      <c r="G1907" s="1">
        <f t="shared" si="704"/>
        <v>2155</v>
      </c>
      <c r="H1907" s="2">
        <f t="shared" si="705"/>
        <v>0.11440250570685354</v>
      </c>
      <c r="I1907" s="2"/>
      <c r="J1907" s="2">
        <f t="shared" si="707"/>
        <v>0.53872697350958221</v>
      </c>
      <c r="K1907" s="2">
        <f t="shared" si="708"/>
        <v>0.4243244678027287</v>
      </c>
      <c r="L1907" s="2">
        <f t="shared" si="709"/>
        <v>0</v>
      </c>
      <c r="M1907" s="2">
        <f t="shared" si="710"/>
        <v>3.6948558687689093E-2</v>
      </c>
      <c r="N1907" s="120">
        <v>10148</v>
      </c>
      <c r="O1907" s="120">
        <v>7993</v>
      </c>
      <c r="P1907" s="120"/>
      <c r="Q1907" s="120">
        <v>324</v>
      </c>
      <c r="R1907" s="120"/>
      <c r="S1907" s="120"/>
      <c r="T1907" s="120"/>
      <c r="U1907" s="120"/>
      <c r="V1907" s="120"/>
      <c r="W1907" s="120"/>
      <c r="X1907" s="120"/>
      <c r="Y1907" s="120">
        <v>3</v>
      </c>
      <c r="Z1907" s="120">
        <v>369</v>
      </c>
      <c r="AA1907" s="120"/>
      <c r="AB1907" s="123"/>
      <c r="AC1907" s="120"/>
      <c r="AD1907" s="120"/>
      <c r="AE1907" s="120"/>
      <c r="AG1907" s="7">
        <f>IF(Q1907&gt;0,RANK(Q1907,(N1907:P1907,Q1907:AE1907)),0)</f>
        <v>4</v>
      </c>
      <c r="AH1907" s="7">
        <f>IF(R1907&gt;0,RANK(R1907,(N1907:P1907,Q1907:AE1907)),0)</f>
        <v>0</v>
      </c>
      <c r="AI1907" s="7">
        <f>IF(T1907&gt;0,RANK(T1907,(N1907:P1907,Q1907:AE1907)),0)</f>
        <v>0</v>
      </c>
      <c r="AJ1907" s="7">
        <f>IF(S1907&gt;0,RANK(S1907,(N1907:P1907,Q1907:AE1907)),0)</f>
        <v>0</v>
      </c>
      <c r="AK1907" s="2">
        <f t="shared" si="711"/>
        <v>1.7200191113234592E-2</v>
      </c>
      <c r="AL1907" s="2">
        <f t="shared" si="712"/>
        <v>0</v>
      </c>
      <c r="AM1907" s="2">
        <f t="shared" si="713"/>
        <v>0</v>
      </c>
      <c r="AN1907" s="2">
        <f t="shared" si="714"/>
        <v>0</v>
      </c>
      <c r="AP1907" t="s">
        <v>1515</v>
      </c>
      <c r="AQ1907" t="s">
        <v>495</v>
      </c>
      <c r="AR1907">
        <v>5</v>
      </c>
      <c r="AT1907" s="97">
        <v>45</v>
      </c>
      <c r="AU1907" s="99">
        <v>31</v>
      </c>
      <c r="AV1907" s="103">
        <f t="shared" si="715"/>
        <v>45031</v>
      </c>
      <c r="AX1907" s="7" t="s">
        <v>1370</v>
      </c>
    </row>
    <row r="1908" spans="1:50" ht="13" hidden="1" customHeight="1" outlineLevel="1">
      <c r="A1908" t="s">
        <v>13</v>
      </c>
      <c r="B1908" t="s">
        <v>495</v>
      </c>
      <c r="C1908" s="1">
        <f t="shared" si="706"/>
        <v>9073</v>
      </c>
      <c r="D1908" s="7">
        <f>IF(N1908&gt;0, RANK(N1908,(N1908:P1908,Q1908:AE1908)),0)</f>
        <v>1</v>
      </c>
      <c r="E1908" s="7">
        <f>IF(O1908&gt;0,RANK(O1908,(N1908:P1908,Q1908:AE1908)),0)</f>
        <v>2</v>
      </c>
      <c r="F1908" s="7">
        <f>IF(P1908&gt;0,RANK(P1908,(N1908:P1908,Q1908:AE1908)),0)</f>
        <v>0</v>
      </c>
      <c r="G1908" s="1">
        <f t="shared" si="704"/>
        <v>2730</v>
      </c>
      <c r="H1908" s="2">
        <f t="shared" si="705"/>
        <v>0.30089275873470739</v>
      </c>
      <c r="I1908" s="2"/>
      <c r="J1908" s="2">
        <f t="shared" si="707"/>
        <v>0.64344759175575883</v>
      </c>
      <c r="K1908" s="2">
        <f t="shared" si="708"/>
        <v>0.3425548330210515</v>
      </c>
      <c r="L1908" s="2">
        <f t="shared" si="709"/>
        <v>0</v>
      </c>
      <c r="M1908" s="2">
        <f t="shared" si="710"/>
        <v>1.3997575223189673E-2</v>
      </c>
      <c r="N1908" s="120">
        <v>5838</v>
      </c>
      <c r="O1908" s="120">
        <v>3108</v>
      </c>
      <c r="P1908" s="120"/>
      <c r="Q1908" s="120">
        <v>73</v>
      </c>
      <c r="R1908" s="120"/>
      <c r="S1908" s="120"/>
      <c r="T1908" s="120"/>
      <c r="U1908" s="120"/>
      <c r="V1908" s="120"/>
      <c r="W1908" s="120"/>
      <c r="X1908" s="120"/>
      <c r="Y1908" s="120">
        <v>0</v>
      </c>
      <c r="Z1908" s="120">
        <v>54</v>
      </c>
      <c r="AA1908" s="120"/>
      <c r="AB1908" s="123"/>
      <c r="AC1908" s="120"/>
      <c r="AD1908" s="120"/>
      <c r="AE1908" s="120"/>
      <c r="AG1908" s="7">
        <f>IF(Q1908&gt;0,RANK(Q1908,(N1908:P1908,Q1908:AE1908)),0)</f>
        <v>3</v>
      </c>
      <c r="AH1908" s="7">
        <f>IF(R1908&gt;0,RANK(R1908,(N1908:P1908,Q1908:AE1908)),0)</f>
        <v>0</v>
      </c>
      <c r="AI1908" s="7">
        <f>IF(T1908&gt;0,RANK(T1908,(N1908:P1908,Q1908:AE1908)),0)</f>
        <v>0</v>
      </c>
      <c r="AJ1908" s="7">
        <f>IF(S1908&gt;0,RANK(S1908,(N1908:P1908,Q1908:AE1908)),0)</f>
        <v>0</v>
      </c>
      <c r="AK1908" s="2">
        <f t="shared" si="711"/>
        <v>8.0458503251405276E-3</v>
      </c>
      <c r="AL1908" s="2">
        <f t="shared" si="712"/>
        <v>0</v>
      </c>
      <c r="AM1908" s="2">
        <f t="shared" si="713"/>
        <v>0</v>
      </c>
      <c r="AN1908" s="2">
        <f t="shared" si="714"/>
        <v>0</v>
      </c>
      <c r="AP1908" t="s">
        <v>13</v>
      </c>
      <c r="AQ1908" t="s">
        <v>495</v>
      </c>
      <c r="AR1908">
        <v>5</v>
      </c>
      <c r="AT1908" s="97">
        <v>45</v>
      </c>
      <c r="AU1908" s="99">
        <v>33</v>
      </c>
      <c r="AV1908" s="103">
        <f t="shared" si="715"/>
        <v>45033</v>
      </c>
      <c r="AX1908" s="7" t="s">
        <v>1370</v>
      </c>
    </row>
    <row r="1909" spans="1:50" ht="13" hidden="1" customHeight="1" outlineLevel="1">
      <c r="A1909" t="s">
        <v>2186</v>
      </c>
      <c r="B1909" t="s">
        <v>495</v>
      </c>
      <c r="C1909" s="1">
        <f t="shared" si="706"/>
        <v>26804</v>
      </c>
      <c r="D1909" s="7">
        <f>IF(N1909&gt;0, RANK(N1909,(N1909:P1909,Q1909:AE1909)),0)</f>
        <v>2</v>
      </c>
      <c r="E1909" s="7">
        <f>IF(O1909&gt;0,RANK(O1909,(N1909:P1909,Q1909:AE1909)),0)</f>
        <v>1</v>
      </c>
      <c r="F1909" s="7">
        <f>IF(P1909&gt;0,RANK(P1909,(N1909:P1909,Q1909:AE1909)),0)</f>
        <v>0</v>
      </c>
      <c r="G1909" s="1">
        <f t="shared" si="704"/>
        <v>1800</v>
      </c>
      <c r="H1909" s="2">
        <f t="shared" si="705"/>
        <v>6.7154156096105061E-2</v>
      </c>
      <c r="I1909" s="2"/>
      <c r="J1909" s="2">
        <f t="shared" si="707"/>
        <v>0.45358901656469186</v>
      </c>
      <c r="K1909" s="2">
        <f t="shared" si="708"/>
        <v>0.52074317266079695</v>
      </c>
      <c r="L1909" s="2">
        <f t="shared" si="709"/>
        <v>0</v>
      </c>
      <c r="M1909" s="2">
        <f t="shared" si="710"/>
        <v>2.5667810774511191E-2</v>
      </c>
      <c r="N1909" s="120">
        <v>12158</v>
      </c>
      <c r="O1909" s="120">
        <v>13958</v>
      </c>
      <c r="P1909" s="120"/>
      <c r="Q1909" s="120">
        <v>338</v>
      </c>
      <c r="R1909" s="120"/>
      <c r="S1909" s="120"/>
      <c r="T1909" s="120"/>
      <c r="U1909" s="120"/>
      <c r="V1909" s="120"/>
      <c r="W1909" s="120"/>
      <c r="X1909" s="120"/>
      <c r="Y1909" s="120">
        <v>30</v>
      </c>
      <c r="Z1909" s="120">
        <v>320</v>
      </c>
      <c r="AA1909" s="120"/>
      <c r="AB1909" s="123"/>
      <c r="AC1909" s="120"/>
      <c r="AD1909" s="120"/>
      <c r="AE1909" s="120"/>
      <c r="AG1909" s="7">
        <f>IF(Q1909&gt;0,RANK(Q1909,(N1909:P1909,Q1909:AE1909)),0)</f>
        <v>3</v>
      </c>
      <c r="AH1909" s="7">
        <f>IF(R1909&gt;0,RANK(R1909,(N1909:P1909,Q1909:AE1909)),0)</f>
        <v>0</v>
      </c>
      <c r="AI1909" s="7">
        <f>IF(T1909&gt;0,RANK(T1909,(N1909:P1909,Q1909:AE1909)),0)</f>
        <v>0</v>
      </c>
      <c r="AJ1909" s="7">
        <f>IF(S1909&gt;0,RANK(S1909,(N1909:P1909,Q1909:AE1909)),0)</f>
        <v>0</v>
      </c>
      <c r="AK1909" s="2">
        <f t="shared" si="711"/>
        <v>1.2610058200268616E-2</v>
      </c>
      <c r="AL1909" s="2">
        <f t="shared" si="712"/>
        <v>0</v>
      </c>
      <c r="AM1909" s="2">
        <f t="shared" si="713"/>
        <v>0</v>
      </c>
      <c r="AN1909" s="2">
        <f t="shared" si="714"/>
        <v>0</v>
      </c>
      <c r="AP1909" t="s">
        <v>2186</v>
      </c>
      <c r="AQ1909" t="s">
        <v>495</v>
      </c>
      <c r="AR1909">
        <v>0</v>
      </c>
      <c r="AT1909" s="97">
        <v>45</v>
      </c>
      <c r="AU1909" s="99">
        <v>35</v>
      </c>
      <c r="AV1909" s="103">
        <f t="shared" si="715"/>
        <v>45035</v>
      </c>
      <c r="AX1909" s="7" t="s">
        <v>1370</v>
      </c>
    </row>
    <row r="1910" spans="1:50" ht="13" hidden="1" customHeight="1" outlineLevel="1">
      <c r="A1910" t="s">
        <v>318</v>
      </c>
      <c r="B1910" t="s">
        <v>495</v>
      </c>
      <c r="C1910" s="1">
        <f t="shared" si="706"/>
        <v>7119</v>
      </c>
      <c r="D1910" s="7">
        <f>IF(N1910&gt;0, RANK(N1910,(N1910:P1910,Q1910:AE1910)),0)</f>
        <v>1</v>
      </c>
      <c r="E1910" s="7">
        <f>IF(O1910&gt;0,RANK(O1910,(N1910:P1910,Q1910:AE1910)),0)</f>
        <v>2</v>
      </c>
      <c r="F1910" s="7">
        <f>IF(P1910&gt;0,RANK(P1910,(N1910:P1910,Q1910:AE1910)),0)</f>
        <v>0</v>
      </c>
      <c r="G1910" s="1">
        <f t="shared" si="704"/>
        <v>1332</v>
      </c>
      <c r="H1910" s="2">
        <f t="shared" si="705"/>
        <v>0.18710493046776233</v>
      </c>
      <c r="I1910" s="2"/>
      <c r="J1910" s="2">
        <f t="shared" si="707"/>
        <v>0.58294704312403423</v>
      </c>
      <c r="K1910" s="2">
        <f t="shared" si="708"/>
        <v>0.39584211265627195</v>
      </c>
      <c r="L1910" s="2">
        <f t="shared" si="709"/>
        <v>0</v>
      </c>
      <c r="M1910" s="2">
        <f t="shared" si="710"/>
        <v>2.1210844219693825E-2</v>
      </c>
      <c r="N1910" s="120">
        <v>4150</v>
      </c>
      <c r="O1910" s="120">
        <v>2818</v>
      </c>
      <c r="P1910" s="120"/>
      <c r="Q1910" s="120">
        <v>93</v>
      </c>
      <c r="R1910" s="120"/>
      <c r="S1910" s="120"/>
      <c r="T1910" s="120"/>
      <c r="U1910" s="120"/>
      <c r="V1910" s="120"/>
      <c r="W1910" s="120"/>
      <c r="X1910" s="120"/>
      <c r="Y1910" s="120">
        <v>0</v>
      </c>
      <c r="Z1910" s="120">
        <v>58</v>
      </c>
      <c r="AA1910" s="120"/>
      <c r="AB1910" s="123"/>
      <c r="AC1910" s="120"/>
      <c r="AD1910" s="120"/>
      <c r="AE1910" s="120"/>
      <c r="AG1910" s="7">
        <f>IF(Q1910&gt;0,RANK(Q1910,(N1910:P1910,Q1910:AE1910)),0)</f>
        <v>3</v>
      </c>
      <c r="AH1910" s="7">
        <f>IF(R1910&gt;0,RANK(R1910,(N1910:P1910,Q1910:AE1910)),0)</f>
        <v>0</v>
      </c>
      <c r="AI1910" s="7">
        <f>IF(T1910&gt;0,RANK(T1910,(N1910:P1910,Q1910:AE1910)),0)</f>
        <v>0</v>
      </c>
      <c r="AJ1910" s="7">
        <f>IF(S1910&gt;0,RANK(S1910,(N1910:P1910,Q1910:AE1910)),0)</f>
        <v>0</v>
      </c>
      <c r="AK1910" s="2">
        <f t="shared" si="711"/>
        <v>1.3063632532659082E-2</v>
      </c>
      <c r="AL1910" s="2">
        <f t="shared" si="712"/>
        <v>0</v>
      </c>
      <c r="AM1910" s="2">
        <f t="shared" si="713"/>
        <v>0</v>
      </c>
      <c r="AN1910" s="2">
        <f t="shared" si="714"/>
        <v>0</v>
      </c>
      <c r="AP1910" t="s">
        <v>318</v>
      </c>
      <c r="AQ1910" t="s">
        <v>495</v>
      </c>
      <c r="AR1910">
        <v>3</v>
      </c>
      <c r="AT1910" s="97">
        <v>45</v>
      </c>
      <c r="AU1910" s="99">
        <v>37</v>
      </c>
      <c r="AV1910" s="103">
        <f t="shared" si="715"/>
        <v>45037</v>
      </c>
      <c r="AX1910" s="7" t="s">
        <v>1370</v>
      </c>
    </row>
    <row r="1911" spans="1:50" ht="13" hidden="1" customHeight="1" outlineLevel="1">
      <c r="A1911" t="s">
        <v>2251</v>
      </c>
      <c r="B1911" t="s">
        <v>495</v>
      </c>
      <c r="C1911" s="1">
        <f t="shared" si="706"/>
        <v>7812</v>
      </c>
      <c r="D1911" s="7">
        <f>IF(N1911&gt;0, RANK(N1911,(N1911:P1911,Q1911:AE1911)),0)</f>
        <v>1</v>
      </c>
      <c r="E1911" s="7">
        <f>IF(O1911&gt;0,RANK(O1911,(N1911:P1911,Q1911:AE1911)),0)</f>
        <v>2</v>
      </c>
      <c r="F1911" s="7">
        <f>IF(P1911&gt;0,RANK(P1911,(N1911:P1911,Q1911:AE1911)),0)</f>
        <v>0</v>
      </c>
      <c r="G1911" s="1">
        <f t="shared" si="704"/>
        <v>3232</v>
      </c>
      <c r="H1911" s="2">
        <f t="shared" si="705"/>
        <v>0.41372247823860725</v>
      </c>
      <c r="I1911" s="2"/>
      <c r="J1911" s="2">
        <f t="shared" si="707"/>
        <v>0.69252432155657961</v>
      </c>
      <c r="K1911" s="2">
        <f t="shared" si="708"/>
        <v>0.27880184331797236</v>
      </c>
      <c r="L1911" s="2">
        <f t="shared" si="709"/>
        <v>0</v>
      </c>
      <c r="M1911" s="2">
        <f t="shared" si="710"/>
        <v>2.8673835125448022E-2</v>
      </c>
      <c r="N1911" s="120">
        <v>5410</v>
      </c>
      <c r="O1911" s="120">
        <v>2178</v>
      </c>
      <c r="P1911" s="120"/>
      <c r="Q1911" s="120">
        <v>128</v>
      </c>
      <c r="R1911" s="120"/>
      <c r="S1911" s="120"/>
      <c r="T1911" s="120"/>
      <c r="U1911" s="120"/>
      <c r="V1911" s="120"/>
      <c r="W1911" s="120"/>
      <c r="X1911" s="120"/>
      <c r="Y1911" s="120">
        <v>6</v>
      </c>
      <c r="Z1911" s="120">
        <v>90</v>
      </c>
      <c r="AA1911" s="120"/>
      <c r="AB1911" s="123"/>
      <c r="AC1911" s="120"/>
      <c r="AD1911" s="120"/>
      <c r="AE1911" s="120"/>
      <c r="AG1911" s="7">
        <f>IF(Q1911&gt;0,RANK(Q1911,(N1911:P1911,Q1911:AE1911)),0)</f>
        <v>3</v>
      </c>
      <c r="AH1911" s="7">
        <f>IF(R1911&gt;0,RANK(R1911,(N1911:P1911,Q1911:AE1911)),0)</f>
        <v>0</v>
      </c>
      <c r="AI1911" s="7">
        <f>IF(T1911&gt;0,RANK(T1911,(N1911:P1911,Q1911:AE1911)),0)</f>
        <v>0</v>
      </c>
      <c r="AJ1911" s="7">
        <f>IF(S1911&gt;0,RANK(S1911,(N1911:P1911,Q1911:AE1911)),0)</f>
        <v>0</v>
      </c>
      <c r="AK1911" s="2">
        <f t="shared" si="711"/>
        <v>1.6385048643113159E-2</v>
      </c>
      <c r="AL1911" s="2">
        <f t="shared" si="712"/>
        <v>0</v>
      </c>
      <c r="AM1911" s="2">
        <f t="shared" si="713"/>
        <v>0</v>
      </c>
      <c r="AN1911" s="2">
        <f t="shared" si="714"/>
        <v>0</v>
      </c>
      <c r="AP1911" t="s">
        <v>2251</v>
      </c>
      <c r="AQ1911" t="s">
        <v>495</v>
      </c>
      <c r="AR1911">
        <v>5</v>
      </c>
      <c r="AT1911" s="97">
        <v>45</v>
      </c>
      <c r="AU1911" s="99">
        <v>39</v>
      </c>
      <c r="AV1911" s="103">
        <f t="shared" si="715"/>
        <v>45039</v>
      </c>
      <c r="AX1911" s="7" t="s">
        <v>1370</v>
      </c>
    </row>
    <row r="1912" spans="1:50" ht="13" hidden="1" customHeight="1" outlineLevel="1">
      <c r="A1912" t="s">
        <v>44</v>
      </c>
      <c r="B1912" t="s">
        <v>495</v>
      </c>
      <c r="C1912" s="1">
        <f t="shared" si="706"/>
        <v>39429</v>
      </c>
      <c r="D1912" s="7">
        <f>IF(N1912&gt;0, RANK(N1912,(N1912:P1912,Q1912:AE1912)),0)</f>
        <v>1</v>
      </c>
      <c r="E1912" s="7">
        <f>IF(O1912&gt;0,RANK(O1912,(N1912:P1912,Q1912:AE1912)),0)</f>
        <v>2</v>
      </c>
      <c r="F1912" s="7">
        <f>IF(P1912&gt;0,RANK(P1912,(N1912:P1912,Q1912:AE1912)),0)</f>
        <v>0</v>
      </c>
      <c r="G1912" s="1">
        <f t="shared" si="704"/>
        <v>359</v>
      </c>
      <c r="H1912" s="2">
        <f t="shared" si="705"/>
        <v>9.1049734966648921E-3</v>
      </c>
      <c r="I1912" s="2"/>
      <c r="J1912" s="2">
        <f t="shared" si="707"/>
        <v>0.49499099647467598</v>
      </c>
      <c r="K1912" s="2">
        <f t="shared" si="708"/>
        <v>0.48588602297801109</v>
      </c>
      <c r="L1912" s="2">
        <f t="shared" si="709"/>
        <v>0</v>
      </c>
      <c r="M1912" s="2">
        <f t="shared" si="710"/>
        <v>1.9122980547312984E-2</v>
      </c>
      <c r="N1912" s="120">
        <v>19517</v>
      </c>
      <c r="O1912" s="120">
        <v>19158</v>
      </c>
      <c r="P1912" s="120"/>
      <c r="Q1912" s="120">
        <v>511</v>
      </c>
      <c r="R1912" s="120"/>
      <c r="S1912" s="120"/>
      <c r="T1912" s="120"/>
      <c r="U1912" s="120"/>
      <c r="V1912" s="120"/>
      <c r="W1912" s="120"/>
      <c r="X1912" s="120"/>
      <c r="Y1912" s="120">
        <v>0</v>
      </c>
      <c r="Z1912" s="120">
        <v>243</v>
      </c>
      <c r="AA1912" s="120"/>
      <c r="AB1912" s="123"/>
      <c r="AC1912" s="120"/>
      <c r="AD1912" s="120"/>
      <c r="AE1912" s="120"/>
      <c r="AG1912" s="7">
        <f>IF(Q1912&gt;0,RANK(Q1912,(N1912:P1912,Q1912:AE1912)),0)</f>
        <v>3</v>
      </c>
      <c r="AH1912" s="7">
        <f>IF(R1912&gt;0,RANK(R1912,(N1912:P1912,Q1912:AE1912)),0)</f>
        <v>0</v>
      </c>
      <c r="AI1912" s="7">
        <f>IF(T1912&gt;0,RANK(T1912,(N1912:P1912,Q1912:AE1912)),0)</f>
        <v>0</v>
      </c>
      <c r="AJ1912" s="7">
        <f>IF(S1912&gt;0,RANK(S1912,(N1912:P1912,Q1912:AE1912)),0)</f>
        <v>0</v>
      </c>
      <c r="AK1912" s="2">
        <f t="shared" si="711"/>
        <v>1.2960004057926907E-2</v>
      </c>
      <c r="AL1912" s="2">
        <f t="shared" si="712"/>
        <v>0</v>
      </c>
      <c r="AM1912" s="2">
        <f t="shared" si="713"/>
        <v>0</v>
      </c>
      <c r="AN1912" s="2">
        <f t="shared" si="714"/>
        <v>0</v>
      </c>
      <c r="AP1912" t="s">
        <v>44</v>
      </c>
      <c r="AQ1912" t="s">
        <v>495</v>
      </c>
      <c r="AR1912">
        <v>0</v>
      </c>
      <c r="AT1912" s="97">
        <v>45</v>
      </c>
      <c r="AU1912" s="99">
        <v>41</v>
      </c>
      <c r="AV1912" s="103">
        <f t="shared" si="715"/>
        <v>45041</v>
      </c>
      <c r="AX1912" s="7" t="s">
        <v>1370</v>
      </c>
    </row>
    <row r="1913" spans="1:50" ht="13" hidden="1" customHeight="1" outlineLevel="1">
      <c r="A1913" t="s">
        <v>2437</v>
      </c>
      <c r="B1913" t="s">
        <v>495</v>
      </c>
      <c r="C1913" s="1">
        <f t="shared" si="706"/>
        <v>16656</v>
      </c>
      <c r="D1913" s="7">
        <f>IF(N1913&gt;0, RANK(N1913,(N1913:P1913,Q1913:AE1913)),0)</f>
        <v>1</v>
      </c>
      <c r="E1913" s="7">
        <f>IF(O1913&gt;0,RANK(O1913,(N1913:P1913,Q1913:AE1913)),0)</f>
        <v>2</v>
      </c>
      <c r="F1913" s="7">
        <f>IF(P1913&gt;0,RANK(P1913,(N1913:P1913,Q1913:AE1913)),0)</f>
        <v>0</v>
      </c>
      <c r="G1913" s="1">
        <f t="shared" si="704"/>
        <v>2098</v>
      </c>
      <c r="H1913" s="2">
        <f t="shared" si="705"/>
        <v>0.12596061479346782</v>
      </c>
      <c r="I1913" s="2"/>
      <c r="J1913" s="2">
        <f t="shared" si="707"/>
        <v>0.55139289145052839</v>
      </c>
      <c r="K1913" s="2">
        <f t="shared" si="708"/>
        <v>0.42543227665706052</v>
      </c>
      <c r="L1913" s="2">
        <f t="shared" si="709"/>
        <v>0</v>
      </c>
      <c r="M1913" s="2">
        <f t="shared" si="710"/>
        <v>2.3174831892411096E-2</v>
      </c>
      <c r="N1913" s="120">
        <v>9184</v>
      </c>
      <c r="O1913" s="120">
        <v>7086</v>
      </c>
      <c r="P1913" s="120"/>
      <c r="Q1913" s="120">
        <v>257</v>
      </c>
      <c r="R1913" s="120"/>
      <c r="S1913" s="120"/>
      <c r="T1913" s="120"/>
      <c r="U1913" s="120"/>
      <c r="V1913" s="120"/>
      <c r="W1913" s="120"/>
      <c r="X1913" s="120"/>
      <c r="Y1913" s="120">
        <v>0</v>
      </c>
      <c r="Z1913" s="120">
        <v>129</v>
      </c>
      <c r="AA1913" s="120"/>
      <c r="AB1913" s="123"/>
      <c r="AC1913" s="120"/>
      <c r="AD1913" s="120"/>
      <c r="AE1913" s="120"/>
      <c r="AG1913" s="7">
        <f>IF(Q1913&gt;0,RANK(Q1913,(N1913:P1913,Q1913:AE1913)),0)</f>
        <v>3</v>
      </c>
      <c r="AH1913" s="7">
        <f>IF(R1913&gt;0,RANK(R1913,(N1913:P1913,Q1913:AE1913)),0)</f>
        <v>0</v>
      </c>
      <c r="AI1913" s="7">
        <f>IF(T1913&gt;0,RANK(T1913,(N1913:P1913,Q1913:AE1913)),0)</f>
        <v>0</v>
      </c>
      <c r="AJ1913" s="7">
        <f>IF(S1913&gt;0,RANK(S1913,(N1913:P1913,Q1913:AE1913)),0)</f>
        <v>0</v>
      </c>
      <c r="AK1913" s="2">
        <f t="shared" si="711"/>
        <v>1.5429875120076849E-2</v>
      </c>
      <c r="AL1913" s="2">
        <f t="shared" si="712"/>
        <v>0</v>
      </c>
      <c r="AM1913" s="2">
        <f t="shared" si="713"/>
        <v>0</v>
      </c>
      <c r="AN1913" s="2">
        <f t="shared" si="714"/>
        <v>0</v>
      </c>
      <c r="AP1913" t="s">
        <v>2437</v>
      </c>
      <c r="AQ1913" t="s">
        <v>495</v>
      </c>
      <c r="AR1913">
        <v>0</v>
      </c>
      <c r="AT1913" s="97">
        <v>45</v>
      </c>
      <c r="AU1913" s="99">
        <v>43</v>
      </c>
      <c r="AV1913" s="103">
        <f t="shared" si="715"/>
        <v>45043</v>
      </c>
      <c r="AX1913" s="7" t="s">
        <v>1370</v>
      </c>
    </row>
    <row r="1914" spans="1:50" ht="13" hidden="1" customHeight="1" outlineLevel="1">
      <c r="A1914" t="s">
        <v>1507</v>
      </c>
      <c r="B1914" t="s">
        <v>495</v>
      </c>
      <c r="C1914" s="1">
        <f t="shared" si="706"/>
        <v>114664</v>
      </c>
      <c r="D1914" s="7">
        <f>IF(N1914&gt;0, RANK(N1914,(N1914:P1914,Q1914:AE1914)),0)</f>
        <v>2</v>
      </c>
      <c r="E1914" s="7">
        <f>IF(O1914&gt;0,RANK(O1914,(N1914:P1914,Q1914:AE1914)),0)</f>
        <v>1</v>
      </c>
      <c r="F1914" s="7">
        <f>IF(P1914&gt;0,RANK(P1914,(N1914:P1914,Q1914:AE1914)),0)</f>
        <v>0</v>
      </c>
      <c r="G1914" s="1">
        <f t="shared" si="704"/>
        <v>19747</v>
      </c>
      <c r="H1914" s="2">
        <f t="shared" si="705"/>
        <v>0.17221621433056583</v>
      </c>
      <c r="I1914" s="2"/>
      <c r="J1914" s="2">
        <f t="shared" si="707"/>
        <v>0.39908776948301122</v>
      </c>
      <c r="K1914" s="2">
        <f t="shared" si="708"/>
        <v>0.57130398381357705</v>
      </c>
      <c r="L1914" s="2">
        <f t="shared" si="709"/>
        <v>0</v>
      </c>
      <c r="M1914" s="2">
        <f t="shared" si="710"/>
        <v>2.9608246703411667E-2</v>
      </c>
      <c r="N1914" s="120">
        <v>45761</v>
      </c>
      <c r="O1914" s="120">
        <v>65508</v>
      </c>
      <c r="P1914" s="120"/>
      <c r="Q1914" s="120">
        <v>2484</v>
      </c>
      <c r="R1914" s="120"/>
      <c r="S1914" s="120"/>
      <c r="T1914" s="120"/>
      <c r="U1914" s="120"/>
      <c r="V1914" s="120"/>
      <c r="W1914" s="120"/>
      <c r="X1914" s="120"/>
      <c r="Y1914" s="120">
        <v>132</v>
      </c>
      <c r="Z1914" s="120">
        <v>779</v>
      </c>
      <c r="AA1914" s="120"/>
      <c r="AB1914" s="123"/>
      <c r="AC1914" s="120"/>
      <c r="AD1914" s="120"/>
      <c r="AE1914" s="120"/>
      <c r="AG1914" s="7">
        <f>IF(Q1914&gt;0,RANK(Q1914,(N1914:P1914,Q1914:AE1914)),0)</f>
        <v>3</v>
      </c>
      <c r="AH1914" s="7">
        <f>IF(R1914&gt;0,RANK(R1914,(N1914:P1914,Q1914:AE1914)),0)</f>
        <v>0</v>
      </c>
      <c r="AI1914" s="7">
        <f>IF(T1914&gt;0,RANK(T1914,(N1914:P1914,Q1914:AE1914)),0)</f>
        <v>0</v>
      </c>
      <c r="AJ1914" s="7">
        <f>IF(S1914&gt;0,RANK(S1914,(N1914:P1914,Q1914:AE1914)),0)</f>
        <v>0</v>
      </c>
      <c r="AK1914" s="2">
        <f t="shared" si="711"/>
        <v>2.1663294495220819E-2</v>
      </c>
      <c r="AL1914" s="2">
        <f t="shared" si="712"/>
        <v>0</v>
      </c>
      <c r="AM1914" s="2">
        <f t="shared" si="713"/>
        <v>0</v>
      </c>
      <c r="AN1914" s="2">
        <f t="shared" si="714"/>
        <v>0</v>
      </c>
      <c r="AP1914" t="s">
        <v>1507</v>
      </c>
      <c r="AQ1914" t="s">
        <v>495</v>
      </c>
      <c r="AR1914">
        <v>4</v>
      </c>
      <c r="AT1914" s="97">
        <v>45</v>
      </c>
      <c r="AU1914" s="99">
        <v>45</v>
      </c>
      <c r="AV1914" s="103">
        <f t="shared" si="715"/>
        <v>45045</v>
      </c>
      <c r="AX1914" s="7" t="s">
        <v>1370</v>
      </c>
    </row>
    <row r="1915" spans="1:50" ht="13" hidden="1" customHeight="1" outlineLevel="1">
      <c r="A1915" t="s">
        <v>2204</v>
      </c>
      <c r="B1915" t="s">
        <v>495</v>
      </c>
      <c r="C1915" s="1">
        <f t="shared" si="706"/>
        <v>18280</v>
      </c>
      <c r="D1915" s="7">
        <f>IF(N1915&gt;0, RANK(N1915,(N1915:P1915,Q1915:AE1915)),0)</f>
        <v>1</v>
      </c>
      <c r="E1915" s="7">
        <f>IF(O1915&gt;0,RANK(O1915,(N1915:P1915,Q1915:AE1915)),0)</f>
        <v>2</v>
      </c>
      <c r="F1915" s="7">
        <f>IF(P1915&gt;0,RANK(P1915,(N1915:P1915,Q1915:AE1915)),0)</f>
        <v>0</v>
      </c>
      <c r="G1915" s="1">
        <f t="shared" si="704"/>
        <v>42</v>
      </c>
      <c r="H1915" s="2">
        <f t="shared" si="705"/>
        <v>2.297592997811816E-3</v>
      </c>
      <c r="I1915" s="2"/>
      <c r="J1915" s="2">
        <f t="shared" si="707"/>
        <v>0.48654266958424508</v>
      </c>
      <c r="K1915" s="2">
        <f t="shared" si="708"/>
        <v>0.48424507658643329</v>
      </c>
      <c r="L1915" s="2">
        <f t="shared" si="709"/>
        <v>0</v>
      </c>
      <c r="M1915" s="2">
        <f t="shared" si="710"/>
        <v>2.9212253829321633E-2</v>
      </c>
      <c r="N1915" s="120">
        <v>8894</v>
      </c>
      <c r="O1915" s="120">
        <v>8852</v>
      </c>
      <c r="P1915" s="120"/>
      <c r="Q1915" s="120">
        <v>318</v>
      </c>
      <c r="R1915" s="120"/>
      <c r="S1915" s="120"/>
      <c r="T1915" s="120"/>
      <c r="U1915" s="120"/>
      <c r="V1915" s="120"/>
      <c r="W1915" s="120"/>
      <c r="X1915" s="120"/>
      <c r="Y1915" s="120">
        <v>7</v>
      </c>
      <c r="Z1915" s="120">
        <v>209</v>
      </c>
      <c r="AA1915" s="120"/>
      <c r="AB1915" s="123"/>
      <c r="AC1915" s="120"/>
      <c r="AD1915" s="120"/>
      <c r="AE1915" s="120"/>
      <c r="AG1915" s="7">
        <f>IF(Q1915&gt;0,RANK(Q1915,(N1915:P1915,Q1915:AE1915)),0)</f>
        <v>3</v>
      </c>
      <c r="AH1915" s="7">
        <f>IF(R1915&gt;0,RANK(R1915,(N1915:P1915,Q1915:AE1915)),0)</f>
        <v>0</v>
      </c>
      <c r="AI1915" s="7">
        <f>IF(T1915&gt;0,RANK(T1915,(N1915:P1915,Q1915:AE1915)),0)</f>
        <v>0</v>
      </c>
      <c r="AJ1915" s="7">
        <f>IF(S1915&gt;0,RANK(S1915,(N1915:P1915,Q1915:AE1915)),0)</f>
        <v>0</v>
      </c>
      <c r="AK1915" s="2">
        <f t="shared" si="711"/>
        <v>1.7396061269146609E-2</v>
      </c>
      <c r="AL1915" s="2">
        <f t="shared" si="712"/>
        <v>0</v>
      </c>
      <c r="AM1915" s="2">
        <f t="shared" si="713"/>
        <v>0</v>
      </c>
      <c r="AN1915" s="2">
        <f t="shared" si="714"/>
        <v>0</v>
      </c>
      <c r="AP1915" t="s">
        <v>2204</v>
      </c>
      <c r="AQ1915" t="s">
        <v>495</v>
      </c>
      <c r="AR1915">
        <v>3</v>
      </c>
      <c r="AT1915" s="97">
        <v>45</v>
      </c>
      <c r="AU1915" s="99">
        <v>47</v>
      </c>
      <c r="AV1915" s="103">
        <f t="shared" si="715"/>
        <v>45047</v>
      </c>
      <c r="AX1915" s="7" t="s">
        <v>1370</v>
      </c>
    </row>
    <row r="1916" spans="1:50" ht="13" hidden="1" customHeight="1" outlineLevel="1">
      <c r="A1916" t="s">
        <v>1298</v>
      </c>
      <c r="B1916" t="s">
        <v>495</v>
      </c>
      <c r="C1916" s="1">
        <f t="shared" si="706"/>
        <v>6807</v>
      </c>
      <c r="D1916" s="7">
        <f>IF(N1916&gt;0, RANK(N1916,(N1916:P1916,Q1916:AE1916)),0)</f>
        <v>1</v>
      </c>
      <c r="E1916" s="7">
        <f>IF(O1916&gt;0,RANK(O1916,(N1916:P1916,Q1916:AE1916)),0)</f>
        <v>2</v>
      </c>
      <c r="F1916" s="7">
        <f>IF(P1916&gt;0,RANK(P1916,(N1916:P1916,Q1916:AE1916)),0)</f>
        <v>0</v>
      </c>
      <c r="G1916" s="1">
        <f t="shared" si="704"/>
        <v>2298</v>
      </c>
      <c r="H1916" s="2">
        <f t="shared" si="705"/>
        <v>0.3375936535918907</v>
      </c>
      <c r="I1916" s="2"/>
      <c r="J1916" s="2">
        <f t="shared" si="707"/>
        <v>0.65873365653004257</v>
      </c>
      <c r="K1916" s="2">
        <f t="shared" si="708"/>
        <v>0.32114000293815192</v>
      </c>
      <c r="L1916" s="2">
        <f t="shared" si="709"/>
        <v>0</v>
      </c>
      <c r="M1916" s="2">
        <f t="shared" si="710"/>
        <v>2.0126340531805509E-2</v>
      </c>
      <c r="N1916" s="120">
        <v>4484</v>
      </c>
      <c r="O1916" s="120">
        <v>2186</v>
      </c>
      <c r="P1916" s="120"/>
      <c r="Q1916" s="120">
        <v>58</v>
      </c>
      <c r="R1916" s="120"/>
      <c r="S1916" s="120"/>
      <c r="T1916" s="120"/>
      <c r="U1916" s="120"/>
      <c r="V1916" s="120"/>
      <c r="W1916" s="120"/>
      <c r="X1916" s="120"/>
      <c r="Y1916" s="120">
        <v>5</v>
      </c>
      <c r="Z1916" s="120">
        <v>74</v>
      </c>
      <c r="AA1916" s="120"/>
      <c r="AB1916" s="123"/>
      <c r="AC1916" s="120"/>
      <c r="AD1916" s="120"/>
      <c r="AE1916" s="120"/>
      <c r="AG1916" s="7">
        <f>IF(Q1916&gt;0,RANK(Q1916,(N1916:P1916,Q1916:AE1916)),0)</f>
        <v>4</v>
      </c>
      <c r="AH1916" s="7">
        <f>IF(R1916&gt;0,RANK(R1916,(N1916:P1916,Q1916:AE1916)),0)</f>
        <v>0</v>
      </c>
      <c r="AI1916" s="7">
        <f>IF(T1916&gt;0,RANK(T1916,(N1916:P1916,Q1916:AE1916)),0)</f>
        <v>0</v>
      </c>
      <c r="AJ1916" s="7">
        <f>IF(S1916&gt;0,RANK(S1916,(N1916:P1916,Q1916:AE1916)),0)</f>
        <v>0</v>
      </c>
      <c r="AK1916" s="2">
        <f t="shared" si="711"/>
        <v>8.5206405171147342E-3</v>
      </c>
      <c r="AL1916" s="2">
        <f t="shared" si="712"/>
        <v>0</v>
      </c>
      <c r="AM1916" s="2">
        <f t="shared" si="713"/>
        <v>0</v>
      </c>
      <c r="AN1916" s="2">
        <f t="shared" si="714"/>
        <v>0</v>
      </c>
      <c r="AP1916" t="s">
        <v>1298</v>
      </c>
      <c r="AQ1916" t="s">
        <v>495</v>
      </c>
      <c r="AR1916">
        <v>2</v>
      </c>
      <c r="AT1916" s="97">
        <v>45</v>
      </c>
      <c r="AU1916" s="99">
        <v>49</v>
      </c>
      <c r="AV1916" s="103">
        <f t="shared" si="715"/>
        <v>45049</v>
      </c>
      <c r="AX1916" s="7" t="s">
        <v>1370</v>
      </c>
    </row>
    <row r="1917" spans="1:50" ht="13" hidden="1" customHeight="1" outlineLevel="1">
      <c r="A1917" t="s">
        <v>943</v>
      </c>
      <c r="B1917" t="s">
        <v>495</v>
      </c>
      <c r="C1917" s="1">
        <f t="shared" si="706"/>
        <v>48011</v>
      </c>
      <c r="D1917" s="7">
        <f>IF(N1917&gt;0, RANK(N1917,(N1917:P1917,Q1917:AE1917)),0)</f>
        <v>2</v>
      </c>
      <c r="E1917" s="7">
        <f>IF(O1917&gt;0,RANK(O1917,(N1917:P1917,Q1917:AE1917)),0)</f>
        <v>1</v>
      </c>
      <c r="F1917" s="7">
        <f>IF(P1917&gt;0,RANK(P1917,(N1917:P1917,Q1917:AE1917)),0)</f>
        <v>0</v>
      </c>
      <c r="G1917" s="1">
        <f t="shared" si="704"/>
        <v>2075</v>
      </c>
      <c r="H1917" s="2">
        <f t="shared" si="705"/>
        <v>4.3219262252400491E-2</v>
      </c>
      <c r="I1917" s="2"/>
      <c r="J1917" s="2">
        <f t="shared" si="707"/>
        <v>0.45943637916310848</v>
      </c>
      <c r="K1917" s="2">
        <f t="shared" si="708"/>
        <v>0.50265564141550889</v>
      </c>
      <c r="L1917" s="2">
        <f t="shared" si="709"/>
        <v>0</v>
      </c>
      <c r="M1917" s="2">
        <f t="shared" si="710"/>
        <v>3.7907979421382687E-2</v>
      </c>
      <c r="N1917" s="120">
        <v>22058</v>
      </c>
      <c r="O1917" s="120">
        <v>24133</v>
      </c>
      <c r="P1917" s="120"/>
      <c r="Q1917" s="120">
        <v>1149</v>
      </c>
      <c r="R1917" s="120"/>
      <c r="S1917" s="120"/>
      <c r="T1917" s="120"/>
      <c r="U1917" s="120"/>
      <c r="V1917" s="120"/>
      <c r="W1917" s="120"/>
      <c r="X1917" s="120"/>
      <c r="Y1917" s="120">
        <v>18</v>
      </c>
      <c r="Z1917" s="120">
        <v>653</v>
      </c>
      <c r="AA1917" s="120"/>
      <c r="AB1917" s="123"/>
      <c r="AC1917" s="120"/>
      <c r="AD1917" s="120"/>
      <c r="AE1917" s="120"/>
      <c r="AG1917" s="7">
        <f>IF(Q1917&gt;0,RANK(Q1917,(N1917:P1917,Q1917:AE1917)),0)</f>
        <v>3</v>
      </c>
      <c r="AH1917" s="7">
        <f>IF(R1917&gt;0,RANK(R1917,(N1917:P1917,Q1917:AE1917)),0)</f>
        <v>0</v>
      </c>
      <c r="AI1917" s="7">
        <f>IF(T1917&gt;0,RANK(T1917,(N1917:P1917,Q1917:AE1917)),0)</f>
        <v>0</v>
      </c>
      <c r="AJ1917" s="7">
        <f>IF(S1917&gt;0,RANK(S1917,(N1917:P1917,Q1917:AE1917)),0)</f>
        <v>0</v>
      </c>
      <c r="AK1917" s="2">
        <f t="shared" si="711"/>
        <v>2.3932015579762971E-2</v>
      </c>
      <c r="AL1917" s="2">
        <f t="shared" si="712"/>
        <v>0</v>
      </c>
      <c r="AM1917" s="2">
        <f t="shared" si="713"/>
        <v>0</v>
      </c>
      <c r="AN1917" s="2">
        <f t="shared" si="714"/>
        <v>0</v>
      </c>
      <c r="AP1917" t="s">
        <v>943</v>
      </c>
      <c r="AQ1917" t="s">
        <v>495</v>
      </c>
      <c r="AR1917">
        <v>1</v>
      </c>
      <c r="AT1917" s="97">
        <v>45</v>
      </c>
      <c r="AU1917" s="99">
        <v>51</v>
      </c>
      <c r="AV1917" s="103">
        <f t="shared" si="715"/>
        <v>45051</v>
      </c>
      <c r="AX1917" s="7" t="s">
        <v>1370</v>
      </c>
    </row>
    <row r="1918" spans="1:50" ht="13" hidden="1" customHeight="1" outlineLevel="1">
      <c r="A1918" t="s">
        <v>201</v>
      </c>
      <c r="B1918" t="s">
        <v>495</v>
      </c>
      <c r="C1918" s="1">
        <f t="shared" si="706"/>
        <v>5500</v>
      </c>
      <c r="D1918" s="7">
        <f>IF(N1918&gt;0, RANK(N1918,(N1918:P1918,Q1918:AE1918)),0)</f>
        <v>1</v>
      </c>
      <c r="E1918" s="7">
        <f>IF(O1918&gt;0,RANK(O1918,(N1918:P1918,Q1918:AE1918)),0)</f>
        <v>2</v>
      </c>
      <c r="F1918" s="7">
        <f>IF(P1918&gt;0,RANK(P1918,(N1918:P1918,Q1918:AE1918)),0)</f>
        <v>0</v>
      </c>
      <c r="G1918" s="1">
        <f t="shared" si="704"/>
        <v>1450</v>
      </c>
      <c r="H1918" s="2">
        <f t="shared" si="705"/>
        <v>0.26363636363636361</v>
      </c>
      <c r="I1918" s="2"/>
      <c r="J1918" s="2">
        <f t="shared" si="707"/>
        <v>0.62072727272727268</v>
      </c>
      <c r="K1918" s="2">
        <f t="shared" si="708"/>
        <v>0.35709090909090907</v>
      </c>
      <c r="L1918" s="2">
        <f t="shared" si="709"/>
        <v>0</v>
      </c>
      <c r="M1918" s="2">
        <f t="shared" si="710"/>
        <v>2.2181818181818247E-2</v>
      </c>
      <c r="N1918" s="120">
        <v>3414</v>
      </c>
      <c r="O1918" s="120">
        <v>1964</v>
      </c>
      <c r="P1918" s="120"/>
      <c r="Q1918" s="120">
        <v>60</v>
      </c>
      <c r="R1918" s="120"/>
      <c r="S1918" s="120"/>
      <c r="T1918" s="120"/>
      <c r="U1918" s="120"/>
      <c r="V1918" s="120"/>
      <c r="W1918" s="120"/>
      <c r="X1918" s="120"/>
      <c r="Y1918" s="120">
        <v>1</v>
      </c>
      <c r="Z1918" s="120">
        <v>61</v>
      </c>
      <c r="AA1918" s="120"/>
      <c r="AB1918" s="123"/>
      <c r="AC1918" s="120"/>
      <c r="AD1918" s="120"/>
      <c r="AE1918" s="120"/>
      <c r="AG1918" s="7">
        <f>IF(Q1918&gt;0,RANK(Q1918,(N1918:P1918,Q1918:AE1918)),0)</f>
        <v>4</v>
      </c>
      <c r="AH1918" s="7">
        <f>IF(R1918&gt;0,RANK(R1918,(N1918:P1918,Q1918:AE1918)),0)</f>
        <v>0</v>
      </c>
      <c r="AI1918" s="7">
        <f>IF(T1918&gt;0,RANK(T1918,(N1918:P1918,Q1918:AE1918)),0)</f>
        <v>0</v>
      </c>
      <c r="AJ1918" s="7">
        <f>IF(S1918&gt;0,RANK(S1918,(N1918:P1918,Q1918:AE1918)),0)</f>
        <v>0</v>
      </c>
      <c r="AK1918" s="2">
        <f t="shared" si="711"/>
        <v>1.090909090909091E-2</v>
      </c>
      <c r="AL1918" s="2">
        <f t="shared" si="712"/>
        <v>0</v>
      </c>
      <c r="AM1918" s="2">
        <f t="shared" si="713"/>
        <v>0</v>
      </c>
      <c r="AN1918" s="2">
        <f t="shared" si="714"/>
        <v>0</v>
      </c>
      <c r="AP1918" t="s">
        <v>201</v>
      </c>
      <c r="AQ1918" t="s">
        <v>495</v>
      </c>
      <c r="AR1918">
        <v>2</v>
      </c>
      <c r="AT1918" s="97">
        <v>45</v>
      </c>
      <c r="AU1918" s="99">
        <v>53</v>
      </c>
      <c r="AV1918" s="103">
        <f t="shared" si="715"/>
        <v>45053</v>
      </c>
      <c r="AX1918" s="7" t="s">
        <v>1370</v>
      </c>
    </row>
    <row r="1919" spans="1:50" ht="13" hidden="1" customHeight="1" outlineLevel="1">
      <c r="A1919" t="s">
        <v>417</v>
      </c>
      <c r="B1919" t="s">
        <v>495</v>
      </c>
      <c r="C1919" s="1">
        <f t="shared" si="706"/>
        <v>17535</v>
      </c>
      <c r="D1919" s="7">
        <f>IF(N1919&gt;0, RANK(N1919,(N1919:P1919,Q1919:AE1919)),0)</f>
        <v>1</v>
      </c>
      <c r="E1919" s="7">
        <f>IF(O1919&gt;0,RANK(O1919,(N1919:P1919,Q1919:AE1919)),0)</f>
        <v>2</v>
      </c>
      <c r="F1919" s="7">
        <f>IF(P1919&gt;0,RANK(P1919,(N1919:P1919,Q1919:AE1919)),0)</f>
        <v>0</v>
      </c>
      <c r="G1919" s="1">
        <f t="shared" si="704"/>
        <v>397</v>
      </c>
      <c r="H1919" s="2">
        <f t="shared" si="705"/>
        <v>2.2640433418876532E-2</v>
      </c>
      <c r="I1919" s="2"/>
      <c r="J1919" s="2">
        <f t="shared" si="707"/>
        <v>0.49244368406045053</v>
      </c>
      <c r="K1919" s="2">
        <f t="shared" si="708"/>
        <v>0.46980325064157402</v>
      </c>
      <c r="L1919" s="2">
        <f t="shared" si="709"/>
        <v>0</v>
      </c>
      <c r="M1919" s="2">
        <f t="shared" si="710"/>
        <v>3.7753065297975508E-2</v>
      </c>
      <c r="N1919" s="120">
        <v>8635</v>
      </c>
      <c r="O1919" s="120">
        <v>8238</v>
      </c>
      <c r="P1919" s="120"/>
      <c r="Q1919" s="120">
        <v>433</v>
      </c>
      <c r="R1919" s="120"/>
      <c r="S1919" s="120"/>
      <c r="T1919" s="120"/>
      <c r="U1919" s="120"/>
      <c r="V1919" s="120"/>
      <c r="W1919" s="120"/>
      <c r="X1919" s="120"/>
      <c r="Y1919" s="120">
        <v>45</v>
      </c>
      <c r="Z1919" s="120">
        <v>184</v>
      </c>
      <c r="AA1919" s="120"/>
      <c r="AB1919" s="123"/>
      <c r="AC1919" s="120"/>
      <c r="AD1919" s="120"/>
      <c r="AE1919" s="120"/>
      <c r="AG1919" s="7">
        <f>IF(Q1919&gt;0,RANK(Q1919,(N1919:P1919,Q1919:AE1919)),0)</f>
        <v>3</v>
      </c>
      <c r="AH1919" s="7">
        <f>IF(R1919&gt;0,RANK(R1919,(N1919:P1919,Q1919:AE1919)),0)</f>
        <v>0</v>
      </c>
      <c r="AI1919" s="7">
        <f>IF(T1919&gt;0,RANK(T1919,(N1919:P1919,Q1919:AE1919)),0)</f>
        <v>0</v>
      </c>
      <c r="AJ1919" s="7">
        <f>IF(S1919&gt;0,RANK(S1919,(N1919:P1919,Q1919:AE1919)),0)</f>
        <v>0</v>
      </c>
      <c r="AK1919" s="2">
        <f t="shared" si="711"/>
        <v>2.4693470202452238E-2</v>
      </c>
      <c r="AL1919" s="2">
        <f t="shared" si="712"/>
        <v>0</v>
      </c>
      <c r="AM1919" s="2">
        <f t="shared" si="713"/>
        <v>0</v>
      </c>
      <c r="AN1919" s="2">
        <f t="shared" si="714"/>
        <v>0</v>
      </c>
      <c r="AP1919" t="s">
        <v>417</v>
      </c>
      <c r="AQ1919" t="s">
        <v>495</v>
      </c>
      <c r="AR1919">
        <v>5</v>
      </c>
      <c r="AT1919" s="97">
        <v>45</v>
      </c>
      <c r="AU1919" s="99">
        <v>55</v>
      </c>
      <c r="AV1919" s="103">
        <f t="shared" si="715"/>
        <v>45055</v>
      </c>
      <c r="AX1919" s="7" t="s">
        <v>1370</v>
      </c>
    </row>
    <row r="1920" spans="1:50" ht="13" hidden="1" customHeight="1" outlineLevel="1">
      <c r="A1920" t="s">
        <v>1924</v>
      </c>
      <c r="B1920" t="s">
        <v>495</v>
      </c>
      <c r="C1920" s="1">
        <f t="shared" si="706"/>
        <v>17986</v>
      </c>
      <c r="D1920" s="7">
        <f>IF(N1920&gt;0, RANK(N1920,(N1920:P1920,Q1920:AE1920)),0)</f>
        <v>1</v>
      </c>
      <c r="E1920" s="7">
        <f>IF(O1920&gt;0,RANK(O1920,(N1920:P1920,Q1920:AE1920)),0)</f>
        <v>2</v>
      </c>
      <c r="F1920" s="7">
        <f>IF(P1920&gt;0,RANK(P1920,(N1920:P1920,Q1920:AE1920)),0)</f>
        <v>0</v>
      </c>
      <c r="G1920" s="1">
        <f t="shared" si="704"/>
        <v>1682</v>
      </c>
      <c r="H1920" s="2">
        <f t="shared" si="705"/>
        <v>9.3517180028911379E-2</v>
      </c>
      <c r="I1920" s="2"/>
      <c r="J1920" s="2">
        <f t="shared" si="707"/>
        <v>0.53447125542088292</v>
      </c>
      <c r="K1920" s="2">
        <f t="shared" si="708"/>
        <v>0.44095407539197151</v>
      </c>
      <c r="L1920" s="2">
        <f t="shared" si="709"/>
        <v>0</v>
      </c>
      <c r="M1920" s="2">
        <f t="shared" si="710"/>
        <v>2.457466918714557E-2</v>
      </c>
      <c r="N1920" s="120">
        <v>9613</v>
      </c>
      <c r="O1920" s="120">
        <v>7931</v>
      </c>
      <c r="P1920" s="120"/>
      <c r="Q1920" s="120">
        <v>281</v>
      </c>
      <c r="R1920" s="120"/>
      <c r="S1920" s="120"/>
      <c r="T1920" s="120"/>
      <c r="U1920" s="120"/>
      <c r="V1920" s="120"/>
      <c r="W1920" s="120"/>
      <c r="X1920" s="120"/>
      <c r="Y1920" s="120">
        <v>0</v>
      </c>
      <c r="Z1920" s="120">
        <v>161</v>
      </c>
      <c r="AA1920" s="120"/>
      <c r="AB1920" s="123"/>
      <c r="AC1920" s="120"/>
      <c r="AD1920" s="120"/>
      <c r="AE1920" s="120"/>
      <c r="AG1920" s="7">
        <f>IF(Q1920&gt;0,RANK(Q1920,(N1920:P1920,Q1920:AE1920)),0)</f>
        <v>3</v>
      </c>
      <c r="AH1920" s="7">
        <f>IF(R1920&gt;0,RANK(R1920,(N1920:P1920,Q1920:AE1920)),0)</f>
        <v>0</v>
      </c>
      <c r="AI1920" s="7">
        <f>IF(T1920&gt;0,RANK(T1920,(N1920:P1920,Q1920:AE1920)),0)</f>
        <v>0</v>
      </c>
      <c r="AJ1920" s="7">
        <f>IF(S1920&gt;0,RANK(S1920,(N1920:P1920,Q1920:AE1920)),0)</f>
        <v>0</v>
      </c>
      <c r="AK1920" s="2">
        <f t="shared" si="711"/>
        <v>1.562326253752919E-2</v>
      </c>
      <c r="AL1920" s="2">
        <f t="shared" si="712"/>
        <v>0</v>
      </c>
      <c r="AM1920" s="2">
        <f t="shared" si="713"/>
        <v>0</v>
      </c>
      <c r="AN1920" s="2">
        <f t="shared" si="714"/>
        <v>0</v>
      </c>
      <c r="AP1920" t="s">
        <v>1924</v>
      </c>
      <c r="AQ1920" t="s">
        <v>495</v>
      </c>
      <c r="AR1920">
        <v>5</v>
      </c>
      <c r="AT1920" s="97">
        <v>45</v>
      </c>
      <c r="AU1920" s="99">
        <v>57</v>
      </c>
      <c r="AV1920" s="103">
        <f t="shared" si="715"/>
        <v>45057</v>
      </c>
      <c r="AX1920" s="7" t="s">
        <v>1370</v>
      </c>
    </row>
    <row r="1921" spans="1:50" ht="13" hidden="1" customHeight="1" outlineLevel="1">
      <c r="A1921" t="s">
        <v>1483</v>
      </c>
      <c r="B1921" t="s">
        <v>495</v>
      </c>
      <c r="C1921" s="1">
        <f t="shared" si="706"/>
        <v>16526</v>
      </c>
      <c r="D1921" s="7">
        <f>IF(N1921&gt;0, RANK(N1921,(N1921:P1921,Q1921:AE1921)),0)</f>
        <v>1</v>
      </c>
      <c r="E1921" s="7">
        <f>IF(O1921&gt;0,RANK(O1921,(N1921:P1921,Q1921:AE1921)),0)</f>
        <v>2</v>
      </c>
      <c r="F1921" s="7">
        <f>IF(P1921&gt;0,RANK(P1921,(N1921:P1921,Q1921:AE1921)),0)</f>
        <v>0</v>
      </c>
      <c r="G1921" s="1">
        <f t="shared" ref="G1921:G1983" si="716">IF(C1921&gt;0,MAX(N1921:P1921)-LARGE(N1921:P1921,2),0)</f>
        <v>1920</v>
      </c>
      <c r="H1921" s="2">
        <f t="shared" ref="H1921:H1983" si="717">IF(C1921&gt;0,G1921/C1921,0)</f>
        <v>0.11618056395982089</v>
      </c>
      <c r="I1921" s="2"/>
      <c r="J1921" s="2">
        <f t="shared" si="707"/>
        <v>0.5494977611037154</v>
      </c>
      <c r="K1921" s="2">
        <f t="shared" si="708"/>
        <v>0.43331719714389449</v>
      </c>
      <c r="L1921" s="2">
        <f t="shared" si="709"/>
        <v>0</v>
      </c>
      <c r="M1921" s="2">
        <f t="shared" si="710"/>
        <v>1.7185041752390107E-2</v>
      </c>
      <c r="N1921" s="120">
        <v>9081</v>
      </c>
      <c r="O1921" s="120">
        <v>7161</v>
      </c>
      <c r="P1921" s="120"/>
      <c r="Q1921" s="120">
        <v>163</v>
      </c>
      <c r="R1921" s="120"/>
      <c r="S1921" s="120"/>
      <c r="T1921" s="120"/>
      <c r="U1921" s="120"/>
      <c r="V1921" s="120"/>
      <c r="W1921" s="120"/>
      <c r="X1921" s="120"/>
      <c r="Y1921" s="120">
        <v>10</v>
      </c>
      <c r="Z1921" s="120">
        <v>111</v>
      </c>
      <c r="AA1921" s="120"/>
      <c r="AB1921" s="123"/>
      <c r="AC1921" s="120"/>
      <c r="AD1921" s="120"/>
      <c r="AE1921" s="120"/>
      <c r="AG1921" s="7">
        <f>IF(Q1921&gt;0,RANK(Q1921,(N1921:P1921,Q1921:AE1921)),0)</f>
        <v>3</v>
      </c>
      <c r="AH1921" s="7">
        <f>IF(R1921&gt;0,RANK(R1921,(N1921:P1921,Q1921:AE1921)),0)</f>
        <v>0</v>
      </c>
      <c r="AI1921" s="7">
        <f>IF(T1921&gt;0,RANK(T1921,(N1921:P1921,Q1921:AE1921)),0)</f>
        <v>0</v>
      </c>
      <c r="AJ1921" s="7">
        <f>IF(S1921&gt;0,RANK(S1921,(N1921:P1921,Q1921:AE1921)),0)</f>
        <v>0</v>
      </c>
      <c r="AK1921" s="2">
        <f t="shared" si="711"/>
        <v>9.8632457945056276E-3</v>
      </c>
      <c r="AL1921" s="2">
        <f t="shared" si="712"/>
        <v>0</v>
      </c>
      <c r="AM1921" s="2">
        <f t="shared" si="713"/>
        <v>0</v>
      </c>
      <c r="AN1921" s="2">
        <f t="shared" si="714"/>
        <v>0</v>
      </c>
      <c r="AP1921" t="s">
        <v>1483</v>
      </c>
      <c r="AQ1921" t="s">
        <v>495</v>
      </c>
      <c r="AR1921">
        <v>0</v>
      </c>
      <c r="AT1921" s="97">
        <v>45</v>
      </c>
      <c r="AU1921" s="99">
        <v>59</v>
      </c>
      <c r="AV1921" s="103">
        <f t="shared" si="715"/>
        <v>45059</v>
      </c>
      <c r="AX1921" s="7" t="s">
        <v>1370</v>
      </c>
    </row>
    <row r="1922" spans="1:50" ht="13" hidden="1" customHeight="1" outlineLevel="1">
      <c r="A1922" t="s">
        <v>314</v>
      </c>
      <c r="B1922" t="s">
        <v>495</v>
      </c>
      <c r="C1922" s="1">
        <f t="shared" si="706"/>
        <v>7389</v>
      </c>
      <c r="D1922" s="7">
        <f>IF(N1922&gt;0, RANK(N1922,(N1922:P1922,Q1922:AE1922)),0)</f>
        <v>1</v>
      </c>
      <c r="E1922" s="7">
        <f>IF(O1922&gt;0,RANK(O1922,(N1922:P1922,Q1922:AE1922)),0)</f>
        <v>2</v>
      </c>
      <c r="F1922" s="7">
        <f>IF(P1922&gt;0,RANK(P1922,(N1922:P1922,Q1922:AE1922)),0)</f>
        <v>0</v>
      </c>
      <c r="G1922" s="1">
        <f t="shared" si="716"/>
        <v>2983</v>
      </c>
      <c r="H1922" s="2">
        <f t="shared" si="717"/>
        <v>0.40370821491406145</v>
      </c>
      <c r="I1922" s="2"/>
      <c r="J1922" s="2">
        <f t="shared" si="707"/>
        <v>0.69657599133847614</v>
      </c>
      <c r="K1922" s="2">
        <f t="shared" si="708"/>
        <v>0.29286777642441469</v>
      </c>
      <c r="L1922" s="2">
        <f t="shared" si="709"/>
        <v>0</v>
      </c>
      <c r="M1922" s="2">
        <f t="shared" si="710"/>
        <v>1.0556232237109164E-2</v>
      </c>
      <c r="N1922" s="120">
        <v>5147</v>
      </c>
      <c r="O1922" s="120">
        <v>2164</v>
      </c>
      <c r="P1922" s="120"/>
      <c r="Q1922" s="120">
        <v>42</v>
      </c>
      <c r="R1922" s="120"/>
      <c r="S1922" s="120"/>
      <c r="T1922" s="120"/>
      <c r="U1922" s="120"/>
      <c r="V1922" s="120"/>
      <c r="W1922" s="120"/>
      <c r="X1922" s="120"/>
      <c r="Y1922" s="120">
        <v>0</v>
      </c>
      <c r="Z1922" s="120">
        <v>36</v>
      </c>
      <c r="AA1922" s="120"/>
      <c r="AB1922" s="123"/>
      <c r="AC1922" s="120"/>
      <c r="AD1922" s="120"/>
      <c r="AE1922" s="120"/>
      <c r="AG1922" s="7">
        <f>IF(Q1922&gt;0,RANK(Q1922,(N1922:P1922,Q1922:AE1922)),0)</f>
        <v>3</v>
      </c>
      <c r="AH1922" s="7">
        <f>IF(R1922&gt;0,RANK(R1922,(N1922:P1922,Q1922:AE1922)),0)</f>
        <v>0</v>
      </c>
      <c r="AI1922" s="7">
        <f>IF(T1922&gt;0,RANK(T1922,(N1922:P1922,Q1922:AE1922)),0)</f>
        <v>0</v>
      </c>
      <c r="AJ1922" s="7">
        <f>IF(S1922&gt;0,RANK(S1922,(N1922:P1922,Q1922:AE1922)),0)</f>
        <v>0</v>
      </c>
      <c r="AK1922" s="2">
        <f t="shared" si="711"/>
        <v>5.6841250507511168E-3</v>
      </c>
      <c r="AL1922" s="2">
        <f t="shared" si="712"/>
        <v>0</v>
      </c>
      <c r="AM1922" s="2">
        <f t="shared" si="713"/>
        <v>0</v>
      </c>
      <c r="AN1922" s="2">
        <f t="shared" si="714"/>
        <v>0</v>
      </c>
      <c r="AP1922" t="s">
        <v>314</v>
      </c>
      <c r="AQ1922" t="s">
        <v>495</v>
      </c>
      <c r="AR1922">
        <v>0</v>
      </c>
      <c r="AT1922" s="97">
        <v>45</v>
      </c>
      <c r="AU1922" s="99">
        <v>61</v>
      </c>
      <c r="AV1922" s="103">
        <f t="shared" si="715"/>
        <v>45061</v>
      </c>
      <c r="AX1922" s="7" t="s">
        <v>1370</v>
      </c>
    </row>
    <row r="1923" spans="1:50" ht="13" hidden="1" customHeight="1" outlineLevel="1">
      <c r="A1923" t="s">
        <v>410</v>
      </c>
      <c r="B1923" t="s">
        <v>495</v>
      </c>
      <c r="C1923" s="1">
        <f t="shared" si="706"/>
        <v>69435</v>
      </c>
      <c r="D1923" s="7">
        <f>IF(N1923&gt;0, RANK(N1923,(N1923:P1923,Q1923:AE1923)),0)</f>
        <v>2</v>
      </c>
      <c r="E1923" s="7">
        <f>IF(O1923&gt;0,RANK(O1923,(N1923:P1923,Q1923:AE1923)),0)</f>
        <v>1</v>
      </c>
      <c r="F1923" s="7">
        <f>IF(P1923&gt;0,RANK(P1923,(N1923:P1923,Q1923:AE1923)),0)</f>
        <v>0</v>
      </c>
      <c r="G1923" s="1">
        <f t="shared" si="716"/>
        <v>13518</v>
      </c>
      <c r="H1923" s="2">
        <f t="shared" si="717"/>
        <v>0.19468567725210628</v>
      </c>
      <c r="I1923" s="2"/>
      <c r="J1923" s="2">
        <f t="shared" si="707"/>
        <v>0.37724490530712179</v>
      </c>
      <c r="K1923" s="2">
        <f t="shared" si="708"/>
        <v>0.57193058255922802</v>
      </c>
      <c r="L1923" s="2">
        <f t="shared" si="709"/>
        <v>0</v>
      </c>
      <c r="M1923" s="2">
        <f t="shared" si="710"/>
        <v>5.0824512133650135E-2</v>
      </c>
      <c r="N1923" s="120">
        <v>26194</v>
      </c>
      <c r="O1923" s="120">
        <v>39712</v>
      </c>
      <c r="P1923" s="120"/>
      <c r="Q1923" s="120">
        <v>2843</v>
      </c>
      <c r="R1923" s="120"/>
      <c r="S1923" s="120"/>
      <c r="T1923" s="120"/>
      <c r="U1923" s="120"/>
      <c r="V1923" s="120"/>
      <c r="W1923" s="120"/>
      <c r="X1923" s="120"/>
      <c r="Y1923" s="120">
        <v>23</v>
      </c>
      <c r="Z1923" s="120">
        <v>663</v>
      </c>
      <c r="AA1923" s="120"/>
      <c r="AB1923" s="123"/>
      <c r="AC1923" s="120"/>
      <c r="AD1923" s="120"/>
      <c r="AE1923" s="120"/>
      <c r="AG1923" s="7">
        <f>IF(Q1923&gt;0,RANK(Q1923,(N1923:P1923,Q1923:AE1923)),0)</f>
        <v>3</v>
      </c>
      <c r="AH1923" s="7">
        <f>IF(R1923&gt;0,RANK(R1923,(N1923:P1923,Q1923:AE1923)),0)</f>
        <v>0</v>
      </c>
      <c r="AI1923" s="7">
        <f>IF(T1923&gt;0,RANK(T1923,(N1923:P1923,Q1923:AE1923)),0)</f>
        <v>0</v>
      </c>
      <c r="AJ1923" s="7">
        <f>IF(S1923&gt;0,RANK(S1923,(N1923:P1923,Q1923:AE1923)),0)</f>
        <v>0</v>
      </c>
      <c r="AK1923" s="2">
        <f t="shared" si="711"/>
        <v>4.0944768488514437E-2</v>
      </c>
      <c r="AL1923" s="2">
        <f t="shared" si="712"/>
        <v>0</v>
      </c>
      <c r="AM1923" s="2">
        <f t="shared" si="713"/>
        <v>0</v>
      </c>
      <c r="AN1923" s="2">
        <f t="shared" si="714"/>
        <v>0</v>
      </c>
      <c r="AP1923" t="s">
        <v>410</v>
      </c>
      <c r="AQ1923" t="s">
        <v>495</v>
      </c>
      <c r="AR1923">
        <v>2</v>
      </c>
      <c r="AT1923" s="97">
        <v>45</v>
      </c>
      <c r="AU1923" s="99">
        <v>63</v>
      </c>
      <c r="AV1923" s="103">
        <f t="shared" si="715"/>
        <v>45063</v>
      </c>
      <c r="AX1923" s="7" t="s">
        <v>1370</v>
      </c>
    </row>
    <row r="1924" spans="1:50" ht="13" hidden="1" customHeight="1" outlineLevel="1">
      <c r="A1924" t="s">
        <v>1744</v>
      </c>
      <c r="B1924" t="s">
        <v>495</v>
      </c>
      <c r="C1924" s="1">
        <f t="shared" si="706"/>
        <v>2908</v>
      </c>
      <c r="D1924" s="7">
        <f>IF(N1924&gt;0, RANK(N1924,(N1924:P1924,Q1924:AE1924)),0)</f>
        <v>1</v>
      </c>
      <c r="E1924" s="7">
        <f>IF(O1924&gt;0,RANK(O1924,(N1924:P1924,Q1924:AE1924)),0)</f>
        <v>2</v>
      </c>
      <c r="F1924" s="7">
        <f>IF(P1924&gt;0,RANK(P1924,(N1924:P1924,Q1924:AE1924)),0)</f>
        <v>0</v>
      </c>
      <c r="G1924" s="1">
        <f t="shared" si="716"/>
        <v>1358</v>
      </c>
      <c r="H1924" s="2">
        <f t="shared" si="717"/>
        <v>0.46698762035763414</v>
      </c>
      <c r="I1924" s="2"/>
      <c r="J1924" s="2">
        <f t="shared" si="707"/>
        <v>0.72558459422283361</v>
      </c>
      <c r="K1924" s="2">
        <f t="shared" si="708"/>
        <v>0.25859697386519948</v>
      </c>
      <c r="L1924" s="2">
        <f t="shared" si="709"/>
        <v>0</v>
      </c>
      <c r="M1924" s="2">
        <f t="shared" si="710"/>
        <v>1.5818431911966913E-2</v>
      </c>
      <c r="N1924" s="120">
        <v>2110</v>
      </c>
      <c r="O1924" s="120">
        <v>752</v>
      </c>
      <c r="P1924" s="120"/>
      <c r="Q1924" s="120">
        <v>29</v>
      </c>
      <c r="R1924" s="120"/>
      <c r="S1924" s="120"/>
      <c r="T1924" s="120"/>
      <c r="U1924" s="120"/>
      <c r="V1924" s="120"/>
      <c r="W1924" s="120"/>
      <c r="X1924" s="120"/>
      <c r="Y1924" s="120">
        <v>0</v>
      </c>
      <c r="Z1924" s="120">
        <v>17</v>
      </c>
      <c r="AA1924" s="120"/>
      <c r="AB1924" s="123"/>
      <c r="AC1924" s="120"/>
      <c r="AD1924" s="120"/>
      <c r="AE1924" s="120"/>
      <c r="AG1924" s="7">
        <f>IF(Q1924&gt;0,RANK(Q1924,(N1924:P1924,Q1924:AE1924)),0)</f>
        <v>3</v>
      </c>
      <c r="AH1924" s="7">
        <f>IF(R1924&gt;0,RANK(R1924,(N1924:P1924,Q1924:AE1924)),0)</f>
        <v>0</v>
      </c>
      <c r="AI1924" s="7">
        <f>IF(T1924&gt;0,RANK(T1924,(N1924:P1924,Q1924:AE1924)),0)</f>
        <v>0</v>
      </c>
      <c r="AJ1924" s="7">
        <f>IF(S1924&gt;0,RANK(S1924,(N1924:P1924,Q1924:AE1924)),0)</f>
        <v>0</v>
      </c>
      <c r="AK1924" s="2">
        <f t="shared" si="711"/>
        <v>9.9724896836313609E-3</v>
      </c>
      <c r="AL1924" s="2">
        <f t="shared" si="712"/>
        <v>0</v>
      </c>
      <c r="AM1924" s="2">
        <f t="shared" si="713"/>
        <v>0</v>
      </c>
      <c r="AN1924" s="2">
        <f t="shared" si="714"/>
        <v>0</v>
      </c>
      <c r="AP1924" t="s">
        <v>1744</v>
      </c>
      <c r="AQ1924" t="s">
        <v>495</v>
      </c>
      <c r="AR1924">
        <v>3</v>
      </c>
      <c r="AT1924" s="97">
        <v>45</v>
      </c>
      <c r="AU1924" s="99">
        <v>65</v>
      </c>
      <c r="AV1924" s="103">
        <f t="shared" si="715"/>
        <v>45065</v>
      </c>
      <c r="AX1924" s="7" t="s">
        <v>1370</v>
      </c>
    </row>
    <row r="1925" spans="1:50" ht="13" hidden="1" customHeight="1" outlineLevel="1">
      <c r="A1925" t="s">
        <v>1836</v>
      </c>
      <c r="B1925" t="s">
        <v>495</v>
      </c>
      <c r="C1925" s="1">
        <f t="shared" si="706"/>
        <v>9968</v>
      </c>
      <c r="D1925" s="7">
        <f>IF(N1925&gt;0, RANK(N1925,(N1925:P1925,Q1925:AE1925)),0)</f>
        <v>1</v>
      </c>
      <c r="E1925" s="7">
        <f>IF(O1925&gt;0,RANK(O1925,(N1925:P1925,Q1925:AE1925)),0)</f>
        <v>2</v>
      </c>
      <c r="F1925" s="7">
        <f>IF(P1925&gt;0,RANK(P1925,(N1925:P1925,Q1925:AE1925)),0)</f>
        <v>0</v>
      </c>
      <c r="G1925" s="1">
        <f t="shared" si="716"/>
        <v>2886</v>
      </c>
      <c r="H1925" s="2">
        <f t="shared" si="717"/>
        <v>0.28952648475120385</v>
      </c>
      <c r="I1925" s="2"/>
      <c r="J1925" s="2">
        <f t="shared" si="707"/>
        <v>0.6360353130016051</v>
      </c>
      <c r="K1925" s="2">
        <f t="shared" si="708"/>
        <v>0.3465088282504013</v>
      </c>
      <c r="L1925" s="2">
        <f t="shared" si="709"/>
        <v>0</v>
      </c>
      <c r="M1925" s="2">
        <f t="shared" si="710"/>
        <v>1.7455858747993602E-2</v>
      </c>
      <c r="N1925" s="120">
        <v>6340</v>
      </c>
      <c r="O1925" s="120">
        <v>3454</v>
      </c>
      <c r="P1925" s="120"/>
      <c r="Q1925" s="120">
        <v>85</v>
      </c>
      <c r="R1925" s="120"/>
      <c r="S1925" s="120"/>
      <c r="T1925" s="120"/>
      <c r="U1925" s="120"/>
      <c r="V1925" s="120"/>
      <c r="W1925" s="120"/>
      <c r="X1925" s="120"/>
      <c r="Y1925" s="120">
        <v>1</v>
      </c>
      <c r="Z1925" s="120">
        <v>88</v>
      </c>
      <c r="AA1925" s="120"/>
      <c r="AB1925" s="123"/>
      <c r="AC1925" s="120"/>
      <c r="AD1925" s="120"/>
      <c r="AE1925" s="120"/>
      <c r="AG1925" s="7">
        <f>IF(Q1925&gt;0,RANK(Q1925,(N1925:P1925,Q1925:AE1925)),0)</f>
        <v>4</v>
      </c>
      <c r="AH1925" s="7">
        <f>IF(R1925&gt;0,RANK(R1925,(N1925:P1925,Q1925:AE1925)),0)</f>
        <v>0</v>
      </c>
      <c r="AI1925" s="7">
        <f>IF(T1925&gt;0,RANK(T1925,(N1925:P1925,Q1925:AE1925)),0)</f>
        <v>0</v>
      </c>
      <c r="AJ1925" s="7">
        <f>IF(S1925&gt;0,RANK(S1925,(N1925:P1925,Q1925:AE1925)),0)</f>
        <v>0</v>
      </c>
      <c r="AK1925" s="2">
        <f t="shared" si="711"/>
        <v>8.5272873194221516E-3</v>
      </c>
      <c r="AL1925" s="2">
        <f t="shared" si="712"/>
        <v>0</v>
      </c>
      <c r="AM1925" s="2">
        <f t="shared" si="713"/>
        <v>0</v>
      </c>
      <c r="AN1925" s="2">
        <f t="shared" si="714"/>
        <v>0</v>
      </c>
      <c r="AP1925" t="s">
        <v>1836</v>
      </c>
      <c r="AQ1925" t="s">
        <v>495</v>
      </c>
      <c r="AR1925">
        <v>6</v>
      </c>
      <c r="AT1925" s="97">
        <v>45</v>
      </c>
      <c r="AU1925" s="99">
        <v>67</v>
      </c>
      <c r="AV1925" s="103">
        <f t="shared" si="715"/>
        <v>45067</v>
      </c>
      <c r="AX1925" s="7" t="s">
        <v>1370</v>
      </c>
    </row>
    <row r="1926" spans="1:50" ht="13" hidden="1" customHeight="1" outlineLevel="1">
      <c r="A1926" t="s">
        <v>1879</v>
      </c>
      <c r="B1926" t="s">
        <v>495</v>
      </c>
      <c r="C1926" s="1">
        <f t="shared" si="706"/>
        <v>7987</v>
      </c>
      <c r="D1926" s="7">
        <f>IF(N1926&gt;0, RANK(N1926,(N1926:P1926,Q1926:AE1926)),0)</f>
        <v>1</v>
      </c>
      <c r="E1926" s="7">
        <f>IF(O1926&gt;0,RANK(O1926,(N1926:P1926,Q1926:AE1926)),0)</f>
        <v>2</v>
      </c>
      <c r="F1926" s="7">
        <f>IF(P1926&gt;0,RANK(P1926,(N1926:P1926,Q1926:AE1926)),0)</f>
        <v>0</v>
      </c>
      <c r="G1926" s="1">
        <f t="shared" si="716"/>
        <v>3765</v>
      </c>
      <c r="H1926" s="2">
        <f t="shared" si="717"/>
        <v>0.4713910103918868</v>
      </c>
      <c r="I1926" s="2"/>
      <c r="J1926" s="2">
        <f t="shared" si="707"/>
        <v>0.72442719419055968</v>
      </c>
      <c r="K1926" s="2">
        <f t="shared" si="708"/>
        <v>0.25303618379867282</v>
      </c>
      <c r="L1926" s="2">
        <f t="shared" si="709"/>
        <v>0</v>
      </c>
      <c r="M1926" s="2">
        <f t="shared" si="710"/>
        <v>2.2536622010767504E-2</v>
      </c>
      <c r="N1926" s="120">
        <v>5786</v>
      </c>
      <c r="O1926" s="120">
        <v>2021</v>
      </c>
      <c r="P1926" s="120"/>
      <c r="Q1926" s="120">
        <v>98</v>
      </c>
      <c r="R1926" s="120"/>
      <c r="S1926" s="120"/>
      <c r="T1926" s="120"/>
      <c r="U1926" s="120"/>
      <c r="V1926" s="120"/>
      <c r="W1926" s="120"/>
      <c r="X1926" s="120"/>
      <c r="Y1926" s="120">
        <v>3</v>
      </c>
      <c r="Z1926" s="120">
        <v>79</v>
      </c>
      <c r="AA1926" s="120"/>
      <c r="AB1926" s="123"/>
      <c r="AC1926" s="120"/>
      <c r="AD1926" s="120"/>
      <c r="AE1926" s="120"/>
      <c r="AG1926" s="7">
        <f>IF(Q1926&gt;0,RANK(Q1926,(N1926:P1926,Q1926:AE1926)),0)</f>
        <v>3</v>
      </c>
      <c r="AH1926" s="7">
        <f>IF(R1926&gt;0,RANK(R1926,(N1926:P1926,Q1926:AE1926)),0)</f>
        <v>0</v>
      </c>
      <c r="AI1926" s="7">
        <f>IF(T1926&gt;0,RANK(T1926,(N1926:P1926,Q1926:AE1926)),0)</f>
        <v>0</v>
      </c>
      <c r="AJ1926" s="7">
        <f>IF(S1926&gt;0,RANK(S1926,(N1926:P1926,Q1926:AE1926)),0)</f>
        <v>0</v>
      </c>
      <c r="AK1926" s="2">
        <f t="shared" si="711"/>
        <v>1.2269938650306749E-2</v>
      </c>
      <c r="AL1926" s="2">
        <f t="shared" si="712"/>
        <v>0</v>
      </c>
      <c r="AM1926" s="2">
        <f t="shared" si="713"/>
        <v>0</v>
      </c>
      <c r="AN1926" s="2">
        <f t="shared" si="714"/>
        <v>0</v>
      </c>
      <c r="AP1926" t="s">
        <v>1879</v>
      </c>
      <c r="AQ1926" t="s">
        <v>495</v>
      </c>
      <c r="AR1926">
        <v>5</v>
      </c>
      <c r="AT1926" s="97">
        <v>45</v>
      </c>
      <c r="AU1926" s="99">
        <v>69</v>
      </c>
      <c r="AV1926" s="103">
        <f t="shared" si="715"/>
        <v>45069</v>
      </c>
      <c r="AX1926" s="7" t="s">
        <v>1370</v>
      </c>
    </row>
    <row r="1927" spans="1:50" ht="13" hidden="1" customHeight="1" outlineLevel="1">
      <c r="A1927" t="s">
        <v>1534</v>
      </c>
      <c r="B1927" t="s">
        <v>495</v>
      </c>
      <c r="C1927" s="1">
        <f t="shared" si="706"/>
        <v>11981</v>
      </c>
      <c r="D1927" s="7">
        <f>IF(N1927&gt;0, RANK(N1927,(N1927:P1927,Q1927:AE1927)),0)</f>
        <v>1</v>
      </c>
      <c r="E1927" s="7">
        <f>IF(O1927&gt;0,RANK(O1927,(N1927:P1927,Q1927:AE1927)),0)</f>
        <v>2</v>
      </c>
      <c r="F1927" s="7">
        <f>IF(P1927&gt;0,RANK(P1927,(N1927:P1927,Q1927:AE1927)),0)</f>
        <v>0</v>
      </c>
      <c r="G1927" s="1">
        <f t="shared" si="716"/>
        <v>840</v>
      </c>
      <c r="H1927" s="2">
        <f t="shared" si="717"/>
        <v>7.0111009097738083E-2</v>
      </c>
      <c r="I1927" s="2"/>
      <c r="J1927" s="2">
        <f t="shared" si="707"/>
        <v>0.51765295050496618</v>
      </c>
      <c r="K1927" s="2">
        <f t="shared" si="708"/>
        <v>0.44754194140722814</v>
      </c>
      <c r="L1927" s="2">
        <f t="shared" si="709"/>
        <v>0</v>
      </c>
      <c r="M1927" s="2">
        <f t="shared" si="710"/>
        <v>3.4805108087805681E-2</v>
      </c>
      <c r="N1927" s="120">
        <v>6202</v>
      </c>
      <c r="O1927" s="120">
        <v>5362</v>
      </c>
      <c r="P1927" s="120"/>
      <c r="Q1927" s="120">
        <v>288</v>
      </c>
      <c r="R1927" s="120"/>
      <c r="S1927" s="120"/>
      <c r="T1927" s="120"/>
      <c r="U1927" s="120"/>
      <c r="V1927" s="120"/>
      <c r="W1927" s="120"/>
      <c r="X1927" s="120"/>
      <c r="Y1927" s="120">
        <v>1</v>
      </c>
      <c r="Z1927" s="120">
        <v>128</v>
      </c>
      <c r="AA1927" s="120"/>
      <c r="AB1927" s="123"/>
      <c r="AC1927" s="120"/>
      <c r="AD1927" s="120"/>
      <c r="AE1927" s="120"/>
      <c r="AG1927" s="7">
        <f>IF(Q1927&gt;0,RANK(Q1927,(N1927:P1927,Q1927:AE1927)),0)</f>
        <v>3</v>
      </c>
      <c r="AH1927" s="7">
        <f>IF(R1927&gt;0,RANK(R1927,(N1927:P1927,Q1927:AE1927)),0)</f>
        <v>0</v>
      </c>
      <c r="AI1927" s="7">
        <f>IF(T1927&gt;0,RANK(T1927,(N1927:P1927,Q1927:AE1927)),0)</f>
        <v>0</v>
      </c>
      <c r="AJ1927" s="7">
        <f>IF(S1927&gt;0,RANK(S1927,(N1927:P1927,Q1927:AE1927)),0)</f>
        <v>0</v>
      </c>
      <c r="AK1927" s="2">
        <f t="shared" si="711"/>
        <v>2.4038060262081631E-2</v>
      </c>
      <c r="AL1927" s="2">
        <f t="shared" si="712"/>
        <v>0</v>
      </c>
      <c r="AM1927" s="2">
        <f t="shared" si="713"/>
        <v>0</v>
      </c>
      <c r="AN1927" s="2">
        <f t="shared" si="714"/>
        <v>0</v>
      </c>
      <c r="AP1927" t="s">
        <v>1534</v>
      </c>
      <c r="AQ1927" t="s">
        <v>495</v>
      </c>
      <c r="AR1927">
        <v>5</v>
      </c>
      <c r="AT1927" s="97">
        <v>45</v>
      </c>
      <c r="AU1927" s="99">
        <v>71</v>
      </c>
      <c r="AV1927" s="103">
        <f t="shared" si="715"/>
        <v>45071</v>
      </c>
      <c r="AX1927" s="7" t="s">
        <v>1370</v>
      </c>
    </row>
    <row r="1928" spans="1:50" ht="13" hidden="1" customHeight="1" outlineLevel="1">
      <c r="A1928" t="s">
        <v>1305</v>
      </c>
      <c r="B1928" t="s">
        <v>495</v>
      </c>
      <c r="C1928" s="1">
        <f t="shared" si="706"/>
        <v>20752</v>
      </c>
      <c r="D1928" s="7">
        <f>IF(N1928&gt;0, RANK(N1928,(N1928:P1928,Q1928:AE1928)),0)</f>
        <v>2</v>
      </c>
      <c r="E1928" s="7">
        <f>IF(O1928&gt;0,RANK(O1928,(N1928:P1928,Q1928:AE1928)),0)</f>
        <v>1</v>
      </c>
      <c r="F1928" s="7">
        <f>IF(P1928&gt;0,RANK(P1928,(N1928:P1928,Q1928:AE1928)),0)</f>
        <v>0</v>
      </c>
      <c r="G1928" s="1">
        <f t="shared" si="716"/>
        <v>2283</v>
      </c>
      <c r="H1928" s="2">
        <f t="shared" si="717"/>
        <v>0.11001349267540478</v>
      </c>
      <c r="I1928" s="2"/>
      <c r="J1928" s="2">
        <f t="shared" si="707"/>
        <v>0.42598303777949115</v>
      </c>
      <c r="K1928" s="2">
        <f t="shared" si="708"/>
        <v>0.53599653045489593</v>
      </c>
      <c r="L1928" s="2">
        <f t="shared" si="709"/>
        <v>0</v>
      </c>
      <c r="M1928" s="2">
        <f t="shared" si="710"/>
        <v>3.8020431765612983E-2</v>
      </c>
      <c r="N1928" s="120">
        <v>8840</v>
      </c>
      <c r="O1928" s="120">
        <v>11123</v>
      </c>
      <c r="P1928" s="120"/>
      <c r="Q1928" s="120">
        <v>506</v>
      </c>
      <c r="R1928" s="120"/>
      <c r="S1928" s="120"/>
      <c r="T1928" s="120"/>
      <c r="U1928" s="120"/>
      <c r="V1928" s="120"/>
      <c r="W1928" s="120"/>
      <c r="X1928" s="120"/>
      <c r="Y1928" s="120">
        <v>1</v>
      </c>
      <c r="Z1928" s="120">
        <v>282</v>
      </c>
      <c r="AA1928" s="120"/>
      <c r="AB1928" s="123"/>
      <c r="AC1928" s="120"/>
      <c r="AD1928" s="120"/>
      <c r="AE1928" s="120"/>
      <c r="AG1928" s="7">
        <f>IF(Q1928&gt;0,RANK(Q1928,(N1928:P1928,Q1928:AE1928)),0)</f>
        <v>3</v>
      </c>
      <c r="AH1928" s="7">
        <f>IF(R1928&gt;0,RANK(R1928,(N1928:P1928,Q1928:AE1928)),0)</f>
        <v>0</v>
      </c>
      <c r="AI1928" s="7">
        <f>IF(T1928&gt;0,RANK(T1928,(N1928:P1928,Q1928:AE1928)),0)</f>
        <v>0</v>
      </c>
      <c r="AJ1928" s="7">
        <f>IF(S1928&gt;0,RANK(S1928,(N1928:P1928,Q1928:AE1928)),0)</f>
        <v>0</v>
      </c>
      <c r="AK1928" s="2">
        <f t="shared" si="711"/>
        <v>2.4383191981495758E-2</v>
      </c>
      <c r="AL1928" s="2">
        <f t="shared" si="712"/>
        <v>0</v>
      </c>
      <c r="AM1928" s="2">
        <f t="shared" si="713"/>
        <v>0</v>
      </c>
      <c r="AN1928" s="2">
        <f t="shared" si="714"/>
        <v>0</v>
      </c>
      <c r="AP1928" t="s">
        <v>1305</v>
      </c>
      <c r="AQ1928" t="s">
        <v>495</v>
      </c>
      <c r="AR1928">
        <v>3</v>
      </c>
      <c r="AT1928" s="97">
        <v>45</v>
      </c>
      <c r="AU1928" s="99">
        <v>73</v>
      </c>
      <c r="AV1928" s="103">
        <f t="shared" si="715"/>
        <v>45073</v>
      </c>
      <c r="AX1928" s="7" t="s">
        <v>1370</v>
      </c>
    </row>
    <row r="1929" spans="1:50" ht="13" hidden="1" customHeight="1" outlineLevel="1">
      <c r="A1929" t="s">
        <v>142</v>
      </c>
      <c r="B1929" t="s">
        <v>495</v>
      </c>
      <c r="C1929" s="1">
        <f t="shared" si="706"/>
        <v>32421</v>
      </c>
      <c r="D1929" s="7">
        <f>IF(N1929&gt;0, RANK(N1929,(N1929:P1929,Q1929:AE1929)),0)</f>
        <v>1</v>
      </c>
      <c r="E1929" s="7">
        <f>IF(O1929&gt;0,RANK(O1929,(N1929:P1929,Q1929:AE1929)),0)</f>
        <v>2</v>
      </c>
      <c r="F1929" s="7">
        <f>IF(P1929&gt;0,RANK(P1929,(N1929:P1929,Q1929:AE1929)),0)</f>
        <v>0</v>
      </c>
      <c r="G1929" s="1">
        <f t="shared" si="716"/>
        <v>11047</v>
      </c>
      <c r="H1929" s="2">
        <f t="shared" si="717"/>
        <v>0.34073594275315383</v>
      </c>
      <c r="I1929" s="2"/>
      <c r="J1929" s="2">
        <f t="shared" si="707"/>
        <v>0.6589864593936029</v>
      </c>
      <c r="K1929" s="2">
        <f t="shared" si="708"/>
        <v>0.31825051664044907</v>
      </c>
      <c r="L1929" s="2">
        <f t="shared" si="709"/>
        <v>0</v>
      </c>
      <c r="M1929" s="2">
        <f t="shared" si="710"/>
        <v>2.2763023965948037E-2</v>
      </c>
      <c r="N1929" s="120">
        <v>21365</v>
      </c>
      <c r="O1929" s="120">
        <v>10318</v>
      </c>
      <c r="P1929" s="120"/>
      <c r="Q1929" s="120">
        <v>352</v>
      </c>
      <c r="R1929" s="120"/>
      <c r="S1929" s="120"/>
      <c r="T1929" s="120"/>
      <c r="U1929" s="120"/>
      <c r="V1929" s="120"/>
      <c r="W1929" s="120"/>
      <c r="X1929" s="120"/>
      <c r="Y1929" s="120">
        <v>159</v>
      </c>
      <c r="Z1929" s="120">
        <v>227</v>
      </c>
      <c r="AA1929" s="120"/>
      <c r="AB1929" s="123"/>
      <c r="AC1929" s="120"/>
      <c r="AD1929" s="120"/>
      <c r="AE1929" s="120"/>
      <c r="AG1929" s="7">
        <f>IF(Q1929&gt;0,RANK(Q1929,(N1929:P1929,Q1929:AE1929)),0)</f>
        <v>3</v>
      </c>
      <c r="AH1929" s="7">
        <f>IF(R1929&gt;0,RANK(R1929,(N1929:P1929,Q1929:AE1929)),0)</f>
        <v>0</v>
      </c>
      <c r="AI1929" s="7">
        <f>IF(T1929&gt;0,RANK(T1929,(N1929:P1929,Q1929:AE1929)),0)</f>
        <v>0</v>
      </c>
      <c r="AJ1929" s="7">
        <f>IF(S1929&gt;0,RANK(S1929,(N1929:P1929,Q1929:AE1929)),0)</f>
        <v>0</v>
      </c>
      <c r="AK1929" s="2">
        <f t="shared" si="711"/>
        <v>1.0857160482403381E-2</v>
      </c>
      <c r="AL1929" s="2">
        <f t="shared" si="712"/>
        <v>0</v>
      </c>
      <c r="AM1929" s="2">
        <f t="shared" si="713"/>
        <v>0</v>
      </c>
      <c r="AN1929" s="2">
        <f t="shared" si="714"/>
        <v>0</v>
      </c>
      <c r="AP1929" t="s">
        <v>142</v>
      </c>
      <c r="AQ1929" t="s">
        <v>495</v>
      </c>
      <c r="AR1929">
        <v>0</v>
      </c>
      <c r="AT1929" s="97">
        <v>45</v>
      </c>
      <c r="AU1929" s="99">
        <v>75</v>
      </c>
      <c r="AV1929" s="103">
        <f t="shared" si="715"/>
        <v>45075</v>
      </c>
      <c r="AX1929" s="7" t="s">
        <v>1370</v>
      </c>
    </row>
    <row r="1930" spans="1:50" ht="13" hidden="1" customHeight="1" outlineLevel="1">
      <c r="A1930" t="s">
        <v>467</v>
      </c>
      <c r="B1930" t="s">
        <v>495</v>
      </c>
      <c r="C1930" s="1">
        <f t="shared" si="706"/>
        <v>29470</v>
      </c>
      <c r="D1930" s="7">
        <f>IF(N1930&gt;0, RANK(N1930,(N1930:P1930,Q1930:AE1930)),0)</f>
        <v>2</v>
      </c>
      <c r="E1930" s="7">
        <f>IF(O1930&gt;0,RANK(O1930,(N1930:P1930,Q1930:AE1930)),0)</f>
        <v>1</v>
      </c>
      <c r="F1930" s="7">
        <f>IF(P1930&gt;0,RANK(P1930,(N1930:P1930,Q1930:AE1930)),0)</f>
        <v>0</v>
      </c>
      <c r="G1930" s="1">
        <f t="shared" si="716"/>
        <v>4861</v>
      </c>
      <c r="H1930" s="2">
        <f t="shared" si="717"/>
        <v>0.16494740413980319</v>
      </c>
      <c r="I1930" s="2"/>
      <c r="J1930" s="2">
        <f t="shared" si="707"/>
        <v>0.3977604343400068</v>
      </c>
      <c r="K1930" s="2">
        <f t="shared" si="708"/>
        <v>0.56270783847980999</v>
      </c>
      <c r="L1930" s="2">
        <f t="shared" si="709"/>
        <v>0</v>
      </c>
      <c r="M1930" s="2">
        <f t="shared" si="710"/>
        <v>3.9531727180183274E-2</v>
      </c>
      <c r="N1930" s="120">
        <v>11722</v>
      </c>
      <c r="O1930" s="120">
        <v>16583</v>
      </c>
      <c r="P1930" s="120"/>
      <c r="Q1930" s="120">
        <v>796</v>
      </c>
      <c r="R1930" s="120"/>
      <c r="S1930" s="120"/>
      <c r="T1930" s="120"/>
      <c r="U1930" s="120"/>
      <c r="V1930" s="120"/>
      <c r="W1930" s="120"/>
      <c r="X1930" s="120"/>
      <c r="Y1930" s="120">
        <v>0</v>
      </c>
      <c r="Z1930" s="120">
        <v>369</v>
      </c>
      <c r="AA1930" s="120"/>
      <c r="AB1930" s="123"/>
      <c r="AC1930" s="120"/>
      <c r="AD1930" s="120"/>
      <c r="AE1930" s="120"/>
      <c r="AG1930" s="7">
        <f>IF(Q1930&gt;0,RANK(Q1930,(N1930:P1930,Q1930:AE1930)),0)</f>
        <v>3</v>
      </c>
      <c r="AH1930" s="7">
        <f>IF(R1930&gt;0,RANK(R1930,(N1930:P1930,Q1930:AE1930)),0)</f>
        <v>0</v>
      </c>
      <c r="AI1930" s="7">
        <f>IF(T1930&gt;0,RANK(T1930,(N1930:P1930,Q1930:AE1930)),0)</f>
        <v>0</v>
      </c>
      <c r="AJ1930" s="7">
        <f>IF(S1930&gt;0,RANK(S1930,(N1930:P1930,Q1930:AE1930)),0)</f>
        <v>0</v>
      </c>
      <c r="AK1930" s="2">
        <f t="shared" si="711"/>
        <v>2.7010519172039362E-2</v>
      </c>
      <c r="AL1930" s="2">
        <f t="shared" si="712"/>
        <v>0</v>
      </c>
      <c r="AM1930" s="2">
        <f t="shared" si="713"/>
        <v>0</v>
      </c>
      <c r="AN1930" s="2">
        <f t="shared" si="714"/>
        <v>0</v>
      </c>
      <c r="AP1930" t="s">
        <v>467</v>
      </c>
      <c r="AQ1930" t="s">
        <v>495</v>
      </c>
      <c r="AR1930">
        <v>3</v>
      </c>
      <c r="AT1930" s="97">
        <v>45</v>
      </c>
      <c r="AU1930" s="99">
        <v>77</v>
      </c>
      <c r="AV1930" s="103">
        <f t="shared" si="715"/>
        <v>45077</v>
      </c>
      <c r="AX1930" s="7" t="s">
        <v>1370</v>
      </c>
    </row>
    <row r="1931" spans="1:50" ht="13" hidden="1" customHeight="1" outlineLevel="1">
      <c r="A1931" t="s">
        <v>987</v>
      </c>
      <c r="B1931" t="s">
        <v>495</v>
      </c>
      <c r="C1931" s="1">
        <f t="shared" si="706"/>
        <v>101085</v>
      </c>
      <c r="D1931" s="7">
        <f>IF(N1931&gt;0, RANK(N1931,(N1931:P1931,Q1931:AE1931)),0)</f>
        <v>1</v>
      </c>
      <c r="E1931" s="7">
        <f>IF(O1931&gt;0,RANK(O1931,(N1931:P1931,Q1931:AE1931)),0)</f>
        <v>2</v>
      </c>
      <c r="F1931" s="7">
        <f>IF(P1931&gt;0,RANK(P1931,(N1931:P1931,Q1931:AE1931)),0)</f>
        <v>0</v>
      </c>
      <c r="G1931" s="1">
        <f t="shared" si="716"/>
        <v>19723</v>
      </c>
      <c r="H1931" s="2">
        <f t="shared" si="717"/>
        <v>0.19511302369293168</v>
      </c>
      <c r="I1931" s="2"/>
      <c r="J1931" s="2">
        <f t="shared" si="707"/>
        <v>0.58209427709353512</v>
      </c>
      <c r="K1931" s="2">
        <f t="shared" si="708"/>
        <v>0.38698125340060346</v>
      </c>
      <c r="L1931" s="2">
        <f t="shared" si="709"/>
        <v>0</v>
      </c>
      <c r="M1931" s="2">
        <f t="shared" si="710"/>
        <v>3.0924469505861418E-2</v>
      </c>
      <c r="N1931" s="120">
        <v>58841</v>
      </c>
      <c r="O1931" s="120">
        <v>39118</v>
      </c>
      <c r="P1931" s="120"/>
      <c r="Q1931" s="120">
        <v>2254</v>
      </c>
      <c r="R1931" s="120"/>
      <c r="S1931" s="120"/>
      <c r="T1931" s="120"/>
      <c r="U1931" s="120"/>
      <c r="V1931" s="120"/>
      <c r="W1931" s="120"/>
      <c r="X1931" s="120"/>
      <c r="Y1931" s="120">
        <v>7</v>
      </c>
      <c r="Z1931" s="120">
        <v>865</v>
      </c>
      <c r="AA1931" s="120"/>
      <c r="AB1931" s="123"/>
      <c r="AC1931" s="120"/>
      <c r="AD1931" s="120"/>
      <c r="AE1931" s="120"/>
      <c r="AG1931" s="7">
        <f>IF(Q1931&gt;0,RANK(Q1931,(N1931:P1931,Q1931:AE1931)),0)</f>
        <v>3</v>
      </c>
      <c r="AH1931" s="7">
        <f>IF(R1931&gt;0,RANK(R1931,(N1931:P1931,Q1931:AE1931)),0)</f>
        <v>0</v>
      </c>
      <c r="AI1931" s="7">
        <f>IF(T1931&gt;0,RANK(T1931,(N1931:P1931,Q1931:AE1931)),0)</f>
        <v>0</v>
      </c>
      <c r="AJ1931" s="7">
        <f>IF(S1931&gt;0,RANK(S1931,(N1931:P1931,Q1931:AE1931)),0)</f>
        <v>0</v>
      </c>
      <c r="AK1931" s="2">
        <f t="shared" si="711"/>
        <v>2.2298065984072812E-2</v>
      </c>
      <c r="AL1931" s="2">
        <f t="shared" si="712"/>
        <v>0</v>
      </c>
      <c r="AM1931" s="2">
        <f t="shared" si="713"/>
        <v>0</v>
      </c>
      <c r="AN1931" s="2">
        <f t="shared" si="714"/>
        <v>0</v>
      </c>
      <c r="AP1931" t="s">
        <v>987</v>
      </c>
      <c r="AQ1931" t="s">
        <v>495</v>
      </c>
      <c r="AR1931">
        <v>0</v>
      </c>
      <c r="AT1931" s="97">
        <v>45</v>
      </c>
      <c r="AU1931" s="99">
        <v>79</v>
      </c>
      <c r="AV1931" s="103">
        <f t="shared" si="715"/>
        <v>45079</v>
      </c>
      <c r="AX1931" s="7" t="s">
        <v>1370</v>
      </c>
    </row>
    <row r="1932" spans="1:50" ht="13" hidden="1" customHeight="1" outlineLevel="1">
      <c r="A1932" t="s">
        <v>574</v>
      </c>
      <c r="B1932" t="s">
        <v>495</v>
      </c>
      <c r="C1932" s="1">
        <f t="shared" si="706"/>
        <v>6180</v>
      </c>
      <c r="D1932" s="7">
        <f>IF(N1932&gt;0, RANK(N1932,(N1932:P1932,Q1932:AE1932)),0)</f>
        <v>1</v>
      </c>
      <c r="E1932" s="7">
        <f>IF(O1932&gt;0,RANK(O1932,(N1932:P1932,Q1932:AE1932)),0)</f>
        <v>2</v>
      </c>
      <c r="F1932" s="7">
        <f>IF(P1932&gt;0,RANK(P1932,(N1932:P1932,Q1932:AE1932)),0)</f>
        <v>0</v>
      </c>
      <c r="G1932" s="1">
        <f t="shared" si="716"/>
        <v>572</v>
      </c>
      <c r="H1932" s="2">
        <f t="shared" si="717"/>
        <v>9.2556634304207117E-2</v>
      </c>
      <c r="I1932" s="2"/>
      <c r="J1932" s="2">
        <f t="shared" si="707"/>
        <v>0.52831715210355989</v>
      </c>
      <c r="K1932" s="2">
        <f t="shared" si="708"/>
        <v>0.43576051779935276</v>
      </c>
      <c r="L1932" s="2">
        <f t="shared" si="709"/>
        <v>0</v>
      </c>
      <c r="M1932" s="2">
        <f t="shared" si="710"/>
        <v>3.592233009708734E-2</v>
      </c>
      <c r="N1932" s="120">
        <v>3265</v>
      </c>
      <c r="O1932" s="120">
        <v>2693</v>
      </c>
      <c r="P1932" s="120"/>
      <c r="Q1932" s="120">
        <v>148</v>
      </c>
      <c r="R1932" s="120"/>
      <c r="S1932" s="120"/>
      <c r="T1932" s="120"/>
      <c r="U1932" s="120"/>
      <c r="V1932" s="120"/>
      <c r="W1932" s="120"/>
      <c r="X1932" s="120"/>
      <c r="Y1932" s="120">
        <v>7</v>
      </c>
      <c r="Z1932" s="120">
        <v>67</v>
      </c>
      <c r="AA1932" s="120"/>
      <c r="AB1932" s="123"/>
      <c r="AC1932" s="120"/>
      <c r="AD1932" s="120"/>
      <c r="AE1932" s="120"/>
      <c r="AG1932" s="7">
        <f>IF(Q1932&gt;0,RANK(Q1932,(N1932:P1932,Q1932:AE1932)),0)</f>
        <v>3</v>
      </c>
      <c r="AH1932" s="7">
        <f>IF(R1932&gt;0,RANK(R1932,(N1932:P1932,Q1932:AE1932)),0)</f>
        <v>0</v>
      </c>
      <c r="AI1932" s="7">
        <f>IF(T1932&gt;0,RANK(T1932,(N1932:P1932,Q1932:AE1932)),0)</f>
        <v>0</v>
      </c>
      <c r="AJ1932" s="7">
        <f>IF(S1932&gt;0,RANK(S1932,(N1932:P1932,Q1932:AE1932)),0)</f>
        <v>0</v>
      </c>
      <c r="AK1932" s="2">
        <f t="shared" si="711"/>
        <v>2.3948220064724919E-2</v>
      </c>
      <c r="AL1932" s="2">
        <f t="shared" si="712"/>
        <v>0</v>
      </c>
      <c r="AM1932" s="2">
        <f t="shared" si="713"/>
        <v>0</v>
      </c>
      <c r="AN1932" s="2">
        <f t="shared" si="714"/>
        <v>0</v>
      </c>
      <c r="AP1932" t="s">
        <v>574</v>
      </c>
      <c r="AQ1932" t="s">
        <v>495</v>
      </c>
      <c r="AR1932">
        <v>3</v>
      </c>
      <c r="AT1932" s="97">
        <v>45</v>
      </c>
      <c r="AU1932" s="99">
        <v>81</v>
      </c>
      <c r="AV1932" s="103">
        <f t="shared" si="715"/>
        <v>45081</v>
      </c>
      <c r="AX1932" s="7" t="s">
        <v>1370</v>
      </c>
    </row>
    <row r="1933" spans="1:50" ht="13" hidden="1" customHeight="1" outlineLevel="1">
      <c r="A1933" t="s">
        <v>361</v>
      </c>
      <c r="B1933" t="s">
        <v>495</v>
      </c>
      <c r="C1933" s="1">
        <f t="shared" si="706"/>
        <v>70428</v>
      </c>
      <c r="D1933" s="7">
        <f>IF(N1933&gt;0, RANK(N1933,(N1933:P1933,Q1933:AE1933)),0)</f>
        <v>2</v>
      </c>
      <c r="E1933" s="7">
        <f>IF(O1933&gt;0,RANK(O1933,(N1933:P1933,Q1933:AE1933)),0)</f>
        <v>1</v>
      </c>
      <c r="F1933" s="7">
        <f>IF(P1933&gt;0,RANK(P1933,(N1933:P1933,Q1933:AE1933)),0)</f>
        <v>0</v>
      </c>
      <c r="G1933" s="1">
        <f t="shared" si="716"/>
        <v>2906</v>
      </c>
      <c r="H1933" s="2">
        <f t="shared" si="717"/>
        <v>4.1261998068949847E-2</v>
      </c>
      <c r="I1933" s="2"/>
      <c r="J1933" s="2">
        <f t="shared" si="707"/>
        <v>0.46279888680638381</v>
      </c>
      <c r="K1933" s="2">
        <f t="shared" si="708"/>
        <v>0.50406088487533363</v>
      </c>
      <c r="L1933" s="2">
        <f t="shared" si="709"/>
        <v>0</v>
      </c>
      <c r="M1933" s="2">
        <f t="shared" si="710"/>
        <v>3.3140228318282561E-2</v>
      </c>
      <c r="N1933" s="120">
        <v>32594</v>
      </c>
      <c r="O1933" s="120">
        <v>35500</v>
      </c>
      <c r="P1933" s="120"/>
      <c r="Q1933" s="120">
        <v>1573</v>
      </c>
      <c r="R1933" s="120"/>
      <c r="S1933" s="120"/>
      <c r="T1933" s="120"/>
      <c r="U1933" s="120"/>
      <c r="V1933" s="120"/>
      <c r="W1933" s="120"/>
      <c r="X1933" s="120"/>
      <c r="Y1933" s="120">
        <v>20</v>
      </c>
      <c r="Z1933" s="120">
        <v>741</v>
      </c>
      <c r="AA1933" s="120"/>
      <c r="AB1933" s="123"/>
      <c r="AC1933" s="120"/>
      <c r="AD1933" s="120"/>
      <c r="AE1933" s="120"/>
      <c r="AG1933" s="7">
        <f>IF(Q1933&gt;0,RANK(Q1933,(N1933:P1933,Q1933:AE1933)),0)</f>
        <v>3</v>
      </c>
      <c r="AH1933" s="7">
        <f>IF(R1933&gt;0,RANK(R1933,(N1933:P1933,Q1933:AE1933)),0)</f>
        <v>0</v>
      </c>
      <c r="AI1933" s="7">
        <f>IF(T1933&gt;0,RANK(T1933,(N1933:P1933,Q1933:AE1933)),0)</f>
        <v>0</v>
      </c>
      <c r="AJ1933" s="7">
        <f>IF(S1933&gt;0,RANK(S1933,(N1933:P1933,Q1933:AE1933)),0)</f>
        <v>0</v>
      </c>
      <c r="AK1933" s="2">
        <f t="shared" si="711"/>
        <v>2.2334866814335209E-2</v>
      </c>
      <c r="AL1933" s="2">
        <f t="shared" si="712"/>
        <v>0</v>
      </c>
      <c r="AM1933" s="2">
        <f t="shared" si="713"/>
        <v>0</v>
      </c>
      <c r="AN1933" s="2">
        <f t="shared" si="714"/>
        <v>0</v>
      </c>
      <c r="AP1933" t="s">
        <v>361</v>
      </c>
      <c r="AQ1933" t="s">
        <v>495</v>
      </c>
      <c r="AR1933">
        <v>4</v>
      </c>
      <c r="AT1933" s="97">
        <v>45</v>
      </c>
      <c r="AU1933" s="99">
        <v>83</v>
      </c>
      <c r="AV1933" s="103">
        <f t="shared" si="715"/>
        <v>45083</v>
      </c>
      <c r="AX1933" s="7" t="s">
        <v>1370</v>
      </c>
    </row>
    <row r="1934" spans="1:50" ht="13" hidden="1" customHeight="1" outlineLevel="1">
      <c r="A1934" t="s">
        <v>339</v>
      </c>
      <c r="B1934" t="s">
        <v>495</v>
      </c>
      <c r="C1934" s="1">
        <f t="shared" si="706"/>
        <v>27689</v>
      </c>
      <c r="D1934" s="7">
        <f>IF(N1934&gt;0, RANK(N1934,(N1934:P1934,Q1934:AE1934)),0)</f>
        <v>1</v>
      </c>
      <c r="E1934" s="7">
        <f>IF(O1934&gt;0,RANK(O1934,(N1934:P1934,Q1934:AE1934)),0)</f>
        <v>2</v>
      </c>
      <c r="F1934" s="7">
        <f>IF(P1934&gt;0,RANK(P1934,(N1934:P1934,Q1934:AE1934)),0)</f>
        <v>0</v>
      </c>
      <c r="G1934" s="1">
        <f t="shared" si="716"/>
        <v>2701</v>
      </c>
      <c r="H1934" s="2">
        <f t="shared" si="717"/>
        <v>9.7547762649427577E-2</v>
      </c>
      <c r="I1934" s="2"/>
      <c r="J1934" s="2">
        <f t="shared" si="707"/>
        <v>0.5372891762071581</v>
      </c>
      <c r="K1934" s="2">
        <f t="shared" si="708"/>
        <v>0.4397414135577305</v>
      </c>
      <c r="L1934" s="2">
        <f t="shared" si="709"/>
        <v>0</v>
      </c>
      <c r="M1934" s="2">
        <f t="shared" si="710"/>
        <v>2.2969410235111398E-2</v>
      </c>
      <c r="N1934" s="120">
        <v>14877</v>
      </c>
      <c r="O1934" s="120">
        <v>12176</v>
      </c>
      <c r="P1934" s="120"/>
      <c r="Q1934" s="120">
        <v>402</v>
      </c>
      <c r="R1934" s="120"/>
      <c r="S1934" s="120"/>
      <c r="T1934" s="120"/>
      <c r="U1934" s="120"/>
      <c r="V1934" s="120"/>
      <c r="W1934" s="120"/>
      <c r="X1934" s="120"/>
      <c r="Y1934" s="120">
        <v>2</v>
      </c>
      <c r="Z1934" s="120">
        <v>232</v>
      </c>
      <c r="AA1934" s="120"/>
      <c r="AB1934" s="123"/>
      <c r="AC1934" s="120"/>
      <c r="AD1934" s="120"/>
      <c r="AE1934" s="120"/>
      <c r="AG1934" s="7">
        <f>IF(Q1934&gt;0,RANK(Q1934,(N1934:P1934,Q1934:AE1934)),0)</f>
        <v>3</v>
      </c>
      <c r="AH1934" s="7">
        <f>IF(R1934&gt;0,RANK(R1934,(N1934:P1934,Q1934:AE1934)),0)</f>
        <v>0</v>
      </c>
      <c r="AI1934" s="7">
        <f>IF(T1934&gt;0,RANK(T1934,(N1934:P1934,Q1934:AE1934)),0)</f>
        <v>0</v>
      </c>
      <c r="AJ1934" s="7">
        <f>IF(S1934&gt;0,RANK(S1934,(N1934:P1934,Q1934:AE1934)),0)</f>
        <v>0</v>
      </c>
      <c r="AK1934" s="2">
        <f t="shared" si="711"/>
        <v>1.4518400808985518E-2</v>
      </c>
      <c r="AL1934" s="2">
        <f t="shared" si="712"/>
        <v>0</v>
      </c>
      <c r="AM1934" s="2">
        <f t="shared" si="713"/>
        <v>0</v>
      </c>
      <c r="AN1934" s="2">
        <f t="shared" si="714"/>
        <v>0</v>
      </c>
      <c r="AP1934" t="s">
        <v>339</v>
      </c>
      <c r="AQ1934" t="s">
        <v>495</v>
      </c>
      <c r="AR1934">
        <v>0</v>
      </c>
      <c r="AT1934" s="97">
        <v>45</v>
      </c>
      <c r="AU1934" s="99">
        <v>85</v>
      </c>
      <c r="AV1934" s="103">
        <f t="shared" si="715"/>
        <v>45085</v>
      </c>
      <c r="AX1934" s="7" t="s">
        <v>1370</v>
      </c>
    </row>
    <row r="1935" spans="1:50" ht="13" hidden="1" customHeight="1" outlineLevel="1">
      <c r="A1935" t="s">
        <v>762</v>
      </c>
      <c r="B1935" t="s">
        <v>495</v>
      </c>
      <c r="C1935" s="1">
        <f t="shared" si="706"/>
        <v>10903</v>
      </c>
      <c r="D1935" s="7">
        <f>IF(N1935&gt;0, RANK(N1935,(N1935:P1935,Q1935:AE1935)),0)</f>
        <v>1</v>
      </c>
      <c r="E1935" s="7">
        <f>IF(O1935&gt;0,RANK(O1935,(N1935:P1935,Q1935:AE1935)),0)</f>
        <v>2</v>
      </c>
      <c r="F1935" s="7">
        <f>IF(P1935&gt;0,RANK(P1935,(N1935:P1935,Q1935:AE1935)),0)</f>
        <v>0</v>
      </c>
      <c r="G1935" s="1">
        <f t="shared" si="716"/>
        <v>1738</v>
      </c>
      <c r="H1935" s="2">
        <f t="shared" si="717"/>
        <v>0.15940566816472532</v>
      </c>
      <c r="I1935" s="2"/>
      <c r="J1935" s="2">
        <f t="shared" si="707"/>
        <v>0.56837567641933417</v>
      </c>
      <c r="K1935" s="2">
        <f t="shared" si="708"/>
        <v>0.40897000825460883</v>
      </c>
      <c r="L1935" s="2">
        <f t="shared" si="709"/>
        <v>0</v>
      </c>
      <c r="M1935" s="2">
        <f t="shared" si="710"/>
        <v>2.2654315326056995E-2</v>
      </c>
      <c r="N1935" s="120">
        <v>6197</v>
      </c>
      <c r="O1935" s="120">
        <v>4459</v>
      </c>
      <c r="P1935" s="120"/>
      <c r="Q1935" s="120">
        <v>162</v>
      </c>
      <c r="R1935" s="120"/>
      <c r="S1935" s="120"/>
      <c r="T1935" s="120"/>
      <c r="U1935" s="120"/>
      <c r="V1935" s="120"/>
      <c r="W1935" s="120"/>
      <c r="X1935" s="120"/>
      <c r="Y1935" s="120">
        <v>0</v>
      </c>
      <c r="Z1935" s="120">
        <v>85</v>
      </c>
      <c r="AA1935" s="120"/>
      <c r="AB1935" s="123"/>
      <c r="AC1935" s="120"/>
      <c r="AD1935" s="120"/>
      <c r="AE1935" s="120"/>
      <c r="AG1935" s="7">
        <f>IF(Q1935&gt;0,RANK(Q1935,(N1935:P1935,Q1935:AE1935)),0)</f>
        <v>3</v>
      </c>
      <c r="AH1935" s="7">
        <f>IF(R1935&gt;0,RANK(R1935,(N1935:P1935,Q1935:AE1935)),0)</f>
        <v>0</v>
      </c>
      <c r="AI1935" s="7">
        <f>IF(T1935&gt;0,RANK(T1935,(N1935:P1935,Q1935:AE1935)),0)</f>
        <v>0</v>
      </c>
      <c r="AJ1935" s="7">
        <f>IF(S1935&gt;0,RANK(S1935,(N1935:P1935,Q1935:AE1935)),0)</f>
        <v>0</v>
      </c>
      <c r="AK1935" s="2">
        <f t="shared" si="711"/>
        <v>1.4858295881867377E-2</v>
      </c>
      <c r="AL1935" s="2">
        <f t="shared" si="712"/>
        <v>0</v>
      </c>
      <c r="AM1935" s="2">
        <f t="shared" si="713"/>
        <v>0</v>
      </c>
      <c r="AN1935" s="2">
        <f t="shared" si="714"/>
        <v>0</v>
      </c>
      <c r="AP1935" t="s">
        <v>762</v>
      </c>
      <c r="AQ1935" t="s">
        <v>495</v>
      </c>
      <c r="AR1935">
        <v>4</v>
      </c>
      <c r="AT1935" s="97">
        <v>45</v>
      </c>
      <c r="AU1935" s="99">
        <v>87</v>
      </c>
      <c r="AV1935" s="103">
        <f t="shared" si="715"/>
        <v>45087</v>
      </c>
      <c r="AX1935" s="7" t="s">
        <v>1370</v>
      </c>
    </row>
    <row r="1936" spans="1:50" ht="13" hidden="1" customHeight="1" outlineLevel="1">
      <c r="A1936" t="s">
        <v>1741</v>
      </c>
      <c r="B1936" t="s">
        <v>495</v>
      </c>
      <c r="C1936" s="1">
        <f t="shared" si="706"/>
        <v>13238</v>
      </c>
      <c r="D1936" s="7">
        <f>IF(N1936&gt;0, RANK(N1936,(N1936:P1936,Q1936:AE1936)),0)</f>
        <v>1</v>
      </c>
      <c r="E1936" s="7">
        <f>IF(O1936&gt;0,RANK(O1936,(N1936:P1936,Q1936:AE1936)),0)</f>
        <v>2</v>
      </c>
      <c r="F1936" s="7">
        <f>IF(P1936&gt;0,RANK(P1936,(N1936:P1936,Q1936:AE1936)),0)</f>
        <v>0</v>
      </c>
      <c r="G1936" s="1">
        <f t="shared" si="716"/>
        <v>4101</v>
      </c>
      <c r="H1936" s="2">
        <f t="shared" si="717"/>
        <v>0.30978999848919775</v>
      </c>
      <c r="I1936" s="2"/>
      <c r="J1936" s="2">
        <f t="shared" si="707"/>
        <v>0.64911618069194743</v>
      </c>
      <c r="K1936" s="2">
        <f t="shared" si="708"/>
        <v>0.33932618220274968</v>
      </c>
      <c r="L1936" s="2">
        <f t="shared" si="709"/>
        <v>0</v>
      </c>
      <c r="M1936" s="2">
        <f t="shared" si="710"/>
        <v>1.1557637105302887E-2</v>
      </c>
      <c r="N1936" s="120">
        <v>8593</v>
      </c>
      <c r="O1936" s="120">
        <v>4492</v>
      </c>
      <c r="P1936" s="120"/>
      <c r="Q1936" s="120">
        <v>68</v>
      </c>
      <c r="R1936" s="120"/>
      <c r="S1936" s="120"/>
      <c r="T1936" s="120"/>
      <c r="U1936" s="120"/>
      <c r="V1936" s="120"/>
      <c r="W1936" s="120"/>
      <c r="X1936" s="120"/>
      <c r="Y1936" s="120">
        <v>0</v>
      </c>
      <c r="Z1936" s="120">
        <v>85</v>
      </c>
      <c r="AA1936" s="120"/>
      <c r="AB1936" s="123"/>
      <c r="AC1936" s="120"/>
      <c r="AD1936" s="120"/>
      <c r="AE1936" s="120"/>
      <c r="AG1936" s="7">
        <f>IF(Q1936&gt;0,RANK(Q1936,(N1936:P1936,Q1936:AE1936)),0)</f>
        <v>4</v>
      </c>
      <c r="AH1936" s="7">
        <f>IF(R1936&gt;0,RANK(R1936,(N1936:P1936,Q1936:AE1936)),0)</f>
        <v>0</v>
      </c>
      <c r="AI1936" s="7">
        <f>IF(T1936&gt;0,RANK(T1936,(N1936:P1936,Q1936:AE1936)),0)</f>
        <v>0</v>
      </c>
      <c r="AJ1936" s="7">
        <f>IF(S1936&gt;0,RANK(S1936,(N1936:P1936,Q1936:AE1936)),0)</f>
        <v>0</v>
      </c>
      <c r="AK1936" s="2">
        <f t="shared" si="711"/>
        <v>5.1367276023568517E-3</v>
      </c>
      <c r="AL1936" s="2">
        <f t="shared" si="712"/>
        <v>0</v>
      </c>
      <c r="AM1936" s="2">
        <f t="shared" si="713"/>
        <v>0</v>
      </c>
      <c r="AN1936" s="2">
        <f t="shared" si="714"/>
        <v>0</v>
      </c>
      <c r="AP1936" t="s">
        <v>1741</v>
      </c>
      <c r="AQ1936" t="s">
        <v>495</v>
      </c>
      <c r="AR1936">
        <v>6</v>
      </c>
      <c r="AT1936" s="97">
        <v>45</v>
      </c>
      <c r="AU1936" s="99">
        <v>89</v>
      </c>
      <c r="AV1936" s="103">
        <f t="shared" si="715"/>
        <v>45089</v>
      </c>
      <c r="AX1936" s="7" t="s">
        <v>1370</v>
      </c>
    </row>
    <row r="1937" spans="1:57" ht="13" hidden="1" customHeight="1" outlineLevel="1">
      <c r="A1937" t="s">
        <v>137</v>
      </c>
      <c r="B1937" t="s">
        <v>495</v>
      </c>
      <c r="C1937" s="1">
        <f t="shared" si="706"/>
        <v>43042</v>
      </c>
      <c r="D1937" s="7">
        <f>IF(N1937&gt;0, RANK(N1937,(N1937:P1937,Q1937:AE1937)),0)</f>
        <v>2</v>
      </c>
      <c r="E1937" s="7">
        <f>IF(O1937&gt;0,RANK(O1937,(N1937:P1937,Q1937:AE1937)),0)</f>
        <v>1</v>
      </c>
      <c r="F1937" s="7">
        <f>IF(P1937&gt;0,RANK(P1937,(N1937:P1937,Q1937:AE1937)),0)</f>
        <v>0</v>
      </c>
      <c r="G1937" s="1">
        <f t="shared" si="716"/>
        <v>3813</v>
      </c>
      <c r="H1937" s="2">
        <f t="shared" si="717"/>
        <v>8.8587890897263141E-2</v>
      </c>
      <c r="I1937" s="2"/>
      <c r="J1937" s="2">
        <f t="shared" si="707"/>
        <v>0.4407555410993913</v>
      </c>
      <c r="K1937" s="2">
        <f t="shared" si="708"/>
        <v>0.52934343199665446</v>
      </c>
      <c r="L1937" s="2">
        <f t="shared" si="709"/>
        <v>0</v>
      </c>
      <c r="M1937" s="2">
        <f t="shared" si="710"/>
        <v>2.9901026903954242E-2</v>
      </c>
      <c r="N1937" s="120">
        <v>18971</v>
      </c>
      <c r="O1937" s="120">
        <v>22784</v>
      </c>
      <c r="P1937" s="120"/>
      <c r="Q1937" s="120">
        <v>755</v>
      </c>
      <c r="R1937" s="120"/>
      <c r="S1937" s="120"/>
      <c r="T1937" s="120"/>
      <c r="U1937" s="120"/>
      <c r="V1937" s="120"/>
      <c r="W1937" s="120"/>
      <c r="X1937" s="120"/>
      <c r="Y1937" s="120">
        <v>0</v>
      </c>
      <c r="Z1937" s="120">
        <v>532</v>
      </c>
      <c r="AA1937" s="120"/>
      <c r="AB1937" s="123"/>
      <c r="AC1937" s="120"/>
      <c r="AD1937" s="120"/>
      <c r="AE1937" s="120"/>
      <c r="AG1937" s="7">
        <f>IF(Q1937&gt;0,RANK(Q1937,(N1937:P1937,Q1937:AE1937)),0)</f>
        <v>3</v>
      </c>
      <c r="AH1937" s="7">
        <f>IF(R1937&gt;0,RANK(R1937,(N1937:P1937,Q1937:AE1937)),0)</f>
        <v>0</v>
      </c>
      <c r="AI1937" s="7">
        <f>IF(T1937&gt;0,RANK(T1937,(N1937:P1937,Q1937:AE1937)),0)</f>
        <v>0</v>
      </c>
      <c r="AJ1937" s="7">
        <f>IF(S1937&gt;0,RANK(S1937,(N1937:P1937,Q1937:AE1937)),0)</f>
        <v>0</v>
      </c>
      <c r="AK1937" s="2">
        <f t="shared" si="711"/>
        <v>1.7541006458807677E-2</v>
      </c>
      <c r="AL1937" s="2">
        <f t="shared" si="712"/>
        <v>0</v>
      </c>
      <c r="AM1937" s="2">
        <f t="shared" si="713"/>
        <v>0</v>
      </c>
      <c r="AN1937" s="2">
        <f t="shared" si="714"/>
        <v>0</v>
      </c>
      <c r="AP1937" t="s">
        <v>137</v>
      </c>
      <c r="AQ1937" t="s">
        <v>495</v>
      </c>
      <c r="AR1937">
        <v>5</v>
      </c>
      <c r="AT1937" s="97">
        <v>45</v>
      </c>
      <c r="AU1937" s="99">
        <v>91</v>
      </c>
      <c r="AV1937" s="103">
        <f t="shared" si="715"/>
        <v>45091</v>
      </c>
      <c r="AX1937" s="7" t="s">
        <v>1370</v>
      </c>
    </row>
    <row r="1938" spans="1:57" collapsed="1">
      <c r="A1938" t="s">
        <v>655</v>
      </c>
      <c r="B1938" t="s">
        <v>1894</v>
      </c>
      <c r="C1938" s="1">
        <f t="shared" si="706"/>
        <v>1180438</v>
      </c>
      <c r="D1938" s="7">
        <f>IF(N1938&gt;0, RANK(N1938,(N1938:P1938,Q1938:AE1938)),0)</f>
        <v>1</v>
      </c>
      <c r="E1938" s="7">
        <f>IF(O1938&gt;0,RANK(O1938,(N1938:P1938,Q1938:AE1938)),0)</f>
        <v>2</v>
      </c>
      <c r="F1938" s="7">
        <f>IF(P1938&gt;0,RANK(P1938,(N1938:P1938,Q1938:AE1938)),0)</f>
        <v>0</v>
      </c>
      <c r="G1938" s="1">
        <f t="shared" si="716"/>
        <v>36855</v>
      </c>
      <c r="H1938" s="2">
        <f t="shared" si="717"/>
        <v>3.122146186415551E-2</v>
      </c>
      <c r="I1938" s="2"/>
      <c r="J1938" s="2">
        <f t="shared" si="707"/>
        <v>0.5006870331182155</v>
      </c>
      <c r="K1938" s="2">
        <f t="shared" si="708"/>
        <v>0.46946557125405991</v>
      </c>
      <c r="L1938" s="2">
        <f t="shared" si="709"/>
        <v>0</v>
      </c>
      <c r="M1938" s="2">
        <f t="shared" si="710"/>
        <v>2.9847395627724593E-2</v>
      </c>
      <c r="N1938" s="120">
        <f>SUM(N1892:N1937)</f>
        <v>591030</v>
      </c>
      <c r="O1938" s="120">
        <f>SUM(O1892:O1937)</f>
        <v>554175</v>
      </c>
      <c r="P1938" s="120"/>
      <c r="Q1938" s="120">
        <f>SUM(Q1892:Q1937)</f>
        <v>22962</v>
      </c>
      <c r="R1938" s="120"/>
      <c r="S1938" s="120"/>
      <c r="T1938" s="120"/>
      <c r="U1938" s="120"/>
      <c r="V1938" s="120"/>
      <c r="W1938" s="120"/>
      <c r="X1938" s="120"/>
      <c r="Y1938" s="120">
        <f>SUM(Y1892:Y1937)</f>
        <v>703</v>
      </c>
      <c r="Z1938" s="120">
        <f>SUM(Z1892:Z1937)</f>
        <v>11568</v>
      </c>
      <c r="AA1938" s="120"/>
      <c r="AB1938" s="120"/>
      <c r="AC1938" s="120"/>
      <c r="AD1938" s="120"/>
      <c r="AE1938" s="120">
        <f>SUM(AE1892:AE1937)</f>
        <v>0</v>
      </c>
      <c r="AG1938" s="7">
        <f>IF(Q1938&gt;0,RANK(Q1938,(N1938:P1938,Q1938:AE1938)),0)</f>
        <v>3</v>
      </c>
      <c r="AH1938" s="7">
        <f>IF(R1938&gt;0,RANK(R1938,(N1938:P1938,Q1938:AE1938)),0)</f>
        <v>0</v>
      </c>
      <c r="AI1938" s="7">
        <f>IF(T1938&gt;0,RANK(T1938,(N1938:P1938,Q1938:AE1938)),0)</f>
        <v>0</v>
      </c>
      <c r="AJ1938" s="7">
        <f>IF(S1938&gt;0,RANK(S1938,(N1938:P1938,Q1938:AE1938)),0)</f>
        <v>0</v>
      </c>
      <c r="AK1938" s="2">
        <f t="shared" si="711"/>
        <v>1.9452101677512924E-2</v>
      </c>
      <c r="AL1938" s="2">
        <f t="shared" si="712"/>
        <v>0</v>
      </c>
      <c r="AM1938" s="2">
        <f t="shared" si="713"/>
        <v>0</v>
      </c>
      <c r="AN1938" s="2">
        <f t="shared" si="714"/>
        <v>0</v>
      </c>
      <c r="AP1938" t="s">
        <v>655</v>
      </c>
      <c r="AQ1938" t="s">
        <v>1894</v>
      </c>
      <c r="AT1938" s="97">
        <v>45</v>
      </c>
      <c r="AU1938" s="99"/>
      <c r="AV1938" s="97">
        <v>45</v>
      </c>
      <c r="AX1938" s="7" t="s">
        <v>2353</v>
      </c>
    </row>
    <row r="1939" spans="1:57">
      <c r="C1939" s="1"/>
      <c r="E1939" s="7"/>
      <c r="F1939" s="7"/>
      <c r="I1939" s="2"/>
      <c r="N1939" s="120"/>
      <c r="O1939" s="120"/>
      <c r="P1939" s="120"/>
      <c r="Q1939" s="120"/>
      <c r="R1939" s="120"/>
      <c r="S1939" s="120"/>
      <c r="T1939" s="120"/>
      <c r="U1939" s="120"/>
      <c r="V1939" s="120"/>
      <c r="W1939" s="120"/>
      <c r="X1939" s="120"/>
      <c r="Y1939" s="120"/>
      <c r="Z1939" s="120"/>
      <c r="AA1939" s="120"/>
      <c r="AB1939" s="120"/>
      <c r="AC1939" s="120"/>
      <c r="AD1939" s="120"/>
      <c r="AE1939" s="120"/>
      <c r="AG1939" s="7"/>
      <c r="AH1939" s="7"/>
      <c r="AI1939" s="7"/>
      <c r="AJ1939" s="7"/>
      <c r="AT1939" s="97"/>
      <c r="AU1939" s="99"/>
      <c r="AV1939" s="103"/>
    </row>
    <row r="1940" spans="1:57" hidden="1" outlineLevel="1">
      <c r="A1940" t="s">
        <v>781</v>
      </c>
      <c r="B1940" t="s">
        <v>162</v>
      </c>
      <c r="C1940" s="1">
        <f t="shared" ref="C1940:C1971" si="718">SUM(N1940:AE1940)</f>
        <v>1717</v>
      </c>
      <c r="D1940" s="7">
        <f>IF(N1940&gt;0, RANK(N1940,(N1940:P1940,Q1940:AE1940)),0)</f>
        <v>1</v>
      </c>
      <c r="E1940" s="7">
        <f>IF(O1940&gt;0,RANK(O1940,(N1940:P1940,Q1940:AE1940)),0)</f>
        <v>2</v>
      </c>
      <c r="F1940" s="7">
        <f>IF(P1940&gt;0,RANK(P1940,(N1940:P1940,Q1940:AE1940)),0)</f>
        <v>4</v>
      </c>
      <c r="G1940" s="1">
        <f t="shared" si="716"/>
        <v>607</v>
      </c>
      <c r="H1940" s="2">
        <f t="shared" si="717"/>
        <v>0.35352358765288294</v>
      </c>
      <c r="I1940" s="2"/>
      <c r="J1940" s="2">
        <f t="shared" ref="J1940:J1971" si="719">IF($C1940=0,"-",N1940/$C1940)</f>
        <v>0.66802562609202099</v>
      </c>
      <c r="K1940" s="2">
        <f t="shared" ref="K1940:K1971" si="720">IF($C1940=0,"-",O1940/$C1940)</f>
        <v>0.31450203843913804</v>
      </c>
      <c r="L1940" s="2">
        <f t="shared" ref="L1940:L1971" si="721">IF($C1940=0,"-",P1940/$C1940)</f>
        <v>8.1537565521258015E-3</v>
      </c>
      <c r="M1940" s="2">
        <f t="shared" ref="M1940:M1971" si="722">IF(C1940=0,"-",(1-J1940-K1940-L1940))</f>
        <v>9.31857891671517E-3</v>
      </c>
      <c r="N1940" s="59">
        <v>1147</v>
      </c>
      <c r="O1940" s="59">
        <v>540</v>
      </c>
      <c r="P1940" s="59">
        <v>14</v>
      </c>
      <c r="Q1940" s="124">
        <v>16</v>
      </c>
      <c r="R1940" s="124"/>
      <c r="S1940" s="124"/>
      <c r="T1940" s="124"/>
      <c r="U1940" s="59"/>
      <c r="V1940" s="59"/>
      <c r="W1940" s="59"/>
      <c r="X1940" s="59"/>
      <c r="Y1940" s="59"/>
      <c r="Z1940" s="59"/>
      <c r="AA1940" s="59"/>
      <c r="AB1940" s="59"/>
      <c r="AC1940" s="59"/>
      <c r="AD1940" s="59"/>
      <c r="AE1940" s="59"/>
      <c r="AG1940" s="7">
        <f>IF(Q1940&gt;0,RANK(Q1940,(N1940:P1940,Q1940:AE1940)),0)</f>
        <v>3</v>
      </c>
      <c r="AH1940" s="7">
        <f>IF(R1940&gt;0,RANK(R1940,(N1940:P1940,Q1940:AE1940)),0)</f>
        <v>0</v>
      </c>
      <c r="AI1940" s="7">
        <f>IF(T1940&gt;0,RANK(T1940,(N1940:P1940,Q1940:AE1940)),0)</f>
        <v>0</v>
      </c>
      <c r="AJ1940" s="7">
        <f>IF(S1940&gt;0,RANK(S1940,(N1940:P1940,Q1940:AE1940)),0)</f>
        <v>0</v>
      </c>
      <c r="AK1940" s="2">
        <f t="shared" ref="AK1940:AK1971" si="723">IF($C1940=0,"-",Q1940/$C1940)</f>
        <v>9.3185789167152012E-3</v>
      </c>
      <c r="AL1940" s="2">
        <f t="shared" ref="AL1940:AL1971" si="724">IF($C1940=0,"-",R1940/$C1940)</f>
        <v>0</v>
      </c>
      <c r="AM1940" s="2">
        <f t="shared" ref="AM1940:AM1971" si="725">IF($C1940=0,"-",T1940/$C1940)</f>
        <v>0</v>
      </c>
      <c r="AN1940" s="2">
        <f t="shared" ref="AN1940:AN1971" si="726">IF($C1940=0,"-",S1940/$C1940)</f>
        <v>0</v>
      </c>
      <c r="AP1940" t="s">
        <v>781</v>
      </c>
      <c r="AQ1940" t="s">
        <v>162</v>
      </c>
      <c r="AR1940">
        <v>1</v>
      </c>
      <c r="AT1940" s="97">
        <v>46</v>
      </c>
      <c r="AU1940" s="99">
        <v>3</v>
      </c>
      <c r="AV1940" s="103">
        <f t="shared" si="715"/>
        <v>46003</v>
      </c>
      <c r="AX1940" s="7" t="s">
        <v>1370</v>
      </c>
      <c r="BE1940" t="s">
        <v>2005</v>
      </c>
    </row>
    <row r="1941" spans="1:57" hidden="1" outlineLevel="1">
      <c r="A1941" t="s">
        <v>640</v>
      </c>
      <c r="B1941" t="s">
        <v>162</v>
      </c>
      <c r="C1941" s="1">
        <f t="shared" si="718"/>
        <v>9170</v>
      </c>
      <c r="D1941" s="7">
        <f>IF(N1941&gt;0, RANK(N1941,(N1941:P1941,Q1941:AE1941)),0)</f>
        <v>1</v>
      </c>
      <c r="E1941" s="7">
        <f>IF(O1941&gt;0,RANK(O1941,(N1941:P1941,Q1941:AE1941)),0)</f>
        <v>2</v>
      </c>
      <c r="F1941" s="7">
        <f>IF(P1941&gt;0,RANK(P1941,(N1941:P1941,Q1941:AE1941)),0)</f>
        <v>4</v>
      </c>
      <c r="G1941" s="1">
        <f t="shared" si="716"/>
        <v>3061</v>
      </c>
      <c r="H1941" s="2">
        <f t="shared" si="717"/>
        <v>0.33380588876772083</v>
      </c>
      <c r="I1941" s="2"/>
      <c r="J1941" s="2">
        <f t="shared" si="719"/>
        <v>0.65583424209378405</v>
      </c>
      <c r="K1941" s="2">
        <f t="shared" si="720"/>
        <v>0.32202835332606328</v>
      </c>
      <c r="L1941" s="2">
        <f t="shared" si="721"/>
        <v>8.0697928026172306E-3</v>
      </c>
      <c r="M1941" s="2">
        <f t="shared" si="722"/>
        <v>1.4067611777535445E-2</v>
      </c>
      <c r="N1941" s="59">
        <v>6014</v>
      </c>
      <c r="O1941" s="59">
        <v>2953</v>
      </c>
      <c r="P1941" s="59">
        <v>74</v>
      </c>
      <c r="Q1941" s="124">
        <v>129</v>
      </c>
      <c r="R1941" s="124"/>
      <c r="S1941" s="124"/>
      <c r="T1941" s="124"/>
      <c r="U1941" s="59"/>
      <c r="V1941" s="59"/>
      <c r="W1941" s="59"/>
      <c r="X1941" s="59"/>
      <c r="Y1941" s="59"/>
      <c r="Z1941" s="59"/>
      <c r="AA1941" s="59"/>
      <c r="AB1941" s="59"/>
      <c r="AC1941" s="59"/>
      <c r="AD1941" s="59"/>
      <c r="AE1941" s="59"/>
      <c r="AG1941" s="7">
        <f>IF(Q1941&gt;0,RANK(Q1941,(N1941:P1941,Q1941:AE1941)),0)</f>
        <v>3</v>
      </c>
      <c r="AH1941" s="7">
        <f>IF(R1941&gt;0,RANK(R1941,(N1941:P1941,Q1941:AE1941)),0)</f>
        <v>0</v>
      </c>
      <c r="AI1941" s="7">
        <f>IF(T1941&gt;0,RANK(T1941,(N1941:P1941,Q1941:AE1941)),0)</f>
        <v>0</v>
      </c>
      <c r="AJ1941" s="7">
        <f>IF(S1941&gt;0,RANK(S1941,(N1941:P1941,Q1941:AE1941)),0)</f>
        <v>0</v>
      </c>
      <c r="AK1941" s="2">
        <f t="shared" si="723"/>
        <v>1.4067611777535441E-2</v>
      </c>
      <c r="AL1941" s="2">
        <f t="shared" si="724"/>
        <v>0</v>
      </c>
      <c r="AM1941" s="2">
        <f t="shared" si="725"/>
        <v>0</v>
      </c>
      <c r="AN1941" s="2">
        <f t="shared" si="726"/>
        <v>0</v>
      </c>
      <c r="AP1941" t="s">
        <v>640</v>
      </c>
      <c r="AQ1941" t="s">
        <v>162</v>
      </c>
      <c r="AR1941">
        <v>1</v>
      </c>
      <c r="AT1941" s="97">
        <v>46</v>
      </c>
      <c r="AU1941" s="99">
        <v>5</v>
      </c>
      <c r="AV1941" s="103">
        <f t="shared" si="715"/>
        <v>46005</v>
      </c>
      <c r="AX1941" s="7" t="s">
        <v>1370</v>
      </c>
      <c r="BE1941" t="s">
        <v>2005</v>
      </c>
    </row>
    <row r="1942" spans="1:57" hidden="1" outlineLevel="1">
      <c r="A1942" t="s">
        <v>1113</v>
      </c>
      <c r="B1942" t="s">
        <v>162</v>
      </c>
      <c r="C1942" s="1">
        <f t="shared" si="718"/>
        <v>1198</v>
      </c>
      <c r="D1942" s="7">
        <f>IF(N1942&gt;0, RANK(N1942,(N1942:P1942,Q1942:AE1942)),0)</f>
        <v>1</v>
      </c>
      <c r="E1942" s="7">
        <f>IF(O1942&gt;0,RANK(O1942,(N1942:P1942,Q1942:AE1942)),0)</f>
        <v>2</v>
      </c>
      <c r="F1942" s="7">
        <f>IF(P1942&gt;0,RANK(P1942,(N1942:P1942,Q1942:AE1942)),0)</f>
        <v>4</v>
      </c>
      <c r="G1942" s="1">
        <f t="shared" si="716"/>
        <v>398</v>
      </c>
      <c r="H1942" s="2">
        <f t="shared" si="717"/>
        <v>0.332220367278798</v>
      </c>
      <c r="I1942" s="2"/>
      <c r="J1942" s="2">
        <f t="shared" si="719"/>
        <v>0.6527545909849749</v>
      </c>
      <c r="K1942" s="2">
        <f t="shared" si="720"/>
        <v>0.32053422370617696</v>
      </c>
      <c r="L1942" s="2">
        <f t="shared" si="721"/>
        <v>5.8430717863105176E-3</v>
      </c>
      <c r="M1942" s="2">
        <f t="shared" si="722"/>
        <v>2.0868113522537621E-2</v>
      </c>
      <c r="N1942" s="59">
        <v>782</v>
      </c>
      <c r="O1942" s="59">
        <v>384</v>
      </c>
      <c r="P1942" s="59">
        <v>7</v>
      </c>
      <c r="Q1942" s="124">
        <v>25</v>
      </c>
      <c r="R1942" s="124"/>
      <c r="S1942" s="124"/>
      <c r="T1942" s="124"/>
      <c r="U1942" s="59"/>
      <c r="V1942" s="59"/>
      <c r="W1942" s="59"/>
      <c r="X1942" s="59"/>
      <c r="Y1942" s="59"/>
      <c r="Z1942" s="59"/>
      <c r="AA1942" s="59"/>
      <c r="AB1942" s="59"/>
      <c r="AC1942" s="59"/>
      <c r="AD1942" s="59"/>
      <c r="AE1942" s="59"/>
      <c r="AG1942" s="7">
        <f>IF(Q1942&gt;0,RANK(Q1942,(N1942:P1942,Q1942:AE1942)),0)</f>
        <v>3</v>
      </c>
      <c r="AH1942" s="7">
        <f>IF(R1942&gt;0,RANK(R1942,(N1942:P1942,Q1942:AE1942)),0)</f>
        <v>0</v>
      </c>
      <c r="AI1942" s="7">
        <f>IF(T1942&gt;0,RANK(T1942,(N1942:P1942,Q1942:AE1942)),0)</f>
        <v>0</v>
      </c>
      <c r="AJ1942" s="7">
        <f>IF(S1942&gt;0,RANK(S1942,(N1942:P1942,Q1942:AE1942)),0)</f>
        <v>0</v>
      </c>
      <c r="AK1942" s="2">
        <f t="shared" si="723"/>
        <v>2.0868113522537562E-2</v>
      </c>
      <c r="AL1942" s="2">
        <f t="shared" si="724"/>
        <v>0</v>
      </c>
      <c r="AM1942" s="2">
        <f t="shared" si="725"/>
        <v>0</v>
      </c>
      <c r="AN1942" s="2">
        <f t="shared" si="726"/>
        <v>0</v>
      </c>
      <c r="AP1942" t="s">
        <v>1113</v>
      </c>
      <c r="AQ1942" t="s">
        <v>162</v>
      </c>
      <c r="AR1942">
        <v>1</v>
      </c>
      <c r="AT1942" s="97">
        <v>46</v>
      </c>
      <c r="AU1942" s="99">
        <v>7</v>
      </c>
      <c r="AV1942" s="103">
        <f t="shared" si="715"/>
        <v>46007</v>
      </c>
      <c r="AX1942" s="7" t="s">
        <v>1370</v>
      </c>
      <c r="BE1942" t="s">
        <v>2006</v>
      </c>
    </row>
    <row r="1943" spans="1:57" hidden="1" outlineLevel="1">
      <c r="A1943" t="s">
        <v>1114</v>
      </c>
      <c r="B1943" t="s">
        <v>162</v>
      </c>
      <c r="C1943" s="1">
        <f t="shared" si="718"/>
        <v>3384</v>
      </c>
      <c r="D1943" s="7">
        <f>IF(N1943&gt;0, RANK(N1943,(N1943:P1943,Q1943:AE1943)),0)</f>
        <v>1</v>
      </c>
      <c r="E1943" s="7">
        <f>IF(O1943&gt;0,RANK(O1943,(N1943:P1943,Q1943:AE1943)),0)</f>
        <v>2</v>
      </c>
      <c r="F1943" s="7">
        <f>IF(P1943&gt;0,RANK(P1943,(N1943:P1943,Q1943:AE1943)),0)</f>
        <v>3</v>
      </c>
      <c r="G1943" s="1">
        <f t="shared" si="716"/>
        <v>1509</v>
      </c>
      <c r="H1943" s="2">
        <f t="shared" si="717"/>
        <v>0.44592198581560283</v>
      </c>
      <c r="I1943" s="2"/>
      <c r="J1943" s="2">
        <f t="shared" si="719"/>
        <v>0.71483451536643028</v>
      </c>
      <c r="K1943" s="2">
        <f t="shared" si="720"/>
        <v>0.26891252955082745</v>
      </c>
      <c r="L1943" s="2">
        <f t="shared" si="721"/>
        <v>8.5697399527186763E-3</v>
      </c>
      <c r="M1943" s="2">
        <f t="shared" si="722"/>
        <v>7.6832151300235945E-3</v>
      </c>
      <c r="N1943" s="59">
        <v>2419</v>
      </c>
      <c r="O1943" s="59">
        <v>910</v>
      </c>
      <c r="P1943" s="59">
        <v>29</v>
      </c>
      <c r="Q1943" s="124">
        <v>26</v>
      </c>
      <c r="R1943" s="124"/>
      <c r="S1943" s="124"/>
      <c r="T1943" s="124"/>
      <c r="U1943" s="59"/>
      <c r="V1943" s="59"/>
      <c r="W1943" s="59"/>
      <c r="X1943" s="59"/>
      <c r="Y1943" s="59"/>
      <c r="Z1943" s="59"/>
      <c r="AA1943" s="59"/>
      <c r="AB1943" s="59"/>
      <c r="AC1943" s="59"/>
      <c r="AD1943" s="59"/>
      <c r="AE1943" s="59"/>
      <c r="AG1943" s="7">
        <f>IF(Q1943&gt;0,RANK(Q1943,(N1943:P1943,Q1943:AE1943)),0)</f>
        <v>4</v>
      </c>
      <c r="AH1943" s="7">
        <f>IF(R1943&gt;0,RANK(R1943,(N1943:P1943,Q1943:AE1943)),0)</f>
        <v>0</v>
      </c>
      <c r="AI1943" s="7">
        <f>IF(T1943&gt;0,RANK(T1943,(N1943:P1943,Q1943:AE1943)),0)</f>
        <v>0</v>
      </c>
      <c r="AJ1943" s="7">
        <f>IF(S1943&gt;0,RANK(S1943,(N1943:P1943,Q1943:AE1943)),0)</f>
        <v>0</v>
      </c>
      <c r="AK1943" s="2">
        <f t="shared" si="723"/>
        <v>7.6832151300236405E-3</v>
      </c>
      <c r="AL1943" s="2">
        <f t="shared" si="724"/>
        <v>0</v>
      </c>
      <c r="AM1943" s="2">
        <f t="shared" si="725"/>
        <v>0</v>
      </c>
      <c r="AN1943" s="2">
        <f t="shared" si="726"/>
        <v>0</v>
      </c>
      <c r="AP1943" t="s">
        <v>1114</v>
      </c>
      <c r="AQ1943" t="s">
        <v>162</v>
      </c>
      <c r="AR1943">
        <v>1</v>
      </c>
      <c r="AT1943" s="97">
        <v>46</v>
      </c>
      <c r="AU1943" s="99">
        <v>9</v>
      </c>
      <c r="AV1943" s="103">
        <f t="shared" si="715"/>
        <v>46009</v>
      </c>
      <c r="AX1943" s="7" t="s">
        <v>1370</v>
      </c>
      <c r="BE1943" t="s">
        <v>2006</v>
      </c>
    </row>
    <row r="1944" spans="1:57" hidden="1" outlineLevel="1">
      <c r="A1944" t="s">
        <v>1330</v>
      </c>
      <c r="B1944" t="s">
        <v>162</v>
      </c>
      <c r="C1944" s="1">
        <f t="shared" si="718"/>
        <v>11963</v>
      </c>
      <c r="D1944" s="7">
        <f>IF(N1944&gt;0, RANK(N1944,(N1944:P1944,Q1944:AE1944)),0)</f>
        <v>1</v>
      </c>
      <c r="E1944" s="7">
        <f>IF(O1944&gt;0,RANK(O1944,(N1944:P1944,Q1944:AE1944)),0)</f>
        <v>2</v>
      </c>
      <c r="F1944" s="7">
        <f>IF(P1944&gt;0,RANK(P1944,(N1944:P1944,Q1944:AE1944)),0)</f>
        <v>4</v>
      </c>
      <c r="G1944" s="1">
        <f t="shared" si="716"/>
        <v>4550</v>
      </c>
      <c r="H1944" s="2">
        <f t="shared" si="717"/>
        <v>0.38033937975424226</v>
      </c>
      <c r="I1944" s="2"/>
      <c r="J1944" s="2">
        <f t="shared" si="719"/>
        <v>0.67717127810749811</v>
      </c>
      <c r="K1944" s="2">
        <f t="shared" si="720"/>
        <v>0.29683189835325585</v>
      </c>
      <c r="L1944" s="2">
        <f t="shared" si="721"/>
        <v>1.1786341218757837E-2</v>
      </c>
      <c r="M1944" s="2">
        <f t="shared" si="722"/>
        <v>1.4210482320488202E-2</v>
      </c>
      <c r="N1944" s="59">
        <v>8101</v>
      </c>
      <c r="O1944" s="59">
        <v>3551</v>
      </c>
      <c r="P1944" s="59">
        <v>141</v>
      </c>
      <c r="Q1944" s="124">
        <v>170</v>
      </c>
      <c r="R1944" s="124"/>
      <c r="S1944" s="124"/>
      <c r="T1944" s="124"/>
      <c r="U1944" s="59"/>
      <c r="V1944" s="59"/>
      <c r="W1944" s="59"/>
      <c r="X1944" s="59"/>
      <c r="Y1944" s="59"/>
      <c r="Z1944" s="59"/>
      <c r="AA1944" s="59"/>
      <c r="AB1944" s="59"/>
      <c r="AC1944" s="59"/>
      <c r="AD1944" s="59"/>
      <c r="AE1944" s="59"/>
      <c r="AG1944" s="7">
        <f>IF(Q1944&gt;0,RANK(Q1944,(N1944:P1944,Q1944:AE1944)),0)</f>
        <v>3</v>
      </c>
      <c r="AH1944" s="7">
        <f>IF(R1944&gt;0,RANK(R1944,(N1944:P1944,Q1944:AE1944)),0)</f>
        <v>0</v>
      </c>
      <c r="AI1944" s="7">
        <f>IF(T1944&gt;0,RANK(T1944,(N1944:P1944,Q1944:AE1944)),0)</f>
        <v>0</v>
      </c>
      <c r="AJ1944" s="7">
        <f>IF(S1944&gt;0,RANK(S1944,(N1944:P1944,Q1944:AE1944)),0)</f>
        <v>0</v>
      </c>
      <c r="AK1944" s="2">
        <f t="shared" si="723"/>
        <v>1.4210482320488172E-2</v>
      </c>
      <c r="AL1944" s="2">
        <f t="shared" si="724"/>
        <v>0</v>
      </c>
      <c r="AM1944" s="2">
        <f t="shared" si="725"/>
        <v>0</v>
      </c>
      <c r="AN1944" s="2">
        <f t="shared" si="726"/>
        <v>0</v>
      </c>
      <c r="AP1944" t="s">
        <v>1330</v>
      </c>
      <c r="AQ1944" t="s">
        <v>162</v>
      </c>
      <c r="AR1944">
        <v>1</v>
      </c>
      <c r="AT1944" s="97">
        <v>46</v>
      </c>
      <c r="AU1944" s="99">
        <v>11</v>
      </c>
      <c r="AV1944" s="103">
        <f t="shared" si="715"/>
        <v>46011</v>
      </c>
      <c r="AX1944" s="7" t="s">
        <v>1370</v>
      </c>
      <c r="BE1944" t="s">
        <v>2005</v>
      </c>
    </row>
    <row r="1945" spans="1:57" hidden="1" outlineLevel="1">
      <c r="A1945" t="s">
        <v>1194</v>
      </c>
      <c r="B1945" t="s">
        <v>162</v>
      </c>
      <c r="C1945" s="1">
        <f t="shared" si="718"/>
        <v>18056</v>
      </c>
      <c r="D1945" s="7">
        <f>IF(N1945&gt;0, RANK(N1945,(N1945:P1945,Q1945:AE1945)),0)</f>
        <v>1</v>
      </c>
      <c r="E1945" s="7">
        <f>IF(O1945&gt;0,RANK(O1945,(N1945:P1945,Q1945:AE1945)),0)</f>
        <v>2</v>
      </c>
      <c r="F1945" s="7">
        <f>IF(P1945&gt;0,RANK(P1945,(N1945:P1945,Q1945:AE1945)),0)</f>
        <v>3</v>
      </c>
      <c r="G1945" s="1">
        <f t="shared" si="716"/>
        <v>8550</v>
      </c>
      <c r="H1945" s="2">
        <f t="shared" si="717"/>
        <v>0.4735268054940186</v>
      </c>
      <c r="I1945" s="2"/>
      <c r="J1945" s="2">
        <f t="shared" si="719"/>
        <v>0.71261630482941962</v>
      </c>
      <c r="K1945" s="2">
        <f t="shared" si="720"/>
        <v>0.23908949933540097</v>
      </c>
      <c r="L1945" s="2">
        <f t="shared" si="721"/>
        <v>4.3143553389455032E-2</v>
      </c>
      <c r="M1945" s="2">
        <f t="shared" si="722"/>
        <v>5.150642445724378E-3</v>
      </c>
      <c r="N1945" s="59">
        <v>12867</v>
      </c>
      <c r="O1945" s="59">
        <v>4317</v>
      </c>
      <c r="P1945" s="59">
        <v>779</v>
      </c>
      <c r="Q1945" s="124">
        <v>93</v>
      </c>
      <c r="R1945" s="124"/>
      <c r="S1945" s="124"/>
      <c r="T1945" s="124"/>
      <c r="U1945" s="59"/>
      <c r="V1945" s="59"/>
      <c r="W1945" s="59"/>
      <c r="X1945" s="59"/>
      <c r="Y1945" s="59"/>
      <c r="Z1945" s="59"/>
      <c r="AA1945" s="59"/>
      <c r="AB1945" s="59"/>
      <c r="AC1945" s="59"/>
      <c r="AD1945" s="59"/>
      <c r="AE1945" s="59"/>
      <c r="AG1945" s="7">
        <f>IF(Q1945&gt;0,RANK(Q1945,(N1945:P1945,Q1945:AE1945)),0)</f>
        <v>4</v>
      </c>
      <c r="AH1945" s="7">
        <f>IF(R1945&gt;0,RANK(R1945,(N1945:P1945,Q1945:AE1945)),0)</f>
        <v>0</v>
      </c>
      <c r="AI1945" s="7">
        <f>IF(T1945&gt;0,RANK(T1945,(N1945:P1945,Q1945:AE1945)),0)</f>
        <v>0</v>
      </c>
      <c r="AJ1945" s="7">
        <f>IF(S1945&gt;0,RANK(S1945,(N1945:P1945,Q1945:AE1945)),0)</f>
        <v>0</v>
      </c>
      <c r="AK1945" s="2">
        <f t="shared" si="723"/>
        <v>5.1506424457244127E-3</v>
      </c>
      <c r="AL1945" s="2">
        <f t="shared" si="724"/>
        <v>0</v>
      </c>
      <c r="AM1945" s="2">
        <f t="shared" si="725"/>
        <v>0</v>
      </c>
      <c r="AN1945" s="2">
        <f t="shared" si="726"/>
        <v>0</v>
      </c>
      <c r="AP1945" t="s">
        <v>1194</v>
      </c>
      <c r="AQ1945" t="s">
        <v>162</v>
      </c>
      <c r="AR1945">
        <v>1</v>
      </c>
      <c r="AT1945" s="97">
        <v>46</v>
      </c>
      <c r="AU1945" s="99">
        <v>13</v>
      </c>
      <c r="AV1945" s="103">
        <f t="shared" si="715"/>
        <v>46013</v>
      </c>
      <c r="AX1945" s="7" t="s">
        <v>1370</v>
      </c>
      <c r="BE1945" t="s">
        <v>1961</v>
      </c>
    </row>
    <row r="1946" spans="1:57" hidden="1" outlineLevel="1">
      <c r="A1946" t="s">
        <v>634</v>
      </c>
      <c r="B1946" t="s">
        <v>162</v>
      </c>
      <c r="C1946" s="1">
        <f t="shared" si="718"/>
        <v>2666</v>
      </c>
      <c r="D1946" s="7">
        <f>IF(N1946&gt;0, RANK(N1946,(N1946:P1946,Q1946:AE1946)),0)</f>
        <v>1</v>
      </c>
      <c r="E1946" s="7">
        <f>IF(O1946&gt;0,RANK(O1946,(N1946:P1946,Q1946:AE1946)),0)</f>
        <v>2</v>
      </c>
      <c r="F1946" s="7">
        <f>IF(P1946&gt;0,RANK(P1946,(N1946:P1946,Q1946:AE1946)),0)</f>
        <v>3</v>
      </c>
      <c r="G1946" s="1">
        <f t="shared" si="716"/>
        <v>905</v>
      </c>
      <c r="H1946" s="2">
        <f t="shared" si="717"/>
        <v>0.33945986496624159</v>
      </c>
      <c r="I1946" s="2"/>
      <c r="J1946" s="2">
        <f t="shared" si="719"/>
        <v>0.65566391597899476</v>
      </c>
      <c r="K1946" s="2">
        <f t="shared" si="720"/>
        <v>0.31620405101275317</v>
      </c>
      <c r="L1946" s="2">
        <f t="shared" si="721"/>
        <v>1.6129032258064516E-2</v>
      </c>
      <c r="M1946" s="2">
        <f t="shared" si="722"/>
        <v>1.2003000750187551E-2</v>
      </c>
      <c r="N1946" s="59">
        <v>1748</v>
      </c>
      <c r="O1946" s="59">
        <v>843</v>
      </c>
      <c r="P1946" s="59">
        <v>43</v>
      </c>
      <c r="Q1946" s="124">
        <v>32</v>
      </c>
      <c r="R1946" s="124"/>
      <c r="S1946" s="124"/>
      <c r="T1946" s="124"/>
      <c r="U1946" s="59"/>
      <c r="V1946" s="59"/>
      <c r="W1946" s="59"/>
      <c r="X1946" s="59"/>
      <c r="Y1946" s="59"/>
      <c r="Z1946" s="59"/>
      <c r="AA1946" s="59"/>
      <c r="AB1946" s="59"/>
      <c r="AC1946" s="59"/>
      <c r="AD1946" s="59"/>
      <c r="AE1946" s="59"/>
      <c r="AG1946" s="7">
        <f>IF(Q1946&gt;0,RANK(Q1946,(N1946:P1946,Q1946:AE1946)),0)</f>
        <v>4</v>
      </c>
      <c r="AH1946" s="7">
        <f>IF(R1946&gt;0,RANK(R1946,(N1946:P1946,Q1946:AE1946)),0)</f>
        <v>0</v>
      </c>
      <c r="AI1946" s="7">
        <f>IF(T1946&gt;0,RANK(T1946,(N1946:P1946,Q1946:AE1946)),0)</f>
        <v>0</v>
      </c>
      <c r="AJ1946" s="7">
        <f>IF(S1946&gt;0,RANK(S1946,(N1946:P1946,Q1946:AE1946)),0)</f>
        <v>0</v>
      </c>
      <c r="AK1946" s="2">
        <f t="shared" si="723"/>
        <v>1.2003000750187547E-2</v>
      </c>
      <c r="AL1946" s="2">
        <f t="shared" si="724"/>
        <v>0</v>
      </c>
      <c r="AM1946" s="2">
        <f t="shared" si="725"/>
        <v>0</v>
      </c>
      <c r="AN1946" s="2">
        <f t="shared" si="726"/>
        <v>0</v>
      </c>
      <c r="AP1946" t="s">
        <v>634</v>
      </c>
      <c r="AQ1946" t="s">
        <v>162</v>
      </c>
      <c r="AR1946">
        <v>1</v>
      </c>
      <c r="AT1946" s="97">
        <v>46</v>
      </c>
      <c r="AU1946" s="99">
        <v>15</v>
      </c>
      <c r="AV1946" s="103">
        <f t="shared" si="715"/>
        <v>46015</v>
      </c>
      <c r="AX1946" s="7" t="s">
        <v>1370</v>
      </c>
      <c r="BE1946" t="s">
        <v>2005</v>
      </c>
    </row>
    <row r="1947" spans="1:57" hidden="1" outlineLevel="1">
      <c r="A1947" t="s">
        <v>478</v>
      </c>
      <c r="B1947" t="s">
        <v>162</v>
      </c>
      <c r="C1947" s="1">
        <f t="shared" si="718"/>
        <v>495</v>
      </c>
      <c r="D1947" s="7">
        <f>IF(N1947&gt;0, RANK(N1947,(N1947:P1947,Q1947:AE1947)),0)</f>
        <v>1</v>
      </c>
      <c r="E1947" s="7">
        <f>IF(O1947&gt;0,RANK(O1947,(N1947:P1947,Q1947:AE1947)),0)</f>
        <v>2</v>
      </c>
      <c r="F1947" s="7">
        <f>IF(P1947&gt;0,RANK(P1947,(N1947:P1947,Q1947:AE1947)),0)</f>
        <v>4</v>
      </c>
      <c r="G1947" s="1">
        <f t="shared" si="716"/>
        <v>218</v>
      </c>
      <c r="H1947" s="2">
        <f t="shared" si="717"/>
        <v>0.44040404040404041</v>
      </c>
      <c r="I1947" s="2"/>
      <c r="J1947" s="2">
        <f t="shared" si="719"/>
        <v>0.71111111111111114</v>
      </c>
      <c r="K1947" s="2">
        <f t="shared" si="720"/>
        <v>0.27070707070707073</v>
      </c>
      <c r="L1947" s="2">
        <f t="shared" si="721"/>
        <v>6.0606060606060606E-3</v>
      </c>
      <c r="M1947" s="2">
        <f t="shared" si="722"/>
        <v>1.2121212121212071E-2</v>
      </c>
      <c r="N1947" s="59">
        <v>352</v>
      </c>
      <c r="O1947" s="59">
        <v>134</v>
      </c>
      <c r="P1947" s="59">
        <v>3</v>
      </c>
      <c r="Q1947" s="124">
        <v>6</v>
      </c>
      <c r="R1947" s="124"/>
      <c r="S1947" s="124"/>
      <c r="T1947" s="124"/>
      <c r="U1947" s="59"/>
      <c r="V1947" s="59"/>
      <c r="W1947" s="59"/>
      <c r="X1947" s="59"/>
      <c r="Y1947" s="59"/>
      <c r="Z1947" s="59"/>
      <c r="AA1947" s="59"/>
      <c r="AB1947" s="59"/>
      <c r="AC1947" s="59"/>
      <c r="AD1947" s="59"/>
      <c r="AE1947" s="59"/>
      <c r="AG1947" s="7">
        <f>IF(Q1947&gt;0,RANK(Q1947,(N1947:P1947,Q1947:AE1947)),0)</f>
        <v>3</v>
      </c>
      <c r="AH1947" s="7">
        <f>IF(R1947&gt;0,RANK(R1947,(N1947:P1947,Q1947:AE1947)),0)</f>
        <v>0</v>
      </c>
      <c r="AI1947" s="7">
        <f>IF(T1947&gt;0,RANK(T1947,(N1947:P1947,Q1947:AE1947)),0)</f>
        <v>0</v>
      </c>
      <c r="AJ1947" s="7">
        <f>IF(S1947&gt;0,RANK(S1947,(N1947:P1947,Q1947:AE1947)),0)</f>
        <v>0</v>
      </c>
      <c r="AK1947" s="2">
        <f t="shared" si="723"/>
        <v>1.2121212121212121E-2</v>
      </c>
      <c r="AL1947" s="2">
        <f t="shared" si="724"/>
        <v>0</v>
      </c>
      <c r="AM1947" s="2">
        <f t="shared" si="725"/>
        <v>0</v>
      </c>
      <c r="AN1947" s="2">
        <f t="shared" si="726"/>
        <v>0</v>
      </c>
      <c r="AP1947" t="s">
        <v>478</v>
      </c>
      <c r="AQ1947" t="s">
        <v>162</v>
      </c>
      <c r="AR1947">
        <v>1</v>
      </c>
      <c r="AT1947" s="97">
        <v>46</v>
      </c>
      <c r="AU1947" s="99">
        <v>17</v>
      </c>
      <c r="AV1947" s="103">
        <f t="shared" si="715"/>
        <v>46017</v>
      </c>
      <c r="AX1947" s="7" t="s">
        <v>1370</v>
      </c>
      <c r="BE1947" t="s">
        <v>541</v>
      </c>
    </row>
    <row r="1948" spans="1:57" hidden="1" outlineLevel="1">
      <c r="A1948" t="s">
        <v>1468</v>
      </c>
      <c r="B1948" t="s">
        <v>162</v>
      </c>
      <c r="C1948" s="1">
        <f t="shared" si="718"/>
        <v>3621</v>
      </c>
      <c r="D1948" s="7">
        <f>IF(N1948&gt;0, RANK(N1948,(N1948:P1948,Q1948:AE1948)),0)</f>
        <v>1</v>
      </c>
      <c r="E1948" s="7">
        <f>IF(O1948&gt;0,RANK(O1948,(N1948:P1948,Q1948:AE1948)),0)</f>
        <v>2</v>
      </c>
      <c r="F1948" s="7">
        <f>IF(P1948&gt;0,RANK(P1948,(N1948:P1948,Q1948:AE1948)),0)</f>
        <v>4</v>
      </c>
      <c r="G1948" s="1">
        <f t="shared" si="716"/>
        <v>279</v>
      </c>
      <c r="H1948" s="2">
        <f t="shared" si="717"/>
        <v>7.705053852526926E-2</v>
      </c>
      <c r="I1948" s="2"/>
      <c r="J1948" s="2">
        <f t="shared" si="719"/>
        <v>0.52775476387738196</v>
      </c>
      <c r="K1948" s="2">
        <f t="shared" si="720"/>
        <v>0.45070422535211269</v>
      </c>
      <c r="L1948" s="2">
        <f t="shared" si="721"/>
        <v>5.5233360950013811E-3</v>
      </c>
      <c r="M1948" s="2">
        <f t="shared" si="722"/>
        <v>1.6017674675503971E-2</v>
      </c>
      <c r="N1948" s="59">
        <v>1911</v>
      </c>
      <c r="O1948" s="59">
        <v>1632</v>
      </c>
      <c r="P1948" s="59">
        <v>20</v>
      </c>
      <c r="Q1948" s="124">
        <v>58</v>
      </c>
      <c r="R1948" s="124"/>
      <c r="S1948" s="124"/>
      <c r="T1948" s="124"/>
      <c r="U1948" s="59"/>
      <c r="V1948" s="59"/>
      <c r="W1948" s="59"/>
      <c r="X1948" s="59"/>
      <c r="Y1948" s="59"/>
      <c r="Z1948" s="59"/>
      <c r="AA1948" s="59"/>
      <c r="AB1948" s="59"/>
      <c r="AC1948" s="59"/>
      <c r="AD1948" s="59"/>
      <c r="AE1948" s="59"/>
      <c r="AG1948" s="7">
        <f>IF(Q1948&gt;0,RANK(Q1948,(N1948:P1948,Q1948:AE1948)),0)</f>
        <v>3</v>
      </c>
      <c r="AH1948" s="7">
        <f>IF(R1948&gt;0,RANK(R1948,(N1948:P1948,Q1948:AE1948)),0)</f>
        <v>0</v>
      </c>
      <c r="AI1948" s="7">
        <f>IF(T1948&gt;0,RANK(T1948,(N1948:P1948,Q1948:AE1948)),0)</f>
        <v>0</v>
      </c>
      <c r="AJ1948" s="7">
        <f>IF(S1948&gt;0,RANK(S1948,(N1948:P1948,Q1948:AE1948)),0)</f>
        <v>0</v>
      </c>
      <c r="AK1948" s="2">
        <f t="shared" si="723"/>
        <v>1.6017674675504006E-2</v>
      </c>
      <c r="AL1948" s="2">
        <f t="shared" si="724"/>
        <v>0</v>
      </c>
      <c r="AM1948" s="2">
        <f t="shared" si="725"/>
        <v>0</v>
      </c>
      <c r="AN1948" s="2">
        <f t="shared" si="726"/>
        <v>0</v>
      </c>
      <c r="AP1948" t="s">
        <v>1468</v>
      </c>
      <c r="AQ1948" t="s">
        <v>162</v>
      </c>
      <c r="AR1948">
        <v>1</v>
      </c>
      <c r="AT1948" s="97">
        <v>46</v>
      </c>
      <c r="AU1948" s="99">
        <v>19</v>
      </c>
      <c r="AV1948" s="103">
        <f t="shared" si="715"/>
        <v>46019</v>
      </c>
      <c r="AX1948" s="7" t="s">
        <v>1370</v>
      </c>
      <c r="BE1948" t="s">
        <v>2005</v>
      </c>
    </row>
    <row r="1949" spans="1:57" hidden="1" outlineLevel="1">
      <c r="A1949" t="s">
        <v>1322</v>
      </c>
      <c r="B1949" t="s">
        <v>162</v>
      </c>
      <c r="C1949" s="1">
        <f t="shared" si="718"/>
        <v>1032</v>
      </c>
      <c r="D1949" s="7">
        <f>IF(N1949&gt;0, RANK(N1949,(N1949:P1949,Q1949:AE1949)),0)</f>
        <v>1</v>
      </c>
      <c r="E1949" s="7">
        <f>IF(O1949&gt;0,RANK(O1949,(N1949:P1949,Q1949:AE1949)),0)</f>
        <v>2</v>
      </c>
      <c r="F1949" s="7">
        <f>IF(P1949&gt;0,RANK(P1949,(N1949:P1949,Q1949:AE1949)),0)</f>
        <v>3</v>
      </c>
      <c r="G1949" s="1">
        <f t="shared" si="716"/>
        <v>152</v>
      </c>
      <c r="H1949" s="2">
        <f t="shared" si="717"/>
        <v>0.14728682170542637</v>
      </c>
      <c r="I1949" s="2"/>
      <c r="J1949" s="2">
        <f t="shared" si="719"/>
        <v>0.56298449612403101</v>
      </c>
      <c r="K1949" s="2">
        <f t="shared" si="720"/>
        <v>0.41569767441860467</v>
      </c>
      <c r="L1949" s="2">
        <f t="shared" si="721"/>
        <v>1.6472868217054265E-2</v>
      </c>
      <c r="M1949" s="2">
        <f t="shared" si="722"/>
        <v>4.8449612403100584E-3</v>
      </c>
      <c r="N1949" s="59">
        <v>581</v>
      </c>
      <c r="O1949" s="59">
        <v>429</v>
      </c>
      <c r="P1949" s="59">
        <v>17</v>
      </c>
      <c r="Q1949" s="124">
        <v>5</v>
      </c>
      <c r="R1949" s="124"/>
      <c r="S1949" s="124"/>
      <c r="T1949" s="124"/>
      <c r="U1949" s="59"/>
      <c r="V1949" s="59"/>
      <c r="W1949" s="59"/>
      <c r="X1949" s="59"/>
      <c r="Y1949" s="59"/>
      <c r="Z1949" s="59"/>
      <c r="AA1949" s="59"/>
      <c r="AB1949" s="59"/>
      <c r="AC1949" s="59"/>
      <c r="AD1949" s="59"/>
      <c r="AE1949" s="59"/>
      <c r="AG1949" s="7">
        <f>IF(Q1949&gt;0,RANK(Q1949,(N1949:P1949,Q1949:AE1949)),0)</f>
        <v>4</v>
      </c>
      <c r="AH1949" s="7">
        <f>IF(R1949&gt;0,RANK(R1949,(N1949:P1949,Q1949:AE1949)),0)</f>
        <v>0</v>
      </c>
      <c r="AI1949" s="7">
        <f>IF(T1949&gt;0,RANK(T1949,(N1949:P1949,Q1949:AE1949)),0)</f>
        <v>0</v>
      </c>
      <c r="AJ1949" s="7">
        <f>IF(S1949&gt;0,RANK(S1949,(N1949:P1949,Q1949:AE1949)),0)</f>
        <v>0</v>
      </c>
      <c r="AK1949" s="2">
        <f t="shared" si="723"/>
        <v>4.8449612403100775E-3</v>
      </c>
      <c r="AL1949" s="2">
        <f t="shared" si="724"/>
        <v>0</v>
      </c>
      <c r="AM1949" s="2">
        <f t="shared" si="725"/>
        <v>0</v>
      </c>
      <c r="AN1949" s="2">
        <f t="shared" si="726"/>
        <v>0</v>
      </c>
      <c r="AP1949" t="s">
        <v>1322</v>
      </c>
      <c r="AQ1949" t="s">
        <v>162</v>
      </c>
      <c r="AR1949">
        <v>1</v>
      </c>
      <c r="AT1949" s="97">
        <v>46</v>
      </c>
      <c r="AU1949" s="99">
        <v>21</v>
      </c>
      <c r="AV1949" s="103">
        <f t="shared" si="715"/>
        <v>46021</v>
      </c>
      <c r="AX1949" s="7" t="s">
        <v>1370</v>
      </c>
      <c r="BE1949" t="s">
        <v>541</v>
      </c>
    </row>
    <row r="1950" spans="1:57" hidden="1" outlineLevel="1">
      <c r="A1950" t="s">
        <v>1269</v>
      </c>
      <c r="B1950" t="s">
        <v>162</v>
      </c>
      <c r="C1950" s="1">
        <f t="shared" si="718"/>
        <v>4107</v>
      </c>
      <c r="D1950" s="7">
        <f>IF(N1950&gt;0, RANK(N1950,(N1950:P1950,Q1950:AE1950)),0)</f>
        <v>1</v>
      </c>
      <c r="E1950" s="7">
        <f>IF(O1950&gt;0,RANK(O1950,(N1950:P1950,Q1950:AE1950)),0)</f>
        <v>2</v>
      </c>
      <c r="F1950" s="7">
        <f>IF(P1950&gt;0,RANK(P1950,(N1950:P1950,Q1950:AE1950)),0)</f>
        <v>3</v>
      </c>
      <c r="G1950" s="1">
        <f t="shared" si="716"/>
        <v>1613</v>
      </c>
      <c r="H1950" s="2">
        <f t="shared" si="717"/>
        <v>0.39274409544679817</v>
      </c>
      <c r="I1950" s="2"/>
      <c r="J1950" s="2">
        <f t="shared" si="719"/>
        <v>0.68809349890430971</v>
      </c>
      <c r="K1950" s="2">
        <f t="shared" si="720"/>
        <v>0.29534940345751154</v>
      </c>
      <c r="L1950" s="2">
        <f t="shared" si="721"/>
        <v>9.0090090090090089E-3</v>
      </c>
      <c r="M1950" s="2">
        <f t="shared" si="722"/>
        <v>7.5480886291697438E-3</v>
      </c>
      <c r="N1950" s="59">
        <v>2826</v>
      </c>
      <c r="O1950" s="59">
        <v>1213</v>
      </c>
      <c r="P1950" s="59">
        <v>37</v>
      </c>
      <c r="Q1950" s="124">
        <v>31</v>
      </c>
      <c r="R1950" s="124"/>
      <c r="S1950" s="124"/>
      <c r="T1950" s="124"/>
      <c r="U1950" s="59"/>
      <c r="V1950" s="59"/>
      <c r="W1950" s="59"/>
      <c r="X1950" s="59"/>
      <c r="Y1950" s="59"/>
      <c r="Z1950" s="59"/>
      <c r="AA1950" s="59"/>
      <c r="AB1950" s="59"/>
      <c r="AC1950" s="59"/>
      <c r="AD1950" s="59"/>
      <c r="AE1950" s="59"/>
      <c r="AG1950" s="7">
        <f>IF(Q1950&gt;0,RANK(Q1950,(N1950:P1950,Q1950:AE1950)),0)</f>
        <v>4</v>
      </c>
      <c r="AH1950" s="7">
        <f>IF(R1950&gt;0,RANK(R1950,(N1950:P1950,Q1950:AE1950)),0)</f>
        <v>0</v>
      </c>
      <c r="AI1950" s="7">
        <f>IF(T1950&gt;0,RANK(T1950,(N1950:P1950,Q1950:AE1950)),0)</f>
        <v>0</v>
      </c>
      <c r="AJ1950" s="7">
        <f>IF(S1950&gt;0,RANK(S1950,(N1950:P1950,Q1950:AE1950)),0)</f>
        <v>0</v>
      </c>
      <c r="AK1950" s="2">
        <f t="shared" si="723"/>
        <v>7.5480886291697099E-3</v>
      </c>
      <c r="AL1950" s="2">
        <f t="shared" si="724"/>
        <v>0</v>
      </c>
      <c r="AM1950" s="2">
        <f t="shared" si="725"/>
        <v>0</v>
      </c>
      <c r="AN1950" s="2">
        <f t="shared" si="726"/>
        <v>0</v>
      </c>
      <c r="AP1950" t="s">
        <v>1269</v>
      </c>
      <c r="AQ1950" t="s">
        <v>162</v>
      </c>
      <c r="AR1950">
        <v>1</v>
      </c>
      <c r="AT1950" s="97">
        <v>46</v>
      </c>
      <c r="AU1950" s="99">
        <v>23</v>
      </c>
      <c r="AV1950" s="103">
        <f t="shared" si="715"/>
        <v>46023</v>
      </c>
      <c r="AX1950" s="7" t="s">
        <v>1370</v>
      </c>
      <c r="BE1950" t="s">
        <v>2005</v>
      </c>
    </row>
    <row r="1951" spans="1:57" hidden="1" outlineLevel="1">
      <c r="A1951" t="s">
        <v>601</v>
      </c>
      <c r="B1951" t="s">
        <v>162</v>
      </c>
      <c r="C1951" s="1">
        <f t="shared" si="718"/>
        <v>2355</v>
      </c>
      <c r="D1951" s="7">
        <f>IF(N1951&gt;0, RANK(N1951,(N1951:P1951,Q1951:AE1951)),0)</f>
        <v>1</v>
      </c>
      <c r="E1951" s="7">
        <f>IF(O1951&gt;0,RANK(O1951,(N1951:P1951,Q1951:AE1951)),0)</f>
        <v>2</v>
      </c>
      <c r="F1951" s="7">
        <f>IF(P1951&gt;0,RANK(P1951,(N1951:P1951,Q1951:AE1951)),0)</f>
        <v>3</v>
      </c>
      <c r="G1951" s="1">
        <f t="shared" si="716"/>
        <v>809</v>
      </c>
      <c r="H1951" s="2">
        <f t="shared" si="717"/>
        <v>0.34352441613588108</v>
      </c>
      <c r="I1951" s="2"/>
      <c r="J1951" s="2">
        <f t="shared" si="719"/>
        <v>0.65690021231422502</v>
      </c>
      <c r="K1951" s="2">
        <f t="shared" si="720"/>
        <v>0.31337579617834393</v>
      </c>
      <c r="L1951" s="2">
        <f t="shared" si="721"/>
        <v>1.5286624203821656E-2</v>
      </c>
      <c r="M1951" s="2">
        <f t="shared" si="722"/>
        <v>1.4437367303609391E-2</v>
      </c>
      <c r="N1951" s="59">
        <v>1547</v>
      </c>
      <c r="O1951" s="59">
        <v>738</v>
      </c>
      <c r="P1951" s="59">
        <v>36</v>
      </c>
      <c r="Q1951" s="124">
        <v>34</v>
      </c>
      <c r="R1951" s="124"/>
      <c r="S1951" s="124"/>
      <c r="T1951" s="124"/>
      <c r="U1951" s="59"/>
      <c r="V1951" s="59"/>
      <c r="W1951" s="59"/>
      <c r="X1951" s="59"/>
      <c r="Y1951" s="59"/>
      <c r="Z1951" s="59"/>
      <c r="AA1951" s="59"/>
      <c r="AB1951" s="59"/>
      <c r="AC1951" s="59"/>
      <c r="AD1951" s="59"/>
      <c r="AE1951" s="59"/>
      <c r="AG1951" s="7">
        <f>IF(Q1951&gt;0,RANK(Q1951,(N1951:P1951,Q1951:AE1951)),0)</f>
        <v>4</v>
      </c>
      <c r="AH1951" s="7">
        <f>IF(R1951&gt;0,RANK(R1951,(N1951:P1951,Q1951:AE1951)),0)</f>
        <v>0</v>
      </c>
      <c r="AI1951" s="7">
        <f>IF(T1951&gt;0,RANK(T1951,(N1951:P1951,Q1951:AE1951)),0)</f>
        <v>0</v>
      </c>
      <c r="AJ1951" s="7">
        <f>IF(S1951&gt;0,RANK(S1951,(N1951:P1951,Q1951:AE1951)),0)</f>
        <v>0</v>
      </c>
      <c r="AK1951" s="2">
        <f t="shared" si="723"/>
        <v>1.4437367303609342E-2</v>
      </c>
      <c r="AL1951" s="2">
        <f t="shared" si="724"/>
        <v>0</v>
      </c>
      <c r="AM1951" s="2">
        <f t="shared" si="725"/>
        <v>0</v>
      </c>
      <c r="AN1951" s="2">
        <f t="shared" si="726"/>
        <v>0</v>
      </c>
      <c r="AP1951" t="s">
        <v>601</v>
      </c>
      <c r="AQ1951" t="s">
        <v>162</v>
      </c>
      <c r="AR1951">
        <v>1</v>
      </c>
      <c r="AT1951" s="97">
        <v>46</v>
      </c>
      <c r="AU1951" s="99">
        <v>25</v>
      </c>
      <c r="AV1951" s="103">
        <f t="shared" si="715"/>
        <v>46025</v>
      </c>
      <c r="AX1951" s="7" t="s">
        <v>1370</v>
      </c>
      <c r="BE1951" t="s">
        <v>541</v>
      </c>
    </row>
    <row r="1952" spans="1:57" hidden="1" outlineLevel="1">
      <c r="A1952" t="s">
        <v>958</v>
      </c>
      <c r="B1952" t="s">
        <v>162</v>
      </c>
      <c r="C1952" s="1">
        <f t="shared" si="718"/>
        <v>5986</v>
      </c>
      <c r="D1952" s="7">
        <f>IF(N1952&gt;0, RANK(N1952,(N1952:P1952,Q1952:AE1952)),0)</f>
        <v>1</v>
      </c>
      <c r="E1952" s="7">
        <f>IF(O1952&gt;0,RANK(O1952,(N1952:P1952,Q1952:AE1952)),0)</f>
        <v>2</v>
      </c>
      <c r="F1952" s="7">
        <f>IF(P1952&gt;0,RANK(P1952,(N1952:P1952,Q1952:AE1952)),0)</f>
        <v>4</v>
      </c>
      <c r="G1952" s="1">
        <f t="shared" si="716"/>
        <v>2835</v>
      </c>
      <c r="H1952" s="2">
        <f t="shared" si="717"/>
        <v>0.4736050785165386</v>
      </c>
      <c r="I1952" s="2"/>
      <c r="J1952" s="2">
        <f t="shared" si="719"/>
        <v>0.72134981623788841</v>
      </c>
      <c r="K1952" s="2">
        <f t="shared" si="720"/>
        <v>0.24774473772134981</v>
      </c>
      <c r="L1952" s="2">
        <f t="shared" si="721"/>
        <v>1.3698630136986301E-2</v>
      </c>
      <c r="M1952" s="2">
        <f t="shared" si="722"/>
        <v>1.7206815903775485E-2</v>
      </c>
      <c r="N1952" s="59">
        <v>4318</v>
      </c>
      <c r="O1952" s="59">
        <v>1483</v>
      </c>
      <c r="P1952" s="59">
        <v>82</v>
      </c>
      <c r="Q1952" s="124">
        <v>103</v>
      </c>
      <c r="R1952" s="124"/>
      <c r="S1952" s="124"/>
      <c r="T1952" s="124"/>
      <c r="U1952" s="59"/>
      <c r="V1952" s="59"/>
      <c r="W1952" s="59"/>
      <c r="X1952" s="59"/>
      <c r="Y1952" s="59"/>
      <c r="Z1952" s="59"/>
      <c r="AA1952" s="59"/>
      <c r="AB1952" s="59"/>
      <c r="AC1952" s="59"/>
      <c r="AD1952" s="59"/>
      <c r="AE1952" s="59"/>
      <c r="AG1952" s="7">
        <f>IF(Q1952&gt;0,RANK(Q1952,(N1952:P1952,Q1952:AE1952)),0)</f>
        <v>3</v>
      </c>
      <c r="AH1952" s="7">
        <f>IF(R1952&gt;0,RANK(R1952,(N1952:P1952,Q1952:AE1952)),0)</f>
        <v>0</v>
      </c>
      <c r="AI1952" s="7">
        <f>IF(T1952&gt;0,RANK(T1952,(N1952:P1952,Q1952:AE1952)),0)</f>
        <v>0</v>
      </c>
      <c r="AJ1952" s="7">
        <f>IF(S1952&gt;0,RANK(S1952,(N1952:P1952,Q1952:AE1952)),0)</f>
        <v>0</v>
      </c>
      <c r="AK1952" s="2">
        <f t="shared" si="723"/>
        <v>1.7206815903775475E-2</v>
      </c>
      <c r="AL1952" s="2">
        <f t="shared" si="724"/>
        <v>0</v>
      </c>
      <c r="AM1952" s="2">
        <f t="shared" si="725"/>
        <v>0</v>
      </c>
      <c r="AN1952" s="2">
        <f t="shared" si="726"/>
        <v>0</v>
      </c>
      <c r="AP1952" t="s">
        <v>958</v>
      </c>
      <c r="AQ1952" t="s">
        <v>162</v>
      </c>
      <c r="AR1952">
        <v>1</v>
      </c>
      <c r="AT1952" s="97">
        <v>46</v>
      </c>
      <c r="AU1952" s="99">
        <v>27</v>
      </c>
      <c r="AV1952" s="103">
        <f t="shared" si="715"/>
        <v>46027</v>
      </c>
      <c r="AX1952" s="7" t="s">
        <v>1370</v>
      </c>
      <c r="BE1952" t="s">
        <v>2005</v>
      </c>
    </row>
    <row r="1953" spans="1:57" hidden="1" outlineLevel="1">
      <c r="A1953" t="s">
        <v>1793</v>
      </c>
      <c r="B1953" t="s">
        <v>162</v>
      </c>
      <c r="C1953" s="1">
        <f t="shared" si="718"/>
        <v>10926</v>
      </c>
      <c r="D1953" s="7">
        <f>IF(N1953&gt;0, RANK(N1953,(N1953:P1953,Q1953:AE1953)),0)</f>
        <v>1</v>
      </c>
      <c r="E1953" s="7">
        <f>IF(O1953&gt;0,RANK(O1953,(N1953:P1953,Q1953:AE1953)),0)</f>
        <v>2</v>
      </c>
      <c r="F1953" s="7">
        <f>IF(P1953&gt;0,RANK(P1953,(N1953:P1953,Q1953:AE1953)),0)</f>
        <v>3</v>
      </c>
      <c r="G1953" s="1">
        <f t="shared" si="716"/>
        <v>3156</v>
      </c>
      <c r="H1953" s="2">
        <f t="shared" si="717"/>
        <v>0.28885227896760024</v>
      </c>
      <c r="I1953" s="2"/>
      <c r="J1953" s="2">
        <f t="shared" si="719"/>
        <v>0.63225334065531757</v>
      </c>
      <c r="K1953" s="2">
        <f t="shared" si="720"/>
        <v>0.34340106168771739</v>
      </c>
      <c r="L1953" s="2">
        <f t="shared" si="721"/>
        <v>1.5650741350906095E-2</v>
      </c>
      <c r="M1953" s="2">
        <f t="shared" si="722"/>
        <v>8.6948563060589394E-3</v>
      </c>
      <c r="N1953" s="59">
        <v>6908</v>
      </c>
      <c r="O1953" s="59">
        <v>3752</v>
      </c>
      <c r="P1953" s="59">
        <v>171</v>
      </c>
      <c r="Q1953" s="124">
        <v>95</v>
      </c>
      <c r="R1953" s="124"/>
      <c r="S1953" s="124"/>
      <c r="T1953" s="124"/>
      <c r="U1953" s="59"/>
      <c r="V1953" s="59"/>
      <c r="W1953" s="59"/>
      <c r="X1953" s="59"/>
      <c r="Y1953" s="59"/>
      <c r="Z1953" s="59"/>
      <c r="AA1953" s="59"/>
      <c r="AB1953" s="59"/>
      <c r="AC1953" s="59"/>
      <c r="AD1953" s="59"/>
      <c r="AE1953" s="59"/>
      <c r="AG1953" s="7">
        <f>IF(Q1953&gt;0,RANK(Q1953,(N1953:P1953,Q1953:AE1953)),0)</f>
        <v>4</v>
      </c>
      <c r="AH1953" s="7">
        <f>IF(R1953&gt;0,RANK(R1953,(N1953:P1953,Q1953:AE1953)),0)</f>
        <v>0</v>
      </c>
      <c r="AI1953" s="7">
        <f>IF(T1953&gt;0,RANK(T1953,(N1953:P1953,Q1953:AE1953)),0)</f>
        <v>0</v>
      </c>
      <c r="AJ1953" s="7">
        <f>IF(S1953&gt;0,RANK(S1953,(N1953:P1953,Q1953:AE1953)),0)</f>
        <v>0</v>
      </c>
      <c r="AK1953" s="2">
        <f t="shared" si="723"/>
        <v>8.6948563060589412E-3</v>
      </c>
      <c r="AL1953" s="2">
        <f t="shared" si="724"/>
        <v>0</v>
      </c>
      <c r="AM1953" s="2">
        <f t="shared" si="725"/>
        <v>0</v>
      </c>
      <c r="AN1953" s="2">
        <f t="shared" si="726"/>
        <v>0</v>
      </c>
      <c r="AP1953" t="s">
        <v>1793</v>
      </c>
      <c r="AQ1953" t="s">
        <v>162</v>
      </c>
      <c r="AR1953">
        <v>1</v>
      </c>
      <c r="AT1953" s="97">
        <v>46</v>
      </c>
      <c r="AU1953" s="99">
        <v>29</v>
      </c>
      <c r="AV1953" s="103">
        <f t="shared" si="715"/>
        <v>46029</v>
      </c>
      <c r="AX1953" s="7" t="s">
        <v>1370</v>
      </c>
      <c r="BE1953" t="s">
        <v>2005</v>
      </c>
    </row>
    <row r="1954" spans="1:57" hidden="1" outlineLevel="1">
      <c r="A1954" t="s">
        <v>1828</v>
      </c>
      <c r="B1954" t="s">
        <v>162</v>
      </c>
      <c r="C1954" s="1">
        <f t="shared" si="718"/>
        <v>1211</v>
      </c>
      <c r="D1954" s="7">
        <f>IF(N1954&gt;0, RANK(N1954,(N1954:P1954,Q1954:AE1954)),0)</f>
        <v>1</v>
      </c>
      <c r="E1954" s="7">
        <f>IF(O1954&gt;0,RANK(O1954,(N1954:P1954,Q1954:AE1954)),0)</f>
        <v>2</v>
      </c>
      <c r="F1954" s="7">
        <f>IF(P1954&gt;0,RANK(P1954,(N1954:P1954,Q1954:AE1954)),0)</f>
        <v>4</v>
      </c>
      <c r="G1954" s="1">
        <f t="shared" si="716"/>
        <v>87</v>
      </c>
      <c r="H1954" s="2">
        <f t="shared" si="717"/>
        <v>7.1841453344343512E-2</v>
      </c>
      <c r="I1954" s="2"/>
      <c r="J1954" s="2">
        <f t="shared" si="719"/>
        <v>0.51279933938893474</v>
      </c>
      <c r="K1954" s="2">
        <f t="shared" si="720"/>
        <v>0.44095788604459124</v>
      </c>
      <c r="L1954" s="2">
        <f t="shared" si="721"/>
        <v>1.8992568125516102E-2</v>
      </c>
      <c r="M1954" s="2">
        <f t="shared" si="722"/>
        <v>2.7250206440957919E-2</v>
      </c>
      <c r="N1954" s="59">
        <v>621</v>
      </c>
      <c r="O1954" s="59">
        <v>534</v>
      </c>
      <c r="P1954" s="59">
        <v>23</v>
      </c>
      <c r="Q1954" s="124">
        <v>33</v>
      </c>
      <c r="R1954" s="124"/>
      <c r="S1954" s="124"/>
      <c r="T1954" s="124"/>
      <c r="U1954" s="59"/>
      <c r="V1954" s="59"/>
      <c r="W1954" s="59"/>
      <c r="X1954" s="59"/>
      <c r="Y1954" s="59"/>
      <c r="Z1954" s="59"/>
      <c r="AA1954" s="59"/>
      <c r="AB1954" s="59"/>
      <c r="AC1954" s="59"/>
      <c r="AD1954" s="59"/>
      <c r="AE1954" s="59"/>
      <c r="AG1954" s="7">
        <f>IF(Q1954&gt;0,RANK(Q1954,(N1954:P1954,Q1954:AE1954)),0)</f>
        <v>3</v>
      </c>
      <c r="AH1954" s="7">
        <f>IF(R1954&gt;0,RANK(R1954,(N1954:P1954,Q1954:AE1954)),0)</f>
        <v>0</v>
      </c>
      <c r="AI1954" s="7">
        <f>IF(T1954&gt;0,RANK(T1954,(N1954:P1954,Q1954:AE1954)),0)</f>
        <v>0</v>
      </c>
      <c r="AJ1954" s="7">
        <f>IF(S1954&gt;0,RANK(S1954,(N1954:P1954,Q1954:AE1954)),0)</f>
        <v>0</v>
      </c>
      <c r="AK1954" s="2">
        <f t="shared" si="723"/>
        <v>2.7250206440957887E-2</v>
      </c>
      <c r="AL1954" s="2">
        <f t="shared" si="724"/>
        <v>0</v>
      </c>
      <c r="AM1954" s="2">
        <f t="shared" si="725"/>
        <v>0</v>
      </c>
      <c r="AN1954" s="2">
        <f t="shared" si="726"/>
        <v>0</v>
      </c>
      <c r="AP1954" t="s">
        <v>1828</v>
      </c>
      <c r="AQ1954" t="s">
        <v>162</v>
      </c>
      <c r="AR1954">
        <v>1</v>
      </c>
      <c r="AT1954" s="97">
        <v>46</v>
      </c>
      <c r="AU1954" s="99">
        <v>31</v>
      </c>
      <c r="AV1954" s="103">
        <f t="shared" ref="AV1954:AV2005" si="727">1000*AT1954+AU1954</f>
        <v>46031</v>
      </c>
      <c r="AX1954" s="7" t="s">
        <v>1370</v>
      </c>
      <c r="BE1954" t="s">
        <v>541</v>
      </c>
    </row>
    <row r="1955" spans="1:57" hidden="1" outlineLevel="1">
      <c r="A1955" t="s">
        <v>302</v>
      </c>
      <c r="B1955" t="s">
        <v>162</v>
      </c>
      <c r="C1955" s="1">
        <f t="shared" si="718"/>
        <v>3337</v>
      </c>
      <c r="D1955" s="7">
        <f>IF(N1955&gt;0, RANK(N1955,(N1955:P1955,Q1955:AE1955)),0)</f>
        <v>1</v>
      </c>
      <c r="E1955" s="7">
        <f>IF(O1955&gt;0,RANK(O1955,(N1955:P1955,Q1955:AE1955)),0)</f>
        <v>2</v>
      </c>
      <c r="F1955" s="7">
        <f>IF(P1955&gt;0,RANK(P1955,(N1955:P1955,Q1955:AE1955)),0)</f>
        <v>4</v>
      </c>
      <c r="G1955" s="1">
        <f t="shared" si="716"/>
        <v>606</v>
      </c>
      <c r="H1955" s="2">
        <f t="shared" si="717"/>
        <v>0.18160023973629008</v>
      </c>
      <c r="I1955" s="2"/>
      <c r="J1955" s="2">
        <f t="shared" si="719"/>
        <v>0.57027270002996699</v>
      </c>
      <c r="K1955" s="2">
        <f t="shared" si="720"/>
        <v>0.38867246029367697</v>
      </c>
      <c r="L1955" s="2">
        <f t="shared" si="721"/>
        <v>1.0188792328438718E-2</v>
      </c>
      <c r="M1955" s="2">
        <f t="shared" si="722"/>
        <v>3.0866047347917321E-2</v>
      </c>
      <c r="N1955" s="59">
        <v>1903</v>
      </c>
      <c r="O1955" s="59">
        <v>1297</v>
      </c>
      <c r="P1955" s="59">
        <v>34</v>
      </c>
      <c r="Q1955" s="124">
        <v>103</v>
      </c>
      <c r="R1955" s="124"/>
      <c r="S1955" s="124"/>
      <c r="T1955" s="124"/>
      <c r="U1955" s="59"/>
      <c r="V1955" s="59"/>
      <c r="W1955" s="59"/>
      <c r="X1955" s="59"/>
      <c r="Y1955" s="59"/>
      <c r="Z1955" s="59"/>
      <c r="AA1955" s="59"/>
      <c r="AB1955" s="59"/>
      <c r="AC1955" s="59"/>
      <c r="AD1955" s="59"/>
      <c r="AE1955" s="59"/>
      <c r="AG1955" s="7">
        <f>IF(Q1955&gt;0,RANK(Q1955,(N1955:P1955,Q1955:AE1955)),0)</f>
        <v>3</v>
      </c>
      <c r="AH1955" s="7">
        <f>IF(R1955&gt;0,RANK(R1955,(N1955:P1955,Q1955:AE1955)),0)</f>
        <v>0</v>
      </c>
      <c r="AI1955" s="7">
        <f>IF(T1955&gt;0,RANK(T1955,(N1955:P1955,Q1955:AE1955)),0)</f>
        <v>0</v>
      </c>
      <c r="AJ1955" s="7">
        <f>IF(S1955&gt;0,RANK(S1955,(N1955:P1955,Q1955:AE1955)),0)</f>
        <v>0</v>
      </c>
      <c r="AK1955" s="2">
        <f t="shared" si="723"/>
        <v>3.0866047347917289E-2</v>
      </c>
      <c r="AL1955" s="2">
        <f t="shared" si="724"/>
        <v>0</v>
      </c>
      <c r="AM1955" s="2">
        <f t="shared" si="725"/>
        <v>0</v>
      </c>
      <c r="AN1955" s="2">
        <f t="shared" si="726"/>
        <v>0</v>
      </c>
      <c r="AP1955" t="s">
        <v>302</v>
      </c>
      <c r="AQ1955" t="s">
        <v>162</v>
      </c>
      <c r="AR1955">
        <v>1</v>
      </c>
      <c r="AT1955" s="97">
        <v>46</v>
      </c>
      <c r="AU1955" s="99">
        <v>33</v>
      </c>
      <c r="AV1955" s="103">
        <f t="shared" si="727"/>
        <v>46033</v>
      </c>
      <c r="AX1955" s="7" t="s">
        <v>1370</v>
      </c>
      <c r="BE1955" t="s">
        <v>2006</v>
      </c>
    </row>
    <row r="1956" spans="1:57" hidden="1" outlineLevel="1">
      <c r="A1956" t="s">
        <v>951</v>
      </c>
      <c r="B1956" t="s">
        <v>162</v>
      </c>
      <c r="C1956" s="1">
        <f t="shared" si="718"/>
        <v>8120</v>
      </c>
      <c r="D1956" s="7">
        <f>IF(N1956&gt;0, RANK(N1956,(N1956:P1956,Q1956:AE1956)),0)</f>
        <v>1</v>
      </c>
      <c r="E1956" s="7">
        <f>IF(O1956&gt;0,RANK(O1956,(N1956:P1956,Q1956:AE1956)),0)</f>
        <v>2</v>
      </c>
      <c r="F1956" s="7">
        <f>IF(P1956&gt;0,RANK(P1956,(N1956:P1956,Q1956:AE1956)),0)</f>
        <v>4</v>
      </c>
      <c r="G1956" s="1">
        <f t="shared" si="716"/>
        <v>2957</v>
      </c>
      <c r="H1956" s="2">
        <f t="shared" si="717"/>
        <v>0.36416256157635468</v>
      </c>
      <c r="I1956" s="2"/>
      <c r="J1956" s="2">
        <f t="shared" si="719"/>
        <v>0.6732758620689655</v>
      </c>
      <c r="K1956" s="2">
        <f t="shared" si="720"/>
        <v>0.30911330049261082</v>
      </c>
      <c r="L1956" s="2">
        <f t="shared" si="721"/>
        <v>8.1280788177339903E-3</v>
      </c>
      <c r="M1956" s="2">
        <f t="shared" si="722"/>
        <v>9.4827586206896863E-3</v>
      </c>
      <c r="N1956" s="59">
        <v>5467</v>
      </c>
      <c r="O1956" s="59">
        <v>2510</v>
      </c>
      <c r="P1956" s="59">
        <v>66</v>
      </c>
      <c r="Q1956" s="124">
        <v>77</v>
      </c>
      <c r="R1956" s="124"/>
      <c r="S1956" s="124"/>
      <c r="T1956" s="124"/>
      <c r="U1956" s="59"/>
      <c r="V1956" s="59"/>
      <c r="W1956" s="59"/>
      <c r="X1956" s="59"/>
      <c r="Y1956" s="59"/>
      <c r="Z1956" s="59"/>
      <c r="AA1956" s="59"/>
      <c r="AB1956" s="59"/>
      <c r="AC1956" s="59"/>
      <c r="AD1956" s="59"/>
      <c r="AE1956" s="59"/>
      <c r="AG1956" s="7">
        <f>IF(Q1956&gt;0,RANK(Q1956,(N1956:P1956,Q1956:AE1956)),0)</f>
        <v>3</v>
      </c>
      <c r="AH1956" s="7">
        <f>IF(R1956&gt;0,RANK(R1956,(N1956:P1956,Q1956:AE1956)),0)</f>
        <v>0</v>
      </c>
      <c r="AI1956" s="7">
        <f>IF(T1956&gt;0,RANK(T1956,(N1956:P1956,Q1956:AE1956)),0)</f>
        <v>0</v>
      </c>
      <c r="AJ1956" s="7">
        <f>IF(S1956&gt;0,RANK(S1956,(N1956:P1956,Q1956:AE1956)),0)</f>
        <v>0</v>
      </c>
      <c r="AK1956" s="2">
        <f t="shared" si="723"/>
        <v>9.482758620689655E-3</v>
      </c>
      <c r="AL1956" s="2">
        <f t="shared" si="724"/>
        <v>0</v>
      </c>
      <c r="AM1956" s="2">
        <f t="shared" si="725"/>
        <v>0</v>
      </c>
      <c r="AN1956" s="2">
        <f t="shared" si="726"/>
        <v>0</v>
      </c>
      <c r="AP1956" t="s">
        <v>951</v>
      </c>
      <c r="AQ1956" t="s">
        <v>162</v>
      </c>
      <c r="AR1956">
        <v>1</v>
      </c>
      <c r="AT1956" s="97">
        <v>46</v>
      </c>
      <c r="AU1956" s="99">
        <v>35</v>
      </c>
      <c r="AV1956" s="103">
        <f t="shared" si="727"/>
        <v>46035</v>
      </c>
      <c r="AX1956" s="7" t="s">
        <v>1370</v>
      </c>
      <c r="BE1956" t="s">
        <v>2005</v>
      </c>
    </row>
    <row r="1957" spans="1:57" hidden="1" outlineLevel="1">
      <c r="A1957" t="s">
        <v>134</v>
      </c>
      <c r="B1957" t="s">
        <v>162</v>
      </c>
      <c r="C1957" s="1">
        <f t="shared" si="718"/>
        <v>3680</v>
      </c>
      <c r="D1957" s="7">
        <f>IF(N1957&gt;0, RANK(N1957,(N1957:P1957,Q1957:AE1957)),0)</f>
        <v>1</v>
      </c>
      <c r="E1957" s="7">
        <f>IF(O1957&gt;0,RANK(O1957,(N1957:P1957,Q1957:AE1957)),0)</f>
        <v>2</v>
      </c>
      <c r="F1957" s="7">
        <f>IF(P1957&gt;0,RANK(P1957,(N1957:P1957,Q1957:AE1957)),0)</f>
        <v>3</v>
      </c>
      <c r="G1957" s="1">
        <f t="shared" si="716"/>
        <v>1605</v>
      </c>
      <c r="H1957" s="2">
        <f t="shared" si="717"/>
        <v>0.43614130434782611</v>
      </c>
      <c r="I1957" s="2"/>
      <c r="J1957" s="2">
        <f t="shared" si="719"/>
        <v>0.7057065217391304</v>
      </c>
      <c r="K1957" s="2">
        <f t="shared" si="720"/>
        <v>0.26956521739130435</v>
      </c>
      <c r="L1957" s="2">
        <f t="shared" si="721"/>
        <v>1.7663043478260868E-2</v>
      </c>
      <c r="M1957" s="2">
        <f t="shared" si="722"/>
        <v>7.0652173913043868E-3</v>
      </c>
      <c r="N1957" s="59">
        <v>2597</v>
      </c>
      <c r="O1957" s="59">
        <v>992</v>
      </c>
      <c r="P1957" s="59">
        <v>65</v>
      </c>
      <c r="Q1957" s="124">
        <v>26</v>
      </c>
      <c r="R1957" s="124"/>
      <c r="S1957" s="124"/>
      <c r="T1957" s="124"/>
      <c r="U1957" s="59"/>
      <c r="V1957" s="59"/>
      <c r="W1957" s="59"/>
      <c r="X1957" s="59"/>
      <c r="Y1957" s="59"/>
      <c r="Z1957" s="59"/>
      <c r="AA1957" s="59"/>
      <c r="AB1957" s="59"/>
      <c r="AC1957" s="59"/>
      <c r="AD1957" s="59"/>
      <c r="AE1957" s="59"/>
      <c r="AG1957" s="7">
        <f>IF(Q1957&gt;0,RANK(Q1957,(N1957:P1957,Q1957:AE1957)),0)</f>
        <v>4</v>
      </c>
      <c r="AH1957" s="7">
        <f>IF(R1957&gt;0,RANK(R1957,(N1957:P1957,Q1957:AE1957)),0)</f>
        <v>0</v>
      </c>
      <c r="AI1957" s="7">
        <f>IF(T1957&gt;0,RANK(T1957,(N1957:P1957,Q1957:AE1957)),0)</f>
        <v>0</v>
      </c>
      <c r="AJ1957" s="7">
        <f>IF(S1957&gt;0,RANK(S1957,(N1957:P1957,Q1957:AE1957)),0)</f>
        <v>0</v>
      </c>
      <c r="AK1957" s="2">
        <f t="shared" si="723"/>
        <v>7.0652173913043478E-3</v>
      </c>
      <c r="AL1957" s="2">
        <f t="shared" si="724"/>
        <v>0</v>
      </c>
      <c r="AM1957" s="2">
        <f t="shared" si="725"/>
        <v>0</v>
      </c>
      <c r="AN1957" s="2">
        <f t="shared" si="726"/>
        <v>0</v>
      </c>
      <c r="AP1957" t="s">
        <v>134</v>
      </c>
      <c r="AQ1957" t="s">
        <v>162</v>
      </c>
      <c r="AR1957">
        <v>1</v>
      </c>
      <c r="AT1957" s="97">
        <v>46</v>
      </c>
      <c r="AU1957" s="99">
        <v>37</v>
      </c>
      <c r="AV1957" s="103">
        <f t="shared" si="727"/>
        <v>46037</v>
      </c>
      <c r="AX1957" s="7" t="s">
        <v>1370</v>
      </c>
      <c r="BE1957" t="s">
        <v>541</v>
      </c>
    </row>
    <row r="1958" spans="1:57" hidden="1" outlineLevel="1">
      <c r="A1958" t="s">
        <v>1723</v>
      </c>
      <c r="B1958" t="s">
        <v>162</v>
      </c>
      <c r="C1958" s="1">
        <f t="shared" si="718"/>
        <v>2418</v>
      </c>
      <c r="D1958" s="7">
        <f>IF(N1958&gt;0, RANK(N1958,(N1958:P1958,Q1958:AE1958)),0)</f>
        <v>1</v>
      </c>
      <c r="E1958" s="7">
        <f>IF(O1958&gt;0,RANK(O1958,(N1958:P1958,Q1958:AE1958)),0)</f>
        <v>2</v>
      </c>
      <c r="F1958" s="7">
        <f>IF(P1958&gt;0,RANK(P1958,(N1958:P1958,Q1958:AE1958)),0)</f>
        <v>4</v>
      </c>
      <c r="G1958" s="1">
        <f t="shared" si="716"/>
        <v>841</v>
      </c>
      <c r="H1958" s="2">
        <f t="shared" si="717"/>
        <v>0.34780810587262201</v>
      </c>
      <c r="I1958" s="2"/>
      <c r="J1958" s="2">
        <f t="shared" si="719"/>
        <v>0.66087675765095122</v>
      </c>
      <c r="K1958" s="2">
        <f t="shared" si="720"/>
        <v>0.31306865177832921</v>
      </c>
      <c r="L1958" s="2">
        <f t="shared" si="721"/>
        <v>1.1166253101736972E-2</v>
      </c>
      <c r="M1958" s="2">
        <f t="shared" si="722"/>
        <v>1.4888337468982599E-2</v>
      </c>
      <c r="N1958" s="59">
        <v>1598</v>
      </c>
      <c r="O1958" s="59">
        <v>757</v>
      </c>
      <c r="P1958" s="59">
        <v>27</v>
      </c>
      <c r="Q1958" s="124">
        <v>36</v>
      </c>
      <c r="R1958" s="124"/>
      <c r="S1958" s="124"/>
      <c r="T1958" s="124"/>
      <c r="U1958" s="59"/>
      <c r="V1958" s="59"/>
      <c r="W1958" s="59"/>
      <c r="X1958" s="59"/>
      <c r="Y1958" s="59"/>
      <c r="Z1958" s="59"/>
      <c r="AA1958" s="59"/>
      <c r="AB1958" s="59"/>
      <c r="AC1958" s="59"/>
      <c r="AD1958" s="59"/>
      <c r="AE1958" s="59"/>
      <c r="AG1958" s="7">
        <f>IF(Q1958&gt;0,RANK(Q1958,(N1958:P1958,Q1958:AE1958)),0)</f>
        <v>3</v>
      </c>
      <c r="AH1958" s="7">
        <f>IF(R1958&gt;0,RANK(R1958,(N1958:P1958,Q1958:AE1958)),0)</f>
        <v>0</v>
      </c>
      <c r="AI1958" s="7">
        <f>IF(T1958&gt;0,RANK(T1958,(N1958:P1958,Q1958:AE1958)),0)</f>
        <v>0</v>
      </c>
      <c r="AJ1958" s="7">
        <f>IF(S1958&gt;0,RANK(S1958,(N1958:P1958,Q1958:AE1958)),0)</f>
        <v>0</v>
      </c>
      <c r="AK1958" s="2">
        <f t="shared" si="723"/>
        <v>1.488833746898263E-2</v>
      </c>
      <c r="AL1958" s="2">
        <f t="shared" si="724"/>
        <v>0</v>
      </c>
      <c r="AM1958" s="2">
        <f t="shared" si="725"/>
        <v>0</v>
      </c>
      <c r="AN1958" s="2">
        <f t="shared" si="726"/>
        <v>0</v>
      </c>
      <c r="AP1958" t="s">
        <v>1723</v>
      </c>
      <c r="AQ1958" t="s">
        <v>162</v>
      </c>
      <c r="AR1958">
        <v>1</v>
      </c>
      <c r="AT1958" s="97">
        <v>46</v>
      </c>
      <c r="AU1958" s="99">
        <v>39</v>
      </c>
      <c r="AV1958" s="103">
        <f t="shared" si="727"/>
        <v>46039</v>
      </c>
      <c r="AX1958" s="7" t="s">
        <v>1370</v>
      </c>
      <c r="BE1958" t="s">
        <v>2005</v>
      </c>
    </row>
    <row r="1959" spans="1:57" hidden="1" outlineLevel="1">
      <c r="A1959" t="s">
        <v>1325</v>
      </c>
      <c r="B1959" t="s">
        <v>162</v>
      </c>
      <c r="C1959" s="1">
        <f t="shared" si="718"/>
        <v>1723</v>
      </c>
      <c r="D1959" s="7">
        <f>IF(N1959&gt;0, RANK(N1959,(N1959:P1959,Q1959:AE1959)),0)</f>
        <v>1</v>
      </c>
      <c r="E1959" s="7">
        <f>IF(O1959&gt;0,RANK(O1959,(N1959:P1959,Q1959:AE1959)),0)</f>
        <v>2</v>
      </c>
      <c r="F1959" s="7">
        <f>IF(P1959&gt;0,RANK(P1959,(N1959:P1959,Q1959:AE1959)),0)</f>
        <v>4</v>
      </c>
      <c r="G1959" s="1">
        <f t="shared" si="716"/>
        <v>443</v>
      </c>
      <c r="H1959" s="2">
        <f t="shared" si="717"/>
        <v>0.257109692396982</v>
      </c>
      <c r="I1959" s="2"/>
      <c r="J1959" s="2">
        <f t="shared" si="719"/>
        <v>0.61810795124782358</v>
      </c>
      <c r="K1959" s="2">
        <f t="shared" si="720"/>
        <v>0.36099825885084158</v>
      </c>
      <c r="L1959" s="2">
        <f t="shared" si="721"/>
        <v>7.5449796865931515E-3</v>
      </c>
      <c r="M1959" s="2">
        <f t="shared" si="722"/>
        <v>1.3348810214741685E-2</v>
      </c>
      <c r="N1959" s="59">
        <v>1065</v>
      </c>
      <c r="O1959" s="59">
        <v>622</v>
      </c>
      <c r="P1959" s="59">
        <v>13</v>
      </c>
      <c r="Q1959" s="124">
        <v>23</v>
      </c>
      <c r="R1959" s="124"/>
      <c r="S1959" s="124"/>
      <c r="T1959" s="124"/>
      <c r="U1959" s="59"/>
      <c r="V1959" s="59"/>
      <c r="W1959" s="59"/>
      <c r="X1959" s="59"/>
      <c r="Y1959" s="59"/>
      <c r="Z1959" s="59"/>
      <c r="AA1959" s="59"/>
      <c r="AB1959" s="59"/>
      <c r="AC1959" s="59"/>
      <c r="AD1959" s="59"/>
      <c r="AE1959" s="59"/>
      <c r="AG1959" s="7">
        <f>IF(Q1959&gt;0,RANK(Q1959,(N1959:P1959,Q1959:AE1959)),0)</f>
        <v>3</v>
      </c>
      <c r="AH1959" s="7">
        <f>IF(R1959&gt;0,RANK(R1959,(N1959:P1959,Q1959:AE1959)),0)</f>
        <v>0</v>
      </c>
      <c r="AI1959" s="7">
        <f>IF(T1959&gt;0,RANK(T1959,(N1959:P1959,Q1959:AE1959)),0)</f>
        <v>0</v>
      </c>
      <c r="AJ1959" s="7">
        <f>IF(S1959&gt;0,RANK(S1959,(N1959:P1959,Q1959:AE1959)),0)</f>
        <v>0</v>
      </c>
      <c r="AK1959" s="2">
        <f t="shared" si="723"/>
        <v>1.3348810214741729E-2</v>
      </c>
      <c r="AL1959" s="2">
        <f t="shared" si="724"/>
        <v>0</v>
      </c>
      <c r="AM1959" s="2">
        <f t="shared" si="725"/>
        <v>0</v>
      </c>
      <c r="AN1959" s="2">
        <f t="shared" si="726"/>
        <v>0</v>
      </c>
      <c r="AP1959" t="s">
        <v>1325</v>
      </c>
      <c r="AQ1959" t="s">
        <v>162</v>
      </c>
      <c r="AR1959">
        <v>1</v>
      </c>
      <c r="AT1959" s="97">
        <v>46</v>
      </c>
      <c r="AU1959" s="99">
        <v>41</v>
      </c>
      <c r="AV1959" s="103">
        <f t="shared" si="727"/>
        <v>46041</v>
      </c>
      <c r="AX1959" s="7" t="s">
        <v>1370</v>
      </c>
      <c r="BE1959" t="s">
        <v>541</v>
      </c>
    </row>
    <row r="1960" spans="1:57" hidden="1" outlineLevel="1">
      <c r="A1960" t="s">
        <v>2236</v>
      </c>
      <c r="B1960" t="s">
        <v>162</v>
      </c>
      <c r="C1960" s="1">
        <f t="shared" si="718"/>
        <v>2056</v>
      </c>
      <c r="D1960" s="7">
        <f>IF(N1960&gt;0, RANK(N1960,(N1960:P1960,Q1960:AE1960)),0)</f>
        <v>1</v>
      </c>
      <c r="E1960" s="7">
        <f>IF(O1960&gt;0,RANK(O1960,(N1960:P1960,Q1960:AE1960)),0)</f>
        <v>2</v>
      </c>
      <c r="F1960" s="7">
        <f>IF(P1960&gt;0,RANK(P1960,(N1960:P1960,Q1960:AE1960)),0)</f>
        <v>3</v>
      </c>
      <c r="G1960" s="1">
        <f t="shared" si="716"/>
        <v>22</v>
      </c>
      <c r="H1960" s="2">
        <f t="shared" si="717"/>
        <v>1.0700389105058366E-2</v>
      </c>
      <c r="I1960" s="2"/>
      <c r="J1960" s="2">
        <f t="shared" si="719"/>
        <v>0.49659533073929962</v>
      </c>
      <c r="K1960" s="2">
        <f t="shared" si="720"/>
        <v>0.48589494163424124</v>
      </c>
      <c r="L1960" s="2">
        <f t="shared" si="721"/>
        <v>9.727626459143969E-3</v>
      </c>
      <c r="M1960" s="2">
        <f t="shared" si="722"/>
        <v>7.7821011673151683E-3</v>
      </c>
      <c r="N1960" s="59">
        <v>1021</v>
      </c>
      <c r="O1960" s="59">
        <v>999</v>
      </c>
      <c r="P1960" s="59">
        <v>20</v>
      </c>
      <c r="Q1960" s="124">
        <v>16</v>
      </c>
      <c r="R1960" s="124"/>
      <c r="S1960" s="124"/>
      <c r="T1960" s="124"/>
      <c r="U1960" s="59"/>
      <c r="V1960" s="59"/>
      <c r="W1960" s="59"/>
      <c r="X1960" s="59"/>
      <c r="Y1960" s="59"/>
      <c r="Z1960" s="59"/>
      <c r="AA1960" s="59"/>
      <c r="AB1960" s="59"/>
      <c r="AC1960" s="59"/>
      <c r="AD1960" s="59"/>
      <c r="AE1960" s="59"/>
      <c r="AG1960" s="7">
        <f>IF(Q1960&gt;0,RANK(Q1960,(N1960:P1960,Q1960:AE1960)),0)</f>
        <v>4</v>
      </c>
      <c r="AH1960" s="7">
        <f>IF(R1960&gt;0,RANK(R1960,(N1960:P1960,Q1960:AE1960)),0)</f>
        <v>0</v>
      </c>
      <c r="AI1960" s="7">
        <f>IF(T1960&gt;0,RANK(T1960,(N1960:P1960,Q1960:AE1960)),0)</f>
        <v>0</v>
      </c>
      <c r="AJ1960" s="7">
        <f>IF(S1960&gt;0,RANK(S1960,(N1960:P1960,Q1960:AE1960)),0)</f>
        <v>0</v>
      </c>
      <c r="AK1960" s="2">
        <f t="shared" si="723"/>
        <v>7.7821011673151752E-3</v>
      </c>
      <c r="AL1960" s="2">
        <f t="shared" si="724"/>
        <v>0</v>
      </c>
      <c r="AM1960" s="2">
        <f t="shared" si="725"/>
        <v>0</v>
      </c>
      <c r="AN1960" s="2">
        <f t="shared" si="726"/>
        <v>0</v>
      </c>
      <c r="AP1960" t="s">
        <v>2236</v>
      </c>
      <c r="AQ1960" t="s">
        <v>162</v>
      </c>
      <c r="AR1960">
        <v>1</v>
      </c>
      <c r="AT1960" s="97">
        <v>46</v>
      </c>
      <c r="AU1960" s="99">
        <v>43</v>
      </c>
      <c r="AV1960" s="103">
        <f t="shared" si="727"/>
        <v>46043</v>
      </c>
      <c r="AX1960" s="7" t="s">
        <v>1370</v>
      </c>
      <c r="BE1960" t="s">
        <v>2005</v>
      </c>
    </row>
    <row r="1961" spans="1:57" hidden="1" outlineLevel="1">
      <c r="A1961" t="s">
        <v>757</v>
      </c>
      <c r="B1961" t="s">
        <v>162</v>
      </c>
      <c r="C1961" s="1">
        <f t="shared" si="718"/>
        <v>2249</v>
      </c>
      <c r="D1961" s="7">
        <f>IF(N1961&gt;0, RANK(N1961,(N1961:P1961,Q1961:AE1961)),0)</f>
        <v>1</v>
      </c>
      <c r="E1961" s="7">
        <f>IF(O1961&gt;0,RANK(O1961,(N1961:P1961,Q1961:AE1961)),0)</f>
        <v>2</v>
      </c>
      <c r="F1961" s="7">
        <f>IF(P1961&gt;0,RANK(P1961,(N1961:P1961,Q1961:AE1961)),0)</f>
        <v>3</v>
      </c>
      <c r="G1961" s="1">
        <f t="shared" si="716"/>
        <v>867</v>
      </c>
      <c r="H1961" s="2">
        <f t="shared" si="717"/>
        <v>0.38550466874166295</v>
      </c>
      <c r="I1961" s="2"/>
      <c r="J1961" s="2">
        <f t="shared" si="719"/>
        <v>0.68030235660293459</v>
      </c>
      <c r="K1961" s="2">
        <f t="shared" si="720"/>
        <v>0.2947976878612717</v>
      </c>
      <c r="L1961" s="2">
        <f t="shared" si="721"/>
        <v>1.7341040462427744E-2</v>
      </c>
      <c r="M1961" s="2">
        <f t="shared" si="722"/>
        <v>7.5589150733659724E-3</v>
      </c>
      <c r="N1961" s="59">
        <v>1530</v>
      </c>
      <c r="O1961" s="59">
        <v>663</v>
      </c>
      <c r="P1961" s="59">
        <v>39</v>
      </c>
      <c r="Q1961" s="124">
        <v>17</v>
      </c>
      <c r="R1961" s="124"/>
      <c r="S1961" s="124"/>
      <c r="T1961" s="124"/>
      <c r="U1961" s="59"/>
      <c r="V1961" s="59"/>
      <c r="W1961" s="59"/>
      <c r="X1961" s="59"/>
      <c r="Y1961" s="59"/>
      <c r="Z1961" s="59"/>
      <c r="AA1961" s="59"/>
      <c r="AB1961" s="59"/>
      <c r="AC1961" s="59"/>
      <c r="AD1961" s="59"/>
      <c r="AE1961" s="59"/>
      <c r="AG1961" s="7">
        <f>IF(Q1961&gt;0,RANK(Q1961,(N1961:P1961,Q1961:AE1961)),0)</f>
        <v>4</v>
      </c>
      <c r="AH1961" s="7">
        <f>IF(R1961&gt;0,RANK(R1961,(N1961:P1961,Q1961:AE1961)),0)</f>
        <v>0</v>
      </c>
      <c r="AI1961" s="7">
        <f>IF(T1961&gt;0,RANK(T1961,(N1961:P1961,Q1961:AE1961)),0)</f>
        <v>0</v>
      </c>
      <c r="AJ1961" s="7">
        <f>IF(S1961&gt;0,RANK(S1961,(N1961:P1961,Q1961:AE1961)),0)</f>
        <v>0</v>
      </c>
      <c r="AK1961" s="2">
        <f t="shared" si="723"/>
        <v>7.5589150733659403E-3</v>
      </c>
      <c r="AL1961" s="2">
        <f t="shared" si="724"/>
        <v>0</v>
      </c>
      <c r="AM1961" s="2">
        <f t="shared" si="725"/>
        <v>0</v>
      </c>
      <c r="AN1961" s="2">
        <f t="shared" si="726"/>
        <v>0</v>
      </c>
      <c r="AP1961" t="s">
        <v>757</v>
      </c>
      <c r="AQ1961" t="s">
        <v>162</v>
      </c>
      <c r="AR1961">
        <v>1</v>
      </c>
      <c r="AT1961" s="97">
        <v>46</v>
      </c>
      <c r="AU1961" s="99">
        <v>45</v>
      </c>
      <c r="AV1961" s="103">
        <f t="shared" si="727"/>
        <v>46045</v>
      </c>
      <c r="AX1961" s="7" t="s">
        <v>1370</v>
      </c>
      <c r="BE1961" t="s">
        <v>2006</v>
      </c>
    </row>
    <row r="1962" spans="1:57" hidden="1" outlineLevel="1">
      <c r="A1962" t="s">
        <v>1004</v>
      </c>
      <c r="B1962" t="s">
        <v>162</v>
      </c>
      <c r="C1962" s="1">
        <f t="shared" si="718"/>
        <v>3706</v>
      </c>
      <c r="D1962" s="7">
        <f>IF(N1962&gt;0, RANK(N1962,(N1962:P1962,Q1962:AE1962)),0)</f>
        <v>1</v>
      </c>
      <c r="E1962" s="7">
        <f>IF(O1962&gt;0,RANK(O1962,(N1962:P1962,Q1962:AE1962)),0)</f>
        <v>2</v>
      </c>
      <c r="F1962" s="7">
        <f>IF(P1962&gt;0,RANK(P1962,(N1962:P1962,Q1962:AE1962)),0)</f>
        <v>4</v>
      </c>
      <c r="G1962" s="1">
        <f t="shared" si="716"/>
        <v>921</v>
      </c>
      <c r="H1962" s="2">
        <f t="shared" si="717"/>
        <v>0.2485159201295197</v>
      </c>
      <c r="I1962" s="2"/>
      <c r="J1962" s="2">
        <f t="shared" si="719"/>
        <v>0.60712358337830541</v>
      </c>
      <c r="K1962" s="2">
        <f t="shared" si="720"/>
        <v>0.35860766324878574</v>
      </c>
      <c r="L1962" s="2">
        <f t="shared" si="721"/>
        <v>8.094981111710739E-3</v>
      </c>
      <c r="M1962" s="2">
        <f t="shared" si="722"/>
        <v>2.6173772261198117E-2</v>
      </c>
      <c r="N1962" s="59">
        <v>2250</v>
      </c>
      <c r="O1962" s="59">
        <v>1329</v>
      </c>
      <c r="P1962" s="59">
        <v>30</v>
      </c>
      <c r="Q1962" s="124">
        <v>97</v>
      </c>
      <c r="R1962" s="124"/>
      <c r="S1962" s="124"/>
      <c r="T1962" s="124"/>
      <c r="U1962" s="59"/>
      <c r="V1962" s="59"/>
      <c r="W1962" s="59"/>
      <c r="X1962" s="59"/>
      <c r="Y1962" s="59"/>
      <c r="Z1962" s="59"/>
      <c r="AA1962" s="59"/>
      <c r="AB1962" s="59"/>
      <c r="AC1962" s="59"/>
      <c r="AD1962" s="59"/>
      <c r="AE1962" s="59"/>
      <c r="AG1962" s="7">
        <f>IF(Q1962&gt;0,RANK(Q1962,(N1962:P1962,Q1962:AE1962)),0)</f>
        <v>3</v>
      </c>
      <c r="AH1962" s="7">
        <f>IF(R1962&gt;0,RANK(R1962,(N1962:P1962,Q1962:AE1962)),0)</f>
        <v>0</v>
      </c>
      <c r="AI1962" s="7">
        <f>IF(T1962&gt;0,RANK(T1962,(N1962:P1962,Q1962:AE1962)),0)</f>
        <v>0</v>
      </c>
      <c r="AJ1962" s="7">
        <f>IF(S1962&gt;0,RANK(S1962,(N1962:P1962,Q1962:AE1962)),0)</f>
        <v>0</v>
      </c>
      <c r="AK1962" s="2">
        <f t="shared" si="723"/>
        <v>2.6173772261198058E-2</v>
      </c>
      <c r="AL1962" s="2">
        <f t="shared" si="724"/>
        <v>0</v>
      </c>
      <c r="AM1962" s="2">
        <f t="shared" si="725"/>
        <v>0</v>
      </c>
      <c r="AN1962" s="2">
        <f t="shared" si="726"/>
        <v>0</v>
      </c>
      <c r="AP1962" t="s">
        <v>1004</v>
      </c>
      <c r="AQ1962" t="s">
        <v>162</v>
      </c>
      <c r="AR1962">
        <v>1</v>
      </c>
      <c r="AT1962" s="97">
        <v>46</v>
      </c>
      <c r="AU1962" s="99">
        <v>47</v>
      </c>
      <c r="AV1962" s="103">
        <f t="shared" si="727"/>
        <v>46047</v>
      </c>
      <c r="AX1962" s="7" t="s">
        <v>1370</v>
      </c>
      <c r="BE1962" t="s">
        <v>2006</v>
      </c>
    </row>
    <row r="1963" spans="1:57" hidden="1" outlineLevel="1">
      <c r="A1963" t="s">
        <v>537</v>
      </c>
      <c r="B1963" t="s">
        <v>162</v>
      </c>
      <c r="C1963" s="1">
        <f t="shared" si="718"/>
        <v>1426</v>
      </c>
      <c r="D1963" s="7">
        <f>IF(N1963&gt;0, RANK(N1963,(N1963:P1963,Q1963:AE1963)),0)</f>
        <v>1</v>
      </c>
      <c r="E1963" s="7">
        <f>IF(O1963&gt;0,RANK(O1963,(N1963:P1963,Q1963:AE1963)),0)</f>
        <v>2</v>
      </c>
      <c r="F1963" s="7">
        <f>IF(P1963&gt;0,RANK(P1963,(N1963:P1963,Q1963:AE1963)),0)</f>
        <v>3</v>
      </c>
      <c r="G1963" s="1">
        <f t="shared" si="716"/>
        <v>500</v>
      </c>
      <c r="H1963" s="2">
        <f t="shared" si="717"/>
        <v>0.35063113604488078</v>
      </c>
      <c r="I1963" s="2"/>
      <c r="J1963" s="2">
        <f t="shared" si="719"/>
        <v>0.66619915848527345</v>
      </c>
      <c r="K1963" s="2">
        <f t="shared" si="720"/>
        <v>0.31556802244039273</v>
      </c>
      <c r="L1963" s="2">
        <f t="shared" si="721"/>
        <v>1.1921458625525946E-2</v>
      </c>
      <c r="M1963" s="2">
        <f t="shared" si="722"/>
        <v>6.3113604488078817E-3</v>
      </c>
      <c r="N1963" s="59">
        <v>950</v>
      </c>
      <c r="O1963" s="59">
        <v>450</v>
      </c>
      <c r="P1963" s="59">
        <v>17</v>
      </c>
      <c r="Q1963" s="124">
        <v>9</v>
      </c>
      <c r="R1963" s="124"/>
      <c r="S1963" s="124"/>
      <c r="T1963" s="124"/>
      <c r="U1963" s="59"/>
      <c r="V1963" s="59"/>
      <c r="W1963" s="59"/>
      <c r="X1963" s="59"/>
      <c r="Y1963" s="59"/>
      <c r="Z1963" s="59"/>
      <c r="AA1963" s="59"/>
      <c r="AB1963" s="59"/>
      <c r="AC1963" s="59"/>
      <c r="AD1963" s="59"/>
      <c r="AE1963" s="59"/>
      <c r="AG1963" s="7">
        <f>IF(Q1963&gt;0,RANK(Q1963,(N1963:P1963,Q1963:AE1963)),0)</f>
        <v>4</v>
      </c>
      <c r="AH1963" s="7">
        <f>IF(R1963&gt;0,RANK(R1963,(N1963:P1963,Q1963:AE1963)),0)</f>
        <v>0</v>
      </c>
      <c r="AI1963" s="7">
        <f>IF(T1963&gt;0,RANK(T1963,(N1963:P1963,Q1963:AE1963)),0)</f>
        <v>0</v>
      </c>
      <c r="AJ1963" s="7">
        <f>IF(S1963&gt;0,RANK(S1963,(N1963:P1963,Q1963:AE1963)),0)</f>
        <v>0</v>
      </c>
      <c r="AK1963" s="2">
        <f t="shared" si="723"/>
        <v>6.311360448807854E-3</v>
      </c>
      <c r="AL1963" s="2">
        <f t="shared" si="724"/>
        <v>0</v>
      </c>
      <c r="AM1963" s="2">
        <f t="shared" si="725"/>
        <v>0</v>
      </c>
      <c r="AN1963" s="2">
        <f t="shared" si="726"/>
        <v>0</v>
      </c>
      <c r="AP1963" t="s">
        <v>537</v>
      </c>
      <c r="AQ1963" t="s">
        <v>162</v>
      </c>
      <c r="AR1963">
        <v>1</v>
      </c>
      <c r="AT1963" s="97">
        <v>46</v>
      </c>
      <c r="AU1963" s="99">
        <v>49</v>
      </c>
      <c r="AV1963" s="103">
        <f t="shared" si="727"/>
        <v>46049</v>
      </c>
      <c r="AX1963" s="7" t="s">
        <v>1370</v>
      </c>
      <c r="BE1963" t="s">
        <v>541</v>
      </c>
    </row>
    <row r="1964" spans="1:57" hidden="1" outlineLevel="1">
      <c r="A1964" t="s">
        <v>373</v>
      </c>
      <c r="B1964" t="s">
        <v>162</v>
      </c>
      <c r="C1964" s="1">
        <f t="shared" si="718"/>
        <v>4085</v>
      </c>
      <c r="D1964" s="7">
        <f>IF(N1964&gt;0, RANK(N1964,(N1964:P1964,Q1964:AE1964)),0)</f>
        <v>1</v>
      </c>
      <c r="E1964" s="7">
        <f>IF(O1964&gt;0,RANK(O1964,(N1964:P1964,Q1964:AE1964)),0)</f>
        <v>2</v>
      </c>
      <c r="F1964" s="7">
        <f>IF(P1964&gt;0,RANK(P1964,(N1964:P1964,Q1964:AE1964)),0)</f>
        <v>3</v>
      </c>
      <c r="G1964" s="1">
        <f t="shared" si="716"/>
        <v>1064</v>
      </c>
      <c r="H1964" s="2">
        <f t="shared" si="717"/>
        <v>0.26046511627906976</v>
      </c>
      <c r="I1964" s="2"/>
      <c r="J1964" s="2">
        <f t="shared" si="719"/>
        <v>0.61958384332925331</v>
      </c>
      <c r="K1964" s="2">
        <f t="shared" si="720"/>
        <v>0.35911872705018361</v>
      </c>
      <c r="L1964" s="2">
        <f t="shared" si="721"/>
        <v>1.1750305997552019E-2</v>
      </c>
      <c r="M1964" s="2">
        <f t="shared" si="722"/>
        <v>9.5471236230110605E-3</v>
      </c>
      <c r="N1964" s="59">
        <v>2531</v>
      </c>
      <c r="O1964" s="59">
        <v>1467</v>
      </c>
      <c r="P1964" s="59">
        <v>48</v>
      </c>
      <c r="Q1964" s="124">
        <v>39</v>
      </c>
      <c r="R1964" s="124"/>
      <c r="S1964" s="124"/>
      <c r="T1964" s="124"/>
      <c r="U1964" s="59"/>
      <c r="V1964" s="59"/>
      <c r="W1964" s="59"/>
      <c r="X1964" s="59"/>
      <c r="Y1964" s="59"/>
      <c r="Z1964" s="59"/>
      <c r="AA1964" s="59"/>
      <c r="AB1964" s="59"/>
      <c r="AC1964" s="59"/>
      <c r="AD1964" s="59"/>
      <c r="AE1964" s="59"/>
      <c r="AG1964" s="7">
        <f>IF(Q1964&gt;0,RANK(Q1964,(N1964:P1964,Q1964:AE1964)),0)</f>
        <v>4</v>
      </c>
      <c r="AH1964" s="7">
        <f>IF(R1964&gt;0,RANK(R1964,(N1964:P1964,Q1964:AE1964)),0)</f>
        <v>0</v>
      </c>
      <c r="AI1964" s="7">
        <f>IF(T1964&gt;0,RANK(T1964,(N1964:P1964,Q1964:AE1964)),0)</f>
        <v>0</v>
      </c>
      <c r="AJ1964" s="7">
        <f>IF(S1964&gt;0,RANK(S1964,(N1964:P1964,Q1964:AE1964)),0)</f>
        <v>0</v>
      </c>
      <c r="AK1964" s="2">
        <f t="shared" si="723"/>
        <v>9.5471236230110154E-3</v>
      </c>
      <c r="AL1964" s="2">
        <f t="shared" si="724"/>
        <v>0</v>
      </c>
      <c r="AM1964" s="2">
        <f t="shared" si="725"/>
        <v>0</v>
      </c>
      <c r="AN1964" s="2">
        <f t="shared" si="726"/>
        <v>0</v>
      </c>
      <c r="AP1964" t="s">
        <v>373</v>
      </c>
      <c r="AQ1964" t="s">
        <v>162</v>
      </c>
      <c r="AR1964">
        <v>1</v>
      </c>
      <c r="AT1964" s="97">
        <v>46</v>
      </c>
      <c r="AU1964" s="99">
        <v>51</v>
      </c>
      <c r="AV1964" s="103">
        <f t="shared" si="727"/>
        <v>46051</v>
      </c>
      <c r="AX1964" s="7" t="s">
        <v>1370</v>
      </c>
      <c r="BE1964" t="s">
        <v>2005</v>
      </c>
    </row>
    <row r="1965" spans="1:57" hidden="1" outlineLevel="1">
      <c r="A1965" t="s">
        <v>389</v>
      </c>
      <c r="B1965" t="s">
        <v>162</v>
      </c>
      <c r="C1965" s="1">
        <f t="shared" si="718"/>
        <v>2613</v>
      </c>
      <c r="D1965" s="7">
        <f>IF(N1965&gt;0, RANK(N1965,(N1965:P1965,Q1965:AE1965)),0)</f>
        <v>1</v>
      </c>
      <c r="E1965" s="7">
        <f>IF(O1965&gt;0,RANK(O1965,(N1965:P1965,Q1965:AE1965)),0)</f>
        <v>2</v>
      </c>
      <c r="F1965" s="7">
        <f>IF(P1965&gt;0,RANK(P1965,(N1965:P1965,Q1965:AE1965)),0)</f>
        <v>3</v>
      </c>
      <c r="G1965" s="1">
        <f t="shared" si="716"/>
        <v>587</v>
      </c>
      <c r="H1965" s="2">
        <f t="shared" si="717"/>
        <v>0.22464600076540375</v>
      </c>
      <c r="I1965" s="2"/>
      <c r="J1965" s="2">
        <f t="shared" si="719"/>
        <v>0.6035208572522005</v>
      </c>
      <c r="K1965" s="2">
        <f t="shared" si="720"/>
        <v>0.37887485648679681</v>
      </c>
      <c r="L1965" s="2">
        <f t="shared" si="721"/>
        <v>9.9502487562189053E-3</v>
      </c>
      <c r="M1965" s="2">
        <f t="shared" si="722"/>
        <v>7.6540375047837832E-3</v>
      </c>
      <c r="N1965" s="59">
        <v>1577</v>
      </c>
      <c r="O1965" s="59">
        <v>990</v>
      </c>
      <c r="P1965" s="59">
        <v>26</v>
      </c>
      <c r="Q1965" s="124">
        <v>20</v>
      </c>
      <c r="R1965" s="124"/>
      <c r="S1965" s="124"/>
      <c r="T1965" s="124"/>
      <c r="U1965" s="59"/>
      <c r="V1965" s="59"/>
      <c r="W1965" s="59"/>
      <c r="X1965" s="59"/>
      <c r="Y1965" s="59"/>
      <c r="Z1965" s="59"/>
      <c r="AA1965" s="59"/>
      <c r="AB1965" s="59"/>
      <c r="AC1965" s="59"/>
      <c r="AD1965" s="59"/>
      <c r="AE1965" s="59"/>
      <c r="AG1965" s="7">
        <f>IF(Q1965&gt;0,RANK(Q1965,(N1965:P1965,Q1965:AE1965)),0)</f>
        <v>4</v>
      </c>
      <c r="AH1965" s="7">
        <f>IF(R1965&gt;0,RANK(R1965,(N1965:P1965,Q1965:AE1965)),0)</f>
        <v>0</v>
      </c>
      <c r="AI1965" s="7">
        <f>IF(T1965&gt;0,RANK(T1965,(N1965:P1965,Q1965:AE1965)),0)</f>
        <v>0</v>
      </c>
      <c r="AJ1965" s="7">
        <f>IF(S1965&gt;0,RANK(S1965,(N1965:P1965,Q1965:AE1965)),0)</f>
        <v>0</v>
      </c>
      <c r="AK1965" s="2">
        <f t="shared" si="723"/>
        <v>7.6540375047837736E-3</v>
      </c>
      <c r="AL1965" s="2">
        <f t="shared" si="724"/>
        <v>0</v>
      </c>
      <c r="AM1965" s="2">
        <f t="shared" si="725"/>
        <v>0</v>
      </c>
      <c r="AN1965" s="2">
        <f t="shared" si="726"/>
        <v>0</v>
      </c>
      <c r="AP1965" t="s">
        <v>389</v>
      </c>
      <c r="AQ1965" t="s">
        <v>162</v>
      </c>
      <c r="AR1965">
        <v>1</v>
      </c>
      <c r="AT1965" s="97">
        <v>46</v>
      </c>
      <c r="AU1965" s="99">
        <v>53</v>
      </c>
      <c r="AV1965" s="103">
        <f t="shared" si="727"/>
        <v>46053</v>
      </c>
      <c r="AX1965" s="7" t="s">
        <v>1370</v>
      </c>
      <c r="BE1965" t="s">
        <v>2005</v>
      </c>
    </row>
    <row r="1966" spans="1:57" hidden="1" outlineLevel="1">
      <c r="A1966" t="s">
        <v>390</v>
      </c>
      <c r="B1966" t="s">
        <v>162</v>
      </c>
      <c r="C1966" s="1">
        <f t="shared" si="718"/>
        <v>1307</v>
      </c>
      <c r="D1966" s="7">
        <f>IF(N1966&gt;0, RANK(N1966,(N1966:P1966,Q1966:AE1966)),0)</f>
        <v>2</v>
      </c>
      <c r="E1966" s="7">
        <f>IF(O1966&gt;0,RANK(O1966,(N1966:P1966,Q1966:AE1966)),0)</f>
        <v>1</v>
      </c>
      <c r="F1966" s="7">
        <f>IF(P1966&gt;0,RANK(P1966,(N1966:P1966,Q1966:AE1966)),0)</f>
        <v>4</v>
      </c>
      <c r="G1966" s="1">
        <f t="shared" si="716"/>
        <v>11</v>
      </c>
      <c r="H1966" s="2">
        <f t="shared" si="717"/>
        <v>8.4162203519510329E-3</v>
      </c>
      <c r="I1966" s="2"/>
      <c r="J1966" s="2">
        <f t="shared" si="719"/>
        <v>0.48508033664881406</v>
      </c>
      <c r="K1966" s="2">
        <f t="shared" si="720"/>
        <v>0.49349655700076511</v>
      </c>
      <c r="L1966" s="2">
        <f t="shared" si="721"/>
        <v>3.06044376434583E-3</v>
      </c>
      <c r="M1966" s="2">
        <f t="shared" si="722"/>
        <v>1.8362662586074944E-2</v>
      </c>
      <c r="N1966" s="59">
        <v>634</v>
      </c>
      <c r="O1966" s="59">
        <v>645</v>
      </c>
      <c r="P1966" s="59">
        <v>4</v>
      </c>
      <c r="Q1966" s="124">
        <v>24</v>
      </c>
      <c r="R1966" s="124"/>
      <c r="S1966" s="124"/>
      <c r="T1966" s="124"/>
      <c r="U1966" s="59"/>
      <c r="V1966" s="59"/>
      <c r="W1966" s="59"/>
      <c r="X1966" s="59"/>
      <c r="Y1966" s="59"/>
      <c r="Z1966" s="59"/>
      <c r="AA1966" s="59"/>
      <c r="AB1966" s="59"/>
      <c r="AC1966" s="59"/>
      <c r="AD1966" s="59"/>
      <c r="AE1966" s="59"/>
      <c r="AG1966" s="7">
        <f>IF(Q1966&gt;0,RANK(Q1966,(N1966:P1966,Q1966:AE1966)),0)</f>
        <v>3</v>
      </c>
      <c r="AH1966" s="7">
        <f>IF(R1966&gt;0,RANK(R1966,(N1966:P1966,Q1966:AE1966)),0)</f>
        <v>0</v>
      </c>
      <c r="AI1966" s="7">
        <f>IF(T1966&gt;0,RANK(T1966,(N1966:P1966,Q1966:AE1966)),0)</f>
        <v>0</v>
      </c>
      <c r="AJ1966" s="7">
        <f>IF(S1966&gt;0,RANK(S1966,(N1966:P1966,Q1966:AE1966)),0)</f>
        <v>0</v>
      </c>
      <c r="AK1966" s="2">
        <f t="shared" si="723"/>
        <v>1.8362662586074982E-2</v>
      </c>
      <c r="AL1966" s="2">
        <f t="shared" si="724"/>
        <v>0</v>
      </c>
      <c r="AM1966" s="2">
        <f t="shared" si="725"/>
        <v>0</v>
      </c>
      <c r="AN1966" s="2">
        <f t="shared" si="726"/>
        <v>0</v>
      </c>
      <c r="AP1966" t="s">
        <v>390</v>
      </c>
      <c r="AQ1966" t="s">
        <v>162</v>
      </c>
      <c r="AR1966">
        <v>1</v>
      </c>
      <c r="AT1966" s="97">
        <v>46</v>
      </c>
      <c r="AU1966" s="99">
        <v>55</v>
      </c>
      <c r="AV1966" s="103">
        <f t="shared" si="727"/>
        <v>46055</v>
      </c>
      <c r="AX1966" s="7" t="s">
        <v>1370</v>
      </c>
      <c r="BE1966" t="s">
        <v>541</v>
      </c>
    </row>
    <row r="1967" spans="1:57" hidden="1" outlineLevel="1">
      <c r="A1967" t="s">
        <v>1090</v>
      </c>
      <c r="B1967" t="s">
        <v>162</v>
      </c>
      <c r="C1967" s="1">
        <f t="shared" si="718"/>
        <v>2742</v>
      </c>
      <c r="D1967" s="7">
        <f>IF(N1967&gt;0, RANK(N1967,(N1967:P1967,Q1967:AE1967)),0)</f>
        <v>1</v>
      </c>
      <c r="E1967" s="7">
        <f>IF(O1967&gt;0,RANK(O1967,(N1967:P1967,Q1967:AE1967)),0)</f>
        <v>2</v>
      </c>
      <c r="F1967" s="7">
        <f>IF(P1967&gt;0,RANK(P1967,(N1967:P1967,Q1967:AE1967)),0)</f>
        <v>4</v>
      </c>
      <c r="G1967" s="1">
        <f t="shared" si="716"/>
        <v>640</v>
      </c>
      <c r="H1967" s="2">
        <f t="shared" si="717"/>
        <v>0.23340627279358134</v>
      </c>
      <c r="I1967" s="2"/>
      <c r="J1967" s="2">
        <f t="shared" si="719"/>
        <v>0.60102115244347187</v>
      </c>
      <c r="K1967" s="2">
        <f t="shared" si="720"/>
        <v>0.36761487964989059</v>
      </c>
      <c r="L1967" s="2">
        <f t="shared" si="721"/>
        <v>1.4223194748358862E-2</v>
      </c>
      <c r="M1967" s="2">
        <f t="shared" si="722"/>
        <v>1.7140773158278673E-2</v>
      </c>
      <c r="N1967" s="59">
        <v>1648</v>
      </c>
      <c r="O1967" s="59">
        <v>1008</v>
      </c>
      <c r="P1967" s="59">
        <v>39</v>
      </c>
      <c r="Q1967" s="124">
        <v>47</v>
      </c>
      <c r="R1967" s="124"/>
      <c r="S1967" s="124"/>
      <c r="T1967" s="124"/>
      <c r="U1967" s="59"/>
      <c r="V1967" s="59"/>
      <c r="W1967" s="59"/>
      <c r="X1967" s="59"/>
      <c r="Y1967" s="59"/>
      <c r="Z1967" s="59"/>
      <c r="AA1967" s="59"/>
      <c r="AB1967" s="59"/>
      <c r="AC1967" s="59"/>
      <c r="AD1967" s="59"/>
      <c r="AE1967" s="59"/>
      <c r="AG1967" s="7">
        <f>IF(Q1967&gt;0,RANK(Q1967,(N1967:P1967,Q1967:AE1967)),0)</f>
        <v>3</v>
      </c>
      <c r="AH1967" s="7">
        <f>IF(R1967&gt;0,RANK(R1967,(N1967:P1967,Q1967:AE1967)),0)</f>
        <v>0</v>
      </c>
      <c r="AI1967" s="7">
        <f>IF(T1967&gt;0,RANK(T1967,(N1967:P1967,Q1967:AE1967)),0)</f>
        <v>0</v>
      </c>
      <c r="AJ1967" s="7">
        <f>IF(S1967&gt;0,RANK(S1967,(N1967:P1967,Q1967:AE1967)),0)</f>
        <v>0</v>
      </c>
      <c r="AK1967" s="2">
        <f t="shared" si="723"/>
        <v>1.7140773158278628E-2</v>
      </c>
      <c r="AL1967" s="2">
        <f t="shared" si="724"/>
        <v>0</v>
      </c>
      <c r="AM1967" s="2">
        <f t="shared" si="725"/>
        <v>0</v>
      </c>
      <c r="AN1967" s="2">
        <f t="shared" si="726"/>
        <v>0</v>
      </c>
      <c r="AP1967" t="s">
        <v>1090</v>
      </c>
      <c r="AQ1967" t="s">
        <v>162</v>
      </c>
      <c r="AR1967">
        <v>1</v>
      </c>
      <c r="AT1967" s="97">
        <v>46</v>
      </c>
      <c r="AU1967" s="99">
        <v>57</v>
      </c>
      <c r="AV1967" s="103">
        <f t="shared" si="727"/>
        <v>46057</v>
      </c>
      <c r="AX1967" s="7" t="s">
        <v>1370</v>
      </c>
      <c r="BE1967" t="s">
        <v>1653</v>
      </c>
    </row>
    <row r="1968" spans="1:57" hidden="1" outlineLevel="1">
      <c r="A1968" t="s">
        <v>849</v>
      </c>
      <c r="B1968" t="s">
        <v>162</v>
      </c>
      <c r="C1968" s="1">
        <f t="shared" si="718"/>
        <v>2548</v>
      </c>
      <c r="D1968" s="7">
        <f>IF(N1968&gt;0, RANK(N1968,(N1968:P1968,Q1968:AE1968)),0)</f>
        <v>1</v>
      </c>
      <c r="E1968" s="7">
        <f>IF(O1968&gt;0,RANK(O1968,(N1968:P1968,Q1968:AE1968)),0)</f>
        <v>2</v>
      </c>
      <c r="F1968" s="7">
        <f>IF(P1968&gt;0,RANK(P1968,(N1968:P1968,Q1968:AE1968)),0)</f>
        <v>3</v>
      </c>
      <c r="G1968" s="1">
        <f t="shared" si="716"/>
        <v>882</v>
      </c>
      <c r="H1968" s="2">
        <f t="shared" si="717"/>
        <v>0.34615384615384615</v>
      </c>
      <c r="I1968" s="2"/>
      <c r="J1968" s="2">
        <f t="shared" si="719"/>
        <v>0.6652276295133438</v>
      </c>
      <c r="K1968" s="2">
        <f t="shared" si="720"/>
        <v>0.31907378335949765</v>
      </c>
      <c r="L1968" s="2">
        <f t="shared" si="721"/>
        <v>1.1381475667189953E-2</v>
      </c>
      <c r="M1968" s="2">
        <f t="shared" si="722"/>
        <v>4.3171114599685947E-3</v>
      </c>
      <c r="N1968" s="59">
        <v>1695</v>
      </c>
      <c r="O1968" s="59">
        <v>813</v>
      </c>
      <c r="P1968" s="59">
        <v>29</v>
      </c>
      <c r="Q1968" s="124">
        <v>11</v>
      </c>
      <c r="R1968" s="124"/>
      <c r="S1968" s="124"/>
      <c r="T1968" s="124"/>
      <c r="U1968" s="59"/>
      <c r="V1968" s="59"/>
      <c r="W1968" s="59"/>
      <c r="X1968" s="59"/>
      <c r="Y1968" s="59"/>
      <c r="Z1968" s="59"/>
      <c r="AA1968" s="59"/>
      <c r="AB1968" s="59"/>
      <c r="AC1968" s="59"/>
      <c r="AD1968" s="59"/>
      <c r="AE1968" s="59"/>
      <c r="AG1968" s="7">
        <f>IF(Q1968&gt;0,RANK(Q1968,(N1968:P1968,Q1968:AE1968)),0)</f>
        <v>4</v>
      </c>
      <c r="AH1968" s="7">
        <f>IF(R1968&gt;0,RANK(R1968,(N1968:P1968,Q1968:AE1968)),0)</f>
        <v>0</v>
      </c>
      <c r="AI1968" s="7">
        <f>IF(T1968&gt;0,RANK(T1968,(N1968:P1968,Q1968:AE1968)),0)</f>
        <v>0</v>
      </c>
      <c r="AJ1968" s="7">
        <f>IF(S1968&gt;0,RANK(S1968,(N1968:P1968,Q1968:AE1968)),0)</f>
        <v>0</v>
      </c>
      <c r="AK1968" s="2">
        <f t="shared" si="723"/>
        <v>4.3171114599686025E-3</v>
      </c>
      <c r="AL1968" s="2">
        <f t="shared" si="724"/>
        <v>0</v>
      </c>
      <c r="AM1968" s="2">
        <f t="shared" si="725"/>
        <v>0</v>
      </c>
      <c r="AN1968" s="2">
        <f t="shared" si="726"/>
        <v>0</v>
      </c>
      <c r="AP1968" t="s">
        <v>849</v>
      </c>
      <c r="AQ1968" t="s">
        <v>162</v>
      </c>
      <c r="AR1968">
        <v>1</v>
      </c>
      <c r="AT1968" s="97">
        <v>46</v>
      </c>
      <c r="AU1968" s="99">
        <v>59</v>
      </c>
      <c r="AV1968" s="103">
        <f t="shared" si="727"/>
        <v>46059</v>
      </c>
      <c r="AX1968" s="7" t="s">
        <v>1370</v>
      </c>
      <c r="BE1968" t="s">
        <v>2006</v>
      </c>
    </row>
    <row r="1969" spans="1:57" hidden="1" outlineLevel="1">
      <c r="A1969" t="s">
        <v>595</v>
      </c>
      <c r="B1969" t="s">
        <v>162</v>
      </c>
      <c r="C1969" s="1">
        <f t="shared" si="718"/>
        <v>1437</v>
      </c>
      <c r="D1969" s="7">
        <f>IF(N1969&gt;0, RANK(N1969,(N1969:P1969,Q1969:AE1969)),0)</f>
        <v>1</v>
      </c>
      <c r="E1969" s="7">
        <f>IF(O1969&gt;0,RANK(O1969,(N1969:P1969,Q1969:AE1969)),0)</f>
        <v>2</v>
      </c>
      <c r="F1969" s="7">
        <f>IF(P1969&gt;0,RANK(P1969,(N1969:P1969,Q1969:AE1969)),0)</f>
        <v>4</v>
      </c>
      <c r="G1969" s="1">
        <f t="shared" si="716"/>
        <v>534</v>
      </c>
      <c r="H1969" s="2">
        <f t="shared" si="717"/>
        <v>0.37160751565762007</v>
      </c>
      <c r="I1969" s="2"/>
      <c r="J1969" s="2">
        <f t="shared" si="719"/>
        <v>0.67710508002783576</v>
      </c>
      <c r="K1969" s="2">
        <f t="shared" si="720"/>
        <v>0.30549756437021575</v>
      </c>
      <c r="L1969" s="2">
        <f t="shared" si="721"/>
        <v>7.6548364648573418E-3</v>
      </c>
      <c r="M1969" s="2">
        <f t="shared" si="722"/>
        <v>9.7425191370911525E-3</v>
      </c>
      <c r="N1969" s="59">
        <v>973</v>
      </c>
      <c r="O1969" s="59">
        <v>439</v>
      </c>
      <c r="P1969" s="59">
        <v>11</v>
      </c>
      <c r="Q1969" s="124">
        <v>14</v>
      </c>
      <c r="R1969" s="124"/>
      <c r="S1969" s="124"/>
      <c r="T1969" s="124"/>
      <c r="U1969" s="59"/>
      <c r="V1969" s="59"/>
      <c r="W1969" s="59"/>
      <c r="X1969" s="59"/>
      <c r="Y1969" s="59"/>
      <c r="Z1969" s="59"/>
      <c r="AA1969" s="59"/>
      <c r="AB1969" s="59"/>
      <c r="AC1969" s="59"/>
      <c r="AD1969" s="59"/>
      <c r="AE1969" s="59"/>
      <c r="AG1969" s="7">
        <f>IF(Q1969&gt;0,RANK(Q1969,(N1969:P1969,Q1969:AE1969)),0)</f>
        <v>3</v>
      </c>
      <c r="AH1969" s="7">
        <f>IF(R1969&gt;0,RANK(R1969,(N1969:P1969,Q1969:AE1969)),0)</f>
        <v>0</v>
      </c>
      <c r="AI1969" s="7">
        <f>IF(T1969&gt;0,RANK(T1969,(N1969:P1969,Q1969:AE1969)),0)</f>
        <v>0</v>
      </c>
      <c r="AJ1969" s="7">
        <f>IF(S1969&gt;0,RANK(S1969,(N1969:P1969,Q1969:AE1969)),0)</f>
        <v>0</v>
      </c>
      <c r="AK1969" s="2">
        <f t="shared" si="723"/>
        <v>9.7425191370911629E-3</v>
      </c>
      <c r="AL1969" s="2">
        <f t="shared" si="724"/>
        <v>0</v>
      </c>
      <c r="AM1969" s="2">
        <f t="shared" si="725"/>
        <v>0</v>
      </c>
      <c r="AN1969" s="2">
        <f t="shared" si="726"/>
        <v>0</v>
      </c>
      <c r="AP1969" t="s">
        <v>595</v>
      </c>
      <c r="AQ1969" t="s">
        <v>162</v>
      </c>
      <c r="AR1969">
        <v>1</v>
      </c>
      <c r="AT1969" s="97">
        <v>46</v>
      </c>
      <c r="AU1969" s="99">
        <v>61</v>
      </c>
      <c r="AV1969" s="103">
        <f t="shared" si="727"/>
        <v>46061</v>
      </c>
      <c r="AX1969" s="7" t="s">
        <v>1370</v>
      </c>
      <c r="BE1969" t="s">
        <v>2005</v>
      </c>
    </row>
    <row r="1970" spans="1:57" hidden="1" outlineLevel="1">
      <c r="A1970" t="s">
        <v>649</v>
      </c>
      <c r="B1970" t="s">
        <v>162</v>
      </c>
      <c r="C1970" s="1">
        <f t="shared" si="718"/>
        <v>862</v>
      </c>
      <c r="D1970" s="7">
        <f>IF(N1970&gt;0, RANK(N1970,(N1970:P1970,Q1970:AE1970)),0)</f>
        <v>1</v>
      </c>
      <c r="E1970" s="7">
        <f>IF(O1970&gt;0,RANK(O1970,(N1970:P1970,Q1970:AE1970)),0)</f>
        <v>2</v>
      </c>
      <c r="F1970" s="7">
        <f>IF(P1970&gt;0,RANK(P1970,(N1970:P1970,Q1970:AE1970)),0)</f>
        <v>4</v>
      </c>
      <c r="G1970" s="1">
        <f t="shared" si="716"/>
        <v>58</v>
      </c>
      <c r="H1970" s="2">
        <f t="shared" si="717"/>
        <v>6.7285382830626447E-2</v>
      </c>
      <c r="I1970" s="2"/>
      <c r="J1970" s="2">
        <f t="shared" si="719"/>
        <v>0.52436194895591648</v>
      </c>
      <c r="K1970" s="2">
        <f t="shared" si="720"/>
        <v>0.45707656612529002</v>
      </c>
      <c r="L1970" s="2">
        <f t="shared" si="721"/>
        <v>2.3201856148491878E-3</v>
      </c>
      <c r="M1970" s="2">
        <f t="shared" si="722"/>
        <v>1.6241299303944315E-2</v>
      </c>
      <c r="N1970" s="59">
        <v>452</v>
      </c>
      <c r="O1970" s="59">
        <v>394</v>
      </c>
      <c r="P1970" s="59">
        <v>2</v>
      </c>
      <c r="Q1970" s="124">
        <v>14</v>
      </c>
      <c r="R1970" s="124"/>
      <c r="S1970" s="124"/>
      <c r="T1970" s="124"/>
      <c r="U1970" s="59"/>
      <c r="V1970" s="59"/>
      <c r="W1970" s="59"/>
      <c r="X1970" s="59"/>
      <c r="Y1970" s="59"/>
      <c r="Z1970" s="59"/>
      <c r="AA1970" s="59"/>
      <c r="AB1970" s="59"/>
      <c r="AC1970" s="59"/>
      <c r="AD1970" s="59"/>
      <c r="AE1970" s="59"/>
      <c r="AG1970" s="7">
        <f>IF(Q1970&gt;0,RANK(Q1970,(N1970:P1970,Q1970:AE1970)),0)</f>
        <v>3</v>
      </c>
      <c r="AH1970" s="7">
        <f>IF(R1970&gt;0,RANK(R1970,(N1970:P1970,Q1970:AE1970)),0)</f>
        <v>0</v>
      </c>
      <c r="AI1970" s="7">
        <f>IF(T1970&gt;0,RANK(T1970,(N1970:P1970,Q1970:AE1970)),0)</f>
        <v>0</v>
      </c>
      <c r="AJ1970" s="7">
        <f>IF(S1970&gt;0,RANK(S1970,(N1970:P1970,Q1970:AE1970)),0)</f>
        <v>0</v>
      </c>
      <c r="AK1970" s="2">
        <f t="shared" si="723"/>
        <v>1.6241299303944315E-2</v>
      </c>
      <c r="AL1970" s="2">
        <f t="shared" si="724"/>
        <v>0</v>
      </c>
      <c r="AM1970" s="2">
        <f t="shared" si="725"/>
        <v>0</v>
      </c>
      <c r="AN1970" s="2">
        <f t="shared" si="726"/>
        <v>0</v>
      </c>
      <c r="AP1970" t="s">
        <v>649</v>
      </c>
      <c r="AQ1970" t="s">
        <v>162</v>
      </c>
      <c r="AR1970">
        <v>1</v>
      </c>
      <c r="AT1970" s="97">
        <v>46</v>
      </c>
      <c r="AU1970" s="99">
        <v>63</v>
      </c>
      <c r="AV1970" s="103">
        <f t="shared" si="727"/>
        <v>46063</v>
      </c>
      <c r="AX1970" s="7" t="s">
        <v>1370</v>
      </c>
      <c r="BE1970" t="s">
        <v>541</v>
      </c>
    </row>
    <row r="1971" spans="1:57" hidden="1" outlineLevel="1">
      <c r="A1971" t="s">
        <v>644</v>
      </c>
      <c r="B1971" t="s">
        <v>162</v>
      </c>
      <c r="C1971" s="1">
        <f t="shared" si="718"/>
        <v>8001</v>
      </c>
      <c r="D1971" s="7">
        <f>IF(N1971&gt;0, RANK(N1971,(N1971:P1971,Q1971:AE1971)),0)</f>
        <v>1</v>
      </c>
      <c r="E1971" s="7">
        <f>IF(O1971&gt;0,RANK(O1971,(N1971:P1971,Q1971:AE1971)),0)</f>
        <v>2</v>
      </c>
      <c r="F1971" s="7">
        <f>IF(P1971&gt;0,RANK(P1971,(N1971:P1971,Q1971:AE1971)),0)</f>
        <v>4</v>
      </c>
      <c r="G1971" s="1">
        <f t="shared" si="716"/>
        <v>1709</v>
      </c>
      <c r="H1971" s="2">
        <f t="shared" si="717"/>
        <v>0.21359830021247345</v>
      </c>
      <c r="I1971" s="2"/>
      <c r="J1971" s="2">
        <f t="shared" si="719"/>
        <v>0.5938007749031371</v>
      </c>
      <c r="K1971" s="2">
        <f t="shared" si="720"/>
        <v>0.38020247469066365</v>
      </c>
      <c r="L1971" s="2">
        <f t="shared" si="721"/>
        <v>1.2873390826146731E-2</v>
      </c>
      <c r="M1971" s="2">
        <f t="shared" si="722"/>
        <v>1.3123359580052523E-2</v>
      </c>
      <c r="N1971" s="59">
        <v>4751</v>
      </c>
      <c r="O1971" s="59">
        <v>3042</v>
      </c>
      <c r="P1971" s="59">
        <v>103</v>
      </c>
      <c r="Q1971" s="124">
        <v>105</v>
      </c>
      <c r="R1971" s="124"/>
      <c r="S1971" s="124"/>
      <c r="T1971" s="124"/>
      <c r="U1971" s="59"/>
      <c r="V1971" s="59"/>
      <c r="W1971" s="59"/>
      <c r="X1971" s="59"/>
      <c r="Y1971" s="59"/>
      <c r="Z1971" s="59"/>
      <c r="AA1971" s="59"/>
      <c r="AB1971" s="59"/>
      <c r="AC1971" s="59"/>
      <c r="AD1971" s="59"/>
      <c r="AE1971" s="59"/>
      <c r="AG1971" s="7">
        <f>IF(Q1971&gt;0,RANK(Q1971,(N1971:P1971,Q1971:AE1971)),0)</f>
        <v>3</v>
      </c>
      <c r="AH1971" s="7">
        <f>IF(R1971&gt;0,RANK(R1971,(N1971:P1971,Q1971:AE1971)),0)</f>
        <v>0</v>
      </c>
      <c r="AI1971" s="7">
        <f>IF(T1971&gt;0,RANK(T1971,(N1971:P1971,Q1971:AE1971)),0)</f>
        <v>0</v>
      </c>
      <c r="AJ1971" s="7">
        <f>IF(S1971&gt;0,RANK(S1971,(N1971:P1971,Q1971:AE1971)),0)</f>
        <v>0</v>
      </c>
      <c r="AK1971" s="2">
        <f t="shared" si="723"/>
        <v>1.3123359580052493E-2</v>
      </c>
      <c r="AL1971" s="2">
        <f t="shared" si="724"/>
        <v>0</v>
      </c>
      <c r="AM1971" s="2">
        <f t="shared" si="725"/>
        <v>0</v>
      </c>
      <c r="AN1971" s="2">
        <f t="shared" si="726"/>
        <v>0</v>
      </c>
      <c r="AP1971" t="s">
        <v>644</v>
      </c>
      <c r="AQ1971" t="s">
        <v>162</v>
      </c>
      <c r="AR1971">
        <v>1</v>
      </c>
      <c r="AT1971" s="97">
        <v>46</v>
      </c>
      <c r="AU1971" s="99">
        <v>65</v>
      </c>
      <c r="AV1971" s="103">
        <f t="shared" si="727"/>
        <v>46065</v>
      </c>
      <c r="AX1971" s="7" t="s">
        <v>1370</v>
      </c>
      <c r="BE1971" t="s">
        <v>2005</v>
      </c>
    </row>
    <row r="1972" spans="1:57" hidden="1" outlineLevel="1">
      <c r="A1972" t="s">
        <v>596</v>
      </c>
      <c r="B1972" t="s">
        <v>162</v>
      </c>
      <c r="C1972" s="1">
        <f t="shared" ref="C1972:C2006" si="728">SUM(N1972:AE1972)</f>
        <v>4181</v>
      </c>
      <c r="D1972" s="7">
        <f>IF(N1972&gt;0, RANK(N1972,(N1972:P1972,Q1972:AE1972)),0)</f>
        <v>1</v>
      </c>
      <c r="E1972" s="7">
        <f>IF(O1972&gt;0,RANK(O1972,(N1972:P1972,Q1972:AE1972)),0)</f>
        <v>2</v>
      </c>
      <c r="F1972" s="7">
        <f>IF(P1972&gt;0,RANK(P1972,(N1972:P1972,Q1972:AE1972)),0)</f>
        <v>3</v>
      </c>
      <c r="G1972" s="1">
        <f t="shared" si="716"/>
        <v>997</v>
      </c>
      <c r="H1972" s="2">
        <f t="shared" si="717"/>
        <v>0.23845969863668978</v>
      </c>
      <c r="I1972" s="2"/>
      <c r="J1972" s="2">
        <f t="shared" ref="J1972:J2006" si="729">IF($C1972=0,"-",N1972/$C1972)</f>
        <v>0.61348959579048079</v>
      </c>
      <c r="K1972" s="2">
        <f t="shared" ref="K1972:K2006" si="730">IF($C1972=0,"-",O1972/$C1972)</f>
        <v>0.37502989715379098</v>
      </c>
      <c r="L1972" s="2">
        <f t="shared" ref="L1972:L2006" si="731">IF($C1972=0,"-",P1972/$C1972)</f>
        <v>8.1320258311408759E-3</v>
      </c>
      <c r="M1972" s="2">
        <f t="shared" ref="M1972:M2003" si="732">IF(C1972=0,"-",(1-J1972-K1972-L1972))</f>
        <v>3.3484812245873526E-3</v>
      </c>
      <c r="N1972" s="59">
        <v>2565</v>
      </c>
      <c r="O1972" s="59">
        <v>1568</v>
      </c>
      <c r="P1972" s="59">
        <v>34</v>
      </c>
      <c r="Q1972" s="124">
        <v>14</v>
      </c>
      <c r="R1972" s="124"/>
      <c r="S1972" s="124"/>
      <c r="T1972" s="124"/>
      <c r="U1972" s="59"/>
      <c r="V1972" s="59"/>
      <c r="W1972" s="59"/>
      <c r="X1972" s="59"/>
      <c r="Y1972" s="59"/>
      <c r="Z1972" s="59"/>
      <c r="AA1972" s="59"/>
      <c r="AB1972" s="59"/>
      <c r="AC1972" s="59"/>
      <c r="AD1972" s="59"/>
      <c r="AE1972" s="59"/>
      <c r="AG1972" s="7">
        <f>IF(Q1972&gt;0,RANK(Q1972,(N1972:P1972,Q1972:AE1972)),0)</f>
        <v>4</v>
      </c>
      <c r="AH1972" s="7">
        <f>IF(R1972&gt;0,RANK(R1972,(N1972:P1972,Q1972:AE1972)),0)</f>
        <v>0</v>
      </c>
      <c r="AI1972" s="7">
        <f>IF(T1972&gt;0,RANK(T1972,(N1972:P1972,Q1972:AE1972)),0)</f>
        <v>0</v>
      </c>
      <c r="AJ1972" s="7">
        <f>IF(S1972&gt;0,RANK(S1972,(N1972:P1972,Q1972:AE1972)),0)</f>
        <v>0</v>
      </c>
      <c r="AK1972" s="2">
        <f t="shared" ref="AK1972:AK2006" si="733">IF($C1972=0,"-",Q1972/$C1972)</f>
        <v>3.3484812245874193E-3</v>
      </c>
      <c r="AL1972" s="2">
        <f t="shared" ref="AL1972:AL2006" si="734">IF($C1972=0,"-",R1972/$C1972)</f>
        <v>0</v>
      </c>
      <c r="AM1972" s="2">
        <f t="shared" ref="AM1972:AM2006" si="735">IF($C1972=0,"-",T1972/$C1972)</f>
        <v>0</v>
      </c>
      <c r="AN1972" s="2">
        <f t="shared" ref="AN1972:AN2006" si="736">IF($C1972=0,"-",S1972/$C1972)</f>
        <v>0</v>
      </c>
      <c r="AP1972" t="s">
        <v>596</v>
      </c>
      <c r="AQ1972" t="s">
        <v>162</v>
      </c>
      <c r="AR1972">
        <v>1</v>
      </c>
      <c r="AT1972" s="97">
        <v>46</v>
      </c>
      <c r="AU1972" s="99">
        <v>67</v>
      </c>
      <c r="AV1972" s="103">
        <f t="shared" si="727"/>
        <v>46067</v>
      </c>
      <c r="AX1972" s="7" t="s">
        <v>1370</v>
      </c>
      <c r="BE1972" t="s">
        <v>2006</v>
      </c>
    </row>
    <row r="1973" spans="1:57" hidden="1" outlineLevel="1">
      <c r="A1973" t="s">
        <v>869</v>
      </c>
      <c r="B1973" t="s">
        <v>162</v>
      </c>
      <c r="C1973" s="1">
        <f t="shared" si="728"/>
        <v>942</v>
      </c>
      <c r="D1973" s="7">
        <f>IF(N1973&gt;0, RANK(N1973,(N1973:P1973,Q1973:AE1973)),0)</f>
        <v>1</v>
      </c>
      <c r="E1973" s="7">
        <f>IF(O1973&gt;0,RANK(O1973,(N1973:P1973,Q1973:AE1973)),0)</f>
        <v>2</v>
      </c>
      <c r="F1973" s="7">
        <f>IF(P1973&gt;0,RANK(P1973,(N1973:P1973,Q1973:AE1973)),0)</f>
        <v>3</v>
      </c>
      <c r="G1973" s="1">
        <f t="shared" si="716"/>
        <v>176</v>
      </c>
      <c r="H1973" s="2">
        <f t="shared" si="717"/>
        <v>0.18683651804670912</v>
      </c>
      <c r="I1973" s="2"/>
      <c r="J1973" s="2">
        <f t="shared" si="729"/>
        <v>0.58280254777070062</v>
      </c>
      <c r="K1973" s="2">
        <f t="shared" si="730"/>
        <v>0.39596602972399153</v>
      </c>
      <c r="L1973" s="2">
        <f t="shared" si="731"/>
        <v>1.167728237791932E-2</v>
      </c>
      <c r="M1973" s="2">
        <f t="shared" si="732"/>
        <v>9.5541401273885312E-3</v>
      </c>
      <c r="N1973" s="59">
        <v>549</v>
      </c>
      <c r="O1973" s="59">
        <v>373</v>
      </c>
      <c r="P1973" s="59">
        <v>11</v>
      </c>
      <c r="Q1973" s="124">
        <v>9</v>
      </c>
      <c r="R1973" s="124"/>
      <c r="S1973" s="124"/>
      <c r="T1973" s="124"/>
      <c r="U1973" s="59"/>
      <c r="V1973" s="59"/>
      <c r="W1973" s="59"/>
      <c r="X1973" s="59"/>
      <c r="Y1973" s="59"/>
      <c r="Z1973" s="59"/>
      <c r="AA1973" s="59"/>
      <c r="AB1973" s="59"/>
      <c r="AC1973" s="59"/>
      <c r="AD1973" s="59"/>
      <c r="AE1973" s="59"/>
      <c r="AG1973" s="7">
        <f>IF(Q1973&gt;0,RANK(Q1973,(N1973:P1973,Q1973:AE1973)),0)</f>
        <v>4</v>
      </c>
      <c r="AH1973" s="7">
        <f>IF(R1973&gt;0,RANK(R1973,(N1973:P1973,Q1973:AE1973)),0)</f>
        <v>0</v>
      </c>
      <c r="AI1973" s="7">
        <f>IF(T1973&gt;0,RANK(T1973,(N1973:P1973,Q1973:AE1973)),0)</f>
        <v>0</v>
      </c>
      <c r="AJ1973" s="7">
        <f>IF(S1973&gt;0,RANK(S1973,(N1973:P1973,Q1973:AE1973)),0)</f>
        <v>0</v>
      </c>
      <c r="AK1973" s="2">
        <f t="shared" si="733"/>
        <v>9.5541401273885346E-3</v>
      </c>
      <c r="AL1973" s="2">
        <f t="shared" si="734"/>
        <v>0</v>
      </c>
      <c r="AM1973" s="2">
        <f t="shared" si="735"/>
        <v>0</v>
      </c>
      <c r="AN1973" s="2">
        <f t="shared" si="736"/>
        <v>0</v>
      </c>
      <c r="AP1973" t="s">
        <v>869</v>
      </c>
      <c r="AQ1973" t="s">
        <v>162</v>
      </c>
      <c r="AR1973">
        <v>1</v>
      </c>
      <c r="AT1973" s="97">
        <v>46</v>
      </c>
      <c r="AU1973" s="99">
        <v>69</v>
      </c>
      <c r="AV1973" s="103">
        <f t="shared" si="727"/>
        <v>46069</v>
      </c>
      <c r="AX1973" s="7" t="s">
        <v>1370</v>
      </c>
      <c r="BE1973" t="s">
        <v>541</v>
      </c>
    </row>
    <row r="1974" spans="1:57" hidden="1" outlineLevel="1">
      <c r="A1974" t="s">
        <v>1151</v>
      </c>
      <c r="B1974" t="s">
        <v>162</v>
      </c>
      <c r="C1974" s="1">
        <f t="shared" si="728"/>
        <v>1155</v>
      </c>
      <c r="D1974" s="7">
        <f>IF(N1974&gt;0, RANK(N1974,(N1974:P1974,Q1974:AE1974)),0)</f>
        <v>1</v>
      </c>
      <c r="E1974" s="7">
        <f>IF(O1974&gt;0,RANK(O1974,(N1974:P1974,Q1974:AE1974)),0)</f>
        <v>2</v>
      </c>
      <c r="F1974" s="7">
        <f>IF(P1974&gt;0,RANK(P1974,(N1974:P1974,Q1974:AE1974)),0)</f>
        <v>4</v>
      </c>
      <c r="G1974" s="1">
        <f t="shared" si="716"/>
        <v>68</v>
      </c>
      <c r="H1974" s="2">
        <f t="shared" si="717"/>
        <v>5.8874458874458878E-2</v>
      </c>
      <c r="I1974" s="2"/>
      <c r="J1974" s="2">
        <f t="shared" si="729"/>
        <v>0.51688311688311683</v>
      </c>
      <c r="K1974" s="2">
        <f t="shared" si="730"/>
        <v>0.45800865800865803</v>
      </c>
      <c r="L1974" s="2">
        <f t="shared" si="731"/>
        <v>6.0606060606060606E-3</v>
      </c>
      <c r="M1974" s="2">
        <f t="shared" si="732"/>
        <v>1.9047619047619074E-2</v>
      </c>
      <c r="N1974" s="59">
        <v>597</v>
      </c>
      <c r="O1974" s="59">
        <v>529</v>
      </c>
      <c r="P1974" s="59">
        <v>7</v>
      </c>
      <c r="Q1974" s="124">
        <v>22</v>
      </c>
      <c r="R1974" s="124"/>
      <c r="S1974" s="124"/>
      <c r="T1974" s="124"/>
      <c r="U1974" s="59"/>
      <c r="V1974" s="59"/>
      <c r="W1974" s="59"/>
      <c r="X1974" s="59"/>
      <c r="Y1974" s="59"/>
      <c r="Z1974" s="59"/>
      <c r="AA1974" s="59"/>
      <c r="AB1974" s="59"/>
      <c r="AC1974" s="59"/>
      <c r="AD1974" s="59"/>
      <c r="AE1974" s="59"/>
      <c r="AG1974" s="7">
        <f>IF(Q1974&gt;0,RANK(Q1974,(N1974:P1974,Q1974:AE1974)),0)</f>
        <v>3</v>
      </c>
      <c r="AH1974" s="7">
        <f>IF(R1974&gt;0,RANK(R1974,(N1974:P1974,Q1974:AE1974)),0)</f>
        <v>0</v>
      </c>
      <c r="AI1974" s="7">
        <f>IF(T1974&gt;0,RANK(T1974,(N1974:P1974,Q1974:AE1974)),0)</f>
        <v>0</v>
      </c>
      <c r="AJ1974" s="7">
        <f>IF(S1974&gt;0,RANK(S1974,(N1974:P1974,Q1974:AE1974)),0)</f>
        <v>0</v>
      </c>
      <c r="AK1974" s="2">
        <f t="shared" si="733"/>
        <v>1.9047619047619049E-2</v>
      </c>
      <c r="AL1974" s="2">
        <f t="shared" si="734"/>
        <v>0</v>
      </c>
      <c r="AM1974" s="2">
        <f t="shared" si="735"/>
        <v>0</v>
      </c>
      <c r="AN1974" s="2">
        <f t="shared" si="736"/>
        <v>0</v>
      </c>
      <c r="AP1974" t="s">
        <v>1151</v>
      </c>
      <c r="AQ1974" t="s">
        <v>162</v>
      </c>
      <c r="AR1974">
        <v>1</v>
      </c>
      <c r="AT1974" s="97">
        <v>46</v>
      </c>
      <c r="AU1974" s="99">
        <v>71</v>
      </c>
      <c r="AV1974" s="103">
        <f t="shared" si="727"/>
        <v>46071</v>
      </c>
      <c r="AX1974" s="7" t="s">
        <v>1370</v>
      </c>
      <c r="BE1974" t="s">
        <v>2006</v>
      </c>
    </row>
    <row r="1975" spans="1:57" hidden="1" outlineLevel="1">
      <c r="A1975" t="s">
        <v>583</v>
      </c>
      <c r="B1975" t="s">
        <v>162</v>
      </c>
      <c r="C1975" s="1">
        <f t="shared" si="728"/>
        <v>1474</v>
      </c>
      <c r="D1975" s="7">
        <f>IF(N1975&gt;0, RANK(N1975,(N1975:P1975,Q1975:AE1975)),0)</f>
        <v>1</v>
      </c>
      <c r="E1975" s="7">
        <f>IF(O1975&gt;0,RANK(O1975,(N1975:P1975,Q1975:AE1975)),0)</f>
        <v>2</v>
      </c>
      <c r="F1975" s="7">
        <f>IF(P1975&gt;0,RANK(P1975,(N1975:P1975,Q1975:AE1975)),0)</f>
        <v>3</v>
      </c>
      <c r="G1975" s="1">
        <f t="shared" si="716"/>
        <v>583</v>
      </c>
      <c r="H1975" s="2">
        <f t="shared" si="717"/>
        <v>0.39552238805970147</v>
      </c>
      <c r="I1975" s="2"/>
      <c r="J1975" s="2">
        <f t="shared" si="729"/>
        <v>0.69063772048846672</v>
      </c>
      <c r="K1975" s="2">
        <f t="shared" si="730"/>
        <v>0.29511533242876525</v>
      </c>
      <c r="L1975" s="2">
        <f t="shared" si="731"/>
        <v>1.0176390773405699E-2</v>
      </c>
      <c r="M1975" s="2">
        <f t="shared" si="732"/>
        <v>4.0705563093623252E-3</v>
      </c>
      <c r="N1975" s="59">
        <v>1018</v>
      </c>
      <c r="O1975" s="59">
        <v>435</v>
      </c>
      <c r="P1975" s="59">
        <v>15</v>
      </c>
      <c r="Q1975" s="124">
        <v>6</v>
      </c>
      <c r="R1975" s="124"/>
      <c r="S1975" s="124"/>
      <c r="T1975" s="124"/>
      <c r="U1975" s="59"/>
      <c r="V1975" s="59"/>
      <c r="W1975" s="59"/>
      <c r="X1975" s="59"/>
      <c r="Y1975" s="59"/>
      <c r="Z1975" s="59"/>
      <c r="AA1975" s="59"/>
      <c r="AB1975" s="59"/>
      <c r="AC1975" s="59"/>
      <c r="AD1975" s="59"/>
      <c r="AE1975" s="59"/>
      <c r="AG1975" s="7">
        <f>IF(Q1975&gt;0,RANK(Q1975,(N1975:P1975,Q1975:AE1975)),0)</f>
        <v>4</v>
      </c>
      <c r="AH1975" s="7">
        <f>IF(R1975&gt;0,RANK(R1975,(N1975:P1975,Q1975:AE1975)),0)</f>
        <v>0</v>
      </c>
      <c r="AI1975" s="7">
        <f>IF(T1975&gt;0,RANK(T1975,(N1975:P1975,Q1975:AE1975)),0)</f>
        <v>0</v>
      </c>
      <c r="AJ1975" s="7">
        <f>IF(S1975&gt;0,RANK(S1975,(N1975:P1975,Q1975:AE1975)),0)</f>
        <v>0</v>
      </c>
      <c r="AK1975" s="2">
        <f t="shared" si="733"/>
        <v>4.0705563093622792E-3</v>
      </c>
      <c r="AL1975" s="2">
        <f t="shared" si="734"/>
        <v>0</v>
      </c>
      <c r="AM1975" s="2">
        <f t="shared" si="735"/>
        <v>0</v>
      </c>
      <c r="AN1975" s="2">
        <f t="shared" si="736"/>
        <v>0</v>
      </c>
      <c r="AP1975" t="s">
        <v>583</v>
      </c>
      <c r="AQ1975" t="s">
        <v>162</v>
      </c>
      <c r="AR1975">
        <v>1</v>
      </c>
      <c r="AT1975" s="97">
        <v>46</v>
      </c>
      <c r="AU1975" s="99">
        <v>73</v>
      </c>
      <c r="AV1975" s="103">
        <f t="shared" si="727"/>
        <v>46073</v>
      </c>
      <c r="AX1975" s="7" t="s">
        <v>1370</v>
      </c>
      <c r="BE1975" t="s">
        <v>2006</v>
      </c>
    </row>
    <row r="1976" spans="1:57" hidden="1" outlineLevel="1">
      <c r="A1976" t="s">
        <v>1390</v>
      </c>
      <c r="B1976" t="s">
        <v>162</v>
      </c>
      <c r="C1976" s="1">
        <f t="shared" si="728"/>
        <v>777</v>
      </c>
      <c r="D1976" s="7">
        <f>IF(N1976&gt;0, RANK(N1976,(N1976:P1976,Q1976:AE1976)),0)</f>
        <v>1</v>
      </c>
      <c r="E1976" s="7">
        <f>IF(O1976&gt;0,RANK(O1976,(N1976:P1976,Q1976:AE1976)),0)</f>
        <v>2</v>
      </c>
      <c r="F1976" s="7">
        <f>IF(P1976&gt;0,RANK(P1976,(N1976:P1976,Q1976:AE1976)),0)</f>
        <v>4</v>
      </c>
      <c r="G1976" s="1">
        <f t="shared" si="716"/>
        <v>41</v>
      </c>
      <c r="H1976" s="2">
        <f t="shared" si="717"/>
        <v>5.276705276705277E-2</v>
      </c>
      <c r="I1976" s="2"/>
      <c r="J1976" s="2">
        <f t="shared" si="729"/>
        <v>0.51480051480051481</v>
      </c>
      <c r="K1976" s="2">
        <f t="shared" si="730"/>
        <v>0.46203346203346202</v>
      </c>
      <c r="L1976" s="2">
        <f t="shared" si="731"/>
        <v>5.1480051480051478E-3</v>
      </c>
      <c r="M1976" s="2">
        <f t="shared" si="732"/>
        <v>1.8018018018018028E-2</v>
      </c>
      <c r="N1976" s="59">
        <v>400</v>
      </c>
      <c r="O1976" s="59">
        <v>359</v>
      </c>
      <c r="P1976" s="59">
        <v>4</v>
      </c>
      <c r="Q1976" s="124">
        <v>14</v>
      </c>
      <c r="R1976" s="124"/>
      <c r="S1976" s="124"/>
      <c r="T1976" s="124"/>
      <c r="U1976" s="59"/>
      <c r="V1976" s="59"/>
      <c r="W1976" s="59"/>
      <c r="X1976" s="59"/>
      <c r="Y1976" s="59"/>
      <c r="Z1976" s="59"/>
      <c r="AA1976" s="59"/>
      <c r="AB1976" s="59"/>
      <c r="AC1976" s="59"/>
      <c r="AD1976" s="59"/>
      <c r="AE1976" s="59"/>
      <c r="AG1976" s="7">
        <f>IF(Q1976&gt;0,RANK(Q1976,(N1976:P1976,Q1976:AE1976)),0)</f>
        <v>3</v>
      </c>
      <c r="AH1976" s="7">
        <f>IF(R1976&gt;0,RANK(R1976,(N1976:P1976,Q1976:AE1976)),0)</f>
        <v>0</v>
      </c>
      <c r="AI1976" s="7">
        <f>IF(T1976&gt;0,RANK(T1976,(N1976:P1976,Q1976:AE1976)),0)</f>
        <v>0</v>
      </c>
      <c r="AJ1976" s="7">
        <f>IF(S1976&gt;0,RANK(S1976,(N1976:P1976,Q1976:AE1976)),0)</f>
        <v>0</v>
      </c>
      <c r="AK1976" s="2">
        <f t="shared" si="733"/>
        <v>1.8018018018018018E-2</v>
      </c>
      <c r="AL1976" s="2">
        <f t="shared" si="734"/>
        <v>0</v>
      </c>
      <c r="AM1976" s="2">
        <f t="shared" si="735"/>
        <v>0</v>
      </c>
      <c r="AN1976" s="2">
        <f t="shared" si="736"/>
        <v>0</v>
      </c>
      <c r="AP1976" t="s">
        <v>1390</v>
      </c>
      <c r="AQ1976" t="s">
        <v>162</v>
      </c>
      <c r="AR1976">
        <v>1</v>
      </c>
      <c r="AT1976" s="97">
        <v>46</v>
      </c>
      <c r="AU1976" s="99">
        <v>75</v>
      </c>
      <c r="AV1976" s="103">
        <f t="shared" si="727"/>
        <v>46075</v>
      </c>
      <c r="AX1976" s="7" t="s">
        <v>1370</v>
      </c>
      <c r="BE1976" t="s">
        <v>541</v>
      </c>
    </row>
    <row r="1977" spans="1:57" hidden="1" outlineLevel="1">
      <c r="A1977" t="s">
        <v>1728</v>
      </c>
      <c r="B1977" t="s">
        <v>162</v>
      </c>
      <c r="C1977" s="1">
        <f t="shared" si="728"/>
        <v>3150</v>
      </c>
      <c r="D1977" s="7">
        <f>IF(N1977&gt;0, RANK(N1977,(N1977:P1977,Q1977:AE1977)),0)</f>
        <v>1</v>
      </c>
      <c r="E1977" s="7">
        <f>IF(O1977&gt;0,RANK(O1977,(N1977:P1977,Q1977:AE1977)),0)</f>
        <v>2</v>
      </c>
      <c r="F1977" s="7">
        <f>IF(P1977&gt;0,RANK(P1977,(N1977:P1977,Q1977:AE1977)),0)</f>
        <v>3</v>
      </c>
      <c r="G1977" s="1">
        <f t="shared" si="716"/>
        <v>1160</v>
      </c>
      <c r="H1977" s="2">
        <f t="shared" si="717"/>
        <v>0.36825396825396828</v>
      </c>
      <c r="I1977" s="2"/>
      <c r="J1977" s="2">
        <f t="shared" si="729"/>
        <v>0.67206349206349203</v>
      </c>
      <c r="K1977" s="2">
        <f t="shared" si="730"/>
        <v>0.30380952380952381</v>
      </c>
      <c r="L1977" s="2">
        <f t="shared" si="731"/>
        <v>1.2698412698412698E-2</v>
      </c>
      <c r="M1977" s="2">
        <f t="shared" si="732"/>
        <v>1.1428571428571465E-2</v>
      </c>
      <c r="N1977" s="59">
        <v>2117</v>
      </c>
      <c r="O1977" s="59">
        <v>957</v>
      </c>
      <c r="P1977" s="59">
        <v>40</v>
      </c>
      <c r="Q1977" s="124">
        <v>36</v>
      </c>
      <c r="R1977" s="124"/>
      <c r="S1977" s="124"/>
      <c r="T1977" s="124"/>
      <c r="U1977" s="59"/>
      <c r="V1977" s="59"/>
      <c r="W1977" s="59"/>
      <c r="X1977" s="59"/>
      <c r="Y1977" s="59"/>
      <c r="Z1977" s="59"/>
      <c r="AA1977" s="59"/>
      <c r="AB1977" s="59"/>
      <c r="AC1977" s="59"/>
      <c r="AD1977" s="59"/>
      <c r="AE1977" s="59"/>
      <c r="AG1977" s="7">
        <f>IF(Q1977&gt;0,RANK(Q1977,(N1977:P1977,Q1977:AE1977)),0)</f>
        <v>4</v>
      </c>
      <c r="AH1977" s="7">
        <f>IF(R1977&gt;0,RANK(R1977,(N1977:P1977,Q1977:AE1977)),0)</f>
        <v>0</v>
      </c>
      <c r="AI1977" s="7">
        <f>IF(T1977&gt;0,RANK(T1977,(N1977:P1977,Q1977:AE1977)),0)</f>
        <v>0</v>
      </c>
      <c r="AJ1977" s="7">
        <f>IF(S1977&gt;0,RANK(S1977,(N1977:P1977,Q1977:AE1977)),0)</f>
        <v>0</v>
      </c>
      <c r="AK1977" s="2">
        <f t="shared" si="733"/>
        <v>1.1428571428571429E-2</v>
      </c>
      <c r="AL1977" s="2">
        <f t="shared" si="734"/>
        <v>0</v>
      </c>
      <c r="AM1977" s="2">
        <f t="shared" si="735"/>
        <v>0</v>
      </c>
      <c r="AN1977" s="2">
        <f t="shared" si="736"/>
        <v>0</v>
      </c>
      <c r="AP1977" t="s">
        <v>1728</v>
      </c>
      <c r="AQ1977" t="s">
        <v>162</v>
      </c>
      <c r="AR1977">
        <v>1</v>
      </c>
      <c r="AT1977" s="97">
        <v>46</v>
      </c>
      <c r="AU1977" s="99">
        <v>77</v>
      </c>
      <c r="AV1977" s="103">
        <f t="shared" si="727"/>
        <v>46077</v>
      </c>
      <c r="AX1977" s="7" t="s">
        <v>1370</v>
      </c>
      <c r="BE1977" t="s">
        <v>2006</v>
      </c>
    </row>
    <row r="1978" spans="1:57" hidden="1" outlineLevel="1">
      <c r="A1978" t="s">
        <v>1267</v>
      </c>
      <c r="B1978" t="s">
        <v>162</v>
      </c>
      <c r="C1978" s="1">
        <f t="shared" si="728"/>
        <v>5589</v>
      </c>
      <c r="D1978" s="7">
        <f>IF(N1978&gt;0, RANK(N1978,(N1978:P1978,Q1978:AE1978)),0)</f>
        <v>1</v>
      </c>
      <c r="E1978" s="7">
        <f>IF(O1978&gt;0,RANK(O1978,(N1978:P1978,Q1978:AE1978)),0)</f>
        <v>2</v>
      </c>
      <c r="F1978" s="7">
        <f>IF(P1978&gt;0,RANK(P1978,(N1978:P1978,Q1978:AE1978)),0)</f>
        <v>3</v>
      </c>
      <c r="G1978" s="1">
        <f t="shared" si="716"/>
        <v>1974</v>
      </c>
      <c r="H1978" s="2">
        <f t="shared" si="717"/>
        <v>0.35319377348362857</v>
      </c>
      <c r="I1978" s="2"/>
      <c r="J1978" s="2">
        <f t="shared" si="729"/>
        <v>0.66702451243514049</v>
      </c>
      <c r="K1978" s="2">
        <f t="shared" si="730"/>
        <v>0.31383073895151192</v>
      </c>
      <c r="L1978" s="2">
        <f t="shared" si="731"/>
        <v>1.1093218822687422E-2</v>
      </c>
      <c r="M1978" s="2">
        <f t="shared" si="732"/>
        <v>8.0515297906601623E-3</v>
      </c>
      <c r="N1978" s="59">
        <v>3728</v>
      </c>
      <c r="O1978" s="59">
        <v>1754</v>
      </c>
      <c r="P1978" s="59">
        <v>62</v>
      </c>
      <c r="Q1978" s="124">
        <v>45</v>
      </c>
      <c r="R1978" s="124"/>
      <c r="S1978" s="124"/>
      <c r="T1978" s="124"/>
      <c r="U1978" s="59"/>
      <c r="V1978" s="59"/>
      <c r="W1978" s="59"/>
      <c r="X1978" s="59"/>
      <c r="Y1978" s="59"/>
      <c r="Z1978" s="59"/>
      <c r="AA1978" s="59"/>
      <c r="AB1978" s="59"/>
      <c r="AC1978" s="59"/>
      <c r="AD1978" s="59"/>
      <c r="AE1978" s="59"/>
      <c r="AG1978" s="7">
        <f>IF(Q1978&gt;0,RANK(Q1978,(N1978:P1978,Q1978:AE1978)),0)</f>
        <v>4</v>
      </c>
      <c r="AH1978" s="7">
        <f>IF(R1978&gt;0,RANK(R1978,(N1978:P1978,Q1978:AE1978)),0)</f>
        <v>0</v>
      </c>
      <c r="AI1978" s="7">
        <f>IF(T1978&gt;0,RANK(T1978,(N1978:P1978,Q1978:AE1978)),0)</f>
        <v>0</v>
      </c>
      <c r="AJ1978" s="7">
        <f>IF(S1978&gt;0,RANK(S1978,(N1978:P1978,Q1978:AE1978)),0)</f>
        <v>0</v>
      </c>
      <c r="AK1978" s="2">
        <f t="shared" si="733"/>
        <v>8.0515297906602248E-3</v>
      </c>
      <c r="AL1978" s="2">
        <f t="shared" si="734"/>
        <v>0</v>
      </c>
      <c r="AM1978" s="2">
        <f t="shared" si="735"/>
        <v>0</v>
      </c>
      <c r="AN1978" s="2">
        <f t="shared" si="736"/>
        <v>0</v>
      </c>
      <c r="AP1978" t="s">
        <v>1267</v>
      </c>
      <c r="AQ1978" t="s">
        <v>162</v>
      </c>
      <c r="AR1978">
        <v>1</v>
      </c>
      <c r="AT1978" s="97">
        <v>46</v>
      </c>
      <c r="AU1978" s="99">
        <v>79</v>
      </c>
      <c r="AV1978" s="103">
        <f t="shared" si="727"/>
        <v>46079</v>
      </c>
      <c r="AX1978" s="7" t="s">
        <v>1370</v>
      </c>
      <c r="BE1978" t="s">
        <v>2005</v>
      </c>
    </row>
    <row r="1979" spans="1:57" hidden="1" outlineLevel="1">
      <c r="A1979" t="s">
        <v>126</v>
      </c>
      <c r="B1979" t="s">
        <v>162</v>
      </c>
      <c r="C1979" s="1">
        <f t="shared" si="728"/>
        <v>9608</v>
      </c>
      <c r="D1979" s="7">
        <f>IF(N1979&gt;0, RANK(N1979,(N1979:P1979,Q1979:AE1979)),0)</f>
        <v>1</v>
      </c>
      <c r="E1979" s="7">
        <f>IF(O1979&gt;0,RANK(O1979,(N1979:P1979,Q1979:AE1979)),0)</f>
        <v>2</v>
      </c>
      <c r="F1979" s="7">
        <f>IF(P1979&gt;0,RANK(P1979,(N1979:P1979,Q1979:AE1979)),0)</f>
        <v>4</v>
      </c>
      <c r="G1979" s="1">
        <f t="shared" si="716"/>
        <v>2045</v>
      </c>
      <c r="H1979" s="2">
        <f t="shared" si="717"/>
        <v>0.21284346378018318</v>
      </c>
      <c r="I1979" s="2"/>
      <c r="J1979" s="2">
        <f t="shared" si="729"/>
        <v>0.58815570358034974</v>
      </c>
      <c r="K1979" s="2">
        <f t="shared" si="730"/>
        <v>0.37531223980016654</v>
      </c>
      <c r="L1979" s="2">
        <f t="shared" si="731"/>
        <v>1.5299750208159867E-2</v>
      </c>
      <c r="M1979" s="2">
        <f t="shared" si="732"/>
        <v>2.1232306411323856E-2</v>
      </c>
      <c r="N1979" s="59">
        <v>5651</v>
      </c>
      <c r="O1979" s="59">
        <v>3606</v>
      </c>
      <c r="P1979" s="59">
        <v>147</v>
      </c>
      <c r="Q1979" s="124">
        <v>204</v>
      </c>
      <c r="R1979" s="124"/>
      <c r="S1979" s="124"/>
      <c r="T1979" s="124"/>
      <c r="U1979" s="59"/>
      <c r="V1979" s="59"/>
      <c r="W1979" s="59"/>
      <c r="X1979" s="59"/>
      <c r="Y1979" s="59"/>
      <c r="Z1979" s="59"/>
      <c r="AA1979" s="59"/>
      <c r="AB1979" s="59"/>
      <c r="AC1979" s="59"/>
      <c r="AD1979" s="59"/>
      <c r="AE1979" s="59"/>
      <c r="AG1979" s="7">
        <f>IF(Q1979&gt;0,RANK(Q1979,(N1979:P1979,Q1979:AE1979)),0)</f>
        <v>3</v>
      </c>
      <c r="AH1979" s="7">
        <f>IF(R1979&gt;0,RANK(R1979,(N1979:P1979,Q1979:AE1979)),0)</f>
        <v>0</v>
      </c>
      <c r="AI1979" s="7">
        <f>IF(T1979&gt;0,RANK(T1979,(N1979:P1979,Q1979:AE1979)),0)</f>
        <v>0</v>
      </c>
      <c r="AJ1979" s="7">
        <f>IF(S1979&gt;0,RANK(S1979,(N1979:P1979,Q1979:AE1979)),0)</f>
        <v>0</v>
      </c>
      <c r="AK1979" s="2">
        <f t="shared" si="733"/>
        <v>2.1232306411323898E-2</v>
      </c>
      <c r="AL1979" s="2">
        <f t="shared" si="734"/>
        <v>0</v>
      </c>
      <c r="AM1979" s="2">
        <f t="shared" si="735"/>
        <v>0</v>
      </c>
      <c r="AN1979" s="2">
        <f t="shared" si="736"/>
        <v>0</v>
      </c>
      <c r="AP1979" t="s">
        <v>126</v>
      </c>
      <c r="AQ1979" t="s">
        <v>162</v>
      </c>
      <c r="AR1979">
        <v>1</v>
      </c>
      <c r="AT1979" s="97">
        <v>46</v>
      </c>
      <c r="AU1979" s="99">
        <v>81</v>
      </c>
      <c r="AV1979" s="103">
        <f t="shared" si="727"/>
        <v>46081</v>
      </c>
      <c r="AX1979" s="7" t="s">
        <v>1370</v>
      </c>
      <c r="BE1979" t="s">
        <v>2005</v>
      </c>
    </row>
    <row r="1980" spans="1:57" hidden="1" outlineLevel="1">
      <c r="A1980" t="s">
        <v>900</v>
      </c>
      <c r="B1980" t="s">
        <v>162</v>
      </c>
      <c r="C1980" s="1">
        <f t="shared" si="728"/>
        <v>7850</v>
      </c>
      <c r="D1980" s="7">
        <f>IF(N1980&gt;0, RANK(N1980,(N1980:P1980,Q1980:AE1980)),0)</f>
        <v>1</v>
      </c>
      <c r="E1980" s="7">
        <f>IF(O1980&gt;0,RANK(O1980,(N1980:P1980,Q1980:AE1980)),0)</f>
        <v>2</v>
      </c>
      <c r="F1980" s="7">
        <f>IF(P1980&gt;0,RANK(P1980,(N1980:P1980,Q1980:AE1980)),0)</f>
        <v>3</v>
      </c>
      <c r="G1980" s="1">
        <f t="shared" si="716"/>
        <v>3014</v>
      </c>
      <c r="H1980" s="2">
        <f t="shared" si="717"/>
        <v>0.38394904458598728</v>
      </c>
      <c r="I1980" s="2"/>
      <c r="J1980" s="2">
        <f t="shared" si="729"/>
        <v>0.6828025477707006</v>
      </c>
      <c r="K1980" s="2">
        <f t="shared" si="730"/>
        <v>0.29885350318471338</v>
      </c>
      <c r="L1980" s="2">
        <f t="shared" si="731"/>
        <v>9.2993630573248408E-3</v>
      </c>
      <c r="M1980" s="2">
        <f t="shared" si="732"/>
        <v>9.0445859872611868E-3</v>
      </c>
      <c r="N1980" s="59">
        <v>5360</v>
      </c>
      <c r="O1980" s="59">
        <v>2346</v>
      </c>
      <c r="P1980" s="59">
        <v>73</v>
      </c>
      <c r="Q1980" s="124">
        <v>71</v>
      </c>
      <c r="R1980" s="124"/>
      <c r="S1980" s="124"/>
      <c r="T1980" s="124"/>
      <c r="U1980" s="59"/>
      <c r="V1980" s="59"/>
      <c r="W1980" s="59"/>
      <c r="X1980" s="59"/>
      <c r="Y1980" s="59"/>
      <c r="Z1980" s="59"/>
      <c r="AA1980" s="59"/>
      <c r="AB1980" s="59"/>
      <c r="AC1980" s="59"/>
      <c r="AD1980" s="59"/>
      <c r="AE1980" s="59"/>
      <c r="AG1980" s="7">
        <f>IF(Q1980&gt;0,RANK(Q1980,(N1980:P1980,Q1980:AE1980)),0)</f>
        <v>4</v>
      </c>
      <c r="AH1980" s="7">
        <f>IF(R1980&gt;0,RANK(R1980,(N1980:P1980,Q1980:AE1980)),0)</f>
        <v>0</v>
      </c>
      <c r="AI1980" s="7">
        <f>IF(T1980&gt;0,RANK(T1980,(N1980:P1980,Q1980:AE1980)),0)</f>
        <v>0</v>
      </c>
      <c r="AJ1980" s="7">
        <f>IF(S1980&gt;0,RANK(S1980,(N1980:P1980,Q1980:AE1980)),0)</f>
        <v>0</v>
      </c>
      <c r="AK1980" s="2">
        <f t="shared" si="733"/>
        <v>9.0445859872611469E-3</v>
      </c>
      <c r="AL1980" s="2">
        <f t="shared" si="734"/>
        <v>0</v>
      </c>
      <c r="AM1980" s="2">
        <f t="shared" si="735"/>
        <v>0</v>
      </c>
      <c r="AN1980" s="2">
        <f t="shared" si="736"/>
        <v>0</v>
      </c>
      <c r="AP1980" t="s">
        <v>900</v>
      </c>
      <c r="AQ1980" t="s">
        <v>162</v>
      </c>
      <c r="AR1980">
        <v>1</v>
      </c>
      <c r="AT1980" s="97">
        <v>46</v>
      </c>
      <c r="AU1980" s="99">
        <v>83</v>
      </c>
      <c r="AV1980" s="103">
        <f t="shared" si="727"/>
        <v>46083</v>
      </c>
      <c r="AX1980" s="7" t="s">
        <v>1370</v>
      </c>
      <c r="BE1980" t="s">
        <v>2005</v>
      </c>
    </row>
    <row r="1981" spans="1:57" hidden="1" outlineLevel="1">
      <c r="A1981" t="s">
        <v>1930</v>
      </c>
      <c r="B1981" t="s">
        <v>162</v>
      </c>
      <c r="C1981" s="1">
        <f t="shared" si="728"/>
        <v>1488</v>
      </c>
      <c r="D1981" s="7">
        <f>IF(N1981&gt;0, RANK(N1981,(N1981:P1981,Q1981:AE1981)),0)</f>
        <v>1</v>
      </c>
      <c r="E1981" s="7">
        <f>IF(O1981&gt;0,RANK(O1981,(N1981:P1981,Q1981:AE1981)),0)</f>
        <v>2</v>
      </c>
      <c r="F1981" s="7">
        <f>IF(P1981&gt;0,RANK(P1981,(N1981:P1981,Q1981:AE1981)),0)</f>
        <v>3</v>
      </c>
      <c r="G1981" s="1">
        <f t="shared" si="716"/>
        <v>222</v>
      </c>
      <c r="H1981" s="2">
        <f t="shared" si="717"/>
        <v>0.14919354838709678</v>
      </c>
      <c r="I1981" s="2"/>
      <c r="J1981" s="2">
        <f t="shared" si="729"/>
        <v>0.56182795698924726</v>
      </c>
      <c r="K1981" s="2">
        <f t="shared" si="730"/>
        <v>0.41263440860215056</v>
      </c>
      <c r="L1981" s="2">
        <f t="shared" si="731"/>
        <v>1.4112903225806451E-2</v>
      </c>
      <c r="M1981" s="2">
        <f t="shared" si="732"/>
        <v>1.1424731182795732E-2</v>
      </c>
      <c r="N1981" s="59">
        <v>836</v>
      </c>
      <c r="O1981" s="59">
        <v>614</v>
      </c>
      <c r="P1981" s="59">
        <v>21</v>
      </c>
      <c r="Q1981" s="124">
        <v>17</v>
      </c>
      <c r="R1981" s="124"/>
      <c r="S1981" s="124"/>
      <c r="T1981" s="124"/>
      <c r="U1981" s="59"/>
      <c r="V1981" s="59"/>
      <c r="W1981" s="59"/>
      <c r="X1981" s="59"/>
      <c r="Y1981" s="59"/>
      <c r="Z1981" s="59"/>
      <c r="AA1981" s="59"/>
      <c r="AB1981" s="59"/>
      <c r="AC1981" s="59"/>
      <c r="AD1981" s="59"/>
      <c r="AE1981" s="59"/>
      <c r="AG1981" s="7">
        <f>IF(Q1981&gt;0,RANK(Q1981,(N1981:P1981,Q1981:AE1981)),0)</f>
        <v>4</v>
      </c>
      <c r="AH1981" s="7">
        <f>IF(R1981&gt;0,RANK(R1981,(N1981:P1981,Q1981:AE1981)),0)</f>
        <v>0</v>
      </c>
      <c r="AI1981" s="7">
        <f>IF(T1981&gt;0,RANK(T1981,(N1981:P1981,Q1981:AE1981)),0)</f>
        <v>0</v>
      </c>
      <c r="AJ1981" s="7">
        <f>IF(S1981&gt;0,RANK(S1981,(N1981:P1981,Q1981:AE1981)),0)</f>
        <v>0</v>
      </c>
      <c r="AK1981" s="2">
        <f t="shared" si="733"/>
        <v>1.1424731182795699E-2</v>
      </c>
      <c r="AL1981" s="2">
        <f t="shared" si="734"/>
        <v>0</v>
      </c>
      <c r="AM1981" s="2">
        <f t="shared" si="735"/>
        <v>0</v>
      </c>
      <c r="AN1981" s="2">
        <f t="shared" si="736"/>
        <v>0</v>
      </c>
      <c r="AP1981" t="s">
        <v>1930</v>
      </c>
      <c r="AQ1981" t="s">
        <v>162</v>
      </c>
      <c r="AR1981">
        <v>1</v>
      </c>
      <c r="AT1981" s="97">
        <v>46</v>
      </c>
      <c r="AU1981" s="99">
        <v>85</v>
      </c>
      <c r="AV1981" s="103">
        <f t="shared" si="727"/>
        <v>46085</v>
      </c>
      <c r="AX1981" s="7" t="s">
        <v>1370</v>
      </c>
      <c r="BE1981" t="s">
        <v>1961</v>
      </c>
    </row>
    <row r="1982" spans="1:57" hidden="1" outlineLevel="1">
      <c r="A1982" t="s">
        <v>950</v>
      </c>
      <c r="B1982" t="s">
        <v>162</v>
      </c>
      <c r="C1982" s="1">
        <f t="shared" si="728"/>
        <v>2972</v>
      </c>
      <c r="D1982" s="7">
        <f>IF(N1982&gt;0, RANK(N1982,(N1982:P1982,Q1982:AE1982)),0)</f>
        <v>1</v>
      </c>
      <c r="E1982" s="7">
        <f>IF(O1982&gt;0,RANK(O1982,(N1982:P1982,Q1982:AE1982)),0)</f>
        <v>2</v>
      </c>
      <c r="F1982" s="7">
        <f>IF(P1982&gt;0,RANK(P1982,(N1982:P1982,Q1982:AE1982)),0)</f>
        <v>3</v>
      </c>
      <c r="G1982" s="1">
        <f t="shared" si="716"/>
        <v>1029</v>
      </c>
      <c r="H1982" s="2">
        <f t="shared" si="717"/>
        <v>0.34623149394347241</v>
      </c>
      <c r="I1982" s="2"/>
      <c r="J1982" s="2">
        <f t="shared" si="729"/>
        <v>0.66453566621803495</v>
      </c>
      <c r="K1982" s="2">
        <f t="shared" si="730"/>
        <v>0.31830417227456259</v>
      </c>
      <c r="L1982" s="2">
        <f t="shared" si="731"/>
        <v>9.4212651413189772E-3</v>
      </c>
      <c r="M1982" s="2">
        <f t="shared" si="732"/>
        <v>7.7388963660834833E-3</v>
      </c>
      <c r="N1982" s="59">
        <v>1975</v>
      </c>
      <c r="O1982" s="59">
        <v>946</v>
      </c>
      <c r="P1982" s="59">
        <v>28</v>
      </c>
      <c r="Q1982" s="124">
        <v>23</v>
      </c>
      <c r="R1982" s="124"/>
      <c r="S1982" s="124"/>
      <c r="T1982" s="124"/>
      <c r="U1982" s="59"/>
      <c r="V1982" s="59"/>
      <c r="W1982" s="59"/>
      <c r="X1982" s="59"/>
      <c r="Y1982" s="59"/>
      <c r="Z1982" s="59"/>
      <c r="AA1982" s="59"/>
      <c r="AB1982" s="59"/>
      <c r="AC1982" s="59"/>
      <c r="AD1982" s="59"/>
      <c r="AE1982" s="59"/>
      <c r="AG1982" s="7">
        <f>IF(Q1982&gt;0,RANK(Q1982,(N1982:P1982,Q1982:AE1982)),0)</f>
        <v>4</v>
      </c>
      <c r="AH1982" s="7">
        <f>IF(R1982&gt;0,RANK(R1982,(N1982:P1982,Q1982:AE1982)),0)</f>
        <v>0</v>
      </c>
      <c r="AI1982" s="7">
        <f>IF(T1982&gt;0,RANK(T1982,(N1982:P1982,Q1982:AE1982)),0)</f>
        <v>0</v>
      </c>
      <c r="AJ1982" s="7">
        <f>IF(S1982&gt;0,RANK(S1982,(N1982:P1982,Q1982:AE1982)),0)</f>
        <v>0</v>
      </c>
      <c r="AK1982" s="2">
        <f t="shared" si="733"/>
        <v>7.7388963660834451E-3</v>
      </c>
      <c r="AL1982" s="2">
        <f t="shared" si="734"/>
        <v>0</v>
      </c>
      <c r="AM1982" s="2">
        <f t="shared" si="735"/>
        <v>0</v>
      </c>
      <c r="AN1982" s="2">
        <f t="shared" si="736"/>
        <v>0</v>
      </c>
      <c r="AP1982" t="s">
        <v>950</v>
      </c>
      <c r="AQ1982" t="s">
        <v>162</v>
      </c>
      <c r="AR1982">
        <v>1</v>
      </c>
      <c r="AT1982" s="97">
        <v>46</v>
      </c>
      <c r="AU1982" s="99">
        <v>87</v>
      </c>
      <c r="AV1982" s="103">
        <f t="shared" si="727"/>
        <v>46087</v>
      </c>
      <c r="AX1982" s="7" t="s">
        <v>1370</v>
      </c>
      <c r="BE1982" t="s">
        <v>2005</v>
      </c>
    </row>
    <row r="1983" spans="1:57" hidden="1" outlineLevel="1">
      <c r="A1983" t="s">
        <v>180</v>
      </c>
      <c r="B1983" t="s">
        <v>162</v>
      </c>
      <c r="C1983" s="1">
        <f t="shared" si="728"/>
        <v>1686</v>
      </c>
      <c r="D1983" s="7">
        <f>IF(N1983&gt;0, RANK(N1983,(N1983:P1983,Q1983:AE1983)),0)</f>
        <v>1</v>
      </c>
      <c r="E1983" s="7">
        <f>IF(O1983&gt;0,RANK(O1983,(N1983:P1983,Q1983:AE1983)),0)</f>
        <v>2</v>
      </c>
      <c r="F1983" s="7">
        <f>IF(P1983&gt;0,RANK(P1983,(N1983:P1983,Q1983:AE1983)),0)</f>
        <v>3</v>
      </c>
      <c r="G1983" s="1">
        <f t="shared" si="716"/>
        <v>257</v>
      </c>
      <c r="H1983" s="2">
        <f t="shared" si="717"/>
        <v>0.15243179122182682</v>
      </c>
      <c r="I1983" s="2"/>
      <c r="J1983" s="2">
        <f t="shared" si="729"/>
        <v>0.56109134045077103</v>
      </c>
      <c r="K1983" s="2">
        <f t="shared" si="730"/>
        <v>0.40865954922894426</v>
      </c>
      <c r="L1983" s="2">
        <f t="shared" si="731"/>
        <v>1.9572953736654804E-2</v>
      </c>
      <c r="M1983" s="2">
        <f t="shared" si="732"/>
        <v>1.0676156583629907E-2</v>
      </c>
      <c r="N1983" s="59">
        <v>946</v>
      </c>
      <c r="O1983" s="59">
        <v>689</v>
      </c>
      <c r="P1983" s="59">
        <v>33</v>
      </c>
      <c r="Q1983" s="124">
        <v>18</v>
      </c>
      <c r="R1983" s="124"/>
      <c r="S1983" s="124"/>
      <c r="T1983" s="124"/>
      <c r="U1983" s="59"/>
      <c r="V1983" s="59"/>
      <c r="W1983" s="59"/>
      <c r="X1983" s="59"/>
      <c r="Y1983" s="59"/>
      <c r="Z1983" s="59"/>
      <c r="AA1983" s="59"/>
      <c r="AB1983" s="59"/>
      <c r="AC1983" s="59"/>
      <c r="AD1983" s="59"/>
      <c r="AE1983" s="59"/>
      <c r="AG1983" s="7">
        <f>IF(Q1983&gt;0,RANK(Q1983,(N1983:P1983,Q1983:AE1983)),0)</f>
        <v>4</v>
      </c>
      <c r="AH1983" s="7">
        <f>IF(R1983&gt;0,RANK(R1983,(N1983:P1983,Q1983:AE1983)),0)</f>
        <v>0</v>
      </c>
      <c r="AI1983" s="7">
        <f>IF(T1983&gt;0,RANK(T1983,(N1983:P1983,Q1983:AE1983)),0)</f>
        <v>0</v>
      </c>
      <c r="AJ1983" s="7">
        <f>IF(S1983&gt;0,RANK(S1983,(N1983:P1983,Q1983:AE1983)),0)</f>
        <v>0</v>
      </c>
      <c r="AK1983" s="2">
        <f t="shared" si="733"/>
        <v>1.0676156583629894E-2</v>
      </c>
      <c r="AL1983" s="2">
        <f t="shared" si="734"/>
        <v>0</v>
      </c>
      <c r="AM1983" s="2">
        <f t="shared" si="735"/>
        <v>0</v>
      </c>
      <c r="AN1983" s="2">
        <f t="shared" si="736"/>
        <v>0</v>
      </c>
      <c r="AP1983" t="s">
        <v>180</v>
      </c>
      <c r="AQ1983" t="s">
        <v>162</v>
      </c>
      <c r="AR1983">
        <v>1</v>
      </c>
      <c r="AT1983" s="97">
        <v>46</v>
      </c>
      <c r="AU1983" s="99">
        <v>89</v>
      </c>
      <c r="AV1983" s="103">
        <f t="shared" si="727"/>
        <v>46089</v>
      </c>
      <c r="AX1983" s="7" t="s">
        <v>1370</v>
      </c>
      <c r="BE1983" t="s">
        <v>1961</v>
      </c>
    </row>
    <row r="1984" spans="1:57" hidden="1" outlineLevel="1">
      <c r="A1984" t="s">
        <v>2126</v>
      </c>
      <c r="B1984" t="s">
        <v>162</v>
      </c>
      <c r="C1984" s="1">
        <f>SUM(N1984:AE1984)</f>
        <v>2276</v>
      </c>
      <c r="D1984" s="7">
        <f>IF(N1984&gt;0, RANK(N1984,(N1984:P1984,Q1984:AE1984)),0)</f>
        <v>1</v>
      </c>
      <c r="E1984" s="7">
        <f>IF(O1984&gt;0,RANK(O1984,(N1984:P1984,Q1984:AE1984)),0)</f>
        <v>2</v>
      </c>
      <c r="F1984" s="7">
        <f>IF(P1984&gt;0,RANK(P1984,(N1984:P1984,Q1984:AE1984)),0)</f>
        <v>3</v>
      </c>
      <c r="G1984" s="1">
        <f>IF(C1984&gt;0,MAX(N1984:P1984)-LARGE(N1984:P1984,2),0)</f>
        <v>1037</v>
      </c>
      <c r="H1984" s="2">
        <f>IF(C1984&gt;0,G1984/C1984,0)</f>
        <v>0.45562390158172233</v>
      </c>
      <c r="I1984" s="2"/>
      <c r="J1984" s="2">
        <f>IF($C1984=0,"-",N1984/$C1984)</f>
        <v>0.71792618629173988</v>
      </c>
      <c r="K1984" s="2">
        <f>IF($C1984=0,"-",O1984/$C1984)</f>
        <v>0.2623022847100176</v>
      </c>
      <c r="L1984" s="2">
        <f>IF($C1984=0,"-",P1984/$C1984)</f>
        <v>1.4499121265377855E-2</v>
      </c>
      <c r="M1984" s="2">
        <f>IF(C1984=0,"-",(1-J1984-K1984-L1984))</f>
        <v>5.2724077328646715E-3</v>
      </c>
      <c r="N1984" s="59">
        <v>1634</v>
      </c>
      <c r="O1984" s="59">
        <v>597</v>
      </c>
      <c r="P1984" s="59">
        <v>33</v>
      </c>
      <c r="Q1984" s="124">
        <v>12</v>
      </c>
      <c r="R1984" s="124"/>
      <c r="S1984" s="124"/>
      <c r="T1984" s="124"/>
      <c r="U1984" s="59"/>
      <c r="V1984" s="59"/>
      <c r="W1984" s="59"/>
      <c r="X1984" s="59"/>
      <c r="Y1984" s="59"/>
      <c r="Z1984" s="59"/>
      <c r="AA1984" s="59"/>
      <c r="AB1984" s="59"/>
      <c r="AC1984" s="59"/>
      <c r="AD1984" s="59"/>
      <c r="AE1984" s="59"/>
      <c r="AG1984" s="7">
        <f>IF(Q1984&gt;0,RANK(Q1984,(N1984:P1984,Q1984:AE1984)),0)</f>
        <v>4</v>
      </c>
      <c r="AH1984" s="7">
        <f>IF(R1984&gt;0,RANK(R1984,(N1984:P1984,Q1984:AE1984)),0)</f>
        <v>0</v>
      </c>
      <c r="AI1984" s="7">
        <f>IF(T1984&gt;0,RANK(T1984,(N1984:P1984,Q1984:AE1984)),0)</f>
        <v>0</v>
      </c>
      <c r="AJ1984" s="7">
        <f>IF(S1984&gt;0,RANK(S1984,(N1984:P1984,Q1984:AE1984)),0)</f>
        <v>0</v>
      </c>
      <c r="AK1984" s="2">
        <f>IF($C1984=0,"-",Q1984/$C1984)</f>
        <v>5.272407732864675E-3</v>
      </c>
      <c r="AL1984" s="2">
        <f>IF($C1984=0,"-",R1984/$C1984)</f>
        <v>0</v>
      </c>
      <c r="AM1984" s="2">
        <f>IF($C1984=0,"-",T1984/$C1984)</f>
        <v>0</v>
      </c>
      <c r="AN1984" s="2">
        <f>IF($C1984=0,"-",S1984/$C1984)</f>
        <v>0</v>
      </c>
      <c r="AP1984" t="s">
        <v>2126</v>
      </c>
      <c r="AQ1984" t="s">
        <v>162</v>
      </c>
      <c r="AR1984">
        <v>1</v>
      </c>
      <c r="AT1984" s="97">
        <v>46</v>
      </c>
      <c r="AU1984" s="99">
        <v>91</v>
      </c>
      <c r="AV1984" s="103">
        <f>1000*AT1984+AU1984</f>
        <v>46091</v>
      </c>
      <c r="AX1984" s="7" t="s">
        <v>1370</v>
      </c>
      <c r="BE1984" t="s">
        <v>541</v>
      </c>
    </row>
    <row r="1985" spans="1:57" hidden="1" outlineLevel="1">
      <c r="A1985" t="s">
        <v>1197</v>
      </c>
      <c r="B1985" t="s">
        <v>162</v>
      </c>
      <c r="C1985" s="1">
        <f t="shared" si="728"/>
        <v>10024</v>
      </c>
      <c r="D1985" s="7">
        <f>IF(N1985&gt;0, RANK(N1985,(N1985:P1985,Q1985:AE1985)),0)</f>
        <v>1</v>
      </c>
      <c r="E1985" s="7">
        <f>IF(O1985&gt;0,RANK(O1985,(N1985:P1985,Q1985:AE1985)),0)</f>
        <v>2</v>
      </c>
      <c r="F1985" s="7">
        <f>IF(P1985&gt;0,RANK(P1985,(N1985:P1985,Q1985:AE1985)),0)</f>
        <v>4</v>
      </c>
      <c r="G1985" s="1">
        <f t="shared" ref="G1985:G2006" si="737">IF(C1985&gt;0,MAX(N1985:P1985)-LARGE(N1985:P1985,2),0)</f>
        <v>1432</v>
      </c>
      <c r="H1985" s="2">
        <f t="shared" ref="H1985:H2006" si="738">IF(C1985&gt;0,G1985/C1985,0)</f>
        <v>0.14285714285714285</v>
      </c>
      <c r="I1985" s="2"/>
      <c r="J1985" s="2">
        <f t="shared" si="729"/>
        <v>0.5564644852354349</v>
      </c>
      <c r="K1985" s="2">
        <f t="shared" si="730"/>
        <v>0.41360734237829211</v>
      </c>
      <c r="L1985" s="2">
        <f t="shared" si="731"/>
        <v>1.4265762170790104E-2</v>
      </c>
      <c r="M1985" s="2">
        <f t="shared" si="732"/>
        <v>1.5662410215482883E-2</v>
      </c>
      <c r="N1985" s="59">
        <v>5578</v>
      </c>
      <c r="O1985" s="59">
        <v>4146</v>
      </c>
      <c r="P1985" s="59">
        <v>143</v>
      </c>
      <c r="Q1985" s="124">
        <v>157</v>
      </c>
      <c r="R1985" s="124"/>
      <c r="S1985" s="124"/>
      <c r="T1985" s="124"/>
      <c r="U1985" s="59"/>
      <c r="V1985" s="59"/>
      <c r="W1985" s="59"/>
      <c r="X1985" s="59"/>
      <c r="Y1985" s="59"/>
      <c r="Z1985" s="59"/>
      <c r="AA1985" s="59"/>
      <c r="AB1985" s="59"/>
      <c r="AC1985" s="59"/>
      <c r="AD1985" s="59"/>
      <c r="AE1985" s="59"/>
      <c r="AG1985" s="7">
        <f>IF(Q1985&gt;0,RANK(Q1985,(N1985:P1985,Q1985:AE1985)),0)</f>
        <v>3</v>
      </c>
      <c r="AH1985" s="7">
        <f>IF(R1985&gt;0,RANK(R1985,(N1985:P1985,Q1985:AE1985)),0)</f>
        <v>0</v>
      </c>
      <c r="AI1985" s="7">
        <f>IF(T1985&gt;0,RANK(T1985,(N1985:P1985,Q1985:AE1985)),0)</f>
        <v>0</v>
      </c>
      <c r="AJ1985" s="7">
        <f>IF(S1985&gt;0,RANK(S1985,(N1985:P1985,Q1985:AE1985)),0)</f>
        <v>0</v>
      </c>
      <c r="AK1985" s="2">
        <f t="shared" si="733"/>
        <v>1.5662410215482842E-2</v>
      </c>
      <c r="AL1985" s="2">
        <f t="shared" si="734"/>
        <v>0</v>
      </c>
      <c r="AM1985" s="2">
        <f t="shared" si="735"/>
        <v>0</v>
      </c>
      <c r="AN1985" s="2">
        <f t="shared" si="736"/>
        <v>0</v>
      </c>
      <c r="AP1985" t="s">
        <v>1197</v>
      </c>
      <c r="AQ1985" t="s">
        <v>162</v>
      </c>
      <c r="AR1985">
        <v>1</v>
      </c>
      <c r="AT1985" s="97">
        <v>46</v>
      </c>
      <c r="AU1985" s="99">
        <v>93</v>
      </c>
      <c r="AV1985" s="103">
        <f t="shared" si="727"/>
        <v>46093</v>
      </c>
      <c r="AX1985" s="7" t="s">
        <v>1370</v>
      </c>
      <c r="BE1985" t="s">
        <v>2005</v>
      </c>
    </row>
    <row r="1986" spans="1:57" hidden="1" outlineLevel="1">
      <c r="A1986" t="s">
        <v>1984</v>
      </c>
      <c r="B1986" t="s">
        <v>162</v>
      </c>
      <c r="C1986" s="1">
        <f t="shared" si="728"/>
        <v>856</v>
      </c>
      <c r="D1986" s="7">
        <f>IF(N1986&gt;0, RANK(N1986,(N1986:P1986,Q1986:AE1986)),0)</f>
        <v>1</v>
      </c>
      <c r="E1986" s="7">
        <f>IF(O1986&gt;0,RANK(O1986,(N1986:P1986,Q1986:AE1986)),0)</f>
        <v>2</v>
      </c>
      <c r="F1986" s="7">
        <f>IF(P1986&gt;0,RANK(P1986,(N1986:P1986,Q1986:AE1986)),0)</f>
        <v>3</v>
      </c>
      <c r="G1986" s="1">
        <f t="shared" si="737"/>
        <v>310</v>
      </c>
      <c r="H1986" s="2">
        <f t="shared" si="738"/>
        <v>0.36214953271028039</v>
      </c>
      <c r="I1986" s="2"/>
      <c r="J1986" s="2">
        <f t="shared" si="729"/>
        <v>0.67640186915887845</v>
      </c>
      <c r="K1986" s="2">
        <f t="shared" si="730"/>
        <v>0.31425233644859812</v>
      </c>
      <c r="L1986" s="2">
        <f t="shared" si="731"/>
        <v>5.8411214953271026E-3</v>
      </c>
      <c r="M1986" s="2">
        <f t="shared" si="732"/>
        <v>3.5046728971963184E-3</v>
      </c>
      <c r="N1986" s="59">
        <v>579</v>
      </c>
      <c r="O1986" s="59">
        <v>269</v>
      </c>
      <c r="P1986" s="59">
        <v>5</v>
      </c>
      <c r="Q1986" s="124">
        <v>3</v>
      </c>
      <c r="R1986" s="124"/>
      <c r="S1986" s="124"/>
      <c r="T1986" s="124"/>
      <c r="U1986" s="59"/>
      <c r="V1986" s="59"/>
      <c r="W1986" s="59"/>
      <c r="X1986" s="59"/>
      <c r="Y1986" s="59"/>
      <c r="Z1986" s="59"/>
      <c r="AA1986" s="59"/>
      <c r="AB1986" s="59"/>
      <c r="AC1986" s="59"/>
      <c r="AD1986" s="59"/>
      <c r="AE1986" s="59"/>
      <c r="AG1986" s="7">
        <f>IF(Q1986&gt;0,RANK(Q1986,(N1986:P1986,Q1986:AE1986)),0)</f>
        <v>4</v>
      </c>
      <c r="AH1986" s="7">
        <f>IF(R1986&gt;0,RANK(R1986,(N1986:P1986,Q1986:AE1986)),0)</f>
        <v>0</v>
      </c>
      <c r="AI1986" s="7">
        <f>IF(T1986&gt;0,RANK(T1986,(N1986:P1986,Q1986:AE1986)),0)</f>
        <v>0</v>
      </c>
      <c r="AJ1986" s="7">
        <f>IF(S1986&gt;0,RANK(S1986,(N1986:P1986,Q1986:AE1986)),0)</f>
        <v>0</v>
      </c>
      <c r="AK1986" s="2">
        <f t="shared" si="733"/>
        <v>3.5046728971962616E-3</v>
      </c>
      <c r="AL1986" s="2">
        <f t="shared" si="734"/>
        <v>0</v>
      </c>
      <c r="AM1986" s="2">
        <f t="shared" si="735"/>
        <v>0</v>
      </c>
      <c r="AN1986" s="2">
        <f t="shared" si="736"/>
        <v>0</v>
      </c>
      <c r="AP1986" t="s">
        <v>1984</v>
      </c>
      <c r="AQ1986" t="s">
        <v>162</v>
      </c>
      <c r="AR1986">
        <v>1</v>
      </c>
      <c r="AT1986" s="97">
        <v>46</v>
      </c>
      <c r="AU1986" s="99">
        <v>95</v>
      </c>
      <c r="AV1986" s="103">
        <f t="shared" si="727"/>
        <v>46095</v>
      </c>
      <c r="AX1986" s="7" t="s">
        <v>1370</v>
      </c>
      <c r="BE1986" t="s">
        <v>2006</v>
      </c>
    </row>
    <row r="1987" spans="1:57" hidden="1" outlineLevel="1">
      <c r="A1987" t="s">
        <v>902</v>
      </c>
      <c r="B1987" t="s">
        <v>162</v>
      </c>
      <c r="C1987" s="1">
        <f t="shared" si="728"/>
        <v>1582</v>
      </c>
      <c r="D1987" s="7">
        <f>IF(N1987&gt;0, RANK(N1987,(N1987:P1987,Q1987:AE1987)),0)</f>
        <v>1</v>
      </c>
      <c r="E1987" s="7">
        <f>IF(O1987&gt;0,RANK(O1987,(N1987:P1987,Q1987:AE1987)),0)</f>
        <v>2</v>
      </c>
      <c r="F1987" s="7">
        <f>IF(P1987&gt;0,RANK(P1987,(N1987:P1987,Q1987:AE1987)),0)</f>
        <v>3</v>
      </c>
      <c r="G1987" s="1">
        <f t="shared" si="737"/>
        <v>637</v>
      </c>
      <c r="H1987" s="2">
        <f t="shared" si="738"/>
        <v>0.40265486725663718</v>
      </c>
      <c r="I1987" s="2"/>
      <c r="J1987" s="2">
        <f t="shared" si="729"/>
        <v>0.69089759797724404</v>
      </c>
      <c r="K1987" s="2">
        <f t="shared" si="730"/>
        <v>0.28824273072060685</v>
      </c>
      <c r="L1987" s="2">
        <f t="shared" si="731"/>
        <v>1.3906447534766119E-2</v>
      </c>
      <c r="M1987" s="2">
        <f t="shared" si="732"/>
        <v>6.9532237673829884E-3</v>
      </c>
      <c r="N1987" s="59">
        <v>1093</v>
      </c>
      <c r="O1987" s="59">
        <v>456</v>
      </c>
      <c r="P1987" s="59">
        <v>22</v>
      </c>
      <c r="Q1987" s="124">
        <v>11</v>
      </c>
      <c r="R1987" s="124"/>
      <c r="S1987" s="124"/>
      <c r="T1987" s="124"/>
      <c r="U1987" s="59"/>
      <c r="V1987" s="59"/>
      <c r="W1987" s="59"/>
      <c r="X1987" s="59"/>
      <c r="Y1987" s="59"/>
      <c r="Z1987" s="59"/>
      <c r="AA1987" s="59"/>
      <c r="AB1987" s="59"/>
      <c r="AC1987" s="59"/>
      <c r="AD1987" s="59"/>
      <c r="AE1987" s="59"/>
      <c r="AG1987" s="7">
        <f>IF(Q1987&gt;0,RANK(Q1987,(N1987:P1987,Q1987:AE1987)),0)</f>
        <v>4</v>
      </c>
      <c r="AH1987" s="7">
        <f>IF(R1987&gt;0,RANK(R1987,(N1987:P1987,Q1987:AE1987)),0)</f>
        <v>0</v>
      </c>
      <c r="AI1987" s="7">
        <f>IF(T1987&gt;0,RANK(T1987,(N1987:P1987,Q1987:AE1987)),0)</f>
        <v>0</v>
      </c>
      <c r="AJ1987" s="7">
        <f>IF(S1987&gt;0,RANK(S1987,(N1987:P1987,Q1987:AE1987)),0)</f>
        <v>0</v>
      </c>
      <c r="AK1987" s="2">
        <f t="shared" si="733"/>
        <v>6.9532237673830596E-3</v>
      </c>
      <c r="AL1987" s="2">
        <f t="shared" si="734"/>
        <v>0</v>
      </c>
      <c r="AM1987" s="2">
        <f t="shared" si="735"/>
        <v>0</v>
      </c>
      <c r="AN1987" s="2">
        <f t="shared" si="736"/>
        <v>0</v>
      </c>
      <c r="AP1987" t="s">
        <v>902</v>
      </c>
      <c r="AQ1987" t="s">
        <v>162</v>
      </c>
      <c r="AR1987">
        <v>1</v>
      </c>
      <c r="AT1987" s="97">
        <v>46</v>
      </c>
      <c r="AU1987" s="99">
        <v>97</v>
      </c>
      <c r="AV1987" s="103">
        <f t="shared" si="727"/>
        <v>46097</v>
      </c>
      <c r="AX1987" s="7" t="s">
        <v>1370</v>
      </c>
      <c r="BE1987" t="s">
        <v>2005</v>
      </c>
    </row>
    <row r="1988" spans="1:57" hidden="1" outlineLevel="1">
      <c r="A1988" t="s">
        <v>853</v>
      </c>
      <c r="B1988" t="s">
        <v>162</v>
      </c>
      <c r="C1988" s="1">
        <f t="shared" si="728"/>
        <v>63380</v>
      </c>
      <c r="D1988" s="7">
        <f>IF(N1988&gt;0, RANK(N1988,(N1988:P1988,Q1988:AE1988)),0)</f>
        <v>1</v>
      </c>
      <c r="E1988" s="7">
        <f>IF(O1988&gt;0,RANK(O1988,(N1988:P1988,Q1988:AE1988)),0)</f>
        <v>2</v>
      </c>
      <c r="F1988" s="7">
        <f>IF(P1988&gt;0,RANK(P1988,(N1988:P1988,Q1988:AE1988)),0)</f>
        <v>3</v>
      </c>
      <c r="G1988" s="1">
        <f t="shared" si="737"/>
        <v>26980</v>
      </c>
      <c r="H1988" s="2">
        <f t="shared" si="738"/>
        <v>0.42568633638371728</v>
      </c>
      <c r="I1988" s="2"/>
      <c r="J1988" s="2">
        <f t="shared" si="729"/>
        <v>0.70276112338277064</v>
      </c>
      <c r="K1988" s="2">
        <f t="shared" si="730"/>
        <v>0.2770747869990533</v>
      </c>
      <c r="L1988" s="2">
        <f t="shared" si="731"/>
        <v>1.0302934679709688E-2</v>
      </c>
      <c r="M1988" s="2">
        <f t="shared" si="732"/>
        <v>9.8611549384663745E-3</v>
      </c>
      <c r="N1988" s="59">
        <v>44541</v>
      </c>
      <c r="O1988" s="59">
        <v>17561</v>
      </c>
      <c r="P1988" s="59">
        <v>653</v>
      </c>
      <c r="Q1988" s="124">
        <v>625</v>
      </c>
      <c r="R1988" s="124"/>
      <c r="S1988" s="124"/>
      <c r="T1988" s="124"/>
      <c r="U1988" s="59"/>
      <c r="V1988" s="59"/>
      <c r="W1988" s="59"/>
      <c r="X1988" s="59"/>
      <c r="Y1988" s="59"/>
      <c r="Z1988" s="59"/>
      <c r="AA1988" s="59"/>
      <c r="AB1988" s="59"/>
      <c r="AC1988" s="59"/>
      <c r="AD1988" s="59"/>
      <c r="AE1988" s="59"/>
      <c r="AG1988" s="7">
        <f>IF(Q1988&gt;0,RANK(Q1988,(N1988:P1988,Q1988:AE1988)),0)</f>
        <v>4</v>
      </c>
      <c r="AH1988" s="7">
        <f>IF(R1988&gt;0,RANK(R1988,(N1988:P1988,Q1988:AE1988)),0)</f>
        <v>0</v>
      </c>
      <c r="AI1988" s="7">
        <f>IF(T1988&gt;0,RANK(T1988,(N1988:P1988,Q1988:AE1988)),0)</f>
        <v>0</v>
      </c>
      <c r="AJ1988" s="7">
        <f>IF(S1988&gt;0,RANK(S1988,(N1988:P1988,Q1988:AE1988)),0)</f>
        <v>0</v>
      </c>
      <c r="AK1988" s="2">
        <f t="shared" si="733"/>
        <v>9.8611549384663936E-3</v>
      </c>
      <c r="AL1988" s="2">
        <f t="shared" si="734"/>
        <v>0</v>
      </c>
      <c r="AM1988" s="2">
        <f t="shared" si="735"/>
        <v>0</v>
      </c>
      <c r="AN1988" s="2">
        <f t="shared" si="736"/>
        <v>0</v>
      </c>
      <c r="AP1988" t="s">
        <v>853</v>
      </c>
      <c r="AQ1988" t="s">
        <v>162</v>
      </c>
      <c r="AR1988">
        <v>1</v>
      </c>
      <c r="AT1988" s="97">
        <v>46</v>
      </c>
      <c r="AU1988" s="99">
        <v>99</v>
      </c>
      <c r="AV1988" s="103">
        <f t="shared" si="727"/>
        <v>46099</v>
      </c>
      <c r="AX1988" s="7" t="s">
        <v>1370</v>
      </c>
      <c r="BE1988" t="s">
        <v>2005</v>
      </c>
    </row>
    <row r="1989" spans="1:57" hidden="1" outlineLevel="1">
      <c r="A1989" t="s">
        <v>823</v>
      </c>
      <c r="B1989" t="s">
        <v>162</v>
      </c>
      <c r="C1989" s="1">
        <f t="shared" si="728"/>
        <v>3110</v>
      </c>
      <c r="D1989" s="7">
        <f>IF(N1989&gt;0, RANK(N1989,(N1989:P1989,Q1989:AE1989)),0)</f>
        <v>1</v>
      </c>
      <c r="E1989" s="7">
        <f>IF(O1989&gt;0,RANK(O1989,(N1989:P1989,Q1989:AE1989)),0)</f>
        <v>2</v>
      </c>
      <c r="F1989" s="7">
        <f>IF(P1989&gt;0,RANK(P1989,(N1989:P1989,Q1989:AE1989)),0)</f>
        <v>4</v>
      </c>
      <c r="G1989" s="1">
        <f t="shared" si="737"/>
        <v>1466</v>
      </c>
      <c r="H1989" s="2">
        <f t="shared" si="738"/>
        <v>0.47138263665594854</v>
      </c>
      <c r="I1989" s="2"/>
      <c r="J1989" s="2">
        <f t="shared" si="729"/>
        <v>0.72508038585209</v>
      </c>
      <c r="K1989" s="2">
        <f t="shared" si="730"/>
        <v>0.25369774919614146</v>
      </c>
      <c r="L1989" s="2">
        <f t="shared" si="731"/>
        <v>1.0289389067524116E-2</v>
      </c>
      <c r="M1989" s="2">
        <f t="shared" si="732"/>
        <v>1.0932475884244416E-2</v>
      </c>
      <c r="N1989" s="59">
        <v>2255</v>
      </c>
      <c r="O1989" s="59">
        <v>789</v>
      </c>
      <c r="P1989" s="59">
        <v>32</v>
      </c>
      <c r="Q1989" s="124">
        <v>34</v>
      </c>
      <c r="R1989" s="124"/>
      <c r="S1989" s="124"/>
      <c r="T1989" s="124"/>
      <c r="U1989" s="59"/>
      <c r="V1989" s="59"/>
      <c r="W1989" s="59"/>
      <c r="X1989" s="59"/>
      <c r="Y1989" s="59"/>
      <c r="Z1989" s="59"/>
      <c r="AA1989" s="59"/>
      <c r="AB1989" s="59"/>
      <c r="AC1989" s="59"/>
      <c r="AD1989" s="59"/>
      <c r="AE1989" s="59"/>
      <c r="AG1989" s="7">
        <f>IF(Q1989&gt;0,RANK(Q1989,(N1989:P1989,Q1989:AE1989)),0)</f>
        <v>3</v>
      </c>
      <c r="AH1989" s="7">
        <f>IF(R1989&gt;0,RANK(R1989,(N1989:P1989,Q1989:AE1989)),0)</f>
        <v>0</v>
      </c>
      <c r="AI1989" s="7">
        <f>IF(T1989&gt;0,RANK(T1989,(N1989:P1989,Q1989:AE1989)),0)</f>
        <v>0</v>
      </c>
      <c r="AJ1989" s="7">
        <f>IF(S1989&gt;0,RANK(S1989,(N1989:P1989,Q1989:AE1989)),0)</f>
        <v>0</v>
      </c>
      <c r="AK1989" s="2">
        <f t="shared" si="733"/>
        <v>1.0932475884244373E-2</v>
      </c>
      <c r="AL1989" s="2">
        <f t="shared" si="734"/>
        <v>0</v>
      </c>
      <c r="AM1989" s="2">
        <f t="shared" si="735"/>
        <v>0</v>
      </c>
      <c r="AN1989" s="2">
        <f t="shared" si="736"/>
        <v>0</v>
      </c>
      <c r="AP1989" t="s">
        <v>823</v>
      </c>
      <c r="AQ1989" t="s">
        <v>162</v>
      </c>
      <c r="AR1989">
        <v>1</v>
      </c>
      <c r="AT1989" s="97">
        <v>46</v>
      </c>
      <c r="AU1989" s="99">
        <v>101</v>
      </c>
      <c r="AV1989" s="103">
        <f t="shared" si="727"/>
        <v>46101</v>
      </c>
      <c r="AX1989" s="7" t="s">
        <v>1370</v>
      </c>
      <c r="BE1989" t="s">
        <v>2006</v>
      </c>
    </row>
    <row r="1990" spans="1:57" hidden="1" outlineLevel="1">
      <c r="A1990" t="s">
        <v>854</v>
      </c>
      <c r="B1990" t="s">
        <v>162</v>
      </c>
      <c r="C1990" s="1">
        <f t="shared" si="728"/>
        <v>37659</v>
      </c>
      <c r="D1990" s="7">
        <f>IF(N1990&gt;0, RANK(N1990,(N1990:P1990,Q1990:AE1990)),0)</f>
        <v>1</v>
      </c>
      <c r="E1990" s="7">
        <f>IF(O1990&gt;0,RANK(O1990,(N1990:P1990,Q1990:AE1990)),0)</f>
        <v>2</v>
      </c>
      <c r="F1990" s="7">
        <f>IF(P1990&gt;0,RANK(P1990,(N1990:P1990,Q1990:AE1990)),0)</f>
        <v>4</v>
      </c>
      <c r="G1990" s="1">
        <f t="shared" si="737"/>
        <v>7119</v>
      </c>
      <c r="H1990" s="2">
        <f t="shared" si="738"/>
        <v>0.18903847685812156</v>
      </c>
      <c r="I1990" s="2"/>
      <c r="J1990" s="2">
        <f t="shared" si="729"/>
        <v>0.57566584349026795</v>
      </c>
      <c r="K1990" s="2">
        <f t="shared" si="730"/>
        <v>0.38662736663214636</v>
      </c>
      <c r="L1990" s="2">
        <f t="shared" si="731"/>
        <v>9.9577790169680554E-3</v>
      </c>
      <c r="M1990" s="2">
        <f t="shared" si="732"/>
        <v>2.7749010860617634E-2</v>
      </c>
      <c r="N1990" s="59">
        <v>21679</v>
      </c>
      <c r="O1990" s="59">
        <v>14560</v>
      </c>
      <c r="P1990" s="59">
        <v>375</v>
      </c>
      <c r="Q1990" s="124">
        <v>1045</v>
      </c>
      <c r="R1990" s="124"/>
      <c r="S1990" s="124"/>
      <c r="T1990" s="124"/>
      <c r="U1990" s="59"/>
      <c r="V1990" s="59"/>
      <c r="W1990" s="59"/>
      <c r="X1990" s="59"/>
      <c r="Y1990" s="59"/>
      <c r="Z1990" s="59"/>
      <c r="AA1990" s="59"/>
      <c r="AB1990" s="59"/>
      <c r="AC1990" s="59"/>
      <c r="AD1990" s="59"/>
      <c r="AE1990" s="59"/>
      <c r="AG1990" s="7">
        <f>IF(Q1990&gt;0,RANK(Q1990,(N1990:P1990,Q1990:AE1990)),0)</f>
        <v>3</v>
      </c>
      <c r="AH1990" s="7">
        <f>IF(R1990&gt;0,RANK(R1990,(N1990:P1990,Q1990:AE1990)),0)</f>
        <v>0</v>
      </c>
      <c r="AI1990" s="7">
        <f>IF(T1990&gt;0,RANK(T1990,(N1990:P1990,Q1990:AE1990)),0)</f>
        <v>0</v>
      </c>
      <c r="AJ1990" s="7">
        <f>IF(S1990&gt;0,RANK(S1990,(N1990:P1990,Q1990:AE1990)),0)</f>
        <v>0</v>
      </c>
      <c r="AK1990" s="2">
        <f t="shared" si="733"/>
        <v>2.7749010860617648E-2</v>
      </c>
      <c r="AL1990" s="2">
        <f t="shared" si="734"/>
        <v>0</v>
      </c>
      <c r="AM1990" s="2">
        <f t="shared" si="735"/>
        <v>0</v>
      </c>
      <c r="AN1990" s="2">
        <f t="shared" si="736"/>
        <v>0</v>
      </c>
      <c r="AP1990" t="s">
        <v>854</v>
      </c>
      <c r="AQ1990" t="s">
        <v>162</v>
      </c>
      <c r="AR1990">
        <v>1</v>
      </c>
      <c r="AT1990" s="97">
        <v>46</v>
      </c>
      <c r="AU1990" s="99">
        <v>103</v>
      </c>
      <c r="AV1990" s="103">
        <f t="shared" si="727"/>
        <v>46103</v>
      </c>
      <c r="AX1990" s="7" t="s">
        <v>1370</v>
      </c>
      <c r="BE1990" t="s">
        <v>1961</v>
      </c>
    </row>
    <row r="1991" spans="1:57" hidden="1" outlineLevel="1">
      <c r="A1991" t="s">
        <v>611</v>
      </c>
      <c r="B1991" t="s">
        <v>162</v>
      </c>
      <c r="C1991" s="1">
        <f t="shared" si="728"/>
        <v>1978</v>
      </c>
      <c r="D1991" s="7">
        <f>IF(N1991&gt;0, RANK(N1991,(N1991:P1991,Q1991:AE1991)),0)</f>
        <v>1</v>
      </c>
      <c r="E1991" s="7">
        <f>IF(O1991&gt;0,RANK(O1991,(N1991:P1991,Q1991:AE1991)),0)</f>
        <v>2</v>
      </c>
      <c r="F1991" s="7">
        <f>IF(P1991&gt;0,RANK(P1991,(N1991:P1991,Q1991:AE1991)),0)</f>
        <v>3</v>
      </c>
      <c r="G1991" s="1">
        <f t="shared" si="737"/>
        <v>226</v>
      </c>
      <c r="H1991" s="2">
        <f t="shared" si="738"/>
        <v>0.11425682507583418</v>
      </c>
      <c r="I1991" s="2"/>
      <c r="J1991" s="2">
        <f t="shared" si="729"/>
        <v>0.54297269969666329</v>
      </c>
      <c r="K1991" s="2">
        <f t="shared" si="730"/>
        <v>0.42871587462082911</v>
      </c>
      <c r="L1991" s="2">
        <f t="shared" si="731"/>
        <v>1.6177957532861477E-2</v>
      </c>
      <c r="M1991" s="2">
        <f t="shared" si="732"/>
        <v>1.213346814964613E-2</v>
      </c>
      <c r="N1991" s="59">
        <v>1074</v>
      </c>
      <c r="O1991" s="59">
        <v>848</v>
      </c>
      <c r="P1991" s="59">
        <v>32</v>
      </c>
      <c r="Q1991" s="124">
        <v>24</v>
      </c>
      <c r="R1991" s="124"/>
      <c r="S1991" s="124"/>
      <c r="T1991" s="124"/>
      <c r="U1991" s="59"/>
      <c r="V1991" s="59"/>
      <c r="W1991" s="59"/>
      <c r="X1991" s="59"/>
      <c r="Y1991" s="59"/>
      <c r="Z1991" s="59"/>
      <c r="AA1991" s="59"/>
      <c r="AB1991" s="59"/>
      <c r="AC1991" s="59"/>
      <c r="AD1991" s="59"/>
      <c r="AE1991" s="59"/>
      <c r="AG1991" s="7">
        <f>IF(Q1991&gt;0,RANK(Q1991,(N1991:P1991,Q1991:AE1991)),0)</f>
        <v>4</v>
      </c>
      <c r="AH1991" s="7">
        <f>IF(R1991&gt;0,RANK(R1991,(N1991:P1991,Q1991:AE1991)),0)</f>
        <v>0</v>
      </c>
      <c r="AI1991" s="7">
        <f>IF(T1991&gt;0,RANK(T1991,(N1991:P1991,Q1991:AE1991)),0)</f>
        <v>0</v>
      </c>
      <c r="AJ1991" s="7">
        <f>IF(S1991&gt;0,RANK(S1991,(N1991:P1991,Q1991:AE1991)),0)</f>
        <v>0</v>
      </c>
      <c r="AK1991" s="2">
        <f t="shared" si="733"/>
        <v>1.2133468149646108E-2</v>
      </c>
      <c r="AL1991" s="2">
        <f t="shared" si="734"/>
        <v>0</v>
      </c>
      <c r="AM1991" s="2">
        <f t="shared" si="735"/>
        <v>0</v>
      </c>
      <c r="AN1991" s="2">
        <f t="shared" si="736"/>
        <v>0</v>
      </c>
      <c r="AP1991" t="s">
        <v>611</v>
      </c>
      <c r="AQ1991" t="s">
        <v>162</v>
      </c>
      <c r="AR1991">
        <v>1</v>
      </c>
      <c r="AT1991" s="97">
        <v>46</v>
      </c>
      <c r="AU1991" s="99">
        <v>105</v>
      </c>
      <c r="AV1991" s="103">
        <f t="shared" si="727"/>
        <v>46105</v>
      </c>
      <c r="AX1991" s="7" t="s">
        <v>1370</v>
      </c>
      <c r="BE1991" t="s">
        <v>2006</v>
      </c>
    </row>
    <row r="1992" spans="1:57" hidden="1" outlineLevel="1">
      <c r="A1992" t="s">
        <v>530</v>
      </c>
      <c r="B1992" t="s">
        <v>162</v>
      </c>
      <c r="C1992" s="1">
        <f t="shared" si="728"/>
        <v>1778</v>
      </c>
      <c r="D1992" s="7">
        <f>IF(N1992&gt;0, RANK(N1992,(N1992:P1992,Q1992:AE1992)),0)</f>
        <v>1</v>
      </c>
      <c r="E1992" s="7">
        <f>IF(O1992&gt;0,RANK(O1992,(N1992:P1992,Q1992:AE1992)),0)</f>
        <v>2</v>
      </c>
      <c r="F1992" s="7">
        <f>IF(P1992&gt;0,RANK(P1992,(N1992:P1992,Q1992:AE1992)),0)</f>
        <v>3</v>
      </c>
      <c r="G1992" s="1">
        <f t="shared" si="737"/>
        <v>322</v>
      </c>
      <c r="H1992" s="2">
        <f t="shared" si="738"/>
        <v>0.18110236220472442</v>
      </c>
      <c r="I1992" s="2"/>
      <c r="J1992" s="2">
        <f t="shared" si="729"/>
        <v>0.57536557930258714</v>
      </c>
      <c r="K1992" s="2">
        <f t="shared" si="730"/>
        <v>0.39426321709786277</v>
      </c>
      <c r="L1992" s="2">
        <f t="shared" si="731"/>
        <v>2.0809898762654669E-2</v>
      </c>
      <c r="M1992" s="2">
        <f t="shared" si="732"/>
        <v>9.5613048368954207E-3</v>
      </c>
      <c r="N1992" s="59">
        <v>1023</v>
      </c>
      <c r="O1992" s="59">
        <v>701</v>
      </c>
      <c r="P1992" s="59">
        <v>37</v>
      </c>
      <c r="Q1992" s="124">
        <v>17</v>
      </c>
      <c r="R1992" s="124"/>
      <c r="S1992" s="124"/>
      <c r="T1992" s="124"/>
      <c r="U1992" s="59"/>
      <c r="V1992" s="59"/>
      <c r="W1992" s="59"/>
      <c r="X1992" s="59"/>
      <c r="Y1992" s="59"/>
      <c r="Z1992" s="59"/>
      <c r="AA1992" s="59"/>
      <c r="AB1992" s="59"/>
      <c r="AC1992" s="59"/>
      <c r="AD1992" s="59"/>
      <c r="AE1992" s="59"/>
      <c r="AG1992" s="7">
        <f>IF(Q1992&gt;0,RANK(Q1992,(N1992:P1992,Q1992:AE1992)),0)</f>
        <v>4</v>
      </c>
      <c r="AH1992" s="7">
        <f>IF(R1992&gt;0,RANK(R1992,(N1992:P1992,Q1992:AE1992)),0)</f>
        <v>0</v>
      </c>
      <c r="AI1992" s="7">
        <f>IF(T1992&gt;0,RANK(T1992,(N1992:P1992,Q1992:AE1992)),0)</f>
        <v>0</v>
      </c>
      <c r="AJ1992" s="7">
        <f>IF(S1992&gt;0,RANK(S1992,(N1992:P1992,Q1992:AE1992)),0)</f>
        <v>0</v>
      </c>
      <c r="AK1992" s="2">
        <f t="shared" si="733"/>
        <v>9.5613048368953877E-3</v>
      </c>
      <c r="AL1992" s="2">
        <f t="shared" si="734"/>
        <v>0</v>
      </c>
      <c r="AM1992" s="2">
        <f t="shared" si="735"/>
        <v>0</v>
      </c>
      <c r="AN1992" s="2">
        <f t="shared" si="736"/>
        <v>0</v>
      </c>
      <c r="AP1992" t="s">
        <v>530</v>
      </c>
      <c r="AQ1992" t="s">
        <v>162</v>
      </c>
      <c r="AR1992">
        <v>1</v>
      </c>
      <c r="AT1992" s="97">
        <v>46</v>
      </c>
      <c r="AU1992" s="99">
        <v>107</v>
      </c>
      <c r="AV1992" s="103">
        <f t="shared" si="727"/>
        <v>46107</v>
      </c>
      <c r="AX1992" s="7" t="s">
        <v>1370</v>
      </c>
      <c r="BE1992" t="s">
        <v>541</v>
      </c>
    </row>
    <row r="1993" spans="1:57" hidden="1" outlineLevel="1">
      <c r="A1993" t="s">
        <v>824</v>
      </c>
      <c r="B1993" t="s">
        <v>162</v>
      </c>
      <c r="C1993" s="1">
        <f t="shared" si="728"/>
        <v>3910</v>
      </c>
      <c r="D1993" s="7">
        <f>IF(N1993&gt;0, RANK(N1993,(N1993:P1993,Q1993:AE1993)),0)</f>
        <v>1</v>
      </c>
      <c r="E1993" s="7">
        <f>IF(O1993&gt;0,RANK(O1993,(N1993:P1993,Q1993:AE1993)),0)</f>
        <v>2</v>
      </c>
      <c r="F1993" s="7">
        <f>IF(P1993&gt;0,RANK(P1993,(N1993:P1993,Q1993:AE1993)),0)</f>
        <v>3</v>
      </c>
      <c r="G1993" s="1">
        <f t="shared" si="737"/>
        <v>1249</v>
      </c>
      <c r="H1993" s="2">
        <f t="shared" si="738"/>
        <v>0.31943734015345271</v>
      </c>
      <c r="I1993" s="2"/>
      <c r="J1993" s="2">
        <f t="shared" si="729"/>
        <v>0.65089514066496168</v>
      </c>
      <c r="K1993" s="2">
        <f t="shared" si="730"/>
        <v>0.33145780051150897</v>
      </c>
      <c r="L1993" s="2">
        <f t="shared" si="731"/>
        <v>9.4629156010230184E-3</v>
      </c>
      <c r="M1993" s="2">
        <f t="shared" si="732"/>
        <v>8.1841432225063307E-3</v>
      </c>
      <c r="N1993" s="59">
        <v>2545</v>
      </c>
      <c r="O1993" s="59">
        <v>1296</v>
      </c>
      <c r="P1993" s="59">
        <v>37</v>
      </c>
      <c r="Q1993" s="124">
        <v>32</v>
      </c>
      <c r="R1993" s="124"/>
      <c r="S1993" s="124"/>
      <c r="T1993" s="124"/>
      <c r="U1993" s="59"/>
      <c r="V1993" s="59"/>
      <c r="W1993" s="59"/>
      <c r="X1993" s="59"/>
      <c r="Y1993" s="59"/>
      <c r="Z1993" s="59"/>
      <c r="AA1993" s="59"/>
      <c r="AB1993" s="59"/>
      <c r="AC1993" s="59"/>
      <c r="AD1993" s="59"/>
      <c r="AE1993" s="59"/>
      <c r="AG1993" s="7">
        <f>IF(Q1993&gt;0,RANK(Q1993,(N1993:P1993,Q1993:AE1993)),0)</f>
        <v>4</v>
      </c>
      <c r="AH1993" s="7">
        <f>IF(R1993&gt;0,RANK(R1993,(N1993:P1993,Q1993:AE1993)),0)</f>
        <v>0</v>
      </c>
      <c r="AI1993" s="7">
        <f>IF(T1993&gt;0,RANK(T1993,(N1993:P1993,Q1993:AE1993)),0)</f>
        <v>0</v>
      </c>
      <c r="AJ1993" s="7">
        <f>IF(S1993&gt;0,RANK(S1993,(N1993:P1993,Q1993:AE1993)),0)</f>
        <v>0</v>
      </c>
      <c r="AK1993" s="2">
        <f t="shared" si="733"/>
        <v>8.1841432225063931E-3</v>
      </c>
      <c r="AL1993" s="2">
        <f t="shared" si="734"/>
        <v>0</v>
      </c>
      <c r="AM1993" s="2">
        <f t="shared" si="735"/>
        <v>0</v>
      </c>
      <c r="AN1993" s="2">
        <f t="shared" si="736"/>
        <v>0</v>
      </c>
      <c r="AP1993" t="s">
        <v>824</v>
      </c>
      <c r="AQ1993" t="s">
        <v>162</v>
      </c>
      <c r="AR1993">
        <v>1</v>
      </c>
      <c r="AT1993" s="97">
        <v>46</v>
      </c>
      <c r="AU1993" s="99">
        <v>109</v>
      </c>
      <c r="AV1993" s="103">
        <f t="shared" si="727"/>
        <v>46109</v>
      </c>
      <c r="AX1993" s="7" t="s">
        <v>1370</v>
      </c>
      <c r="BE1993" t="s">
        <v>2005</v>
      </c>
    </row>
    <row r="1994" spans="1:57" hidden="1" outlineLevel="1">
      <c r="A1994" t="s">
        <v>1404</v>
      </c>
      <c r="B1994" t="s">
        <v>162</v>
      </c>
      <c r="C1994" s="1">
        <f t="shared" si="728"/>
        <v>1604</v>
      </c>
      <c r="D1994" s="7">
        <f>IF(N1994&gt;0, RANK(N1994,(N1994:P1994,Q1994:AE1994)),0)</f>
        <v>1</v>
      </c>
      <c r="E1994" s="7">
        <f>IF(O1994&gt;0,RANK(O1994,(N1994:P1994,Q1994:AE1994)),0)</f>
        <v>2</v>
      </c>
      <c r="F1994" s="7">
        <f>IF(P1994&gt;0,RANK(P1994,(N1994:P1994,Q1994:AE1994)),0)</f>
        <v>3</v>
      </c>
      <c r="G1994" s="1">
        <f t="shared" si="737"/>
        <v>594</v>
      </c>
      <c r="H1994" s="2">
        <f t="shared" si="738"/>
        <v>0.37032418952618457</v>
      </c>
      <c r="I1994" s="2"/>
      <c r="J1994" s="2">
        <f t="shared" si="729"/>
        <v>0.67331670822942646</v>
      </c>
      <c r="K1994" s="2">
        <f t="shared" si="730"/>
        <v>0.3029925187032419</v>
      </c>
      <c r="L1994" s="2">
        <f t="shared" si="731"/>
        <v>1.6209476309226933E-2</v>
      </c>
      <c r="M1994" s="2">
        <f t="shared" si="732"/>
        <v>7.4812967581047059E-3</v>
      </c>
      <c r="N1994" s="59">
        <v>1080</v>
      </c>
      <c r="O1994" s="59">
        <v>486</v>
      </c>
      <c r="P1994" s="59">
        <v>26</v>
      </c>
      <c r="Q1994" s="124">
        <v>12</v>
      </c>
      <c r="R1994" s="124"/>
      <c r="S1994" s="124"/>
      <c r="T1994" s="124"/>
      <c r="U1994" s="59"/>
      <c r="V1994" s="59"/>
      <c r="W1994" s="59"/>
      <c r="X1994" s="59"/>
      <c r="Y1994" s="59"/>
      <c r="Z1994" s="59"/>
      <c r="AA1994" s="59"/>
      <c r="AB1994" s="59"/>
      <c r="AC1994" s="59"/>
      <c r="AD1994" s="59"/>
      <c r="AE1994" s="59"/>
      <c r="AG1994" s="7">
        <f>IF(Q1994&gt;0,RANK(Q1994,(N1994:P1994,Q1994:AE1994)),0)</f>
        <v>4</v>
      </c>
      <c r="AH1994" s="7">
        <f>IF(R1994&gt;0,RANK(R1994,(N1994:P1994,Q1994:AE1994)),0)</f>
        <v>0</v>
      </c>
      <c r="AI1994" s="7">
        <f>IF(T1994&gt;0,RANK(T1994,(N1994:P1994,Q1994:AE1994)),0)</f>
        <v>0</v>
      </c>
      <c r="AJ1994" s="7">
        <f>IF(S1994&gt;0,RANK(S1994,(N1994:P1994,Q1994:AE1994)),0)</f>
        <v>0</v>
      </c>
      <c r="AK1994" s="2">
        <f t="shared" si="733"/>
        <v>7.481296758104738E-3</v>
      </c>
      <c r="AL1994" s="2">
        <f t="shared" si="734"/>
        <v>0</v>
      </c>
      <c r="AM1994" s="2">
        <f t="shared" si="735"/>
        <v>0</v>
      </c>
      <c r="AN1994" s="2">
        <f t="shared" si="736"/>
        <v>0</v>
      </c>
      <c r="AP1994" t="s">
        <v>1404</v>
      </c>
      <c r="AQ1994" t="s">
        <v>162</v>
      </c>
      <c r="AR1994">
        <v>1</v>
      </c>
      <c r="AT1994" s="97">
        <v>46</v>
      </c>
      <c r="AU1994" s="99">
        <v>111</v>
      </c>
      <c r="AV1994" s="103">
        <f t="shared" si="727"/>
        <v>46111</v>
      </c>
      <c r="AX1994" s="7" t="s">
        <v>1370</v>
      </c>
      <c r="BE1994" t="s">
        <v>2005</v>
      </c>
    </row>
    <row r="1995" spans="1:57" hidden="1" outlineLevel="1">
      <c r="A1995" t="s">
        <v>375</v>
      </c>
      <c r="B1995" t="s">
        <v>162</v>
      </c>
      <c r="C1995" s="1">
        <f t="shared" si="728"/>
        <v>1633</v>
      </c>
      <c r="D1995" s="7">
        <f>IF(N1995&gt;0, RANK(N1995,(N1995:P1995,Q1995:AE1995)),0)</f>
        <v>1</v>
      </c>
      <c r="E1995" s="7">
        <f>IF(O1995&gt;0,RANK(O1995,(N1995:P1995,Q1995:AE1995)),0)</f>
        <v>2</v>
      </c>
      <c r="F1995" s="7">
        <f>IF(P1995&gt;0,RANK(P1995,(N1995:P1995,Q1995:AE1995)),0)</f>
        <v>4</v>
      </c>
      <c r="G1995" s="1">
        <f t="shared" si="737"/>
        <v>1251</v>
      </c>
      <c r="H1995" s="2">
        <f t="shared" si="738"/>
        <v>0.76607470912431108</v>
      </c>
      <c r="I1995" s="2"/>
      <c r="J1995" s="2">
        <f t="shared" si="729"/>
        <v>0.86711573790569507</v>
      </c>
      <c r="K1995" s="2">
        <f t="shared" si="730"/>
        <v>0.10104102878138396</v>
      </c>
      <c r="L1995" s="2">
        <f t="shared" si="731"/>
        <v>1.4084507042253521E-2</v>
      </c>
      <c r="M1995" s="2">
        <f t="shared" si="732"/>
        <v>1.7758726270667442E-2</v>
      </c>
      <c r="N1995" s="59">
        <v>1416</v>
      </c>
      <c r="O1995" s="59">
        <v>165</v>
      </c>
      <c r="P1995" s="59">
        <v>23</v>
      </c>
      <c r="Q1995" s="124">
        <v>29</v>
      </c>
      <c r="R1995" s="124"/>
      <c r="S1995" s="124"/>
      <c r="T1995" s="124"/>
      <c r="U1995" s="59"/>
      <c r="V1995" s="59"/>
      <c r="W1995" s="59"/>
      <c r="X1995" s="59"/>
      <c r="Y1995" s="59"/>
      <c r="Z1995" s="59"/>
      <c r="AA1995" s="59"/>
      <c r="AB1995" s="59"/>
      <c r="AC1995" s="59"/>
      <c r="AD1995" s="59"/>
      <c r="AE1995" s="59"/>
      <c r="AG1995" s="7">
        <f>IF(Q1995&gt;0,RANK(Q1995,(N1995:P1995,Q1995:AE1995)),0)</f>
        <v>3</v>
      </c>
      <c r="AH1995" s="7">
        <f>IF(R1995&gt;0,RANK(R1995,(N1995:P1995,Q1995:AE1995)),0)</f>
        <v>0</v>
      </c>
      <c r="AI1995" s="7">
        <f>IF(T1995&gt;0,RANK(T1995,(N1995:P1995,Q1995:AE1995)),0)</f>
        <v>0</v>
      </c>
      <c r="AJ1995" s="7">
        <f>IF(S1995&gt;0,RANK(S1995,(N1995:P1995,Q1995:AE1995)),0)</f>
        <v>0</v>
      </c>
      <c r="AK1995" s="2">
        <f t="shared" si="733"/>
        <v>1.7758726270667484E-2</v>
      </c>
      <c r="AL1995" s="2">
        <f t="shared" si="734"/>
        <v>0</v>
      </c>
      <c r="AM1995" s="2">
        <f t="shared" si="735"/>
        <v>0</v>
      </c>
      <c r="AN1995" s="2">
        <f t="shared" si="736"/>
        <v>0</v>
      </c>
      <c r="AP1995" t="s">
        <v>375</v>
      </c>
      <c r="AQ1995" t="s">
        <v>162</v>
      </c>
      <c r="AR1995">
        <v>1</v>
      </c>
      <c r="AT1995" s="97">
        <v>46</v>
      </c>
      <c r="AU1995" s="99">
        <v>113</v>
      </c>
      <c r="AV1995" s="103">
        <f t="shared" si="727"/>
        <v>46113</v>
      </c>
      <c r="AX1995" s="7" t="s">
        <v>1370</v>
      </c>
      <c r="BE1995" t="s">
        <v>2006</v>
      </c>
    </row>
    <row r="1996" spans="1:57" hidden="1" outlineLevel="1">
      <c r="A1996" t="s">
        <v>1405</v>
      </c>
      <c r="B1996" t="s">
        <v>162</v>
      </c>
      <c r="C1996" s="1">
        <f t="shared" si="728"/>
        <v>4067</v>
      </c>
      <c r="D1996" s="7">
        <f>IF(N1996&gt;0, RANK(N1996,(N1996:P1996,Q1996:AE1996)),0)</f>
        <v>1</v>
      </c>
      <c r="E1996" s="7">
        <f>IF(O1996&gt;0,RANK(O1996,(N1996:P1996,Q1996:AE1996)),0)</f>
        <v>2</v>
      </c>
      <c r="F1996" s="7">
        <f>IF(P1996&gt;0,RANK(P1996,(N1996:P1996,Q1996:AE1996)),0)</f>
        <v>3</v>
      </c>
      <c r="G1996" s="1">
        <f t="shared" si="737"/>
        <v>1641</v>
      </c>
      <c r="H1996" s="2">
        <f t="shared" si="738"/>
        <v>0.40349151708876324</v>
      </c>
      <c r="I1996" s="2"/>
      <c r="J1996" s="2">
        <f t="shared" si="729"/>
        <v>0.68969756577329722</v>
      </c>
      <c r="K1996" s="2">
        <f t="shared" si="730"/>
        <v>0.28620604868453403</v>
      </c>
      <c r="L1996" s="2">
        <f t="shared" si="731"/>
        <v>1.573641504794689E-2</v>
      </c>
      <c r="M1996" s="2">
        <f t="shared" si="732"/>
        <v>8.3599704942218626E-3</v>
      </c>
      <c r="N1996" s="59">
        <v>2805</v>
      </c>
      <c r="O1996" s="59">
        <v>1164</v>
      </c>
      <c r="P1996" s="59">
        <v>64</v>
      </c>
      <c r="Q1996" s="124">
        <v>34</v>
      </c>
      <c r="R1996" s="124"/>
      <c r="S1996" s="124"/>
      <c r="T1996" s="124"/>
      <c r="U1996" s="59"/>
      <c r="V1996" s="59"/>
      <c r="W1996" s="59"/>
      <c r="X1996" s="59"/>
      <c r="Y1996" s="59"/>
      <c r="Z1996" s="59"/>
      <c r="AA1996" s="59"/>
      <c r="AB1996" s="59"/>
      <c r="AC1996" s="59"/>
      <c r="AD1996" s="59"/>
      <c r="AE1996" s="59"/>
      <c r="AG1996" s="7">
        <f>IF(Q1996&gt;0,RANK(Q1996,(N1996:P1996,Q1996:AE1996)),0)</f>
        <v>4</v>
      </c>
      <c r="AH1996" s="7">
        <f>IF(R1996&gt;0,RANK(R1996,(N1996:P1996,Q1996:AE1996)),0)</f>
        <v>0</v>
      </c>
      <c r="AI1996" s="7">
        <f>IF(T1996&gt;0,RANK(T1996,(N1996:P1996,Q1996:AE1996)),0)</f>
        <v>0</v>
      </c>
      <c r="AJ1996" s="7">
        <f>IF(S1996&gt;0,RANK(S1996,(N1996:P1996,Q1996:AE1996)),0)</f>
        <v>0</v>
      </c>
      <c r="AK1996" s="2">
        <f t="shared" si="733"/>
        <v>8.3599704942217846E-3</v>
      </c>
      <c r="AL1996" s="2">
        <f t="shared" si="734"/>
        <v>0</v>
      </c>
      <c r="AM1996" s="2">
        <f t="shared" si="735"/>
        <v>0</v>
      </c>
      <c r="AN1996" s="2">
        <f t="shared" si="736"/>
        <v>0</v>
      </c>
      <c r="AP1996" t="s">
        <v>1405</v>
      </c>
      <c r="AQ1996" t="s">
        <v>162</v>
      </c>
      <c r="AR1996">
        <v>1</v>
      </c>
      <c r="AT1996" s="97">
        <v>46</v>
      </c>
      <c r="AU1996" s="99">
        <v>115</v>
      </c>
      <c r="AV1996" s="103">
        <f t="shared" si="727"/>
        <v>46115</v>
      </c>
      <c r="AX1996" s="7" t="s">
        <v>1370</v>
      </c>
      <c r="BE1996" t="s">
        <v>2005</v>
      </c>
    </row>
    <row r="1997" spans="1:57" hidden="1" outlineLevel="1">
      <c r="A1997" t="s">
        <v>1076</v>
      </c>
      <c r="B1997" t="s">
        <v>162</v>
      </c>
      <c r="C1997" s="1">
        <f t="shared" si="728"/>
        <v>1398</v>
      </c>
      <c r="D1997" s="7">
        <f>IF(N1997&gt;0, RANK(N1997,(N1997:P1997,Q1997:AE1997)),0)</f>
        <v>1</v>
      </c>
      <c r="E1997" s="7">
        <f>IF(O1997&gt;0,RANK(O1997,(N1997:P1997,Q1997:AE1997)),0)</f>
        <v>2</v>
      </c>
      <c r="F1997" s="7">
        <f>IF(P1997&gt;0,RANK(P1997,(N1997:P1997,Q1997:AE1997)),0)</f>
        <v>4</v>
      </c>
      <c r="G1997" s="1">
        <f t="shared" si="737"/>
        <v>409</v>
      </c>
      <c r="H1997" s="2">
        <f t="shared" si="738"/>
        <v>0.29256080114449212</v>
      </c>
      <c r="I1997" s="2"/>
      <c r="J1997" s="2">
        <f t="shared" si="729"/>
        <v>0.63233190271816886</v>
      </c>
      <c r="K1997" s="2">
        <f t="shared" si="730"/>
        <v>0.33977110157367668</v>
      </c>
      <c r="L1997" s="2">
        <f t="shared" si="731"/>
        <v>1.2160228898426323E-2</v>
      </c>
      <c r="M1997" s="2">
        <f t="shared" si="732"/>
        <v>1.5736766809728138E-2</v>
      </c>
      <c r="N1997" s="59">
        <v>884</v>
      </c>
      <c r="O1997" s="59">
        <v>475</v>
      </c>
      <c r="P1997" s="59">
        <v>17</v>
      </c>
      <c r="Q1997" s="124">
        <v>22</v>
      </c>
      <c r="R1997" s="124"/>
      <c r="S1997" s="124"/>
      <c r="T1997" s="124"/>
      <c r="U1997" s="59"/>
      <c r="V1997" s="59"/>
      <c r="W1997" s="59"/>
      <c r="X1997" s="59"/>
      <c r="Y1997" s="59"/>
      <c r="Z1997" s="59"/>
      <c r="AA1997" s="59"/>
      <c r="AB1997" s="59"/>
      <c r="AC1997" s="59"/>
      <c r="AD1997" s="59"/>
      <c r="AE1997" s="59"/>
      <c r="AG1997" s="7">
        <f>IF(Q1997&gt;0,RANK(Q1997,(N1997:P1997,Q1997:AE1997)),0)</f>
        <v>3</v>
      </c>
      <c r="AH1997" s="7">
        <f>IF(R1997&gt;0,RANK(R1997,(N1997:P1997,Q1997:AE1997)),0)</f>
        <v>0</v>
      </c>
      <c r="AI1997" s="7">
        <f>IF(T1997&gt;0,RANK(T1997,(N1997:P1997,Q1997:AE1997)),0)</f>
        <v>0</v>
      </c>
      <c r="AJ1997" s="7">
        <f>IF(S1997&gt;0,RANK(S1997,(N1997:P1997,Q1997:AE1997)),0)</f>
        <v>0</v>
      </c>
      <c r="AK1997" s="2">
        <f t="shared" si="733"/>
        <v>1.5736766809728183E-2</v>
      </c>
      <c r="AL1997" s="2">
        <f t="shared" si="734"/>
        <v>0</v>
      </c>
      <c r="AM1997" s="2">
        <f t="shared" si="735"/>
        <v>0</v>
      </c>
      <c r="AN1997" s="2">
        <f t="shared" si="736"/>
        <v>0</v>
      </c>
      <c r="AP1997" t="s">
        <v>1076</v>
      </c>
      <c r="AQ1997" t="s">
        <v>162</v>
      </c>
      <c r="AR1997">
        <v>1</v>
      </c>
      <c r="AT1997" s="97">
        <v>46</v>
      </c>
      <c r="AU1997" s="99">
        <v>117</v>
      </c>
      <c r="AV1997" s="103">
        <f t="shared" si="727"/>
        <v>46117</v>
      </c>
      <c r="AX1997" s="7" t="s">
        <v>1370</v>
      </c>
      <c r="BE1997" t="s">
        <v>2005</v>
      </c>
    </row>
    <row r="1998" spans="1:57" hidden="1" outlineLevel="1">
      <c r="A1998" t="s">
        <v>1618</v>
      </c>
      <c r="B1998" t="s">
        <v>162</v>
      </c>
      <c r="C1998" s="1">
        <f t="shared" si="728"/>
        <v>1010</v>
      </c>
      <c r="D1998" s="7">
        <f>IF(N1998&gt;0, RANK(N1998,(N1998:P1998,Q1998:AE1998)),0)</f>
        <v>1</v>
      </c>
      <c r="E1998" s="7">
        <f>IF(O1998&gt;0,RANK(O1998,(N1998:P1998,Q1998:AE1998)),0)</f>
        <v>2</v>
      </c>
      <c r="F1998" s="7">
        <f>IF(P1998&gt;0,RANK(P1998,(N1998:P1998,Q1998:AE1998)),0)</f>
        <v>3</v>
      </c>
      <c r="G1998" s="1">
        <f t="shared" si="737"/>
        <v>144</v>
      </c>
      <c r="H1998" s="2">
        <f t="shared" si="738"/>
        <v>0.14257425742574256</v>
      </c>
      <c r="I1998" s="2"/>
      <c r="J1998" s="2">
        <f t="shared" si="729"/>
        <v>0.56039603960396045</v>
      </c>
      <c r="K1998" s="2">
        <f t="shared" si="730"/>
        <v>0.4178217821782178</v>
      </c>
      <c r="L1998" s="2">
        <f t="shared" si="731"/>
        <v>1.2871287128712871E-2</v>
      </c>
      <c r="M1998" s="2">
        <f t="shared" si="732"/>
        <v>8.9108910891088754E-3</v>
      </c>
      <c r="N1998" s="59">
        <v>566</v>
      </c>
      <c r="O1998" s="59">
        <v>422</v>
      </c>
      <c r="P1998" s="59">
        <v>13</v>
      </c>
      <c r="Q1998" s="124">
        <v>9</v>
      </c>
      <c r="R1998" s="124"/>
      <c r="S1998" s="124"/>
      <c r="T1998" s="124"/>
      <c r="U1998" s="59"/>
      <c r="V1998" s="59"/>
      <c r="W1998" s="59"/>
      <c r="X1998" s="59"/>
      <c r="Y1998" s="59"/>
      <c r="Z1998" s="59"/>
      <c r="AA1998" s="59"/>
      <c r="AB1998" s="59"/>
      <c r="AC1998" s="59"/>
      <c r="AD1998" s="59"/>
      <c r="AE1998" s="59"/>
      <c r="AG1998" s="7">
        <f>IF(Q1998&gt;0,RANK(Q1998,(N1998:P1998,Q1998:AE1998)),0)</f>
        <v>4</v>
      </c>
      <c r="AH1998" s="7">
        <f>IF(R1998&gt;0,RANK(R1998,(N1998:P1998,Q1998:AE1998)),0)</f>
        <v>0</v>
      </c>
      <c r="AI1998" s="7">
        <f>IF(T1998&gt;0,RANK(T1998,(N1998:P1998,Q1998:AE1998)),0)</f>
        <v>0</v>
      </c>
      <c r="AJ1998" s="7">
        <f>IF(S1998&gt;0,RANK(S1998,(N1998:P1998,Q1998:AE1998)),0)</f>
        <v>0</v>
      </c>
      <c r="AK1998" s="2">
        <f t="shared" si="733"/>
        <v>8.9108910891089101E-3</v>
      </c>
      <c r="AL1998" s="2">
        <f t="shared" si="734"/>
        <v>0</v>
      </c>
      <c r="AM1998" s="2">
        <f t="shared" si="735"/>
        <v>0</v>
      </c>
      <c r="AN1998" s="2">
        <f t="shared" si="736"/>
        <v>0</v>
      </c>
      <c r="AP1998" t="s">
        <v>1618</v>
      </c>
      <c r="AQ1998" t="s">
        <v>162</v>
      </c>
      <c r="AR1998">
        <v>1</v>
      </c>
      <c r="AT1998" s="97">
        <v>46</v>
      </c>
      <c r="AU1998" s="99">
        <v>119</v>
      </c>
      <c r="AV1998" s="103">
        <f t="shared" si="727"/>
        <v>46119</v>
      </c>
      <c r="AX1998" s="7" t="s">
        <v>1370</v>
      </c>
      <c r="BE1998" t="s">
        <v>541</v>
      </c>
    </row>
    <row r="1999" spans="1:57" hidden="1" outlineLevel="1">
      <c r="A1999" t="s">
        <v>1996</v>
      </c>
      <c r="B1999" t="s">
        <v>162</v>
      </c>
      <c r="C1999" s="1">
        <f t="shared" si="728"/>
        <v>1626</v>
      </c>
      <c r="D1999" s="7">
        <f>IF(N1999&gt;0, RANK(N1999,(N1999:P1999,Q1999:AE1999)),0)</f>
        <v>1</v>
      </c>
      <c r="E1999" s="7">
        <f>IF(O1999&gt;0,RANK(O1999,(N1999:P1999,Q1999:AE1999)),0)</f>
        <v>2</v>
      </c>
      <c r="F1999" s="7">
        <f>IF(P1999&gt;0,RANK(P1999,(N1999:P1999,Q1999:AE1999)),0)</f>
        <v>4</v>
      </c>
      <c r="G1999" s="1">
        <f t="shared" si="737"/>
        <v>803</v>
      </c>
      <c r="H1999" s="2">
        <f t="shared" si="738"/>
        <v>0.49384993849938497</v>
      </c>
      <c r="I1999" s="2"/>
      <c r="J1999" s="2">
        <f t="shared" si="729"/>
        <v>0.73616236162361626</v>
      </c>
      <c r="K1999" s="2">
        <f t="shared" si="730"/>
        <v>0.24231242312423124</v>
      </c>
      <c r="L1999" s="2">
        <f t="shared" si="731"/>
        <v>4.9200492004920051E-3</v>
      </c>
      <c r="M1999" s="2">
        <f t="shared" si="732"/>
        <v>1.6605166051660503E-2</v>
      </c>
      <c r="N1999" s="59">
        <v>1197</v>
      </c>
      <c r="O1999" s="59">
        <v>394</v>
      </c>
      <c r="P1999" s="59">
        <v>8</v>
      </c>
      <c r="Q1999" s="124">
        <v>27</v>
      </c>
      <c r="R1999" s="124"/>
      <c r="S1999" s="124"/>
      <c r="T1999" s="124"/>
      <c r="U1999" s="59"/>
      <c r="V1999" s="59"/>
      <c r="W1999" s="59"/>
      <c r="X1999" s="59"/>
      <c r="Y1999" s="59"/>
      <c r="Z1999" s="59"/>
      <c r="AA1999" s="59"/>
      <c r="AB1999" s="59"/>
      <c r="AC1999" s="59"/>
      <c r="AD1999" s="59"/>
      <c r="AE1999" s="59"/>
      <c r="AG1999" s="7">
        <f>IF(Q1999&gt;0,RANK(Q1999,(N1999:P1999,Q1999:AE1999)),0)</f>
        <v>3</v>
      </c>
      <c r="AH1999" s="7">
        <f>IF(R1999&gt;0,RANK(R1999,(N1999:P1999,Q1999:AE1999)),0)</f>
        <v>0</v>
      </c>
      <c r="AI1999" s="7">
        <f>IF(T1999&gt;0,RANK(T1999,(N1999:P1999,Q1999:AE1999)),0)</f>
        <v>0</v>
      </c>
      <c r="AJ1999" s="7">
        <f>IF(S1999&gt;0,RANK(S1999,(N1999:P1999,Q1999:AE1999)),0)</f>
        <v>0</v>
      </c>
      <c r="AK1999" s="2">
        <f t="shared" si="733"/>
        <v>1.6605166051660517E-2</v>
      </c>
      <c r="AL1999" s="2">
        <f t="shared" si="734"/>
        <v>0</v>
      </c>
      <c r="AM1999" s="2">
        <f t="shared" si="735"/>
        <v>0</v>
      </c>
      <c r="AN1999" s="2">
        <f t="shared" si="736"/>
        <v>0</v>
      </c>
      <c r="AP1999" t="s">
        <v>1996</v>
      </c>
      <c r="AQ1999" t="s">
        <v>162</v>
      </c>
      <c r="AR1999">
        <v>1</v>
      </c>
      <c r="AT1999" s="97">
        <v>46</v>
      </c>
      <c r="AU1999" s="99">
        <v>121</v>
      </c>
      <c r="AV1999" s="103">
        <f t="shared" si="727"/>
        <v>46121</v>
      </c>
      <c r="AX1999" s="7" t="s">
        <v>1370</v>
      </c>
      <c r="BE1999" t="s">
        <v>2005</v>
      </c>
    </row>
    <row r="2000" spans="1:57" hidden="1" outlineLevel="1">
      <c r="A2000" t="s">
        <v>1443</v>
      </c>
      <c r="B2000" t="s">
        <v>162</v>
      </c>
      <c r="C2000" s="1">
        <f t="shared" si="728"/>
        <v>3363</v>
      </c>
      <c r="D2000" s="7">
        <f>IF(N2000&gt;0, RANK(N2000,(N2000:P2000,Q2000:AE2000)),0)</f>
        <v>1</v>
      </c>
      <c r="E2000" s="7">
        <f>IF(O2000&gt;0,RANK(O2000,(N2000:P2000,Q2000:AE2000)),0)</f>
        <v>2</v>
      </c>
      <c r="F2000" s="7">
        <f>IF(P2000&gt;0,RANK(P2000,(N2000:P2000,Q2000:AE2000)),0)</f>
        <v>4</v>
      </c>
      <c r="G2000" s="1">
        <f t="shared" si="737"/>
        <v>686</v>
      </c>
      <c r="H2000" s="2">
        <f t="shared" si="738"/>
        <v>0.2039845376152245</v>
      </c>
      <c r="I2000" s="2"/>
      <c r="J2000" s="2">
        <f t="shared" si="729"/>
        <v>0.59292298542967592</v>
      </c>
      <c r="K2000" s="2">
        <f t="shared" si="730"/>
        <v>0.38893844781445136</v>
      </c>
      <c r="L2000" s="2">
        <f t="shared" si="731"/>
        <v>5.947071067499257E-3</v>
      </c>
      <c r="M2000" s="2">
        <f t="shared" si="732"/>
        <v>1.2191495688373463E-2</v>
      </c>
      <c r="N2000" s="59">
        <v>1994</v>
      </c>
      <c r="O2000" s="59">
        <v>1308</v>
      </c>
      <c r="P2000" s="59">
        <v>20</v>
      </c>
      <c r="Q2000" s="124">
        <v>41</v>
      </c>
      <c r="R2000" s="124"/>
      <c r="S2000" s="124"/>
      <c r="T2000" s="124"/>
      <c r="U2000" s="59"/>
      <c r="V2000" s="59"/>
      <c r="W2000" s="59"/>
      <c r="X2000" s="59"/>
      <c r="Y2000" s="59"/>
      <c r="Z2000" s="59"/>
      <c r="AA2000" s="59"/>
      <c r="AB2000" s="59"/>
      <c r="AC2000" s="59"/>
      <c r="AD2000" s="59"/>
      <c r="AE2000" s="59"/>
      <c r="AG2000" s="7">
        <f>IF(Q2000&gt;0,RANK(Q2000,(N2000:P2000,Q2000:AE2000)),0)</f>
        <v>3</v>
      </c>
      <c r="AH2000" s="7">
        <f>IF(R2000&gt;0,RANK(R2000,(N2000:P2000,Q2000:AE2000)),0)</f>
        <v>0</v>
      </c>
      <c r="AI2000" s="7">
        <f>IF(T2000&gt;0,RANK(T2000,(N2000:P2000,Q2000:AE2000)),0)</f>
        <v>0</v>
      </c>
      <c r="AJ2000" s="7">
        <f>IF(S2000&gt;0,RANK(S2000,(N2000:P2000,Q2000:AE2000)),0)</f>
        <v>0</v>
      </c>
      <c r="AK2000" s="2">
        <f t="shared" si="733"/>
        <v>1.2191495688373476E-2</v>
      </c>
      <c r="AL2000" s="2">
        <f t="shared" si="734"/>
        <v>0</v>
      </c>
      <c r="AM2000" s="2">
        <f t="shared" si="735"/>
        <v>0</v>
      </c>
      <c r="AN2000" s="2">
        <f t="shared" si="736"/>
        <v>0</v>
      </c>
      <c r="AP2000" t="s">
        <v>1443</v>
      </c>
      <c r="AQ2000" t="s">
        <v>162</v>
      </c>
      <c r="AR2000">
        <v>1</v>
      </c>
      <c r="AT2000" s="97">
        <v>46</v>
      </c>
      <c r="AU2000" s="99">
        <v>123</v>
      </c>
      <c r="AV2000" s="103">
        <f t="shared" si="727"/>
        <v>46123</v>
      </c>
      <c r="AX2000" s="7" t="s">
        <v>1370</v>
      </c>
      <c r="BE2000" t="s">
        <v>2005</v>
      </c>
    </row>
    <row r="2001" spans="1:57" hidden="1" outlineLevel="1">
      <c r="A2001" t="s">
        <v>2086</v>
      </c>
      <c r="B2001" t="s">
        <v>162</v>
      </c>
      <c r="C2001" s="1">
        <f t="shared" si="728"/>
        <v>4295</v>
      </c>
      <c r="D2001" s="7">
        <f>IF(N2001&gt;0, RANK(N2001,(N2001:P2001,Q2001:AE2001)),0)</f>
        <v>1</v>
      </c>
      <c r="E2001" s="7">
        <f>IF(O2001&gt;0,RANK(O2001,(N2001:P2001,Q2001:AE2001)),0)</f>
        <v>2</v>
      </c>
      <c r="F2001" s="7">
        <f>IF(P2001&gt;0,RANK(P2001,(N2001:P2001,Q2001:AE2001)),0)</f>
        <v>3</v>
      </c>
      <c r="G2001" s="1">
        <f t="shared" si="737"/>
        <v>1259</v>
      </c>
      <c r="H2001" s="2">
        <f t="shared" si="738"/>
        <v>0.29313154831199068</v>
      </c>
      <c r="I2001" s="2"/>
      <c r="J2001" s="2">
        <f t="shared" si="729"/>
        <v>0.640279394644936</v>
      </c>
      <c r="K2001" s="2">
        <f t="shared" si="730"/>
        <v>0.34714784633294526</v>
      </c>
      <c r="L2001" s="2">
        <f t="shared" si="731"/>
        <v>8.3818393480791613E-3</v>
      </c>
      <c r="M2001" s="2">
        <f t="shared" si="732"/>
        <v>4.1909196740395789E-3</v>
      </c>
      <c r="N2001" s="59">
        <v>2750</v>
      </c>
      <c r="O2001" s="59">
        <v>1491</v>
      </c>
      <c r="P2001" s="59">
        <v>36</v>
      </c>
      <c r="Q2001" s="124">
        <v>18</v>
      </c>
      <c r="R2001" s="124"/>
      <c r="S2001" s="124"/>
      <c r="T2001" s="124"/>
      <c r="U2001" s="59"/>
      <c r="V2001" s="59"/>
      <c r="W2001" s="59"/>
      <c r="X2001" s="59"/>
      <c r="Y2001" s="59"/>
      <c r="Z2001" s="59"/>
      <c r="AA2001" s="59"/>
      <c r="AB2001" s="59"/>
      <c r="AC2001" s="59"/>
      <c r="AD2001" s="59"/>
      <c r="AE2001" s="59"/>
      <c r="AG2001" s="7">
        <f>IF(Q2001&gt;0,RANK(Q2001,(N2001:P2001,Q2001:AE2001)),0)</f>
        <v>4</v>
      </c>
      <c r="AH2001" s="7">
        <f>IF(R2001&gt;0,RANK(R2001,(N2001:P2001,Q2001:AE2001)),0)</f>
        <v>0</v>
      </c>
      <c r="AI2001" s="7">
        <f>IF(T2001&gt;0,RANK(T2001,(N2001:P2001,Q2001:AE2001)),0)</f>
        <v>0</v>
      </c>
      <c r="AJ2001" s="7">
        <f>IF(S2001&gt;0,RANK(S2001,(N2001:P2001,Q2001:AE2001)),0)</f>
        <v>0</v>
      </c>
      <c r="AK2001" s="2">
        <f t="shared" si="733"/>
        <v>4.1909196740395806E-3</v>
      </c>
      <c r="AL2001" s="2">
        <f t="shared" si="734"/>
        <v>0</v>
      </c>
      <c r="AM2001" s="2">
        <f t="shared" si="735"/>
        <v>0</v>
      </c>
      <c r="AN2001" s="2">
        <f t="shared" si="736"/>
        <v>0</v>
      </c>
      <c r="AP2001" t="s">
        <v>2086</v>
      </c>
      <c r="AQ2001" t="s">
        <v>162</v>
      </c>
      <c r="AR2001">
        <v>1</v>
      </c>
      <c r="AT2001" s="97">
        <v>46</v>
      </c>
      <c r="AU2001" s="99">
        <v>125</v>
      </c>
      <c r="AV2001" s="103">
        <f t="shared" si="727"/>
        <v>46125</v>
      </c>
      <c r="AX2001" s="7" t="s">
        <v>1370</v>
      </c>
      <c r="BE2001" t="s">
        <v>2005</v>
      </c>
    </row>
    <row r="2002" spans="1:57" hidden="1" outlineLevel="1">
      <c r="A2002" t="s">
        <v>762</v>
      </c>
      <c r="B2002" t="s">
        <v>162</v>
      </c>
      <c r="C2002" s="1">
        <f t="shared" si="728"/>
        <v>4997</v>
      </c>
      <c r="D2002" s="7">
        <f>IF(N2002&gt;0, RANK(N2002,(N2002:P2002,Q2002:AE2002)),0)</f>
        <v>1</v>
      </c>
      <c r="E2002" s="7">
        <f>IF(O2002&gt;0,RANK(O2002,(N2002:P2002,Q2002:AE2002)),0)</f>
        <v>2</v>
      </c>
      <c r="F2002" s="7">
        <f>IF(P2002&gt;0,RANK(P2002,(N2002:P2002,Q2002:AE2002)),0)</f>
        <v>3</v>
      </c>
      <c r="G2002" s="1">
        <f t="shared" si="737"/>
        <v>2106</v>
      </c>
      <c r="H2002" s="2">
        <f t="shared" si="738"/>
        <v>0.42145287172303381</v>
      </c>
      <c r="I2002" s="2"/>
      <c r="J2002" s="2">
        <f t="shared" si="729"/>
        <v>0.69861917150290176</v>
      </c>
      <c r="K2002" s="2">
        <f t="shared" si="730"/>
        <v>0.2771662997798679</v>
      </c>
      <c r="L2002" s="2">
        <f t="shared" si="731"/>
        <v>1.2407444466680007E-2</v>
      </c>
      <c r="M2002" s="2">
        <f t="shared" si="732"/>
        <v>1.1807084250550336E-2</v>
      </c>
      <c r="N2002" s="59">
        <v>3491</v>
      </c>
      <c r="O2002" s="59">
        <v>1385</v>
      </c>
      <c r="P2002" s="59">
        <v>62</v>
      </c>
      <c r="Q2002" s="124">
        <v>59</v>
      </c>
      <c r="R2002" s="124"/>
      <c r="S2002" s="124"/>
      <c r="T2002" s="124"/>
      <c r="U2002" s="59"/>
      <c r="V2002" s="59"/>
      <c r="W2002" s="59"/>
      <c r="X2002" s="59"/>
      <c r="Y2002" s="59"/>
      <c r="Z2002" s="59"/>
      <c r="AA2002" s="59"/>
      <c r="AB2002" s="59"/>
      <c r="AC2002" s="59"/>
      <c r="AD2002" s="59"/>
      <c r="AE2002" s="59"/>
      <c r="AG2002" s="7">
        <f>IF(Q2002&gt;0,RANK(Q2002,(N2002:P2002,Q2002:AE2002)),0)</f>
        <v>4</v>
      </c>
      <c r="AH2002" s="7">
        <f>IF(R2002&gt;0,RANK(R2002,(N2002:P2002,Q2002:AE2002)),0)</f>
        <v>0</v>
      </c>
      <c r="AI2002" s="7">
        <f>IF(T2002&gt;0,RANK(T2002,(N2002:P2002,Q2002:AE2002)),0)</f>
        <v>0</v>
      </c>
      <c r="AJ2002" s="7">
        <f>IF(S2002&gt;0,RANK(S2002,(N2002:P2002,Q2002:AE2002)),0)</f>
        <v>0</v>
      </c>
      <c r="AK2002" s="2">
        <f t="shared" si="733"/>
        <v>1.1807084250550329E-2</v>
      </c>
      <c r="AL2002" s="2">
        <f t="shared" si="734"/>
        <v>0</v>
      </c>
      <c r="AM2002" s="2">
        <f t="shared" si="735"/>
        <v>0</v>
      </c>
      <c r="AN2002" s="2">
        <f t="shared" si="736"/>
        <v>0</v>
      </c>
      <c r="AP2002" t="s">
        <v>762</v>
      </c>
      <c r="AQ2002" t="s">
        <v>162</v>
      </c>
      <c r="AR2002">
        <v>1</v>
      </c>
      <c r="AT2002" s="97">
        <v>46</v>
      </c>
      <c r="AU2002" s="99">
        <v>127</v>
      </c>
      <c r="AV2002" s="103">
        <f t="shared" si="727"/>
        <v>46127</v>
      </c>
      <c r="AX2002" s="7" t="s">
        <v>1370</v>
      </c>
      <c r="BE2002" t="s">
        <v>2005</v>
      </c>
    </row>
    <row r="2003" spans="1:57" hidden="1" outlineLevel="1">
      <c r="A2003" t="s">
        <v>2434</v>
      </c>
      <c r="B2003" t="s">
        <v>162</v>
      </c>
      <c r="C2003" s="1">
        <f t="shared" si="728"/>
        <v>2873</v>
      </c>
      <c r="D2003" s="7">
        <f>IF(N2003&gt;0, RANK(N2003,(N2003:P2003,Q2003:AE2003)),0)</f>
        <v>1</v>
      </c>
      <c r="E2003" s="7">
        <f>IF(O2003&gt;0,RANK(O2003,(N2003:P2003,Q2003:AE2003)),0)</f>
        <v>2</v>
      </c>
      <c r="F2003" s="7">
        <f>IF(P2003&gt;0,RANK(P2003,(N2003:P2003,Q2003:AE2003)),0)</f>
        <v>3</v>
      </c>
      <c r="G2003" s="1">
        <f t="shared" si="737"/>
        <v>412</v>
      </c>
      <c r="H2003" s="2">
        <f t="shared" si="738"/>
        <v>0.14340410720501218</v>
      </c>
      <c r="I2003" s="2"/>
      <c r="J2003" s="2">
        <f t="shared" si="729"/>
        <v>0.55934563174382179</v>
      </c>
      <c r="K2003" s="2">
        <f t="shared" si="730"/>
        <v>0.41594152453880961</v>
      </c>
      <c r="L2003" s="2">
        <f t="shared" si="731"/>
        <v>1.461886529759833E-2</v>
      </c>
      <c r="M2003" s="2">
        <f t="shared" si="732"/>
        <v>1.0093978419770264E-2</v>
      </c>
      <c r="N2003" s="59">
        <v>1607</v>
      </c>
      <c r="O2003" s="59">
        <v>1195</v>
      </c>
      <c r="P2003" s="59">
        <v>42</v>
      </c>
      <c r="Q2003" s="124">
        <v>29</v>
      </c>
      <c r="R2003" s="124"/>
      <c r="S2003" s="124"/>
      <c r="T2003" s="124"/>
      <c r="U2003" s="59"/>
      <c r="V2003" s="59"/>
      <c r="W2003" s="59"/>
      <c r="X2003" s="59"/>
      <c r="Y2003" s="59"/>
      <c r="Z2003" s="59"/>
      <c r="AA2003" s="59"/>
      <c r="AB2003" s="59"/>
      <c r="AC2003" s="59"/>
      <c r="AD2003" s="59"/>
      <c r="AE2003" s="59"/>
      <c r="AG2003" s="7">
        <f>IF(Q2003&gt;0,RANK(Q2003,(N2003:P2003,Q2003:AE2003)),0)</f>
        <v>4</v>
      </c>
      <c r="AH2003" s="7">
        <f>IF(R2003&gt;0,RANK(R2003,(N2003:P2003,Q2003:AE2003)),0)</f>
        <v>0</v>
      </c>
      <c r="AI2003" s="7">
        <f>IF(T2003&gt;0,RANK(T2003,(N2003:P2003,Q2003:AE2003)),0)</f>
        <v>0</v>
      </c>
      <c r="AJ2003" s="7">
        <f>IF(S2003&gt;0,RANK(S2003,(N2003:P2003,Q2003:AE2003)),0)</f>
        <v>0</v>
      </c>
      <c r="AK2003" s="2">
        <f t="shared" si="733"/>
        <v>1.0093978419770276E-2</v>
      </c>
      <c r="AL2003" s="2">
        <f t="shared" si="734"/>
        <v>0</v>
      </c>
      <c r="AM2003" s="2">
        <f t="shared" si="735"/>
        <v>0</v>
      </c>
      <c r="AN2003" s="2">
        <f t="shared" si="736"/>
        <v>0</v>
      </c>
      <c r="AP2003" t="s">
        <v>2434</v>
      </c>
      <c r="AQ2003" t="s">
        <v>162</v>
      </c>
      <c r="AR2003">
        <v>1</v>
      </c>
      <c r="AT2003" s="97">
        <v>46</v>
      </c>
      <c r="AU2003" s="99">
        <v>129</v>
      </c>
      <c r="AV2003" s="103">
        <f t="shared" si="727"/>
        <v>46129</v>
      </c>
      <c r="AX2003" s="7" t="s">
        <v>1370</v>
      </c>
      <c r="BE2003" t="s">
        <v>541</v>
      </c>
    </row>
    <row r="2004" spans="1:57" hidden="1" outlineLevel="1">
      <c r="A2004" t="s">
        <v>356</v>
      </c>
      <c r="B2004" t="s">
        <v>162</v>
      </c>
      <c r="C2004" s="1">
        <f t="shared" si="728"/>
        <v>9309</v>
      </c>
      <c r="D2004" s="7">
        <f>IF(N2004&gt;0, RANK(N2004,(N2004:P2004,Q2004:AE2004)),0)</f>
        <v>1</v>
      </c>
      <c r="E2004" s="7">
        <f>IF(O2004&gt;0,RANK(O2004,(N2004:P2004,Q2004:AE2004)),0)</f>
        <v>2</v>
      </c>
      <c r="F2004" s="7">
        <f>IF(P2004&gt;0,RANK(P2004,(N2004:P2004,Q2004:AE2004)),0)</f>
        <v>3</v>
      </c>
      <c r="G2004" s="1">
        <f t="shared" si="737"/>
        <v>3667</v>
      </c>
      <c r="H2004" s="2">
        <f t="shared" si="738"/>
        <v>0.39391986249865724</v>
      </c>
      <c r="I2004" s="2"/>
      <c r="J2004" s="2">
        <f t="shared" si="729"/>
        <v>0.68707702223654532</v>
      </c>
      <c r="K2004" s="2">
        <f t="shared" si="730"/>
        <v>0.29315715973788808</v>
      </c>
      <c r="L2004" s="2">
        <f t="shared" si="731"/>
        <v>1.0742292405199269E-2</v>
      </c>
      <c r="M2004" s="2">
        <f>IF(C2004=0,"-",(1-J2004-K2004-L2004))</f>
        <v>9.0235256203673262E-3</v>
      </c>
      <c r="N2004" s="59">
        <v>6396</v>
      </c>
      <c r="O2004" s="59">
        <v>2729</v>
      </c>
      <c r="P2004" s="59">
        <v>100</v>
      </c>
      <c r="Q2004" s="124">
        <v>84</v>
      </c>
      <c r="R2004" s="124"/>
      <c r="S2004" s="124"/>
      <c r="T2004" s="124"/>
      <c r="U2004" s="59"/>
      <c r="V2004" s="59"/>
      <c r="W2004" s="59"/>
      <c r="X2004" s="59"/>
      <c r="Y2004" s="59"/>
      <c r="Z2004" s="59"/>
      <c r="AA2004" s="59"/>
      <c r="AB2004" s="59"/>
      <c r="AC2004" s="59"/>
      <c r="AD2004" s="59"/>
      <c r="AE2004" s="59"/>
      <c r="AG2004" s="7">
        <f>IF(Q2004&gt;0,RANK(Q2004,(N2004:P2004,Q2004:AE2004)),0)</f>
        <v>4</v>
      </c>
      <c r="AH2004" s="7">
        <f>IF(R2004&gt;0,RANK(R2004,(N2004:P2004,Q2004:AE2004)),0)</f>
        <v>0</v>
      </c>
      <c r="AI2004" s="7">
        <f>IF(T2004&gt;0,RANK(T2004,(N2004:P2004,Q2004:AE2004)),0)</f>
        <v>0</v>
      </c>
      <c r="AJ2004" s="7">
        <f>IF(S2004&gt;0,RANK(S2004,(N2004:P2004,Q2004:AE2004)),0)</f>
        <v>0</v>
      </c>
      <c r="AK2004" s="2">
        <f t="shared" si="733"/>
        <v>9.0235256203673869E-3</v>
      </c>
      <c r="AL2004" s="2">
        <f t="shared" si="734"/>
        <v>0</v>
      </c>
      <c r="AM2004" s="2">
        <f t="shared" si="735"/>
        <v>0</v>
      </c>
      <c r="AN2004" s="2">
        <f t="shared" si="736"/>
        <v>0</v>
      </c>
      <c r="AP2004" t="s">
        <v>356</v>
      </c>
      <c r="AQ2004" t="s">
        <v>162</v>
      </c>
      <c r="AR2004">
        <v>1</v>
      </c>
      <c r="AT2004" s="97">
        <v>46</v>
      </c>
      <c r="AU2004" s="99">
        <v>135</v>
      </c>
      <c r="AV2004" s="103">
        <f t="shared" si="727"/>
        <v>46135</v>
      </c>
      <c r="AX2004" s="7" t="s">
        <v>1370</v>
      </c>
      <c r="BE2004" t="s">
        <v>2005</v>
      </c>
    </row>
    <row r="2005" spans="1:57" hidden="1" outlineLevel="1">
      <c r="A2005" t="s">
        <v>2109</v>
      </c>
      <c r="B2005" t="s">
        <v>162</v>
      </c>
      <c r="C2005" s="1">
        <f t="shared" si="728"/>
        <v>698</v>
      </c>
      <c r="D2005" s="7">
        <f>IF(N2005&gt;0, RANK(N2005,(N2005:P2005,Q2005:AE2005)),0)</f>
        <v>1</v>
      </c>
      <c r="E2005" s="7">
        <f>IF(O2005&gt;0,RANK(O2005,(N2005:P2005,Q2005:AE2005)),0)</f>
        <v>2</v>
      </c>
      <c r="F2005" s="7">
        <f>IF(P2005&gt;0,RANK(P2005,(N2005:P2005,Q2005:AE2005)),0)</f>
        <v>4</v>
      </c>
      <c r="G2005" s="1">
        <f t="shared" si="737"/>
        <v>92</v>
      </c>
      <c r="H2005" s="2">
        <f t="shared" si="738"/>
        <v>0.1318051575931232</v>
      </c>
      <c r="I2005" s="2"/>
      <c r="J2005" s="2">
        <f t="shared" si="729"/>
        <v>0.54727793696275073</v>
      </c>
      <c r="K2005" s="2">
        <f t="shared" si="730"/>
        <v>0.41547277936962751</v>
      </c>
      <c r="L2005" s="2">
        <f t="shared" si="731"/>
        <v>1.4326647564469915E-2</v>
      </c>
      <c r="M2005" s="2">
        <f>IF(C2005=0,"-",(1-J2005-K2005-L2005))</f>
        <v>2.2922636103151844E-2</v>
      </c>
      <c r="N2005" s="59">
        <v>382</v>
      </c>
      <c r="O2005" s="59">
        <v>290</v>
      </c>
      <c r="P2005" s="59">
        <v>10</v>
      </c>
      <c r="Q2005" s="124">
        <v>16</v>
      </c>
      <c r="R2005" s="124"/>
      <c r="S2005" s="124"/>
      <c r="T2005" s="124"/>
      <c r="U2005" s="59"/>
      <c r="V2005" s="59"/>
      <c r="W2005" s="59"/>
      <c r="X2005" s="59"/>
      <c r="Y2005" s="59"/>
      <c r="Z2005" s="59"/>
      <c r="AA2005" s="59"/>
      <c r="AB2005" s="59"/>
      <c r="AC2005" s="59"/>
      <c r="AD2005" s="59"/>
      <c r="AE2005" s="59"/>
      <c r="AG2005" s="7">
        <f>IF(Q2005&gt;0,RANK(Q2005,(N2005:P2005,Q2005:AE2005)),0)</f>
        <v>3</v>
      </c>
      <c r="AH2005" s="7">
        <f>IF(R2005&gt;0,RANK(R2005,(N2005:P2005,Q2005:AE2005)),0)</f>
        <v>0</v>
      </c>
      <c r="AI2005" s="7">
        <f>IF(T2005&gt;0,RANK(T2005,(N2005:P2005,Q2005:AE2005)),0)</f>
        <v>0</v>
      </c>
      <c r="AJ2005" s="7">
        <f>IF(S2005&gt;0,RANK(S2005,(N2005:P2005,Q2005:AE2005)),0)</f>
        <v>0</v>
      </c>
      <c r="AK2005" s="2">
        <f t="shared" si="733"/>
        <v>2.2922636103151862E-2</v>
      </c>
      <c r="AL2005" s="2">
        <f t="shared" si="734"/>
        <v>0</v>
      </c>
      <c r="AM2005" s="2">
        <f t="shared" si="735"/>
        <v>0</v>
      </c>
      <c r="AN2005" s="2">
        <f t="shared" si="736"/>
        <v>0</v>
      </c>
      <c r="AP2005" t="s">
        <v>2109</v>
      </c>
      <c r="AQ2005" t="s">
        <v>162</v>
      </c>
      <c r="AR2005">
        <v>1</v>
      </c>
      <c r="AT2005" s="97">
        <v>46</v>
      </c>
      <c r="AU2005" s="99">
        <v>137</v>
      </c>
      <c r="AV2005" s="103">
        <f t="shared" si="727"/>
        <v>46137</v>
      </c>
      <c r="AX2005" s="7" t="s">
        <v>1370</v>
      </c>
      <c r="BE2005" t="s">
        <v>541</v>
      </c>
    </row>
    <row r="2006" spans="1:57" collapsed="1">
      <c r="A2006" t="s">
        <v>1038</v>
      </c>
      <c r="B2006" t="s">
        <v>1894</v>
      </c>
      <c r="C2006" s="1">
        <f t="shared" si="728"/>
        <v>334495</v>
      </c>
      <c r="D2006" s="7">
        <f>IF(N2006&gt;0, RANK(N2006,(N2006:P2006,Q2006:AE2006)),0)</f>
        <v>1</v>
      </c>
      <c r="E2006" s="7">
        <f>IF(O2006&gt;0,RANK(O2006,(N2006:P2006,Q2006:AE2006)),0)</f>
        <v>2</v>
      </c>
      <c r="F2006" s="7">
        <f>IF(P2006&gt;0,RANK(P2006,(N2006:P2006,Q2006:AE2006)),0)</f>
        <v>4</v>
      </c>
      <c r="G2006" s="1">
        <f t="shared" si="737"/>
        <v>108362</v>
      </c>
      <c r="H2006" s="2">
        <f t="shared" si="738"/>
        <v>0.32395700982077458</v>
      </c>
      <c r="I2006" s="2"/>
      <c r="J2006" s="2">
        <f t="shared" si="729"/>
        <v>0.64902315430723923</v>
      </c>
      <c r="K2006" s="2">
        <f t="shared" si="730"/>
        <v>0.32506614448646465</v>
      </c>
      <c r="L2006" s="2">
        <f t="shared" si="731"/>
        <v>1.2897053767619845E-2</v>
      </c>
      <c r="M2006" s="2">
        <f>IF(C2006=0,"-",(1-J2006-K2006-L2006))</f>
        <v>1.3013647438676283E-2</v>
      </c>
      <c r="N2006" s="59">
        <f>SUM(N1940:N2005)</f>
        <v>217095</v>
      </c>
      <c r="O2006" s="59">
        <f>SUM(O1940:O2005)</f>
        <v>108733</v>
      </c>
      <c r="P2006" s="59">
        <f>SUM(P1940:P2005)</f>
        <v>4314</v>
      </c>
      <c r="Q2006" s="59">
        <f>SUM(Q1940:Q2005)</f>
        <v>4353</v>
      </c>
      <c r="R2006" s="59"/>
      <c r="S2006" s="59"/>
      <c r="T2006" s="59"/>
      <c r="U2006" s="59"/>
      <c r="V2006" s="59"/>
      <c r="W2006" s="59"/>
      <c r="X2006" s="59"/>
      <c r="Y2006" s="59"/>
      <c r="Z2006" s="59"/>
      <c r="AA2006" s="59"/>
      <c r="AB2006" s="59"/>
      <c r="AC2006" s="59"/>
      <c r="AD2006" s="59"/>
      <c r="AE2006" s="59">
        <f>SUM(AE1940:AE2005)</f>
        <v>0</v>
      </c>
      <c r="AG2006" s="7">
        <f>IF(Q2006&gt;0,RANK(Q2006,(N2006:P2006,Q2006:AE2006)),0)</f>
        <v>3</v>
      </c>
      <c r="AH2006" s="7">
        <f>IF(R2006&gt;0,RANK(R2006,(N2006:P2006,Q2006:AE2006)),0)</f>
        <v>0</v>
      </c>
      <c r="AI2006" s="7">
        <f>IF(T2006&gt;0,RANK(T2006,(N2006:P2006,Q2006:AE2006)),0)</f>
        <v>0</v>
      </c>
      <c r="AJ2006" s="7">
        <f>IF(S2006&gt;0,RANK(S2006,(N2006:P2006,Q2006:AE2006)),0)</f>
        <v>0</v>
      </c>
      <c r="AK2006" s="2">
        <f t="shared" si="733"/>
        <v>1.3013647438676213E-2</v>
      </c>
      <c r="AL2006" s="2">
        <f t="shared" si="734"/>
        <v>0</v>
      </c>
      <c r="AM2006" s="2">
        <f t="shared" si="735"/>
        <v>0</v>
      </c>
      <c r="AN2006" s="2">
        <f t="shared" si="736"/>
        <v>0</v>
      </c>
      <c r="AP2006" t="s">
        <v>1038</v>
      </c>
      <c r="AQ2006" t="s">
        <v>1894</v>
      </c>
      <c r="AT2006" s="97">
        <v>46</v>
      </c>
      <c r="AU2006" s="99"/>
      <c r="AV2006" s="97">
        <v>46</v>
      </c>
      <c r="AX2006" s="7" t="s">
        <v>2353</v>
      </c>
    </row>
    <row r="2007" spans="1:57">
      <c r="C2007" s="1"/>
      <c r="E2007" s="7"/>
      <c r="F2007" s="7"/>
      <c r="I2007" s="2"/>
      <c r="N2007" s="59"/>
      <c r="O2007" s="59"/>
      <c r="P2007" s="59"/>
      <c r="Q2007" s="59"/>
      <c r="R2007" s="59"/>
      <c r="S2007" s="59"/>
      <c r="T2007" s="59"/>
      <c r="U2007" s="59"/>
      <c r="V2007" s="59"/>
      <c r="W2007" s="59"/>
      <c r="X2007" s="59"/>
      <c r="Y2007" s="59"/>
      <c r="Z2007" s="59"/>
      <c r="AA2007" s="59"/>
      <c r="AB2007" s="59"/>
      <c r="AC2007" s="59"/>
      <c r="AD2007" s="59"/>
      <c r="AE2007" s="59"/>
      <c r="AG2007" s="7"/>
      <c r="AH2007" s="7"/>
      <c r="AI2007" s="7"/>
      <c r="AJ2007" s="7"/>
      <c r="AT2007" s="97"/>
      <c r="AU2007" s="99"/>
      <c r="AV2007" s="103"/>
    </row>
    <row r="2008" spans="1:57" hidden="1" outlineLevel="1">
      <c r="A2008" t="s">
        <v>2436</v>
      </c>
      <c r="B2008" t="s">
        <v>1413</v>
      </c>
      <c r="C2008" s="1">
        <f t="shared" ref="C2008:C2037" si="739">SUM(N2008:AE2008)</f>
        <v>2209</v>
      </c>
      <c r="D2008" s="7">
        <f>IF(N2008&gt;0, RANK(N2008,(N2008:P2008,Q2008:AE2008)),0)</f>
        <v>2</v>
      </c>
      <c r="E2008" s="7">
        <f>IF(O2008&gt;0,RANK(O2008,(N2008:P2008,Q2008:AE2008)),0)</f>
        <v>1</v>
      </c>
      <c r="F2008" s="7">
        <f>IF(P2008&gt;0,RANK(P2008,(N2008:P2008,Q2008:AE2008)),0)</f>
        <v>0</v>
      </c>
      <c r="G2008" s="1">
        <f t="shared" ref="G2008:G2015" si="740">IF(C2008&gt;0,MAX(N2008:P2008)-LARGE(N2008:P2008,2),0)</f>
        <v>549</v>
      </c>
      <c r="H2008" s="2">
        <f t="shared" ref="H2008:H2015" si="741">IF(C2008&gt;0,G2008/C2008,0)</f>
        <v>0.24852874603893163</v>
      </c>
      <c r="I2008" s="2"/>
      <c r="J2008" s="2">
        <f t="shared" ref="J2008:J2037" si="742">IF($C2008=0,"-",N2008/$C2008)</f>
        <v>0.36306020823902219</v>
      </c>
      <c r="K2008" s="2">
        <f t="shared" ref="K2008:K2037" si="743">IF($C2008=0,"-",O2008/$C2008)</f>
        <v>0.61158895427795379</v>
      </c>
      <c r="L2008" s="2">
        <f t="shared" ref="L2008:L2037" si="744">IF($C2008=0,"-",P2008/$C2008)</f>
        <v>0</v>
      </c>
      <c r="M2008" s="2">
        <f t="shared" ref="M2008:M2037" si="745">IF(C2008=0,"-",(1-J2008-K2008-L2008))</f>
        <v>2.5350837483024025E-2</v>
      </c>
      <c r="N2008" s="59">
        <v>802</v>
      </c>
      <c r="O2008" s="59">
        <v>1351</v>
      </c>
      <c r="P2008" s="59"/>
      <c r="Q2008" s="59">
        <v>23</v>
      </c>
      <c r="R2008" s="59"/>
      <c r="S2008" s="59"/>
      <c r="T2008" s="59"/>
      <c r="U2008" s="59"/>
      <c r="V2008" s="59">
        <v>24</v>
      </c>
      <c r="W2008" s="59">
        <v>9</v>
      </c>
      <c r="X2008" s="59"/>
      <c r="Y2008" s="59"/>
      <c r="Z2008" s="59"/>
      <c r="AA2008" s="59"/>
      <c r="AB2008" s="59"/>
      <c r="AC2008" s="59"/>
      <c r="AD2008" s="59"/>
      <c r="AE2008" s="59"/>
      <c r="AG2008" s="7">
        <f>IF(Q2008&gt;0,RANK(Q2008,(N2008:P2008,Q2008:AE2008)),0)</f>
        <v>4</v>
      </c>
      <c r="AH2008" s="7">
        <f>IF(R2008&gt;0,RANK(R2008,(N2008:P2008,Q2008:AE2008)),0)</f>
        <v>0</v>
      </c>
      <c r="AI2008" s="7">
        <f>IF(T2008&gt;0,RANK(T2008,(N2008:P2008,Q2008:AE2008)),0)</f>
        <v>0</v>
      </c>
      <c r="AJ2008" s="7">
        <f>IF(S2008&gt;0,RANK(S2008,(N2008:P2008,Q2008:AE2008)),0)</f>
        <v>0</v>
      </c>
      <c r="AK2008" s="2">
        <f t="shared" ref="AK2008:AK2037" si="746">IF($C2008=0,"-",Q2008/$C2008)</f>
        <v>1.041195110909914E-2</v>
      </c>
      <c r="AL2008" s="2">
        <f t="shared" ref="AL2008:AL2037" si="747">IF($C2008=0,"-",R2008/$C2008)</f>
        <v>0</v>
      </c>
      <c r="AM2008" s="2">
        <f t="shared" ref="AM2008:AM2037" si="748">IF($C2008=0,"-",T2008/$C2008)</f>
        <v>0</v>
      </c>
      <c r="AN2008" s="2">
        <f t="shared" ref="AN2008:AN2037" si="749">IF($C2008=0,"-",S2008/$C2008)</f>
        <v>0</v>
      </c>
      <c r="AP2008" t="s">
        <v>2436</v>
      </c>
      <c r="AQ2008" t="s">
        <v>1413</v>
      </c>
      <c r="AR2008">
        <v>3</v>
      </c>
      <c r="AT2008" s="97">
        <v>49</v>
      </c>
      <c r="AU2008" s="99">
        <v>1</v>
      </c>
      <c r="AV2008" s="103">
        <f t="shared" ref="AV2008:AV2048" si="750">1000*AT2008+AU2008</f>
        <v>49001</v>
      </c>
      <c r="AX2008" s="7" t="s">
        <v>1370</v>
      </c>
    </row>
    <row r="2009" spans="1:57" hidden="1" outlineLevel="1">
      <c r="A2009" t="s">
        <v>1253</v>
      </c>
      <c r="B2009" t="s">
        <v>1413</v>
      </c>
      <c r="C2009" s="1">
        <f t="shared" si="739"/>
        <v>15970</v>
      </c>
      <c r="D2009" s="7">
        <f>IF(N2009&gt;0, RANK(N2009,(N2009:P2009,Q2009:AE2009)),0)</f>
        <v>2</v>
      </c>
      <c r="E2009" s="7">
        <f>IF(O2009&gt;0,RANK(O2009,(N2009:P2009,Q2009:AE2009)),0)</f>
        <v>1</v>
      </c>
      <c r="F2009" s="7">
        <f>IF(P2009&gt;0,RANK(P2009,(N2009:P2009,Q2009:AE2009)),0)</f>
        <v>0</v>
      </c>
      <c r="G2009" s="1">
        <f t="shared" si="740"/>
        <v>4606</v>
      </c>
      <c r="H2009" s="2">
        <f t="shared" si="741"/>
        <v>0.2884157795867251</v>
      </c>
      <c r="I2009" s="2"/>
      <c r="J2009" s="2">
        <f t="shared" si="742"/>
        <v>0.32379461490294303</v>
      </c>
      <c r="K2009" s="2">
        <f t="shared" si="743"/>
        <v>0.61221039448966807</v>
      </c>
      <c r="L2009" s="2">
        <f t="shared" si="744"/>
        <v>0</v>
      </c>
      <c r="M2009" s="2">
        <f t="shared" si="745"/>
        <v>6.3994990607388891E-2</v>
      </c>
      <c r="N2009" s="59">
        <v>5171</v>
      </c>
      <c r="O2009" s="59">
        <v>9777</v>
      </c>
      <c r="P2009" s="59"/>
      <c r="Q2009" s="59">
        <v>319</v>
      </c>
      <c r="R2009" s="59"/>
      <c r="S2009" s="59"/>
      <c r="T2009" s="59"/>
      <c r="U2009" s="59"/>
      <c r="V2009" s="59">
        <v>595</v>
      </c>
      <c r="W2009" s="59">
        <v>108</v>
      </c>
      <c r="X2009" s="59"/>
      <c r="Y2009" s="59"/>
      <c r="Z2009" s="59"/>
      <c r="AA2009" s="59"/>
      <c r="AB2009" s="59"/>
      <c r="AC2009" s="59"/>
      <c r="AD2009" s="59"/>
      <c r="AE2009" s="59"/>
      <c r="AG2009" s="7">
        <f>IF(Q2009&gt;0,RANK(Q2009,(N2009:P2009,Q2009:AE2009)),0)</f>
        <v>4</v>
      </c>
      <c r="AH2009" s="7">
        <f>IF(R2009&gt;0,RANK(R2009,(N2009:P2009,Q2009:AE2009)),0)</f>
        <v>0</v>
      </c>
      <c r="AI2009" s="7">
        <f>IF(T2009&gt;0,RANK(T2009,(N2009:P2009,Q2009:AE2009)),0)</f>
        <v>0</v>
      </c>
      <c r="AJ2009" s="7">
        <f>IF(S2009&gt;0,RANK(S2009,(N2009:P2009,Q2009:AE2009)),0)</f>
        <v>0</v>
      </c>
      <c r="AK2009" s="2">
        <f t="shared" si="746"/>
        <v>1.9974953036944271E-2</v>
      </c>
      <c r="AL2009" s="2">
        <f t="shared" si="747"/>
        <v>0</v>
      </c>
      <c r="AM2009" s="2">
        <f t="shared" si="748"/>
        <v>0</v>
      </c>
      <c r="AN2009" s="2">
        <f t="shared" si="749"/>
        <v>0</v>
      </c>
      <c r="AP2009" t="s">
        <v>1253</v>
      </c>
      <c r="AQ2009" t="s">
        <v>1413</v>
      </c>
      <c r="AR2009">
        <v>1</v>
      </c>
      <c r="AT2009" s="97">
        <v>49</v>
      </c>
      <c r="AU2009" s="99">
        <v>3</v>
      </c>
      <c r="AV2009" s="103">
        <f t="shared" si="750"/>
        <v>49003</v>
      </c>
      <c r="AX2009" s="7" t="s">
        <v>1370</v>
      </c>
    </row>
    <row r="2010" spans="1:57" hidden="1" outlineLevel="1">
      <c r="A2010" t="s">
        <v>1127</v>
      </c>
      <c r="B2010" t="s">
        <v>1413</v>
      </c>
      <c r="C2010" s="1">
        <f t="shared" si="739"/>
        <v>31368</v>
      </c>
      <c r="D2010" s="7">
        <f>IF(N2010&gt;0, RANK(N2010,(N2010:P2010,Q2010:AE2010)),0)</f>
        <v>2</v>
      </c>
      <c r="E2010" s="7">
        <f>IF(O2010&gt;0,RANK(O2010,(N2010:P2010,Q2010:AE2010)),0)</f>
        <v>1</v>
      </c>
      <c r="F2010" s="7">
        <f>IF(P2010&gt;0,RANK(P2010,(N2010:P2010,Q2010:AE2010)),0)</f>
        <v>0</v>
      </c>
      <c r="G2010" s="1">
        <f t="shared" si="740"/>
        <v>9363</v>
      </c>
      <c r="H2010" s="2">
        <f t="shared" si="741"/>
        <v>0.29848890589135424</v>
      </c>
      <c r="I2010" s="2"/>
      <c r="J2010" s="2">
        <f t="shared" si="742"/>
        <v>0.32555470543228771</v>
      </c>
      <c r="K2010" s="2">
        <f t="shared" si="743"/>
        <v>0.62404361132364194</v>
      </c>
      <c r="L2010" s="2">
        <f t="shared" si="744"/>
        <v>0</v>
      </c>
      <c r="M2010" s="2">
        <f t="shared" si="745"/>
        <v>5.040168324407035E-2</v>
      </c>
      <c r="N2010" s="59">
        <v>10212</v>
      </c>
      <c r="O2010" s="59">
        <v>19575</v>
      </c>
      <c r="P2010" s="59"/>
      <c r="Q2010" s="59">
        <v>387</v>
      </c>
      <c r="R2010" s="59"/>
      <c r="S2010" s="59"/>
      <c r="T2010" s="59"/>
      <c r="U2010" s="59"/>
      <c r="V2010" s="59">
        <v>997</v>
      </c>
      <c r="W2010" s="59">
        <v>197</v>
      </c>
      <c r="X2010" s="59"/>
      <c r="Y2010" s="59"/>
      <c r="Z2010" s="59"/>
      <c r="AA2010" s="59"/>
      <c r="AB2010" s="59"/>
      <c r="AC2010" s="59"/>
      <c r="AD2010" s="59"/>
      <c r="AE2010" s="59"/>
      <c r="AG2010" s="7">
        <f>IF(Q2010&gt;0,RANK(Q2010,(N2010:P2010,Q2010:AE2010)),0)</f>
        <v>4</v>
      </c>
      <c r="AH2010" s="7">
        <f>IF(R2010&gt;0,RANK(R2010,(N2010:P2010,Q2010:AE2010)),0)</f>
        <v>0</v>
      </c>
      <c r="AI2010" s="7">
        <f>IF(T2010&gt;0,RANK(T2010,(N2010:P2010,Q2010:AE2010)),0)</f>
        <v>0</v>
      </c>
      <c r="AJ2010" s="7">
        <f>IF(S2010&gt;0,RANK(S2010,(N2010:P2010,Q2010:AE2010)),0)</f>
        <v>0</v>
      </c>
      <c r="AK2010" s="2">
        <f t="shared" si="746"/>
        <v>1.2337413925019127E-2</v>
      </c>
      <c r="AL2010" s="2">
        <f t="shared" si="747"/>
        <v>0</v>
      </c>
      <c r="AM2010" s="2">
        <f t="shared" si="748"/>
        <v>0</v>
      </c>
      <c r="AN2010" s="2">
        <f t="shared" si="749"/>
        <v>0</v>
      </c>
      <c r="AP2010" t="s">
        <v>1127</v>
      </c>
      <c r="AQ2010" t="s">
        <v>1413</v>
      </c>
      <c r="AR2010">
        <v>1</v>
      </c>
      <c r="AT2010" s="97">
        <v>49</v>
      </c>
      <c r="AU2010" s="99">
        <v>5</v>
      </c>
      <c r="AV2010" s="103">
        <f t="shared" si="750"/>
        <v>49005</v>
      </c>
      <c r="AX2010" s="7" t="s">
        <v>1370</v>
      </c>
    </row>
    <row r="2011" spans="1:57" hidden="1" outlineLevel="1">
      <c r="A2011" t="s">
        <v>1335</v>
      </c>
      <c r="B2011" t="s">
        <v>1413</v>
      </c>
      <c r="C2011" s="1">
        <f t="shared" si="739"/>
        <v>9087</v>
      </c>
      <c r="D2011" s="7">
        <f>IF(N2011&gt;0, RANK(N2011,(N2011:P2011,Q2011:AE2011)),0)</f>
        <v>1</v>
      </c>
      <c r="E2011" s="7">
        <f>IF(O2011&gt;0,RANK(O2011,(N2011:P2011,Q2011:AE2011)),0)</f>
        <v>2</v>
      </c>
      <c r="F2011" s="7">
        <f>IF(P2011&gt;0,RANK(P2011,(N2011:P2011,Q2011:AE2011)),0)</f>
        <v>0</v>
      </c>
      <c r="G2011" s="1">
        <f t="shared" si="740"/>
        <v>1800</v>
      </c>
      <c r="H2011" s="2">
        <f t="shared" si="741"/>
        <v>0.19808517662594916</v>
      </c>
      <c r="I2011" s="2"/>
      <c r="J2011" s="2">
        <f t="shared" si="742"/>
        <v>0.57763838450533733</v>
      </c>
      <c r="K2011" s="2">
        <f t="shared" si="743"/>
        <v>0.37955320787938812</v>
      </c>
      <c r="L2011" s="2">
        <f t="shared" si="744"/>
        <v>0</v>
      </c>
      <c r="M2011" s="2">
        <f t="shared" si="745"/>
        <v>4.2808407615274546E-2</v>
      </c>
      <c r="N2011" s="59">
        <v>5249</v>
      </c>
      <c r="O2011" s="59">
        <v>3449</v>
      </c>
      <c r="P2011" s="59"/>
      <c r="Q2011" s="59">
        <v>125</v>
      </c>
      <c r="R2011" s="59"/>
      <c r="S2011" s="59"/>
      <c r="T2011" s="59"/>
      <c r="U2011" s="59"/>
      <c r="V2011" s="59">
        <v>178</v>
      </c>
      <c r="W2011" s="59">
        <v>86</v>
      </c>
      <c r="X2011" s="59"/>
      <c r="Y2011" s="59"/>
      <c r="Z2011" s="59"/>
      <c r="AA2011" s="59"/>
      <c r="AB2011" s="59"/>
      <c r="AC2011" s="59"/>
      <c r="AD2011" s="59"/>
      <c r="AE2011" s="59"/>
      <c r="AG2011" s="7">
        <f>IF(Q2011&gt;0,RANK(Q2011,(N2011:P2011,Q2011:AE2011)),0)</f>
        <v>4</v>
      </c>
      <c r="AH2011" s="7">
        <f>IF(R2011&gt;0,RANK(R2011,(N2011:P2011,Q2011:AE2011)),0)</f>
        <v>0</v>
      </c>
      <c r="AI2011" s="7">
        <f>IF(T2011&gt;0,RANK(T2011,(N2011:P2011,Q2011:AE2011)),0)</f>
        <v>0</v>
      </c>
      <c r="AJ2011" s="7">
        <f>IF(S2011&gt;0,RANK(S2011,(N2011:P2011,Q2011:AE2011)),0)</f>
        <v>0</v>
      </c>
      <c r="AK2011" s="2">
        <f t="shared" si="746"/>
        <v>1.3755915043468691E-2</v>
      </c>
      <c r="AL2011" s="2">
        <f t="shared" si="747"/>
        <v>0</v>
      </c>
      <c r="AM2011" s="2">
        <f t="shared" si="748"/>
        <v>0</v>
      </c>
      <c r="AN2011" s="2">
        <f t="shared" si="749"/>
        <v>0</v>
      </c>
      <c r="AP2011" t="s">
        <v>1335</v>
      </c>
      <c r="AQ2011" t="s">
        <v>1413</v>
      </c>
      <c r="AR2011">
        <v>2</v>
      </c>
      <c r="AT2011" s="97">
        <v>49</v>
      </c>
      <c r="AU2011" s="99">
        <v>7</v>
      </c>
      <c r="AV2011" s="103">
        <f t="shared" si="750"/>
        <v>49007</v>
      </c>
      <c r="AX2011" s="7" t="s">
        <v>1370</v>
      </c>
    </row>
    <row r="2012" spans="1:57" hidden="1" outlineLevel="1">
      <c r="A2012" t="s">
        <v>1974</v>
      </c>
      <c r="B2012" t="s">
        <v>1413</v>
      </c>
      <c r="C2012" s="1">
        <f t="shared" si="739"/>
        <v>406</v>
      </c>
      <c r="D2012" s="7">
        <f>IF(N2012&gt;0, RANK(N2012,(N2012:P2012,Q2012:AE2012)),0)</f>
        <v>2</v>
      </c>
      <c r="E2012" s="7">
        <f>IF(O2012&gt;0,RANK(O2012,(N2012:P2012,Q2012:AE2012)),0)</f>
        <v>1</v>
      </c>
      <c r="F2012" s="7">
        <f>IF(P2012&gt;0,RANK(P2012,(N2012:P2012,Q2012:AE2012)),0)</f>
        <v>0</v>
      </c>
      <c r="G2012" s="1">
        <f t="shared" si="740"/>
        <v>60</v>
      </c>
      <c r="H2012" s="2">
        <f t="shared" si="741"/>
        <v>0.14778325123152711</v>
      </c>
      <c r="I2012" s="2"/>
      <c r="J2012" s="2">
        <f t="shared" si="742"/>
        <v>0.4039408866995074</v>
      </c>
      <c r="K2012" s="2">
        <f t="shared" si="743"/>
        <v>0.55172413793103448</v>
      </c>
      <c r="L2012" s="2">
        <f t="shared" si="744"/>
        <v>0</v>
      </c>
      <c r="M2012" s="2">
        <f t="shared" si="745"/>
        <v>4.4334975369458185E-2</v>
      </c>
      <c r="N2012" s="59">
        <v>164</v>
      </c>
      <c r="O2012" s="59">
        <v>224</v>
      </c>
      <c r="P2012" s="59"/>
      <c r="Q2012" s="59">
        <v>3</v>
      </c>
      <c r="R2012" s="59"/>
      <c r="S2012" s="59"/>
      <c r="T2012" s="59"/>
      <c r="U2012" s="59"/>
      <c r="V2012" s="59">
        <v>15</v>
      </c>
      <c r="W2012" s="59">
        <v>0</v>
      </c>
      <c r="X2012" s="59"/>
      <c r="Y2012" s="59"/>
      <c r="Z2012" s="59"/>
      <c r="AA2012" s="59"/>
      <c r="AB2012" s="59"/>
      <c r="AC2012" s="59"/>
      <c r="AD2012" s="59"/>
      <c r="AE2012" s="59"/>
      <c r="AG2012" s="7">
        <f>IF(Q2012&gt;0,RANK(Q2012,(N2012:P2012,Q2012:AE2012)),0)</f>
        <v>4</v>
      </c>
      <c r="AH2012" s="7">
        <f>IF(R2012&gt;0,RANK(R2012,(N2012:P2012,Q2012:AE2012)),0)</f>
        <v>0</v>
      </c>
      <c r="AI2012" s="7">
        <f>IF(T2012&gt;0,RANK(T2012,(N2012:P2012,Q2012:AE2012)),0)</f>
        <v>0</v>
      </c>
      <c r="AJ2012" s="7">
        <f>IF(S2012&gt;0,RANK(S2012,(N2012:P2012,Q2012:AE2012)),0)</f>
        <v>0</v>
      </c>
      <c r="AK2012" s="2">
        <f t="shared" si="746"/>
        <v>7.3891625615763543E-3</v>
      </c>
      <c r="AL2012" s="2">
        <f t="shared" si="747"/>
        <v>0</v>
      </c>
      <c r="AM2012" s="2">
        <f t="shared" si="748"/>
        <v>0</v>
      </c>
      <c r="AN2012" s="2">
        <f t="shared" si="749"/>
        <v>0</v>
      </c>
      <c r="AP2012" t="s">
        <v>1974</v>
      </c>
      <c r="AQ2012" t="s">
        <v>1413</v>
      </c>
      <c r="AR2012">
        <v>2</v>
      </c>
      <c r="AT2012" s="97">
        <v>49</v>
      </c>
      <c r="AU2012" s="99">
        <v>9</v>
      </c>
      <c r="AV2012" s="103">
        <f t="shared" si="750"/>
        <v>49009</v>
      </c>
      <c r="AX2012" s="7" t="s">
        <v>1370</v>
      </c>
    </row>
    <row r="2013" spans="1:57" hidden="1" outlineLevel="1">
      <c r="A2013" t="s">
        <v>1299</v>
      </c>
      <c r="B2013" t="s">
        <v>1413</v>
      </c>
      <c r="C2013" s="1">
        <f t="shared" si="739"/>
        <v>82092</v>
      </c>
      <c r="D2013" s="7">
        <f>IF(N2013&gt;0, RANK(N2013,(N2013:P2013,Q2013:AE2013)),0)</f>
        <v>2</v>
      </c>
      <c r="E2013" s="7">
        <f>IF(O2013&gt;0,RANK(O2013,(N2013:P2013,Q2013:AE2013)),0)</f>
        <v>1</v>
      </c>
      <c r="F2013" s="7">
        <f>IF(P2013&gt;0,RANK(P2013,(N2013:P2013,Q2013:AE2013)),0)</f>
        <v>0</v>
      </c>
      <c r="G2013" s="1">
        <f t="shared" si="740"/>
        <v>21097</v>
      </c>
      <c r="H2013" s="2">
        <f t="shared" si="741"/>
        <v>0.25699215514301027</v>
      </c>
      <c r="I2013" s="2"/>
      <c r="J2013" s="2">
        <f t="shared" si="742"/>
        <v>0.34495444135847586</v>
      </c>
      <c r="K2013" s="2">
        <f t="shared" si="743"/>
        <v>0.60194659650148619</v>
      </c>
      <c r="L2013" s="2">
        <f t="shared" si="744"/>
        <v>0</v>
      </c>
      <c r="M2013" s="2">
        <f t="shared" si="745"/>
        <v>5.3098962140037953E-2</v>
      </c>
      <c r="N2013" s="59">
        <v>28318</v>
      </c>
      <c r="O2013" s="59">
        <v>49415</v>
      </c>
      <c r="P2013" s="59"/>
      <c r="Q2013" s="59">
        <v>1883</v>
      </c>
      <c r="R2013" s="59"/>
      <c r="S2013" s="59"/>
      <c r="T2013" s="59"/>
      <c r="U2013" s="59"/>
      <c r="V2013" s="59">
        <v>1852</v>
      </c>
      <c r="W2013" s="59">
        <v>624</v>
      </c>
      <c r="X2013" s="59"/>
      <c r="Y2013" s="59"/>
      <c r="Z2013" s="59"/>
      <c r="AA2013" s="59"/>
      <c r="AB2013" s="59"/>
      <c r="AC2013" s="59"/>
      <c r="AD2013" s="59"/>
      <c r="AE2013" s="59"/>
      <c r="AG2013" s="7">
        <f>IF(Q2013&gt;0,RANK(Q2013,(N2013:P2013,Q2013:AE2013)),0)</f>
        <v>3</v>
      </c>
      <c r="AH2013" s="7">
        <f>IF(R2013&gt;0,RANK(R2013,(N2013:P2013,Q2013:AE2013)),0)</f>
        <v>0</v>
      </c>
      <c r="AI2013" s="7">
        <f>IF(T2013&gt;0,RANK(T2013,(N2013:P2013,Q2013:AE2013)),0)</f>
        <v>0</v>
      </c>
      <c r="AJ2013" s="7">
        <f>IF(S2013&gt;0,RANK(S2013,(N2013:P2013,Q2013:AE2013)),0)</f>
        <v>0</v>
      </c>
      <c r="AK2013" s="2">
        <f t="shared" si="746"/>
        <v>2.2937679676460557E-2</v>
      </c>
      <c r="AL2013" s="2">
        <f t="shared" si="747"/>
        <v>0</v>
      </c>
      <c r="AM2013" s="2">
        <f t="shared" si="748"/>
        <v>0</v>
      </c>
      <c r="AN2013" s="2">
        <f t="shared" si="749"/>
        <v>0</v>
      </c>
      <c r="AP2013" t="s">
        <v>1299</v>
      </c>
      <c r="AQ2013" t="s">
        <v>1413</v>
      </c>
      <c r="AR2013">
        <v>1</v>
      </c>
      <c r="AT2013" s="97">
        <v>49</v>
      </c>
      <c r="AU2013" s="99">
        <v>11</v>
      </c>
      <c r="AV2013" s="103">
        <f t="shared" si="750"/>
        <v>49011</v>
      </c>
      <c r="AX2013" s="7" t="s">
        <v>1370</v>
      </c>
    </row>
    <row r="2014" spans="1:57" hidden="1" outlineLevel="1">
      <c r="A2014" t="s">
        <v>341</v>
      </c>
      <c r="B2014" t="s">
        <v>1413</v>
      </c>
      <c r="C2014" s="1">
        <f t="shared" si="739"/>
        <v>4678</v>
      </c>
      <c r="D2014" s="7">
        <f>IF(N2014&gt;0, RANK(N2014,(N2014:P2014,Q2014:AE2014)),0)</f>
        <v>2</v>
      </c>
      <c r="E2014" s="7">
        <f>IF(O2014&gt;0,RANK(O2014,(N2014:P2014,Q2014:AE2014)),0)</f>
        <v>1</v>
      </c>
      <c r="F2014" s="7">
        <f>IF(P2014&gt;0,RANK(P2014,(N2014:P2014,Q2014:AE2014)),0)</f>
        <v>0</v>
      </c>
      <c r="G2014" s="1">
        <f t="shared" si="740"/>
        <v>1840</v>
      </c>
      <c r="H2014" s="2">
        <f t="shared" si="741"/>
        <v>0.39333048311244123</v>
      </c>
      <c r="I2014" s="2"/>
      <c r="J2014" s="2">
        <f t="shared" si="742"/>
        <v>0.27618640444634457</v>
      </c>
      <c r="K2014" s="2">
        <f t="shared" si="743"/>
        <v>0.6695168875587858</v>
      </c>
      <c r="L2014" s="2">
        <f t="shared" si="744"/>
        <v>0</v>
      </c>
      <c r="M2014" s="2">
        <f t="shared" si="745"/>
        <v>5.4296707994869631E-2</v>
      </c>
      <c r="N2014" s="59">
        <v>1292</v>
      </c>
      <c r="O2014" s="59">
        <v>3132</v>
      </c>
      <c r="P2014" s="59"/>
      <c r="Q2014" s="59">
        <v>46</v>
      </c>
      <c r="R2014" s="59"/>
      <c r="S2014" s="59"/>
      <c r="T2014" s="59"/>
      <c r="U2014" s="59"/>
      <c r="V2014" s="59">
        <v>181</v>
      </c>
      <c r="W2014" s="59">
        <v>27</v>
      </c>
      <c r="X2014" s="59"/>
      <c r="Y2014" s="59"/>
      <c r="Z2014" s="59"/>
      <c r="AA2014" s="59"/>
      <c r="AB2014" s="59"/>
      <c r="AC2014" s="59"/>
      <c r="AD2014" s="59"/>
      <c r="AE2014" s="59"/>
      <c r="AG2014" s="7">
        <f>IF(Q2014&gt;0,RANK(Q2014,(N2014:P2014,Q2014:AE2014)),0)</f>
        <v>4</v>
      </c>
      <c r="AH2014" s="7">
        <f>IF(R2014&gt;0,RANK(R2014,(N2014:P2014,Q2014:AE2014)),0)</f>
        <v>0</v>
      </c>
      <c r="AI2014" s="7">
        <f>IF(T2014&gt;0,RANK(T2014,(N2014:P2014,Q2014:AE2014)),0)</f>
        <v>0</v>
      </c>
      <c r="AJ2014" s="7">
        <f>IF(S2014&gt;0,RANK(S2014,(N2014:P2014,Q2014:AE2014)),0)</f>
        <v>0</v>
      </c>
      <c r="AK2014" s="2">
        <f t="shared" si="746"/>
        <v>9.8332620778110308E-3</v>
      </c>
      <c r="AL2014" s="2">
        <f t="shared" si="747"/>
        <v>0</v>
      </c>
      <c r="AM2014" s="2">
        <f t="shared" si="748"/>
        <v>0</v>
      </c>
      <c r="AN2014" s="2">
        <f t="shared" si="749"/>
        <v>0</v>
      </c>
      <c r="AP2014" t="s">
        <v>341</v>
      </c>
      <c r="AQ2014" t="s">
        <v>1413</v>
      </c>
      <c r="AR2014">
        <v>2</v>
      </c>
      <c r="AT2014" s="97">
        <v>49</v>
      </c>
      <c r="AU2014" s="99">
        <v>13</v>
      </c>
      <c r="AV2014" s="103">
        <f t="shared" si="750"/>
        <v>49013</v>
      </c>
      <c r="AX2014" s="7" t="s">
        <v>1370</v>
      </c>
    </row>
    <row r="2015" spans="1:57" hidden="1" outlineLevel="1">
      <c r="A2015" t="s">
        <v>1609</v>
      </c>
      <c r="B2015" t="s">
        <v>1413</v>
      </c>
      <c r="C2015" s="1">
        <f t="shared" si="739"/>
        <v>4216</v>
      </c>
      <c r="D2015" s="7">
        <f>IF(N2015&gt;0, RANK(N2015,(N2015:P2015,Q2015:AE2015)),0)</f>
        <v>2</v>
      </c>
      <c r="E2015" s="7">
        <f>IF(O2015&gt;0,RANK(O2015,(N2015:P2015,Q2015:AE2015)),0)</f>
        <v>1</v>
      </c>
      <c r="F2015" s="7">
        <f>IF(P2015&gt;0,RANK(P2015,(N2015:P2015,Q2015:AE2015)),0)</f>
        <v>0</v>
      </c>
      <c r="G2015" s="1">
        <f t="shared" si="740"/>
        <v>1679</v>
      </c>
      <c r="H2015" s="2">
        <f t="shared" si="741"/>
        <v>0.39824478178368122</v>
      </c>
      <c r="I2015" s="2"/>
      <c r="J2015" s="2">
        <f t="shared" si="742"/>
        <v>0.27680265654648956</v>
      </c>
      <c r="K2015" s="2">
        <f t="shared" si="743"/>
        <v>0.67504743833017078</v>
      </c>
      <c r="L2015" s="2">
        <f t="shared" si="744"/>
        <v>0</v>
      </c>
      <c r="M2015" s="2">
        <f t="shared" si="745"/>
        <v>4.8149905123339609E-2</v>
      </c>
      <c r="N2015" s="59">
        <v>1167</v>
      </c>
      <c r="O2015" s="59">
        <v>2846</v>
      </c>
      <c r="P2015" s="59"/>
      <c r="Q2015" s="59">
        <v>44</v>
      </c>
      <c r="R2015" s="59"/>
      <c r="S2015" s="59"/>
      <c r="T2015" s="59"/>
      <c r="U2015" s="59"/>
      <c r="V2015" s="59">
        <v>152</v>
      </c>
      <c r="W2015" s="59">
        <v>7</v>
      </c>
      <c r="X2015" s="59"/>
      <c r="Y2015" s="59"/>
      <c r="Z2015" s="59"/>
      <c r="AA2015" s="59"/>
      <c r="AB2015" s="59"/>
      <c r="AC2015" s="59"/>
      <c r="AD2015" s="59"/>
      <c r="AE2015" s="59"/>
      <c r="AG2015" s="7">
        <f>IF(Q2015&gt;0,RANK(Q2015,(N2015:P2015,Q2015:AE2015)),0)</f>
        <v>4</v>
      </c>
      <c r="AH2015" s="7">
        <f>IF(R2015&gt;0,RANK(R2015,(N2015:P2015,Q2015:AE2015)),0)</f>
        <v>0</v>
      </c>
      <c r="AI2015" s="7">
        <f>IF(T2015&gt;0,RANK(T2015,(N2015:P2015,Q2015:AE2015)),0)</f>
        <v>0</v>
      </c>
      <c r="AJ2015" s="7">
        <f>IF(S2015&gt;0,RANK(S2015,(N2015:P2015,Q2015:AE2015)),0)</f>
        <v>0</v>
      </c>
      <c r="AK2015" s="2">
        <f t="shared" si="746"/>
        <v>1.0436432637571158E-2</v>
      </c>
      <c r="AL2015" s="2">
        <f t="shared" si="747"/>
        <v>0</v>
      </c>
      <c r="AM2015" s="2">
        <f t="shared" si="748"/>
        <v>0</v>
      </c>
      <c r="AN2015" s="2">
        <f t="shared" si="749"/>
        <v>0</v>
      </c>
      <c r="AP2015" t="s">
        <v>1609</v>
      </c>
      <c r="AQ2015" t="s">
        <v>1413</v>
      </c>
      <c r="AR2015">
        <v>2</v>
      </c>
      <c r="AT2015" s="97">
        <v>49</v>
      </c>
      <c r="AU2015" s="99">
        <v>15</v>
      </c>
      <c r="AV2015" s="103">
        <f t="shared" si="750"/>
        <v>49015</v>
      </c>
      <c r="AX2015" s="7" t="s">
        <v>1370</v>
      </c>
    </row>
    <row r="2016" spans="1:57" hidden="1" outlineLevel="1">
      <c r="A2016" t="s">
        <v>1378</v>
      </c>
      <c r="B2016" t="s">
        <v>1413</v>
      </c>
      <c r="C2016" s="1">
        <f t="shared" si="739"/>
        <v>1875</v>
      </c>
      <c r="D2016" s="7">
        <f>IF(N2016&gt;0, RANK(N2016,(N2016:P2016,Q2016:AE2016)),0)</f>
        <v>2</v>
      </c>
      <c r="E2016" s="7">
        <f>IF(O2016&gt;0,RANK(O2016,(N2016:P2016,Q2016:AE2016)),0)</f>
        <v>1</v>
      </c>
      <c r="F2016" s="7">
        <f>IF(P2016&gt;0,RANK(P2016,(N2016:P2016,Q2016:AE2016)),0)</f>
        <v>0</v>
      </c>
      <c r="G2016" s="1">
        <f t="shared" ref="G2016:G2053" si="751">IF(C2016&gt;0,MAX(N2016:P2016)-LARGE(N2016:P2016,2),0)</f>
        <v>1080</v>
      </c>
      <c r="H2016" s="2">
        <f t="shared" ref="H2016:H2053" si="752">IF(C2016&gt;0,G2016/C2016,0)</f>
        <v>0.57599999999999996</v>
      </c>
      <c r="I2016" s="2"/>
      <c r="J2016" s="2">
        <f t="shared" si="742"/>
        <v>0.20106666666666667</v>
      </c>
      <c r="K2016" s="2">
        <f t="shared" si="743"/>
        <v>0.77706666666666668</v>
      </c>
      <c r="L2016" s="2">
        <f t="shared" si="744"/>
        <v>0</v>
      </c>
      <c r="M2016" s="2">
        <f t="shared" si="745"/>
        <v>2.186666666666659E-2</v>
      </c>
      <c r="N2016" s="59">
        <v>377</v>
      </c>
      <c r="O2016" s="59">
        <v>1457</v>
      </c>
      <c r="P2016" s="59"/>
      <c r="Q2016" s="59">
        <v>16</v>
      </c>
      <c r="R2016" s="59"/>
      <c r="S2016" s="59"/>
      <c r="T2016" s="59"/>
      <c r="U2016" s="59"/>
      <c r="V2016" s="59">
        <v>25</v>
      </c>
      <c r="W2016" s="59">
        <v>0</v>
      </c>
      <c r="X2016" s="59"/>
      <c r="Y2016" s="59"/>
      <c r="Z2016" s="59"/>
      <c r="AA2016" s="59"/>
      <c r="AB2016" s="59"/>
      <c r="AC2016" s="59"/>
      <c r="AD2016" s="59"/>
      <c r="AE2016" s="59"/>
      <c r="AG2016" s="7">
        <f>IF(Q2016&gt;0,RANK(Q2016,(N2016:P2016,Q2016:AE2016)),0)</f>
        <v>4</v>
      </c>
      <c r="AH2016" s="7">
        <f>IF(R2016&gt;0,RANK(R2016,(N2016:P2016,Q2016:AE2016)),0)</f>
        <v>0</v>
      </c>
      <c r="AI2016" s="7">
        <f>IF(T2016&gt;0,RANK(T2016,(N2016:P2016,Q2016:AE2016)),0)</f>
        <v>0</v>
      </c>
      <c r="AJ2016" s="7">
        <f>IF(S2016&gt;0,RANK(S2016,(N2016:P2016,Q2016:AE2016)),0)</f>
        <v>0</v>
      </c>
      <c r="AK2016" s="2">
        <f t="shared" si="746"/>
        <v>8.5333333333333337E-3</v>
      </c>
      <c r="AL2016" s="2">
        <f t="shared" si="747"/>
        <v>0</v>
      </c>
      <c r="AM2016" s="2">
        <f t="shared" si="748"/>
        <v>0</v>
      </c>
      <c r="AN2016" s="2">
        <f t="shared" si="749"/>
        <v>0</v>
      </c>
      <c r="AP2016" t="s">
        <v>1378</v>
      </c>
      <c r="AQ2016" t="s">
        <v>1413</v>
      </c>
      <c r="AR2016">
        <v>2</v>
      </c>
      <c r="AT2016" s="97">
        <v>49</v>
      </c>
      <c r="AU2016" s="99">
        <v>17</v>
      </c>
      <c r="AV2016" s="103">
        <f t="shared" si="750"/>
        <v>49017</v>
      </c>
      <c r="AX2016" s="7" t="s">
        <v>1370</v>
      </c>
    </row>
    <row r="2017" spans="1:50" hidden="1" outlineLevel="1">
      <c r="A2017" t="s">
        <v>829</v>
      </c>
      <c r="B2017" t="s">
        <v>1413</v>
      </c>
      <c r="C2017" s="1">
        <f t="shared" si="739"/>
        <v>3375</v>
      </c>
      <c r="D2017" s="7">
        <f>IF(N2017&gt;0, RANK(N2017,(N2017:P2017,Q2017:AE2017)),0)</f>
        <v>2</v>
      </c>
      <c r="E2017" s="7">
        <f>IF(O2017&gt;0,RANK(O2017,(N2017:P2017,Q2017:AE2017)),0)</f>
        <v>1</v>
      </c>
      <c r="F2017" s="7">
        <f>IF(P2017&gt;0,RANK(P2017,(N2017:P2017,Q2017:AE2017)),0)</f>
        <v>0</v>
      </c>
      <c r="G2017" s="1">
        <f t="shared" si="751"/>
        <v>390</v>
      </c>
      <c r="H2017" s="2">
        <f t="shared" si="752"/>
        <v>0.11555555555555555</v>
      </c>
      <c r="I2017" s="2"/>
      <c r="J2017" s="2">
        <f t="shared" si="742"/>
        <v>0.41866666666666669</v>
      </c>
      <c r="K2017" s="2">
        <f t="shared" si="743"/>
        <v>0.53422222222222226</v>
      </c>
      <c r="L2017" s="2">
        <f t="shared" si="744"/>
        <v>0</v>
      </c>
      <c r="M2017" s="2">
        <f t="shared" si="745"/>
        <v>4.7111111111110993E-2</v>
      </c>
      <c r="N2017" s="59">
        <v>1413</v>
      </c>
      <c r="O2017" s="59">
        <v>1803</v>
      </c>
      <c r="P2017" s="59"/>
      <c r="Q2017" s="59">
        <v>77</v>
      </c>
      <c r="R2017" s="59"/>
      <c r="S2017" s="59"/>
      <c r="T2017" s="59"/>
      <c r="U2017" s="59"/>
      <c r="V2017" s="59">
        <v>52</v>
      </c>
      <c r="W2017" s="59">
        <v>30</v>
      </c>
      <c r="X2017" s="59"/>
      <c r="Y2017" s="59"/>
      <c r="Z2017" s="59"/>
      <c r="AA2017" s="59"/>
      <c r="AB2017" s="59"/>
      <c r="AC2017" s="59"/>
      <c r="AD2017" s="59"/>
      <c r="AE2017" s="59"/>
      <c r="AG2017" s="7">
        <f>IF(Q2017&gt;0,RANK(Q2017,(N2017:P2017,Q2017:AE2017)),0)</f>
        <v>3</v>
      </c>
      <c r="AH2017" s="7">
        <f>IF(R2017&gt;0,RANK(R2017,(N2017:P2017,Q2017:AE2017)),0)</f>
        <v>0</v>
      </c>
      <c r="AI2017" s="7">
        <f>IF(T2017&gt;0,RANK(T2017,(N2017:P2017,Q2017:AE2017)),0)</f>
        <v>0</v>
      </c>
      <c r="AJ2017" s="7">
        <f>IF(S2017&gt;0,RANK(S2017,(N2017:P2017,Q2017:AE2017)),0)</f>
        <v>0</v>
      </c>
      <c r="AK2017" s="2">
        <f t="shared" si="746"/>
        <v>2.2814814814814816E-2</v>
      </c>
      <c r="AL2017" s="2">
        <f t="shared" si="747"/>
        <v>0</v>
      </c>
      <c r="AM2017" s="2">
        <f t="shared" si="748"/>
        <v>0</v>
      </c>
      <c r="AN2017" s="2">
        <f t="shared" si="749"/>
        <v>0</v>
      </c>
      <c r="AP2017" t="s">
        <v>829</v>
      </c>
      <c r="AQ2017" t="s">
        <v>1413</v>
      </c>
      <c r="AR2017">
        <v>2</v>
      </c>
      <c r="AT2017" s="97">
        <v>49</v>
      </c>
      <c r="AU2017" s="99">
        <v>19</v>
      </c>
      <c r="AV2017" s="103">
        <f t="shared" si="750"/>
        <v>49019</v>
      </c>
      <c r="AX2017" s="7" t="s">
        <v>1370</v>
      </c>
    </row>
    <row r="2018" spans="1:50" hidden="1" outlineLevel="1">
      <c r="A2018" t="s">
        <v>279</v>
      </c>
      <c r="B2018" t="s">
        <v>1413</v>
      </c>
      <c r="C2018" s="1">
        <f t="shared" si="739"/>
        <v>9591</v>
      </c>
      <c r="D2018" s="7">
        <f>IF(N2018&gt;0, RANK(N2018,(N2018:P2018,Q2018:AE2018)),0)</f>
        <v>2</v>
      </c>
      <c r="E2018" s="7">
        <f>IF(O2018&gt;0,RANK(O2018,(N2018:P2018,Q2018:AE2018)),0)</f>
        <v>1</v>
      </c>
      <c r="F2018" s="7">
        <f>IF(P2018&gt;0,RANK(P2018,(N2018:P2018,Q2018:AE2018)),0)</f>
        <v>0</v>
      </c>
      <c r="G2018" s="1">
        <f t="shared" si="751"/>
        <v>4615</v>
      </c>
      <c r="H2018" s="2">
        <f t="shared" si="752"/>
        <v>0.48118027317276613</v>
      </c>
      <c r="I2018" s="2"/>
      <c r="J2018" s="2">
        <f t="shared" si="742"/>
        <v>0.23907830257533105</v>
      </c>
      <c r="K2018" s="2">
        <f t="shared" si="743"/>
        <v>0.72025857574809715</v>
      </c>
      <c r="L2018" s="2">
        <f t="shared" si="744"/>
        <v>0</v>
      </c>
      <c r="M2018" s="2">
        <f t="shared" si="745"/>
        <v>4.0663121676571823E-2</v>
      </c>
      <c r="N2018" s="59">
        <v>2293</v>
      </c>
      <c r="O2018" s="59">
        <v>6908</v>
      </c>
      <c r="P2018" s="59"/>
      <c r="Q2018" s="59">
        <v>118</v>
      </c>
      <c r="R2018" s="59"/>
      <c r="S2018" s="59"/>
      <c r="T2018" s="59"/>
      <c r="U2018" s="59"/>
      <c r="V2018" s="59">
        <v>223</v>
      </c>
      <c r="W2018" s="59">
        <v>49</v>
      </c>
      <c r="X2018" s="59"/>
      <c r="Y2018" s="59"/>
      <c r="Z2018" s="59"/>
      <c r="AA2018" s="59"/>
      <c r="AB2018" s="59"/>
      <c r="AC2018" s="59"/>
      <c r="AD2018" s="59"/>
      <c r="AE2018" s="59"/>
      <c r="AG2018" s="7">
        <f>IF(Q2018&gt;0,RANK(Q2018,(N2018:P2018,Q2018:AE2018)),0)</f>
        <v>4</v>
      </c>
      <c r="AH2018" s="7">
        <f>IF(R2018&gt;0,RANK(R2018,(N2018:P2018,Q2018:AE2018)),0)</f>
        <v>0</v>
      </c>
      <c r="AI2018" s="7">
        <f>IF(T2018&gt;0,RANK(T2018,(N2018:P2018,Q2018:AE2018)),0)</f>
        <v>0</v>
      </c>
      <c r="AJ2018" s="7">
        <f>IF(S2018&gt;0,RANK(S2018,(N2018:P2018,Q2018:AE2018)),0)</f>
        <v>0</v>
      </c>
      <c r="AK2018" s="2">
        <f t="shared" si="746"/>
        <v>1.2303200917526848E-2</v>
      </c>
      <c r="AL2018" s="2">
        <f t="shared" si="747"/>
        <v>0</v>
      </c>
      <c r="AM2018" s="2">
        <f t="shared" si="748"/>
        <v>0</v>
      </c>
      <c r="AN2018" s="2">
        <f t="shared" si="749"/>
        <v>0</v>
      </c>
      <c r="AP2018" t="s">
        <v>279</v>
      </c>
      <c r="AQ2018" t="s">
        <v>1413</v>
      </c>
      <c r="AR2018">
        <v>2</v>
      </c>
      <c r="AT2018" s="97">
        <v>49</v>
      </c>
      <c r="AU2018" s="99">
        <v>21</v>
      </c>
      <c r="AV2018" s="103">
        <f t="shared" si="750"/>
        <v>49021</v>
      </c>
      <c r="AX2018" s="7" t="s">
        <v>1370</v>
      </c>
    </row>
    <row r="2019" spans="1:50" hidden="1" outlineLevel="1">
      <c r="A2019" t="s">
        <v>4</v>
      </c>
      <c r="B2019" t="s">
        <v>1413</v>
      </c>
      <c r="C2019" s="1">
        <f t="shared" si="739"/>
        <v>2755</v>
      </c>
      <c r="D2019" s="7">
        <f>IF(N2019&gt;0, RANK(N2019,(N2019:P2019,Q2019:AE2019)),0)</f>
        <v>2</v>
      </c>
      <c r="E2019" s="7">
        <f>IF(O2019&gt;0,RANK(O2019,(N2019:P2019,Q2019:AE2019)),0)</f>
        <v>1</v>
      </c>
      <c r="F2019" s="7">
        <f>IF(P2019&gt;0,RANK(P2019,(N2019:P2019,Q2019:AE2019)),0)</f>
        <v>0</v>
      </c>
      <c r="G2019" s="1">
        <f t="shared" si="751"/>
        <v>617</v>
      </c>
      <c r="H2019" s="2">
        <f t="shared" si="752"/>
        <v>0.22395644283121596</v>
      </c>
      <c r="I2019" s="2"/>
      <c r="J2019" s="2">
        <f t="shared" si="742"/>
        <v>0.37096188747731396</v>
      </c>
      <c r="K2019" s="2">
        <f t="shared" si="743"/>
        <v>0.59491833030852992</v>
      </c>
      <c r="L2019" s="2">
        <f t="shared" si="744"/>
        <v>0</v>
      </c>
      <c r="M2019" s="2">
        <f t="shared" si="745"/>
        <v>3.4119782214156125E-2</v>
      </c>
      <c r="N2019" s="59">
        <v>1022</v>
      </c>
      <c r="O2019" s="59">
        <v>1639</v>
      </c>
      <c r="P2019" s="59"/>
      <c r="Q2019" s="59">
        <v>31</v>
      </c>
      <c r="R2019" s="59"/>
      <c r="S2019" s="59"/>
      <c r="T2019" s="59"/>
      <c r="U2019" s="59"/>
      <c r="V2019" s="59">
        <v>58</v>
      </c>
      <c r="W2019" s="59">
        <v>5</v>
      </c>
      <c r="X2019" s="59"/>
      <c r="Y2019" s="59"/>
      <c r="Z2019" s="59"/>
      <c r="AA2019" s="59"/>
      <c r="AB2019" s="59"/>
      <c r="AC2019" s="59"/>
      <c r="AD2019" s="59"/>
      <c r="AE2019" s="59"/>
      <c r="AG2019" s="7">
        <f>IF(Q2019&gt;0,RANK(Q2019,(N2019:P2019,Q2019:AE2019)),0)</f>
        <v>4</v>
      </c>
      <c r="AH2019" s="7">
        <f>IF(R2019&gt;0,RANK(R2019,(N2019:P2019,Q2019:AE2019)),0)</f>
        <v>0</v>
      </c>
      <c r="AI2019" s="7">
        <f>IF(T2019&gt;0,RANK(T2019,(N2019:P2019,Q2019:AE2019)),0)</f>
        <v>0</v>
      </c>
      <c r="AJ2019" s="7">
        <f>IF(S2019&gt;0,RANK(S2019,(N2019:P2019,Q2019:AE2019)),0)</f>
        <v>0</v>
      </c>
      <c r="AK2019" s="2">
        <f t="shared" si="746"/>
        <v>1.1252268602540834E-2</v>
      </c>
      <c r="AL2019" s="2">
        <f t="shared" si="747"/>
        <v>0</v>
      </c>
      <c r="AM2019" s="2">
        <f t="shared" si="748"/>
        <v>0</v>
      </c>
      <c r="AN2019" s="2">
        <f t="shared" si="749"/>
        <v>0</v>
      </c>
      <c r="AP2019" t="s">
        <v>4</v>
      </c>
      <c r="AQ2019" t="s">
        <v>1413</v>
      </c>
      <c r="AR2019">
        <v>0</v>
      </c>
      <c r="AT2019" s="97">
        <v>49</v>
      </c>
      <c r="AU2019" s="99">
        <v>23</v>
      </c>
      <c r="AV2019" s="103">
        <f t="shared" si="750"/>
        <v>49023</v>
      </c>
      <c r="AX2019" s="7" t="s">
        <v>1370</v>
      </c>
    </row>
    <row r="2020" spans="1:50" hidden="1" outlineLevel="1">
      <c r="A2020" t="s">
        <v>1284</v>
      </c>
      <c r="B2020" t="s">
        <v>1413</v>
      </c>
      <c r="C2020" s="1">
        <f t="shared" si="739"/>
        <v>2070</v>
      </c>
      <c r="D2020" s="7">
        <f>IF(N2020&gt;0, RANK(N2020,(N2020:P2020,Q2020:AE2020)),0)</f>
        <v>2</v>
      </c>
      <c r="E2020" s="7">
        <f>IF(O2020&gt;0,RANK(O2020,(N2020:P2020,Q2020:AE2020)),0)</f>
        <v>1</v>
      </c>
      <c r="F2020" s="7">
        <f>IF(P2020&gt;0,RANK(P2020,(N2020:P2020,Q2020:AE2020)),0)</f>
        <v>0</v>
      </c>
      <c r="G2020" s="1">
        <f t="shared" si="751"/>
        <v>1230</v>
      </c>
      <c r="H2020" s="2">
        <f t="shared" si="752"/>
        <v>0.59420289855072461</v>
      </c>
      <c r="I2020" s="2"/>
      <c r="J2020" s="2">
        <f t="shared" si="742"/>
        <v>0.17922705314009663</v>
      </c>
      <c r="K2020" s="2">
        <f t="shared" si="743"/>
        <v>0.77342995169082129</v>
      </c>
      <c r="L2020" s="2">
        <f t="shared" si="744"/>
        <v>0</v>
      </c>
      <c r="M2020" s="2">
        <f t="shared" si="745"/>
        <v>4.7342995169082136E-2</v>
      </c>
      <c r="N2020" s="59">
        <v>371</v>
      </c>
      <c r="O2020" s="59">
        <v>1601</v>
      </c>
      <c r="P2020" s="59"/>
      <c r="Q2020" s="59">
        <v>36</v>
      </c>
      <c r="R2020" s="59"/>
      <c r="S2020" s="59"/>
      <c r="T2020" s="59"/>
      <c r="U2020" s="59"/>
      <c r="V2020" s="59">
        <v>52</v>
      </c>
      <c r="W2020" s="59">
        <v>10</v>
      </c>
      <c r="X2020" s="59"/>
      <c r="Y2020" s="59"/>
      <c r="Z2020" s="59"/>
      <c r="AA2020" s="59"/>
      <c r="AB2020" s="59"/>
      <c r="AC2020" s="59"/>
      <c r="AD2020" s="59"/>
      <c r="AE2020" s="59"/>
      <c r="AG2020" s="7">
        <f>IF(Q2020&gt;0,RANK(Q2020,(N2020:P2020,Q2020:AE2020)),0)</f>
        <v>4</v>
      </c>
      <c r="AH2020" s="7">
        <f>IF(R2020&gt;0,RANK(R2020,(N2020:P2020,Q2020:AE2020)),0)</f>
        <v>0</v>
      </c>
      <c r="AI2020" s="7">
        <f>IF(T2020&gt;0,RANK(T2020,(N2020:P2020,Q2020:AE2020)),0)</f>
        <v>0</v>
      </c>
      <c r="AJ2020" s="7">
        <f>IF(S2020&gt;0,RANK(S2020,(N2020:P2020,Q2020:AE2020)),0)</f>
        <v>0</v>
      </c>
      <c r="AK2020" s="2">
        <f t="shared" si="746"/>
        <v>1.7391304347826087E-2</v>
      </c>
      <c r="AL2020" s="2">
        <f t="shared" si="747"/>
        <v>0</v>
      </c>
      <c r="AM2020" s="2">
        <f t="shared" si="748"/>
        <v>0</v>
      </c>
      <c r="AN2020" s="2">
        <f t="shared" si="749"/>
        <v>0</v>
      </c>
      <c r="AP2020" t="s">
        <v>1284</v>
      </c>
      <c r="AQ2020" t="s">
        <v>1413</v>
      </c>
      <c r="AR2020">
        <v>2</v>
      </c>
      <c r="AT2020" s="97">
        <v>49</v>
      </c>
      <c r="AU2020" s="99">
        <v>25</v>
      </c>
      <c r="AV2020" s="103">
        <f t="shared" si="750"/>
        <v>49025</v>
      </c>
      <c r="AX2020" s="7" t="s">
        <v>1370</v>
      </c>
    </row>
    <row r="2021" spans="1:50" hidden="1" outlineLevel="1">
      <c r="A2021" t="s">
        <v>1642</v>
      </c>
      <c r="B2021" t="s">
        <v>1413</v>
      </c>
      <c r="C2021" s="1">
        <f t="shared" si="739"/>
        <v>4892</v>
      </c>
      <c r="D2021" s="7">
        <f>IF(N2021&gt;0, RANK(N2021,(N2021:P2021,Q2021:AE2021)),0)</f>
        <v>2</v>
      </c>
      <c r="E2021" s="7">
        <f>IF(O2021&gt;0,RANK(O2021,(N2021:P2021,Q2021:AE2021)),0)</f>
        <v>1</v>
      </c>
      <c r="F2021" s="7">
        <f>IF(P2021&gt;0,RANK(P2021,(N2021:P2021,Q2021:AE2021)),0)</f>
        <v>0</v>
      </c>
      <c r="G2021" s="1">
        <f t="shared" si="751"/>
        <v>2134</v>
      </c>
      <c r="H2021" s="2">
        <f t="shared" si="752"/>
        <v>0.43622240392477513</v>
      </c>
      <c r="I2021" s="2"/>
      <c r="J2021" s="2">
        <f t="shared" si="742"/>
        <v>0.25531479967293541</v>
      </c>
      <c r="K2021" s="2">
        <f t="shared" si="743"/>
        <v>0.69153720359771054</v>
      </c>
      <c r="L2021" s="2">
        <f t="shared" si="744"/>
        <v>0</v>
      </c>
      <c r="M2021" s="2">
        <f t="shared" si="745"/>
        <v>5.3147996729353997E-2</v>
      </c>
      <c r="N2021" s="59">
        <v>1249</v>
      </c>
      <c r="O2021" s="59">
        <v>3383</v>
      </c>
      <c r="P2021" s="59"/>
      <c r="Q2021" s="59">
        <v>46</v>
      </c>
      <c r="R2021" s="59"/>
      <c r="S2021" s="59"/>
      <c r="T2021" s="59"/>
      <c r="U2021" s="59"/>
      <c r="V2021" s="59">
        <v>186</v>
      </c>
      <c r="W2021" s="59">
        <v>28</v>
      </c>
      <c r="X2021" s="59"/>
      <c r="Y2021" s="59"/>
      <c r="Z2021" s="59"/>
      <c r="AA2021" s="59"/>
      <c r="AB2021" s="59"/>
      <c r="AC2021" s="59"/>
      <c r="AD2021" s="59"/>
      <c r="AE2021" s="59"/>
      <c r="AG2021" s="7">
        <f>IF(Q2021&gt;0,RANK(Q2021,(N2021:P2021,Q2021:AE2021)),0)</f>
        <v>4</v>
      </c>
      <c r="AH2021" s="7">
        <f>IF(R2021&gt;0,RANK(R2021,(N2021:P2021,Q2021:AE2021)),0)</f>
        <v>0</v>
      </c>
      <c r="AI2021" s="7">
        <f>IF(T2021&gt;0,RANK(T2021,(N2021:P2021,Q2021:AE2021)),0)</f>
        <v>0</v>
      </c>
      <c r="AJ2021" s="7">
        <f>IF(S2021&gt;0,RANK(S2021,(N2021:P2021,Q2021:AE2021)),0)</f>
        <v>0</v>
      </c>
      <c r="AK2021" s="2">
        <f t="shared" si="746"/>
        <v>9.4031071136549474E-3</v>
      </c>
      <c r="AL2021" s="2">
        <f t="shared" si="747"/>
        <v>0</v>
      </c>
      <c r="AM2021" s="2">
        <f t="shared" si="748"/>
        <v>0</v>
      </c>
      <c r="AN2021" s="2">
        <f t="shared" si="749"/>
        <v>0</v>
      </c>
      <c r="AP2021" t="s">
        <v>1642</v>
      </c>
      <c r="AQ2021" t="s">
        <v>1413</v>
      </c>
      <c r="AR2021">
        <v>3</v>
      </c>
      <c r="AT2021" s="97">
        <v>49</v>
      </c>
      <c r="AU2021" s="99">
        <v>27</v>
      </c>
      <c r="AV2021" s="103">
        <f t="shared" si="750"/>
        <v>49027</v>
      </c>
      <c r="AX2021" s="7" t="s">
        <v>1370</v>
      </c>
    </row>
    <row r="2022" spans="1:50" hidden="1" outlineLevel="1">
      <c r="A2022" t="s">
        <v>1318</v>
      </c>
      <c r="B2022" t="s">
        <v>1413</v>
      </c>
      <c r="C2022" s="1">
        <f t="shared" si="739"/>
        <v>2717</v>
      </c>
      <c r="D2022" s="7">
        <f>IF(N2022&gt;0, RANK(N2022,(N2022:P2022,Q2022:AE2022)),0)</f>
        <v>2</v>
      </c>
      <c r="E2022" s="7">
        <f>IF(O2022&gt;0,RANK(O2022,(N2022:P2022,Q2022:AE2022)),0)</f>
        <v>1</v>
      </c>
      <c r="F2022" s="7">
        <f>IF(P2022&gt;0,RANK(P2022,(N2022:P2022,Q2022:AE2022)),0)</f>
        <v>0</v>
      </c>
      <c r="G2022" s="1">
        <f t="shared" si="751"/>
        <v>607</v>
      </c>
      <c r="H2022" s="2">
        <f t="shared" si="752"/>
        <v>0.22340817077659184</v>
      </c>
      <c r="I2022" s="2"/>
      <c r="J2022" s="2">
        <f t="shared" si="742"/>
        <v>0.36105999263894001</v>
      </c>
      <c r="K2022" s="2">
        <f t="shared" si="743"/>
        <v>0.58446816341553187</v>
      </c>
      <c r="L2022" s="2">
        <f t="shared" si="744"/>
        <v>0</v>
      </c>
      <c r="M2022" s="2">
        <f t="shared" si="745"/>
        <v>5.4471843945528176E-2</v>
      </c>
      <c r="N2022" s="59">
        <v>981</v>
      </c>
      <c r="O2022" s="59">
        <v>1588</v>
      </c>
      <c r="P2022" s="59"/>
      <c r="Q2022" s="59">
        <v>39</v>
      </c>
      <c r="R2022" s="59"/>
      <c r="S2022" s="59"/>
      <c r="T2022" s="59"/>
      <c r="U2022" s="59"/>
      <c r="V2022" s="59">
        <v>109</v>
      </c>
      <c r="W2022" s="59">
        <v>0</v>
      </c>
      <c r="X2022" s="59"/>
      <c r="Y2022" s="59"/>
      <c r="Z2022" s="59"/>
      <c r="AA2022" s="59"/>
      <c r="AB2022" s="59"/>
      <c r="AC2022" s="59"/>
      <c r="AD2022" s="59"/>
      <c r="AE2022" s="59"/>
      <c r="AG2022" s="7">
        <f>IF(Q2022&gt;0,RANK(Q2022,(N2022:P2022,Q2022:AE2022)),0)</f>
        <v>4</v>
      </c>
      <c r="AH2022" s="7">
        <f>IF(R2022&gt;0,RANK(R2022,(N2022:P2022,Q2022:AE2022)),0)</f>
        <v>0</v>
      </c>
      <c r="AI2022" s="7">
        <f>IF(T2022&gt;0,RANK(T2022,(N2022:P2022,Q2022:AE2022)),0)</f>
        <v>0</v>
      </c>
      <c r="AJ2022" s="7">
        <f>IF(S2022&gt;0,RANK(S2022,(N2022:P2022,Q2022:AE2022)),0)</f>
        <v>0</v>
      </c>
      <c r="AK2022" s="2">
        <f t="shared" si="746"/>
        <v>1.4354066985645933E-2</v>
      </c>
      <c r="AL2022" s="2">
        <f t="shared" si="747"/>
        <v>0</v>
      </c>
      <c r="AM2022" s="2">
        <f t="shared" si="748"/>
        <v>0</v>
      </c>
      <c r="AN2022" s="2">
        <f t="shared" si="749"/>
        <v>0</v>
      </c>
      <c r="AP2022" t="s">
        <v>1318</v>
      </c>
      <c r="AQ2022" t="s">
        <v>1413</v>
      </c>
      <c r="AR2022">
        <v>1</v>
      </c>
      <c r="AT2022" s="97">
        <v>49</v>
      </c>
      <c r="AU2022" s="99">
        <v>29</v>
      </c>
      <c r="AV2022" s="103">
        <f t="shared" si="750"/>
        <v>49029</v>
      </c>
      <c r="AX2022" s="7" t="s">
        <v>1370</v>
      </c>
    </row>
    <row r="2023" spans="1:50" hidden="1" outlineLevel="1">
      <c r="A2023" t="s">
        <v>1643</v>
      </c>
      <c r="B2023" t="s">
        <v>1413</v>
      </c>
      <c r="C2023" s="1">
        <f t="shared" si="739"/>
        <v>721</v>
      </c>
      <c r="D2023" s="7">
        <f>IF(N2023&gt;0, RANK(N2023,(N2023:P2023,Q2023:AE2023)),0)</f>
        <v>2</v>
      </c>
      <c r="E2023" s="7">
        <f>IF(O2023&gt;0,RANK(O2023,(N2023:P2023,Q2023:AE2023)),0)</f>
        <v>1</v>
      </c>
      <c r="F2023" s="7">
        <f>IF(P2023&gt;0,RANK(P2023,(N2023:P2023,Q2023:AE2023)),0)</f>
        <v>0</v>
      </c>
      <c r="G2023" s="1">
        <f t="shared" si="751"/>
        <v>366</v>
      </c>
      <c r="H2023" s="2">
        <f t="shared" si="752"/>
        <v>0.50762829403606102</v>
      </c>
      <c r="I2023" s="2"/>
      <c r="J2023" s="2">
        <f t="shared" si="742"/>
        <v>0.23717059639389737</v>
      </c>
      <c r="K2023" s="2">
        <f t="shared" si="743"/>
        <v>0.74479889042995839</v>
      </c>
      <c r="L2023" s="2">
        <f t="shared" si="744"/>
        <v>0</v>
      </c>
      <c r="M2023" s="2">
        <f t="shared" si="745"/>
        <v>1.8030513176144236E-2</v>
      </c>
      <c r="N2023" s="59">
        <v>171</v>
      </c>
      <c r="O2023" s="59">
        <v>537</v>
      </c>
      <c r="P2023" s="59"/>
      <c r="Q2023" s="59">
        <v>6</v>
      </c>
      <c r="R2023" s="59"/>
      <c r="S2023" s="59"/>
      <c r="T2023" s="59"/>
      <c r="U2023" s="59"/>
      <c r="V2023" s="59">
        <v>5</v>
      </c>
      <c r="W2023" s="59">
        <v>2</v>
      </c>
      <c r="X2023" s="59"/>
      <c r="Y2023" s="59"/>
      <c r="Z2023" s="59"/>
      <c r="AA2023" s="59"/>
      <c r="AB2023" s="59"/>
      <c r="AC2023" s="59"/>
      <c r="AD2023" s="59"/>
      <c r="AE2023" s="59"/>
      <c r="AG2023" s="7">
        <f>IF(Q2023&gt;0,RANK(Q2023,(N2023:P2023,Q2023:AE2023)),0)</f>
        <v>3</v>
      </c>
      <c r="AH2023" s="7">
        <f>IF(R2023&gt;0,RANK(R2023,(N2023:P2023,Q2023:AE2023)),0)</f>
        <v>0</v>
      </c>
      <c r="AI2023" s="7">
        <f>IF(T2023&gt;0,RANK(T2023,(N2023:P2023,Q2023:AE2023)),0)</f>
        <v>0</v>
      </c>
      <c r="AJ2023" s="7">
        <f>IF(S2023&gt;0,RANK(S2023,(N2023:P2023,Q2023:AE2023)),0)</f>
        <v>0</v>
      </c>
      <c r="AK2023" s="2">
        <f t="shared" si="746"/>
        <v>8.321775312066574E-3</v>
      </c>
      <c r="AL2023" s="2">
        <f t="shared" si="747"/>
        <v>0</v>
      </c>
      <c r="AM2023" s="2">
        <f t="shared" si="748"/>
        <v>0</v>
      </c>
      <c r="AN2023" s="2">
        <f t="shared" si="749"/>
        <v>0</v>
      </c>
      <c r="AP2023" t="s">
        <v>1643</v>
      </c>
      <c r="AQ2023" t="s">
        <v>1413</v>
      </c>
      <c r="AR2023">
        <v>2</v>
      </c>
      <c r="AT2023" s="97">
        <v>49</v>
      </c>
      <c r="AU2023" s="99">
        <v>31</v>
      </c>
      <c r="AV2023" s="103">
        <f t="shared" si="750"/>
        <v>49031</v>
      </c>
      <c r="AX2023" s="7" t="s">
        <v>1370</v>
      </c>
    </row>
    <row r="2024" spans="1:50" hidden="1" outlineLevel="1">
      <c r="A2024" t="s">
        <v>1475</v>
      </c>
      <c r="B2024" t="s">
        <v>1413</v>
      </c>
      <c r="C2024" s="1">
        <f t="shared" si="739"/>
        <v>825</v>
      </c>
      <c r="D2024" s="7">
        <f>IF(N2024&gt;0, RANK(N2024,(N2024:P2024,Q2024:AE2024)),0)</f>
        <v>2</v>
      </c>
      <c r="E2024" s="7">
        <f>IF(O2024&gt;0,RANK(O2024,(N2024:P2024,Q2024:AE2024)),0)</f>
        <v>1</v>
      </c>
      <c r="F2024" s="7">
        <f>IF(P2024&gt;0,RANK(P2024,(N2024:P2024,Q2024:AE2024)),0)</f>
        <v>0</v>
      </c>
      <c r="G2024" s="1">
        <f t="shared" si="751"/>
        <v>400</v>
      </c>
      <c r="H2024" s="2">
        <f t="shared" si="752"/>
        <v>0.48484848484848486</v>
      </c>
      <c r="I2024" s="2"/>
      <c r="J2024" s="2">
        <f t="shared" si="742"/>
        <v>0.24484848484848484</v>
      </c>
      <c r="K2024" s="2">
        <f t="shared" si="743"/>
        <v>0.72969696969696973</v>
      </c>
      <c r="L2024" s="2">
        <f t="shared" si="744"/>
        <v>0</v>
      </c>
      <c r="M2024" s="2">
        <f t="shared" si="745"/>
        <v>2.5454545454545396E-2</v>
      </c>
      <c r="N2024" s="59">
        <v>202</v>
      </c>
      <c r="O2024" s="59">
        <v>602</v>
      </c>
      <c r="P2024" s="59"/>
      <c r="Q2024" s="59">
        <v>4</v>
      </c>
      <c r="R2024" s="59"/>
      <c r="S2024" s="59"/>
      <c r="T2024" s="59"/>
      <c r="U2024" s="59"/>
      <c r="V2024" s="59">
        <v>17</v>
      </c>
      <c r="W2024" s="59">
        <v>0</v>
      </c>
      <c r="X2024" s="59"/>
      <c r="Y2024" s="59"/>
      <c r="Z2024" s="59"/>
      <c r="AA2024" s="59"/>
      <c r="AB2024" s="59"/>
      <c r="AC2024" s="59"/>
      <c r="AD2024" s="59"/>
      <c r="AE2024" s="59"/>
      <c r="AG2024" s="7">
        <f>IF(Q2024&gt;0,RANK(Q2024,(N2024:P2024,Q2024:AE2024)),0)</f>
        <v>4</v>
      </c>
      <c r="AH2024" s="7">
        <f>IF(R2024&gt;0,RANK(R2024,(N2024:P2024,Q2024:AE2024)),0)</f>
        <v>0</v>
      </c>
      <c r="AI2024" s="7">
        <f>IF(T2024&gt;0,RANK(T2024,(N2024:P2024,Q2024:AE2024)),0)</f>
        <v>0</v>
      </c>
      <c r="AJ2024" s="7">
        <f>IF(S2024&gt;0,RANK(S2024,(N2024:P2024,Q2024:AE2024)),0)</f>
        <v>0</v>
      </c>
      <c r="AK2024" s="2">
        <f t="shared" si="746"/>
        <v>4.8484848484848485E-3</v>
      </c>
      <c r="AL2024" s="2">
        <f t="shared" si="747"/>
        <v>0</v>
      </c>
      <c r="AM2024" s="2">
        <f t="shared" si="748"/>
        <v>0</v>
      </c>
      <c r="AN2024" s="2">
        <f t="shared" si="749"/>
        <v>0</v>
      </c>
      <c r="AP2024" t="s">
        <v>1475</v>
      </c>
      <c r="AQ2024" t="s">
        <v>1413</v>
      </c>
      <c r="AR2024">
        <v>1</v>
      </c>
      <c r="AT2024" s="97">
        <v>49</v>
      </c>
      <c r="AU2024" s="99">
        <v>33</v>
      </c>
      <c r="AV2024" s="103">
        <f t="shared" si="750"/>
        <v>49033</v>
      </c>
      <c r="AX2024" s="7" t="s">
        <v>1370</v>
      </c>
    </row>
    <row r="2025" spans="1:50" hidden="1" outlineLevel="1">
      <c r="A2025" t="s">
        <v>1581</v>
      </c>
      <c r="B2025" t="s">
        <v>1413</v>
      </c>
      <c r="C2025" s="1">
        <f t="shared" si="739"/>
        <v>325922</v>
      </c>
      <c r="D2025" s="7">
        <f>IF(N2025&gt;0, RANK(N2025,(N2025:P2025,Q2025:AE2025)),0)</f>
        <v>2</v>
      </c>
      <c r="E2025" s="7">
        <f>IF(O2025&gt;0,RANK(O2025,(N2025:P2025,Q2025:AE2025)),0)</f>
        <v>1</v>
      </c>
      <c r="F2025" s="7">
        <f>IF(P2025&gt;0,RANK(P2025,(N2025:P2025,Q2025:AE2025)),0)</f>
        <v>0</v>
      </c>
      <c r="G2025" s="1">
        <f t="shared" si="751"/>
        <v>4067</v>
      </c>
      <c r="H2025" s="2">
        <f t="shared" si="752"/>
        <v>1.2478445763096691E-2</v>
      </c>
      <c r="I2025" s="2"/>
      <c r="J2025" s="2">
        <f t="shared" si="742"/>
        <v>0.47162818097581632</v>
      </c>
      <c r="K2025" s="2">
        <f t="shared" si="743"/>
        <v>0.48410662673891297</v>
      </c>
      <c r="L2025" s="2">
        <f t="shared" si="744"/>
        <v>0</v>
      </c>
      <c r="M2025" s="2">
        <f t="shared" si="745"/>
        <v>4.426519228527076E-2</v>
      </c>
      <c r="N2025" s="59">
        <v>153714</v>
      </c>
      <c r="O2025" s="59">
        <v>157781</v>
      </c>
      <c r="P2025" s="59"/>
      <c r="Q2025" s="59">
        <v>7162</v>
      </c>
      <c r="R2025" s="59"/>
      <c r="S2025" s="59"/>
      <c r="T2025" s="59"/>
      <c r="U2025" s="59"/>
      <c r="V2025" s="59">
        <v>5187</v>
      </c>
      <c r="W2025" s="59">
        <v>2078</v>
      </c>
      <c r="X2025" s="59"/>
      <c r="Y2025" s="59"/>
      <c r="Z2025" s="59"/>
      <c r="AA2025" s="59"/>
      <c r="AB2025" s="59"/>
      <c r="AC2025" s="59"/>
      <c r="AD2025" s="59"/>
      <c r="AE2025" s="59"/>
      <c r="AG2025" s="7">
        <f>IF(Q2025&gt;0,RANK(Q2025,(N2025:P2025,Q2025:AE2025)),0)</f>
        <v>3</v>
      </c>
      <c r="AH2025" s="7">
        <f>IF(R2025&gt;0,RANK(R2025,(N2025:P2025,Q2025:AE2025)),0)</f>
        <v>0</v>
      </c>
      <c r="AI2025" s="7">
        <f>IF(T2025&gt;0,RANK(T2025,(N2025:P2025,Q2025:AE2025)),0)</f>
        <v>0</v>
      </c>
      <c r="AJ2025" s="7">
        <f>IF(S2025&gt;0,RANK(S2025,(N2025:P2025,Q2025:AE2025)),0)</f>
        <v>0</v>
      </c>
      <c r="AK2025" s="2">
        <f t="shared" si="746"/>
        <v>2.1974582875657366E-2</v>
      </c>
      <c r="AL2025" s="2">
        <f t="shared" si="747"/>
        <v>0</v>
      </c>
      <c r="AM2025" s="2">
        <f t="shared" si="748"/>
        <v>0</v>
      </c>
      <c r="AN2025" s="2">
        <f t="shared" si="749"/>
        <v>0</v>
      </c>
      <c r="AP2025" t="s">
        <v>1581</v>
      </c>
      <c r="AQ2025" t="s">
        <v>1413</v>
      </c>
      <c r="AR2025">
        <v>0</v>
      </c>
      <c r="AT2025" s="97">
        <v>49</v>
      </c>
      <c r="AU2025" s="99">
        <v>35</v>
      </c>
      <c r="AV2025" s="103">
        <f t="shared" si="750"/>
        <v>49035</v>
      </c>
      <c r="AX2025" s="7" t="s">
        <v>1370</v>
      </c>
    </row>
    <row r="2026" spans="1:50" hidden="1" outlineLevel="1">
      <c r="A2026" t="s">
        <v>925</v>
      </c>
      <c r="B2026" t="s">
        <v>1413</v>
      </c>
      <c r="C2026" s="1">
        <f t="shared" si="739"/>
        <v>4146</v>
      </c>
      <c r="D2026" s="7">
        <f>IF(N2026&gt;0, RANK(N2026,(N2026:P2026,Q2026:AE2026)),0)</f>
        <v>2</v>
      </c>
      <c r="E2026" s="7">
        <f>IF(O2026&gt;0,RANK(O2026,(N2026:P2026,Q2026:AE2026)),0)</f>
        <v>1</v>
      </c>
      <c r="F2026" s="7">
        <f>IF(P2026&gt;0,RANK(P2026,(N2026:P2026,Q2026:AE2026)),0)</f>
        <v>0</v>
      </c>
      <c r="G2026" s="1">
        <f t="shared" si="751"/>
        <v>510</v>
      </c>
      <c r="H2026" s="2">
        <f t="shared" si="752"/>
        <v>0.12301013024602026</v>
      </c>
      <c r="I2026" s="2"/>
      <c r="J2026" s="2">
        <f t="shared" si="742"/>
        <v>0.43270622286541244</v>
      </c>
      <c r="K2026" s="2">
        <f t="shared" si="743"/>
        <v>0.55571635311143275</v>
      </c>
      <c r="L2026" s="2">
        <f t="shared" si="744"/>
        <v>0</v>
      </c>
      <c r="M2026" s="2">
        <f t="shared" si="745"/>
        <v>1.157742402315487E-2</v>
      </c>
      <c r="N2026" s="59">
        <v>1794</v>
      </c>
      <c r="O2026" s="59">
        <v>2304</v>
      </c>
      <c r="P2026" s="59"/>
      <c r="Q2026" s="59">
        <v>11</v>
      </c>
      <c r="R2026" s="59"/>
      <c r="S2026" s="59"/>
      <c r="T2026" s="59"/>
      <c r="U2026" s="59"/>
      <c r="V2026" s="59">
        <v>30</v>
      </c>
      <c r="W2026" s="59">
        <v>7</v>
      </c>
      <c r="X2026" s="59"/>
      <c r="Y2026" s="59"/>
      <c r="Z2026" s="59"/>
      <c r="AA2026" s="59"/>
      <c r="AB2026" s="59"/>
      <c r="AC2026" s="59"/>
      <c r="AD2026" s="59"/>
      <c r="AE2026" s="59"/>
      <c r="AG2026" s="7">
        <f>IF(Q2026&gt;0,RANK(Q2026,(N2026:P2026,Q2026:AE2026)),0)</f>
        <v>4</v>
      </c>
      <c r="AH2026" s="7">
        <f>IF(R2026&gt;0,RANK(R2026,(N2026:P2026,Q2026:AE2026)),0)</f>
        <v>0</v>
      </c>
      <c r="AI2026" s="7">
        <f>IF(T2026&gt;0,RANK(T2026,(N2026:P2026,Q2026:AE2026)),0)</f>
        <v>0</v>
      </c>
      <c r="AJ2026" s="7">
        <f>IF(S2026&gt;0,RANK(S2026,(N2026:P2026,Q2026:AE2026)),0)</f>
        <v>0</v>
      </c>
      <c r="AK2026" s="2">
        <f t="shared" si="746"/>
        <v>2.6531596719729859E-3</v>
      </c>
      <c r="AL2026" s="2">
        <f t="shared" si="747"/>
        <v>0</v>
      </c>
      <c r="AM2026" s="2">
        <f t="shared" si="748"/>
        <v>0</v>
      </c>
      <c r="AN2026" s="2">
        <f t="shared" si="749"/>
        <v>0</v>
      </c>
      <c r="AP2026" t="s">
        <v>925</v>
      </c>
      <c r="AQ2026" t="s">
        <v>1413</v>
      </c>
      <c r="AR2026">
        <v>2</v>
      </c>
      <c r="AT2026" s="97">
        <v>49</v>
      </c>
      <c r="AU2026" s="99">
        <v>37</v>
      </c>
      <c r="AV2026" s="103">
        <f t="shared" si="750"/>
        <v>49037</v>
      </c>
      <c r="AX2026" s="7" t="s">
        <v>1370</v>
      </c>
    </row>
    <row r="2027" spans="1:50" hidden="1" outlineLevel="1">
      <c r="A2027" t="s">
        <v>1582</v>
      </c>
      <c r="B2027" t="s">
        <v>1413</v>
      </c>
      <c r="C2027" s="1">
        <f t="shared" si="739"/>
        <v>6890</v>
      </c>
      <c r="D2027" s="7">
        <f>IF(N2027&gt;0, RANK(N2027,(N2027:P2027,Q2027:AE2027)),0)</f>
        <v>2</v>
      </c>
      <c r="E2027" s="7">
        <f>IF(O2027&gt;0,RANK(O2027,(N2027:P2027,Q2027:AE2027)),0)</f>
        <v>1</v>
      </c>
      <c r="F2027" s="7">
        <f>IF(P2027&gt;0,RANK(P2027,(N2027:P2027,Q2027:AE2027)),0)</f>
        <v>0</v>
      </c>
      <c r="G2027" s="1">
        <f t="shared" si="751"/>
        <v>2103</v>
      </c>
      <c r="H2027" s="2">
        <f t="shared" si="752"/>
        <v>0.30522496371552976</v>
      </c>
      <c r="I2027" s="2"/>
      <c r="J2027" s="2">
        <f t="shared" si="742"/>
        <v>0.32002902757619739</v>
      </c>
      <c r="K2027" s="2">
        <f t="shared" si="743"/>
        <v>0.6252539912917271</v>
      </c>
      <c r="L2027" s="2">
        <f t="shared" si="744"/>
        <v>0</v>
      </c>
      <c r="M2027" s="2">
        <f t="shared" si="745"/>
        <v>5.471698113207546E-2</v>
      </c>
      <c r="N2027" s="59">
        <v>2205</v>
      </c>
      <c r="O2027" s="59">
        <v>4308</v>
      </c>
      <c r="P2027" s="59"/>
      <c r="Q2027" s="59">
        <v>83</v>
      </c>
      <c r="R2027" s="59"/>
      <c r="S2027" s="59"/>
      <c r="T2027" s="59"/>
      <c r="U2027" s="59"/>
      <c r="V2027" s="59">
        <v>252</v>
      </c>
      <c r="W2027" s="59">
        <v>42</v>
      </c>
      <c r="X2027" s="59"/>
      <c r="Y2027" s="59"/>
      <c r="Z2027" s="59"/>
      <c r="AA2027" s="59"/>
      <c r="AB2027" s="59"/>
      <c r="AC2027" s="59"/>
      <c r="AD2027" s="59"/>
      <c r="AE2027" s="59"/>
      <c r="AG2027" s="7">
        <f>IF(Q2027&gt;0,RANK(Q2027,(N2027:P2027,Q2027:AE2027)),0)</f>
        <v>4</v>
      </c>
      <c r="AH2027" s="7">
        <f>IF(R2027&gt;0,RANK(R2027,(N2027:P2027,Q2027:AE2027)),0)</f>
        <v>0</v>
      </c>
      <c r="AI2027" s="7">
        <f>IF(T2027&gt;0,RANK(T2027,(N2027:P2027,Q2027:AE2027)),0)</f>
        <v>0</v>
      </c>
      <c r="AJ2027" s="7">
        <f>IF(S2027&gt;0,RANK(S2027,(N2027:P2027,Q2027:AE2027)),0)</f>
        <v>0</v>
      </c>
      <c r="AK2027" s="2">
        <f t="shared" si="746"/>
        <v>1.2046444121915819E-2</v>
      </c>
      <c r="AL2027" s="2">
        <f t="shared" si="747"/>
        <v>0</v>
      </c>
      <c r="AM2027" s="2">
        <f t="shared" si="748"/>
        <v>0</v>
      </c>
      <c r="AN2027" s="2">
        <f t="shared" si="749"/>
        <v>0</v>
      </c>
      <c r="AP2027" t="s">
        <v>1582</v>
      </c>
      <c r="AQ2027" t="s">
        <v>1413</v>
      </c>
      <c r="AR2027">
        <v>3</v>
      </c>
      <c r="AT2027" s="97">
        <v>49</v>
      </c>
      <c r="AU2027" s="99">
        <v>39</v>
      </c>
      <c r="AV2027" s="103">
        <f t="shared" si="750"/>
        <v>49039</v>
      </c>
      <c r="AX2027" s="7" t="s">
        <v>1370</v>
      </c>
    </row>
    <row r="2028" spans="1:50" hidden="1" outlineLevel="1">
      <c r="A2028" t="s">
        <v>1334</v>
      </c>
      <c r="B2028" t="s">
        <v>1413</v>
      </c>
      <c r="C2028" s="1">
        <f t="shared" si="739"/>
        <v>6438</v>
      </c>
      <c r="D2028" s="7">
        <f>IF(N2028&gt;0, RANK(N2028,(N2028:P2028,Q2028:AE2028)),0)</f>
        <v>2</v>
      </c>
      <c r="E2028" s="7">
        <f>IF(O2028&gt;0,RANK(O2028,(N2028:P2028,Q2028:AE2028)),0)</f>
        <v>1</v>
      </c>
      <c r="F2028" s="7">
        <f>IF(P2028&gt;0,RANK(P2028,(N2028:P2028,Q2028:AE2028)),0)</f>
        <v>0</v>
      </c>
      <c r="G2028" s="1">
        <f t="shared" si="751"/>
        <v>2831</v>
      </c>
      <c r="H2028" s="2">
        <f t="shared" si="752"/>
        <v>0.43973283628456045</v>
      </c>
      <c r="I2028" s="2"/>
      <c r="J2028" s="2">
        <f t="shared" si="742"/>
        <v>0.25691208449829139</v>
      </c>
      <c r="K2028" s="2">
        <f t="shared" si="743"/>
        <v>0.69664492078285178</v>
      </c>
      <c r="L2028" s="2">
        <f t="shared" si="744"/>
        <v>0</v>
      </c>
      <c r="M2028" s="2">
        <f t="shared" si="745"/>
        <v>4.6442994718856823E-2</v>
      </c>
      <c r="N2028" s="59">
        <v>1654</v>
      </c>
      <c r="O2028" s="59">
        <v>4485</v>
      </c>
      <c r="P2028" s="59"/>
      <c r="Q2028" s="59">
        <v>79</v>
      </c>
      <c r="R2028" s="59"/>
      <c r="S2028" s="59"/>
      <c r="T2028" s="59"/>
      <c r="U2028" s="59"/>
      <c r="V2028" s="59">
        <v>176</v>
      </c>
      <c r="W2028" s="59">
        <v>44</v>
      </c>
      <c r="X2028" s="59"/>
      <c r="Y2028" s="59"/>
      <c r="Z2028" s="59"/>
      <c r="AA2028" s="59"/>
      <c r="AB2028" s="59"/>
      <c r="AC2028" s="59"/>
      <c r="AD2028" s="59"/>
      <c r="AE2028" s="59"/>
      <c r="AG2028" s="7">
        <f>IF(Q2028&gt;0,RANK(Q2028,(N2028:P2028,Q2028:AE2028)),0)</f>
        <v>4</v>
      </c>
      <c r="AH2028" s="7">
        <f>IF(R2028&gt;0,RANK(R2028,(N2028:P2028,Q2028:AE2028)),0)</f>
        <v>0</v>
      </c>
      <c r="AI2028" s="7">
        <f>IF(T2028&gt;0,RANK(T2028,(N2028:P2028,Q2028:AE2028)),0)</f>
        <v>0</v>
      </c>
      <c r="AJ2028" s="7">
        <f>IF(S2028&gt;0,RANK(S2028,(N2028:P2028,Q2028:AE2028)),0)</f>
        <v>0</v>
      </c>
      <c r="AK2028" s="2">
        <f t="shared" si="746"/>
        <v>1.2270891581236409E-2</v>
      </c>
      <c r="AL2028" s="2">
        <f t="shared" si="747"/>
        <v>0</v>
      </c>
      <c r="AM2028" s="2">
        <f t="shared" si="748"/>
        <v>0</v>
      </c>
      <c r="AN2028" s="2">
        <f t="shared" si="749"/>
        <v>0</v>
      </c>
      <c r="AP2028" t="s">
        <v>1334</v>
      </c>
      <c r="AQ2028" t="s">
        <v>1413</v>
      </c>
      <c r="AR2028">
        <v>3</v>
      </c>
      <c r="AT2028" s="97">
        <v>49</v>
      </c>
      <c r="AU2028" s="99">
        <v>41</v>
      </c>
      <c r="AV2028" s="103">
        <f t="shared" si="750"/>
        <v>49041</v>
      </c>
      <c r="AX2028" s="7" t="s">
        <v>1370</v>
      </c>
    </row>
    <row r="2029" spans="1:50" hidden="1" outlineLevel="1">
      <c r="A2029" t="s">
        <v>800</v>
      </c>
      <c r="B2029" t="s">
        <v>1413</v>
      </c>
      <c r="C2029" s="1">
        <f t="shared" si="739"/>
        <v>9506</v>
      </c>
      <c r="D2029" s="7">
        <f>IF(N2029&gt;0, RANK(N2029,(N2029:P2029,Q2029:AE2029)),0)</f>
        <v>1</v>
      </c>
      <c r="E2029" s="7">
        <f>IF(O2029&gt;0,RANK(O2029,(N2029:P2029,Q2029:AE2029)),0)</f>
        <v>2</v>
      </c>
      <c r="F2029" s="7">
        <f>IF(P2029&gt;0,RANK(P2029,(N2029:P2029,Q2029:AE2029)),0)</f>
        <v>0</v>
      </c>
      <c r="G2029" s="1">
        <f t="shared" si="751"/>
        <v>243</v>
      </c>
      <c r="H2029" s="2">
        <f t="shared" si="752"/>
        <v>2.5562802440563855E-2</v>
      </c>
      <c r="I2029" s="2"/>
      <c r="J2029" s="2">
        <f t="shared" si="742"/>
        <v>0.49232063959604461</v>
      </c>
      <c r="K2029" s="2">
        <f t="shared" si="743"/>
        <v>0.46675783715548075</v>
      </c>
      <c r="L2029" s="2">
        <f t="shared" si="744"/>
        <v>0</v>
      </c>
      <c r="M2029" s="2">
        <f t="shared" si="745"/>
        <v>4.0921523248474589E-2</v>
      </c>
      <c r="N2029" s="59">
        <v>4680</v>
      </c>
      <c r="O2029" s="59">
        <v>4437</v>
      </c>
      <c r="P2029" s="59"/>
      <c r="Q2029" s="59">
        <v>198</v>
      </c>
      <c r="R2029" s="59"/>
      <c r="S2029" s="59"/>
      <c r="T2029" s="59"/>
      <c r="U2029" s="59"/>
      <c r="V2029" s="59">
        <v>137</v>
      </c>
      <c r="W2029" s="59">
        <v>54</v>
      </c>
      <c r="X2029" s="59"/>
      <c r="Y2029" s="59"/>
      <c r="Z2029" s="59"/>
      <c r="AA2029" s="59"/>
      <c r="AB2029" s="59"/>
      <c r="AC2029" s="59"/>
      <c r="AD2029" s="59"/>
      <c r="AE2029" s="59"/>
      <c r="AG2029" s="7">
        <f>IF(Q2029&gt;0,RANK(Q2029,(N2029:P2029,Q2029:AE2029)),0)</f>
        <v>3</v>
      </c>
      <c r="AH2029" s="7">
        <f>IF(R2029&gt;0,RANK(R2029,(N2029:P2029,Q2029:AE2029)),0)</f>
        <v>0</v>
      </c>
      <c r="AI2029" s="7">
        <f>IF(T2029&gt;0,RANK(T2029,(N2029:P2029,Q2029:AE2029)),0)</f>
        <v>0</v>
      </c>
      <c r="AJ2029" s="7">
        <f>IF(S2029&gt;0,RANK(S2029,(N2029:P2029,Q2029:AE2029)),0)</f>
        <v>0</v>
      </c>
      <c r="AK2029" s="2">
        <f t="shared" si="746"/>
        <v>2.0828950136755734E-2</v>
      </c>
      <c r="AL2029" s="2">
        <f t="shared" si="747"/>
        <v>0</v>
      </c>
      <c r="AM2029" s="2">
        <f t="shared" si="748"/>
        <v>0</v>
      </c>
      <c r="AN2029" s="2">
        <f t="shared" si="749"/>
        <v>0</v>
      </c>
      <c r="AP2029" t="s">
        <v>800</v>
      </c>
      <c r="AQ2029" t="s">
        <v>1413</v>
      </c>
      <c r="AR2029">
        <v>1</v>
      </c>
      <c r="AT2029" s="97">
        <v>49</v>
      </c>
      <c r="AU2029" s="99">
        <v>43</v>
      </c>
      <c r="AV2029" s="103">
        <f t="shared" si="750"/>
        <v>49043</v>
      </c>
      <c r="AX2029" s="7" t="s">
        <v>1370</v>
      </c>
    </row>
    <row r="2030" spans="1:50" hidden="1" outlineLevel="1">
      <c r="A2030" t="s">
        <v>139</v>
      </c>
      <c r="B2030" t="s">
        <v>1413</v>
      </c>
      <c r="C2030" s="1">
        <f t="shared" si="739"/>
        <v>10616</v>
      </c>
      <c r="D2030" s="7">
        <f>IF(N2030&gt;0, RANK(N2030,(N2030:P2030,Q2030:AE2030)),0)</f>
        <v>1</v>
      </c>
      <c r="E2030" s="7">
        <f>IF(O2030&gt;0,RANK(O2030,(N2030:P2030,Q2030:AE2030)),0)</f>
        <v>2</v>
      </c>
      <c r="F2030" s="7">
        <f>IF(P2030&gt;0,RANK(P2030,(N2030:P2030,Q2030:AE2030)),0)</f>
        <v>0</v>
      </c>
      <c r="G2030" s="1">
        <f t="shared" si="751"/>
        <v>303</v>
      </c>
      <c r="H2030" s="2">
        <f t="shared" si="752"/>
        <v>2.8541823662396382E-2</v>
      </c>
      <c r="I2030" s="2"/>
      <c r="J2030" s="2">
        <f t="shared" si="742"/>
        <v>0.48794272795779953</v>
      </c>
      <c r="K2030" s="2">
        <f t="shared" si="743"/>
        <v>0.45940090429540315</v>
      </c>
      <c r="L2030" s="2">
        <f t="shared" si="744"/>
        <v>0</v>
      </c>
      <c r="M2030" s="2">
        <f t="shared" si="745"/>
        <v>5.2656367746797383E-2</v>
      </c>
      <c r="N2030" s="59">
        <v>5180</v>
      </c>
      <c r="O2030" s="59">
        <v>4877</v>
      </c>
      <c r="P2030" s="59"/>
      <c r="Q2030" s="59">
        <v>241</v>
      </c>
      <c r="R2030" s="59"/>
      <c r="S2030" s="59"/>
      <c r="T2030" s="59"/>
      <c r="U2030" s="59"/>
      <c r="V2030" s="59">
        <v>232</v>
      </c>
      <c r="W2030" s="59">
        <v>86</v>
      </c>
      <c r="X2030" s="59"/>
      <c r="Y2030" s="59"/>
      <c r="Z2030" s="59"/>
      <c r="AA2030" s="59"/>
      <c r="AB2030" s="59"/>
      <c r="AC2030" s="59"/>
      <c r="AD2030" s="59"/>
      <c r="AE2030" s="59"/>
      <c r="AG2030" s="7">
        <f>IF(Q2030&gt;0,RANK(Q2030,(N2030:P2030,Q2030:AE2030)),0)</f>
        <v>3</v>
      </c>
      <c r="AH2030" s="7">
        <f>IF(R2030&gt;0,RANK(R2030,(N2030:P2030,Q2030:AE2030)),0)</f>
        <v>0</v>
      </c>
      <c r="AI2030" s="7">
        <f>IF(T2030&gt;0,RANK(T2030,(N2030:P2030,Q2030:AE2030)),0)</f>
        <v>0</v>
      </c>
      <c r="AJ2030" s="7">
        <f>IF(S2030&gt;0,RANK(S2030,(N2030:P2030,Q2030:AE2030)),0)</f>
        <v>0</v>
      </c>
      <c r="AK2030" s="2">
        <f t="shared" si="746"/>
        <v>2.2701582516955539E-2</v>
      </c>
      <c r="AL2030" s="2">
        <f t="shared" si="747"/>
        <v>0</v>
      </c>
      <c r="AM2030" s="2">
        <f t="shared" si="748"/>
        <v>0</v>
      </c>
      <c r="AN2030" s="2">
        <f t="shared" si="749"/>
        <v>0</v>
      </c>
      <c r="AP2030" t="s">
        <v>139</v>
      </c>
      <c r="AQ2030" t="s">
        <v>1413</v>
      </c>
      <c r="AR2030">
        <v>1</v>
      </c>
      <c r="AT2030" s="97">
        <v>49</v>
      </c>
      <c r="AU2030" s="99">
        <v>45</v>
      </c>
      <c r="AV2030" s="103">
        <f t="shared" si="750"/>
        <v>49045</v>
      </c>
      <c r="AX2030" s="7" t="s">
        <v>1370</v>
      </c>
    </row>
    <row r="2031" spans="1:50" hidden="1" outlineLevel="1">
      <c r="A2031" t="s">
        <v>2310</v>
      </c>
      <c r="B2031" t="s">
        <v>1413</v>
      </c>
      <c r="C2031" s="1">
        <f t="shared" si="739"/>
        <v>8042</v>
      </c>
      <c r="D2031" s="7">
        <f>IF(N2031&gt;0, RANK(N2031,(N2031:P2031,Q2031:AE2031)),0)</f>
        <v>2</v>
      </c>
      <c r="E2031" s="7">
        <f>IF(O2031&gt;0,RANK(O2031,(N2031:P2031,Q2031:AE2031)),0)</f>
        <v>1</v>
      </c>
      <c r="F2031" s="7">
        <f>IF(P2031&gt;0,RANK(P2031,(N2031:P2031,Q2031:AE2031)),0)</f>
        <v>0</v>
      </c>
      <c r="G2031" s="1">
        <f t="shared" si="751"/>
        <v>2491</v>
      </c>
      <c r="H2031" s="2">
        <f t="shared" si="752"/>
        <v>0.30974881870181548</v>
      </c>
      <c r="I2031" s="2"/>
      <c r="J2031" s="2">
        <f t="shared" si="742"/>
        <v>0.30987316587913455</v>
      </c>
      <c r="K2031" s="2">
        <f t="shared" si="743"/>
        <v>0.61962198458094997</v>
      </c>
      <c r="L2031" s="2">
        <f t="shared" si="744"/>
        <v>0</v>
      </c>
      <c r="M2031" s="2">
        <f t="shared" si="745"/>
        <v>7.0504849539915537E-2</v>
      </c>
      <c r="N2031" s="59">
        <v>2492</v>
      </c>
      <c r="O2031" s="59">
        <v>4983</v>
      </c>
      <c r="P2031" s="59"/>
      <c r="Q2031" s="59">
        <v>107</v>
      </c>
      <c r="R2031" s="59"/>
      <c r="S2031" s="59"/>
      <c r="T2031" s="59"/>
      <c r="U2031" s="59"/>
      <c r="V2031" s="59">
        <v>406</v>
      </c>
      <c r="W2031" s="59">
        <v>54</v>
      </c>
      <c r="X2031" s="59"/>
      <c r="Y2031" s="59"/>
      <c r="Z2031" s="59"/>
      <c r="AA2031" s="59"/>
      <c r="AB2031" s="59"/>
      <c r="AC2031" s="59"/>
      <c r="AD2031" s="59"/>
      <c r="AE2031" s="59"/>
      <c r="AG2031" s="7">
        <f>IF(Q2031&gt;0,RANK(Q2031,(N2031:P2031,Q2031:AE2031)),0)</f>
        <v>4</v>
      </c>
      <c r="AH2031" s="7">
        <f>IF(R2031&gt;0,RANK(R2031,(N2031:P2031,Q2031:AE2031)),0)</f>
        <v>0</v>
      </c>
      <c r="AI2031" s="7">
        <f>IF(T2031&gt;0,RANK(T2031,(N2031:P2031,Q2031:AE2031)),0)</f>
        <v>0</v>
      </c>
      <c r="AJ2031" s="7">
        <f>IF(S2031&gt;0,RANK(S2031,(N2031:P2031,Q2031:AE2031)),0)</f>
        <v>0</v>
      </c>
      <c r="AK2031" s="2">
        <f t="shared" si="746"/>
        <v>1.330514797314101E-2</v>
      </c>
      <c r="AL2031" s="2">
        <f t="shared" si="747"/>
        <v>0</v>
      </c>
      <c r="AM2031" s="2">
        <f t="shared" si="748"/>
        <v>0</v>
      </c>
      <c r="AN2031" s="2">
        <f t="shared" si="749"/>
        <v>0</v>
      </c>
      <c r="AP2031" t="s">
        <v>2310</v>
      </c>
      <c r="AQ2031" t="s">
        <v>1413</v>
      </c>
      <c r="AR2031">
        <v>2</v>
      </c>
      <c r="AT2031" s="97">
        <v>49</v>
      </c>
      <c r="AU2031" s="99">
        <v>47</v>
      </c>
      <c r="AV2031" s="103">
        <f t="shared" si="750"/>
        <v>49047</v>
      </c>
      <c r="AX2031" s="7" t="s">
        <v>1370</v>
      </c>
    </row>
    <row r="2032" spans="1:50" hidden="1" outlineLevel="1">
      <c r="A2032" t="s">
        <v>1520</v>
      </c>
      <c r="B2032" t="s">
        <v>1413</v>
      </c>
      <c r="C2032" s="1">
        <f t="shared" si="739"/>
        <v>109961</v>
      </c>
      <c r="D2032" s="7">
        <f>IF(N2032&gt;0, RANK(N2032,(N2032:P2032,Q2032:AE2032)),0)</f>
        <v>2</v>
      </c>
      <c r="E2032" s="7">
        <f>IF(O2032&gt;0,RANK(O2032,(N2032:P2032,Q2032:AE2032)),0)</f>
        <v>1</v>
      </c>
      <c r="F2032" s="7">
        <f>IF(P2032&gt;0,RANK(P2032,(N2032:P2032,Q2032:AE2032)),0)</f>
        <v>0</v>
      </c>
      <c r="G2032" s="1">
        <f t="shared" si="751"/>
        <v>44058</v>
      </c>
      <c r="H2032" s="2">
        <f t="shared" si="752"/>
        <v>0.40066932821636764</v>
      </c>
      <c r="I2032" s="2"/>
      <c r="J2032" s="2">
        <f t="shared" si="742"/>
        <v>0.2772528441902129</v>
      </c>
      <c r="K2032" s="2">
        <f t="shared" si="743"/>
        <v>0.67792217240658048</v>
      </c>
      <c r="L2032" s="2">
        <f t="shared" si="744"/>
        <v>0</v>
      </c>
      <c r="M2032" s="2">
        <f t="shared" si="745"/>
        <v>4.482498340320662E-2</v>
      </c>
      <c r="N2032" s="59">
        <v>30487</v>
      </c>
      <c r="O2032" s="59">
        <v>74545</v>
      </c>
      <c r="P2032" s="59"/>
      <c r="Q2032" s="59">
        <v>1470</v>
      </c>
      <c r="R2032" s="59"/>
      <c r="S2032" s="59"/>
      <c r="T2032" s="59"/>
      <c r="U2032" s="59"/>
      <c r="V2032" s="59">
        <v>3005</v>
      </c>
      <c r="W2032" s="59">
        <v>454</v>
      </c>
      <c r="X2032" s="59"/>
      <c r="Y2032" s="59"/>
      <c r="Z2032" s="59"/>
      <c r="AA2032" s="59"/>
      <c r="AB2032" s="59"/>
      <c r="AC2032" s="59"/>
      <c r="AD2032" s="59"/>
      <c r="AE2032" s="59"/>
      <c r="AG2032" s="7">
        <f>IF(Q2032&gt;0,RANK(Q2032,(N2032:P2032,Q2032:AE2032)),0)</f>
        <v>4</v>
      </c>
      <c r="AH2032" s="7">
        <f>IF(R2032&gt;0,RANK(R2032,(N2032:P2032,Q2032:AE2032)),0)</f>
        <v>0</v>
      </c>
      <c r="AI2032" s="7">
        <f>IF(T2032&gt;0,RANK(T2032,(N2032:P2032,Q2032:AE2032)),0)</f>
        <v>0</v>
      </c>
      <c r="AJ2032" s="7">
        <f>IF(S2032&gt;0,RANK(S2032,(N2032:P2032,Q2032:AE2032)),0)</f>
        <v>0</v>
      </c>
      <c r="AK2032" s="2">
        <f t="shared" si="746"/>
        <v>1.3368376060603305E-2</v>
      </c>
      <c r="AL2032" s="2">
        <f t="shared" si="747"/>
        <v>0</v>
      </c>
      <c r="AM2032" s="2">
        <f t="shared" si="748"/>
        <v>0</v>
      </c>
      <c r="AN2032" s="2">
        <f t="shared" si="749"/>
        <v>0</v>
      </c>
      <c r="AP2032" t="s">
        <v>1520</v>
      </c>
      <c r="AQ2032" t="s">
        <v>1413</v>
      </c>
      <c r="AR2032">
        <v>0</v>
      </c>
      <c r="AT2032" s="97">
        <v>49</v>
      </c>
      <c r="AU2032" s="99">
        <v>49</v>
      </c>
      <c r="AV2032" s="103">
        <f t="shared" si="750"/>
        <v>49049</v>
      </c>
      <c r="AX2032" s="7" t="s">
        <v>1370</v>
      </c>
    </row>
    <row r="2033" spans="1:50" hidden="1" outlineLevel="1">
      <c r="A2033" t="s">
        <v>1644</v>
      </c>
      <c r="B2033" t="s">
        <v>1413</v>
      </c>
      <c r="C2033" s="1">
        <f t="shared" si="739"/>
        <v>4530</v>
      </c>
      <c r="D2033" s="7">
        <f>IF(N2033&gt;0, RANK(N2033,(N2033:P2033,Q2033:AE2033)),0)</f>
        <v>2</v>
      </c>
      <c r="E2033" s="7">
        <f>IF(O2033&gt;0,RANK(O2033,(N2033:P2033,Q2033:AE2033)),0)</f>
        <v>1</v>
      </c>
      <c r="F2033" s="7">
        <f>IF(P2033&gt;0,RANK(P2033,(N2033:P2033,Q2033:AE2033)),0)</f>
        <v>0</v>
      </c>
      <c r="G2033" s="1">
        <f t="shared" si="751"/>
        <v>656</v>
      </c>
      <c r="H2033" s="2">
        <f t="shared" si="752"/>
        <v>0.14481236203090508</v>
      </c>
      <c r="I2033" s="2"/>
      <c r="J2033" s="2">
        <f t="shared" si="742"/>
        <v>0.41280353200883002</v>
      </c>
      <c r="K2033" s="2">
        <f t="shared" si="743"/>
        <v>0.5576158940397351</v>
      </c>
      <c r="L2033" s="2">
        <f t="shared" si="744"/>
        <v>0</v>
      </c>
      <c r="M2033" s="2">
        <f t="shared" si="745"/>
        <v>2.9580573951434874E-2</v>
      </c>
      <c r="N2033" s="59">
        <v>1870</v>
      </c>
      <c r="O2033" s="59">
        <v>2526</v>
      </c>
      <c r="P2033" s="59"/>
      <c r="Q2033" s="59">
        <v>52</v>
      </c>
      <c r="R2033" s="59"/>
      <c r="S2033" s="59"/>
      <c r="T2033" s="59"/>
      <c r="U2033" s="59"/>
      <c r="V2033" s="59">
        <v>80</v>
      </c>
      <c r="W2033" s="59">
        <v>2</v>
      </c>
      <c r="X2033" s="59"/>
      <c r="Y2033" s="59"/>
      <c r="Z2033" s="59"/>
      <c r="AA2033" s="59"/>
      <c r="AB2033" s="59"/>
      <c r="AC2033" s="59"/>
      <c r="AD2033" s="59"/>
      <c r="AE2033" s="59"/>
      <c r="AG2033" s="7">
        <f>IF(Q2033&gt;0,RANK(Q2033,(N2033:P2033,Q2033:AE2033)),0)</f>
        <v>4</v>
      </c>
      <c r="AH2033" s="7">
        <f>IF(R2033&gt;0,RANK(R2033,(N2033:P2033,Q2033:AE2033)),0)</f>
        <v>0</v>
      </c>
      <c r="AI2033" s="7">
        <f>IF(T2033&gt;0,RANK(T2033,(N2033:P2033,Q2033:AE2033)),0)</f>
        <v>0</v>
      </c>
      <c r="AJ2033" s="7">
        <f>IF(S2033&gt;0,RANK(S2033,(N2033:P2033,Q2033:AE2033)),0)</f>
        <v>0</v>
      </c>
      <c r="AK2033" s="2">
        <f t="shared" si="746"/>
        <v>1.1479028697571744E-2</v>
      </c>
      <c r="AL2033" s="2">
        <f t="shared" si="747"/>
        <v>0</v>
      </c>
      <c r="AM2033" s="2">
        <f t="shared" si="748"/>
        <v>0</v>
      </c>
      <c r="AN2033" s="2">
        <f t="shared" si="749"/>
        <v>0</v>
      </c>
      <c r="AP2033" t="s">
        <v>1644</v>
      </c>
      <c r="AQ2033" t="s">
        <v>1413</v>
      </c>
      <c r="AR2033">
        <v>2</v>
      </c>
      <c r="AT2033" s="97">
        <v>49</v>
      </c>
      <c r="AU2033" s="99">
        <v>51</v>
      </c>
      <c r="AV2033" s="103">
        <f t="shared" si="750"/>
        <v>49051</v>
      </c>
      <c r="AX2033" s="7" t="s">
        <v>1370</v>
      </c>
    </row>
    <row r="2034" spans="1:50" hidden="1" outlineLevel="1">
      <c r="A2034" t="s">
        <v>2040</v>
      </c>
      <c r="B2034" t="s">
        <v>1413</v>
      </c>
      <c r="C2034" s="1">
        <f t="shared" si="739"/>
        <v>21926</v>
      </c>
      <c r="D2034" s="7">
        <f>IF(N2034&gt;0, RANK(N2034,(N2034:P2034,Q2034:AE2034)),0)</f>
        <v>2</v>
      </c>
      <c r="E2034" s="7">
        <f>IF(O2034&gt;0,RANK(O2034,(N2034:P2034,Q2034:AE2034)),0)</f>
        <v>1</v>
      </c>
      <c r="F2034" s="7">
        <f>IF(P2034&gt;0,RANK(P2034,(N2034:P2034,Q2034:AE2034)),0)</f>
        <v>0</v>
      </c>
      <c r="G2034" s="1">
        <f t="shared" si="751"/>
        <v>9398</v>
      </c>
      <c r="H2034" s="2">
        <f t="shared" si="752"/>
        <v>0.42862355194745966</v>
      </c>
      <c r="I2034" s="2"/>
      <c r="J2034" s="2">
        <f t="shared" si="742"/>
        <v>0.2533521846209979</v>
      </c>
      <c r="K2034" s="2">
        <f t="shared" si="743"/>
        <v>0.68197573656845756</v>
      </c>
      <c r="L2034" s="2">
        <f t="shared" si="744"/>
        <v>0</v>
      </c>
      <c r="M2034" s="2">
        <f t="shared" si="745"/>
        <v>6.4672078810544598E-2</v>
      </c>
      <c r="N2034" s="59">
        <v>5555</v>
      </c>
      <c r="O2034" s="59">
        <v>14953</v>
      </c>
      <c r="P2034" s="59"/>
      <c r="Q2034" s="59">
        <v>299</v>
      </c>
      <c r="R2034" s="59"/>
      <c r="S2034" s="59"/>
      <c r="T2034" s="59"/>
      <c r="U2034" s="59"/>
      <c r="V2034" s="59">
        <v>958</v>
      </c>
      <c r="W2034" s="59">
        <v>161</v>
      </c>
      <c r="X2034" s="59"/>
      <c r="Y2034" s="59"/>
      <c r="Z2034" s="59"/>
      <c r="AA2034" s="59"/>
      <c r="AB2034" s="59"/>
      <c r="AC2034" s="59"/>
      <c r="AD2034" s="59"/>
      <c r="AE2034" s="59"/>
      <c r="AG2034" s="7">
        <f>IF(Q2034&gt;0,RANK(Q2034,(N2034:P2034,Q2034:AE2034)),0)</f>
        <v>4</v>
      </c>
      <c r="AH2034" s="7">
        <f>IF(R2034&gt;0,RANK(R2034,(N2034:P2034,Q2034:AE2034)),0)</f>
        <v>0</v>
      </c>
      <c r="AI2034" s="7">
        <f>IF(T2034&gt;0,RANK(T2034,(N2034:P2034,Q2034:AE2034)),0)</f>
        <v>0</v>
      </c>
      <c r="AJ2034" s="7">
        <f>IF(S2034&gt;0,RANK(S2034,(N2034:P2034,Q2034:AE2034)),0)</f>
        <v>0</v>
      </c>
      <c r="AK2034" s="2">
        <f t="shared" si="746"/>
        <v>1.363677825412752E-2</v>
      </c>
      <c r="AL2034" s="2">
        <f t="shared" si="747"/>
        <v>0</v>
      </c>
      <c r="AM2034" s="2">
        <f t="shared" si="748"/>
        <v>0</v>
      </c>
      <c r="AN2034" s="2">
        <f t="shared" si="749"/>
        <v>0</v>
      </c>
      <c r="AP2034" t="s">
        <v>2040</v>
      </c>
      <c r="AQ2034" t="s">
        <v>1413</v>
      </c>
      <c r="AR2034">
        <v>2</v>
      </c>
      <c r="AT2034" s="97">
        <v>49</v>
      </c>
      <c r="AU2034" s="99">
        <v>53</v>
      </c>
      <c r="AV2034" s="103">
        <f t="shared" si="750"/>
        <v>49053</v>
      </c>
      <c r="AX2034" s="7" t="s">
        <v>1370</v>
      </c>
    </row>
    <row r="2035" spans="1:50" hidden="1" outlineLevel="1">
      <c r="A2035" t="s">
        <v>1882</v>
      </c>
      <c r="B2035" t="s">
        <v>1413</v>
      </c>
      <c r="C2035" s="1">
        <f t="shared" si="739"/>
        <v>1169</v>
      </c>
      <c r="D2035" s="7">
        <f>IF(N2035&gt;0, RANK(N2035,(N2035:P2035,Q2035:AE2035)),0)</f>
        <v>2</v>
      </c>
      <c r="E2035" s="7">
        <f>IF(O2035&gt;0,RANK(O2035,(N2035:P2035,Q2035:AE2035)),0)</f>
        <v>1</v>
      </c>
      <c r="F2035" s="7">
        <f>IF(P2035&gt;0,RANK(P2035,(N2035:P2035,Q2035:AE2035)),0)</f>
        <v>0</v>
      </c>
      <c r="G2035" s="1">
        <f t="shared" si="751"/>
        <v>765</v>
      </c>
      <c r="H2035" s="2">
        <f t="shared" si="752"/>
        <v>0.65440547476475619</v>
      </c>
      <c r="I2035" s="2"/>
      <c r="J2035" s="2">
        <f t="shared" si="742"/>
        <v>0.16680923866552608</v>
      </c>
      <c r="K2035" s="2">
        <f t="shared" si="743"/>
        <v>0.82121471343028229</v>
      </c>
      <c r="L2035" s="2">
        <f t="shared" si="744"/>
        <v>0</v>
      </c>
      <c r="M2035" s="2">
        <f t="shared" si="745"/>
        <v>1.19760479041916E-2</v>
      </c>
      <c r="N2035" s="59">
        <v>195</v>
      </c>
      <c r="O2035" s="59">
        <v>960</v>
      </c>
      <c r="P2035" s="59"/>
      <c r="Q2035" s="59">
        <v>6</v>
      </c>
      <c r="R2035" s="59"/>
      <c r="S2035" s="59"/>
      <c r="T2035" s="59"/>
      <c r="U2035" s="59"/>
      <c r="V2035" s="59">
        <v>8</v>
      </c>
      <c r="W2035" s="59">
        <v>0</v>
      </c>
      <c r="X2035" s="59"/>
      <c r="Y2035" s="59"/>
      <c r="Z2035" s="59"/>
      <c r="AA2035" s="59"/>
      <c r="AB2035" s="59"/>
      <c r="AC2035" s="59"/>
      <c r="AD2035" s="59"/>
      <c r="AE2035" s="59"/>
      <c r="AG2035" s="7">
        <f>IF(Q2035&gt;0,RANK(Q2035,(N2035:P2035,Q2035:AE2035)),0)</f>
        <v>4</v>
      </c>
      <c r="AH2035" s="7">
        <f>IF(R2035&gt;0,RANK(R2035,(N2035:P2035,Q2035:AE2035)),0)</f>
        <v>0</v>
      </c>
      <c r="AI2035" s="7">
        <f>IF(T2035&gt;0,RANK(T2035,(N2035:P2035,Q2035:AE2035)),0)</f>
        <v>0</v>
      </c>
      <c r="AJ2035" s="7">
        <f>IF(S2035&gt;0,RANK(S2035,(N2035:P2035,Q2035:AE2035)),0)</f>
        <v>0</v>
      </c>
      <c r="AK2035" s="2">
        <f t="shared" si="746"/>
        <v>5.1325919589392645E-3</v>
      </c>
      <c r="AL2035" s="2">
        <f t="shared" si="747"/>
        <v>0</v>
      </c>
      <c r="AM2035" s="2">
        <f t="shared" si="748"/>
        <v>0</v>
      </c>
      <c r="AN2035" s="2">
        <f t="shared" si="749"/>
        <v>0</v>
      </c>
      <c r="AP2035" t="s">
        <v>1882</v>
      </c>
      <c r="AQ2035" t="s">
        <v>1413</v>
      </c>
      <c r="AR2035">
        <v>2</v>
      </c>
      <c r="AT2035" s="97">
        <v>49</v>
      </c>
      <c r="AU2035" s="99">
        <v>55</v>
      </c>
      <c r="AV2035" s="103">
        <f t="shared" si="750"/>
        <v>49055</v>
      </c>
      <c r="AX2035" s="7" t="s">
        <v>1370</v>
      </c>
    </row>
    <row r="2036" spans="1:50" hidden="1" outlineLevel="1">
      <c r="A2036" t="s">
        <v>1745</v>
      </c>
      <c r="B2036" t="s">
        <v>1413</v>
      </c>
      <c r="C2036" s="1">
        <f t="shared" si="739"/>
        <v>70486</v>
      </c>
      <c r="D2036" s="7">
        <f>IF(N2036&gt;0, RANK(N2036,(N2036:P2036,Q2036:AE2036)),0)</f>
        <v>2</v>
      </c>
      <c r="E2036" s="7">
        <f>IF(O2036&gt;0,RANK(O2036,(N2036:P2036,Q2036:AE2036)),0)</f>
        <v>1</v>
      </c>
      <c r="F2036" s="7">
        <f>IF(P2036&gt;0,RANK(P2036,(N2036:P2036,Q2036:AE2036)),0)</f>
        <v>0</v>
      </c>
      <c r="G2036" s="1">
        <f t="shared" si="751"/>
        <v>3675</v>
      </c>
      <c r="H2036" s="2">
        <f t="shared" si="752"/>
        <v>5.2138013222483896E-2</v>
      </c>
      <c r="I2036" s="2"/>
      <c r="J2036" s="2">
        <f t="shared" si="742"/>
        <v>0.43906591379848481</v>
      </c>
      <c r="K2036" s="2">
        <f t="shared" si="743"/>
        <v>0.49120392702096871</v>
      </c>
      <c r="L2036" s="2">
        <f t="shared" si="744"/>
        <v>0</v>
      </c>
      <c r="M2036" s="2">
        <f t="shared" si="745"/>
        <v>6.973015918054648E-2</v>
      </c>
      <c r="N2036" s="59">
        <v>30948</v>
      </c>
      <c r="O2036" s="59">
        <v>34623</v>
      </c>
      <c r="P2036" s="59"/>
      <c r="Q2036" s="59">
        <v>1430</v>
      </c>
      <c r="R2036" s="59"/>
      <c r="S2036" s="59"/>
      <c r="T2036" s="59"/>
      <c r="U2036" s="59"/>
      <c r="V2036" s="59">
        <v>2357</v>
      </c>
      <c r="W2036" s="59">
        <v>1128</v>
      </c>
      <c r="X2036" s="59"/>
      <c r="Y2036" s="59"/>
      <c r="Z2036" s="59"/>
      <c r="AA2036" s="59"/>
      <c r="AB2036" s="59"/>
      <c r="AC2036" s="59"/>
      <c r="AD2036" s="59"/>
      <c r="AE2036" s="59"/>
      <c r="AG2036" s="7">
        <f>IF(Q2036&gt;0,RANK(Q2036,(N2036:P2036,Q2036:AE2036)),0)</f>
        <v>4</v>
      </c>
      <c r="AH2036" s="7">
        <f>IF(R2036&gt;0,RANK(R2036,(N2036:P2036,Q2036:AE2036)),0)</f>
        <v>0</v>
      </c>
      <c r="AI2036" s="7">
        <f>IF(T2036&gt;0,RANK(T2036,(N2036:P2036,Q2036:AE2036)),0)</f>
        <v>0</v>
      </c>
      <c r="AJ2036" s="7">
        <f>IF(S2036&gt;0,RANK(S2036,(N2036:P2036,Q2036:AE2036)),0)</f>
        <v>0</v>
      </c>
      <c r="AK2036" s="2">
        <f t="shared" si="746"/>
        <v>2.0287716709701219E-2</v>
      </c>
      <c r="AL2036" s="2">
        <f t="shared" si="747"/>
        <v>0</v>
      </c>
      <c r="AM2036" s="2">
        <f t="shared" si="748"/>
        <v>0</v>
      </c>
      <c r="AN2036" s="2">
        <f t="shared" si="749"/>
        <v>0</v>
      </c>
      <c r="AP2036" t="s">
        <v>1745</v>
      </c>
      <c r="AQ2036" t="s">
        <v>1413</v>
      </c>
      <c r="AR2036">
        <v>1</v>
      </c>
      <c r="AT2036" s="97">
        <v>49</v>
      </c>
      <c r="AU2036" s="99">
        <v>57</v>
      </c>
      <c r="AV2036" s="103">
        <f t="shared" si="750"/>
        <v>49057</v>
      </c>
      <c r="AX2036" s="7" t="s">
        <v>1370</v>
      </c>
    </row>
    <row r="2037" spans="1:50" collapsed="1">
      <c r="A2037" t="s">
        <v>1520</v>
      </c>
      <c r="B2037" t="s">
        <v>1894</v>
      </c>
      <c r="C2037" s="1">
        <f t="shared" si="739"/>
        <v>758479</v>
      </c>
      <c r="D2037" s="7">
        <f>IF(N2037&gt;0, RANK(N2037,(N2037:P2037,Q2037:AE2037)),0)</f>
        <v>2</v>
      </c>
      <c r="E2037" s="7">
        <f>IF(O2037&gt;0,RANK(O2037,(N2037:P2037,Q2037:AE2037)),0)</f>
        <v>1</v>
      </c>
      <c r="F2037" s="7">
        <f>IF(P2037&gt;0,RANK(P2037,(N2037:P2037,Q2037:AE2037)),0)</f>
        <v>0</v>
      </c>
      <c r="G2037" s="1">
        <f t="shared" si="751"/>
        <v>118841</v>
      </c>
      <c r="H2037" s="2">
        <f t="shared" si="752"/>
        <v>0.15668330962360197</v>
      </c>
      <c r="I2037" s="2"/>
      <c r="J2037" s="2">
        <f t="shared" si="742"/>
        <v>0.39714744903945925</v>
      </c>
      <c r="K2037" s="2">
        <f t="shared" si="743"/>
        <v>0.5538307586630612</v>
      </c>
      <c r="L2037" s="2">
        <f t="shared" si="744"/>
        <v>0</v>
      </c>
      <c r="M2037" s="2">
        <f t="shared" si="745"/>
        <v>4.9021792297479494E-2</v>
      </c>
      <c r="N2037" s="59">
        <f>SUM(N2008:N2036)</f>
        <v>301228</v>
      </c>
      <c r="O2037" s="59">
        <f>SUM(O2008:O2036)</f>
        <v>420069</v>
      </c>
      <c r="P2037" s="59"/>
      <c r="Q2037" s="59">
        <f>SUM(Q2008:Q2036)</f>
        <v>14341</v>
      </c>
      <c r="R2037" s="59"/>
      <c r="S2037" s="59"/>
      <c r="T2037" s="59"/>
      <c r="U2037" s="59"/>
      <c r="V2037" s="59">
        <f>SUM(V2008:V2036)</f>
        <v>17549</v>
      </c>
      <c r="W2037" s="59">
        <f>SUM(W2008:W2036)</f>
        <v>5292</v>
      </c>
      <c r="X2037" s="59"/>
      <c r="Y2037" s="59"/>
      <c r="Z2037" s="59"/>
      <c r="AA2037" s="59"/>
      <c r="AB2037" s="59"/>
      <c r="AC2037" s="59"/>
      <c r="AD2037" s="59"/>
      <c r="AE2037" s="59">
        <f>SUM(AE2008:AE2036)</f>
        <v>0</v>
      </c>
      <c r="AG2037" s="7">
        <f>IF(Q2037&gt;0,RANK(Q2037,(N2037:P2037,Q2037:AE2037)),0)</f>
        <v>4</v>
      </c>
      <c r="AH2037" s="7">
        <f>IF(R2037&gt;0,RANK(R2037,(N2037:P2037,Q2037:AE2037)),0)</f>
        <v>0</v>
      </c>
      <c r="AI2037" s="7">
        <f>IF(T2037&gt;0,RANK(T2037,(N2037:P2037,Q2037:AE2037)),0)</f>
        <v>0</v>
      </c>
      <c r="AJ2037" s="7">
        <f>IF(S2037&gt;0,RANK(S2037,(N2037:P2037,Q2037:AE2037)),0)</f>
        <v>0</v>
      </c>
      <c r="AK2037" s="2">
        <f t="shared" si="746"/>
        <v>1.8907576874244377E-2</v>
      </c>
      <c r="AL2037" s="2">
        <f t="shared" si="747"/>
        <v>0</v>
      </c>
      <c r="AM2037" s="2">
        <f t="shared" si="748"/>
        <v>0</v>
      </c>
      <c r="AN2037" s="2">
        <f t="shared" si="749"/>
        <v>0</v>
      </c>
      <c r="AP2037" t="s">
        <v>1520</v>
      </c>
      <c r="AQ2037" t="s">
        <v>1894</v>
      </c>
      <c r="AT2037" s="97">
        <v>49</v>
      </c>
      <c r="AU2037" s="99"/>
      <c r="AV2037" s="97">
        <v>49</v>
      </c>
      <c r="AX2037" s="7" t="s">
        <v>2353</v>
      </c>
    </row>
    <row r="2038" spans="1:50">
      <c r="C2038" s="1"/>
      <c r="E2038" s="7"/>
      <c r="F2038" s="7"/>
      <c r="I2038" s="2"/>
      <c r="N2038" s="59"/>
      <c r="O2038" s="59"/>
      <c r="P2038" s="59"/>
      <c r="Q2038" s="59"/>
      <c r="R2038" s="59"/>
      <c r="S2038" s="59"/>
      <c r="T2038" s="59"/>
      <c r="U2038" s="59"/>
      <c r="V2038" s="59"/>
      <c r="W2038" s="59"/>
      <c r="X2038" s="59"/>
      <c r="Y2038" s="59"/>
      <c r="Z2038" s="59"/>
      <c r="AA2038" s="59"/>
      <c r="AB2038" s="59"/>
      <c r="AC2038" s="59"/>
      <c r="AD2038" s="59"/>
      <c r="AE2038" s="59"/>
      <c r="AG2038" s="7"/>
      <c r="AH2038" s="7"/>
      <c r="AI2038" s="7"/>
      <c r="AJ2038" s="7"/>
      <c r="AT2038" s="97"/>
      <c r="AU2038" s="99"/>
      <c r="AV2038" s="103"/>
    </row>
    <row r="2039" spans="1:50" hidden="1" outlineLevel="1">
      <c r="A2039" t="s">
        <v>1623</v>
      </c>
      <c r="B2039" t="s">
        <v>357</v>
      </c>
      <c r="C2039" s="1">
        <f t="shared" ref="C2039:C2053" si="753">SUM(N2039:AE2039)</f>
        <v>16866</v>
      </c>
      <c r="D2039" s="7">
        <f>IF(N2039&gt;0, RANK(N2039,(N2039:P2039,Q2039:AE2039)),0)</f>
        <v>1</v>
      </c>
      <c r="E2039" s="7">
        <f>IF(O2039&gt;0,RANK(O2039,(N2039:P2039,Q2039:AE2039)),0)</f>
        <v>2</v>
      </c>
      <c r="F2039" s="7">
        <f>IF(P2039&gt;0,RANK(P2039,(N2039:P2039,Q2039:AE2039)),0)</f>
        <v>0</v>
      </c>
      <c r="G2039" s="1">
        <f t="shared" si="751"/>
        <v>311</v>
      </c>
      <c r="H2039" s="2">
        <f t="shared" si="752"/>
        <v>1.8439464010435194E-2</v>
      </c>
      <c r="I2039" s="2"/>
      <c r="J2039" s="2">
        <f t="shared" ref="J2039:J2053" si="754">IF($C2039=0,"-",N2039/$C2039)</f>
        <v>0.49887347325981263</v>
      </c>
      <c r="K2039" s="2">
        <f t="shared" ref="K2039:K2053" si="755">IF($C2039=0,"-",O2039/$C2039)</f>
        <v>0.48043400924937746</v>
      </c>
      <c r="L2039" s="2">
        <f t="shared" ref="L2039:L2053" si="756">IF($C2039=0,"-",P2039/$C2039)</f>
        <v>0</v>
      </c>
      <c r="M2039" s="2">
        <f t="shared" ref="M2039:M2053" si="757">IF(C2039=0,"-",(1-J2039-K2039-L2039))</f>
        <v>2.069251749080997E-2</v>
      </c>
      <c r="N2039" s="59">
        <f>SUMIF(Town!$AO$417:$AO$662,$AV2039,Town!N$417:N$662)</f>
        <v>8414</v>
      </c>
      <c r="O2039" s="59">
        <f>SUMIF(Town!$AO$417:$AO$662,$AV2039,Town!O$417:O$662)</f>
        <v>8103</v>
      </c>
      <c r="P2039" s="59"/>
      <c r="Q2039" s="59"/>
      <c r="R2039" s="59"/>
      <c r="S2039" s="59"/>
      <c r="T2039" s="59"/>
      <c r="U2039" s="59"/>
      <c r="V2039" s="59"/>
      <c r="W2039" s="59"/>
      <c r="X2039" s="59"/>
      <c r="Y2039" s="59">
        <f>SUMIF(Town!$AO$417:$AO$662,$AV2039,Town!Y$417:Y$662)</f>
        <v>14</v>
      </c>
      <c r="Z2039" s="59"/>
      <c r="AA2039" s="59">
        <f>SUMIF(Town!$AO$417:$AO$662,$AV2039,Town!AA$417:AA$662)</f>
        <v>277</v>
      </c>
      <c r="AB2039" s="59">
        <f>SUMIF(Town!$AO$417:$AO$662,$AV2039,Town!AB$417:AB$662)</f>
        <v>58</v>
      </c>
      <c r="AC2039" s="59"/>
      <c r="AD2039" s="59"/>
      <c r="AE2039" s="59">
        <f>SUMIF(Town!$AO$417:$AO$662,$AV2039,Town!AE$417:AE$662)</f>
        <v>0</v>
      </c>
      <c r="AG2039" s="7">
        <f>IF(Q2039&gt;0,RANK(Q2039,(N2039:P2039,Q2039:AE2039)),0)</f>
        <v>0</v>
      </c>
      <c r="AH2039" s="7">
        <f>IF(R2039&gt;0,RANK(R2039,(N2039:P2039,Q2039:AE2039)),0)</f>
        <v>0</v>
      </c>
      <c r="AI2039" s="7">
        <f>IF(T2039&gt;0,RANK(T2039,(N2039:P2039,Q2039:AE2039)),0)</f>
        <v>0</v>
      </c>
      <c r="AJ2039" s="7">
        <f>IF(S2039&gt;0,RANK(S2039,(N2039:P2039,Q2039:AE2039)),0)</f>
        <v>0</v>
      </c>
      <c r="AK2039" s="2">
        <f t="shared" ref="AK2039:AK2053" si="758">IF($C2039=0,"-",Q2039/$C2039)</f>
        <v>0</v>
      </c>
      <c r="AL2039" s="2">
        <f t="shared" ref="AL2039:AL2053" si="759">IF($C2039=0,"-",R2039/$C2039)</f>
        <v>0</v>
      </c>
      <c r="AM2039" s="2">
        <f t="shared" ref="AM2039:AM2053" si="760">IF($C2039=0,"-",T2039/$C2039)</f>
        <v>0</v>
      </c>
      <c r="AN2039" s="2">
        <f t="shared" ref="AN2039:AN2053" si="761">IF($C2039=0,"-",S2039/$C2039)</f>
        <v>0</v>
      </c>
      <c r="AP2039" t="s">
        <v>1623</v>
      </c>
      <c r="AQ2039" t="s">
        <v>357</v>
      </c>
      <c r="AR2039">
        <v>1</v>
      </c>
      <c r="AT2039" s="97">
        <v>50</v>
      </c>
      <c r="AU2039" s="99">
        <v>1</v>
      </c>
      <c r="AV2039" s="103">
        <f t="shared" si="750"/>
        <v>50001</v>
      </c>
      <c r="AX2039" s="7" t="s">
        <v>1370</v>
      </c>
    </row>
    <row r="2040" spans="1:50" hidden="1" outlineLevel="1">
      <c r="A2040" t="s">
        <v>2303</v>
      </c>
      <c r="B2040" t="s">
        <v>357</v>
      </c>
      <c r="C2040" s="1">
        <f t="shared" si="753"/>
        <v>17787</v>
      </c>
      <c r="D2040" s="7">
        <f>IF(N2040&gt;0, RANK(N2040,(N2040:P2040,Q2040:AE2040)),0)</f>
        <v>1</v>
      </c>
      <c r="E2040" s="7">
        <f>IF(O2040&gt;0,RANK(O2040,(N2040:P2040,Q2040:AE2040)),0)</f>
        <v>2</v>
      </c>
      <c r="F2040" s="7">
        <f>IF(P2040&gt;0,RANK(P2040,(N2040:P2040,Q2040:AE2040)),0)</f>
        <v>0</v>
      </c>
      <c r="G2040" s="1">
        <f t="shared" si="751"/>
        <v>1776</v>
      </c>
      <c r="H2040" s="2">
        <f t="shared" si="752"/>
        <v>9.984820374430764E-2</v>
      </c>
      <c r="I2040" s="2"/>
      <c r="J2040" s="2">
        <f t="shared" si="754"/>
        <v>0.53347950750548156</v>
      </c>
      <c r="K2040" s="2">
        <f t="shared" si="755"/>
        <v>0.43363130376117387</v>
      </c>
      <c r="L2040" s="2">
        <f t="shared" si="756"/>
        <v>0</v>
      </c>
      <c r="M2040" s="2">
        <f t="shared" si="757"/>
        <v>3.2889188733344565E-2</v>
      </c>
      <c r="N2040" s="59">
        <f>SUMIF(Town!$AO$417:$AO$662,$AV2040,Town!N$417:N$662)</f>
        <v>9489</v>
      </c>
      <c r="O2040" s="59">
        <f>SUMIF(Town!$AO$417:$AO$662,$AV2040,Town!O$417:O$662)</f>
        <v>7713</v>
      </c>
      <c r="P2040" s="59"/>
      <c r="Q2040" s="59"/>
      <c r="R2040" s="59"/>
      <c r="S2040" s="59"/>
      <c r="T2040" s="59"/>
      <c r="U2040" s="59"/>
      <c r="V2040" s="59"/>
      <c r="W2040" s="59"/>
      <c r="X2040" s="59"/>
      <c r="Y2040" s="59">
        <f>SUMIF(Town!$AO$417:$AO$662,$AV2040,Town!Y$417:Y$662)</f>
        <v>12</v>
      </c>
      <c r="Z2040" s="59"/>
      <c r="AA2040" s="59">
        <f>SUMIF(Town!$AO$417:$AO$662,$AV2040,Town!AA$417:AA$662)</f>
        <v>422</v>
      </c>
      <c r="AB2040" s="59">
        <f>SUMIF(Town!$AO$417:$AO$662,$AV2040,Town!AB$417:AB$662)</f>
        <v>151</v>
      </c>
      <c r="AC2040" s="59"/>
      <c r="AD2040" s="59"/>
      <c r="AE2040" s="59">
        <f>SUMIF(Town!$AO$417:$AO$662,$AV2040,Town!AE$417:AE$662)</f>
        <v>0</v>
      </c>
      <c r="AG2040" s="7">
        <f>IF(Q2040&gt;0,RANK(Q2040,(N2040:P2040,Q2040:AE2040)),0)</f>
        <v>0</v>
      </c>
      <c r="AH2040" s="7">
        <f>IF(R2040&gt;0,RANK(R2040,(N2040:P2040,Q2040:AE2040)),0)</f>
        <v>0</v>
      </c>
      <c r="AI2040" s="7">
        <f>IF(T2040&gt;0,RANK(T2040,(N2040:P2040,Q2040:AE2040)),0)</f>
        <v>0</v>
      </c>
      <c r="AJ2040" s="7">
        <f>IF(S2040&gt;0,RANK(S2040,(N2040:P2040,Q2040:AE2040)),0)</f>
        <v>0</v>
      </c>
      <c r="AK2040" s="2">
        <f t="shared" si="758"/>
        <v>0</v>
      </c>
      <c r="AL2040" s="2">
        <f t="shared" si="759"/>
        <v>0</v>
      </c>
      <c r="AM2040" s="2">
        <f t="shared" si="760"/>
        <v>0</v>
      </c>
      <c r="AN2040" s="2">
        <f t="shared" si="761"/>
        <v>0</v>
      </c>
      <c r="AP2040" t="s">
        <v>2303</v>
      </c>
      <c r="AQ2040" t="s">
        <v>357</v>
      </c>
      <c r="AR2040">
        <v>1</v>
      </c>
      <c r="AT2040" s="97">
        <v>50</v>
      </c>
      <c r="AU2040" s="99">
        <v>3</v>
      </c>
      <c r="AV2040" s="103">
        <f t="shared" si="750"/>
        <v>50003</v>
      </c>
      <c r="AX2040" s="7" t="s">
        <v>1370</v>
      </c>
    </row>
    <row r="2041" spans="1:50" hidden="1" outlineLevel="1">
      <c r="A2041" t="s">
        <v>1855</v>
      </c>
      <c r="B2041" t="s">
        <v>357</v>
      </c>
      <c r="C2041" s="1">
        <f t="shared" si="753"/>
        <v>12880</v>
      </c>
      <c r="D2041" s="7">
        <f>IF(N2041&gt;0, RANK(N2041,(N2041:P2041,Q2041:AE2041)),0)</f>
        <v>2</v>
      </c>
      <c r="E2041" s="7">
        <f>IF(O2041&gt;0,RANK(O2041,(N2041:P2041,Q2041:AE2041)),0)</f>
        <v>1</v>
      </c>
      <c r="F2041" s="7">
        <f>IF(P2041&gt;0,RANK(P2041,(N2041:P2041,Q2041:AE2041)),0)</f>
        <v>0</v>
      </c>
      <c r="G2041" s="1">
        <f t="shared" si="751"/>
        <v>405</v>
      </c>
      <c r="H2041" s="2">
        <f t="shared" si="752"/>
        <v>3.1444099378881984E-2</v>
      </c>
      <c r="I2041" s="2"/>
      <c r="J2041" s="2">
        <f t="shared" si="754"/>
        <v>0.47282608695652173</v>
      </c>
      <c r="K2041" s="2">
        <f t="shared" si="755"/>
        <v>0.50427018633540377</v>
      </c>
      <c r="L2041" s="2">
        <f t="shared" si="756"/>
        <v>0</v>
      </c>
      <c r="M2041" s="2">
        <f t="shared" si="757"/>
        <v>2.2903726708074501E-2</v>
      </c>
      <c r="N2041" s="59">
        <f>SUMIF(Town!$AO$417:$AO$662,$AV2041,Town!N$417:N$662)</f>
        <v>6090</v>
      </c>
      <c r="O2041" s="59">
        <f>SUMIF(Town!$AO$417:$AO$662,$AV2041,Town!O$417:O$662)</f>
        <v>6495</v>
      </c>
      <c r="P2041" s="59"/>
      <c r="Q2041" s="59"/>
      <c r="R2041" s="59"/>
      <c r="S2041" s="59"/>
      <c r="T2041" s="59"/>
      <c r="U2041" s="59"/>
      <c r="V2041" s="59"/>
      <c r="W2041" s="59"/>
      <c r="X2041" s="59"/>
      <c r="Y2041" s="59">
        <f>SUMIF(Town!$AO$417:$AO$662,$AV2041,Town!Y$417:Y$662)</f>
        <v>5</v>
      </c>
      <c r="Z2041" s="59"/>
      <c r="AA2041" s="59">
        <f>SUMIF(Town!$AO$417:$AO$662,$AV2041,Town!AA$417:AA$662)</f>
        <v>215</v>
      </c>
      <c r="AB2041" s="59">
        <f>SUMIF(Town!$AO$417:$AO$662,$AV2041,Town!AB$417:AB$662)</f>
        <v>75</v>
      </c>
      <c r="AC2041" s="59"/>
      <c r="AD2041" s="59"/>
      <c r="AE2041" s="59">
        <f>SUMIF(Town!$AO$417:$AO$662,$AV2041,Town!AE$417:AE$662)</f>
        <v>0</v>
      </c>
      <c r="AG2041" s="7">
        <f>IF(Q2041&gt;0,RANK(Q2041,(N2041:P2041,Q2041:AE2041)),0)</f>
        <v>0</v>
      </c>
      <c r="AH2041" s="7">
        <f>IF(R2041&gt;0,RANK(R2041,(N2041:P2041,Q2041:AE2041)),0)</f>
        <v>0</v>
      </c>
      <c r="AI2041" s="7">
        <f>IF(T2041&gt;0,RANK(T2041,(N2041:P2041,Q2041:AE2041)),0)</f>
        <v>0</v>
      </c>
      <c r="AJ2041" s="7">
        <f>IF(S2041&gt;0,RANK(S2041,(N2041:P2041,Q2041:AE2041)),0)</f>
        <v>0</v>
      </c>
      <c r="AK2041" s="2">
        <f t="shared" si="758"/>
        <v>0</v>
      </c>
      <c r="AL2041" s="2">
        <f t="shared" si="759"/>
        <v>0</v>
      </c>
      <c r="AM2041" s="2">
        <f t="shared" si="760"/>
        <v>0</v>
      </c>
      <c r="AN2041" s="2">
        <f t="shared" si="761"/>
        <v>0</v>
      </c>
      <c r="AP2041" t="s">
        <v>1855</v>
      </c>
      <c r="AQ2041" t="s">
        <v>357</v>
      </c>
      <c r="AR2041">
        <v>1</v>
      </c>
      <c r="AT2041" s="97">
        <v>50</v>
      </c>
      <c r="AU2041" s="99">
        <v>5</v>
      </c>
      <c r="AV2041" s="103">
        <f t="shared" si="750"/>
        <v>50005</v>
      </c>
      <c r="AX2041" s="7" t="s">
        <v>1370</v>
      </c>
    </row>
    <row r="2042" spans="1:50" hidden="1" outlineLevel="1">
      <c r="A2042" t="s">
        <v>641</v>
      </c>
      <c r="B2042" t="s">
        <v>357</v>
      </c>
      <c r="C2042" s="1">
        <f t="shared" si="753"/>
        <v>69154</v>
      </c>
      <c r="D2042" s="7">
        <f>IF(N2042&gt;0, RANK(N2042,(N2042:P2042,Q2042:AE2042)),0)</f>
        <v>1</v>
      </c>
      <c r="E2042" s="7">
        <f>IF(O2042&gt;0,RANK(O2042,(N2042:P2042,Q2042:AE2042)),0)</f>
        <v>2</v>
      </c>
      <c r="F2042" s="7">
        <f>IF(P2042&gt;0,RANK(P2042,(N2042:P2042,Q2042:AE2042)),0)</f>
        <v>0</v>
      </c>
      <c r="G2042" s="1">
        <f t="shared" si="751"/>
        <v>14866</v>
      </c>
      <c r="H2042" s="2">
        <f t="shared" si="752"/>
        <v>0.21496948838823496</v>
      </c>
      <c r="I2042" s="2"/>
      <c r="J2042" s="2">
        <f t="shared" si="754"/>
        <v>0.59935795470977815</v>
      </c>
      <c r="K2042" s="2">
        <f t="shared" si="755"/>
        <v>0.38438846632154322</v>
      </c>
      <c r="L2042" s="2">
        <f t="shared" si="756"/>
        <v>0</v>
      </c>
      <c r="M2042" s="2">
        <f t="shared" si="757"/>
        <v>1.6253578968678628E-2</v>
      </c>
      <c r="N2042" s="59">
        <f>SUMIF(Town!$AO$417:$AO$662,$AV2042,Town!N$417:N$662)</f>
        <v>41448</v>
      </c>
      <c r="O2042" s="59">
        <f>SUMIF(Town!$AO$417:$AO$662,$AV2042,Town!O$417:O$662)</f>
        <v>26582</v>
      </c>
      <c r="P2042" s="59"/>
      <c r="Q2042" s="59"/>
      <c r="R2042" s="59"/>
      <c r="S2042" s="59"/>
      <c r="T2042" s="59"/>
      <c r="U2042" s="59"/>
      <c r="V2042" s="59"/>
      <c r="W2042" s="59"/>
      <c r="X2042" s="59"/>
      <c r="Y2042" s="59">
        <f>SUMIF(Town!$AO$417:$AO$662,$AV2042,Town!Y$417:Y$662)</f>
        <v>87</v>
      </c>
      <c r="Z2042" s="59"/>
      <c r="AA2042" s="59">
        <f>SUMIF(Town!$AO$417:$AO$662,$AV2042,Town!AA$417:AA$662)</f>
        <v>797</v>
      </c>
      <c r="AB2042" s="59">
        <f>SUMIF(Town!$AO$417:$AO$662,$AV2042,Town!AB$417:AB$662)</f>
        <v>240</v>
      </c>
      <c r="AC2042" s="59"/>
      <c r="AD2042" s="59"/>
      <c r="AE2042" s="59">
        <f>SUMIF(Town!$AO$417:$AO$662,$AV2042,Town!AE$417:AE$662)</f>
        <v>0</v>
      </c>
      <c r="AG2042" s="7">
        <f>IF(Q2042&gt;0,RANK(Q2042,(N2042:P2042,Q2042:AE2042)),0)</f>
        <v>0</v>
      </c>
      <c r="AH2042" s="7">
        <f>IF(R2042&gt;0,RANK(R2042,(N2042:P2042,Q2042:AE2042)),0)</f>
        <v>0</v>
      </c>
      <c r="AI2042" s="7">
        <f>IF(T2042&gt;0,RANK(T2042,(N2042:P2042,Q2042:AE2042)),0)</f>
        <v>0</v>
      </c>
      <c r="AJ2042" s="7">
        <f>IF(S2042&gt;0,RANK(S2042,(N2042:P2042,Q2042:AE2042)),0)</f>
        <v>0</v>
      </c>
      <c r="AK2042" s="2">
        <f t="shared" si="758"/>
        <v>0</v>
      </c>
      <c r="AL2042" s="2">
        <f t="shared" si="759"/>
        <v>0</v>
      </c>
      <c r="AM2042" s="2">
        <f t="shared" si="760"/>
        <v>0</v>
      </c>
      <c r="AN2042" s="2">
        <f t="shared" si="761"/>
        <v>0</v>
      </c>
      <c r="AP2042" t="s">
        <v>641</v>
      </c>
      <c r="AQ2042" t="s">
        <v>357</v>
      </c>
      <c r="AR2042">
        <v>1</v>
      </c>
      <c r="AT2042" s="97">
        <v>50</v>
      </c>
      <c r="AU2042" s="99">
        <v>7</v>
      </c>
      <c r="AV2042" s="103">
        <f t="shared" si="750"/>
        <v>50007</v>
      </c>
      <c r="AX2042" s="7" t="s">
        <v>1370</v>
      </c>
    </row>
    <row r="2043" spans="1:50" hidden="1" outlineLevel="1">
      <c r="A2043" t="s">
        <v>1804</v>
      </c>
      <c r="B2043" t="s">
        <v>357</v>
      </c>
      <c r="C2043" s="1">
        <f t="shared" si="753"/>
        <v>2952</v>
      </c>
      <c r="D2043" s="7">
        <f>IF(N2043&gt;0, RANK(N2043,(N2043:P2043,Q2043:AE2043)),0)</f>
        <v>1</v>
      </c>
      <c r="E2043" s="7">
        <f>IF(O2043&gt;0,RANK(O2043,(N2043:P2043,Q2043:AE2043)),0)</f>
        <v>2</v>
      </c>
      <c r="F2043" s="7">
        <f>IF(P2043&gt;0,RANK(P2043,(N2043:P2043,Q2043:AE2043)),0)</f>
        <v>0</v>
      </c>
      <c r="G2043" s="1">
        <f t="shared" si="751"/>
        <v>108</v>
      </c>
      <c r="H2043" s="2">
        <f t="shared" si="752"/>
        <v>3.6585365853658534E-2</v>
      </c>
      <c r="I2043" s="2"/>
      <c r="J2043" s="2">
        <f t="shared" si="754"/>
        <v>0.50304878048780488</v>
      </c>
      <c r="K2043" s="2">
        <f t="shared" si="755"/>
        <v>0.46646341463414637</v>
      </c>
      <c r="L2043" s="2">
        <f t="shared" si="756"/>
        <v>0</v>
      </c>
      <c r="M2043" s="2">
        <f t="shared" si="757"/>
        <v>3.0487804878048752E-2</v>
      </c>
      <c r="N2043" s="59">
        <f>SUMIF(Town!$AO$417:$AO$662,$AV2043,Town!N$417:N$662)</f>
        <v>1485</v>
      </c>
      <c r="O2043" s="59">
        <f>SUMIF(Town!$AO$417:$AO$662,$AV2043,Town!O$417:O$662)</f>
        <v>1377</v>
      </c>
      <c r="P2043" s="59"/>
      <c r="Q2043" s="59"/>
      <c r="R2043" s="59"/>
      <c r="S2043" s="59"/>
      <c r="T2043" s="59"/>
      <c r="U2043" s="59"/>
      <c r="V2043" s="59"/>
      <c r="W2043" s="59"/>
      <c r="X2043" s="59"/>
      <c r="Y2043" s="59">
        <f>SUMIF(Town!$AO$417:$AO$662,$AV2043,Town!Y$417:Y$662)</f>
        <v>0</v>
      </c>
      <c r="Z2043" s="59"/>
      <c r="AA2043" s="59">
        <f>SUMIF(Town!$AO$417:$AO$662,$AV2043,Town!AA$417:AA$662)</f>
        <v>73</v>
      </c>
      <c r="AB2043" s="59">
        <f>SUMIF(Town!$AO$417:$AO$662,$AV2043,Town!AB$417:AB$662)</f>
        <v>17</v>
      </c>
      <c r="AC2043" s="59"/>
      <c r="AD2043" s="59"/>
      <c r="AE2043" s="59">
        <f>SUMIF(Town!$AO$417:$AO$662,$AV2043,Town!AE$417:AE$662)</f>
        <v>0</v>
      </c>
      <c r="AG2043" s="7">
        <f>IF(Q2043&gt;0,RANK(Q2043,(N2043:P2043,Q2043:AE2043)),0)</f>
        <v>0</v>
      </c>
      <c r="AH2043" s="7">
        <f>IF(R2043&gt;0,RANK(R2043,(N2043:P2043,Q2043:AE2043)),0)</f>
        <v>0</v>
      </c>
      <c r="AI2043" s="7">
        <f>IF(T2043&gt;0,RANK(T2043,(N2043:P2043,Q2043:AE2043)),0)</f>
        <v>0</v>
      </c>
      <c r="AJ2043" s="7">
        <f>IF(S2043&gt;0,RANK(S2043,(N2043:P2043,Q2043:AE2043)),0)</f>
        <v>0</v>
      </c>
      <c r="AK2043" s="2">
        <f t="shared" si="758"/>
        <v>0</v>
      </c>
      <c r="AL2043" s="2">
        <f t="shared" si="759"/>
        <v>0</v>
      </c>
      <c r="AM2043" s="2">
        <f t="shared" si="760"/>
        <v>0</v>
      </c>
      <c r="AN2043" s="2">
        <f t="shared" si="761"/>
        <v>0</v>
      </c>
      <c r="AP2043" t="s">
        <v>1804</v>
      </c>
      <c r="AQ2043" t="s">
        <v>357</v>
      </c>
      <c r="AR2043">
        <v>1</v>
      </c>
      <c r="AT2043" s="97">
        <v>50</v>
      </c>
      <c r="AU2043" s="99">
        <v>9</v>
      </c>
      <c r="AV2043" s="103">
        <f t="shared" si="750"/>
        <v>50009</v>
      </c>
      <c r="AX2043" s="7" t="s">
        <v>1370</v>
      </c>
    </row>
    <row r="2044" spans="1:50" hidden="1" outlineLevel="1">
      <c r="A2044" t="s">
        <v>1785</v>
      </c>
      <c r="B2044" t="s">
        <v>357</v>
      </c>
      <c r="C2044" s="1">
        <f t="shared" si="753"/>
        <v>18574</v>
      </c>
      <c r="D2044" s="7">
        <f>IF(N2044&gt;0, RANK(N2044,(N2044:P2044,Q2044:AE2044)),0)</f>
        <v>1</v>
      </c>
      <c r="E2044" s="7">
        <f>IF(O2044&gt;0,RANK(O2044,(N2044:P2044,Q2044:AE2044)),0)</f>
        <v>2</v>
      </c>
      <c r="F2044" s="7">
        <f>IF(P2044&gt;0,RANK(P2044,(N2044:P2044,Q2044:AE2044)),0)</f>
        <v>0</v>
      </c>
      <c r="G2044" s="1">
        <f t="shared" si="751"/>
        <v>2492</v>
      </c>
      <c r="H2044" s="2">
        <f t="shared" si="752"/>
        <v>0.13416603854850867</v>
      </c>
      <c r="I2044" s="2"/>
      <c r="J2044" s="2">
        <f t="shared" si="754"/>
        <v>0.55475395714439535</v>
      </c>
      <c r="K2044" s="2">
        <f t="shared" si="755"/>
        <v>0.42058791859588673</v>
      </c>
      <c r="L2044" s="2">
        <f t="shared" si="756"/>
        <v>0</v>
      </c>
      <c r="M2044" s="2">
        <f t="shared" si="757"/>
        <v>2.4658124259717917E-2</v>
      </c>
      <c r="N2044" s="59">
        <f>SUMIF(Town!$AO$417:$AO$662,$AV2044,Town!N$417:N$662)</f>
        <v>10304</v>
      </c>
      <c r="O2044" s="59">
        <f>SUMIF(Town!$AO$417:$AO$662,$AV2044,Town!O$417:O$662)</f>
        <v>7812</v>
      </c>
      <c r="P2044" s="59"/>
      <c r="Q2044" s="59"/>
      <c r="R2044" s="59"/>
      <c r="S2044" s="59"/>
      <c r="T2044" s="59"/>
      <c r="U2044" s="59"/>
      <c r="V2044" s="59"/>
      <c r="W2044" s="59"/>
      <c r="X2044" s="59"/>
      <c r="Y2044" s="59">
        <f>SUMIF(Town!$AO$417:$AO$662,$AV2044,Town!Y$417:Y$662)</f>
        <v>10</v>
      </c>
      <c r="Z2044" s="59"/>
      <c r="AA2044" s="59">
        <f>SUMIF(Town!$AO$417:$AO$662,$AV2044,Town!AA$417:AA$662)</f>
        <v>304</v>
      </c>
      <c r="AB2044" s="59">
        <f>SUMIF(Town!$AO$417:$AO$662,$AV2044,Town!AB$417:AB$662)</f>
        <v>144</v>
      </c>
      <c r="AC2044" s="59"/>
      <c r="AD2044" s="59"/>
      <c r="AE2044" s="59">
        <f>SUMIF(Town!$AO$417:$AO$662,$AV2044,Town!AE$417:AE$662)</f>
        <v>0</v>
      </c>
      <c r="AG2044" s="7">
        <f>IF(Q2044&gt;0,RANK(Q2044,(N2044:P2044,Q2044:AE2044)),0)</f>
        <v>0</v>
      </c>
      <c r="AH2044" s="7">
        <f>IF(R2044&gt;0,RANK(R2044,(N2044:P2044,Q2044:AE2044)),0)</f>
        <v>0</v>
      </c>
      <c r="AI2044" s="7">
        <f>IF(T2044&gt;0,RANK(T2044,(N2044:P2044,Q2044:AE2044)),0)</f>
        <v>0</v>
      </c>
      <c r="AJ2044" s="7">
        <f>IF(S2044&gt;0,RANK(S2044,(N2044:P2044,Q2044:AE2044)),0)</f>
        <v>0</v>
      </c>
      <c r="AK2044" s="2">
        <f t="shared" si="758"/>
        <v>0</v>
      </c>
      <c r="AL2044" s="2">
        <f t="shared" si="759"/>
        <v>0</v>
      </c>
      <c r="AM2044" s="2">
        <f t="shared" si="760"/>
        <v>0</v>
      </c>
      <c r="AN2044" s="2">
        <f t="shared" si="761"/>
        <v>0</v>
      </c>
      <c r="AP2044" t="s">
        <v>1785</v>
      </c>
      <c r="AQ2044" t="s">
        <v>357</v>
      </c>
      <c r="AR2044">
        <v>1</v>
      </c>
      <c r="AT2044" s="97">
        <v>50</v>
      </c>
      <c r="AU2044" s="99">
        <v>11</v>
      </c>
      <c r="AV2044" s="103">
        <f t="shared" si="750"/>
        <v>50011</v>
      </c>
      <c r="AX2044" s="7" t="s">
        <v>1370</v>
      </c>
    </row>
    <row r="2045" spans="1:50" hidden="1" outlineLevel="1">
      <c r="A2045" t="s">
        <v>642</v>
      </c>
      <c r="B2045" t="s">
        <v>357</v>
      </c>
      <c r="C2045" s="1">
        <f t="shared" si="753"/>
        <v>3347</v>
      </c>
      <c r="D2045" s="7">
        <f>IF(N2045&gt;0, RANK(N2045,(N2045:P2045,Q2045:AE2045)),0)</f>
        <v>1</v>
      </c>
      <c r="E2045" s="7">
        <f>IF(O2045&gt;0,RANK(O2045,(N2045:P2045,Q2045:AE2045)),0)</f>
        <v>2</v>
      </c>
      <c r="F2045" s="7">
        <f>IF(P2045&gt;0,RANK(P2045,(N2045:P2045,Q2045:AE2045)),0)</f>
        <v>0</v>
      </c>
      <c r="G2045" s="1">
        <f t="shared" si="751"/>
        <v>314</v>
      </c>
      <c r="H2045" s="2">
        <f t="shared" si="752"/>
        <v>9.3815357036151778E-2</v>
      </c>
      <c r="I2045" s="2"/>
      <c r="J2045" s="2">
        <f t="shared" si="754"/>
        <v>0.53540484015536305</v>
      </c>
      <c r="K2045" s="2">
        <f t="shared" si="755"/>
        <v>0.44158948311921126</v>
      </c>
      <c r="L2045" s="2">
        <f t="shared" si="756"/>
        <v>0</v>
      </c>
      <c r="M2045" s="2">
        <f t="shared" si="757"/>
        <v>2.3005676725425694E-2</v>
      </c>
      <c r="N2045" s="59">
        <f>SUMIF(Town!$AO$417:$AO$662,$AV2045,Town!N$417:N$662)</f>
        <v>1792</v>
      </c>
      <c r="O2045" s="59">
        <f>SUMIF(Town!$AO$417:$AO$662,$AV2045,Town!O$417:O$662)</f>
        <v>1478</v>
      </c>
      <c r="P2045" s="59"/>
      <c r="Q2045" s="59"/>
      <c r="R2045" s="59"/>
      <c r="S2045" s="59"/>
      <c r="T2045" s="59"/>
      <c r="U2045" s="59"/>
      <c r="V2045" s="59"/>
      <c r="W2045" s="59"/>
      <c r="X2045" s="59"/>
      <c r="Y2045" s="59">
        <f>SUMIF(Town!$AO$417:$AO$662,$AV2045,Town!Y$417:Y$662)</f>
        <v>5</v>
      </c>
      <c r="Z2045" s="59"/>
      <c r="AA2045" s="59">
        <f>SUMIF(Town!$AO$417:$AO$662,$AV2045,Town!AA$417:AA$662)</f>
        <v>56</v>
      </c>
      <c r="AB2045" s="59">
        <f>SUMIF(Town!$AO$417:$AO$662,$AV2045,Town!AB$417:AB$662)</f>
        <v>16</v>
      </c>
      <c r="AC2045" s="59"/>
      <c r="AD2045" s="59"/>
      <c r="AE2045" s="59">
        <f>SUMIF(Town!$AO$417:$AO$662,$AV2045,Town!AE$417:AE$662)</f>
        <v>0</v>
      </c>
      <c r="AG2045" s="7">
        <f>IF(Q2045&gt;0,RANK(Q2045,(N2045:P2045,Q2045:AE2045)),0)</f>
        <v>0</v>
      </c>
      <c r="AH2045" s="7">
        <f>IF(R2045&gt;0,RANK(R2045,(N2045:P2045,Q2045:AE2045)),0)</f>
        <v>0</v>
      </c>
      <c r="AI2045" s="7">
        <f>IF(T2045&gt;0,RANK(T2045,(N2045:P2045,Q2045:AE2045)),0)</f>
        <v>0</v>
      </c>
      <c r="AJ2045" s="7">
        <f>IF(S2045&gt;0,RANK(S2045,(N2045:P2045,Q2045:AE2045)),0)</f>
        <v>0</v>
      </c>
      <c r="AK2045" s="2">
        <f t="shared" si="758"/>
        <v>0</v>
      </c>
      <c r="AL2045" s="2">
        <f t="shared" si="759"/>
        <v>0</v>
      </c>
      <c r="AM2045" s="2">
        <f t="shared" si="760"/>
        <v>0</v>
      </c>
      <c r="AN2045" s="2">
        <f t="shared" si="761"/>
        <v>0</v>
      </c>
      <c r="AP2045" t="s">
        <v>642</v>
      </c>
      <c r="AQ2045" t="s">
        <v>357</v>
      </c>
      <c r="AR2045">
        <v>1</v>
      </c>
      <c r="AT2045" s="97">
        <v>50</v>
      </c>
      <c r="AU2045" s="99">
        <v>13</v>
      </c>
      <c r="AV2045" s="103">
        <f t="shared" si="750"/>
        <v>50013</v>
      </c>
      <c r="AX2045" s="7" t="s">
        <v>1370</v>
      </c>
    </row>
    <row r="2046" spans="1:50" hidden="1" outlineLevel="1">
      <c r="A2046" t="s">
        <v>1201</v>
      </c>
      <c r="B2046" t="s">
        <v>357</v>
      </c>
      <c r="C2046" s="1">
        <f t="shared" si="753"/>
        <v>10019</v>
      </c>
      <c r="D2046" s="7">
        <f>IF(N2046&gt;0, RANK(N2046,(N2046:P2046,Q2046:AE2046)),0)</f>
        <v>1</v>
      </c>
      <c r="E2046" s="7">
        <f>IF(O2046&gt;0,RANK(O2046,(N2046:P2046,Q2046:AE2046)),0)</f>
        <v>2</v>
      </c>
      <c r="F2046" s="7">
        <f>IF(P2046&gt;0,RANK(P2046,(N2046:P2046,Q2046:AE2046)),0)</f>
        <v>0</v>
      </c>
      <c r="G2046" s="1">
        <f t="shared" si="751"/>
        <v>1174</v>
      </c>
      <c r="H2046" s="2">
        <f t="shared" si="752"/>
        <v>0.11717736301028046</v>
      </c>
      <c r="I2046" s="2"/>
      <c r="J2046" s="2">
        <f t="shared" si="754"/>
        <v>0.54646172272681903</v>
      </c>
      <c r="K2046" s="2">
        <f t="shared" si="755"/>
        <v>0.42928435971653855</v>
      </c>
      <c r="L2046" s="2">
        <f t="shared" si="756"/>
        <v>0</v>
      </c>
      <c r="M2046" s="2">
        <f t="shared" si="757"/>
        <v>2.4253917556642413E-2</v>
      </c>
      <c r="N2046" s="59">
        <f>SUMIF(Town!$AO$417:$AO$662,$AV2046,Town!N$417:N$662)</f>
        <v>5475</v>
      </c>
      <c r="O2046" s="59">
        <f>SUMIF(Town!$AO$417:$AO$662,$AV2046,Town!O$417:O$662)</f>
        <v>4301</v>
      </c>
      <c r="P2046" s="59"/>
      <c r="Q2046" s="59"/>
      <c r="R2046" s="59"/>
      <c r="S2046" s="59"/>
      <c r="T2046" s="59"/>
      <c r="U2046" s="59"/>
      <c r="V2046" s="59"/>
      <c r="W2046" s="59"/>
      <c r="X2046" s="59"/>
      <c r="Y2046" s="59">
        <f>SUMIF(Town!$AO$417:$AO$662,$AV2046,Town!Y$417:Y$662)</f>
        <v>10</v>
      </c>
      <c r="Z2046" s="59"/>
      <c r="AA2046" s="59">
        <f>SUMIF(Town!$AO$417:$AO$662,$AV2046,Town!AA$417:AA$662)</f>
        <v>177</v>
      </c>
      <c r="AB2046" s="59">
        <f>SUMIF(Town!$AO$417:$AO$662,$AV2046,Town!AB$417:AB$662)</f>
        <v>56</v>
      </c>
      <c r="AC2046" s="59"/>
      <c r="AD2046" s="59"/>
      <c r="AE2046" s="59">
        <f>SUMIF(Town!$AO$417:$AO$662,$AV2046,Town!AE$417:AE$662)</f>
        <v>0</v>
      </c>
      <c r="AG2046" s="7">
        <f>IF(Q2046&gt;0,RANK(Q2046,(N2046:P2046,Q2046:AE2046)),0)</f>
        <v>0</v>
      </c>
      <c r="AH2046" s="7">
        <f>IF(R2046&gt;0,RANK(R2046,(N2046:P2046,Q2046:AE2046)),0)</f>
        <v>0</v>
      </c>
      <c r="AI2046" s="7">
        <f>IF(T2046&gt;0,RANK(T2046,(N2046:P2046,Q2046:AE2046)),0)</f>
        <v>0</v>
      </c>
      <c r="AJ2046" s="7">
        <f>IF(S2046&gt;0,RANK(S2046,(N2046:P2046,Q2046:AE2046)),0)</f>
        <v>0</v>
      </c>
      <c r="AK2046" s="2">
        <f t="shared" si="758"/>
        <v>0</v>
      </c>
      <c r="AL2046" s="2">
        <f t="shared" si="759"/>
        <v>0</v>
      </c>
      <c r="AM2046" s="2">
        <f t="shared" si="760"/>
        <v>0</v>
      </c>
      <c r="AN2046" s="2">
        <f t="shared" si="761"/>
        <v>0</v>
      </c>
      <c r="AP2046" t="s">
        <v>1201</v>
      </c>
      <c r="AQ2046" t="s">
        <v>357</v>
      </c>
      <c r="AR2046">
        <v>1</v>
      </c>
      <c r="AT2046" s="97">
        <v>50</v>
      </c>
      <c r="AU2046" s="99">
        <v>15</v>
      </c>
      <c r="AV2046" s="103">
        <f t="shared" si="750"/>
        <v>50015</v>
      </c>
      <c r="AX2046" s="7" t="s">
        <v>1370</v>
      </c>
    </row>
    <row r="2047" spans="1:50" hidden="1" outlineLevel="1">
      <c r="A2047" t="s">
        <v>1753</v>
      </c>
      <c r="B2047" t="s">
        <v>357</v>
      </c>
      <c r="C2047" s="1">
        <f t="shared" si="753"/>
        <v>13218</v>
      </c>
      <c r="D2047" s="7">
        <f>IF(N2047&gt;0, RANK(N2047,(N2047:P2047,Q2047:AE2047)),0)</f>
        <v>1</v>
      </c>
      <c r="E2047" s="7">
        <f>IF(O2047&gt;0,RANK(O2047,(N2047:P2047,Q2047:AE2047)),0)</f>
        <v>2</v>
      </c>
      <c r="F2047" s="7">
        <f>IF(P2047&gt;0,RANK(P2047,(N2047:P2047,Q2047:AE2047)),0)</f>
        <v>0</v>
      </c>
      <c r="G2047" s="1">
        <f t="shared" si="751"/>
        <v>786</v>
      </c>
      <c r="H2047" s="2">
        <f t="shared" si="752"/>
        <v>5.9464366772582843E-2</v>
      </c>
      <c r="I2047" s="2"/>
      <c r="J2047" s="2">
        <f t="shared" si="754"/>
        <v>0.5167952791647753</v>
      </c>
      <c r="K2047" s="2">
        <f t="shared" si="755"/>
        <v>0.45733091239219248</v>
      </c>
      <c r="L2047" s="2">
        <f t="shared" si="756"/>
        <v>0</v>
      </c>
      <c r="M2047" s="2">
        <f t="shared" si="757"/>
        <v>2.587380844303222E-2</v>
      </c>
      <c r="N2047" s="59">
        <f>SUMIF(Town!$AO$417:$AO$662,$AV2047,Town!N$417:N$662)</f>
        <v>6831</v>
      </c>
      <c r="O2047" s="59">
        <f>SUMIF(Town!$AO$417:$AO$662,$AV2047,Town!O$417:O$662)</f>
        <v>6045</v>
      </c>
      <c r="P2047" s="59"/>
      <c r="Q2047" s="59"/>
      <c r="R2047" s="59"/>
      <c r="S2047" s="59"/>
      <c r="T2047" s="59"/>
      <c r="U2047" s="59"/>
      <c r="V2047" s="59"/>
      <c r="W2047" s="59"/>
      <c r="X2047" s="59"/>
      <c r="Y2047" s="59">
        <f>SUMIF(Town!$AO$417:$AO$662,$AV2047,Town!Y$417:Y$662)</f>
        <v>9</v>
      </c>
      <c r="Z2047" s="59"/>
      <c r="AA2047" s="59">
        <f>SUMIF(Town!$AO$417:$AO$662,$AV2047,Town!AA$417:AA$662)</f>
        <v>260</v>
      </c>
      <c r="AB2047" s="59">
        <f>SUMIF(Town!$AO$417:$AO$662,$AV2047,Town!AB$417:AB$662)</f>
        <v>73</v>
      </c>
      <c r="AC2047" s="59"/>
      <c r="AD2047" s="59"/>
      <c r="AE2047" s="59">
        <f>SUMIF(Town!$AO$417:$AO$662,$AV2047,Town!AE$417:AE$662)</f>
        <v>0</v>
      </c>
      <c r="AG2047" s="7">
        <f>IF(Q2047&gt;0,RANK(Q2047,(N2047:P2047,Q2047:AE2047)),0)</f>
        <v>0</v>
      </c>
      <c r="AH2047" s="7">
        <f>IF(R2047&gt;0,RANK(R2047,(N2047:P2047,Q2047:AE2047)),0)</f>
        <v>0</v>
      </c>
      <c r="AI2047" s="7">
        <f>IF(T2047&gt;0,RANK(T2047,(N2047:P2047,Q2047:AE2047)),0)</f>
        <v>0</v>
      </c>
      <c r="AJ2047" s="7">
        <f>IF(S2047&gt;0,RANK(S2047,(N2047:P2047,Q2047:AE2047)),0)</f>
        <v>0</v>
      </c>
      <c r="AK2047" s="2">
        <f t="shared" si="758"/>
        <v>0</v>
      </c>
      <c r="AL2047" s="2">
        <f t="shared" si="759"/>
        <v>0</v>
      </c>
      <c r="AM2047" s="2">
        <f t="shared" si="760"/>
        <v>0</v>
      </c>
      <c r="AN2047" s="2">
        <f t="shared" si="761"/>
        <v>0</v>
      </c>
      <c r="AP2047" t="s">
        <v>1753</v>
      </c>
      <c r="AQ2047" t="s">
        <v>357</v>
      </c>
      <c r="AR2047">
        <v>1</v>
      </c>
      <c r="AT2047" s="97">
        <v>50</v>
      </c>
      <c r="AU2047" s="99">
        <v>17</v>
      </c>
      <c r="AV2047" s="103">
        <f t="shared" si="750"/>
        <v>50017</v>
      </c>
      <c r="AX2047" s="7" t="s">
        <v>1370</v>
      </c>
    </row>
    <row r="2048" spans="1:50" hidden="1" outlineLevel="1">
      <c r="A2048" t="s">
        <v>1707</v>
      </c>
      <c r="B2048" t="s">
        <v>357</v>
      </c>
      <c r="C2048" s="1">
        <f t="shared" si="753"/>
        <v>11400</v>
      </c>
      <c r="D2048" s="7">
        <f>IF(N2048&gt;0, RANK(N2048,(N2048:P2048,Q2048:AE2048)),0)</f>
        <v>1</v>
      </c>
      <c r="E2048" s="7">
        <f>IF(O2048&gt;0,RANK(O2048,(N2048:P2048,Q2048:AE2048)),0)</f>
        <v>2</v>
      </c>
      <c r="F2048" s="7">
        <f>IF(P2048&gt;0,RANK(P2048,(N2048:P2048,Q2048:AE2048)),0)</f>
        <v>0</v>
      </c>
      <c r="G2048" s="1">
        <f t="shared" si="751"/>
        <v>1230</v>
      </c>
      <c r="H2048" s="2">
        <f t="shared" si="752"/>
        <v>0.10789473684210527</v>
      </c>
      <c r="I2048" s="2"/>
      <c r="J2048" s="2">
        <f t="shared" si="754"/>
        <v>0.54131578947368419</v>
      </c>
      <c r="K2048" s="2">
        <f t="shared" si="755"/>
        <v>0.43342105263157893</v>
      </c>
      <c r="L2048" s="2">
        <f t="shared" si="756"/>
        <v>0</v>
      </c>
      <c r="M2048" s="2">
        <f t="shared" si="757"/>
        <v>2.5263157894736876E-2</v>
      </c>
      <c r="N2048" s="59">
        <f>SUMIF(Town!$AO$417:$AO$662,$AV2048,Town!N$417:N$662)</f>
        <v>6171</v>
      </c>
      <c r="O2048" s="59">
        <f>SUMIF(Town!$AO$417:$AO$662,$AV2048,Town!O$417:O$662)</f>
        <v>4941</v>
      </c>
      <c r="P2048" s="59"/>
      <c r="Q2048" s="59"/>
      <c r="R2048" s="59"/>
      <c r="S2048" s="59"/>
      <c r="T2048" s="59"/>
      <c r="U2048" s="59"/>
      <c r="V2048" s="59"/>
      <c r="W2048" s="59"/>
      <c r="X2048" s="59"/>
      <c r="Y2048" s="59">
        <f>SUMIF(Town!$AO$417:$AO$662,$AV2048,Town!Y$417:Y$662)</f>
        <v>2</v>
      </c>
      <c r="Z2048" s="59"/>
      <c r="AA2048" s="59">
        <f>SUMIF(Town!$AO$417:$AO$662,$AV2048,Town!AA$417:AA$662)</f>
        <v>200</v>
      </c>
      <c r="AB2048" s="59">
        <f>SUMIF(Town!$AO$417:$AO$662,$AV2048,Town!AB$417:AB$662)</f>
        <v>86</v>
      </c>
      <c r="AC2048" s="59"/>
      <c r="AD2048" s="59"/>
      <c r="AE2048" s="59">
        <f>SUMIF(Town!$AO$417:$AO$662,$AV2048,Town!AE$417:AE$662)</f>
        <v>0</v>
      </c>
      <c r="AG2048" s="7">
        <f>IF(Q2048&gt;0,RANK(Q2048,(N2048:P2048,Q2048:AE2048)),0)</f>
        <v>0</v>
      </c>
      <c r="AH2048" s="7">
        <f>IF(R2048&gt;0,RANK(R2048,(N2048:P2048,Q2048:AE2048)),0)</f>
        <v>0</v>
      </c>
      <c r="AI2048" s="7">
        <f>IF(T2048&gt;0,RANK(T2048,(N2048:P2048,Q2048:AE2048)),0)</f>
        <v>0</v>
      </c>
      <c r="AJ2048" s="7">
        <f>IF(S2048&gt;0,RANK(S2048,(N2048:P2048,Q2048:AE2048)),0)</f>
        <v>0</v>
      </c>
      <c r="AK2048" s="2">
        <f t="shared" si="758"/>
        <v>0</v>
      </c>
      <c r="AL2048" s="2">
        <f t="shared" si="759"/>
        <v>0</v>
      </c>
      <c r="AM2048" s="2">
        <f t="shared" si="760"/>
        <v>0</v>
      </c>
      <c r="AN2048" s="2">
        <f t="shared" si="761"/>
        <v>0</v>
      </c>
      <c r="AP2048" t="s">
        <v>1707</v>
      </c>
      <c r="AQ2048" t="s">
        <v>357</v>
      </c>
      <c r="AR2048">
        <v>1</v>
      </c>
      <c r="AT2048" s="97">
        <v>50</v>
      </c>
      <c r="AU2048" s="99">
        <v>19</v>
      </c>
      <c r="AV2048" s="103">
        <f t="shared" si="750"/>
        <v>50019</v>
      </c>
      <c r="AX2048" s="7" t="s">
        <v>1370</v>
      </c>
    </row>
    <row r="2049" spans="1:50" hidden="1" outlineLevel="1">
      <c r="A2049" t="s">
        <v>1384</v>
      </c>
      <c r="B2049" t="s">
        <v>357</v>
      </c>
      <c r="C2049" s="1">
        <f t="shared" si="753"/>
        <v>30747</v>
      </c>
      <c r="D2049" s="7">
        <f>IF(N2049&gt;0, RANK(N2049,(N2049:P2049,Q2049:AE2049)),0)</f>
        <v>1</v>
      </c>
      <c r="E2049" s="7">
        <f>IF(O2049&gt;0,RANK(O2049,(N2049:P2049,Q2049:AE2049)),0)</f>
        <v>2</v>
      </c>
      <c r="F2049" s="7">
        <f>IF(P2049&gt;0,RANK(P2049,(N2049:P2049,Q2049:AE2049)),0)</f>
        <v>0</v>
      </c>
      <c r="G2049" s="1">
        <f t="shared" si="751"/>
        <v>121</v>
      </c>
      <c r="H2049" s="2">
        <f t="shared" si="752"/>
        <v>3.9353432855237912E-3</v>
      </c>
      <c r="I2049" s="2"/>
      <c r="J2049" s="2">
        <f t="shared" si="754"/>
        <v>0.49003154779328062</v>
      </c>
      <c r="K2049" s="2">
        <f t="shared" si="755"/>
        <v>0.48609620450775687</v>
      </c>
      <c r="L2049" s="2">
        <f t="shared" si="756"/>
        <v>0</v>
      </c>
      <c r="M2049" s="2">
        <f t="shared" si="757"/>
        <v>2.3872247698962512E-2</v>
      </c>
      <c r="N2049" s="59">
        <f>SUMIF(Town!$AO$417:$AO$662,$AV2049,Town!N$417:N$662)</f>
        <v>15067</v>
      </c>
      <c r="O2049" s="59">
        <f>SUMIF(Town!$AO$417:$AO$662,$AV2049,Town!O$417:O$662)</f>
        <v>14946</v>
      </c>
      <c r="P2049" s="59"/>
      <c r="Q2049" s="59"/>
      <c r="R2049" s="59"/>
      <c r="S2049" s="59"/>
      <c r="T2049" s="59"/>
      <c r="U2049" s="59"/>
      <c r="V2049" s="59"/>
      <c r="W2049" s="59"/>
      <c r="X2049" s="59"/>
      <c r="Y2049" s="59">
        <f>SUMIF(Town!$AO$417:$AO$662,$AV2049,Town!Y$417:Y$662)</f>
        <v>17</v>
      </c>
      <c r="Z2049" s="59"/>
      <c r="AA2049" s="59">
        <f>SUMIF(Town!$AO$417:$AO$662,$AV2049,Town!AA$417:AA$662)</f>
        <v>463</v>
      </c>
      <c r="AB2049" s="59">
        <f>SUMIF(Town!$AO$417:$AO$662,$AV2049,Town!AB$417:AB$662)</f>
        <v>254</v>
      </c>
      <c r="AC2049" s="59"/>
      <c r="AD2049" s="59"/>
      <c r="AE2049" s="59">
        <f>SUMIF(Town!$AO$417:$AO$662,$AV2049,Town!AE$417:AE$662)</f>
        <v>0</v>
      </c>
      <c r="AG2049" s="7">
        <f>IF(Q2049&gt;0,RANK(Q2049,(N2049:P2049,Q2049:AE2049)),0)</f>
        <v>0</v>
      </c>
      <c r="AH2049" s="7">
        <f>IF(R2049&gt;0,RANK(R2049,(N2049:P2049,Q2049:AE2049)),0)</f>
        <v>0</v>
      </c>
      <c r="AI2049" s="7">
        <f>IF(T2049&gt;0,RANK(T2049,(N2049:P2049,Q2049:AE2049)),0)</f>
        <v>0</v>
      </c>
      <c r="AJ2049" s="7">
        <f>IF(S2049&gt;0,RANK(S2049,(N2049:P2049,Q2049:AE2049)),0)</f>
        <v>0</v>
      </c>
      <c r="AK2049" s="2">
        <f t="shared" si="758"/>
        <v>0</v>
      </c>
      <c r="AL2049" s="2">
        <f t="shared" si="759"/>
        <v>0</v>
      </c>
      <c r="AM2049" s="2">
        <f t="shared" si="760"/>
        <v>0</v>
      </c>
      <c r="AN2049" s="2">
        <f t="shared" si="761"/>
        <v>0</v>
      </c>
      <c r="AP2049" t="s">
        <v>1384</v>
      </c>
      <c r="AQ2049" t="s">
        <v>357</v>
      </c>
      <c r="AR2049">
        <v>1</v>
      </c>
      <c r="AT2049" s="97">
        <v>50</v>
      </c>
      <c r="AU2049" s="99">
        <v>21</v>
      </c>
      <c r="AV2049" s="103">
        <f>1000*AT2049+AU2049</f>
        <v>50021</v>
      </c>
      <c r="AX2049" s="7" t="s">
        <v>1370</v>
      </c>
    </row>
    <row r="2050" spans="1:50" hidden="1" outlineLevel="1">
      <c r="A2050" t="s">
        <v>2040</v>
      </c>
      <c r="B2050" t="s">
        <v>357</v>
      </c>
      <c r="C2050" s="1">
        <f t="shared" si="753"/>
        <v>29012</v>
      </c>
      <c r="D2050" s="7">
        <f>IF(N2050&gt;0, RANK(N2050,(N2050:P2050,Q2050:AE2050)),0)</f>
        <v>1</v>
      </c>
      <c r="E2050" s="7">
        <f>IF(O2050&gt;0,RANK(O2050,(N2050:P2050,Q2050:AE2050)),0)</f>
        <v>2</v>
      </c>
      <c r="F2050" s="7">
        <f>IF(P2050&gt;0,RANK(P2050,(N2050:P2050,Q2050:AE2050)),0)</f>
        <v>0</v>
      </c>
      <c r="G2050" s="1">
        <f t="shared" si="751"/>
        <v>2782</v>
      </c>
      <c r="H2050" s="2">
        <f t="shared" si="752"/>
        <v>9.5891355301254658E-2</v>
      </c>
      <c r="I2050" s="2"/>
      <c r="J2050" s="2">
        <f t="shared" si="754"/>
        <v>0.53688129050048261</v>
      </c>
      <c r="K2050" s="2">
        <f t="shared" si="755"/>
        <v>0.44098993519922791</v>
      </c>
      <c r="L2050" s="2">
        <f t="shared" si="756"/>
        <v>0</v>
      </c>
      <c r="M2050" s="2">
        <f t="shared" si="757"/>
        <v>2.2128774300289478E-2</v>
      </c>
      <c r="N2050" s="59">
        <f>SUMIF(Town!$AO$417:$AO$662,$AV2050,Town!N$417:N$662)</f>
        <v>15576</v>
      </c>
      <c r="O2050" s="59">
        <f>SUMIF(Town!$AO$417:$AO$662,$AV2050,Town!O$417:O$662)</f>
        <v>12794</v>
      </c>
      <c r="P2050" s="59"/>
      <c r="Q2050" s="59"/>
      <c r="R2050" s="59"/>
      <c r="S2050" s="59"/>
      <c r="T2050" s="59"/>
      <c r="U2050" s="59"/>
      <c r="V2050" s="59"/>
      <c r="W2050" s="59"/>
      <c r="X2050" s="59"/>
      <c r="Y2050" s="59">
        <f>SUMIF(Town!$AO$417:$AO$662,$AV2050,Town!Y$417:Y$662)</f>
        <v>13</v>
      </c>
      <c r="Z2050" s="59"/>
      <c r="AA2050" s="59">
        <f>SUMIF(Town!$AO$417:$AO$662,$AV2050,Town!AA$417:AA$662)</f>
        <v>451</v>
      </c>
      <c r="AB2050" s="59">
        <f>SUMIF(Town!$AO$417:$AO$662,$AV2050,Town!AB$417:AB$662)</f>
        <v>178</v>
      </c>
      <c r="AC2050" s="59"/>
      <c r="AD2050" s="59"/>
      <c r="AE2050" s="59">
        <f>SUMIF(Town!$AO$417:$AO$662,$AV2050,Town!AE$417:AE$662)</f>
        <v>0</v>
      </c>
      <c r="AG2050" s="7">
        <f>IF(Q2050&gt;0,RANK(Q2050,(N2050:P2050,Q2050:AE2050)),0)</f>
        <v>0</v>
      </c>
      <c r="AH2050" s="7">
        <f>IF(R2050&gt;0,RANK(R2050,(N2050:P2050,Q2050:AE2050)),0)</f>
        <v>0</v>
      </c>
      <c r="AI2050" s="7">
        <f>IF(T2050&gt;0,RANK(T2050,(N2050:P2050,Q2050:AE2050)),0)</f>
        <v>0</v>
      </c>
      <c r="AJ2050" s="7">
        <f>IF(S2050&gt;0,RANK(S2050,(N2050:P2050,Q2050:AE2050)),0)</f>
        <v>0</v>
      </c>
      <c r="AK2050" s="2">
        <f t="shared" si="758"/>
        <v>0</v>
      </c>
      <c r="AL2050" s="2">
        <f t="shared" si="759"/>
        <v>0</v>
      </c>
      <c r="AM2050" s="2">
        <f t="shared" si="760"/>
        <v>0</v>
      </c>
      <c r="AN2050" s="2">
        <f t="shared" si="761"/>
        <v>0</v>
      </c>
      <c r="AP2050" t="s">
        <v>2040</v>
      </c>
      <c r="AQ2050" t="s">
        <v>357</v>
      </c>
      <c r="AR2050">
        <v>1</v>
      </c>
      <c r="AT2050" s="97">
        <v>50</v>
      </c>
      <c r="AU2050" s="99">
        <v>23</v>
      </c>
      <c r="AV2050" s="103">
        <f>1000*AT2050+AU2050</f>
        <v>50023</v>
      </c>
      <c r="AX2050" s="7" t="s">
        <v>1370</v>
      </c>
    </row>
    <row r="2051" spans="1:50" hidden="1" outlineLevel="1">
      <c r="A2051" t="s">
        <v>1373</v>
      </c>
      <c r="B2051" t="s">
        <v>357</v>
      </c>
      <c r="C2051" s="1">
        <f t="shared" si="753"/>
        <v>21011</v>
      </c>
      <c r="D2051" s="7">
        <f>IF(N2051&gt;0, RANK(N2051,(N2051:P2051,Q2051:AE2051)),0)</f>
        <v>1</v>
      </c>
      <c r="E2051" s="7">
        <f>IF(O2051&gt;0,RANK(O2051,(N2051:P2051,Q2051:AE2051)),0)</f>
        <v>2</v>
      </c>
      <c r="F2051" s="7">
        <f>IF(P2051&gt;0,RANK(P2051,(N2051:P2051,Q2051:AE2051)),0)</f>
        <v>0</v>
      </c>
      <c r="G2051" s="1">
        <f t="shared" si="751"/>
        <v>3244</v>
      </c>
      <c r="H2051" s="2">
        <f t="shared" si="752"/>
        <v>0.15439531673885107</v>
      </c>
      <c r="I2051" s="2"/>
      <c r="J2051" s="2">
        <f t="shared" si="754"/>
        <v>0.55094950264147347</v>
      </c>
      <c r="K2051" s="2">
        <f t="shared" si="755"/>
        <v>0.39655418590262242</v>
      </c>
      <c r="L2051" s="2">
        <f t="shared" si="756"/>
        <v>0</v>
      </c>
      <c r="M2051" s="2">
        <f t="shared" si="757"/>
        <v>5.249631145590411E-2</v>
      </c>
      <c r="N2051" s="59">
        <f>SUMIF(Town!$AO$417:$AO$662,$AV2051,Town!N$417:N$662)</f>
        <v>11576</v>
      </c>
      <c r="O2051" s="59">
        <f>SUMIF(Town!$AO$417:$AO$662,$AV2051,Town!O$417:O$662)</f>
        <v>8332</v>
      </c>
      <c r="P2051" s="59"/>
      <c r="Q2051" s="59"/>
      <c r="R2051" s="59"/>
      <c r="S2051" s="59"/>
      <c r="T2051" s="59"/>
      <c r="U2051" s="59"/>
      <c r="V2051" s="59"/>
      <c r="W2051" s="59"/>
      <c r="X2051" s="59"/>
      <c r="Y2051" s="59">
        <f>SUMIF(Town!$AO$417:$AO$662,$AV2051,Town!Y$417:Y$662)</f>
        <v>19</v>
      </c>
      <c r="Z2051" s="59"/>
      <c r="AA2051" s="59">
        <f>SUMIF(Town!$AO$417:$AO$662,$AV2051,Town!AA$417:AA$662)</f>
        <v>844</v>
      </c>
      <c r="AB2051" s="59">
        <f>SUMIF(Town!$AO$417:$AO$662,$AV2051,Town!AB$417:AB$662)</f>
        <v>240</v>
      </c>
      <c r="AC2051" s="59"/>
      <c r="AD2051" s="59"/>
      <c r="AE2051" s="59">
        <f>SUMIF(Town!$AO$417:$AO$662,$AV2051,Town!AE$417:AE$662)</f>
        <v>0</v>
      </c>
      <c r="AG2051" s="7">
        <f>IF(Q2051&gt;0,RANK(Q2051,(N2051:P2051,Q2051:AE2051)),0)</f>
        <v>0</v>
      </c>
      <c r="AH2051" s="7">
        <f>IF(R2051&gt;0,RANK(R2051,(N2051:P2051,Q2051:AE2051)),0)</f>
        <v>0</v>
      </c>
      <c r="AI2051" s="7">
        <f>IF(T2051&gt;0,RANK(T2051,(N2051:P2051,Q2051:AE2051)),0)</f>
        <v>0</v>
      </c>
      <c r="AJ2051" s="7">
        <f>IF(S2051&gt;0,RANK(S2051,(N2051:P2051,Q2051:AE2051)),0)</f>
        <v>0</v>
      </c>
      <c r="AK2051" s="2">
        <f t="shared" si="758"/>
        <v>0</v>
      </c>
      <c r="AL2051" s="2">
        <f t="shared" si="759"/>
        <v>0</v>
      </c>
      <c r="AM2051" s="2">
        <f t="shared" si="760"/>
        <v>0</v>
      </c>
      <c r="AN2051" s="2">
        <f t="shared" si="761"/>
        <v>0</v>
      </c>
      <c r="AP2051" t="s">
        <v>1373</v>
      </c>
      <c r="AQ2051" t="s">
        <v>357</v>
      </c>
      <c r="AR2051">
        <v>1</v>
      </c>
      <c r="AT2051" s="97">
        <v>50</v>
      </c>
      <c r="AU2051" s="99">
        <v>25</v>
      </c>
      <c r="AV2051" s="103">
        <f>1000*AT2051+AU2051</f>
        <v>50025</v>
      </c>
      <c r="AX2051" s="7" t="s">
        <v>1370</v>
      </c>
    </row>
    <row r="2052" spans="1:50" hidden="1" outlineLevel="1">
      <c r="A2052" t="s">
        <v>747</v>
      </c>
      <c r="B2052" t="s">
        <v>357</v>
      </c>
      <c r="C2052" s="1">
        <f t="shared" si="753"/>
        <v>28772</v>
      </c>
      <c r="D2052" s="7">
        <f>IF(N2052&gt;0, RANK(N2052,(N2052:P2052,Q2052:AE2052)),0)</f>
        <v>1</v>
      </c>
      <c r="E2052" s="7">
        <f>IF(O2052&gt;0,RANK(O2052,(N2052:P2052,Q2052:AE2052)),0)</f>
        <v>2</v>
      </c>
      <c r="F2052" s="7">
        <f>IF(P2052&gt;0,RANK(P2052,(N2052:P2052,Q2052:AE2052)),0)</f>
        <v>0</v>
      </c>
      <c r="G2052" s="1">
        <f t="shared" si="751"/>
        <v>2109</v>
      </c>
      <c r="H2052" s="2">
        <f t="shared" si="752"/>
        <v>7.33004309745586E-2</v>
      </c>
      <c r="I2052" s="2"/>
      <c r="J2052" s="2">
        <f t="shared" si="754"/>
        <v>0.52286945641595994</v>
      </c>
      <c r="K2052" s="2">
        <f t="shared" si="755"/>
        <v>0.44956902544140137</v>
      </c>
      <c r="L2052" s="2">
        <f t="shared" si="756"/>
        <v>0</v>
      </c>
      <c r="M2052" s="2">
        <f t="shared" si="757"/>
        <v>2.7561518142638686E-2</v>
      </c>
      <c r="N2052" s="59">
        <f>SUMIF(Town!$AO$417:$AO$662,$AV2052,Town!N$417:N$662)</f>
        <v>15044</v>
      </c>
      <c r="O2052" s="59">
        <f>SUMIF(Town!$AO$417:$AO$662,$AV2052,Town!O$417:O$662)</f>
        <v>12935</v>
      </c>
      <c r="P2052" s="59"/>
      <c r="Q2052" s="59"/>
      <c r="R2052" s="59"/>
      <c r="S2052" s="59"/>
      <c r="T2052" s="59"/>
      <c r="U2052" s="59"/>
      <c r="V2052" s="59"/>
      <c r="W2052" s="59"/>
      <c r="X2052" s="59"/>
      <c r="Y2052" s="59">
        <f>SUMIF(Town!$AO$417:$AO$662,$AV2052,Town!Y$417:Y$662)</f>
        <v>19</v>
      </c>
      <c r="Z2052" s="59"/>
      <c r="AA2052" s="59">
        <f>SUMIF(Town!$AO$417:$AO$662,$AV2052,Town!AA$417:AA$662)</f>
        <v>582</v>
      </c>
      <c r="AB2052" s="59">
        <f>SUMIF(Town!$AO$417:$AO$662,$AV2052,Town!AB$417:AB$662)</f>
        <v>192</v>
      </c>
      <c r="AC2052" s="59"/>
      <c r="AD2052" s="59"/>
      <c r="AE2052" s="59">
        <f>SUMIF(Town!$AO$417:$AO$662,$AV2052,Town!AE$417:AE$662)</f>
        <v>0</v>
      </c>
      <c r="AG2052" s="7">
        <f>IF(Q2052&gt;0,RANK(Q2052,(N2052:P2052,Q2052:AE2052)),0)</f>
        <v>0</v>
      </c>
      <c r="AH2052" s="7">
        <f>IF(R2052&gt;0,RANK(R2052,(N2052:P2052,Q2052:AE2052)),0)</f>
        <v>0</v>
      </c>
      <c r="AI2052" s="7">
        <f>IF(T2052&gt;0,RANK(T2052,(N2052:P2052,Q2052:AE2052)),0)</f>
        <v>0</v>
      </c>
      <c r="AJ2052" s="7">
        <f>IF(S2052&gt;0,RANK(S2052,(N2052:P2052,Q2052:AE2052)),0)</f>
        <v>0</v>
      </c>
      <c r="AK2052" s="2">
        <f t="shared" si="758"/>
        <v>0</v>
      </c>
      <c r="AL2052" s="2">
        <f t="shared" si="759"/>
        <v>0</v>
      </c>
      <c r="AM2052" s="2">
        <f t="shared" si="760"/>
        <v>0</v>
      </c>
      <c r="AN2052" s="2">
        <f t="shared" si="761"/>
        <v>0</v>
      </c>
      <c r="AP2052" t="s">
        <v>747</v>
      </c>
      <c r="AQ2052" t="s">
        <v>357</v>
      </c>
      <c r="AR2052">
        <v>1</v>
      </c>
      <c r="AT2052" s="97">
        <v>50</v>
      </c>
      <c r="AU2052" s="99">
        <v>27</v>
      </c>
      <c r="AV2052" s="103">
        <f>1000*AT2052+AU2052</f>
        <v>50027</v>
      </c>
      <c r="AX2052" s="7" t="s">
        <v>1370</v>
      </c>
    </row>
    <row r="2053" spans="1:50" collapsed="1">
      <c r="A2053" t="s">
        <v>858</v>
      </c>
      <c r="B2053" t="s">
        <v>1894</v>
      </c>
      <c r="C2053" s="1">
        <f t="shared" si="753"/>
        <v>285739</v>
      </c>
      <c r="D2053" s="7">
        <f>IF(N2053&gt;0, RANK(N2053,(N2053:P2053,Q2053:AE2053)),0)</f>
        <v>1</v>
      </c>
      <c r="E2053" s="7">
        <f>IF(O2053&gt;0,RANK(O2053,(N2053:P2053,Q2053:AE2053)),0)</f>
        <v>2</v>
      </c>
      <c r="F2053" s="7">
        <f>IF(P2053&gt;0,RANK(P2053,(N2053:P2053,Q2053:AE2053)),0)</f>
        <v>0</v>
      </c>
      <c r="G2053" s="1">
        <f t="shared" si="751"/>
        <v>30908</v>
      </c>
      <c r="H2053" s="2">
        <f t="shared" si="752"/>
        <v>0.10816864341234483</v>
      </c>
      <c r="I2053" s="2"/>
      <c r="J2053" s="2">
        <f t="shared" si="754"/>
        <v>0.54162014985703733</v>
      </c>
      <c r="K2053" s="2">
        <f t="shared" si="755"/>
        <v>0.43345150644469255</v>
      </c>
      <c r="L2053" s="2">
        <f t="shared" si="756"/>
        <v>0</v>
      </c>
      <c r="M2053" s="2">
        <f t="shared" si="757"/>
        <v>2.4928343698270128E-2</v>
      </c>
      <c r="N2053" s="59">
        <f>SUM(N2039:N2052)</f>
        <v>154762</v>
      </c>
      <c r="O2053" s="59">
        <f>SUM(O2039:O2052)</f>
        <v>123854</v>
      </c>
      <c r="P2053" s="59"/>
      <c r="Q2053" s="59"/>
      <c r="R2053" s="59"/>
      <c r="S2053" s="59"/>
      <c r="T2053" s="59"/>
      <c r="U2053" s="59"/>
      <c r="V2053" s="59"/>
      <c r="W2053" s="59"/>
      <c r="X2053" s="59"/>
      <c r="Y2053" s="59">
        <f>SUM(Y2039:Y2052)</f>
        <v>222</v>
      </c>
      <c r="Z2053" s="59"/>
      <c r="AA2053" s="59">
        <f>SUM(AA2039:AA2052)</f>
        <v>5121</v>
      </c>
      <c r="AB2053" s="59">
        <f>SUM(AB2039:AB2052)</f>
        <v>1780</v>
      </c>
      <c r="AC2053" s="59"/>
      <c r="AD2053" s="59"/>
      <c r="AE2053" s="59">
        <f>SUM(AE2039:AE2052)</f>
        <v>0</v>
      </c>
      <c r="AG2053" s="7">
        <f>IF(Q2053&gt;0,RANK(Q2053,(N2053:P2053,Q2053:AE2053)),0)</f>
        <v>0</v>
      </c>
      <c r="AH2053" s="7">
        <f>IF(R2053&gt;0,RANK(R2053,(N2053:P2053,Q2053:AE2053)),0)</f>
        <v>0</v>
      </c>
      <c r="AI2053" s="7">
        <f>IF(T2053&gt;0,RANK(T2053,(N2053:P2053,Q2053:AE2053)),0)</f>
        <v>0</v>
      </c>
      <c r="AJ2053" s="7">
        <f>IF(S2053&gt;0,RANK(S2053,(N2053:P2053,Q2053:AE2053)),0)</f>
        <v>0</v>
      </c>
      <c r="AK2053" s="2">
        <f t="shared" si="758"/>
        <v>0</v>
      </c>
      <c r="AL2053" s="2">
        <f t="shared" si="759"/>
        <v>0</v>
      </c>
      <c r="AM2053" s="2">
        <f t="shared" si="760"/>
        <v>0</v>
      </c>
      <c r="AN2053" s="2">
        <f t="shared" si="761"/>
        <v>0</v>
      </c>
      <c r="AP2053" t="s">
        <v>858</v>
      </c>
      <c r="AQ2053" t="s">
        <v>1894</v>
      </c>
      <c r="AT2053" s="97">
        <v>50</v>
      </c>
      <c r="AU2053" s="99"/>
      <c r="AV2053" s="97">
        <v>50</v>
      </c>
      <c r="AX2053" s="7" t="s">
        <v>2353</v>
      </c>
    </row>
    <row r="2054" spans="1:50">
      <c r="C2054" s="1"/>
      <c r="E2054" s="7"/>
      <c r="F2054" s="7"/>
      <c r="I2054" s="2"/>
      <c r="N2054" s="59"/>
      <c r="O2054" s="59"/>
      <c r="P2054" s="59"/>
      <c r="Q2054" s="59"/>
      <c r="R2054" s="59"/>
      <c r="S2054" s="59"/>
      <c r="T2054" s="59"/>
      <c r="U2054" s="59"/>
      <c r="V2054" s="59"/>
      <c r="W2054" s="59"/>
      <c r="X2054" s="59"/>
      <c r="Y2054" s="59"/>
      <c r="Z2054" s="59"/>
      <c r="AA2054" s="59"/>
      <c r="AB2054" s="59"/>
      <c r="AC2054" s="59"/>
      <c r="AD2054" s="59"/>
      <c r="AE2054" s="59"/>
      <c r="AG2054" s="7"/>
      <c r="AH2054" s="7"/>
      <c r="AI2054" s="7"/>
      <c r="AJ2054" s="7"/>
      <c r="AT2054" s="97"/>
      <c r="AU2054" s="99"/>
      <c r="AV2054" s="103"/>
    </row>
    <row r="2055" spans="1:50" hidden="1" outlineLevel="1">
      <c r="A2055" t="s">
        <v>685</v>
      </c>
      <c r="B2055" t="s">
        <v>1572</v>
      </c>
      <c r="C2055" s="1">
        <f t="shared" ref="C2055:C2094" si="762">SUM(N2055:AE2055)</f>
        <v>4535</v>
      </c>
      <c r="D2055" s="7">
        <f>IF(N2055&gt;0, RANK(N2055,(N2055:P2055,Q2055:AE2055)),0)</f>
        <v>2</v>
      </c>
      <c r="E2055" s="7">
        <f>IF(O2055&gt;0,RANK(O2055,(N2055:P2055,Q2055:AE2055)),0)</f>
        <v>1</v>
      </c>
      <c r="F2055" s="7">
        <f>IF(P2055&gt;0,RANK(P2055,(N2055:P2055,Q2055:AE2055)),0)</f>
        <v>0</v>
      </c>
      <c r="G2055" s="1">
        <f t="shared" ref="G2055:G2071" si="763">IF(C2055&gt;0,MAX(N2055:P2055)-LARGE(N2055:P2055,2),0)</f>
        <v>1223</v>
      </c>
      <c r="H2055" s="2">
        <f t="shared" ref="H2055:H2071" si="764">IF(C2055&gt;0,G2055/C2055,0)</f>
        <v>0.26968026460859978</v>
      </c>
      <c r="I2055" s="2"/>
      <c r="J2055" s="2">
        <f t="shared" ref="J2055:J2094" si="765">IF($C2055=0,"-",N2055/$C2055)</f>
        <v>0.36515986769570014</v>
      </c>
      <c r="K2055" s="2">
        <f t="shared" ref="K2055:K2094" si="766">IF($C2055=0,"-",O2055/$C2055)</f>
        <v>0.63484013230429992</v>
      </c>
      <c r="L2055" s="2">
        <f t="shared" ref="L2055:L2094" si="767">IF($C2055=0,"-",P2055/$C2055)</f>
        <v>0</v>
      </c>
      <c r="M2055" s="2">
        <f t="shared" ref="M2055:M2094" si="768">IF(C2055=0,"-",(1-J2055-K2055-L2055))</f>
        <v>-1.1102230246251565E-16</v>
      </c>
      <c r="N2055" s="59">
        <v>1656</v>
      </c>
      <c r="O2055" s="59">
        <v>2879</v>
      </c>
      <c r="P2055" s="59"/>
      <c r="Q2055" s="59"/>
      <c r="R2055" s="59"/>
      <c r="S2055" s="59"/>
      <c r="T2055" s="59"/>
      <c r="U2055" s="59"/>
      <c r="V2055" s="59"/>
      <c r="W2055" s="59"/>
      <c r="X2055" s="59"/>
      <c r="Y2055" s="59"/>
      <c r="Z2055" s="59"/>
      <c r="AA2055" s="59"/>
      <c r="AB2055" s="59"/>
      <c r="AC2055" s="59"/>
      <c r="AD2055" s="59"/>
      <c r="AE2055" s="59"/>
      <c r="AG2055" s="7">
        <f>IF(Q2055&gt;0,RANK(Q2055,(N2055:P2055,Q2055:AE2055)),0)</f>
        <v>0</v>
      </c>
      <c r="AH2055" s="7">
        <f>IF(R2055&gt;0,RANK(R2055,(N2055:P2055,Q2055:AE2055)),0)</f>
        <v>0</v>
      </c>
      <c r="AI2055" s="7">
        <f>IF(T2055&gt;0,RANK(T2055,(N2055:P2055,Q2055:AE2055)),0)</f>
        <v>0</v>
      </c>
      <c r="AJ2055" s="7">
        <f>IF(S2055&gt;0,RANK(S2055,(N2055:P2055,Q2055:AE2055)),0)</f>
        <v>0</v>
      </c>
      <c r="AK2055" s="2">
        <f t="shared" ref="AK2055:AK2094" si="769">IF($C2055=0,"-",Q2055/$C2055)</f>
        <v>0</v>
      </c>
      <c r="AL2055" s="2">
        <f t="shared" ref="AL2055:AL2094" si="770">IF($C2055=0,"-",R2055/$C2055)</f>
        <v>0</v>
      </c>
      <c r="AM2055" s="2">
        <f t="shared" ref="AM2055:AM2094" si="771">IF($C2055=0,"-",T2055/$C2055)</f>
        <v>0</v>
      </c>
      <c r="AN2055" s="2">
        <f t="shared" ref="AN2055:AN2094" si="772">IF($C2055=0,"-",S2055/$C2055)</f>
        <v>0</v>
      </c>
      <c r="AP2055" t="s">
        <v>685</v>
      </c>
      <c r="AQ2055" t="s">
        <v>1572</v>
      </c>
      <c r="AR2055">
        <v>0</v>
      </c>
      <c r="AT2055" s="97">
        <v>53</v>
      </c>
      <c r="AU2055" s="99">
        <v>1</v>
      </c>
      <c r="AV2055" s="103">
        <f t="shared" ref="AV2055:AV2093" si="773">1000*AT2055+AU2055</f>
        <v>53001</v>
      </c>
      <c r="AX2055" s="7" t="s">
        <v>1370</v>
      </c>
    </row>
    <row r="2056" spans="1:50" hidden="1" outlineLevel="1">
      <c r="A2056" t="s">
        <v>2238</v>
      </c>
      <c r="B2056" t="s">
        <v>1572</v>
      </c>
      <c r="C2056" s="1">
        <f t="shared" si="762"/>
        <v>7389</v>
      </c>
      <c r="D2056" s="7">
        <f>IF(N2056&gt;0, RANK(N2056,(N2056:P2056,Q2056:AE2056)),0)</f>
        <v>2</v>
      </c>
      <c r="E2056" s="7">
        <f>IF(O2056&gt;0,RANK(O2056,(N2056:P2056,Q2056:AE2056)),0)</f>
        <v>1</v>
      </c>
      <c r="F2056" s="7">
        <f>IF(P2056&gt;0,RANK(P2056,(N2056:P2056,Q2056:AE2056)),0)</f>
        <v>0</v>
      </c>
      <c r="G2056" s="1">
        <f t="shared" si="763"/>
        <v>17</v>
      </c>
      <c r="H2056" s="2">
        <f t="shared" si="764"/>
        <v>2.3007172824468804E-3</v>
      </c>
      <c r="I2056" s="2"/>
      <c r="J2056" s="2">
        <f t="shared" si="765"/>
        <v>0.49884964135877657</v>
      </c>
      <c r="K2056" s="2">
        <f t="shared" si="766"/>
        <v>0.50115035864122348</v>
      </c>
      <c r="L2056" s="2">
        <f t="shared" si="767"/>
        <v>0</v>
      </c>
      <c r="M2056" s="2">
        <f t="shared" si="768"/>
        <v>-1.1102230246251565E-16</v>
      </c>
      <c r="N2056" s="59">
        <v>3686</v>
      </c>
      <c r="O2056" s="59">
        <v>3703</v>
      </c>
      <c r="P2056" s="59"/>
      <c r="Q2056" s="59"/>
      <c r="R2056" s="59"/>
      <c r="S2056" s="59"/>
      <c r="T2056" s="59"/>
      <c r="U2056" s="59"/>
      <c r="V2056" s="59"/>
      <c r="W2056" s="59"/>
      <c r="X2056" s="59"/>
      <c r="Y2056" s="59"/>
      <c r="Z2056" s="59"/>
      <c r="AA2056" s="59"/>
      <c r="AB2056" s="59"/>
      <c r="AC2056" s="59"/>
      <c r="AD2056" s="59"/>
      <c r="AE2056" s="59"/>
      <c r="AG2056" s="7">
        <f>IF(Q2056&gt;0,RANK(Q2056,(N2056:P2056,Q2056:AE2056)),0)</f>
        <v>0</v>
      </c>
      <c r="AH2056" s="7">
        <f>IF(R2056&gt;0,RANK(R2056,(N2056:P2056,Q2056:AE2056)),0)</f>
        <v>0</v>
      </c>
      <c r="AI2056" s="7">
        <f>IF(T2056&gt;0,RANK(T2056,(N2056:P2056,Q2056:AE2056)),0)</f>
        <v>0</v>
      </c>
      <c r="AJ2056" s="7">
        <f>IF(S2056&gt;0,RANK(S2056,(N2056:P2056,Q2056:AE2056)),0)</f>
        <v>0</v>
      </c>
      <c r="AK2056" s="2">
        <f t="shared" si="769"/>
        <v>0</v>
      </c>
      <c r="AL2056" s="2">
        <f t="shared" si="770"/>
        <v>0</v>
      </c>
      <c r="AM2056" s="2">
        <f t="shared" si="771"/>
        <v>0</v>
      </c>
      <c r="AN2056" s="2">
        <f t="shared" si="772"/>
        <v>0</v>
      </c>
      <c r="AP2056" t="s">
        <v>2238</v>
      </c>
      <c r="AQ2056" t="s">
        <v>1572</v>
      </c>
      <c r="AR2056">
        <v>5</v>
      </c>
      <c r="AT2056" s="97">
        <v>53</v>
      </c>
      <c r="AU2056" s="99">
        <v>3</v>
      </c>
      <c r="AV2056" s="103">
        <f t="shared" si="773"/>
        <v>53003</v>
      </c>
      <c r="AX2056" s="7" t="s">
        <v>1370</v>
      </c>
    </row>
    <row r="2057" spans="1:50" hidden="1" outlineLevel="1">
      <c r="A2057" t="s">
        <v>451</v>
      </c>
      <c r="B2057" t="s">
        <v>1572</v>
      </c>
      <c r="C2057" s="1">
        <f t="shared" si="762"/>
        <v>51722</v>
      </c>
      <c r="D2057" s="7">
        <f>IF(N2057&gt;0, RANK(N2057,(N2057:P2057,Q2057:AE2057)),0)</f>
        <v>2</v>
      </c>
      <c r="E2057" s="7">
        <f>IF(O2057&gt;0,RANK(O2057,(N2057:P2057,Q2057:AE2057)),0)</f>
        <v>1</v>
      </c>
      <c r="F2057" s="7">
        <f>IF(P2057&gt;0,RANK(P2057,(N2057:P2057,Q2057:AE2057)),0)</f>
        <v>0</v>
      </c>
      <c r="G2057" s="1">
        <f t="shared" si="763"/>
        <v>13362</v>
      </c>
      <c r="H2057" s="2">
        <f t="shared" si="764"/>
        <v>0.25834267816403078</v>
      </c>
      <c r="I2057" s="2"/>
      <c r="J2057" s="2">
        <f t="shared" si="765"/>
        <v>0.37082866091798461</v>
      </c>
      <c r="K2057" s="2">
        <f t="shared" si="766"/>
        <v>0.62917133908201539</v>
      </c>
      <c r="L2057" s="2">
        <f t="shared" si="767"/>
        <v>0</v>
      </c>
      <c r="M2057" s="2">
        <f t="shared" si="768"/>
        <v>0</v>
      </c>
      <c r="N2057" s="59">
        <v>19180</v>
      </c>
      <c r="O2057" s="59">
        <v>32542</v>
      </c>
      <c r="P2057" s="59"/>
      <c r="Q2057" s="59"/>
      <c r="R2057" s="59"/>
      <c r="S2057" s="59"/>
      <c r="T2057" s="59"/>
      <c r="U2057" s="59"/>
      <c r="V2057" s="59"/>
      <c r="W2057" s="59"/>
      <c r="X2057" s="59"/>
      <c r="Y2057" s="59"/>
      <c r="Z2057" s="59"/>
      <c r="AA2057" s="59"/>
      <c r="AB2057" s="59"/>
      <c r="AC2057" s="59"/>
      <c r="AD2057" s="59"/>
      <c r="AE2057" s="59"/>
      <c r="AG2057" s="7">
        <f>IF(Q2057&gt;0,RANK(Q2057,(N2057:P2057,Q2057:AE2057)),0)</f>
        <v>0</v>
      </c>
      <c r="AH2057" s="7">
        <f>IF(R2057&gt;0,RANK(R2057,(N2057:P2057,Q2057:AE2057)),0)</f>
        <v>0</v>
      </c>
      <c r="AI2057" s="7">
        <f>IF(T2057&gt;0,RANK(T2057,(N2057:P2057,Q2057:AE2057)),0)</f>
        <v>0</v>
      </c>
      <c r="AJ2057" s="7">
        <f>IF(S2057&gt;0,RANK(S2057,(N2057:P2057,Q2057:AE2057)),0)</f>
        <v>0</v>
      </c>
      <c r="AK2057" s="2">
        <f t="shared" si="769"/>
        <v>0</v>
      </c>
      <c r="AL2057" s="2">
        <f t="shared" si="770"/>
        <v>0</v>
      </c>
      <c r="AM2057" s="2">
        <f t="shared" si="771"/>
        <v>0</v>
      </c>
      <c r="AN2057" s="2">
        <f t="shared" si="772"/>
        <v>0</v>
      </c>
      <c r="AP2057" t="s">
        <v>451</v>
      </c>
      <c r="AQ2057" t="s">
        <v>1572</v>
      </c>
      <c r="AR2057">
        <v>4</v>
      </c>
      <c r="AT2057" s="97">
        <v>53</v>
      </c>
      <c r="AU2057" s="99">
        <v>5</v>
      </c>
      <c r="AV2057" s="103">
        <f t="shared" si="773"/>
        <v>53005</v>
      </c>
      <c r="AX2057" s="7" t="s">
        <v>1370</v>
      </c>
    </row>
    <row r="2058" spans="1:50" hidden="1" outlineLevel="1">
      <c r="A2058" t="s">
        <v>1883</v>
      </c>
      <c r="B2058" t="s">
        <v>1572</v>
      </c>
      <c r="C2058" s="1">
        <f t="shared" si="762"/>
        <v>22369</v>
      </c>
      <c r="D2058" s="7">
        <f>IF(N2058&gt;0, RANK(N2058,(N2058:P2058,Q2058:AE2058)),0)</f>
        <v>2</v>
      </c>
      <c r="E2058" s="7">
        <f>IF(O2058&gt;0,RANK(O2058,(N2058:P2058,Q2058:AE2058)),0)</f>
        <v>1</v>
      </c>
      <c r="F2058" s="7">
        <f>IF(P2058&gt;0,RANK(P2058,(N2058:P2058,Q2058:AE2058)),0)</f>
        <v>0</v>
      </c>
      <c r="G2058" s="1">
        <f t="shared" si="763"/>
        <v>4021</v>
      </c>
      <c r="H2058" s="2">
        <f t="shared" si="764"/>
        <v>0.1797577003889311</v>
      </c>
      <c r="I2058" s="2"/>
      <c r="J2058" s="2">
        <f t="shared" si="765"/>
        <v>0.41012114980553444</v>
      </c>
      <c r="K2058" s="2">
        <f t="shared" si="766"/>
        <v>0.58987885019446551</v>
      </c>
      <c r="L2058" s="2">
        <f t="shared" si="767"/>
        <v>0</v>
      </c>
      <c r="M2058" s="2">
        <f t="shared" si="768"/>
        <v>1.1102230246251565E-16</v>
      </c>
      <c r="N2058" s="59">
        <v>9174</v>
      </c>
      <c r="O2058" s="59">
        <v>13195</v>
      </c>
      <c r="P2058" s="59"/>
      <c r="Q2058" s="59"/>
      <c r="R2058" s="59"/>
      <c r="S2058" s="59"/>
      <c r="T2058" s="59"/>
      <c r="U2058" s="59"/>
      <c r="V2058" s="59"/>
      <c r="W2058" s="59"/>
      <c r="X2058" s="59"/>
      <c r="Y2058" s="59"/>
      <c r="Z2058" s="59"/>
      <c r="AA2058" s="59"/>
      <c r="AB2058" s="59"/>
      <c r="AC2058" s="59"/>
      <c r="AD2058" s="59"/>
      <c r="AE2058" s="59"/>
      <c r="AG2058" s="7">
        <f>IF(Q2058&gt;0,RANK(Q2058,(N2058:P2058,Q2058:AE2058)),0)</f>
        <v>0</v>
      </c>
      <c r="AH2058" s="7">
        <f>IF(R2058&gt;0,RANK(R2058,(N2058:P2058,Q2058:AE2058)),0)</f>
        <v>0</v>
      </c>
      <c r="AI2058" s="7">
        <f>IF(T2058&gt;0,RANK(T2058,(N2058:P2058,Q2058:AE2058)),0)</f>
        <v>0</v>
      </c>
      <c r="AJ2058" s="7">
        <f>IF(S2058&gt;0,RANK(S2058,(N2058:P2058,Q2058:AE2058)),0)</f>
        <v>0</v>
      </c>
      <c r="AK2058" s="2">
        <f t="shared" si="769"/>
        <v>0</v>
      </c>
      <c r="AL2058" s="2">
        <f t="shared" si="770"/>
        <v>0</v>
      </c>
      <c r="AM2058" s="2">
        <f t="shared" si="771"/>
        <v>0</v>
      </c>
      <c r="AN2058" s="2">
        <f t="shared" si="772"/>
        <v>0</v>
      </c>
      <c r="AP2058" t="s">
        <v>1883</v>
      </c>
      <c r="AQ2058" t="s">
        <v>1572</v>
      </c>
      <c r="AR2058">
        <v>4</v>
      </c>
      <c r="AT2058" s="97">
        <v>53</v>
      </c>
      <c r="AU2058" s="99">
        <v>7</v>
      </c>
      <c r="AV2058" s="103">
        <f t="shared" si="773"/>
        <v>53007</v>
      </c>
      <c r="AX2058" s="7" t="s">
        <v>1370</v>
      </c>
    </row>
    <row r="2059" spans="1:50" hidden="1" outlineLevel="1">
      <c r="A2059" t="s">
        <v>1884</v>
      </c>
      <c r="B2059" t="s">
        <v>1572</v>
      </c>
      <c r="C2059" s="1">
        <f t="shared" si="762"/>
        <v>28164</v>
      </c>
      <c r="D2059" s="7">
        <f>IF(N2059&gt;0, RANK(N2059,(N2059:P2059,Q2059:AE2059)),0)</f>
        <v>2</v>
      </c>
      <c r="E2059" s="7">
        <f>IF(O2059&gt;0,RANK(O2059,(N2059:P2059,Q2059:AE2059)),0)</f>
        <v>1</v>
      </c>
      <c r="F2059" s="7">
        <f>IF(P2059&gt;0,RANK(P2059,(N2059:P2059,Q2059:AE2059)),0)</f>
        <v>0</v>
      </c>
      <c r="G2059" s="1">
        <f t="shared" si="763"/>
        <v>372</v>
      </c>
      <c r="H2059" s="2">
        <f t="shared" si="764"/>
        <v>1.3208351086493396E-2</v>
      </c>
      <c r="I2059" s="2"/>
      <c r="J2059" s="2">
        <f t="shared" si="765"/>
        <v>0.49339582445675328</v>
      </c>
      <c r="K2059" s="2">
        <f t="shared" si="766"/>
        <v>0.50660417554324666</v>
      </c>
      <c r="L2059" s="2">
        <f t="shared" si="767"/>
        <v>0</v>
      </c>
      <c r="M2059" s="2">
        <f t="shared" si="768"/>
        <v>0</v>
      </c>
      <c r="N2059" s="59">
        <v>13896</v>
      </c>
      <c r="O2059" s="59">
        <v>14268</v>
      </c>
      <c r="P2059" s="59"/>
      <c r="Q2059" s="59"/>
      <c r="R2059" s="59"/>
      <c r="S2059" s="59"/>
      <c r="T2059" s="59"/>
      <c r="U2059" s="59"/>
      <c r="V2059" s="59"/>
      <c r="W2059" s="59"/>
      <c r="X2059" s="59"/>
      <c r="Y2059" s="59"/>
      <c r="Z2059" s="59"/>
      <c r="AA2059" s="59"/>
      <c r="AB2059" s="59"/>
      <c r="AC2059" s="59"/>
      <c r="AD2059" s="59"/>
      <c r="AE2059" s="59"/>
      <c r="AG2059" s="7">
        <f>IF(Q2059&gt;0,RANK(Q2059,(N2059:P2059,Q2059:AE2059)),0)</f>
        <v>0</v>
      </c>
      <c r="AH2059" s="7">
        <f>IF(R2059&gt;0,RANK(R2059,(N2059:P2059,Q2059:AE2059)),0)</f>
        <v>0</v>
      </c>
      <c r="AI2059" s="7">
        <f>IF(T2059&gt;0,RANK(T2059,(N2059:P2059,Q2059:AE2059)),0)</f>
        <v>0</v>
      </c>
      <c r="AJ2059" s="7">
        <f>IF(S2059&gt;0,RANK(S2059,(N2059:P2059,Q2059:AE2059)),0)</f>
        <v>0</v>
      </c>
      <c r="AK2059" s="2">
        <f t="shared" si="769"/>
        <v>0</v>
      </c>
      <c r="AL2059" s="2">
        <f t="shared" si="770"/>
        <v>0</v>
      </c>
      <c r="AM2059" s="2">
        <f t="shared" si="771"/>
        <v>0</v>
      </c>
      <c r="AN2059" s="2">
        <f t="shared" si="772"/>
        <v>0</v>
      </c>
      <c r="AP2059" t="s">
        <v>1884</v>
      </c>
      <c r="AQ2059" t="s">
        <v>1572</v>
      </c>
      <c r="AR2059">
        <v>6</v>
      </c>
      <c r="AT2059" s="97">
        <v>53</v>
      </c>
      <c r="AU2059" s="99">
        <v>9</v>
      </c>
      <c r="AV2059" s="103">
        <f t="shared" si="773"/>
        <v>53009</v>
      </c>
      <c r="AX2059" s="7" t="s">
        <v>1370</v>
      </c>
    </row>
    <row r="2060" spans="1:50" hidden="1" outlineLevel="1">
      <c r="A2060" t="s">
        <v>601</v>
      </c>
      <c r="B2060" t="s">
        <v>1572</v>
      </c>
      <c r="C2060" s="1">
        <f t="shared" si="762"/>
        <v>103690</v>
      </c>
      <c r="D2060" s="7">
        <f>IF(N2060&gt;0, RANK(N2060,(N2060:P2060,Q2060:AE2060)),0)</f>
        <v>1</v>
      </c>
      <c r="E2060" s="7">
        <f>IF(O2060&gt;0,RANK(O2060,(N2060:P2060,Q2060:AE2060)),0)</f>
        <v>2</v>
      </c>
      <c r="F2060" s="7">
        <f>IF(P2060&gt;0,RANK(P2060,(N2060:P2060,Q2060:AE2060)),0)</f>
        <v>0</v>
      </c>
      <c r="G2060" s="1">
        <f t="shared" si="763"/>
        <v>11844</v>
      </c>
      <c r="H2060" s="2">
        <f t="shared" si="764"/>
        <v>0.11422509403028257</v>
      </c>
      <c r="I2060" s="2"/>
      <c r="J2060" s="2">
        <f t="shared" si="765"/>
        <v>0.55711254701514124</v>
      </c>
      <c r="K2060" s="2">
        <f t="shared" si="766"/>
        <v>0.44288745298485871</v>
      </c>
      <c r="L2060" s="2">
        <f t="shared" si="767"/>
        <v>0</v>
      </c>
      <c r="M2060" s="2">
        <f t="shared" si="768"/>
        <v>5.5511151231257827E-17</v>
      </c>
      <c r="N2060" s="59">
        <v>57767</v>
      </c>
      <c r="O2060" s="59">
        <v>45923</v>
      </c>
      <c r="P2060" s="59"/>
      <c r="Q2060" s="59"/>
      <c r="R2060" s="59"/>
      <c r="S2060" s="59"/>
      <c r="T2060" s="59"/>
      <c r="U2060" s="59"/>
      <c r="V2060" s="59"/>
      <c r="W2060" s="59"/>
      <c r="X2060" s="59"/>
      <c r="Y2060" s="59"/>
      <c r="Z2060" s="59"/>
      <c r="AA2060" s="59"/>
      <c r="AB2060" s="59"/>
      <c r="AC2060" s="59"/>
      <c r="AD2060" s="59"/>
      <c r="AE2060" s="59"/>
      <c r="AG2060" s="7">
        <f>IF(Q2060&gt;0,RANK(Q2060,(N2060:P2060,Q2060:AE2060)),0)</f>
        <v>0</v>
      </c>
      <c r="AH2060" s="7">
        <f>IF(R2060&gt;0,RANK(R2060,(N2060:P2060,Q2060:AE2060)),0)</f>
        <v>0</v>
      </c>
      <c r="AI2060" s="7">
        <f>IF(T2060&gt;0,RANK(T2060,(N2060:P2060,Q2060:AE2060)),0)</f>
        <v>0</v>
      </c>
      <c r="AJ2060" s="7">
        <f>IF(S2060&gt;0,RANK(S2060,(N2060:P2060,Q2060:AE2060)),0)</f>
        <v>0</v>
      </c>
      <c r="AK2060" s="2">
        <f t="shared" si="769"/>
        <v>0</v>
      </c>
      <c r="AL2060" s="2">
        <f t="shared" si="770"/>
        <v>0</v>
      </c>
      <c r="AM2060" s="2">
        <f t="shared" si="771"/>
        <v>0</v>
      </c>
      <c r="AN2060" s="2">
        <f t="shared" si="772"/>
        <v>0</v>
      </c>
      <c r="AP2060" t="s">
        <v>601</v>
      </c>
      <c r="AQ2060" t="s">
        <v>1572</v>
      </c>
      <c r="AR2060">
        <v>3</v>
      </c>
      <c r="AT2060" s="97">
        <v>53</v>
      </c>
      <c r="AU2060" s="99">
        <v>11</v>
      </c>
      <c r="AV2060" s="103">
        <f t="shared" si="773"/>
        <v>53011</v>
      </c>
      <c r="AX2060" s="7" t="s">
        <v>1370</v>
      </c>
    </row>
    <row r="2061" spans="1:50" hidden="1" outlineLevel="1">
      <c r="A2061" t="s">
        <v>803</v>
      </c>
      <c r="B2061" t="s">
        <v>1572</v>
      </c>
      <c r="C2061" s="1">
        <f t="shared" si="762"/>
        <v>1856</v>
      </c>
      <c r="D2061" s="7">
        <f>IF(N2061&gt;0, RANK(N2061,(N2061:P2061,Q2061:AE2061)),0)</f>
        <v>2</v>
      </c>
      <c r="E2061" s="7">
        <f>IF(O2061&gt;0,RANK(O2061,(N2061:P2061,Q2061:AE2061)),0)</f>
        <v>1</v>
      </c>
      <c r="F2061" s="7">
        <f>IF(P2061&gt;0,RANK(P2061,(N2061:P2061,Q2061:AE2061)),0)</f>
        <v>0</v>
      </c>
      <c r="G2061" s="1">
        <f t="shared" si="763"/>
        <v>400</v>
      </c>
      <c r="H2061" s="2">
        <f t="shared" si="764"/>
        <v>0.21551724137931033</v>
      </c>
      <c r="I2061" s="2"/>
      <c r="J2061" s="2">
        <f t="shared" si="765"/>
        <v>0.39224137931034481</v>
      </c>
      <c r="K2061" s="2">
        <f t="shared" si="766"/>
        <v>0.60775862068965514</v>
      </c>
      <c r="L2061" s="2">
        <f t="shared" si="767"/>
        <v>0</v>
      </c>
      <c r="M2061" s="2">
        <f t="shared" si="768"/>
        <v>1.1102230246251565E-16</v>
      </c>
      <c r="N2061" s="59">
        <v>728</v>
      </c>
      <c r="O2061" s="59">
        <v>1128</v>
      </c>
      <c r="P2061" s="59"/>
      <c r="Q2061" s="59"/>
      <c r="R2061" s="59"/>
      <c r="S2061" s="59"/>
      <c r="T2061" s="59"/>
      <c r="U2061" s="59"/>
      <c r="V2061" s="59"/>
      <c r="W2061" s="59"/>
      <c r="X2061" s="59"/>
      <c r="Y2061" s="59"/>
      <c r="Z2061" s="59"/>
      <c r="AA2061" s="59"/>
      <c r="AB2061" s="59"/>
      <c r="AC2061" s="59"/>
      <c r="AD2061" s="59"/>
      <c r="AE2061" s="59"/>
      <c r="AG2061" s="7">
        <f>IF(Q2061&gt;0,RANK(Q2061,(N2061:P2061,Q2061:AE2061)),0)</f>
        <v>0</v>
      </c>
      <c r="AH2061" s="7">
        <f>IF(R2061&gt;0,RANK(R2061,(N2061:P2061,Q2061:AE2061)),0)</f>
        <v>0</v>
      </c>
      <c r="AI2061" s="7">
        <f>IF(T2061&gt;0,RANK(T2061,(N2061:P2061,Q2061:AE2061)),0)</f>
        <v>0</v>
      </c>
      <c r="AJ2061" s="7">
        <f>IF(S2061&gt;0,RANK(S2061,(N2061:P2061,Q2061:AE2061)),0)</f>
        <v>0</v>
      </c>
      <c r="AK2061" s="2">
        <f t="shared" si="769"/>
        <v>0</v>
      </c>
      <c r="AL2061" s="2">
        <f t="shared" si="770"/>
        <v>0</v>
      </c>
      <c r="AM2061" s="2">
        <f t="shared" si="771"/>
        <v>0</v>
      </c>
      <c r="AN2061" s="2">
        <f t="shared" si="772"/>
        <v>0</v>
      </c>
      <c r="AP2061" t="s">
        <v>803</v>
      </c>
      <c r="AQ2061" t="s">
        <v>1572</v>
      </c>
      <c r="AR2061">
        <v>5</v>
      </c>
      <c r="AT2061" s="97">
        <v>53</v>
      </c>
      <c r="AU2061" s="99">
        <v>13</v>
      </c>
      <c r="AV2061" s="103">
        <f t="shared" si="773"/>
        <v>53013</v>
      </c>
      <c r="AX2061" s="7" t="s">
        <v>1370</v>
      </c>
    </row>
    <row r="2062" spans="1:50" hidden="1" outlineLevel="1">
      <c r="A2062" t="s">
        <v>567</v>
      </c>
      <c r="B2062" t="s">
        <v>1572</v>
      </c>
      <c r="C2062" s="1">
        <f t="shared" si="762"/>
        <v>33412</v>
      </c>
      <c r="D2062" s="7">
        <f>IF(N2062&gt;0, RANK(N2062,(N2062:P2062,Q2062:AE2062)),0)</f>
        <v>1</v>
      </c>
      <c r="E2062" s="7">
        <f>IF(O2062&gt;0,RANK(O2062,(N2062:P2062,Q2062:AE2062)),0)</f>
        <v>2</v>
      </c>
      <c r="F2062" s="7">
        <f>IF(P2062&gt;0,RANK(P2062,(N2062:P2062,Q2062:AE2062)),0)</f>
        <v>0</v>
      </c>
      <c r="G2062" s="1">
        <f t="shared" si="763"/>
        <v>4498</v>
      </c>
      <c r="H2062" s="2">
        <f t="shared" si="764"/>
        <v>0.13462229139231413</v>
      </c>
      <c r="I2062" s="2"/>
      <c r="J2062" s="2">
        <f t="shared" si="765"/>
        <v>0.56731114569615704</v>
      </c>
      <c r="K2062" s="2">
        <f t="shared" si="766"/>
        <v>0.43268885430384291</v>
      </c>
      <c r="L2062" s="2">
        <f t="shared" si="767"/>
        <v>0</v>
      </c>
      <c r="M2062" s="2">
        <f t="shared" si="768"/>
        <v>5.5511151231257827E-17</v>
      </c>
      <c r="N2062" s="59">
        <v>18955</v>
      </c>
      <c r="O2062" s="59">
        <v>14457</v>
      </c>
      <c r="P2062" s="59"/>
      <c r="Q2062" s="59"/>
      <c r="R2062" s="59"/>
      <c r="S2062" s="59"/>
      <c r="T2062" s="59"/>
      <c r="U2062" s="59"/>
      <c r="V2062" s="59"/>
      <c r="W2062" s="59"/>
      <c r="X2062" s="59"/>
      <c r="Y2062" s="59"/>
      <c r="Z2062" s="59"/>
      <c r="AA2062" s="59"/>
      <c r="AB2062" s="59"/>
      <c r="AC2062" s="59"/>
      <c r="AD2062" s="59"/>
      <c r="AE2062" s="59"/>
      <c r="AG2062" s="7">
        <f>IF(Q2062&gt;0,RANK(Q2062,(N2062:P2062,Q2062:AE2062)),0)</f>
        <v>0</v>
      </c>
      <c r="AH2062" s="7">
        <f>IF(R2062&gt;0,RANK(R2062,(N2062:P2062,Q2062:AE2062)),0)</f>
        <v>0</v>
      </c>
      <c r="AI2062" s="7">
        <f>IF(T2062&gt;0,RANK(T2062,(N2062:P2062,Q2062:AE2062)),0)</f>
        <v>0</v>
      </c>
      <c r="AJ2062" s="7">
        <f>IF(S2062&gt;0,RANK(S2062,(N2062:P2062,Q2062:AE2062)),0)</f>
        <v>0</v>
      </c>
      <c r="AK2062" s="2">
        <f t="shared" si="769"/>
        <v>0</v>
      </c>
      <c r="AL2062" s="2">
        <f t="shared" si="770"/>
        <v>0</v>
      </c>
      <c r="AM2062" s="2">
        <f t="shared" si="771"/>
        <v>0</v>
      </c>
      <c r="AN2062" s="2">
        <f t="shared" si="772"/>
        <v>0</v>
      </c>
      <c r="AP2062" t="s">
        <v>567</v>
      </c>
      <c r="AQ2062" t="s">
        <v>1572</v>
      </c>
      <c r="AR2062">
        <v>3</v>
      </c>
      <c r="AT2062" s="97">
        <v>53</v>
      </c>
      <c r="AU2062" s="99">
        <v>15</v>
      </c>
      <c r="AV2062" s="103">
        <f t="shared" si="773"/>
        <v>53015</v>
      </c>
      <c r="AX2062" s="7" t="s">
        <v>1370</v>
      </c>
    </row>
    <row r="2063" spans="1:50" hidden="1" outlineLevel="1">
      <c r="A2063" t="s">
        <v>2236</v>
      </c>
      <c r="B2063" t="s">
        <v>1572</v>
      </c>
      <c r="C2063" s="1">
        <f t="shared" si="762"/>
        <v>10823</v>
      </c>
      <c r="D2063" s="7">
        <f>IF(N2063&gt;0, RANK(N2063,(N2063:P2063,Q2063:AE2063)),0)</f>
        <v>2</v>
      </c>
      <c r="E2063" s="7">
        <f>IF(O2063&gt;0,RANK(O2063,(N2063:P2063,Q2063:AE2063)),0)</f>
        <v>1</v>
      </c>
      <c r="F2063" s="7">
        <f>IF(P2063&gt;0,RANK(P2063,(N2063:P2063,Q2063:AE2063)),0)</f>
        <v>0</v>
      </c>
      <c r="G2063" s="1">
        <f t="shared" si="763"/>
        <v>2009</v>
      </c>
      <c r="H2063" s="2">
        <f t="shared" si="764"/>
        <v>0.18562320983091565</v>
      </c>
      <c r="I2063" s="2"/>
      <c r="J2063" s="2">
        <f t="shared" si="765"/>
        <v>0.40718839508454219</v>
      </c>
      <c r="K2063" s="2">
        <f t="shared" si="766"/>
        <v>0.59281160491545781</v>
      </c>
      <c r="L2063" s="2">
        <f t="shared" si="767"/>
        <v>0</v>
      </c>
      <c r="M2063" s="2">
        <f t="shared" si="768"/>
        <v>0</v>
      </c>
      <c r="N2063" s="59">
        <v>4407</v>
      </c>
      <c r="O2063" s="59">
        <v>6416</v>
      </c>
      <c r="P2063" s="59"/>
      <c r="Q2063" s="59"/>
      <c r="R2063" s="59"/>
      <c r="S2063" s="59"/>
      <c r="T2063" s="59"/>
      <c r="U2063" s="59"/>
      <c r="V2063" s="59"/>
      <c r="W2063" s="59"/>
      <c r="X2063" s="59"/>
      <c r="Y2063" s="59"/>
      <c r="Z2063" s="59"/>
      <c r="AA2063" s="59"/>
      <c r="AB2063" s="59"/>
      <c r="AC2063" s="59"/>
      <c r="AD2063" s="59"/>
      <c r="AE2063" s="59"/>
      <c r="AG2063" s="7">
        <f>IF(Q2063&gt;0,RANK(Q2063,(N2063:P2063,Q2063:AE2063)),0)</f>
        <v>0</v>
      </c>
      <c r="AH2063" s="7">
        <f>IF(R2063&gt;0,RANK(R2063,(N2063:P2063,Q2063:AE2063)),0)</f>
        <v>0</v>
      </c>
      <c r="AI2063" s="7">
        <f>IF(T2063&gt;0,RANK(T2063,(N2063:P2063,Q2063:AE2063)),0)</f>
        <v>0</v>
      </c>
      <c r="AJ2063" s="7">
        <f>IF(S2063&gt;0,RANK(S2063,(N2063:P2063,Q2063:AE2063)),0)</f>
        <v>0</v>
      </c>
      <c r="AK2063" s="2">
        <f t="shared" si="769"/>
        <v>0</v>
      </c>
      <c r="AL2063" s="2">
        <f t="shared" si="770"/>
        <v>0</v>
      </c>
      <c r="AM2063" s="2">
        <f t="shared" si="771"/>
        <v>0</v>
      </c>
      <c r="AN2063" s="2">
        <f t="shared" si="772"/>
        <v>0</v>
      </c>
      <c r="AP2063" t="s">
        <v>2236</v>
      </c>
      <c r="AQ2063" t="s">
        <v>1572</v>
      </c>
      <c r="AR2063">
        <v>4</v>
      </c>
      <c r="AT2063" s="97">
        <v>53</v>
      </c>
      <c r="AU2063" s="99">
        <v>17</v>
      </c>
      <c r="AV2063" s="103">
        <f t="shared" si="773"/>
        <v>53017</v>
      </c>
      <c r="AX2063" s="7" t="s">
        <v>1370</v>
      </c>
    </row>
    <row r="2064" spans="1:50" hidden="1" outlineLevel="1">
      <c r="A2064" t="s">
        <v>1787</v>
      </c>
      <c r="B2064" t="s">
        <v>1572</v>
      </c>
      <c r="C2064" s="1">
        <f t="shared" si="762"/>
        <v>2491</v>
      </c>
      <c r="D2064" s="7">
        <f>IF(N2064&gt;0, RANK(N2064,(N2064:P2064,Q2064:AE2064)),0)</f>
        <v>2</v>
      </c>
      <c r="E2064" s="7">
        <f>IF(O2064&gt;0,RANK(O2064,(N2064:P2064,Q2064:AE2064)),0)</f>
        <v>1</v>
      </c>
      <c r="F2064" s="7">
        <f>IF(P2064&gt;0,RANK(P2064,(N2064:P2064,Q2064:AE2064)),0)</f>
        <v>0</v>
      </c>
      <c r="G2064" s="1">
        <f t="shared" si="763"/>
        <v>65</v>
      </c>
      <c r="H2064" s="2">
        <f t="shared" si="764"/>
        <v>2.6093938177438779E-2</v>
      </c>
      <c r="I2064" s="2"/>
      <c r="J2064" s="2">
        <f t="shared" si="765"/>
        <v>0.48695303091128062</v>
      </c>
      <c r="K2064" s="2">
        <f t="shared" si="766"/>
        <v>0.51304696908871938</v>
      </c>
      <c r="L2064" s="2">
        <f t="shared" si="767"/>
        <v>0</v>
      </c>
      <c r="M2064" s="2">
        <f t="shared" si="768"/>
        <v>0</v>
      </c>
      <c r="N2064" s="59">
        <v>1213</v>
      </c>
      <c r="O2064" s="59">
        <v>1278</v>
      </c>
      <c r="P2064" s="59"/>
      <c r="Q2064" s="59"/>
      <c r="R2064" s="59"/>
      <c r="S2064" s="59"/>
      <c r="T2064" s="59"/>
      <c r="U2064" s="59"/>
      <c r="V2064" s="59"/>
      <c r="W2064" s="59"/>
      <c r="X2064" s="59"/>
      <c r="Y2064" s="59"/>
      <c r="Z2064" s="59"/>
      <c r="AA2064" s="59"/>
      <c r="AB2064" s="59"/>
      <c r="AC2064" s="59"/>
      <c r="AD2064" s="59"/>
      <c r="AE2064" s="59"/>
      <c r="AG2064" s="7">
        <f>IF(Q2064&gt;0,RANK(Q2064,(N2064:P2064,Q2064:AE2064)),0)</f>
        <v>0</v>
      </c>
      <c r="AH2064" s="7">
        <f>IF(R2064&gt;0,RANK(R2064,(N2064:P2064,Q2064:AE2064)),0)</f>
        <v>0</v>
      </c>
      <c r="AI2064" s="7">
        <f>IF(T2064&gt;0,RANK(T2064,(N2064:P2064,Q2064:AE2064)),0)</f>
        <v>0</v>
      </c>
      <c r="AJ2064" s="7">
        <f>IF(S2064&gt;0,RANK(S2064,(N2064:P2064,Q2064:AE2064)),0)</f>
        <v>0</v>
      </c>
      <c r="AK2064" s="2">
        <f t="shared" si="769"/>
        <v>0</v>
      </c>
      <c r="AL2064" s="2">
        <f t="shared" si="770"/>
        <v>0</v>
      </c>
      <c r="AM2064" s="2">
        <f t="shared" si="771"/>
        <v>0</v>
      </c>
      <c r="AN2064" s="2">
        <f t="shared" si="772"/>
        <v>0</v>
      </c>
      <c r="AP2064" t="s">
        <v>1787</v>
      </c>
      <c r="AQ2064" t="s">
        <v>1572</v>
      </c>
      <c r="AR2064">
        <v>5</v>
      </c>
      <c r="AT2064" s="97">
        <v>53</v>
      </c>
      <c r="AU2064" s="99">
        <v>19</v>
      </c>
      <c r="AV2064" s="103">
        <f t="shared" si="773"/>
        <v>53019</v>
      </c>
      <c r="AX2064" s="7" t="s">
        <v>1370</v>
      </c>
    </row>
    <row r="2065" spans="1:50" hidden="1" outlineLevel="1">
      <c r="A2065" t="s">
        <v>1785</v>
      </c>
      <c r="B2065" t="s">
        <v>1572</v>
      </c>
      <c r="C2065" s="1">
        <f t="shared" si="762"/>
        <v>11894</v>
      </c>
      <c r="D2065" s="7">
        <f>IF(N2065&gt;0, RANK(N2065,(N2065:P2065,Q2065:AE2065)),0)</f>
        <v>2</v>
      </c>
      <c r="E2065" s="7">
        <f>IF(O2065&gt;0,RANK(O2065,(N2065:P2065,Q2065:AE2065)),0)</f>
        <v>1</v>
      </c>
      <c r="F2065" s="7">
        <f>IF(P2065&gt;0,RANK(P2065,(N2065:P2065,Q2065:AE2065)),0)</f>
        <v>0</v>
      </c>
      <c r="G2065" s="1">
        <f t="shared" si="763"/>
        <v>2190</v>
      </c>
      <c r="H2065" s="2">
        <f t="shared" si="764"/>
        <v>0.18412645031108121</v>
      </c>
      <c r="I2065" s="2"/>
      <c r="J2065" s="2">
        <f t="shared" si="765"/>
        <v>0.40793677484445939</v>
      </c>
      <c r="K2065" s="2">
        <f t="shared" si="766"/>
        <v>0.59206322515554066</v>
      </c>
      <c r="L2065" s="2">
        <f t="shared" si="767"/>
        <v>0</v>
      </c>
      <c r="M2065" s="2">
        <f t="shared" si="768"/>
        <v>0</v>
      </c>
      <c r="N2065" s="59">
        <v>4852</v>
      </c>
      <c r="O2065" s="59">
        <v>7042</v>
      </c>
      <c r="P2065" s="59"/>
      <c r="Q2065" s="59"/>
      <c r="R2065" s="59"/>
      <c r="S2065" s="59"/>
      <c r="T2065" s="59"/>
      <c r="U2065" s="59"/>
      <c r="V2065" s="59"/>
      <c r="W2065" s="59"/>
      <c r="X2065" s="59"/>
      <c r="Y2065" s="59"/>
      <c r="Z2065" s="59"/>
      <c r="AA2065" s="59"/>
      <c r="AB2065" s="59"/>
      <c r="AC2065" s="59"/>
      <c r="AD2065" s="59"/>
      <c r="AE2065" s="59"/>
      <c r="AG2065" s="7">
        <f>IF(Q2065&gt;0,RANK(Q2065,(N2065:P2065,Q2065:AE2065)),0)</f>
        <v>0</v>
      </c>
      <c r="AH2065" s="7">
        <f>IF(R2065&gt;0,RANK(R2065,(N2065:P2065,Q2065:AE2065)),0)</f>
        <v>0</v>
      </c>
      <c r="AI2065" s="7">
        <f>IF(T2065&gt;0,RANK(T2065,(N2065:P2065,Q2065:AE2065)),0)</f>
        <v>0</v>
      </c>
      <c r="AJ2065" s="7">
        <f>IF(S2065&gt;0,RANK(S2065,(N2065:P2065,Q2065:AE2065)),0)</f>
        <v>0</v>
      </c>
      <c r="AK2065" s="2">
        <f t="shared" si="769"/>
        <v>0</v>
      </c>
      <c r="AL2065" s="2">
        <f t="shared" si="770"/>
        <v>0</v>
      </c>
      <c r="AM2065" s="2">
        <f t="shared" si="771"/>
        <v>0</v>
      </c>
      <c r="AN2065" s="2">
        <f t="shared" si="772"/>
        <v>0</v>
      </c>
      <c r="AP2065" t="s">
        <v>1785</v>
      </c>
      <c r="AQ2065" t="s">
        <v>1572</v>
      </c>
      <c r="AR2065">
        <v>4</v>
      </c>
      <c r="AT2065" s="97">
        <v>53</v>
      </c>
      <c r="AU2065" s="99">
        <v>21</v>
      </c>
      <c r="AV2065" s="103">
        <f t="shared" si="773"/>
        <v>53021</v>
      </c>
      <c r="AX2065" s="7" t="s">
        <v>1370</v>
      </c>
    </row>
    <row r="2066" spans="1:50" hidden="1" outlineLevel="1">
      <c r="A2066" t="s">
        <v>1378</v>
      </c>
      <c r="B2066" t="s">
        <v>1572</v>
      </c>
      <c r="C2066" s="1">
        <f t="shared" si="762"/>
        <v>1290</v>
      </c>
      <c r="D2066" s="7">
        <f>IF(N2066&gt;0, RANK(N2066,(N2066:P2066,Q2066:AE2066)),0)</f>
        <v>2</v>
      </c>
      <c r="E2066" s="7">
        <f>IF(O2066&gt;0,RANK(O2066,(N2066:P2066,Q2066:AE2066)),0)</f>
        <v>1</v>
      </c>
      <c r="F2066" s="7">
        <f>IF(P2066&gt;0,RANK(P2066,(N2066:P2066,Q2066:AE2066)),0)</f>
        <v>0</v>
      </c>
      <c r="G2066" s="1">
        <f t="shared" si="763"/>
        <v>354</v>
      </c>
      <c r="H2066" s="2">
        <f t="shared" si="764"/>
        <v>0.2744186046511628</v>
      </c>
      <c r="I2066" s="2"/>
      <c r="J2066" s="2">
        <f t="shared" si="765"/>
        <v>0.36279069767441863</v>
      </c>
      <c r="K2066" s="2">
        <f t="shared" si="766"/>
        <v>0.63720930232558137</v>
      </c>
      <c r="L2066" s="2">
        <f t="shared" si="767"/>
        <v>0</v>
      </c>
      <c r="M2066" s="2">
        <f t="shared" si="768"/>
        <v>0</v>
      </c>
      <c r="N2066" s="59">
        <v>468</v>
      </c>
      <c r="O2066" s="59">
        <v>822</v>
      </c>
      <c r="P2066" s="59"/>
      <c r="Q2066" s="59"/>
      <c r="R2066" s="59"/>
      <c r="S2066" s="59"/>
      <c r="T2066" s="59"/>
      <c r="U2066" s="59"/>
      <c r="V2066" s="59"/>
      <c r="W2066" s="59"/>
      <c r="X2066" s="59"/>
      <c r="Y2066" s="59"/>
      <c r="Z2066" s="59"/>
      <c r="AA2066" s="59"/>
      <c r="AB2066" s="59"/>
      <c r="AC2066" s="59"/>
      <c r="AD2066" s="59"/>
      <c r="AE2066" s="59"/>
      <c r="AG2066" s="7">
        <f>IF(Q2066&gt;0,RANK(Q2066,(N2066:P2066,Q2066:AE2066)),0)</f>
        <v>0</v>
      </c>
      <c r="AH2066" s="7">
        <f>IF(R2066&gt;0,RANK(R2066,(N2066:P2066,Q2066:AE2066)),0)</f>
        <v>0</v>
      </c>
      <c r="AI2066" s="7">
        <f>IF(T2066&gt;0,RANK(T2066,(N2066:P2066,Q2066:AE2066)),0)</f>
        <v>0</v>
      </c>
      <c r="AJ2066" s="7">
        <f>IF(S2066&gt;0,RANK(S2066,(N2066:P2066,Q2066:AE2066)),0)</f>
        <v>0</v>
      </c>
      <c r="AK2066" s="2">
        <f t="shared" si="769"/>
        <v>0</v>
      </c>
      <c r="AL2066" s="2">
        <f t="shared" si="770"/>
        <v>0</v>
      </c>
      <c r="AM2066" s="2">
        <f t="shared" si="771"/>
        <v>0</v>
      </c>
      <c r="AN2066" s="2">
        <f t="shared" si="772"/>
        <v>0</v>
      </c>
      <c r="AP2066" t="s">
        <v>1378</v>
      </c>
      <c r="AQ2066" t="s">
        <v>1572</v>
      </c>
      <c r="AR2066">
        <v>5</v>
      </c>
      <c r="AT2066" s="97">
        <v>53</v>
      </c>
      <c r="AU2066" s="99">
        <v>23</v>
      </c>
      <c r="AV2066" s="103">
        <f t="shared" si="773"/>
        <v>53023</v>
      </c>
      <c r="AX2066" s="7" t="s">
        <v>1370</v>
      </c>
    </row>
    <row r="2067" spans="1:50" hidden="1" outlineLevel="1">
      <c r="A2067" t="s">
        <v>373</v>
      </c>
      <c r="B2067" t="s">
        <v>1572</v>
      </c>
      <c r="C2067" s="1">
        <f t="shared" si="762"/>
        <v>21226</v>
      </c>
      <c r="D2067" s="7">
        <f>IF(N2067&gt;0, RANK(N2067,(N2067:P2067,Q2067:AE2067)),0)</f>
        <v>2</v>
      </c>
      <c r="E2067" s="7">
        <f>IF(O2067&gt;0,RANK(O2067,(N2067:P2067,Q2067:AE2067)),0)</f>
        <v>1</v>
      </c>
      <c r="F2067" s="7">
        <f>IF(P2067&gt;0,RANK(P2067,(N2067:P2067,Q2067:AE2067)),0)</f>
        <v>0</v>
      </c>
      <c r="G2067" s="1">
        <f t="shared" si="763"/>
        <v>4256</v>
      </c>
      <c r="H2067" s="2">
        <f t="shared" si="764"/>
        <v>0.20050880995006123</v>
      </c>
      <c r="I2067" s="2"/>
      <c r="J2067" s="2">
        <f t="shared" si="765"/>
        <v>0.39974559502496937</v>
      </c>
      <c r="K2067" s="2">
        <f t="shared" si="766"/>
        <v>0.60025440497503058</v>
      </c>
      <c r="L2067" s="2">
        <f t="shared" si="767"/>
        <v>0</v>
      </c>
      <c r="M2067" s="2">
        <f t="shared" si="768"/>
        <v>1.1102230246251565E-16</v>
      </c>
      <c r="N2067" s="59">
        <v>8485</v>
      </c>
      <c r="O2067" s="59">
        <v>12741</v>
      </c>
      <c r="P2067" s="59"/>
      <c r="Q2067" s="59"/>
      <c r="R2067" s="59"/>
      <c r="S2067" s="59"/>
      <c r="T2067" s="59"/>
      <c r="U2067" s="59"/>
      <c r="V2067" s="59"/>
      <c r="W2067" s="59"/>
      <c r="X2067" s="59"/>
      <c r="Y2067" s="59"/>
      <c r="Z2067" s="59"/>
      <c r="AA2067" s="59"/>
      <c r="AB2067" s="59"/>
      <c r="AC2067" s="59"/>
      <c r="AD2067" s="59"/>
      <c r="AE2067" s="59"/>
      <c r="AG2067" s="7">
        <f>IF(Q2067&gt;0,RANK(Q2067,(N2067:P2067,Q2067:AE2067)),0)</f>
        <v>0</v>
      </c>
      <c r="AH2067" s="7">
        <f>IF(R2067&gt;0,RANK(R2067,(N2067:P2067,Q2067:AE2067)),0)</f>
        <v>0</v>
      </c>
      <c r="AI2067" s="7">
        <f>IF(T2067&gt;0,RANK(T2067,(N2067:P2067,Q2067:AE2067)),0)</f>
        <v>0</v>
      </c>
      <c r="AJ2067" s="7">
        <f>IF(S2067&gt;0,RANK(S2067,(N2067:P2067,Q2067:AE2067)),0)</f>
        <v>0</v>
      </c>
      <c r="AK2067" s="2">
        <f t="shared" si="769"/>
        <v>0</v>
      </c>
      <c r="AL2067" s="2">
        <f t="shared" si="770"/>
        <v>0</v>
      </c>
      <c r="AM2067" s="2">
        <f t="shared" si="771"/>
        <v>0</v>
      </c>
      <c r="AN2067" s="2">
        <f t="shared" si="772"/>
        <v>0</v>
      </c>
      <c r="AP2067" t="s">
        <v>373</v>
      </c>
      <c r="AQ2067" t="s">
        <v>1572</v>
      </c>
      <c r="AR2067">
        <v>4</v>
      </c>
      <c r="AT2067" s="97">
        <v>53</v>
      </c>
      <c r="AU2067" s="99">
        <v>25</v>
      </c>
      <c r="AV2067" s="103">
        <f t="shared" si="773"/>
        <v>53025</v>
      </c>
      <c r="AX2067" s="7" t="s">
        <v>1370</v>
      </c>
    </row>
    <row r="2068" spans="1:50" hidden="1" outlineLevel="1">
      <c r="A2068" t="s">
        <v>2200</v>
      </c>
      <c r="B2068" t="s">
        <v>1572</v>
      </c>
      <c r="C2068" s="1">
        <f t="shared" si="762"/>
        <v>26760</v>
      </c>
      <c r="D2068" s="7">
        <f>IF(N2068&gt;0, RANK(N2068,(N2068:P2068,Q2068:AE2068)),0)</f>
        <v>1</v>
      </c>
      <c r="E2068" s="7">
        <f>IF(O2068&gt;0,RANK(O2068,(N2068:P2068,Q2068:AE2068)),0)</f>
        <v>2</v>
      </c>
      <c r="F2068" s="7">
        <f>IF(P2068&gt;0,RANK(P2068,(N2068:P2068,Q2068:AE2068)),0)</f>
        <v>0</v>
      </c>
      <c r="G2068" s="1">
        <f t="shared" si="763"/>
        <v>3770</v>
      </c>
      <c r="H2068" s="2">
        <f t="shared" si="764"/>
        <v>0.14088191330343797</v>
      </c>
      <c r="I2068" s="2"/>
      <c r="J2068" s="2">
        <f t="shared" si="765"/>
        <v>0.57044095665171901</v>
      </c>
      <c r="K2068" s="2">
        <f t="shared" si="766"/>
        <v>0.42955904334828099</v>
      </c>
      <c r="L2068" s="2">
        <f t="shared" si="767"/>
        <v>0</v>
      </c>
      <c r="M2068" s="2">
        <f t="shared" si="768"/>
        <v>0</v>
      </c>
      <c r="N2068" s="59">
        <v>15265</v>
      </c>
      <c r="O2068" s="59">
        <v>11495</v>
      </c>
      <c r="P2068" s="59"/>
      <c r="Q2068" s="59"/>
      <c r="R2068" s="59"/>
      <c r="S2068" s="59"/>
      <c r="T2068" s="59"/>
      <c r="U2068" s="59"/>
      <c r="V2068" s="59"/>
      <c r="W2068" s="59"/>
      <c r="X2068" s="59"/>
      <c r="Y2068" s="59"/>
      <c r="Z2068" s="59"/>
      <c r="AA2068" s="59"/>
      <c r="AB2068" s="59"/>
      <c r="AC2068" s="59"/>
      <c r="AD2068" s="59"/>
      <c r="AE2068" s="59"/>
      <c r="AG2068" s="7">
        <f>IF(Q2068&gt;0,RANK(Q2068,(N2068:P2068,Q2068:AE2068)),0)</f>
        <v>0</v>
      </c>
      <c r="AH2068" s="7">
        <f>IF(R2068&gt;0,RANK(R2068,(N2068:P2068,Q2068:AE2068)),0)</f>
        <v>0</v>
      </c>
      <c r="AI2068" s="7">
        <f>IF(T2068&gt;0,RANK(T2068,(N2068:P2068,Q2068:AE2068)),0)</f>
        <v>0</v>
      </c>
      <c r="AJ2068" s="7">
        <f>IF(S2068&gt;0,RANK(S2068,(N2068:P2068,Q2068:AE2068)),0)</f>
        <v>0</v>
      </c>
      <c r="AK2068" s="2">
        <f t="shared" si="769"/>
        <v>0</v>
      </c>
      <c r="AL2068" s="2">
        <f t="shared" si="770"/>
        <v>0</v>
      </c>
      <c r="AM2068" s="2">
        <f t="shared" si="771"/>
        <v>0</v>
      </c>
      <c r="AN2068" s="2">
        <f t="shared" si="772"/>
        <v>0</v>
      </c>
      <c r="AP2068" t="s">
        <v>2200</v>
      </c>
      <c r="AQ2068" t="s">
        <v>1572</v>
      </c>
      <c r="AR2068">
        <v>6</v>
      </c>
      <c r="AT2068" s="97">
        <v>53</v>
      </c>
      <c r="AU2068" s="99">
        <v>27</v>
      </c>
      <c r="AV2068" s="103">
        <f t="shared" si="773"/>
        <v>53027</v>
      </c>
      <c r="AX2068" s="7" t="s">
        <v>1370</v>
      </c>
    </row>
    <row r="2069" spans="1:50" hidden="1" outlineLevel="1">
      <c r="A2069" t="s">
        <v>1815</v>
      </c>
      <c r="B2069" t="s">
        <v>1572</v>
      </c>
      <c r="C2069" s="1">
        <f t="shared" si="762"/>
        <v>27041</v>
      </c>
      <c r="D2069" s="7">
        <f>IF(N2069&gt;0, RANK(N2069,(N2069:P2069,Q2069:AE2069)),0)</f>
        <v>1</v>
      </c>
      <c r="E2069" s="7">
        <f>IF(O2069&gt;0,RANK(O2069,(N2069:P2069,Q2069:AE2069)),0)</f>
        <v>2</v>
      </c>
      <c r="F2069" s="7">
        <f>IF(P2069&gt;0,RANK(P2069,(N2069:P2069,Q2069:AE2069)),0)</f>
        <v>0</v>
      </c>
      <c r="G2069" s="1">
        <f t="shared" si="763"/>
        <v>401</v>
      </c>
      <c r="H2069" s="2">
        <f t="shared" si="764"/>
        <v>1.4829333234717652E-2</v>
      </c>
      <c r="I2069" s="2"/>
      <c r="J2069" s="2">
        <f t="shared" si="765"/>
        <v>0.50741466661735879</v>
      </c>
      <c r="K2069" s="2">
        <f t="shared" si="766"/>
        <v>0.49258533338264116</v>
      </c>
      <c r="L2069" s="2">
        <f t="shared" si="767"/>
        <v>0</v>
      </c>
      <c r="M2069" s="2">
        <f t="shared" si="768"/>
        <v>5.5511151231257827E-17</v>
      </c>
      <c r="N2069" s="59">
        <v>13721</v>
      </c>
      <c r="O2069" s="59">
        <v>13320</v>
      </c>
      <c r="P2069" s="59"/>
      <c r="Q2069" s="59"/>
      <c r="R2069" s="59"/>
      <c r="S2069" s="59"/>
      <c r="T2069" s="59"/>
      <c r="U2069" s="59"/>
      <c r="V2069" s="59"/>
      <c r="W2069" s="59"/>
      <c r="X2069" s="59"/>
      <c r="Y2069" s="59"/>
      <c r="Z2069" s="59"/>
      <c r="AA2069" s="59"/>
      <c r="AB2069" s="59"/>
      <c r="AC2069" s="59"/>
      <c r="AD2069" s="59"/>
      <c r="AE2069" s="59"/>
      <c r="AG2069" s="7">
        <f>IF(Q2069&gt;0,RANK(Q2069,(N2069:P2069,Q2069:AE2069)),0)</f>
        <v>0</v>
      </c>
      <c r="AH2069" s="7">
        <f>IF(R2069&gt;0,RANK(R2069,(N2069:P2069,Q2069:AE2069)),0)</f>
        <v>0</v>
      </c>
      <c r="AI2069" s="7">
        <f>IF(T2069&gt;0,RANK(T2069,(N2069:P2069,Q2069:AE2069)),0)</f>
        <v>0</v>
      </c>
      <c r="AJ2069" s="7">
        <f>IF(S2069&gt;0,RANK(S2069,(N2069:P2069,Q2069:AE2069)),0)</f>
        <v>0</v>
      </c>
      <c r="AK2069" s="2">
        <f t="shared" si="769"/>
        <v>0</v>
      </c>
      <c r="AL2069" s="2">
        <f t="shared" si="770"/>
        <v>0</v>
      </c>
      <c r="AM2069" s="2">
        <f t="shared" si="771"/>
        <v>0</v>
      </c>
      <c r="AN2069" s="2">
        <f t="shared" si="772"/>
        <v>0</v>
      </c>
      <c r="AP2069" t="s">
        <v>1815</v>
      </c>
      <c r="AQ2069" t="s">
        <v>1572</v>
      </c>
      <c r="AR2069">
        <v>2</v>
      </c>
      <c r="AT2069" s="97">
        <v>53</v>
      </c>
      <c r="AU2069" s="99">
        <v>29</v>
      </c>
      <c r="AV2069" s="103">
        <f t="shared" si="773"/>
        <v>53029</v>
      </c>
      <c r="AX2069" s="7" t="s">
        <v>1370</v>
      </c>
    </row>
    <row r="2070" spans="1:50" hidden="1" outlineLevel="1">
      <c r="A2070" t="s">
        <v>1042</v>
      </c>
      <c r="B2070" t="s">
        <v>1572</v>
      </c>
      <c r="C2070" s="1">
        <f t="shared" si="762"/>
        <v>12600</v>
      </c>
      <c r="D2070" s="7">
        <f>IF(N2070&gt;0, RANK(N2070,(N2070:P2070,Q2070:AE2070)),0)</f>
        <v>1</v>
      </c>
      <c r="E2070" s="7">
        <f>IF(O2070&gt;0,RANK(O2070,(N2070:P2070,Q2070:AE2070)),0)</f>
        <v>2</v>
      </c>
      <c r="F2070" s="7">
        <f>IF(P2070&gt;0,RANK(P2070,(N2070:P2070,Q2070:AE2070)),0)</f>
        <v>0</v>
      </c>
      <c r="G2070" s="1">
        <f t="shared" si="763"/>
        <v>2164</v>
      </c>
      <c r="H2070" s="2">
        <f t="shared" si="764"/>
        <v>0.17174603174603176</v>
      </c>
      <c r="I2070" s="2"/>
      <c r="J2070" s="2">
        <f t="shared" si="765"/>
        <v>0.58587301587301588</v>
      </c>
      <c r="K2070" s="2">
        <f t="shared" si="766"/>
        <v>0.41412698412698412</v>
      </c>
      <c r="L2070" s="2">
        <f t="shared" si="767"/>
        <v>0</v>
      </c>
      <c r="M2070" s="2">
        <f t="shared" si="768"/>
        <v>0</v>
      </c>
      <c r="N2070" s="59">
        <v>7382</v>
      </c>
      <c r="O2070" s="59">
        <v>5218</v>
      </c>
      <c r="P2070" s="59"/>
      <c r="Q2070" s="59"/>
      <c r="R2070" s="59"/>
      <c r="S2070" s="59"/>
      <c r="T2070" s="59"/>
      <c r="U2070" s="59"/>
      <c r="V2070" s="59"/>
      <c r="W2070" s="59"/>
      <c r="X2070" s="59"/>
      <c r="Y2070" s="59"/>
      <c r="Z2070" s="59"/>
      <c r="AA2070" s="59"/>
      <c r="AB2070" s="59"/>
      <c r="AC2070" s="59"/>
      <c r="AD2070" s="59"/>
      <c r="AE2070" s="59"/>
      <c r="AG2070" s="7">
        <f>IF(Q2070&gt;0,RANK(Q2070,(N2070:P2070,Q2070:AE2070)),0)</f>
        <v>0</v>
      </c>
      <c r="AH2070" s="7">
        <f>IF(R2070&gt;0,RANK(R2070,(N2070:P2070,Q2070:AE2070)),0)</f>
        <v>0</v>
      </c>
      <c r="AI2070" s="7">
        <f>IF(T2070&gt;0,RANK(T2070,(N2070:P2070,Q2070:AE2070)),0)</f>
        <v>0</v>
      </c>
      <c r="AJ2070" s="7">
        <f>IF(S2070&gt;0,RANK(S2070,(N2070:P2070,Q2070:AE2070)),0)</f>
        <v>0</v>
      </c>
      <c r="AK2070" s="2">
        <f t="shared" si="769"/>
        <v>0</v>
      </c>
      <c r="AL2070" s="2">
        <f t="shared" si="770"/>
        <v>0</v>
      </c>
      <c r="AM2070" s="2">
        <f t="shared" si="771"/>
        <v>0</v>
      </c>
      <c r="AN2070" s="2">
        <f t="shared" si="772"/>
        <v>0</v>
      </c>
      <c r="AP2070" t="s">
        <v>1042</v>
      </c>
      <c r="AQ2070" t="s">
        <v>1572</v>
      </c>
      <c r="AR2070">
        <v>6</v>
      </c>
      <c r="AT2070" s="97">
        <v>53</v>
      </c>
      <c r="AU2070" s="99">
        <v>31</v>
      </c>
      <c r="AV2070" s="103">
        <f t="shared" si="773"/>
        <v>53031</v>
      </c>
      <c r="AX2070" s="7" t="s">
        <v>1370</v>
      </c>
    </row>
    <row r="2071" spans="1:50" hidden="1" outlineLevel="1">
      <c r="A2071" t="s">
        <v>2182</v>
      </c>
      <c r="B2071" t="s">
        <v>1572</v>
      </c>
      <c r="C2071" s="1">
        <f t="shared" si="762"/>
        <v>768191</v>
      </c>
      <c r="D2071" s="7">
        <f>IF(N2071&gt;0, RANK(N2071,(N2071:P2071,Q2071:AE2071)),0)</f>
        <v>1</v>
      </c>
      <c r="E2071" s="7">
        <f>IF(O2071&gt;0,RANK(O2071,(N2071:P2071,Q2071:AE2071)),0)</f>
        <v>2</v>
      </c>
      <c r="F2071" s="7">
        <f>IF(P2071&gt;0,RANK(P2071,(N2071:P2071,Q2071:AE2071)),0)</f>
        <v>0</v>
      </c>
      <c r="G2071" s="1">
        <f t="shared" si="763"/>
        <v>148163</v>
      </c>
      <c r="H2071" s="2">
        <f t="shared" si="764"/>
        <v>0.19287260590139693</v>
      </c>
      <c r="I2071" s="2"/>
      <c r="J2071" s="2">
        <f t="shared" si="765"/>
        <v>0.59643630295069849</v>
      </c>
      <c r="K2071" s="2">
        <f t="shared" si="766"/>
        <v>0.40356369704930156</v>
      </c>
      <c r="L2071" s="2">
        <f t="shared" si="767"/>
        <v>0</v>
      </c>
      <c r="M2071" s="2">
        <f t="shared" si="768"/>
        <v>-5.5511151231257827E-17</v>
      </c>
      <c r="N2071" s="59">
        <v>458177</v>
      </c>
      <c r="O2071" s="59">
        <v>310014</v>
      </c>
      <c r="P2071" s="59"/>
      <c r="Q2071" s="59"/>
      <c r="R2071" s="59"/>
      <c r="S2071" s="59"/>
      <c r="T2071" s="59"/>
      <c r="U2071" s="59"/>
      <c r="V2071" s="59"/>
      <c r="W2071" s="59"/>
      <c r="X2071" s="59"/>
      <c r="Y2071" s="59"/>
      <c r="Z2071" s="59"/>
      <c r="AA2071" s="59"/>
      <c r="AB2071" s="59"/>
      <c r="AC2071" s="59"/>
      <c r="AD2071" s="59"/>
      <c r="AE2071" s="59"/>
      <c r="AG2071" s="7">
        <f>IF(Q2071&gt;0,RANK(Q2071,(N2071:P2071,Q2071:AE2071)),0)</f>
        <v>0</v>
      </c>
      <c r="AH2071" s="7">
        <f>IF(R2071&gt;0,RANK(R2071,(N2071:P2071,Q2071:AE2071)),0)</f>
        <v>0</v>
      </c>
      <c r="AI2071" s="7">
        <f>IF(T2071&gt;0,RANK(T2071,(N2071:P2071,Q2071:AE2071)),0)</f>
        <v>0</v>
      </c>
      <c r="AJ2071" s="7">
        <f>IF(S2071&gt;0,RANK(S2071,(N2071:P2071,Q2071:AE2071)),0)</f>
        <v>0</v>
      </c>
      <c r="AK2071" s="2">
        <f t="shared" si="769"/>
        <v>0</v>
      </c>
      <c r="AL2071" s="2">
        <f t="shared" si="770"/>
        <v>0</v>
      </c>
      <c r="AM2071" s="2">
        <f t="shared" si="771"/>
        <v>0</v>
      </c>
      <c r="AN2071" s="2">
        <f t="shared" si="772"/>
        <v>0</v>
      </c>
      <c r="AP2071" t="s">
        <v>2182</v>
      </c>
      <c r="AQ2071" t="s">
        <v>1572</v>
      </c>
      <c r="AR2071">
        <v>0</v>
      </c>
      <c r="AT2071" s="97">
        <v>53</v>
      </c>
      <c r="AU2071" s="99">
        <v>33</v>
      </c>
      <c r="AV2071" s="103">
        <f t="shared" si="773"/>
        <v>53033</v>
      </c>
      <c r="AX2071" s="7" t="s">
        <v>1370</v>
      </c>
    </row>
    <row r="2072" spans="1:50" hidden="1" outlineLevel="1">
      <c r="A2072" t="s">
        <v>654</v>
      </c>
      <c r="B2072" t="s">
        <v>1572</v>
      </c>
      <c r="C2072" s="1">
        <f t="shared" si="762"/>
        <v>86960</v>
      </c>
      <c r="D2072" s="7">
        <f>IF(N2072&gt;0, RANK(N2072,(N2072:P2072,Q2072:AE2072)),0)</f>
        <v>2</v>
      </c>
      <c r="E2072" s="7">
        <f>IF(O2072&gt;0,RANK(O2072,(N2072:P2072,Q2072:AE2072)),0)</f>
        <v>1</v>
      </c>
      <c r="F2072" s="7">
        <f>IF(P2072&gt;0,RANK(P2072,(N2072:P2072,Q2072:AE2072)),0)</f>
        <v>0</v>
      </c>
      <c r="G2072" s="1">
        <f t="shared" ref="G2072:G2094" si="774">IF(C2072&gt;0,MAX(N2072:P2072)-LARGE(N2072:P2072,2),0)</f>
        <v>134</v>
      </c>
      <c r="H2072" s="2">
        <f t="shared" ref="H2072:H2094" si="775">IF(C2072&gt;0,G2072/C2072,0)</f>
        <v>1.5409383624655013E-3</v>
      </c>
      <c r="I2072" s="2"/>
      <c r="J2072" s="2">
        <f t="shared" si="765"/>
        <v>0.49922953081876725</v>
      </c>
      <c r="K2072" s="2">
        <f t="shared" si="766"/>
        <v>0.5007704691812328</v>
      </c>
      <c r="L2072" s="2">
        <f t="shared" si="767"/>
        <v>0</v>
      </c>
      <c r="M2072" s="2">
        <f t="shared" si="768"/>
        <v>-1.1102230246251565E-16</v>
      </c>
      <c r="N2072" s="59">
        <v>43413</v>
      </c>
      <c r="O2072" s="59">
        <v>43547</v>
      </c>
      <c r="P2072" s="59"/>
      <c r="Q2072" s="59"/>
      <c r="R2072" s="59"/>
      <c r="S2072" s="59"/>
      <c r="T2072" s="59"/>
      <c r="U2072" s="59"/>
      <c r="V2072" s="59"/>
      <c r="W2072" s="59"/>
      <c r="X2072" s="59"/>
      <c r="Y2072" s="59"/>
      <c r="Z2072" s="59"/>
      <c r="AA2072" s="59"/>
      <c r="AB2072" s="59"/>
      <c r="AC2072" s="59"/>
      <c r="AD2072" s="59"/>
      <c r="AE2072" s="59"/>
      <c r="AG2072" s="7">
        <f>IF(Q2072&gt;0,RANK(Q2072,(N2072:P2072,Q2072:AE2072)),0)</f>
        <v>0</v>
      </c>
      <c r="AH2072" s="7">
        <f>IF(R2072&gt;0,RANK(R2072,(N2072:P2072,Q2072:AE2072)),0)</f>
        <v>0</v>
      </c>
      <c r="AI2072" s="7">
        <f>IF(T2072&gt;0,RANK(T2072,(N2072:P2072,Q2072:AE2072)),0)</f>
        <v>0</v>
      </c>
      <c r="AJ2072" s="7">
        <f>IF(S2072&gt;0,RANK(S2072,(N2072:P2072,Q2072:AE2072)),0)</f>
        <v>0</v>
      </c>
      <c r="AK2072" s="2">
        <f t="shared" si="769"/>
        <v>0</v>
      </c>
      <c r="AL2072" s="2">
        <f t="shared" si="770"/>
        <v>0</v>
      </c>
      <c r="AM2072" s="2">
        <f t="shared" si="771"/>
        <v>0</v>
      </c>
      <c r="AN2072" s="2">
        <f t="shared" si="772"/>
        <v>0</v>
      </c>
      <c r="AP2072" t="s">
        <v>654</v>
      </c>
      <c r="AQ2072" t="s">
        <v>1572</v>
      </c>
      <c r="AR2072">
        <v>0</v>
      </c>
      <c r="AT2072" s="97">
        <v>53</v>
      </c>
      <c r="AU2072" s="99">
        <v>35</v>
      </c>
      <c r="AV2072" s="103">
        <f t="shared" si="773"/>
        <v>53035</v>
      </c>
      <c r="AX2072" s="7" t="s">
        <v>1370</v>
      </c>
    </row>
    <row r="2073" spans="1:50" hidden="1" outlineLevel="1">
      <c r="A2073" t="s">
        <v>1978</v>
      </c>
      <c r="B2073" t="s">
        <v>1572</v>
      </c>
      <c r="C2073" s="1">
        <f t="shared" si="762"/>
        <v>12155</v>
      </c>
      <c r="D2073" s="7">
        <f>IF(N2073&gt;0, RANK(N2073,(N2073:P2073,Q2073:AE2073)),0)</f>
        <v>1</v>
      </c>
      <c r="E2073" s="7">
        <f>IF(O2073&gt;0,RANK(O2073,(N2073:P2073,Q2073:AE2073)),0)</f>
        <v>2</v>
      </c>
      <c r="F2073" s="7">
        <f>IF(P2073&gt;0,RANK(P2073,(N2073:P2073,Q2073:AE2073)),0)</f>
        <v>0</v>
      </c>
      <c r="G2073" s="1">
        <f t="shared" si="774"/>
        <v>577</v>
      </c>
      <c r="H2073" s="2">
        <f t="shared" si="775"/>
        <v>4.7470176881941585E-2</v>
      </c>
      <c r="I2073" s="2"/>
      <c r="J2073" s="2">
        <f t="shared" si="765"/>
        <v>0.52373508844097083</v>
      </c>
      <c r="K2073" s="2">
        <f t="shared" si="766"/>
        <v>0.47626491155902922</v>
      </c>
      <c r="L2073" s="2">
        <f t="shared" si="767"/>
        <v>0</v>
      </c>
      <c r="M2073" s="2">
        <f t="shared" si="768"/>
        <v>-5.5511151231257827E-17</v>
      </c>
      <c r="N2073" s="59">
        <v>6366</v>
      </c>
      <c r="O2073" s="59">
        <v>5789</v>
      </c>
      <c r="P2073" s="59"/>
      <c r="Q2073" s="59"/>
      <c r="R2073" s="59"/>
      <c r="S2073" s="59"/>
      <c r="T2073" s="59"/>
      <c r="U2073" s="59"/>
      <c r="V2073" s="59"/>
      <c r="W2073" s="59"/>
      <c r="X2073" s="59"/>
      <c r="Y2073" s="59"/>
      <c r="Z2073" s="59"/>
      <c r="AA2073" s="59"/>
      <c r="AB2073" s="59"/>
      <c r="AC2073" s="59"/>
      <c r="AD2073" s="59"/>
      <c r="AE2073" s="59"/>
      <c r="AG2073" s="7">
        <f>IF(Q2073&gt;0,RANK(Q2073,(N2073:P2073,Q2073:AE2073)),0)</f>
        <v>0</v>
      </c>
      <c r="AH2073" s="7">
        <f>IF(R2073&gt;0,RANK(R2073,(N2073:P2073,Q2073:AE2073)),0)</f>
        <v>0</v>
      </c>
      <c r="AI2073" s="7">
        <f>IF(T2073&gt;0,RANK(T2073,(N2073:P2073,Q2073:AE2073)),0)</f>
        <v>0</v>
      </c>
      <c r="AJ2073" s="7">
        <f>IF(S2073&gt;0,RANK(S2073,(N2073:P2073,Q2073:AE2073)),0)</f>
        <v>0</v>
      </c>
      <c r="AK2073" s="2">
        <f t="shared" si="769"/>
        <v>0</v>
      </c>
      <c r="AL2073" s="2">
        <f t="shared" si="770"/>
        <v>0</v>
      </c>
      <c r="AM2073" s="2">
        <f t="shared" si="771"/>
        <v>0</v>
      </c>
      <c r="AN2073" s="2">
        <f t="shared" si="772"/>
        <v>0</v>
      </c>
      <c r="AP2073" t="s">
        <v>1978</v>
      </c>
      <c r="AQ2073" t="s">
        <v>1572</v>
      </c>
      <c r="AR2073">
        <v>4</v>
      </c>
      <c r="AT2073" s="97">
        <v>53</v>
      </c>
      <c r="AU2073" s="99">
        <v>37</v>
      </c>
      <c r="AV2073" s="103">
        <f t="shared" si="773"/>
        <v>53037</v>
      </c>
      <c r="AX2073" s="7" t="s">
        <v>1370</v>
      </c>
    </row>
    <row r="2074" spans="1:50" hidden="1" outlineLevel="1">
      <c r="A2074" t="s">
        <v>184</v>
      </c>
      <c r="B2074" t="s">
        <v>1572</v>
      </c>
      <c r="C2074" s="1">
        <f t="shared" si="762"/>
        <v>6553</v>
      </c>
      <c r="D2074" s="7">
        <f>IF(N2074&gt;0, RANK(N2074,(N2074:P2074,Q2074:AE2074)),0)</f>
        <v>1</v>
      </c>
      <c r="E2074" s="7">
        <f>IF(O2074&gt;0,RANK(O2074,(N2074:P2074,Q2074:AE2074)),0)</f>
        <v>2</v>
      </c>
      <c r="F2074" s="7">
        <f>IF(P2074&gt;0,RANK(P2074,(N2074:P2074,Q2074:AE2074)),0)</f>
        <v>0</v>
      </c>
      <c r="G2074" s="1">
        <f t="shared" si="774"/>
        <v>541</v>
      </c>
      <c r="H2074" s="2">
        <f t="shared" si="775"/>
        <v>8.2557607202807873E-2</v>
      </c>
      <c r="I2074" s="2"/>
      <c r="J2074" s="2">
        <f t="shared" si="765"/>
        <v>0.5412788036014039</v>
      </c>
      <c r="K2074" s="2">
        <f t="shared" si="766"/>
        <v>0.45872119639859604</v>
      </c>
      <c r="L2074" s="2">
        <f t="shared" si="767"/>
        <v>0</v>
      </c>
      <c r="M2074" s="2">
        <f t="shared" si="768"/>
        <v>5.5511151231257827E-17</v>
      </c>
      <c r="N2074" s="59">
        <v>3547</v>
      </c>
      <c r="O2074" s="59">
        <v>3006</v>
      </c>
      <c r="P2074" s="59"/>
      <c r="Q2074" s="59"/>
      <c r="R2074" s="59"/>
      <c r="S2074" s="59"/>
      <c r="T2074" s="59"/>
      <c r="U2074" s="59"/>
      <c r="V2074" s="59"/>
      <c r="W2074" s="59"/>
      <c r="X2074" s="59"/>
      <c r="Y2074" s="59"/>
      <c r="Z2074" s="59"/>
      <c r="AA2074" s="59"/>
      <c r="AB2074" s="59"/>
      <c r="AC2074" s="59"/>
      <c r="AD2074" s="59"/>
      <c r="AE2074" s="59"/>
      <c r="AG2074" s="7">
        <f>IF(Q2074&gt;0,RANK(Q2074,(N2074:P2074,Q2074:AE2074)),0)</f>
        <v>0</v>
      </c>
      <c r="AH2074" s="7">
        <f>IF(R2074&gt;0,RANK(R2074,(N2074:P2074,Q2074:AE2074)),0)</f>
        <v>0</v>
      </c>
      <c r="AI2074" s="7">
        <f>IF(T2074&gt;0,RANK(T2074,(N2074:P2074,Q2074:AE2074)),0)</f>
        <v>0</v>
      </c>
      <c r="AJ2074" s="7">
        <f>IF(S2074&gt;0,RANK(S2074,(N2074:P2074,Q2074:AE2074)),0)</f>
        <v>0</v>
      </c>
      <c r="AK2074" s="2">
        <f t="shared" si="769"/>
        <v>0</v>
      </c>
      <c r="AL2074" s="2">
        <f t="shared" si="770"/>
        <v>0</v>
      </c>
      <c r="AM2074" s="2">
        <f t="shared" si="771"/>
        <v>0</v>
      </c>
      <c r="AN2074" s="2">
        <f t="shared" si="772"/>
        <v>0</v>
      </c>
      <c r="AP2074" t="s">
        <v>184</v>
      </c>
      <c r="AQ2074" t="s">
        <v>1572</v>
      </c>
      <c r="AR2074">
        <v>4</v>
      </c>
      <c r="AT2074" s="97">
        <v>53</v>
      </c>
      <c r="AU2074" s="99">
        <v>39</v>
      </c>
      <c r="AV2074" s="103">
        <f t="shared" si="773"/>
        <v>53039</v>
      </c>
      <c r="AX2074" s="7" t="s">
        <v>1370</v>
      </c>
    </row>
    <row r="2075" spans="1:50" hidden="1" outlineLevel="1">
      <c r="A2075" t="s">
        <v>947</v>
      </c>
      <c r="B2075" t="s">
        <v>1572</v>
      </c>
      <c r="C2075" s="1">
        <f t="shared" si="762"/>
        <v>26639</v>
      </c>
      <c r="D2075" s="7">
        <f>IF(N2075&gt;0, RANK(N2075,(N2075:P2075,Q2075:AE2075)),0)</f>
        <v>2</v>
      </c>
      <c r="E2075" s="7">
        <f>IF(O2075&gt;0,RANK(O2075,(N2075:P2075,Q2075:AE2075)),0)</f>
        <v>1</v>
      </c>
      <c r="F2075" s="7">
        <f>IF(P2075&gt;0,RANK(P2075,(N2075:P2075,Q2075:AE2075)),0)</f>
        <v>0</v>
      </c>
      <c r="G2075" s="1">
        <f t="shared" si="774"/>
        <v>6507</v>
      </c>
      <c r="H2075" s="2">
        <f t="shared" si="775"/>
        <v>0.2442659258981193</v>
      </c>
      <c r="I2075" s="2"/>
      <c r="J2075" s="2">
        <f t="shared" si="765"/>
        <v>0.37786703705094032</v>
      </c>
      <c r="K2075" s="2">
        <f t="shared" si="766"/>
        <v>0.62213296294905962</v>
      </c>
      <c r="L2075" s="2">
        <f t="shared" si="767"/>
        <v>0</v>
      </c>
      <c r="M2075" s="2">
        <f t="shared" si="768"/>
        <v>1.1102230246251565E-16</v>
      </c>
      <c r="N2075" s="59">
        <v>10066</v>
      </c>
      <c r="O2075" s="59">
        <v>16573</v>
      </c>
      <c r="P2075" s="59"/>
      <c r="Q2075" s="59"/>
      <c r="R2075" s="59"/>
      <c r="S2075" s="59"/>
      <c r="T2075" s="59"/>
      <c r="U2075" s="59"/>
      <c r="V2075" s="59"/>
      <c r="W2075" s="59"/>
      <c r="X2075" s="59"/>
      <c r="Y2075" s="59"/>
      <c r="Z2075" s="59"/>
      <c r="AA2075" s="59"/>
      <c r="AB2075" s="59"/>
      <c r="AC2075" s="59"/>
      <c r="AD2075" s="59"/>
      <c r="AE2075" s="59"/>
      <c r="AG2075" s="7">
        <f>IF(Q2075&gt;0,RANK(Q2075,(N2075:P2075,Q2075:AE2075)),0)</f>
        <v>0</v>
      </c>
      <c r="AH2075" s="7">
        <f>IF(R2075&gt;0,RANK(R2075,(N2075:P2075,Q2075:AE2075)),0)</f>
        <v>0</v>
      </c>
      <c r="AI2075" s="7">
        <f>IF(T2075&gt;0,RANK(T2075,(N2075:P2075,Q2075:AE2075)),0)</f>
        <v>0</v>
      </c>
      <c r="AJ2075" s="7">
        <f>IF(S2075&gt;0,RANK(S2075,(N2075:P2075,Q2075:AE2075)),0)</f>
        <v>0</v>
      </c>
      <c r="AK2075" s="2">
        <f t="shared" si="769"/>
        <v>0</v>
      </c>
      <c r="AL2075" s="2">
        <f t="shared" si="770"/>
        <v>0</v>
      </c>
      <c r="AM2075" s="2">
        <f t="shared" si="771"/>
        <v>0</v>
      </c>
      <c r="AN2075" s="2">
        <f t="shared" si="772"/>
        <v>0</v>
      </c>
      <c r="AP2075" t="s">
        <v>947</v>
      </c>
      <c r="AQ2075" t="s">
        <v>1572</v>
      </c>
      <c r="AR2075">
        <v>3</v>
      </c>
      <c r="AT2075" s="97">
        <v>53</v>
      </c>
      <c r="AU2075" s="99">
        <v>41</v>
      </c>
      <c r="AV2075" s="103">
        <f t="shared" si="773"/>
        <v>53041</v>
      </c>
      <c r="AX2075" s="7" t="s">
        <v>1370</v>
      </c>
    </row>
    <row r="2076" spans="1:50" hidden="1" outlineLevel="1">
      <c r="A2076" t="s">
        <v>900</v>
      </c>
      <c r="B2076" t="s">
        <v>1572</v>
      </c>
      <c r="C2076" s="1">
        <f t="shared" si="762"/>
        <v>4890</v>
      </c>
      <c r="D2076" s="7">
        <f>IF(N2076&gt;0, RANK(N2076,(N2076:P2076,Q2076:AE2076)),0)</f>
        <v>2</v>
      </c>
      <c r="E2076" s="7">
        <f>IF(O2076&gt;0,RANK(O2076,(N2076:P2076,Q2076:AE2076)),0)</f>
        <v>1</v>
      </c>
      <c r="F2076" s="7">
        <f>IF(P2076&gt;0,RANK(P2076,(N2076:P2076,Q2076:AE2076)),0)</f>
        <v>0</v>
      </c>
      <c r="G2076" s="1">
        <f t="shared" si="774"/>
        <v>1326</v>
      </c>
      <c r="H2076" s="2">
        <f t="shared" si="775"/>
        <v>0.27116564417177913</v>
      </c>
      <c r="I2076" s="2"/>
      <c r="J2076" s="2">
        <f t="shared" si="765"/>
        <v>0.36441717791411044</v>
      </c>
      <c r="K2076" s="2">
        <f t="shared" si="766"/>
        <v>0.63558282208588956</v>
      </c>
      <c r="L2076" s="2">
        <f t="shared" si="767"/>
        <v>0</v>
      </c>
      <c r="M2076" s="2">
        <f t="shared" si="768"/>
        <v>0</v>
      </c>
      <c r="N2076" s="59">
        <v>1782</v>
      </c>
      <c r="O2076" s="59">
        <v>3108</v>
      </c>
      <c r="P2076" s="59"/>
      <c r="Q2076" s="59"/>
      <c r="R2076" s="59"/>
      <c r="S2076" s="59"/>
      <c r="T2076" s="59"/>
      <c r="U2076" s="59"/>
      <c r="V2076" s="59"/>
      <c r="W2076" s="59"/>
      <c r="X2076" s="59"/>
      <c r="Y2076" s="59"/>
      <c r="Z2076" s="59"/>
      <c r="AA2076" s="59"/>
      <c r="AB2076" s="59"/>
      <c r="AC2076" s="59"/>
      <c r="AD2076" s="59"/>
      <c r="AE2076" s="59"/>
      <c r="AG2076" s="7">
        <f>IF(Q2076&gt;0,RANK(Q2076,(N2076:P2076,Q2076:AE2076)),0)</f>
        <v>0</v>
      </c>
      <c r="AH2076" s="7">
        <f>IF(R2076&gt;0,RANK(R2076,(N2076:P2076,Q2076:AE2076)),0)</f>
        <v>0</v>
      </c>
      <c r="AI2076" s="7">
        <f>IF(T2076&gt;0,RANK(T2076,(N2076:P2076,Q2076:AE2076)),0)</f>
        <v>0</v>
      </c>
      <c r="AJ2076" s="7">
        <f>IF(S2076&gt;0,RANK(S2076,(N2076:P2076,Q2076:AE2076)),0)</f>
        <v>0</v>
      </c>
      <c r="AK2076" s="2">
        <f t="shared" si="769"/>
        <v>0</v>
      </c>
      <c r="AL2076" s="2">
        <f t="shared" si="770"/>
        <v>0</v>
      </c>
      <c r="AM2076" s="2">
        <f t="shared" si="771"/>
        <v>0</v>
      </c>
      <c r="AN2076" s="2">
        <f t="shared" si="772"/>
        <v>0</v>
      </c>
      <c r="AP2076" t="s">
        <v>900</v>
      </c>
      <c r="AQ2076" t="s">
        <v>1572</v>
      </c>
      <c r="AR2076">
        <v>5</v>
      </c>
      <c r="AT2076" s="97">
        <v>53</v>
      </c>
      <c r="AU2076" s="99">
        <v>43</v>
      </c>
      <c r="AV2076" s="103">
        <f t="shared" si="773"/>
        <v>53043</v>
      </c>
      <c r="AX2076" s="7" t="s">
        <v>1370</v>
      </c>
    </row>
    <row r="2077" spans="1:50" hidden="1" outlineLevel="1">
      <c r="A2077" t="s">
        <v>256</v>
      </c>
      <c r="B2077" t="s">
        <v>1572</v>
      </c>
      <c r="C2077" s="1">
        <f t="shared" si="762"/>
        <v>19496</v>
      </c>
      <c r="D2077" s="7">
        <f>IF(N2077&gt;0, RANK(N2077,(N2077:P2077,Q2077:AE2077)),0)</f>
        <v>1</v>
      </c>
      <c r="E2077" s="7">
        <f>IF(O2077&gt;0,RANK(O2077,(N2077:P2077,Q2077:AE2077)),0)</f>
        <v>2</v>
      </c>
      <c r="F2077" s="7">
        <f>IF(P2077&gt;0,RANK(P2077,(N2077:P2077,Q2077:AE2077)),0)</f>
        <v>0</v>
      </c>
      <c r="G2077" s="1">
        <f t="shared" si="774"/>
        <v>1716</v>
      </c>
      <c r="H2077" s="2">
        <f t="shared" si="775"/>
        <v>8.8018054985638083E-2</v>
      </c>
      <c r="I2077" s="2"/>
      <c r="J2077" s="2">
        <f t="shared" si="765"/>
        <v>0.54400902749281899</v>
      </c>
      <c r="K2077" s="2">
        <f t="shared" si="766"/>
        <v>0.45599097250718096</v>
      </c>
      <c r="L2077" s="2">
        <f t="shared" si="767"/>
        <v>0</v>
      </c>
      <c r="M2077" s="2">
        <f t="shared" si="768"/>
        <v>5.5511151231257827E-17</v>
      </c>
      <c r="N2077" s="59">
        <v>10606</v>
      </c>
      <c r="O2077" s="59">
        <v>8890</v>
      </c>
      <c r="P2077" s="59"/>
      <c r="Q2077" s="59"/>
      <c r="R2077" s="59"/>
      <c r="S2077" s="59"/>
      <c r="T2077" s="59"/>
      <c r="U2077" s="59"/>
      <c r="V2077" s="59"/>
      <c r="W2077" s="59"/>
      <c r="X2077" s="59"/>
      <c r="Y2077" s="59"/>
      <c r="Z2077" s="59"/>
      <c r="AA2077" s="59"/>
      <c r="AB2077" s="59"/>
      <c r="AC2077" s="59"/>
      <c r="AD2077" s="59"/>
      <c r="AE2077" s="59"/>
      <c r="AG2077" s="7">
        <f>IF(Q2077&gt;0,RANK(Q2077,(N2077:P2077,Q2077:AE2077)),0)</f>
        <v>0</v>
      </c>
      <c r="AH2077" s="7">
        <f>IF(R2077&gt;0,RANK(R2077,(N2077:P2077,Q2077:AE2077)),0)</f>
        <v>0</v>
      </c>
      <c r="AI2077" s="7">
        <f>IF(T2077&gt;0,RANK(T2077,(N2077:P2077,Q2077:AE2077)),0)</f>
        <v>0</v>
      </c>
      <c r="AJ2077" s="7">
        <f>IF(S2077&gt;0,RANK(S2077,(N2077:P2077,Q2077:AE2077)),0)</f>
        <v>0</v>
      </c>
      <c r="AK2077" s="2">
        <f t="shared" si="769"/>
        <v>0</v>
      </c>
      <c r="AL2077" s="2">
        <f t="shared" si="770"/>
        <v>0</v>
      </c>
      <c r="AM2077" s="2">
        <f t="shared" si="771"/>
        <v>0</v>
      </c>
      <c r="AN2077" s="2">
        <f t="shared" si="772"/>
        <v>0</v>
      </c>
      <c r="AP2077" t="s">
        <v>256</v>
      </c>
      <c r="AQ2077" t="s">
        <v>1572</v>
      </c>
      <c r="AR2077">
        <v>6</v>
      </c>
      <c r="AT2077" s="97">
        <v>53</v>
      </c>
      <c r="AU2077" s="99">
        <v>45</v>
      </c>
      <c r="AV2077" s="103">
        <f t="shared" si="773"/>
        <v>53045</v>
      </c>
      <c r="AX2077" s="7" t="s">
        <v>1370</v>
      </c>
    </row>
    <row r="2078" spans="1:50" hidden="1" outlineLevel="1">
      <c r="A2078" t="s">
        <v>1381</v>
      </c>
      <c r="B2078" t="s">
        <v>1572</v>
      </c>
      <c r="C2078" s="1">
        <f t="shared" si="762"/>
        <v>12687</v>
      </c>
      <c r="D2078" s="7">
        <f>IF(N2078&gt;0, RANK(N2078,(N2078:P2078,Q2078:AE2078)),0)</f>
        <v>2</v>
      </c>
      <c r="E2078" s="7">
        <f>IF(O2078&gt;0,RANK(O2078,(N2078:P2078,Q2078:AE2078)),0)</f>
        <v>1</v>
      </c>
      <c r="F2078" s="7">
        <f>IF(P2078&gt;0,RANK(P2078,(N2078:P2078,Q2078:AE2078)),0)</f>
        <v>0</v>
      </c>
      <c r="G2078" s="1">
        <f t="shared" si="774"/>
        <v>977</v>
      </c>
      <c r="H2078" s="2">
        <f t="shared" si="775"/>
        <v>7.700796090486324E-2</v>
      </c>
      <c r="I2078" s="2"/>
      <c r="J2078" s="2">
        <f t="shared" si="765"/>
        <v>0.46149601954756836</v>
      </c>
      <c r="K2078" s="2">
        <f t="shared" si="766"/>
        <v>0.53850398045243164</v>
      </c>
      <c r="L2078" s="2">
        <f t="shared" si="767"/>
        <v>0</v>
      </c>
      <c r="M2078" s="2">
        <f t="shared" si="768"/>
        <v>0</v>
      </c>
      <c r="N2078" s="59">
        <v>5855</v>
      </c>
      <c r="O2078" s="59">
        <v>6832</v>
      </c>
      <c r="P2078" s="59"/>
      <c r="Q2078" s="59"/>
      <c r="R2078" s="59"/>
      <c r="S2078" s="59"/>
      <c r="T2078" s="59"/>
      <c r="U2078" s="59"/>
      <c r="V2078" s="59"/>
      <c r="W2078" s="59"/>
      <c r="X2078" s="59"/>
      <c r="Y2078" s="59"/>
      <c r="Z2078" s="59"/>
      <c r="AA2078" s="59"/>
      <c r="AB2078" s="59"/>
      <c r="AC2078" s="59"/>
      <c r="AD2078" s="59"/>
      <c r="AE2078" s="59"/>
      <c r="AG2078" s="7">
        <f>IF(Q2078&gt;0,RANK(Q2078,(N2078:P2078,Q2078:AE2078)),0)</f>
        <v>0</v>
      </c>
      <c r="AH2078" s="7">
        <f>IF(R2078&gt;0,RANK(R2078,(N2078:P2078,Q2078:AE2078)),0)</f>
        <v>0</v>
      </c>
      <c r="AI2078" s="7">
        <f>IF(T2078&gt;0,RANK(T2078,(N2078:P2078,Q2078:AE2078)),0)</f>
        <v>0</v>
      </c>
      <c r="AJ2078" s="7">
        <f>IF(S2078&gt;0,RANK(S2078,(N2078:P2078,Q2078:AE2078)),0)</f>
        <v>0</v>
      </c>
      <c r="AK2078" s="2">
        <f t="shared" si="769"/>
        <v>0</v>
      </c>
      <c r="AL2078" s="2">
        <f t="shared" si="770"/>
        <v>0</v>
      </c>
      <c r="AM2078" s="2">
        <f t="shared" si="771"/>
        <v>0</v>
      </c>
      <c r="AN2078" s="2">
        <f t="shared" si="772"/>
        <v>0</v>
      </c>
      <c r="AP2078" t="s">
        <v>1381</v>
      </c>
      <c r="AQ2078" t="s">
        <v>1572</v>
      </c>
      <c r="AR2078">
        <v>5</v>
      </c>
      <c r="AT2078" s="97">
        <v>53</v>
      </c>
      <c r="AU2078" s="99">
        <v>47</v>
      </c>
      <c r="AV2078" s="103">
        <f t="shared" si="773"/>
        <v>53047</v>
      </c>
      <c r="AX2078" s="7" t="s">
        <v>1370</v>
      </c>
    </row>
    <row r="2079" spans="1:50" hidden="1" outlineLevel="1">
      <c r="A2079" t="s">
        <v>45</v>
      </c>
      <c r="B2079" t="s">
        <v>1572</v>
      </c>
      <c r="C2079" s="1">
        <f t="shared" si="762"/>
        <v>9043</v>
      </c>
      <c r="D2079" s="7">
        <f>IF(N2079&gt;0, RANK(N2079,(N2079:P2079,Q2079:AE2079)),0)</f>
        <v>1</v>
      </c>
      <c r="E2079" s="7">
        <f>IF(O2079&gt;0,RANK(O2079,(N2079:P2079,Q2079:AE2079)),0)</f>
        <v>2</v>
      </c>
      <c r="F2079" s="7">
        <f>IF(P2079&gt;0,RANK(P2079,(N2079:P2079,Q2079:AE2079)),0)</f>
        <v>0</v>
      </c>
      <c r="G2079" s="1">
        <f t="shared" si="774"/>
        <v>1885</v>
      </c>
      <c r="H2079" s="2">
        <f t="shared" si="775"/>
        <v>0.20844852372000441</v>
      </c>
      <c r="I2079" s="2"/>
      <c r="J2079" s="2">
        <f t="shared" si="765"/>
        <v>0.60422426186000222</v>
      </c>
      <c r="K2079" s="2">
        <f t="shared" si="766"/>
        <v>0.39577573813999778</v>
      </c>
      <c r="L2079" s="2">
        <f t="shared" si="767"/>
        <v>0</v>
      </c>
      <c r="M2079" s="2">
        <f t="shared" si="768"/>
        <v>0</v>
      </c>
      <c r="N2079" s="59">
        <v>5464</v>
      </c>
      <c r="O2079" s="59">
        <v>3579</v>
      </c>
      <c r="P2079" s="59"/>
      <c r="Q2079" s="59"/>
      <c r="R2079" s="59"/>
      <c r="S2079" s="59"/>
      <c r="T2079" s="59"/>
      <c r="U2079" s="59"/>
      <c r="V2079" s="59"/>
      <c r="W2079" s="59"/>
      <c r="X2079" s="59"/>
      <c r="Y2079" s="59"/>
      <c r="Z2079" s="59"/>
      <c r="AA2079" s="59"/>
      <c r="AB2079" s="59"/>
      <c r="AC2079" s="59"/>
      <c r="AD2079" s="59"/>
      <c r="AE2079" s="59"/>
      <c r="AG2079" s="7">
        <f>IF(Q2079&gt;0,RANK(Q2079,(N2079:P2079,Q2079:AE2079)),0)</f>
        <v>0</v>
      </c>
      <c r="AH2079" s="7">
        <f>IF(R2079&gt;0,RANK(R2079,(N2079:P2079,Q2079:AE2079)),0)</f>
        <v>0</v>
      </c>
      <c r="AI2079" s="7">
        <f>IF(T2079&gt;0,RANK(T2079,(N2079:P2079,Q2079:AE2079)),0)</f>
        <v>0</v>
      </c>
      <c r="AJ2079" s="7">
        <f>IF(S2079&gt;0,RANK(S2079,(N2079:P2079,Q2079:AE2079)),0)</f>
        <v>0</v>
      </c>
      <c r="AK2079" s="2">
        <f t="shared" si="769"/>
        <v>0</v>
      </c>
      <c r="AL2079" s="2">
        <f t="shared" si="770"/>
        <v>0</v>
      </c>
      <c r="AM2079" s="2">
        <f t="shared" si="771"/>
        <v>0</v>
      </c>
      <c r="AN2079" s="2">
        <f t="shared" si="772"/>
        <v>0</v>
      </c>
      <c r="AP2079" t="s">
        <v>45</v>
      </c>
      <c r="AQ2079" t="s">
        <v>1572</v>
      </c>
      <c r="AR2079">
        <v>3</v>
      </c>
      <c r="AT2079" s="97">
        <v>53</v>
      </c>
      <c r="AU2079" s="99">
        <v>49</v>
      </c>
      <c r="AV2079" s="103">
        <f t="shared" si="773"/>
        <v>53049</v>
      </c>
      <c r="AX2079" s="7" t="s">
        <v>1370</v>
      </c>
    </row>
    <row r="2080" spans="1:50" hidden="1" outlineLevel="1">
      <c r="A2080" t="s">
        <v>2259</v>
      </c>
      <c r="B2080" t="s">
        <v>1572</v>
      </c>
      <c r="C2080" s="1">
        <f t="shared" si="762"/>
        <v>4529</v>
      </c>
      <c r="D2080" s="7">
        <f>IF(N2080&gt;0, RANK(N2080,(N2080:P2080,Q2080:AE2080)),0)</f>
        <v>2</v>
      </c>
      <c r="E2080" s="7">
        <f>IF(O2080&gt;0,RANK(O2080,(N2080:P2080,Q2080:AE2080)),0)</f>
        <v>1</v>
      </c>
      <c r="F2080" s="7">
        <f>IF(P2080&gt;0,RANK(P2080,(N2080:P2080,Q2080:AE2080)),0)</f>
        <v>0</v>
      </c>
      <c r="G2080" s="1">
        <f t="shared" si="774"/>
        <v>213</v>
      </c>
      <c r="H2080" s="2">
        <f t="shared" si="775"/>
        <v>4.7030249503201588E-2</v>
      </c>
      <c r="I2080" s="2"/>
      <c r="J2080" s="2">
        <f t="shared" si="765"/>
        <v>0.47648487524839922</v>
      </c>
      <c r="K2080" s="2">
        <f t="shared" si="766"/>
        <v>0.52351512475160078</v>
      </c>
      <c r="L2080" s="2">
        <f t="shared" si="767"/>
        <v>0</v>
      </c>
      <c r="M2080" s="2">
        <f t="shared" si="768"/>
        <v>0</v>
      </c>
      <c r="N2080" s="59">
        <v>2158</v>
      </c>
      <c r="O2080" s="59">
        <v>2371</v>
      </c>
      <c r="P2080" s="59"/>
      <c r="Q2080" s="59"/>
      <c r="R2080" s="59"/>
      <c r="S2080" s="59"/>
      <c r="T2080" s="59"/>
      <c r="U2080" s="59"/>
      <c r="V2080" s="59"/>
      <c r="W2080" s="59"/>
      <c r="X2080" s="59"/>
      <c r="Y2080" s="59"/>
      <c r="Z2080" s="59"/>
      <c r="AA2080" s="59"/>
      <c r="AB2080" s="59"/>
      <c r="AC2080" s="59"/>
      <c r="AD2080" s="59"/>
      <c r="AE2080" s="59"/>
      <c r="AG2080" s="7">
        <f>IF(Q2080&gt;0,RANK(Q2080,(N2080:P2080,Q2080:AE2080)),0)</f>
        <v>0</v>
      </c>
      <c r="AH2080" s="7">
        <f>IF(R2080&gt;0,RANK(R2080,(N2080:P2080,Q2080:AE2080)),0)</f>
        <v>0</v>
      </c>
      <c r="AI2080" s="7">
        <f>IF(T2080&gt;0,RANK(T2080,(N2080:P2080,Q2080:AE2080)),0)</f>
        <v>0</v>
      </c>
      <c r="AJ2080" s="7">
        <f>IF(S2080&gt;0,RANK(S2080,(N2080:P2080,Q2080:AE2080)),0)</f>
        <v>0</v>
      </c>
      <c r="AK2080" s="2">
        <f t="shared" si="769"/>
        <v>0</v>
      </c>
      <c r="AL2080" s="2">
        <f t="shared" si="770"/>
        <v>0</v>
      </c>
      <c r="AM2080" s="2">
        <f t="shared" si="771"/>
        <v>0</v>
      </c>
      <c r="AN2080" s="2">
        <f t="shared" si="772"/>
        <v>0</v>
      </c>
      <c r="AP2080" t="s">
        <v>2259</v>
      </c>
      <c r="AQ2080" t="s">
        <v>1572</v>
      </c>
      <c r="AR2080">
        <v>5</v>
      </c>
      <c r="AT2080" s="97">
        <v>53</v>
      </c>
      <c r="AU2080" s="99">
        <v>51</v>
      </c>
      <c r="AV2080" s="103">
        <f t="shared" si="773"/>
        <v>53051</v>
      </c>
      <c r="AX2080" s="7" t="s">
        <v>1370</v>
      </c>
    </row>
    <row r="2081" spans="1:50" hidden="1" outlineLevel="1">
      <c r="A2081" t="s">
        <v>1667</v>
      </c>
      <c r="B2081" t="s">
        <v>1572</v>
      </c>
      <c r="C2081" s="1">
        <f t="shared" si="762"/>
        <v>234027</v>
      </c>
      <c r="D2081" s="7">
        <f>IF(N2081&gt;0, RANK(N2081,(N2081:P2081,Q2081:AE2081)),0)</f>
        <v>1</v>
      </c>
      <c r="E2081" s="7">
        <f>IF(O2081&gt;0,RANK(O2081,(N2081:P2081,Q2081:AE2081)),0)</f>
        <v>2</v>
      </c>
      <c r="F2081" s="7">
        <f>IF(P2081&gt;0,RANK(P2081,(N2081:P2081,Q2081:AE2081)),0)</f>
        <v>0</v>
      </c>
      <c r="G2081" s="1">
        <f t="shared" si="774"/>
        <v>23335</v>
      </c>
      <c r="H2081" s="2">
        <f t="shared" si="775"/>
        <v>9.9710717139475366E-2</v>
      </c>
      <c r="I2081" s="2"/>
      <c r="J2081" s="2">
        <f t="shared" si="765"/>
        <v>0.54985535856973766</v>
      </c>
      <c r="K2081" s="2">
        <f t="shared" si="766"/>
        <v>0.45014464143026234</v>
      </c>
      <c r="L2081" s="2">
        <f t="shared" si="767"/>
        <v>0</v>
      </c>
      <c r="M2081" s="2">
        <f t="shared" si="768"/>
        <v>0</v>
      </c>
      <c r="N2081" s="59">
        <v>128681</v>
      </c>
      <c r="O2081" s="59">
        <v>105346</v>
      </c>
      <c r="P2081" s="59"/>
      <c r="Q2081" s="59"/>
      <c r="R2081" s="59"/>
      <c r="S2081" s="59"/>
      <c r="T2081" s="59"/>
      <c r="U2081" s="59"/>
      <c r="V2081" s="59"/>
      <c r="W2081" s="59"/>
      <c r="X2081" s="59"/>
      <c r="Y2081" s="59"/>
      <c r="Z2081" s="59"/>
      <c r="AA2081" s="59"/>
      <c r="AB2081" s="59"/>
      <c r="AC2081" s="59"/>
      <c r="AD2081" s="59"/>
      <c r="AE2081" s="59"/>
      <c r="AG2081" s="7">
        <f>IF(Q2081&gt;0,RANK(Q2081,(N2081:P2081,Q2081:AE2081)),0)</f>
        <v>0</v>
      </c>
      <c r="AH2081" s="7">
        <f>IF(R2081&gt;0,RANK(R2081,(N2081:P2081,Q2081:AE2081)),0)</f>
        <v>0</v>
      </c>
      <c r="AI2081" s="7">
        <f>IF(T2081&gt;0,RANK(T2081,(N2081:P2081,Q2081:AE2081)),0)</f>
        <v>0</v>
      </c>
      <c r="AJ2081" s="7">
        <f>IF(S2081&gt;0,RANK(S2081,(N2081:P2081,Q2081:AE2081)),0)</f>
        <v>0</v>
      </c>
      <c r="AK2081" s="2">
        <f t="shared" si="769"/>
        <v>0</v>
      </c>
      <c r="AL2081" s="2">
        <f t="shared" si="770"/>
        <v>0</v>
      </c>
      <c r="AM2081" s="2">
        <f t="shared" si="771"/>
        <v>0</v>
      </c>
      <c r="AN2081" s="2">
        <f t="shared" si="772"/>
        <v>0</v>
      </c>
      <c r="AP2081" t="s">
        <v>1667</v>
      </c>
      <c r="AQ2081" t="s">
        <v>1572</v>
      </c>
      <c r="AR2081">
        <v>0</v>
      </c>
      <c r="AT2081" s="97">
        <v>53</v>
      </c>
      <c r="AU2081" s="99">
        <v>53</v>
      </c>
      <c r="AV2081" s="103">
        <f t="shared" si="773"/>
        <v>53053</v>
      </c>
      <c r="AX2081" s="7" t="s">
        <v>1370</v>
      </c>
    </row>
    <row r="2082" spans="1:50" hidden="1" outlineLevel="1">
      <c r="A2082" t="s">
        <v>925</v>
      </c>
      <c r="B2082" t="s">
        <v>1572</v>
      </c>
      <c r="C2082" s="1">
        <f t="shared" si="762"/>
        <v>6835</v>
      </c>
      <c r="D2082" s="7">
        <f>IF(N2082&gt;0, RANK(N2082,(N2082:P2082,Q2082:AE2082)),0)</f>
        <v>1</v>
      </c>
      <c r="E2082" s="7">
        <f>IF(O2082&gt;0,RANK(O2082,(N2082:P2082,Q2082:AE2082)),0)</f>
        <v>2</v>
      </c>
      <c r="F2082" s="7">
        <f>IF(P2082&gt;0,RANK(P2082,(N2082:P2082,Q2082:AE2082)),0)</f>
        <v>0</v>
      </c>
      <c r="G2082" s="1">
        <f t="shared" si="774"/>
        <v>1181</v>
      </c>
      <c r="H2082" s="2">
        <f t="shared" si="775"/>
        <v>0.17278712509144112</v>
      </c>
      <c r="I2082" s="2"/>
      <c r="J2082" s="2">
        <f t="shared" si="765"/>
        <v>0.5863935625457205</v>
      </c>
      <c r="K2082" s="2">
        <f t="shared" si="766"/>
        <v>0.41360643745427944</v>
      </c>
      <c r="L2082" s="2">
        <f t="shared" si="767"/>
        <v>0</v>
      </c>
      <c r="M2082" s="2">
        <f t="shared" si="768"/>
        <v>5.5511151231257827E-17</v>
      </c>
      <c r="N2082" s="59">
        <v>4008</v>
      </c>
      <c r="O2082" s="59">
        <v>2827</v>
      </c>
      <c r="P2082" s="59"/>
      <c r="Q2082" s="59"/>
      <c r="R2082" s="59"/>
      <c r="S2082" s="59"/>
      <c r="T2082" s="59"/>
      <c r="U2082" s="59"/>
      <c r="V2082" s="59"/>
      <c r="W2082" s="59"/>
      <c r="X2082" s="59"/>
      <c r="Y2082" s="59"/>
      <c r="Z2082" s="59"/>
      <c r="AA2082" s="59"/>
      <c r="AB2082" s="59"/>
      <c r="AC2082" s="59"/>
      <c r="AD2082" s="59"/>
      <c r="AE2082" s="59"/>
      <c r="AG2082" s="7">
        <f>IF(Q2082&gt;0,RANK(Q2082,(N2082:P2082,Q2082:AE2082)),0)</f>
        <v>0</v>
      </c>
      <c r="AH2082" s="7">
        <f>IF(R2082&gt;0,RANK(R2082,(N2082:P2082,Q2082:AE2082)),0)</f>
        <v>0</v>
      </c>
      <c r="AI2082" s="7">
        <f>IF(T2082&gt;0,RANK(T2082,(N2082:P2082,Q2082:AE2082)),0)</f>
        <v>0</v>
      </c>
      <c r="AJ2082" s="7">
        <f>IF(S2082&gt;0,RANK(S2082,(N2082:P2082,Q2082:AE2082)),0)</f>
        <v>0</v>
      </c>
      <c r="AK2082" s="2">
        <f t="shared" si="769"/>
        <v>0</v>
      </c>
      <c r="AL2082" s="2">
        <f t="shared" si="770"/>
        <v>0</v>
      </c>
      <c r="AM2082" s="2">
        <f t="shared" si="771"/>
        <v>0</v>
      </c>
      <c r="AN2082" s="2">
        <f t="shared" si="772"/>
        <v>0</v>
      </c>
      <c r="AP2082" t="s">
        <v>925</v>
      </c>
      <c r="AQ2082" t="s">
        <v>1572</v>
      </c>
      <c r="AR2082">
        <v>2</v>
      </c>
      <c r="AT2082" s="97">
        <v>53</v>
      </c>
      <c r="AU2082" s="99">
        <v>55</v>
      </c>
      <c r="AV2082" s="103">
        <f t="shared" si="773"/>
        <v>53055</v>
      </c>
      <c r="AX2082" s="7" t="s">
        <v>1370</v>
      </c>
    </row>
    <row r="2083" spans="1:50" hidden="1" outlineLevel="1">
      <c r="A2083" t="s">
        <v>1786</v>
      </c>
      <c r="B2083" t="s">
        <v>1572</v>
      </c>
      <c r="C2083" s="1">
        <f t="shared" si="762"/>
        <v>40029</v>
      </c>
      <c r="D2083" s="7">
        <f>IF(N2083&gt;0, RANK(N2083,(N2083:P2083,Q2083:AE2083)),0)</f>
        <v>1</v>
      </c>
      <c r="E2083" s="7">
        <f>IF(O2083&gt;0,RANK(O2083,(N2083:P2083,Q2083:AE2083)),0)</f>
        <v>2</v>
      </c>
      <c r="F2083" s="7">
        <f>IF(P2083&gt;0,RANK(P2083,(N2083:P2083,Q2083:AE2083)),0)</f>
        <v>0</v>
      </c>
      <c r="G2083" s="1">
        <f t="shared" si="774"/>
        <v>2045</v>
      </c>
      <c r="H2083" s="2">
        <f t="shared" si="775"/>
        <v>5.1087961228109623E-2</v>
      </c>
      <c r="I2083" s="2"/>
      <c r="J2083" s="2">
        <f t="shared" si="765"/>
        <v>0.52554398061405483</v>
      </c>
      <c r="K2083" s="2">
        <f t="shared" si="766"/>
        <v>0.47445601938594517</v>
      </c>
      <c r="L2083" s="2">
        <f t="shared" si="767"/>
        <v>0</v>
      </c>
      <c r="M2083" s="2">
        <f t="shared" si="768"/>
        <v>0</v>
      </c>
      <c r="N2083" s="59">
        <v>21037</v>
      </c>
      <c r="O2083" s="59">
        <v>18992</v>
      </c>
      <c r="P2083" s="59"/>
      <c r="Q2083" s="59"/>
      <c r="R2083" s="59"/>
      <c r="S2083" s="59"/>
      <c r="T2083" s="59"/>
      <c r="U2083" s="59"/>
      <c r="V2083" s="59"/>
      <c r="W2083" s="59"/>
      <c r="X2083" s="59"/>
      <c r="Y2083" s="59"/>
      <c r="Z2083" s="59"/>
      <c r="AA2083" s="59"/>
      <c r="AB2083" s="59"/>
      <c r="AC2083" s="59"/>
      <c r="AD2083" s="59"/>
      <c r="AE2083" s="59"/>
      <c r="AG2083" s="7">
        <f>IF(Q2083&gt;0,RANK(Q2083,(N2083:P2083,Q2083:AE2083)),0)</f>
        <v>0</v>
      </c>
      <c r="AH2083" s="7">
        <f>IF(R2083&gt;0,RANK(R2083,(N2083:P2083,Q2083:AE2083)),0)</f>
        <v>0</v>
      </c>
      <c r="AI2083" s="7">
        <f>IF(T2083&gt;0,RANK(T2083,(N2083:P2083,Q2083:AE2083)),0)</f>
        <v>0</v>
      </c>
      <c r="AJ2083" s="7">
        <f>IF(S2083&gt;0,RANK(S2083,(N2083:P2083,Q2083:AE2083)),0)</f>
        <v>0</v>
      </c>
      <c r="AK2083" s="2">
        <f t="shared" si="769"/>
        <v>0</v>
      </c>
      <c r="AL2083" s="2">
        <f t="shared" si="770"/>
        <v>0</v>
      </c>
      <c r="AM2083" s="2">
        <f t="shared" si="771"/>
        <v>0</v>
      </c>
      <c r="AN2083" s="2">
        <f t="shared" si="772"/>
        <v>0</v>
      </c>
      <c r="AP2083" t="s">
        <v>1786</v>
      </c>
      <c r="AQ2083" t="s">
        <v>1572</v>
      </c>
      <c r="AR2083">
        <v>2</v>
      </c>
      <c r="AT2083" s="97">
        <v>53</v>
      </c>
      <c r="AU2083" s="99">
        <v>57</v>
      </c>
      <c r="AV2083" s="103">
        <f t="shared" si="773"/>
        <v>53057</v>
      </c>
      <c r="AX2083" s="7" t="s">
        <v>1370</v>
      </c>
    </row>
    <row r="2084" spans="1:50" hidden="1" outlineLevel="1">
      <c r="A2084" t="s">
        <v>113</v>
      </c>
      <c r="B2084" t="s">
        <v>1572</v>
      </c>
      <c r="C2084" s="1">
        <f t="shared" si="762"/>
        <v>3465</v>
      </c>
      <c r="D2084" s="7">
        <f>IF(N2084&gt;0, RANK(N2084,(N2084:P2084,Q2084:AE2084)),0)</f>
        <v>1</v>
      </c>
      <c r="E2084" s="7">
        <f>IF(O2084&gt;0,RANK(O2084,(N2084:P2084,Q2084:AE2084)),0)</f>
        <v>2</v>
      </c>
      <c r="F2084" s="7">
        <f>IF(P2084&gt;0,RANK(P2084,(N2084:P2084,Q2084:AE2084)),0)</f>
        <v>0</v>
      </c>
      <c r="G2084" s="1">
        <f t="shared" si="774"/>
        <v>653</v>
      </c>
      <c r="H2084" s="2">
        <f t="shared" si="775"/>
        <v>0.18845598845598846</v>
      </c>
      <c r="I2084" s="2"/>
      <c r="J2084" s="2">
        <f t="shared" si="765"/>
        <v>0.59422799422799422</v>
      </c>
      <c r="K2084" s="2">
        <f t="shared" si="766"/>
        <v>0.40577200577200578</v>
      </c>
      <c r="L2084" s="2">
        <f t="shared" si="767"/>
        <v>0</v>
      </c>
      <c r="M2084" s="2">
        <f t="shared" si="768"/>
        <v>0</v>
      </c>
      <c r="N2084" s="59">
        <v>2059</v>
      </c>
      <c r="O2084" s="59">
        <v>1406</v>
      </c>
      <c r="P2084" s="59"/>
      <c r="Q2084" s="59"/>
      <c r="R2084" s="59"/>
      <c r="S2084" s="59"/>
      <c r="T2084" s="59"/>
      <c r="U2084" s="59"/>
      <c r="V2084" s="59"/>
      <c r="W2084" s="59"/>
      <c r="X2084" s="59"/>
      <c r="Y2084" s="59"/>
      <c r="Z2084" s="59"/>
      <c r="AA2084" s="59"/>
      <c r="AB2084" s="59"/>
      <c r="AC2084" s="59"/>
      <c r="AD2084" s="59"/>
      <c r="AE2084" s="59"/>
      <c r="AG2084" s="7">
        <f>IF(Q2084&gt;0,RANK(Q2084,(N2084:P2084,Q2084:AE2084)),0)</f>
        <v>0</v>
      </c>
      <c r="AH2084" s="7">
        <f>IF(R2084&gt;0,RANK(R2084,(N2084:P2084,Q2084:AE2084)),0)</f>
        <v>0</v>
      </c>
      <c r="AI2084" s="7">
        <f>IF(T2084&gt;0,RANK(T2084,(N2084:P2084,Q2084:AE2084)),0)</f>
        <v>0</v>
      </c>
      <c r="AJ2084" s="7">
        <f>IF(S2084&gt;0,RANK(S2084,(N2084:P2084,Q2084:AE2084)),0)</f>
        <v>0</v>
      </c>
      <c r="AK2084" s="2">
        <f t="shared" si="769"/>
        <v>0</v>
      </c>
      <c r="AL2084" s="2">
        <f t="shared" si="770"/>
        <v>0</v>
      </c>
      <c r="AM2084" s="2">
        <f t="shared" si="771"/>
        <v>0</v>
      </c>
      <c r="AN2084" s="2">
        <f t="shared" si="772"/>
        <v>0</v>
      </c>
      <c r="AP2084" t="s">
        <v>113</v>
      </c>
      <c r="AQ2084" t="s">
        <v>1572</v>
      </c>
      <c r="AR2084">
        <v>0</v>
      </c>
      <c r="AT2084" s="97">
        <v>53</v>
      </c>
      <c r="AU2084" s="99">
        <v>59</v>
      </c>
      <c r="AV2084" s="103">
        <f t="shared" si="773"/>
        <v>53059</v>
      </c>
      <c r="AX2084" s="7" t="s">
        <v>1370</v>
      </c>
    </row>
    <row r="2085" spans="1:50" hidden="1" outlineLevel="1">
      <c r="A2085" t="s">
        <v>114</v>
      </c>
      <c r="B2085" t="s">
        <v>1572</v>
      </c>
      <c r="C2085" s="1">
        <f t="shared" si="762"/>
        <v>196906</v>
      </c>
      <c r="D2085" s="7">
        <f>IF(N2085&gt;0, RANK(N2085,(N2085:P2085,Q2085:AE2085)),0)</f>
        <v>1</v>
      </c>
      <c r="E2085" s="7">
        <f>IF(O2085&gt;0,RANK(O2085,(N2085:P2085,Q2085:AE2085)),0)</f>
        <v>2</v>
      </c>
      <c r="F2085" s="7">
        <f>IF(P2085&gt;0,RANK(P2085,(N2085:P2085,Q2085:AE2085)),0)</f>
        <v>0</v>
      </c>
      <c r="G2085" s="1">
        <f t="shared" si="774"/>
        <v>17528</v>
      </c>
      <c r="H2085" s="2">
        <f t="shared" si="775"/>
        <v>8.9017094451159434E-2</v>
      </c>
      <c r="I2085" s="2"/>
      <c r="J2085" s="2">
        <f t="shared" si="765"/>
        <v>0.54450854722557973</v>
      </c>
      <c r="K2085" s="2">
        <f t="shared" si="766"/>
        <v>0.45549145277442027</v>
      </c>
      <c r="L2085" s="2">
        <f t="shared" si="767"/>
        <v>0</v>
      </c>
      <c r="M2085" s="2">
        <f t="shared" si="768"/>
        <v>0</v>
      </c>
      <c r="N2085" s="59">
        <v>107217</v>
      </c>
      <c r="O2085" s="59">
        <v>89689</v>
      </c>
      <c r="P2085" s="59"/>
      <c r="Q2085" s="59"/>
      <c r="R2085" s="59"/>
      <c r="S2085" s="59"/>
      <c r="T2085" s="59"/>
      <c r="U2085" s="59"/>
      <c r="V2085" s="59"/>
      <c r="W2085" s="59"/>
      <c r="X2085" s="59"/>
      <c r="Y2085" s="59"/>
      <c r="Z2085" s="59"/>
      <c r="AA2085" s="59"/>
      <c r="AB2085" s="59"/>
      <c r="AC2085" s="59"/>
      <c r="AD2085" s="59"/>
      <c r="AE2085" s="59"/>
      <c r="AG2085" s="7">
        <f>IF(Q2085&gt;0,RANK(Q2085,(N2085:P2085,Q2085:AE2085)),0)</f>
        <v>0</v>
      </c>
      <c r="AH2085" s="7">
        <f>IF(R2085&gt;0,RANK(R2085,(N2085:P2085,Q2085:AE2085)),0)</f>
        <v>0</v>
      </c>
      <c r="AI2085" s="7">
        <f>IF(T2085&gt;0,RANK(T2085,(N2085:P2085,Q2085:AE2085)),0)</f>
        <v>0</v>
      </c>
      <c r="AJ2085" s="7">
        <f>IF(S2085&gt;0,RANK(S2085,(N2085:P2085,Q2085:AE2085)),0)</f>
        <v>0</v>
      </c>
      <c r="AK2085" s="2">
        <f t="shared" si="769"/>
        <v>0</v>
      </c>
      <c r="AL2085" s="2">
        <f t="shared" si="770"/>
        <v>0</v>
      </c>
      <c r="AM2085" s="2">
        <f t="shared" si="771"/>
        <v>0</v>
      </c>
      <c r="AN2085" s="2">
        <f t="shared" si="772"/>
        <v>0</v>
      </c>
      <c r="AP2085" t="s">
        <v>114</v>
      </c>
      <c r="AQ2085" t="s">
        <v>1572</v>
      </c>
      <c r="AR2085">
        <v>0</v>
      </c>
      <c r="AT2085" s="97">
        <v>53</v>
      </c>
      <c r="AU2085" s="99">
        <v>61</v>
      </c>
      <c r="AV2085" s="103">
        <f t="shared" si="773"/>
        <v>53061</v>
      </c>
      <c r="AX2085" s="7" t="s">
        <v>1370</v>
      </c>
    </row>
    <row r="2086" spans="1:50" hidden="1" outlineLevel="1">
      <c r="A2086" t="s">
        <v>772</v>
      </c>
      <c r="B2086" t="s">
        <v>1572</v>
      </c>
      <c r="C2086" s="1">
        <f t="shared" si="762"/>
        <v>166442</v>
      </c>
      <c r="D2086" s="7">
        <f>IF(N2086&gt;0, RANK(N2086,(N2086:P2086,Q2086:AE2086)),0)</f>
        <v>2</v>
      </c>
      <c r="E2086" s="7">
        <f>IF(O2086&gt;0,RANK(O2086,(N2086:P2086,Q2086:AE2086)),0)</f>
        <v>1</v>
      </c>
      <c r="F2086" s="7">
        <f>IF(P2086&gt;0,RANK(P2086,(N2086:P2086,Q2086:AE2086)),0)</f>
        <v>0</v>
      </c>
      <c r="G2086" s="1">
        <f t="shared" si="774"/>
        <v>11272</v>
      </c>
      <c r="H2086" s="2">
        <f t="shared" si="775"/>
        <v>6.7723290996262966E-2</v>
      </c>
      <c r="I2086" s="2"/>
      <c r="J2086" s="2">
        <f t="shared" si="765"/>
        <v>0.46613835450186852</v>
      </c>
      <c r="K2086" s="2">
        <f t="shared" si="766"/>
        <v>0.53386164549813153</v>
      </c>
      <c r="L2086" s="2">
        <f t="shared" si="767"/>
        <v>0</v>
      </c>
      <c r="M2086" s="2">
        <f t="shared" si="768"/>
        <v>0</v>
      </c>
      <c r="N2086" s="59">
        <v>77585</v>
      </c>
      <c r="O2086" s="59">
        <v>88857</v>
      </c>
      <c r="P2086" s="59"/>
      <c r="Q2086" s="59"/>
      <c r="R2086" s="59"/>
      <c r="S2086" s="59"/>
      <c r="T2086" s="59"/>
      <c r="U2086" s="59"/>
      <c r="V2086" s="59"/>
      <c r="W2086" s="59"/>
      <c r="X2086" s="59"/>
      <c r="Y2086" s="59"/>
      <c r="Z2086" s="59"/>
      <c r="AA2086" s="59"/>
      <c r="AB2086" s="59"/>
      <c r="AC2086" s="59"/>
      <c r="AD2086" s="59"/>
      <c r="AE2086" s="59"/>
      <c r="AG2086" s="7">
        <f>IF(Q2086&gt;0,RANK(Q2086,(N2086:P2086,Q2086:AE2086)),0)</f>
        <v>0</v>
      </c>
      <c r="AH2086" s="7">
        <f>IF(R2086&gt;0,RANK(R2086,(N2086:P2086,Q2086:AE2086)),0)</f>
        <v>0</v>
      </c>
      <c r="AI2086" s="7">
        <f>IF(T2086&gt;0,RANK(T2086,(N2086:P2086,Q2086:AE2086)),0)</f>
        <v>0</v>
      </c>
      <c r="AJ2086" s="7">
        <f>IF(S2086&gt;0,RANK(S2086,(N2086:P2086,Q2086:AE2086)),0)</f>
        <v>0</v>
      </c>
      <c r="AK2086" s="2">
        <f t="shared" si="769"/>
        <v>0</v>
      </c>
      <c r="AL2086" s="2">
        <f t="shared" si="770"/>
        <v>0</v>
      </c>
      <c r="AM2086" s="2">
        <f t="shared" si="771"/>
        <v>0</v>
      </c>
      <c r="AN2086" s="2">
        <f t="shared" si="772"/>
        <v>0</v>
      </c>
      <c r="AP2086" t="s">
        <v>772</v>
      </c>
      <c r="AQ2086" t="s">
        <v>1572</v>
      </c>
      <c r="AR2086">
        <v>5</v>
      </c>
      <c r="AT2086" s="97">
        <v>53</v>
      </c>
      <c r="AU2086" s="99">
        <v>63</v>
      </c>
      <c r="AV2086" s="103">
        <f t="shared" si="773"/>
        <v>53063</v>
      </c>
      <c r="AX2086" s="7" t="s">
        <v>1370</v>
      </c>
    </row>
    <row r="2087" spans="1:50" hidden="1" outlineLevel="1">
      <c r="A2087" t="s">
        <v>540</v>
      </c>
      <c r="B2087" t="s">
        <v>1572</v>
      </c>
      <c r="C2087" s="1">
        <f t="shared" si="762"/>
        <v>14061</v>
      </c>
      <c r="D2087" s="7">
        <f>IF(N2087&gt;0, RANK(N2087,(N2087:P2087,Q2087:AE2087)),0)</f>
        <v>2</v>
      </c>
      <c r="E2087" s="7">
        <f>IF(O2087&gt;0,RANK(O2087,(N2087:P2087,Q2087:AE2087)),0)</f>
        <v>1</v>
      </c>
      <c r="F2087" s="7">
        <f>IF(P2087&gt;0,RANK(P2087,(N2087:P2087,Q2087:AE2087)),0)</f>
        <v>0</v>
      </c>
      <c r="G2087" s="1">
        <f t="shared" si="774"/>
        <v>2367</v>
      </c>
      <c r="H2087" s="2">
        <f t="shared" si="775"/>
        <v>0.16833795604864518</v>
      </c>
      <c r="I2087" s="2"/>
      <c r="J2087" s="2">
        <f t="shared" si="765"/>
        <v>0.4158310219756774</v>
      </c>
      <c r="K2087" s="2">
        <f t="shared" si="766"/>
        <v>0.58416897802432255</v>
      </c>
      <c r="L2087" s="2">
        <f t="shared" si="767"/>
        <v>0</v>
      </c>
      <c r="M2087" s="2">
        <f t="shared" si="768"/>
        <v>1.1102230246251565E-16</v>
      </c>
      <c r="N2087" s="59">
        <v>5847</v>
      </c>
      <c r="O2087" s="59">
        <v>8214</v>
      </c>
      <c r="P2087" s="59"/>
      <c r="Q2087" s="59"/>
      <c r="R2087" s="59"/>
      <c r="S2087" s="59"/>
      <c r="T2087" s="59"/>
      <c r="U2087" s="59"/>
      <c r="V2087" s="59"/>
      <c r="W2087" s="59"/>
      <c r="X2087" s="59"/>
      <c r="Y2087" s="59"/>
      <c r="Z2087" s="59"/>
      <c r="AA2087" s="59"/>
      <c r="AB2087" s="59"/>
      <c r="AC2087" s="59"/>
      <c r="AD2087" s="59"/>
      <c r="AE2087" s="59"/>
      <c r="AG2087" s="7">
        <f>IF(Q2087&gt;0,RANK(Q2087,(N2087:P2087,Q2087:AE2087)),0)</f>
        <v>0</v>
      </c>
      <c r="AH2087" s="7">
        <f>IF(R2087&gt;0,RANK(R2087,(N2087:P2087,Q2087:AE2087)),0)</f>
        <v>0</v>
      </c>
      <c r="AI2087" s="7">
        <f>IF(T2087&gt;0,RANK(T2087,(N2087:P2087,Q2087:AE2087)),0)</f>
        <v>0</v>
      </c>
      <c r="AJ2087" s="7">
        <f>IF(S2087&gt;0,RANK(S2087,(N2087:P2087,Q2087:AE2087)),0)</f>
        <v>0</v>
      </c>
      <c r="AK2087" s="2">
        <f t="shared" si="769"/>
        <v>0</v>
      </c>
      <c r="AL2087" s="2">
        <f t="shared" si="770"/>
        <v>0</v>
      </c>
      <c r="AM2087" s="2">
        <f t="shared" si="771"/>
        <v>0</v>
      </c>
      <c r="AN2087" s="2">
        <f t="shared" si="772"/>
        <v>0</v>
      </c>
      <c r="AP2087" t="s">
        <v>540</v>
      </c>
      <c r="AQ2087" t="s">
        <v>1572</v>
      </c>
      <c r="AR2087">
        <v>5</v>
      </c>
      <c r="AT2087" s="97">
        <v>53</v>
      </c>
      <c r="AU2087" s="99">
        <v>65</v>
      </c>
      <c r="AV2087" s="103">
        <f t="shared" si="773"/>
        <v>53065</v>
      </c>
      <c r="AX2087" s="7" t="s">
        <v>1370</v>
      </c>
    </row>
    <row r="2088" spans="1:50" hidden="1" outlineLevel="1">
      <c r="A2088" t="s">
        <v>1291</v>
      </c>
      <c r="B2088" t="s">
        <v>1572</v>
      </c>
      <c r="C2088" s="1">
        <f t="shared" si="762"/>
        <v>83375</v>
      </c>
      <c r="D2088" s="7">
        <f>IF(N2088&gt;0, RANK(N2088,(N2088:P2088,Q2088:AE2088)),0)</f>
        <v>1</v>
      </c>
      <c r="E2088" s="7">
        <f>IF(O2088&gt;0,RANK(O2088,(N2088:P2088,Q2088:AE2088)),0)</f>
        <v>2</v>
      </c>
      <c r="F2088" s="7">
        <f>IF(P2088&gt;0,RANK(P2088,(N2088:P2088,Q2088:AE2088)),0)</f>
        <v>0</v>
      </c>
      <c r="G2088" s="1">
        <f t="shared" si="774"/>
        <v>11299</v>
      </c>
      <c r="H2088" s="2">
        <f t="shared" si="775"/>
        <v>0.13552023988005996</v>
      </c>
      <c r="I2088" s="2"/>
      <c r="J2088" s="2">
        <f t="shared" si="765"/>
        <v>0.56776011994002995</v>
      </c>
      <c r="K2088" s="2">
        <f t="shared" si="766"/>
        <v>0.43223988005996999</v>
      </c>
      <c r="L2088" s="2">
        <f t="shared" si="767"/>
        <v>0</v>
      </c>
      <c r="M2088" s="2">
        <f t="shared" si="768"/>
        <v>5.5511151231257827E-17</v>
      </c>
      <c r="N2088" s="59">
        <v>47337</v>
      </c>
      <c r="O2088" s="59">
        <v>36038</v>
      </c>
      <c r="P2088" s="59"/>
      <c r="Q2088" s="59"/>
      <c r="R2088" s="59"/>
      <c r="S2088" s="59"/>
      <c r="T2088" s="59"/>
      <c r="U2088" s="59"/>
      <c r="V2088" s="59"/>
      <c r="W2088" s="59"/>
      <c r="X2088" s="59"/>
      <c r="Y2088" s="59"/>
      <c r="Z2088" s="59"/>
      <c r="AA2088" s="59"/>
      <c r="AB2088" s="59"/>
      <c r="AC2088" s="59"/>
      <c r="AD2088" s="59"/>
      <c r="AE2088" s="59"/>
      <c r="AG2088" s="7">
        <f>IF(Q2088&gt;0,RANK(Q2088,(N2088:P2088,Q2088:AE2088)),0)</f>
        <v>0</v>
      </c>
      <c r="AH2088" s="7">
        <f>IF(R2088&gt;0,RANK(R2088,(N2088:P2088,Q2088:AE2088)),0)</f>
        <v>0</v>
      </c>
      <c r="AI2088" s="7">
        <f>IF(T2088&gt;0,RANK(T2088,(N2088:P2088,Q2088:AE2088)),0)</f>
        <v>0</v>
      </c>
      <c r="AJ2088" s="7">
        <f>IF(S2088&gt;0,RANK(S2088,(N2088:P2088,Q2088:AE2088)),0)</f>
        <v>0</v>
      </c>
      <c r="AK2088" s="2">
        <f t="shared" si="769"/>
        <v>0</v>
      </c>
      <c r="AL2088" s="2">
        <f t="shared" si="770"/>
        <v>0</v>
      </c>
      <c r="AM2088" s="2">
        <f t="shared" si="771"/>
        <v>0</v>
      </c>
      <c r="AN2088" s="2">
        <f t="shared" si="772"/>
        <v>0</v>
      </c>
      <c r="AP2088" t="s">
        <v>1291</v>
      </c>
      <c r="AQ2088" t="s">
        <v>1572</v>
      </c>
      <c r="AR2088">
        <v>0</v>
      </c>
      <c r="AT2088" s="97">
        <v>53</v>
      </c>
      <c r="AU2088" s="99">
        <v>67</v>
      </c>
      <c r="AV2088" s="103">
        <f t="shared" si="773"/>
        <v>53067</v>
      </c>
      <c r="AX2088" s="7" t="s">
        <v>1370</v>
      </c>
    </row>
    <row r="2089" spans="1:50" hidden="1" outlineLevel="1">
      <c r="A2089" t="s">
        <v>2193</v>
      </c>
      <c r="B2089" t="s">
        <v>1572</v>
      </c>
      <c r="C2089" s="1">
        <f t="shared" si="762"/>
        <v>1707</v>
      </c>
      <c r="D2089" s="7">
        <f>IF(N2089&gt;0, RANK(N2089,(N2089:P2089,Q2089:AE2089)),0)</f>
        <v>1</v>
      </c>
      <c r="E2089" s="7">
        <f>IF(O2089&gt;0,RANK(O2089,(N2089:P2089,Q2089:AE2089)),0)</f>
        <v>2</v>
      </c>
      <c r="F2089" s="7">
        <f>IF(P2089&gt;0,RANK(P2089,(N2089:P2089,Q2089:AE2089)),0)</f>
        <v>0</v>
      </c>
      <c r="G2089" s="1">
        <f t="shared" si="774"/>
        <v>157</v>
      </c>
      <c r="H2089" s="2">
        <f t="shared" si="775"/>
        <v>9.1974223784417108E-2</v>
      </c>
      <c r="I2089" s="2"/>
      <c r="J2089" s="2">
        <f t="shared" si="765"/>
        <v>0.5459871118922085</v>
      </c>
      <c r="K2089" s="2">
        <f t="shared" si="766"/>
        <v>0.45401288810779145</v>
      </c>
      <c r="L2089" s="2">
        <f t="shared" si="767"/>
        <v>0</v>
      </c>
      <c r="M2089" s="2">
        <f t="shared" si="768"/>
        <v>5.5511151231257827E-17</v>
      </c>
      <c r="N2089" s="59">
        <v>932</v>
      </c>
      <c r="O2089" s="59">
        <v>775</v>
      </c>
      <c r="P2089" s="59"/>
      <c r="Q2089" s="59"/>
      <c r="R2089" s="59"/>
      <c r="S2089" s="59"/>
      <c r="T2089" s="59"/>
      <c r="U2089" s="59"/>
      <c r="V2089" s="59"/>
      <c r="W2089" s="59"/>
      <c r="X2089" s="59"/>
      <c r="Y2089" s="59"/>
      <c r="Z2089" s="59"/>
      <c r="AA2089" s="59"/>
      <c r="AB2089" s="59"/>
      <c r="AC2089" s="59"/>
      <c r="AD2089" s="59"/>
      <c r="AE2089" s="59"/>
      <c r="AG2089" s="7">
        <f>IF(Q2089&gt;0,RANK(Q2089,(N2089:P2089,Q2089:AE2089)),0)</f>
        <v>0</v>
      </c>
      <c r="AH2089" s="7">
        <f>IF(R2089&gt;0,RANK(R2089,(N2089:P2089,Q2089:AE2089)),0)</f>
        <v>0</v>
      </c>
      <c r="AI2089" s="7">
        <f>IF(T2089&gt;0,RANK(T2089,(N2089:P2089,Q2089:AE2089)),0)</f>
        <v>0</v>
      </c>
      <c r="AJ2089" s="7">
        <f>IF(S2089&gt;0,RANK(S2089,(N2089:P2089,Q2089:AE2089)),0)</f>
        <v>0</v>
      </c>
      <c r="AK2089" s="2">
        <f t="shared" si="769"/>
        <v>0</v>
      </c>
      <c r="AL2089" s="2">
        <f t="shared" si="770"/>
        <v>0</v>
      </c>
      <c r="AM2089" s="2">
        <f t="shared" si="771"/>
        <v>0</v>
      </c>
      <c r="AN2089" s="2">
        <f t="shared" si="772"/>
        <v>0</v>
      </c>
      <c r="AP2089" t="s">
        <v>2193</v>
      </c>
      <c r="AQ2089" t="s">
        <v>1572</v>
      </c>
      <c r="AR2089">
        <v>3</v>
      </c>
      <c r="AT2089" s="97">
        <v>53</v>
      </c>
      <c r="AU2089" s="99">
        <v>69</v>
      </c>
      <c r="AV2089" s="103">
        <f t="shared" si="773"/>
        <v>53069</v>
      </c>
      <c r="AX2089" s="7" t="s">
        <v>1370</v>
      </c>
    </row>
    <row r="2090" spans="1:50" hidden="1" outlineLevel="1">
      <c r="A2090" t="s">
        <v>1809</v>
      </c>
      <c r="B2090" t="s">
        <v>1572</v>
      </c>
      <c r="C2090" s="1">
        <f t="shared" si="762"/>
        <v>19160</v>
      </c>
      <c r="D2090" s="7">
        <f>IF(N2090&gt;0, RANK(N2090,(N2090:P2090,Q2090:AE2090)),0)</f>
        <v>2</v>
      </c>
      <c r="E2090" s="7">
        <f>IF(O2090&gt;0,RANK(O2090,(N2090:P2090,Q2090:AE2090)),0)</f>
        <v>1</v>
      </c>
      <c r="F2090" s="7">
        <f>IF(P2090&gt;0,RANK(P2090,(N2090:P2090,Q2090:AE2090)),0)</f>
        <v>0</v>
      </c>
      <c r="G2090" s="1">
        <f t="shared" si="774"/>
        <v>974</v>
      </c>
      <c r="H2090" s="2">
        <f t="shared" si="775"/>
        <v>5.0835073068893531E-2</v>
      </c>
      <c r="I2090" s="2"/>
      <c r="J2090" s="2">
        <f t="shared" si="765"/>
        <v>0.47458246346555322</v>
      </c>
      <c r="K2090" s="2">
        <f t="shared" si="766"/>
        <v>0.52541753653444678</v>
      </c>
      <c r="L2090" s="2">
        <f t="shared" si="767"/>
        <v>0</v>
      </c>
      <c r="M2090" s="2">
        <f t="shared" si="768"/>
        <v>0</v>
      </c>
      <c r="N2090" s="59">
        <v>9093</v>
      </c>
      <c r="O2090" s="59">
        <v>10067</v>
      </c>
      <c r="P2090" s="59"/>
      <c r="Q2090" s="59"/>
      <c r="R2090" s="59"/>
      <c r="S2090" s="59"/>
      <c r="T2090" s="59"/>
      <c r="U2090" s="59"/>
      <c r="V2090" s="59"/>
      <c r="W2090" s="59"/>
      <c r="X2090" s="59"/>
      <c r="Y2090" s="59"/>
      <c r="Z2090" s="59"/>
      <c r="AA2090" s="59"/>
      <c r="AB2090" s="59"/>
      <c r="AC2090" s="59"/>
      <c r="AD2090" s="59"/>
      <c r="AE2090" s="59"/>
      <c r="AG2090" s="7">
        <f>IF(Q2090&gt;0,RANK(Q2090,(N2090:P2090,Q2090:AE2090)),0)</f>
        <v>0</v>
      </c>
      <c r="AH2090" s="7">
        <f>IF(R2090&gt;0,RANK(R2090,(N2090:P2090,Q2090:AE2090)),0)</f>
        <v>0</v>
      </c>
      <c r="AI2090" s="7">
        <f>IF(T2090&gt;0,RANK(T2090,(N2090:P2090,Q2090:AE2090)),0)</f>
        <v>0</v>
      </c>
      <c r="AJ2090" s="7">
        <f>IF(S2090&gt;0,RANK(S2090,(N2090:P2090,Q2090:AE2090)),0)</f>
        <v>0</v>
      </c>
      <c r="AK2090" s="2">
        <f t="shared" si="769"/>
        <v>0</v>
      </c>
      <c r="AL2090" s="2">
        <f t="shared" si="770"/>
        <v>0</v>
      </c>
      <c r="AM2090" s="2">
        <f t="shared" si="771"/>
        <v>0</v>
      </c>
      <c r="AN2090" s="2">
        <f t="shared" si="772"/>
        <v>0</v>
      </c>
      <c r="AP2090" t="s">
        <v>1809</v>
      </c>
      <c r="AQ2090" t="s">
        <v>1572</v>
      </c>
      <c r="AR2090">
        <v>5</v>
      </c>
      <c r="AT2090" s="97">
        <v>53</v>
      </c>
      <c r="AU2090" s="99">
        <v>71</v>
      </c>
      <c r="AV2090" s="103">
        <f t="shared" si="773"/>
        <v>53071</v>
      </c>
      <c r="AX2090" s="7" t="s">
        <v>1370</v>
      </c>
    </row>
    <row r="2091" spans="1:50" hidden="1" outlineLevel="1">
      <c r="A2091" t="s">
        <v>1810</v>
      </c>
      <c r="B2091" t="s">
        <v>1572</v>
      </c>
      <c r="C2091" s="1">
        <f t="shared" si="762"/>
        <v>56786</v>
      </c>
      <c r="D2091" s="7">
        <f>IF(N2091&gt;0, RANK(N2091,(N2091:P2091,Q2091:AE2091)),0)</f>
        <v>1</v>
      </c>
      <c r="E2091" s="7">
        <f>IF(O2091&gt;0,RANK(O2091,(N2091:P2091,Q2091:AE2091)),0)</f>
        <v>2</v>
      </c>
      <c r="F2091" s="7">
        <f>IF(P2091&gt;0,RANK(P2091,(N2091:P2091,Q2091:AE2091)),0)</f>
        <v>0</v>
      </c>
      <c r="G2091" s="1">
        <f t="shared" si="774"/>
        <v>2886</v>
      </c>
      <c r="H2091" s="2">
        <f t="shared" si="775"/>
        <v>5.0822385799316735E-2</v>
      </c>
      <c r="I2091" s="2"/>
      <c r="J2091" s="2">
        <f t="shared" si="765"/>
        <v>0.52541119289965832</v>
      </c>
      <c r="K2091" s="2">
        <f t="shared" si="766"/>
        <v>0.47458880710034163</v>
      </c>
      <c r="L2091" s="2">
        <f t="shared" si="767"/>
        <v>0</v>
      </c>
      <c r="M2091" s="2">
        <f t="shared" si="768"/>
        <v>5.5511151231257827E-17</v>
      </c>
      <c r="N2091" s="59">
        <v>29836</v>
      </c>
      <c r="O2091" s="59">
        <v>26950</v>
      </c>
      <c r="P2091" s="59"/>
      <c r="Q2091" s="59"/>
      <c r="R2091" s="59"/>
      <c r="S2091" s="59"/>
      <c r="T2091" s="59"/>
      <c r="U2091" s="59"/>
      <c r="V2091" s="59"/>
      <c r="W2091" s="59"/>
      <c r="X2091" s="59"/>
      <c r="Y2091" s="59"/>
      <c r="Z2091" s="59"/>
      <c r="AA2091" s="59"/>
      <c r="AB2091" s="59"/>
      <c r="AC2091" s="59"/>
      <c r="AD2091" s="59"/>
      <c r="AE2091" s="59"/>
      <c r="AG2091" s="7">
        <f>IF(Q2091&gt;0,RANK(Q2091,(N2091:P2091,Q2091:AE2091)),0)</f>
        <v>0</v>
      </c>
      <c r="AH2091" s="7">
        <f>IF(R2091&gt;0,RANK(R2091,(N2091:P2091,Q2091:AE2091)),0)</f>
        <v>0</v>
      </c>
      <c r="AI2091" s="7">
        <f>IF(T2091&gt;0,RANK(T2091,(N2091:P2091,Q2091:AE2091)),0)</f>
        <v>0</v>
      </c>
      <c r="AJ2091" s="7">
        <f>IF(S2091&gt;0,RANK(S2091,(N2091:P2091,Q2091:AE2091)),0)</f>
        <v>0</v>
      </c>
      <c r="AK2091" s="2">
        <f t="shared" si="769"/>
        <v>0</v>
      </c>
      <c r="AL2091" s="2">
        <f t="shared" si="770"/>
        <v>0</v>
      </c>
      <c r="AM2091" s="2">
        <f t="shared" si="771"/>
        <v>0</v>
      </c>
      <c r="AN2091" s="2">
        <f t="shared" si="772"/>
        <v>0</v>
      </c>
      <c r="AP2091" t="s">
        <v>1810</v>
      </c>
      <c r="AQ2091" t="s">
        <v>1572</v>
      </c>
      <c r="AR2091">
        <v>2</v>
      </c>
      <c r="AT2091" s="97">
        <v>53</v>
      </c>
      <c r="AU2091" s="99">
        <v>73</v>
      </c>
      <c r="AV2091" s="103">
        <f t="shared" si="773"/>
        <v>53073</v>
      </c>
      <c r="AX2091" s="7" t="s">
        <v>1370</v>
      </c>
    </row>
    <row r="2092" spans="1:50" hidden="1" outlineLevel="1">
      <c r="A2092" t="s">
        <v>254</v>
      </c>
      <c r="B2092" t="s">
        <v>1572</v>
      </c>
      <c r="C2092" s="1">
        <f t="shared" si="762"/>
        <v>14408</v>
      </c>
      <c r="D2092" s="7">
        <f>IF(N2092&gt;0, RANK(N2092,(N2092:P2092,Q2092:AE2092)),0)</f>
        <v>2</v>
      </c>
      <c r="E2092" s="7">
        <f>IF(O2092&gt;0,RANK(O2092,(N2092:P2092,Q2092:AE2092)),0)</f>
        <v>1</v>
      </c>
      <c r="F2092" s="7">
        <f>IF(P2092&gt;0,RANK(P2092,(N2092:P2092,Q2092:AE2092)),0)</f>
        <v>0</v>
      </c>
      <c r="G2092" s="1">
        <f t="shared" si="774"/>
        <v>1188</v>
      </c>
      <c r="H2092" s="2">
        <f t="shared" si="775"/>
        <v>8.245419211549139E-2</v>
      </c>
      <c r="I2092" s="2"/>
      <c r="J2092" s="2">
        <f t="shared" si="765"/>
        <v>0.45877290394225428</v>
      </c>
      <c r="K2092" s="2">
        <f t="shared" si="766"/>
        <v>0.54122709605774566</v>
      </c>
      <c r="L2092" s="2">
        <f t="shared" si="767"/>
        <v>0</v>
      </c>
      <c r="M2092" s="2">
        <f t="shared" si="768"/>
        <v>0</v>
      </c>
      <c r="N2092" s="59">
        <v>6610</v>
      </c>
      <c r="O2092" s="59">
        <v>7798</v>
      </c>
      <c r="P2092" s="59"/>
      <c r="Q2092" s="59"/>
      <c r="R2092" s="59"/>
      <c r="S2092" s="59"/>
      <c r="T2092" s="59"/>
      <c r="U2092" s="59"/>
      <c r="V2092" s="59"/>
      <c r="W2092" s="59"/>
      <c r="X2092" s="59"/>
      <c r="Y2092" s="59"/>
      <c r="Z2092" s="59"/>
      <c r="AA2092" s="59"/>
      <c r="AB2092" s="59"/>
      <c r="AC2092" s="59"/>
      <c r="AD2092" s="59"/>
      <c r="AE2092" s="59"/>
      <c r="AG2092" s="7">
        <f>IF(Q2092&gt;0,RANK(Q2092,(N2092:P2092,Q2092:AE2092)),0)</f>
        <v>0</v>
      </c>
      <c r="AH2092" s="7">
        <f>IF(R2092&gt;0,RANK(R2092,(N2092:P2092,Q2092:AE2092)),0)</f>
        <v>0</v>
      </c>
      <c r="AI2092" s="7">
        <f>IF(T2092&gt;0,RANK(T2092,(N2092:P2092,Q2092:AE2092)),0)</f>
        <v>0</v>
      </c>
      <c r="AJ2092" s="7">
        <f>IF(S2092&gt;0,RANK(S2092,(N2092:P2092,Q2092:AE2092)),0)</f>
        <v>0</v>
      </c>
      <c r="AK2092" s="2">
        <f t="shared" si="769"/>
        <v>0</v>
      </c>
      <c r="AL2092" s="2">
        <f t="shared" si="770"/>
        <v>0</v>
      </c>
      <c r="AM2092" s="2">
        <f t="shared" si="771"/>
        <v>0</v>
      </c>
      <c r="AN2092" s="2">
        <f t="shared" si="772"/>
        <v>0</v>
      </c>
      <c r="AP2092" t="s">
        <v>254</v>
      </c>
      <c r="AQ2092" t="s">
        <v>1572</v>
      </c>
      <c r="AR2092">
        <v>5</v>
      </c>
      <c r="AT2092" s="97">
        <v>53</v>
      </c>
      <c r="AU2092" s="99">
        <v>75</v>
      </c>
      <c r="AV2092" s="103">
        <f t="shared" si="773"/>
        <v>53075</v>
      </c>
      <c r="AX2092" s="7" t="s">
        <v>1370</v>
      </c>
    </row>
    <row r="2093" spans="1:50" hidden="1" outlineLevel="1">
      <c r="A2093" t="s">
        <v>1811</v>
      </c>
      <c r="B2093" t="s">
        <v>1572</v>
      </c>
      <c r="C2093" s="1">
        <f t="shared" si="762"/>
        <v>63196</v>
      </c>
      <c r="D2093" s="7">
        <f>IF(N2093&gt;0, RANK(N2093,(N2093:P2093,Q2093:AE2093)),0)</f>
        <v>2</v>
      </c>
      <c r="E2093" s="7">
        <f>IF(O2093&gt;0,RANK(O2093,(N2093:P2093,Q2093:AE2093)),0)</f>
        <v>1</v>
      </c>
      <c r="F2093" s="7">
        <f>IF(P2093&gt;0,RANK(P2093,(N2093:P2093,Q2093:AE2093)),0)</f>
        <v>0</v>
      </c>
      <c r="G2093" s="1">
        <f t="shared" si="774"/>
        <v>4272</v>
      </c>
      <c r="H2093" s="2">
        <f t="shared" si="775"/>
        <v>6.7599215140198746E-2</v>
      </c>
      <c r="I2093" s="2"/>
      <c r="J2093" s="2">
        <f t="shared" si="765"/>
        <v>0.46620039242990063</v>
      </c>
      <c r="K2093" s="2">
        <f t="shared" si="766"/>
        <v>0.53379960757009937</v>
      </c>
      <c r="L2093" s="2">
        <f t="shared" si="767"/>
        <v>0</v>
      </c>
      <c r="M2093" s="2">
        <f t="shared" si="768"/>
        <v>0</v>
      </c>
      <c r="N2093" s="59">
        <v>29462</v>
      </c>
      <c r="O2093" s="59">
        <v>33734</v>
      </c>
      <c r="P2093" s="59"/>
      <c r="Q2093" s="59"/>
      <c r="R2093" s="59"/>
      <c r="S2093" s="59"/>
      <c r="T2093" s="59"/>
      <c r="U2093" s="59"/>
      <c r="V2093" s="59"/>
      <c r="W2093" s="59"/>
      <c r="X2093" s="59"/>
      <c r="Y2093" s="59"/>
      <c r="Z2093" s="59"/>
      <c r="AA2093" s="59"/>
      <c r="AB2093" s="59"/>
      <c r="AC2093" s="59"/>
      <c r="AD2093" s="59"/>
      <c r="AE2093" s="59"/>
      <c r="AG2093" s="7">
        <f>IF(Q2093&gt;0,RANK(Q2093,(N2093:P2093,Q2093:AE2093)),0)</f>
        <v>0</v>
      </c>
      <c r="AH2093" s="7">
        <f>IF(R2093&gt;0,RANK(R2093,(N2093:P2093,Q2093:AE2093)),0)</f>
        <v>0</v>
      </c>
      <c r="AI2093" s="7">
        <f>IF(T2093&gt;0,RANK(T2093,(N2093:P2093,Q2093:AE2093)),0)</f>
        <v>0</v>
      </c>
      <c r="AJ2093" s="7">
        <f>IF(S2093&gt;0,RANK(S2093,(N2093:P2093,Q2093:AE2093)),0)</f>
        <v>0</v>
      </c>
      <c r="AK2093" s="2">
        <f t="shared" si="769"/>
        <v>0</v>
      </c>
      <c r="AL2093" s="2">
        <f t="shared" si="770"/>
        <v>0</v>
      </c>
      <c r="AM2093" s="2">
        <f t="shared" si="771"/>
        <v>0</v>
      </c>
      <c r="AN2093" s="2">
        <f t="shared" si="772"/>
        <v>0</v>
      </c>
      <c r="AP2093" t="s">
        <v>1811</v>
      </c>
      <c r="AQ2093" t="s">
        <v>1572</v>
      </c>
      <c r="AR2093">
        <v>4</v>
      </c>
      <c r="AT2093" s="97">
        <v>53</v>
      </c>
      <c r="AU2093" s="99">
        <v>77</v>
      </c>
      <c r="AV2093" s="103">
        <f t="shared" si="773"/>
        <v>53077</v>
      </c>
      <c r="AX2093" s="7" t="s">
        <v>1370</v>
      </c>
    </row>
    <row r="2094" spans="1:50" collapsed="1">
      <c r="A2094" t="s">
        <v>2040</v>
      </c>
      <c r="B2094" t="s">
        <v>1894</v>
      </c>
      <c r="C2094" s="1">
        <f t="shared" si="762"/>
        <v>2218802</v>
      </c>
      <c r="D2094" s="7">
        <f>IF(N2094&gt;0, RANK(N2094,(N2094:P2094,Q2094:AE2094)),0)</f>
        <v>1</v>
      </c>
      <c r="E2094" s="7">
        <f>IF(O2094&gt;0,RANK(O2094,(N2094:P2094,Q2094:AE2094)),0)</f>
        <v>2</v>
      </c>
      <c r="F2094" s="7">
        <f>IF(P2094&gt;0,RANK(P2094,(N2094:P2094,Q2094:AE2094)),0)</f>
        <v>0</v>
      </c>
      <c r="G2094" s="1">
        <f t="shared" si="774"/>
        <v>177144</v>
      </c>
      <c r="H2094" s="2">
        <f t="shared" si="775"/>
        <v>7.9837678170472173E-2</v>
      </c>
      <c r="I2094" s="2"/>
      <c r="J2094" s="2">
        <f t="shared" si="765"/>
        <v>0.53991883908523608</v>
      </c>
      <c r="K2094" s="2">
        <f t="shared" si="766"/>
        <v>0.46008116091476392</v>
      </c>
      <c r="L2094" s="2">
        <f t="shared" si="767"/>
        <v>0</v>
      </c>
      <c r="M2094" s="2">
        <f t="shared" si="768"/>
        <v>0</v>
      </c>
      <c r="N2094" s="59">
        <f>SUM(N2055:N2093)</f>
        <v>1197973</v>
      </c>
      <c r="O2094" s="59">
        <f>SUM(O2055:O2093)</f>
        <v>1020829</v>
      </c>
      <c r="P2094" s="59"/>
      <c r="Q2094" s="59"/>
      <c r="R2094" s="59"/>
      <c r="S2094" s="59"/>
      <c r="T2094" s="59"/>
      <c r="U2094" s="59"/>
      <c r="V2094" s="59"/>
      <c r="W2094" s="59"/>
      <c r="X2094" s="59"/>
      <c r="Y2094" s="59"/>
      <c r="Z2094" s="59"/>
      <c r="AA2094" s="59"/>
      <c r="AB2094" s="59"/>
      <c r="AC2094" s="59"/>
      <c r="AD2094" s="59"/>
      <c r="AE2094" s="59">
        <f>SUM(AE2055:AE2093)</f>
        <v>0</v>
      </c>
      <c r="AG2094" s="7">
        <f>IF(Q2094&gt;0,RANK(Q2094,(N2094:P2094,Q2094:AE2094)),0)</f>
        <v>0</v>
      </c>
      <c r="AH2094" s="7">
        <f>IF(R2094&gt;0,RANK(R2094,(N2094:P2094,Q2094:AE2094)),0)</f>
        <v>0</v>
      </c>
      <c r="AI2094" s="7">
        <f>IF(T2094&gt;0,RANK(T2094,(N2094:P2094,Q2094:AE2094)),0)</f>
        <v>0</v>
      </c>
      <c r="AJ2094" s="7">
        <f>IF(S2094&gt;0,RANK(S2094,(N2094:P2094,Q2094:AE2094)),0)</f>
        <v>0</v>
      </c>
      <c r="AK2094" s="2">
        <f t="shared" si="769"/>
        <v>0</v>
      </c>
      <c r="AL2094" s="2">
        <f t="shared" si="770"/>
        <v>0</v>
      </c>
      <c r="AM2094" s="2">
        <f t="shared" si="771"/>
        <v>0</v>
      </c>
      <c r="AN2094" s="2">
        <f t="shared" si="772"/>
        <v>0</v>
      </c>
      <c r="AP2094" t="s">
        <v>2040</v>
      </c>
      <c r="AQ2094" t="s">
        <v>1894</v>
      </c>
      <c r="AT2094" s="97">
        <v>53</v>
      </c>
      <c r="AU2094" s="99"/>
      <c r="AV2094" s="97">
        <v>53</v>
      </c>
      <c r="AX2094" s="7" t="s">
        <v>2353</v>
      </c>
    </row>
    <row r="2095" spans="1:50">
      <c r="C2095" s="1"/>
      <c r="E2095" s="7"/>
      <c r="F2095" s="7"/>
      <c r="I2095" s="2"/>
      <c r="N2095" s="59"/>
      <c r="O2095" s="59"/>
      <c r="P2095" s="59"/>
      <c r="Q2095" s="59"/>
      <c r="R2095" s="59"/>
      <c r="S2095" s="59"/>
      <c r="T2095" s="59"/>
      <c r="U2095" s="59"/>
      <c r="V2095" s="59"/>
      <c r="W2095" s="59"/>
      <c r="X2095" s="59"/>
      <c r="Y2095" s="59"/>
      <c r="Z2095" s="59"/>
      <c r="AA2095" s="59"/>
      <c r="AB2095" s="59"/>
      <c r="AC2095" s="59"/>
      <c r="AD2095" s="59"/>
      <c r="AE2095" s="59"/>
      <c r="AG2095" s="7"/>
      <c r="AH2095" s="7"/>
      <c r="AI2095" s="7"/>
      <c r="AJ2095" s="7"/>
      <c r="AT2095" s="97"/>
      <c r="AU2095" s="99"/>
      <c r="AV2095" s="103"/>
    </row>
    <row r="2096" spans="1:50" hidden="1" outlineLevel="1">
      <c r="A2096" t="s">
        <v>685</v>
      </c>
      <c r="B2096" t="s">
        <v>1557</v>
      </c>
      <c r="C2096" s="1">
        <f t="shared" ref="C2096:C2127" si="776">SUM(N2096:AE2096)</f>
        <v>7529</v>
      </c>
      <c r="D2096" s="7">
        <f>IF(N2096&gt;0, RANK(N2096,(N2096:P2096,Q2096:AE2096)),0)</f>
        <v>1</v>
      </c>
      <c r="E2096" s="7">
        <f>IF(O2096&gt;0,RANK(O2096,(N2096:P2096,Q2096:AE2096)),0)</f>
        <v>2</v>
      </c>
      <c r="F2096" s="7">
        <f>IF(P2096&gt;0,RANK(P2096,(N2096:P2096,Q2096:AE2096)),0)</f>
        <v>6</v>
      </c>
      <c r="G2096" s="1">
        <f t="shared" ref="G2096:G2142" si="777">IF(C2096&gt;0,MAX(N2096:P2096)-LARGE(N2096:P2096,2),0)</f>
        <v>488</v>
      </c>
      <c r="H2096" s="2">
        <f t="shared" ref="H2096:H2142" si="778">IF(C2096&gt;0,G2096/C2096,0)</f>
        <v>6.4816044627440561E-2</v>
      </c>
      <c r="I2096" s="2"/>
      <c r="J2096" s="2">
        <f t="shared" ref="J2096:J2127" si="779">IF($C2096=0,"-",N2096/$C2096)</f>
        <v>0.52848983928808602</v>
      </c>
      <c r="K2096" s="2">
        <f t="shared" ref="K2096:K2127" si="780">IF($C2096=0,"-",O2096/$C2096)</f>
        <v>0.46367379466064551</v>
      </c>
      <c r="L2096" s="2">
        <f t="shared" ref="L2096:L2127" si="781">IF($C2096=0,"-",P2096/$C2096)</f>
        <v>3.9845929074246248E-4</v>
      </c>
      <c r="M2096" s="2">
        <f t="shared" ref="M2096:M2127" si="782">IF(C2096=0,"-",(1-J2096-K2096-L2096))</f>
        <v>7.4379067605260104E-3</v>
      </c>
      <c r="N2096" s="59">
        <v>3979</v>
      </c>
      <c r="O2096" s="59">
        <v>3491</v>
      </c>
      <c r="P2096" s="59">
        <v>3</v>
      </c>
      <c r="Q2096" s="59">
        <v>18</v>
      </c>
      <c r="R2096" s="59"/>
      <c r="S2096" s="59"/>
      <c r="T2096" s="59"/>
      <c r="U2096" s="59"/>
      <c r="V2096" s="59">
        <v>2</v>
      </c>
      <c r="W2096" s="59"/>
      <c r="X2096" s="59"/>
      <c r="Y2096" s="59"/>
      <c r="Z2096" s="59"/>
      <c r="AA2096" s="59">
        <v>22</v>
      </c>
      <c r="AB2096" s="59">
        <v>14</v>
      </c>
      <c r="AC2096" s="59"/>
      <c r="AD2096" s="59"/>
      <c r="AE2096" s="59"/>
      <c r="AG2096" s="7">
        <f>IF(Q2096&gt;0,RANK(Q2096,(N2096:P2096,Q2096:AE2096)),0)</f>
        <v>4</v>
      </c>
      <c r="AH2096" s="7">
        <f>IF(R2096&gt;0,RANK(R2096,(N2096:P2096,Q2096:AE2096)),0)</f>
        <v>0</v>
      </c>
      <c r="AI2096" s="7">
        <f>IF(T2096&gt;0,RANK(T2096,(N2096:P2096,Q2096:AE2096)),0)</f>
        <v>0</v>
      </c>
      <c r="AJ2096" s="7">
        <f>IF(S2096&gt;0,RANK(S2096,(N2096:P2096,Q2096:AE2096)),0)</f>
        <v>0</v>
      </c>
      <c r="AK2096" s="2">
        <f t="shared" ref="AK2096:AK2127" si="783">IF($C2096=0,"-",Q2096/$C2096)</f>
        <v>2.3907557444547748E-3</v>
      </c>
      <c r="AL2096" s="2">
        <f t="shared" ref="AL2096:AL2127" si="784">IF($C2096=0,"-",R2096/$C2096)</f>
        <v>0</v>
      </c>
      <c r="AM2096" s="2">
        <f t="shared" ref="AM2096:AM2127" si="785">IF($C2096=0,"-",T2096/$C2096)</f>
        <v>0</v>
      </c>
      <c r="AN2096" s="2">
        <f t="shared" ref="AN2096:AN2127" si="786">IF($C2096=0,"-",S2096/$C2096)</f>
        <v>0</v>
      </c>
      <c r="AP2096" t="s">
        <v>685</v>
      </c>
      <c r="AQ2096" t="s">
        <v>1557</v>
      </c>
      <c r="AR2096" s="57">
        <v>6</v>
      </c>
      <c r="AT2096" s="97">
        <v>55</v>
      </c>
      <c r="AU2096" s="99">
        <v>1</v>
      </c>
      <c r="AV2096" s="103">
        <f t="shared" ref="AV2096:AV2111" si="787">1000*AT2096+AU2096</f>
        <v>55001</v>
      </c>
      <c r="AX2096" s="7" t="s">
        <v>1370</v>
      </c>
    </row>
    <row r="2097" spans="1:50" hidden="1" outlineLevel="1">
      <c r="A2097" t="s">
        <v>2164</v>
      </c>
      <c r="B2097" t="s">
        <v>1557</v>
      </c>
      <c r="C2097" s="1">
        <f t="shared" si="776"/>
        <v>7867</v>
      </c>
      <c r="D2097" s="7">
        <f>IF(N2097&gt;0, RANK(N2097,(N2097:P2097,Q2097:AE2097)),0)</f>
        <v>1</v>
      </c>
      <c r="E2097" s="7">
        <f>IF(O2097&gt;0,RANK(O2097,(N2097:P2097,Q2097:AE2097)),0)</f>
        <v>2</v>
      </c>
      <c r="F2097" s="7">
        <f>IF(P2097&gt;0,RANK(P2097,(N2097:P2097,Q2097:AE2097)),0)</f>
        <v>6</v>
      </c>
      <c r="G2097" s="1">
        <f t="shared" si="777"/>
        <v>1497</v>
      </c>
      <c r="H2097" s="2">
        <f t="shared" si="778"/>
        <v>0.19028854709546206</v>
      </c>
      <c r="I2097" s="2"/>
      <c r="J2097" s="2">
        <f t="shared" si="779"/>
        <v>0.59107664929452142</v>
      </c>
      <c r="K2097" s="2">
        <f t="shared" si="780"/>
        <v>0.40078810219905936</v>
      </c>
      <c r="L2097" s="2">
        <f t="shared" si="781"/>
        <v>1.2711325791280032E-4</v>
      </c>
      <c r="M2097" s="2">
        <f t="shared" si="782"/>
        <v>8.0081352485064233E-3</v>
      </c>
      <c r="N2097" s="59">
        <v>4650</v>
      </c>
      <c r="O2097" s="59">
        <v>3153</v>
      </c>
      <c r="P2097" s="59">
        <v>1</v>
      </c>
      <c r="Q2097" s="59">
        <v>39</v>
      </c>
      <c r="R2097" s="59"/>
      <c r="S2097" s="59"/>
      <c r="T2097" s="59"/>
      <c r="U2097" s="59"/>
      <c r="V2097" s="59">
        <v>0</v>
      </c>
      <c r="W2097" s="59"/>
      <c r="X2097" s="59"/>
      <c r="Y2097" s="59"/>
      <c r="Z2097" s="59"/>
      <c r="AA2097" s="59">
        <v>18</v>
      </c>
      <c r="AB2097" s="59">
        <v>6</v>
      </c>
      <c r="AC2097" s="59"/>
      <c r="AD2097" s="59"/>
      <c r="AE2097" s="59"/>
      <c r="AG2097" s="7">
        <f>IF(Q2097&gt;0,RANK(Q2097,(N2097:P2097,Q2097:AE2097)),0)</f>
        <v>3</v>
      </c>
      <c r="AH2097" s="7">
        <f>IF(R2097&gt;0,RANK(R2097,(N2097:P2097,Q2097:AE2097)),0)</f>
        <v>0</v>
      </c>
      <c r="AI2097" s="7">
        <f>IF(T2097&gt;0,RANK(T2097,(N2097:P2097,Q2097:AE2097)),0)</f>
        <v>0</v>
      </c>
      <c r="AJ2097" s="7">
        <f>IF(S2097&gt;0,RANK(S2097,(N2097:P2097,Q2097:AE2097)),0)</f>
        <v>0</v>
      </c>
      <c r="AK2097" s="2">
        <f t="shared" si="783"/>
        <v>4.9574170585992118E-3</v>
      </c>
      <c r="AL2097" s="2">
        <f t="shared" si="784"/>
        <v>0</v>
      </c>
      <c r="AM2097" s="2">
        <f t="shared" si="785"/>
        <v>0</v>
      </c>
      <c r="AN2097" s="2">
        <f t="shared" si="786"/>
        <v>0</v>
      </c>
      <c r="AP2097" t="s">
        <v>2164</v>
      </c>
      <c r="AQ2097" t="s">
        <v>1557</v>
      </c>
      <c r="AR2097" s="57">
        <v>7</v>
      </c>
      <c r="AT2097" s="97">
        <v>55</v>
      </c>
      <c r="AU2097" s="99">
        <v>3</v>
      </c>
      <c r="AV2097" s="103">
        <f t="shared" si="787"/>
        <v>55003</v>
      </c>
      <c r="AX2097" s="7" t="s">
        <v>1370</v>
      </c>
    </row>
    <row r="2098" spans="1:50" hidden="1" outlineLevel="1">
      <c r="A2098" t="s">
        <v>831</v>
      </c>
      <c r="B2098" t="s">
        <v>1557</v>
      </c>
      <c r="C2098" s="1">
        <f t="shared" si="776"/>
        <v>19150</v>
      </c>
      <c r="D2098" s="7">
        <f>IF(N2098&gt;0, RANK(N2098,(N2098:P2098,Q2098:AE2098)),0)</f>
        <v>1</v>
      </c>
      <c r="E2098" s="7">
        <f>IF(O2098&gt;0,RANK(O2098,(N2098:P2098,Q2098:AE2098)),0)</f>
        <v>2</v>
      </c>
      <c r="F2098" s="7">
        <f>IF(P2098&gt;0,RANK(P2098,(N2098:P2098,Q2098:AE2098)),0)</f>
        <v>5</v>
      </c>
      <c r="G2098" s="1">
        <f t="shared" si="777"/>
        <v>729</v>
      </c>
      <c r="H2098" s="2">
        <f t="shared" si="778"/>
        <v>3.8067885117493476E-2</v>
      </c>
      <c r="I2098" s="2"/>
      <c r="J2098" s="2">
        <f t="shared" si="779"/>
        <v>0.51524804177545691</v>
      </c>
      <c r="K2098" s="2">
        <f t="shared" si="780"/>
        <v>0.47718015665796343</v>
      </c>
      <c r="L2098" s="2">
        <f t="shared" si="781"/>
        <v>6.2663185378590081E-4</v>
      </c>
      <c r="M2098" s="2">
        <f t="shared" si="782"/>
        <v>6.9451697127937608E-3</v>
      </c>
      <c r="N2098" s="59">
        <v>9867</v>
      </c>
      <c r="O2098" s="59">
        <v>9138</v>
      </c>
      <c r="P2098" s="59">
        <v>12</v>
      </c>
      <c r="Q2098" s="59">
        <v>63</v>
      </c>
      <c r="R2098" s="59"/>
      <c r="S2098" s="59"/>
      <c r="T2098" s="59"/>
      <c r="U2098" s="59"/>
      <c r="V2098" s="59">
        <v>9</v>
      </c>
      <c r="W2098" s="59"/>
      <c r="X2098" s="59"/>
      <c r="Y2098" s="59"/>
      <c r="Z2098" s="59"/>
      <c r="AA2098" s="59">
        <v>52</v>
      </c>
      <c r="AB2098" s="59">
        <v>9</v>
      </c>
      <c r="AC2098" s="59"/>
      <c r="AD2098" s="59"/>
      <c r="AE2098" s="59"/>
      <c r="AG2098" s="7">
        <f>IF(Q2098&gt;0,RANK(Q2098,(N2098:P2098,Q2098:AE2098)),0)</f>
        <v>3</v>
      </c>
      <c r="AH2098" s="7">
        <f>IF(R2098&gt;0,RANK(R2098,(N2098:P2098,Q2098:AE2098)),0)</f>
        <v>0</v>
      </c>
      <c r="AI2098" s="7">
        <f>IF(T2098&gt;0,RANK(T2098,(N2098:P2098,Q2098:AE2098)),0)</f>
        <v>0</v>
      </c>
      <c r="AJ2098" s="7">
        <f>IF(S2098&gt;0,RANK(S2098,(N2098:P2098,Q2098:AE2098)),0)</f>
        <v>0</v>
      </c>
      <c r="AK2098" s="2">
        <f t="shared" si="783"/>
        <v>3.2898172323759791E-3</v>
      </c>
      <c r="AL2098" s="2">
        <f t="shared" si="784"/>
        <v>0</v>
      </c>
      <c r="AM2098" s="2">
        <f t="shared" si="785"/>
        <v>0</v>
      </c>
      <c r="AN2098" s="2">
        <f t="shared" si="786"/>
        <v>0</v>
      </c>
      <c r="AP2098" t="s">
        <v>831</v>
      </c>
      <c r="AQ2098" t="s">
        <v>1557</v>
      </c>
      <c r="AR2098" s="57">
        <v>7</v>
      </c>
      <c r="AT2098" s="97">
        <v>55</v>
      </c>
      <c r="AU2098" s="99">
        <v>5</v>
      </c>
      <c r="AV2098" s="103">
        <f t="shared" si="787"/>
        <v>55005</v>
      </c>
      <c r="AX2098" s="7" t="s">
        <v>1370</v>
      </c>
    </row>
    <row r="2099" spans="1:50" hidden="1" outlineLevel="1">
      <c r="A2099" t="s">
        <v>380</v>
      </c>
      <c r="B2099" t="s">
        <v>1557</v>
      </c>
      <c r="C2099" s="1">
        <f t="shared" si="776"/>
        <v>7657</v>
      </c>
      <c r="D2099" s="7">
        <f>IF(N2099&gt;0, RANK(N2099,(N2099:P2099,Q2099:AE2099)),0)</f>
        <v>1</v>
      </c>
      <c r="E2099" s="7">
        <f>IF(O2099&gt;0,RANK(O2099,(N2099:P2099,Q2099:AE2099)),0)</f>
        <v>2</v>
      </c>
      <c r="F2099" s="7">
        <f>IF(P2099&gt;0,RANK(P2099,(N2099:P2099,Q2099:AE2099)),0)</f>
        <v>7</v>
      </c>
      <c r="G2099" s="1">
        <f t="shared" si="777"/>
        <v>1375</v>
      </c>
      <c r="H2099" s="2">
        <f t="shared" si="778"/>
        <v>0.17957424578816769</v>
      </c>
      <c r="I2099" s="2"/>
      <c r="J2099" s="2">
        <f t="shared" si="779"/>
        <v>0.58599973880109701</v>
      </c>
      <c r="K2099" s="2">
        <f t="shared" si="780"/>
        <v>0.40642549301292935</v>
      </c>
      <c r="L2099" s="2">
        <f t="shared" si="781"/>
        <v>2.6119890296460757E-4</v>
      </c>
      <c r="M2099" s="2">
        <f t="shared" si="782"/>
        <v>7.3135692830090275E-3</v>
      </c>
      <c r="N2099" s="59">
        <v>4487</v>
      </c>
      <c r="O2099" s="59">
        <v>3112</v>
      </c>
      <c r="P2099" s="59">
        <v>2</v>
      </c>
      <c r="Q2099" s="59">
        <v>23</v>
      </c>
      <c r="R2099" s="59"/>
      <c r="S2099" s="59"/>
      <c r="T2099" s="59"/>
      <c r="U2099" s="59"/>
      <c r="V2099" s="59">
        <v>3</v>
      </c>
      <c r="W2099" s="59"/>
      <c r="X2099" s="59"/>
      <c r="Y2099" s="59"/>
      <c r="Z2099" s="59"/>
      <c r="AA2099" s="59">
        <v>24</v>
      </c>
      <c r="AB2099" s="59">
        <v>6</v>
      </c>
      <c r="AC2099" s="59"/>
      <c r="AD2099" s="59"/>
      <c r="AE2099" s="59"/>
      <c r="AG2099" s="7">
        <f>IF(Q2099&gt;0,RANK(Q2099,(N2099:P2099,Q2099:AE2099)),0)</f>
        <v>4</v>
      </c>
      <c r="AH2099" s="7">
        <f>IF(R2099&gt;0,RANK(R2099,(N2099:P2099,Q2099:AE2099)),0)</f>
        <v>0</v>
      </c>
      <c r="AI2099" s="7">
        <f>IF(T2099&gt;0,RANK(T2099,(N2099:P2099,Q2099:AE2099)),0)</f>
        <v>0</v>
      </c>
      <c r="AJ2099" s="7">
        <f>IF(S2099&gt;0,RANK(S2099,(N2099:P2099,Q2099:AE2099)),0)</f>
        <v>0</v>
      </c>
      <c r="AK2099" s="2">
        <f t="shared" si="783"/>
        <v>3.003787384092987E-3</v>
      </c>
      <c r="AL2099" s="2">
        <f t="shared" si="784"/>
        <v>0</v>
      </c>
      <c r="AM2099" s="2">
        <f t="shared" si="785"/>
        <v>0</v>
      </c>
      <c r="AN2099" s="2">
        <f t="shared" si="786"/>
        <v>0</v>
      </c>
      <c r="AP2099" t="s">
        <v>380</v>
      </c>
      <c r="AQ2099" t="s">
        <v>1557</v>
      </c>
      <c r="AR2099" s="57">
        <v>7</v>
      </c>
      <c r="AT2099" s="97">
        <v>55</v>
      </c>
      <c r="AU2099" s="99">
        <v>7</v>
      </c>
      <c r="AV2099" s="103">
        <f t="shared" si="787"/>
        <v>55007</v>
      </c>
      <c r="AX2099" s="7" t="s">
        <v>1370</v>
      </c>
    </row>
    <row r="2100" spans="1:50" hidden="1" outlineLevel="1">
      <c r="A2100" t="s">
        <v>1194</v>
      </c>
      <c r="B2100" t="s">
        <v>1557</v>
      </c>
      <c r="C2100" s="1">
        <f t="shared" si="776"/>
        <v>101411</v>
      </c>
      <c r="D2100" s="7">
        <f>IF(N2100&gt;0, RANK(N2100,(N2100:P2100,Q2100:AE2100)),0)</f>
        <v>1</v>
      </c>
      <c r="E2100" s="7">
        <f>IF(O2100&gt;0,RANK(O2100,(N2100:P2100,Q2100:AE2100)),0)</f>
        <v>2</v>
      </c>
      <c r="F2100" s="7">
        <f>IF(P2100&gt;0,RANK(P2100,(N2100:P2100,Q2100:AE2100)),0)</f>
        <v>5</v>
      </c>
      <c r="G2100" s="1">
        <f t="shared" si="777"/>
        <v>638</v>
      </c>
      <c r="H2100" s="2">
        <f t="shared" si="778"/>
        <v>6.2912307343384842E-3</v>
      </c>
      <c r="I2100" s="2"/>
      <c r="J2100" s="2">
        <f t="shared" si="779"/>
        <v>0.4942757689008096</v>
      </c>
      <c r="K2100" s="2">
        <f t="shared" si="780"/>
        <v>0.48798453816647108</v>
      </c>
      <c r="L2100" s="2">
        <f t="shared" si="781"/>
        <v>1.4298251668951099E-3</v>
      </c>
      <c r="M2100" s="2">
        <f t="shared" si="782"/>
        <v>1.6309867765824208E-2</v>
      </c>
      <c r="N2100" s="59">
        <v>50125</v>
      </c>
      <c r="O2100" s="59">
        <v>49487</v>
      </c>
      <c r="P2100" s="59">
        <v>145</v>
      </c>
      <c r="Q2100" s="59">
        <v>440</v>
      </c>
      <c r="R2100" s="59"/>
      <c r="S2100" s="59"/>
      <c r="T2100" s="59"/>
      <c r="U2100" s="59"/>
      <c r="V2100" s="59">
        <v>72</v>
      </c>
      <c r="W2100" s="59"/>
      <c r="X2100" s="59"/>
      <c r="Y2100" s="59"/>
      <c r="Z2100" s="59"/>
      <c r="AA2100" s="59">
        <v>1046</v>
      </c>
      <c r="AB2100" s="59">
        <v>96</v>
      </c>
      <c r="AC2100" s="59"/>
      <c r="AD2100" s="59"/>
      <c r="AE2100" s="59"/>
      <c r="AG2100" s="7">
        <f>IF(Q2100&gt;0,RANK(Q2100,(N2100:P2100,Q2100:AE2100)),0)</f>
        <v>4</v>
      </c>
      <c r="AH2100" s="7">
        <f>IF(R2100&gt;0,RANK(R2100,(N2100:P2100,Q2100:AE2100)),0)</f>
        <v>0</v>
      </c>
      <c r="AI2100" s="7">
        <f>IF(T2100&gt;0,RANK(T2100,(N2100:P2100,Q2100:AE2100)),0)</f>
        <v>0</v>
      </c>
      <c r="AJ2100" s="7">
        <f>IF(S2100&gt;0,RANK(S2100,(N2100:P2100,Q2100:AE2100)),0)</f>
        <v>0</v>
      </c>
      <c r="AK2100" s="2">
        <f t="shared" si="783"/>
        <v>4.3387798167851613E-3</v>
      </c>
      <c r="AL2100" s="2">
        <f t="shared" si="784"/>
        <v>0</v>
      </c>
      <c r="AM2100" s="2">
        <f t="shared" si="785"/>
        <v>0</v>
      </c>
      <c r="AN2100" s="2">
        <f t="shared" si="786"/>
        <v>0</v>
      </c>
      <c r="AP2100" t="s">
        <v>1194</v>
      </c>
      <c r="AQ2100" t="s">
        <v>1557</v>
      </c>
      <c r="AR2100" s="57">
        <v>8</v>
      </c>
      <c r="AT2100" s="97">
        <v>55</v>
      </c>
      <c r="AU2100" s="99">
        <v>9</v>
      </c>
      <c r="AV2100" s="103">
        <f t="shared" si="787"/>
        <v>55009</v>
      </c>
      <c r="AX2100" s="7" t="s">
        <v>1370</v>
      </c>
    </row>
    <row r="2101" spans="1:50" hidden="1" outlineLevel="1">
      <c r="A2101" t="s">
        <v>478</v>
      </c>
      <c r="B2101" t="s">
        <v>1557</v>
      </c>
      <c r="C2101" s="1">
        <f t="shared" si="776"/>
        <v>6683</v>
      </c>
      <c r="D2101" s="7">
        <f>IF(N2101&gt;0, RANK(N2101,(N2101:P2101,Q2101:AE2101)),0)</f>
        <v>1</v>
      </c>
      <c r="E2101" s="7">
        <f>IF(O2101&gt;0,RANK(O2101,(N2101:P2101,Q2101:AE2101)),0)</f>
        <v>2</v>
      </c>
      <c r="F2101" s="7">
        <f>IF(P2101&gt;0,RANK(P2101,(N2101:P2101,Q2101:AE2101)),0)</f>
        <v>7</v>
      </c>
      <c r="G2101" s="1">
        <f t="shared" si="777"/>
        <v>248</v>
      </c>
      <c r="H2101" s="2">
        <f t="shared" si="778"/>
        <v>3.7109082747269193E-2</v>
      </c>
      <c r="I2101" s="2"/>
      <c r="J2101" s="2">
        <f t="shared" si="779"/>
        <v>0.51309292234026638</v>
      </c>
      <c r="K2101" s="2">
        <f t="shared" si="780"/>
        <v>0.47598383959299717</v>
      </c>
      <c r="L2101" s="2">
        <f t="shared" si="781"/>
        <v>2.9926679634894508E-4</v>
      </c>
      <c r="M2101" s="2">
        <f t="shared" si="782"/>
        <v>1.0623971270387507E-2</v>
      </c>
      <c r="N2101" s="59">
        <v>3429</v>
      </c>
      <c r="O2101" s="59">
        <v>3181</v>
      </c>
      <c r="P2101" s="59">
        <v>2</v>
      </c>
      <c r="Q2101" s="59">
        <v>20</v>
      </c>
      <c r="R2101" s="59"/>
      <c r="S2101" s="59"/>
      <c r="T2101" s="59"/>
      <c r="U2101" s="59"/>
      <c r="V2101" s="59">
        <v>5</v>
      </c>
      <c r="W2101" s="59"/>
      <c r="X2101" s="59"/>
      <c r="Y2101" s="59"/>
      <c r="Z2101" s="59"/>
      <c r="AA2101" s="59">
        <v>36</v>
      </c>
      <c r="AB2101" s="59">
        <v>10</v>
      </c>
      <c r="AC2101" s="59"/>
      <c r="AD2101" s="59"/>
      <c r="AE2101" s="59"/>
      <c r="AG2101" s="7">
        <f>IF(Q2101&gt;0,RANK(Q2101,(N2101:P2101,Q2101:AE2101)),0)</f>
        <v>4</v>
      </c>
      <c r="AH2101" s="7">
        <f>IF(R2101&gt;0,RANK(R2101,(N2101:P2101,Q2101:AE2101)),0)</f>
        <v>0</v>
      </c>
      <c r="AI2101" s="7">
        <f>IF(T2101&gt;0,RANK(T2101,(N2101:P2101,Q2101:AE2101)),0)</f>
        <v>0</v>
      </c>
      <c r="AJ2101" s="7">
        <f>IF(S2101&gt;0,RANK(S2101,(N2101:P2101,Q2101:AE2101)),0)</f>
        <v>0</v>
      </c>
      <c r="AK2101" s="2">
        <f t="shared" si="783"/>
        <v>2.9926679634894511E-3</v>
      </c>
      <c r="AL2101" s="2">
        <f t="shared" si="784"/>
        <v>0</v>
      </c>
      <c r="AM2101" s="2">
        <f t="shared" si="785"/>
        <v>0</v>
      </c>
      <c r="AN2101" s="2">
        <f t="shared" si="786"/>
        <v>0</v>
      </c>
      <c r="AP2101" t="s">
        <v>478</v>
      </c>
      <c r="AQ2101" t="s">
        <v>1557</v>
      </c>
      <c r="AR2101" s="57">
        <v>3</v>
      </c>
      <c r="AT2101" s="97">
        <v>55</v>
      </c>
      <c r="AU2101" s="99">
        <v>11</v>
      </c>
      <c r="AV2101" s="103">
        <f t="shared" si="787"/>
        <v>55011</v>
      </c>
      <c r="AX2101" s="7" t="s">
        <v>1370</v>
      </c>
    </row>
    <row r="2102" spans="1:50" hidden="1" outlineLevel="1">
      <c r="A2102" t="s">
        <v>590</v>
      </c>
      <c r="B2102" t="s">
        <v>1557</v>
      </c>
      <c r="C2102" s="1">
        <f t="shared" si="776"/>
        <v>6924</v>
      </c>
      <c r="D2102" s="7">
        <f>IF(N2102&gt;0, RANK(N2102,(N2102:P2102,Q2102:AE2102)),0)</f>
        <v>1</v>
      </c>
      <c r="E2102" s="7">
        <f>IF(O2102&gt;0,RANK(O2102,(N2102:P2102,Q2102:AE2102)),0)</f>
        <v>2</v>
      </c>
      <c r="F2102" s="7">
        <f>IF(P2102&gt;0,RANK(P2102,(N2102:P2102,Q2102:AE2102)),0)</f>
        <v>7</v>
      </c>
      <c r="G2102" s="1">
        <f t="shared" si="777"/>
        <v>575</v>
      </c>
      <c r="H2102" s="2">
        <f t="shared" si="778"/>
        <v>8.3044482957827848E-2</v>
      </c>
      <c r="I2102" s="2"/>
      <c r="J2102" s="2">
        <f t="shared" si="779"/>
        <v>0.52383015597920279</v>
      </c>
      <c r="K2102" s="2">
        <f t="shared" si="780"/>
        <v>0.44078567302137495</v>
      </c>
      <c r="L2102" s="2">
        <f t="shared" si="781"/>
        <v>1.0109763142692085E-3</v>
      </c>
      <c r="M2102" s="2">
        <f t="shared" si="782"/>
        <v>3.4373194685153048E-2</v>
      </c>
      <c r="N2102" s="59">
        <v>3627</v>
      </c>
      <c r="O2102" s="59">
        <v>3052</v>
      </c>
      <c r="P2102" s="59">
        <v>7</v>
      </c>
      <c r="Q2102" s="59">
        <v>179</v>
      </c>
      <c r="R2102" s="59"/>
      <c r="S2102" s="59"/>
      <c r="T2102" s="59"/>
      <c r="U2102" s="59"/>
      <c r="V2102" s="59">
        <v>10</v>
      </c>
      <c r="W2102" s="59"/>
      <c r="X2102" s="59"/>
      <c r="Y2102" s="59"/>
      <c r="Z2102" s="59"/>
      <c r="AA2102" s="59">
        <v>41</v>
      </c>
      <c r="AB2102" s="59">
        <v>8</v>
      </c>
      <c r="AC2102" s="59"/>
      <c r="AD2102" s="59"/>
      <c r="AE2102" s="59"/>
      <c r="AG2102" s="7">
        <f>IF(Q2102&gt;0,RANK(Q2102,(N2102:P2102,Q2102:AE2102)),0)</f>
        <v>3</v>
      </c>
      <c r="AH2102" s="7">
        <f>IF(R2102&gt;0,RANK(R2102,(N2102:P2102,Q2102:AE2102)),0)</f>
        <v>0</v>
      </c>
      <c r="AI2102" s="7">
        <f>IF(T2102&gt;0,RANK(T2102,(N2102:P2102,Q2102:AE2102)),0)</f>
        <v>0</v>
      </c>
      <c r="AJ2102" s="7">
        <f>IF(S2102&gt;0,RANK(S2102,(N2102:P2102,Q2102:AE2102)),0)</f>
        <v>0</v>
      </c>
      <c r="AK2102" s="2">
        <f t="shared" si="783"/>
        <v>2.5852108607741189E-2</v>
      </c>
      <c r="AL2102" s="2">
        <f t="shared" si="784"/>
        <v>0</v>
      </c>
      <c r="AM2102" s="2">
        <f t="shared" si="785"/>
        <v>0</v>
      </c>
      <c r="AN2102" s="2">
        <f t="shared" si="786"/>
        <v>0</v>
      </c>
      <c r="AP2102" t="s">
        <v>590</v>
      </c>
      <c r="AQ2102" t="s">
        <v>1557</v>
      </c>
      <c r="AR2102" s="57">
        <v>7</v>
      </c>
      <c r="AT2102" s="97">
        <v>55</v>
      </c>
      <c r="AU2102" s="99">
        <v>13</v>
      </c>
      <c r="AV2102" s="103">
        <f t="shared" si="787"/>
        <v>55013</v>
      </c>
      <c r="AX2102" s="7" t="s">
        <v>1370</v>
      </c>
    </row>
    <row r="2103" spans="1:50" hidden="1" outlineLevel="1">
      <c r="A2103" t="s">
        <v>1382</v>
      </c>
      <c r="B2103" t="s">
        <v>1557</v>
      </c>
      <c r="C2103" s="1">
        <f t="shared" si="776"/>
        <v>17788</v>
      </c>
      <c r="D2103" s="7">
        <f>IF(N2103&gt;0, RANK(N2103,(N2103:P2103,Q2103:AE2103)),0)</f>
        <v>2</v>
      </c>
      <c r="E2103" s="7">
        <f>IF(O2103&gt;0,RANK(O2103,(N2103:P2103,Q2103:AE2103)),0)</f>
        <v>1</v>
      </c>
      <c r="F2103" s="7">
        <f>IF(P2103&gt;0,RANK(P2103,(N2103:P2103,Q2103:AE2103)),0)</f>
        <v>5</v>
      </c>
      <c r="G2103" s="1">
        <f t="shared" si="777"/>
        <v>1296</v>
      </c>
      <c r="H2103" s="2">
        <f t="shared" si="778"/>
        <v>7.2858106588711488E-2</v>
      </c>
      <c r="I2103" s="2"/>
      <c r="J2103" s="2">
        <f t="shared" si="779"/>
        <v>0.45693726107488192</v>
      </c>
      <c r="K2103" s="2">
        <f t="shared" si="780"/>
        <v>0.52979536766359347</v>
      </c>
      <c r="L2103" s="2">
        <f t="shared" si="781"/>
        <v>8.4326512255453114E-4</v>
      </c>
      <c r="M2103" s="2">
        <f t="shared" si="782"/>
        <v>1.2424106138970131E-2</v>
      </c>
      <c r="N2103" s="59">
        <v>8128</v>
      </c>
      <c r="O2103" s="59">
        <v>9424</v>
      </c>
      <c r="P2103" s="59">
        <v>15</v>
      </c>
      <c r="Q2103" s="59">
        <v>83</v>
      </c>
      <c r="R2103" s="59"/>
      <c r="S2103" s="59"/>
      <c r="T2103" s="59"/>
      <c r="U2103" s="59"/>
      <c r="V2103" s="59">
        <v>14</v>
      </c>
      <c r="W2103" s="59"/>
      <c r="X2103" s="59"/>
      <c r="Y2103" s="59"/>
      <c r="Z2103" s="59"/>
      <c r="AA2103" s="59">
        <v>112</v>
      </c>
      <c r="AB2103" s="59">
        <v>12</v>
      </c>
      <c r="AC2103" s="59"/>
      <c r="AD2103" s="59"/>
      <c r="AE2103" s="59"/>
      <c r="AG2103" s="7">
        <f>IF(Q2103&gt;0,RANK(Q2103,(N2103:P2103,Q2103:AE2103)),0)</f>
        <v>4</v>
      </c>
      <c r="AH2103" s="7">
        <f>IF(R2103&gt;0,RANK(R2103,(N2103:P2103,Q2103:AE2103)),0)</f>
        <v>0</v>
      </c>
      <c r="AI2103" s="7">
        <f>IF(T2103&gt;0,RANK(T2103,(N2103:P2103,Q2103:AE2103)),0)</f>
        <v>0</v>
      </c>
      <c r="AJ2103" s="7">
        <f>IF(S2103&gt;0,RANK(S2103,(N2103:P2103,Q2103:AE2103)),0)</f>
        <v>0</v>
      </c>
      <c r="AK2103" s="2">
        <f t="shared" si="783"/>
        <v>4.6660670114684055E-3</v>
      </c>
      <c r="AL2103" s="2">
        <f t="shared" si="784"/>
        <v>0</v>
      </c>
      <c r="AM2103" s="2">
        <f t="shared" si="785"/>
        <v>0</v>
      </c>
      <c r="AN2103" s="2">
        <f t="shared" si="786"/>
        <v>0</v>
      </c>
      <c r="AP2103" t="s">
        <v>1382</v>
      </c>
      <c r="AQ2103" t="s">
        <v>1557</v>
      </c>
      <c r="AR2103" s="57">
        <v>0</v>
      </c>
      <c r="AT2103" s="97">
        <v>55</v>
      </c>
      <c r="AU2103" s="99">
        <v>15</v>
      </c>
      <c r="AV2103" s="103">
        <f t="shared" si="787"/>
        <v>55015</v>
      </c>
      <c r="AX2103" s="7" t="s">
        <v>1370</v>
      </c>
    </row>
    <row r="2104" spans="1:50" hidden="1" outlineLevel="1">
      <c r="A2104" t="s">
        <v>1703</v>
      </c>
      <c r="B2104" t="s">
        <v>1557</v>
      </c>
      <c r="C2104" s="1">
        <f t="shared" si="776"/>
        <v>24562</v>
      </c>
      <c r="D2104" s="7">
        <f>IF(N2104&gt;0, RANK(N2104,(N2104:P2104,Q2104:AE2104)),0)</f>
        <v>1</v>
      </c>
      <c r="E2104" s="7">
        <f>IF(O2104&gt;0,RANK(O2104,(N2104:P2104,Q2104:AE2104)),0)</f>
        <v>2</v>
      </c>
      <c r="F2104" s="7">
        <f>IF(P2104&gt;0,RANK(P2104,(N2104:P2104,Q2104:AE2104)),0)</f>
        <v>5</v>
      </c>
      <c r="G2104" s="1">
        <f t="shared" si="777"/>
        <v>1767</v>
      </c>
      <c r="H2104" s="2">
        <f t="shared" si="778"/>
        <v>7.1940395733246482E-2</v>
      </c>
      <c r="I2104" s="2"/>
      <c r="J2104" s="2">
        <f t="shared" si="779"/>
        <v>0.52829574138913771</v>
      </c>
      <c r="K2104" s="2">
        <f t="shared" si="780"/>
        <v>0.4563553456558912</v>
      </c>
      <c r="L2104" s="2">
        <f t="shared" si="781"/>
        <v>2.8906440843579511E-3</v>
      </c>
      <c r="M2104" s="2">
        <f t="shared" si="782"/>
        <v>1.2458268870613144E-2</v>
      </c>
      <c r="N2104" s="59">
        <v>12976</v>
      </c>
      <c r="O2104" s="59">
        <v>11209</v>
      </c>
      <c r="P2104" s="59">
        <v>71</v>
      </c>
      <c r="Q2104" s="59">
        <v>108</v>
      </c>
      <c r="R2104" s="59"/>
      <c r="S2104" s="59"/>
      <c r="T2104" s="59"/>
      <c r="U2104" s="59"/>
      <c r="V2104" s="59">
        <v>16</v>
      </c>
      <c r="W2104" s="59"/>
      <c r="X2104" s="59"/>
      <c r="Y2104" s="59"/>
      <c r="Z2104" s="59"/>
      <c r="AA2104" s="59">
        <v>153</v>
      </c>
      <c r="AB2104" s="59">
        <v>29</v>
      </c>
      <c r="AC2104" s="59"/>
      <c r="AD2104" s="59"/>
      <c r="AE2104" s="59"/>
      <c r="AG2104" s="7">
        <f>IF(Q2104&gt;0,RANK(Q2104,(N2104:P2104,Q2104:AE2104)),0)</f>
        <v>4</v>
      </c>
      <c r="AH2104" s="7">
        <f>IF(R2104&gt;0,RANK(R2104,(N2104:P2104,Q2104:AE2104)),0)</f>
        <v>0</v>
      </c>
      <c r="AI2104" s="7">
        <f>IF(T2104&gt;0,RANK(T2104,(N2104:P2104,Q2104:AE2104)),0)</f>
        <v>0</v>
      </c>
      <c r="AJ2104" s="7">
        <f>IF(S2104&gt;0,RANK(S2104,(N2104:P2104,Q2104:AE2104)),0)</f>
        <v>0</v>
      </c>
      <c r="AK2104" s="2">
        <f t="shared" si="783"/>
        <v>4.3970360719811094E-3</v>
      </c>
      <c r="AL2104" s="2">
        <f t="shared" si="784"/>
        <v>0</v>
      </c>
      <c r="AM2104" s="2">
        <f t="shared" si="785"/>
        <v>0</v>
      </c>
      <c r="AN2104" s="2">
        <f t="shared" si="786"/>
        <v>0</v>
      </c>
      <c r="AP2104" t="s">
        <v>1703</v>
      </c>
      <c r="AQ2104" t="s">
        <v>1557</v>
      </c>
      <c r="AR2104" s="57">
        <v>7</v>
      </c>
      <c r="AT2104" s="97">
        <v>55</v>
      </c>
      <c r="AU2104" s="99">
        <v>17</v>
      </c>
      <c r="AV2104" s="103">
        <f t="shared" si="787"/>
        <v>55017</v>
      </c>
      <c r="AX2104" s="7" t="s">
        <v>1370</v>
      </c>
    </row>
    <row r="2105" spans="1:50" hidden="1" outlineLevel="1">
      <c r="A2105" t="s">
        <v>601</v>
      </c>
      <c r="B2105" t="s">
        <v>1557</v>
      </c>
      <c r="C2105" s="1">
        <f t="shared" si="776"/>
        <v>14034</v>
      </c>
      <c r="D2105" s="7">
        <f>IF(N2105&gt;0, RANK(N2105,(N2105:P2105,Q2105:AE2105)),0)</f>
        <v>2</v>
      </c>
      <c r="E2105" s="7">
        <f>IF(O2105&gt;0,RANK(O2105,(N2105:P2105,Q2105:AE2105)),0)</f>
        <v>1</v>
      </c>
      <c r="F2105" s="7">
        <f>IF(P2105&gt;0,RANK(P2105,(N2105:P2105,Q2105:AE2105)),0)</f>
        <v>6</v>
      </c>
      <c r="G2105" s="1">
        <f t="shared" si="777"/>
        <v>374</v>
      </c>
      <c r="H2105" s="2">
        <f t="shared" si="778"/>
        <v>2.6649565341313953E-2</v>
      </c>
      <c r="I2105" s="2"/>
      <c r="J2105" s="2">
        <f t="shared" si="779"/>
        <v>0.48296993016958817</v>
      </c>
      <c r="K2105" s="2">
        <f t="shared" si="780"/>
        <v>0.50961949551090213</v>
      </c>
      <c r="L2105" s="2">
        <f t="shared" si="781"/>
        <v>3.5627761151489238E-4</v>
      </c>
      <c r="M2105" s="2">
        <f t="shared" si="782"/>
        <v>7.0542967079947521E-3</v>
      </c>
      <c r="N2105" s="59">
        <v>6778</v>
      </c>
      <c r="O2105" s="59">
        <v>7152</v>
      </c>
      <c r="P2105" s="59">
        <v>5</v>
      </c>
      <c r="Q2105" s="59">
        <v>38</v>
      </c>
      <c r="R2105" s="59"/>
      <c r="S2105" s="59"/>
      <c r="T2105" s="59"/>
      <c r="U2105" s="59"/>
      <c r="V2105" s="59">
        <v>3</v>
      </c>
      <c r="W2105" s="59"/>
      <c r="X2105" s="59"/>
      <c r="Y2105" s="59"/>
      <c r="Z2105" s="59"/>
      <c r="AA2105" s="59">
        <v>51</v>
      </c>
      <c r="AB2105" s="59">
        <v>7</v>
      </c>
      <c r="AC2105" s="59"/>
      <c r="AD2105" s="59"/>
      <c r="AE2105" s="59"/>
      <c r="AG2105" s="7">
        <f>IF(Q2105&gt;0,RANK(Q2105,(N2105:P2105,Q2105:AE2105)),0)</f>
        <v>4</v>
      </c>
      <c r="AH2105" s="7">
        <f>IF(R2105&gt;0,RANK(R2105,(N2105:P2105,Q2105:AE2105)),0)</f>
        <v>0</v>
      </c>
      <c r="AI2105" s="7">
        <f>IF(T2105&gt;0,RANK(T2105,(N2105:P2105,Q2105:AE2105)),0)</f>
        <v>0</v>
      </c>
      <c r="AJ2105" s="7">
        <f>IF(S2105&gt;0,RANK(S2105,(N2105:P2105,Q2105:AE2105)),0)</f>
        <v>0</v>
      </c>
      <c r="AK2105" s="2">
        <f t="shared" si="783"/>
        <v>2.7077098475131824E-3</v>
      </c>
      <c r="AL2105" s="2">
        <f t="shared" si="784"/>
        <v>0</v>
      </c>
      <c r="AM2105" s="2">
        <f t="shared" si="785"/>
        <v>0</v>
      </c>
      <c r="AN2105" s="2">
        <f t="shared" si="786"/>
        <v>0</v>
      </c>
      <c r="AP2105" t="s">
        <v>601</v>
      </c>
      <c r="AQ2105" t="s">
        <v>1557</v>
      </c>
      <c r="AR2105" s="57">
        <v>0</v>
      </c>
      <c r="AT2105" s="97">
        <v>55</v>
      </c>
      <c r="AU2105" s="99">
        <v>19</v>
      </c>
      <c r="AV2105" s="103">
        <f t="shared" si="787"/>
        <v>55019</v>
      </c>
      <c r="AX2105" s="7" t="s">
        <v>1370</v>
      </c>
    </row>
    <row r="2106" spans="1:50" hidden="1" outlineLevel="1">
      <c r="A2106" t="s">
        <v>803</v>
      </c>
      <c r="B2106" t="s">
        <v>1557</v>
      </c>
      <c r="C2106" s="1">
        <f t="shared" si="776"/>
        <v>23446</v>
      </c>
      <c r="D2106" s="7">
        <f>IF(N2106&gt;0, RANK(N2106,(N2106:P2106,Q2106:AE2106)),0)</f>
        <v>1</v>
      </c>
      <c r="E2106" s="7">
        <f>IF(O2106&gt;0,RANK(O2106,(N2106:P2106,Q2106:AE2106)),0)</f>
        <v>2</v>
      </c>
      <c r="F2106" s="7">
        <f>IF(P2106&gt;0,RANK(P2106,(N2106:P2106,Q2106:AE2106)),0)</f>
        <v>5</v>
      </c>
      <c r="G2106" s="1">
        <f t="shared" si="777"/>
        <v>2817</v>
      </c>
      <c r="H2106" s="2">
        <f t="shared" si="778"/>
        <v>0.1201484261707754</v>
      </c>
      <c r="I2106" s="2"/>
      <c r="J2106" s="2">
        <f t="shared" si="779"/>
        <v>0.55446558048281158</v>
      </c>
      <c r="K2106" s="2">
        <f t="shared" si="780"/>
        <v>0.43431715431203616</v>
      </c>
      <c r="L2106" s="2">
        <f t="shared" si="781"/>
        <v>1.7913503369444681E-3</v>
      </c>
      <c r="M2106" s="2">
        <f t="shared" si="782"/>
        <v>9.4259148682077926E-3</v>
      </c>
      <c r="N2106" s="59">
        <v>13000</v>
      </c>
      <c r="O2106" s="59">
        <v>10183</v>
      </c>
      <c r="P2106" s="59">
        <v>42</v>
      </c>
      <c r="Q2106" s="59">
        <v>44</v>
      </c>
      <c r="R2106" s="59"/>
      <c r="S2106" s="59"/>
      <c r="T2106" s="59"/>
      <c r="U2106" s="59"/>
      <c r="V2106" s="59">
        <v>16</v>
      </c>
      <c r="W2106" s="59"/>
      <c r="X2106" s="59"/>
      <c r="Y2106" s="59"/>
      <c r="Z2106" s="59"/>
      <c r="AA2106" s="59">
        <v>131</v>
      </c>
      <c r="AB2106" s="59">
        <v>30</v>
      </c>
      <c r="AC2106" s="59"/>
      <c r="AD2106" s="59"/>
      <c r="AE2106" s="59"/>
      <c r="AG2106" s="7">
        <f>IF(Q2106&gt;0,RANK(Q2106,(N2106:P2106,Q2106:AE2106)),0)</f>
        <v>4</v>
      </c>
      <c r="AH2106" s="7">
        <f>IF(R2106&gt;0,RANK(R2106,(N2106:P2106,Q2106:AE2106)),0)</f>
        <v>0</v>
      </c>
      <c r="AI2106" s="7">
        <f>IF(T2106&gt;0,RANK(T2106,(N2106:P2106,Q2106:AE2106)),0)</f>
        <v>0</v>
      </c>
      <c r="AJ2106" s="7">
        <f>IF(S2106&gt;0,RANK(S2106,(N2106:P2106,Q2106:AE2106)),0)</f>
        <v>0</v>
      </c>
      <c r="AK2106" s="2">
        <f t="shared" si="783"/>
        <v>1.8766527339418237E-3</v>
      </c>
      <c r="AL2106" s="2">
        <f t="shared" si="784"/>
        <v>0</v>
      </c>
      <c r="AM2106" s="2">
        <f t="shared" si="785"/>
        <v>0</v>
      </c>
      <c r="AN2106" s="2">
        <f t="shared" si="786"/>
        <v>0</v>
      </c>
      <c r="AP2106" t="s">
        <v>803</v>
      </c>
      <c r="AQ2106" t="s">
        <v>1557</v>
      </c>
      <c r="AR2106" s="57">
        <v>2</v>
      </c>
      <c r="AT2106" s="97">
        <v>55</v>
      </c>
      <c r="AU2106" s="99">
        <v>21</v>
      </c>
      <c r="AV2106" s="103">
        <f t="shared" si="787"/>
        <v>55021</v>
      </c>
      <c r="AX2106" s="7" t="s">
        <v>1370</v>
      </c>
    </row>
    <row r="2107" spans="1:50" hidden="1" outlineLevel="1">
      <c r="A2107" t="s">
        <v>673</v>
      </c>
      <c r="B2107" t="s">
        <v>1557</v>
      </c>
      <c r="C2107" s="1">
        <f t="shared" si="776"/>
        <v>7118</v>
      </c>
      <c r="D2107" s="7">
        <f>IF(N2107&gt;0, RANK(N2107,(N2107:P2107,Q2107:AE2107)),0)</f>
        <v>1</v>
      </c>
      <c r="E2107" s="7">
        <f>IF(O2107&gt;0,RANK(O2107,(N2107:P2107,Q2107:AE2107)),0)</f>
        <v>2</v>
      </c>
      <c r="F2107" s="7">
        <f>IF(P2107&gt;0,RANK(P2107,(N2107:P2107,Q2107:AE2107)),0)</f>
        <v>5</v>
      </c>
      <c r="G2107" s="1">
        <f t="shared" si="777"/>
        <v>189</v>
      </c>
      <c r="H2107" s="2">
        <f t="shared" si="778"/>
        <v>2.6552402360213542E-2</v>
      </c>
      <c r="I2107" s="2"/>
      <c r="J2107" s="2">
        <f t="shared" si="779"/>
        <v>0.50856982298398423</v>
      </c>
      <c r="K2107" s="2">
        <f t="shared" si="780"/>
        <v>0.48201742062377073</v>
      </c>
      <c r="L2107" s="2">
        <f t="shared" si="781"/>
        <v>7.0244450688395613E-4</v>
      </c>
      <c r="M2107" s="2">
        <f t="shared" si="782"/>
        <v>8.7103118853610797E-3</v>
      </c>
      <c r="N2107" s="59">
        <v>3620</v>
      </c>
      <c r="O2107" s="59">
        <v>3431</v>
      </c>
      <c r="P2107" s="59">
        <v>5</v>
      </c>
      <c r="Q2107" s="59">
        <v>25</v>
      </c>
      <c r="R2107" s="59"/>
      <c r="S2107" s="59"/>
      <c r="T2107" s="59"/>
      <c r="U2107" s="59"/>
      <c r="V2107" s="59">
        <v>4</v>
      </c>
      <c r="W2107" s="59"/>
      <c r="X2107" s="59"/>
      <c r="Y2107" s="59"/>
      <c r="Z2107" s="59"/>
      <c r="AA2107" s="59">
        <v>28</v>
      </c>
      <c r="AB2107" s="59">
        <v>5</v>
      </c>
      <c r="AC2107" s="59"/>
      <c r="AD2107" s="59"/>
      <c r="AE2107" s="59"/>
      <c r="AG2107" s="7">
        <f>IF(Q2107&gt;0,RANK(Q2107,(N2107:P2107,Q2107:AE2107)),0)</f>
        <v>4</v>
      </c>
      <c r="AH2107" s="7">
        <f>IF(R2107&gt;0,RANK(R2107,(N2107:P2107,Q2107:AE2107)),0)</f>
        <v>0</v>
      </c>
      <c r="AI2107" s="7">
        <f>IF(T2107&gt;0,RANK(T2107,(N2107:P2107,Q2107:AE2107)),0)</f>
        <v>0</v>
      </c>
      <c r="AJ2107" s="7">
        <f>IF(S2107&gt;0,RANK(S2107,(N2107:P2107,Q2107:AE2107)),0)</f>
        <v>0</v>
      </c>
      <c r="AK2107" s="2">
        <f t="shared" si="783"/>
        <v>3.5122225344197807E-3</v>
      </c>
      <c r="AL2107" s="2">
        <f t="shared" si="784"/>
        <v>0</v>
      </c>
      <c r="AM2107" s="2">
        <f t="shared" si="785"/>
        <v>0</v>
      </c>
      <c r="AN2107" s="2">
        <f t="shared" si="786"/>
        <v>0</v>
      </c>
      <c r="AP2107" t="s">
        <v>673</v>
      </c>
      <c r="AQ2107" t="s">
        <v>1557</v>
      </c>
      <c r="AR2107" s="57">
        <v>3</v>
      </c>
      <c r="AT2107" s="97">
        <v>55</v>
      </c>
      <c r="AU2107" s="99">
        <v>23</v>
      </c>
      <c r="AV2107" s="103">
        <f t="shared" si="787"/>
        <v>55023</v>
      </c>
      <c r="AX2107" s="7" t="s">
        <v>1370</v>
      </c>
    </row>
    <row r="2108" spans="1:50" hidden="1" outlineLevel="1">
      <c r="A2108" t="s">
        <v>1679</v>
      </c>
      <c r="B2108" t="s">
        <v>1557</v>
      </c>
      <c r="C2108" s="1">
        <f t="shared" si="776"/>
        <v>202766</v>
      </c>
      <c r="D2108" s="7">
        <f>IF(N2108&gt;0, RANK(N2108,(N2108:P2108,Q2108:AE2108)),0)</f>
        <v>1</v>
      </c>
      <c r="E2108" s="7">
        <f>IF(O2108&gt;0,RANK(O2108,(N2108:P2108,Q2108:AE2108)),0)</f>
        <v>2</v>
      </c>
      <c r="F2108" s="7">
        <f>IF(P2108&gt;0,RANK(P2108,(N2108:P2108,Q2108:AE2108)),0)</f>
        <v>6</v>
      </c>
      <c r="G2108" s="1">
        <f t="shared" si="777"/>
        <v>64436</v>
      </c>
      <c r="H2108" s="2">
        <f t="shared" si="778"/>
        <v>0.31778503299369715</v>
      </c>
      <c r="I2108" s="2"/>
      <c r="J2108" s="2">
        <f t="shared" si="779"/>
        <v>0.65352179359458684</v>
      </c>
      <c r="K2108" s="2">
        <f t="shared" si="780"/>
        <v>0.33573676060088969</v>
      </c>
      <c r="L2108" s="2">
        <f t="shared" si="781"/>
        <v>1.0307447994239666E-3</v>
      </c>
      <c r="M2108" s="2">
        <f t="shared" si="782"/>
        <v>9.7107010050994976E-3</v>
      </c>
      <c r="N2108" s="59">
        <v>132512</v>
      </c>
      <c r="O2108" s="59">
        <v>68076</v>
      </c>
      <c r="P2108" s="59">
        <v>209</v>
      </c>
      <c r="Q2108" s="59">
        <v>735</v>
      </c>
      <c r="R2108" s="59"/>
      <c r="S2108" s="59"/>
      <c r="T2108" s="59"/>
      <c r="U2108" s="59"/>
      <c r="V2108" s="59">
        <v>167</v>
      </c>
      <c r="W2108" s="59"/>
      <c r="X2108" s="59"/>
      <c r="Y2108" s="59"/>
      <c r="Z2108" s="59"/>
      <c r="AA2108" s="59">
        <v>802</v>
      </c>
      <c r="AB2108" s="59">
        <v>265</v>
      </c>
      <c r="AC2108" s="59"/>
      <c r="AD2108" s="59"/>
      <c r="AE2108" s="59"/>
      <c r="AG2108" s="7">
        <f>IF(Q2108&gt;0,RANK(Q2108,(N2108:P2108,Q2108:AE2108)),0)</f>
        <v>4</v>
      </c>
      <c r="AH2108" s="7">
        <f>IF(R2108&gt;0,RANK(R2108,(N2108:P2108,Q2108:AE2108)),0)</f>
        <v>0</v>
      </c>
      <c r="AI2108" s="7">
        <f>IF(T2108&gt;0,RANK(T2108,(N2108:P2108,Q2108:AE2108)),0)</f>
        <v>0</v>
      </c>
      <c r="AJ2108" s="7">
        <f>IF(S2108&gt;0,RANK(S2108,(N2108:P2108,Q2108:AE2108)),0)</f>
        <v>0</v>
      </c>
      <c r="AK2108" s="2">
        <f t="shared" si="783"/>
        <v>3.6248680745292602E-3</v>
      </c>
      <c r="AL2108" s="2">
        <f t="shared" si="784"/>
        <v>0</v>
      </c>
      <c r="AM2108" s="2">
        <f t="shared" si="785"/>
        <v>0</v>
      </c>
      <c r="AN2108" s="2">
        <f t="shared" si="786"/>
        <v>0</v>
      </c>
      <c r="AP2108" t="s">
        <v>1679</v>
      </c>
      <c r="AQ2108" t="s">
        <v>1557</v>
      </c>
      <c r="AR2108" s="57">
        <v>2</v>
      </c>
      <c r="AT2108" s="97">
        <v>55</v>
      </c>
      <c r="AU2108" s="99">
        <v>25</v>
      </c>
      <c r="AV2108" s="103">
        <f t="shared" si="787"/>
        <v>55025</v>
      </c>
      <c r="AX2108" s="7" t="s">
        <v>1370</v>
      </c>
    </row>
    <row r="2109" spans="1:50" hidden="1" outlineLevel="1">
      <c r="A2109" t="s">
        <v>240</v>
      </c>
      <c r="B2109" t="s">
        <v>1557</v>
      </c>
      <c r="C2109" s="1">
        <f t="shared" si="776"/>
        <v>35616</v>
      </c>
      <c r="D2109" s="7">
        <f>IF(N2109&gt;0, RANK(N2109,(N2109:P2109,Q2109:AE2109)),0)</f>
        <v>2</v>
      </c>
      <c r="E2109" s="7">
        <f>IF(O2109&gt;0,RANK(O2109,(N2109:P2109,Q2109:AE2109)),0)</f>
        <v>1</v>
      </c>
      <c r="F2109" s="7">
        <f>IF(P2109&gt;0,RANK(P2109,(N2109:P2109,Q2109:AE2109)),0)</f>
        <v>6</v>
      </c>
      <c r="G2109" s="1">
        <f t="shared" si="777"/>
        <v>3121</v>
      </c>
      <c r="H2109" s="2">
        <f t="shared" si="778"/>
        <v>8.7629155435759207E-2</v>
      </c>
      <c r="I2109" s="2"/>
      <c r="J2109" s="2">
        <f t="shared" si="779"/>
        <v>0.44654088050314467</v>
      </c>
      <c r="K2109" s="2">
        <f t="shared" si="780"/>
        <v>0.53417003593890389</v>
      </c>
      <c r="L2109" s="2">
        <f t="shared" si="781"/>
        <v>1.853099730458221E-3</v>
      </c>
      <c r="M2109" s="2">
        <f t="shared" si="782"/>
        <v>1.7435983827493225E-2</v>
      </c>
      <c r="N2109" s="59">
        <v>15904</v>
      </c>
      <c r="O2109" s="59">
        <v>19025</v>
      </c>
      <c r="P2109" s="59">
        <v>66</v>
      </c>
      <c r="Q2109" s="59">
        <v>96</v>
      </c>
      <c r="R2109" s="59"/>
      <c r="S2109" s="59"/>
      <c r="T2109" s="59"/>
      <c r="U2109" s="59"/>
      <c r="V2109" s="59">
        <v>76</v>
      </c>
      <c r="W2109" s="59"/>
      <c r="X2109" s="59"/>
      <c r="Y2109" s="59"/>
      <c r="Z2109" s="59"/>
      <c r="AA2109" s="59">
        <v>415</v>
      </c>
      <c r="AB2109" s="59">
        <v>34</v>
      </c>
      <c r="AC2109" s="59"/>
      <c r="AD2109" s="59"/>
      <c r="AE2109" s="59"/>
      <c r="AG2109" s="7">
        <f>IF(Q2109&gt;0,RANK(Q2109,(N2109:P2109,Q2109:AE2109)),0)</f>
        <v>4</v>
      </c>
      <c r="AH2109" s="7">
        <f>IF(R2109&gt;0,RANK(R2109,(N2109:P2109,Q2109:AE2109)),0)</f>
        <v>0</v>
      </c>
      <c r="AI2109" s="7">
        <f>IF(T2109&gt;0,RANK(T2109,(N2109:P2109,Q2109:AE2109)),0)</f>
        <v>0</v>
      </c>
      <c r="AJ2109" s="7">
        <f>IF(S2109&gt;0,RANK(S2109,(N2109:P2109,Q2109:AE2109)),0)</f>
        <v>0</v>
      </c>
      <c r="AK2109" s="2">
        <f t="shared" si="783"/>
        <v>2.6954177897574125E-3</v>
      </c>
      <c r="AL2109" s="2">
        <f t="shared" si="784"/>
        <v>0</v>
      </c>
      <c r="AM2109" s="2">
        <f t="shared" si="785"/>
        <v>0</v>
      </c>
      <c r="AN2109" s="2">
        <f t="shared" si="786"/>
        <v>0</v>
      </c>
      <c r="AP2109" t="s">
        <v>240</v>
      </c>
      <c r="AQ2109" t="s">
        <v>1557</v>
      </c>
      <c r="AR2109" s="57">
        <v>6</v>
      </c>
      <c r="AT2109" s="97">
        <v>55</v>
      </c>
      <c r="AU2109" s="99">
        <v>27</v>
      </c>
      <c r="AV2109" s="103">
        <f t="shared" si="787"/>
        <v>55027</v>
      </c>
      <c r="AX2109" s="7" t="s">
        <v>1370</v>
      </c>
    </row>
    <row r="2110" spans="1:50" hidden="1" outlineLevel="1">
      <c r="A2110" t="s">
        <v>887</v>
      </c>
      <c r="B2110" t="s">
        <v>1557</v>
      </c>
      <c r="C2110" s="1">
        <f t="shared" si="776"/>
        <v>13828</v>
      </c>
      <c r="D2110" s="7">
        <f>IF(N2110&gt;0, RANK(N2110,(N2110:P2110,Q2110:AE2110)),0)</f>
        <v>2</v>
      </c>
      <c r="E2110" s="7">
        <f>IF(O2110&gt;0,RANK(O2110,(N2110:P2110,Q2110:AE2110)),0)</f>
        <v>1</v>
      </c>
      <c r="F2110" s="7">
        <f>IF(P2110&gt;0,RANK(P2110,(N2110:P2110,Q2110:AE2110)),0)</f>
        <v>5</v>
      </c>
      <c r="G2110" s="1">
        <f t="shared" si="777"/>
        <v>1088</v>
      </c>
      <c r="H2110" s="2">
        <f t="shared" si="778"/>
        <v>7.8680937228811101E-2</v>
      </c>
      <c r="I2110" s="2"/>
      <c r="J2110" s="2">
        <f t="shared" si="779"/>
        <v>0.45386172982354644</v>
      </c>
      <c r="K2110" s="2">
        <f t="shared" si="780"/>
        <v>0.53254266705235753</v>
      </c>
      <c r="L2110" s="2">
        <f t="shared" si="781"/>
        <v>1.7356089094590686E-3</v>
      </c>
      <c r="M2110" s="2">
        <f t="shared" si="782"/>
        <v>1.1859994214636954E-2</v>
      </c>
      <c r="N2110" s="59">
        <v>6276</v>
      </c>
      <c r="O2110" s="59">
        <v>7364</v>
      </c>
      <c r="P2110" s="59">
        <v>24</v>
      </c>
      <c r="Q2110" s="59">
        <v>41</v>
      </c>
      <c r="R2110" s="59"/>
      <c r="S2110" s="59"/>
      <c r="T2110" s="59"/>
      <c r="U2110" s="59"/>
      <c r="V2110" s="59">
        <v>5</v>
      </c>
      <c r="W2110" s="59"/>
      <c r="X2110" s="59"/>
      <c r="Y2110" s="59"/>
      <c r="Z2110" s="59"/>
      <c r="AA2110" s="59">
        <v>99</v>
      </c>
      <c r="AB2110" s="59">
        <v>19</v>
      </c>
      <c r="AC2110" s="59"/>
      <c r="AD2110" s="59"/>
      <c r="AE2110" s="59"/>
      <c r="AG2110" s="7">
        <f>IF(Q2110&gt;0,RANK(Q2110,(N2110:P2110,Q2110:AE2110)),0)</f>
        <v>4</v>
      </c>
      <c r="AH2110" s="7">
        <f>IF(R2110&gt;0,RANK(R2110,(N2110:P2110,Q2110:AE2110)),0)</f>
        <v>0</v>
      </c>
      <c r="AI2110" s="7">
        <f>IF(T2110&gt;0,RANK(T2110,(N2110:P2110,Q2110:AE2110)),0)</f>
        <v>0</v>
      </c>
      <c r="AJ2110" s="7">
        <f>IF(S2110&gt;0,RANK(S2110,(N2110:P2110,Q2110:AE2110)),0)</f>
        <v>0</v>
      </c>
      <c r="AK2110" s="2">
        <f t="shared" si="783"/>
        <v>2.9649985536592421E-3</v>
      </c>
      <c r="AL2110" s="2">
        <f t="shared" si="784"/>
        <v>0</v>
      </c>
      <c r="AM2110" s="2">
        <f t="shared" si="785"/>
        <v>0</v>
      </c>
      <c r="AN2110" s="2">
        <f t="shared" si="786"/>
        <v>0</v>
      </c>
      <c r="AP2110" t="s">
        <v>887</v>
      </c>
      <c r="AQ2110" t="s">
        <v>1557</v>
      </c>
      <c r="AR2110" s="57">
        <v>8</v>
      </c>
      <c r="AT2110" s="97">
        <v>55</v>
      </c>
      <c r="AU2110" s="99">
        <v>29</v>
      </c>
      <c r="AV2110" s="103">
        <f t="shared" si="787"/>
        <v>55029</v>
      </c>
      <c r="AX2110" s="7" t="s">
        <v>1370</v>
      </c>
    </row>
    <row r="2111" spans="1:50" hidden="1" outlineLevel="1">
      <c r="A2111" t="s">
        <v>2236</v>
      </c>
      <c r="B2111" t="s">
        <v>1557</v>
      </c>
      <c r="C2111" s="1">
        <f t="shared" si="776"/>
        <v>20990</v>
      </c>
      <c r="D2111" s="7">
        <f>IF(N2111&gt;0, RANK(N2111,(N2111:P2111,Q2111:AE2111)),0)</f>
        <v>1</v>
      </c>
      <c r="E2111" s="7">
        <f>IF(O2111&gt;0,RANK(O2111,(N2111:P2111,Q2111:AE2111)),0)</f>
        <v>2</v>
      </c>
      <c r="F2111" s="7">
        <f>IF(P2111&gt;0,RANK(P2111,(N2111:P2111,Q2111:AE2111)),0)</f>
        <v>5</v>
      </c>
      <c r="G2111" s="1">
        <f t="shared" si="777"/>
        <v>6419</v>
      </c>
      <c r="H2111" s="2">
        <f t="shared" si="778"/>
        <v>0.30581229156741307</v>
      </c>
      <c r="I2111" s="2"/>
      <c r="J2111" s="2">
        <f t="shared" si="779"/>
        <v>0.64325869461648399</v>
      </c>
      <c r="K2111" s="2">
        <f t="shared" si="780"/>
        <v>0.33744640304907098</v>
      </c>
      <c r="L2111" s="2">
        <f t="shared" si="781"/>
        <v>2.9537875178656504E-3</v>
      </c>
      <c r="M2111" s="2">
        <f t="shared" si="782"/>
        <v>1.6341114816579381E-2</v>
      </c>
      <c r="N2111" s="59">
        <v>13502</v>
      </c>
      <c r="O2111" s="59">
        <v>7083</v>
      </c>
      <c r="P2111" s="59">
        <v>62</v>
      </c>
      <c r="Q2111" s="59">
        <v>116</v>
      </c>
      <c r="R2111" s="59"/>
      <c r="S2111" s="59"/>
      <c r="T2111" s="59"/>
      <c r="U2111" s="59"/>
      <c r="V2111" s="59">
        <v>18</v>
      </c>
      <c r="W2111" s="59"/>
      <c r="X2111" s="59"/>
      <c r="Y2111" s="59"/>
      <c r="Z2111" s="59"/>
      <c r="AA2111" s="59">
        <v>175</v>
      </c>
      <c r="AB2111" s="59">
        <v>34</v>
      </c>
      <c r="AC2111" s="59"/>
      <c r="AD2111" s="59"/>
      <c r="AE2111" s="59"/>
      <c r="AG2111" s="7">
        <f>IF(Q2111&gt;0,RANK(Q2111,(N2111:P2111,Q2111:AE2111)),0)</f>
        <v>4</v>
      </c>
      <c r="AH2111" s="7">
        <f>IF(R2111&gt;0,RANK(R2111,(N2111:P2111,Q2111:AE2111)),0)</f>
        <v>0</v>
      </c>
      <c r="AI2111" s="7">
        <f>IF(T2111&gt;0,RANK(T2111,(N2111:P2111,Q2111:AE2111)),0)</f>
        <v>0</v>
      </c>
      <c r="AJ2111" s="7">
        <f>IF(S2111&gt;0,RANK(S2111,(N2111:P2111,Q2111:AE2111)),0)</f>
        <v>0</v>
      </c>
      <c r="AK2111" s="2">
        <f t="shared" si="783"/>
        <v>5.5264411624583133E-3</v>
      </c>
      <c r="AL2111" s="2">
        <f t="shared" si="784"/>
        <v>0</v>
      </c>
      <c r="AM2111" s="2">
        <f t="shared" si="785"/>
        <v>0</v>
      </c>
      <c r="AN2111" s="2">
        <f t="shared" si="786"/>
        <v>0</v>
      </c>
      <c r="AP2111" t="s">
        <v>2236</v>
      </c>
      <c r="AQ2111" t="s">
        <v>1557</v>
      </c>
      <c r="AR2111" s="57">
        <v>7</v>
      </c>
      <c r="AT2111" s="97">
        <v>55</v>
      </c>
      <c r="AU2111" s="99">
        <v>31</v>
      </c>
      <c r="AV2111" s="103">
        <f t="shared" si="787"/>
        <v>55031</v>
      </c>
      <c r="AX2111" s="7" t="s">
        <v>1370</v>
      </c>
    </row>
    <row r="2112" spans="1:50" hidden="1" outlineLevel="1">
      <c r="A2112" t="s">
        <v>32</v>
      </c>
      <c r="B2112" t="s">
        <v>1557</v>
      </c>
      <c r="C2112" s="1">
        <f t="shared" si="776"/>
        <v>16418</v>
      </c>
      <c r="D2112" s="7">
        <f>IF(N2112&gt;0, RANK(N2112,(N2112:P2112,Q2112:AE2112)),0)</f>
        <v>1</v>
      </c>
      <c r="E2112" s="7">
        <f>IF(O2112&gt;0,RANK(O2112,(N2112:P2112,Q2112:AE2112)),0)</f>
        <v>2</v>
      </c>
      <c r="F2112" s="7">
        <f>IF(P2112&gt;0,RANK(P2112,(N2112:P2112,Q2112:AE2112)),0)</f>
        <v>5</v>
      </c>
      <c r="G2112" s="1">
        <f t="shared" si="777"/>
        <v>1467</v>
      </c>
      <c r="H2112" s="2">
        <f t="shared" si="778"/>
        <v>8.9353148982823732E-2</v>
      </c>
      <c r="I2112" s="2"/>
      <c r="J2112" s="2">
        <f t="shared" si="779"/>
        <v>0.53605798513826286</v>
      </c>
      <c r="K2112" s="2">
        <f t="shared" si="780"/>
        <v>0.44670483615543916</v>
      </c>
      <c r="L2112" s="2">
        <f t="shared" si="781"/>
        <v>2.131806553782434E-3</v>
      </c>
      <c r="M2112" s="2">
        <f t="shared" si="782"/>
        <v>1.5105372152515551E-2</v>
      </c>
      <c r="N2112" s="59">
        <v>8801</v>
      </c>
      <c r="O2112" s="59">
        <v>7334</v>
      </c>
      <c r="P2112" s="59">
        <v>35</v>
      </c>
      <c r="Q2112" s="59">
        <v>82</v>
      </c>
      <c r="R2112" s="59"/>
      <c r="S2112" s="59"/>
      <c r="T2112" s="59"/>
      <c r="U2112" s="59"/>
      <c r="V2112" s="59">
        <v>14</v>
      </c>
      <c r="W2112" s="59"/>
      <c r="X2112" s="59"/>
      <c r="Y2112" s="59"/>
      <c r="Z2112" s="59"/>
      <c r="AA2112" s="59">
        <v>128</v>
      </c>
      <c r="AB2112" s="59">
        <v>24</v>
      </c>
      <c r="AC2112" s="59"/>
      <c r="AD2112" s="59"/>
      <c r="AE2112" s="59"/>
      <c r="AG2112" s="7">
        <f>IF(Q2112&gt;0,RANK(Q2112,(N2112:P2112,Q2112:AE2112)),0)</f>
        <v>4</v>
      </c>
      <c r="AH2112" s="7">
        <f>IF(R2112&gt;0,RANK(R2112,(N2112:P2112,Q2112:AE2112)),0)</f>
        <v>0</v>
      </c>
      <c r="AI2112" s="7">
        <f>IF(T2112&gt;0,RANK(T2112,(N2112:P2112,Q2112:AE2112)),0)</f>
        <v>0</v>
      </c>
      <c r="AJ2112" s="7">
        <f>IF(S2112&gt;0,RANK(S2112,(N2112:P2112,Q2112:AE2112)),0)</f>
        <v>0</v>
      </c>
      <c r="AK2112" s="2">
        <f t="shared" si="783"/>
        <v>4.9945182117188455E-3</v>
      </c>
      <c r="AL2112" s="2">
        <f t="shared" si="784"/>
        <v>0</v>
      </c>
      <c r="AM2112" s="2">
        <f t="shared" si="785"/>
        <v>0</v>
      </c>
      <c r="AN2112" s="2">
        <f t="shared" si="786"/>
        <v>0</v>
      </c>
      <c r="AP2112" t="s">
        <v>32</v>
      </c>
      <c r="AQ2112" t="s">
        <v>1557</v>
      </c>
      <c r="AR2112" s="57">
        <v>3</v>
      </c>
      <c r="AT2112" s="97">
        <v>55</v>
      </c>
      <c r="AU2112" s="99">
        <v>33</v>
      </c>
      <c r="AV2112" s="103">
        <f t="shared" ref="AV2112:AV2167" si="788">1000*AT2112+AU2112</f>
        <v>55033</v>
      </c>
      <c r="AX2112" s="7" t="s">
        <v>1370</v>
      </c>
    </row>
    <row r="2113" spans="1:50" hidden="1" outlineLevel="1">
      <c r="A2113" t="s">
        <v>2011</v>
      </c>
      <c r="B2113" t="s">
        <v>1557</v>
      </c>
      <c r="C2113" s="1">
        <f t="shared" si="776"/>
        <v>45944</v>
      </c>
      <c r="D2113" s="7">
        <f>IF(N2113&gt;0, RANK(N2113,(N2113:P2113,Q2113:AE2113)),0)</f>
        <v>1</v>
      </c>
      <c r="E2113" s="7">
        <f>IF(O2113&gt;0,RANK(O2113,(N2113:P2113,Q2113:AE2113)),0)</f>
        <v>2</v>
      </c>
      <c r="F2113" s="7">
        <f>IF(P2113&gt;0,RANK(P2113,(N2113:P2113,Q2113:AE2113)),0)</f>
        <v>5</v>
      </c>
      <c r="G2113" s="1">
        <f t="shared" si="777"/>
        <v>6351</v>
      </c>
      <c r="H2113" s="2">
        <f t="shared" si="778"/>
        <v>0.13823350165418771</v>
      </c>
      <c r="I2113" s="2"/>
      <c r="J2113" s="2">
        <f t="shared" si="779"/>
        <v>0.56255441406930173</v>
      </c>
      <c r="K2113" s="2">
        <f t="shared" si="780"/>
        <v>0.42432091241511405</v>
      </c>
      <c r="L2113" s="2">
        <f t="shared" si="781"/>
        <v>2.3942190492773812E-3</v>
      </c>
      <c r="M2113" s="2">
        <f t="shared" si="782"/>
        <v>1.0730454466306837E-2</v>
      </c>
      <c r="N2113" s="59">
        <v>25846</v>
      </c>
      <c r="O2113" s="59">
        <v>19495</v>
      </c>
      <c r="P2113" s="59">
        <v>110</v>
      </c>
      <c r="Q2113" s="59">
        <v>112</v>
      </c>
      <c r="R2113" s="59"/>
      <c r="S2113" s="59"/>
      <c r="T2113" s="59"/>
      <c r="U2113" s="59"/>
      <c r="V2113" s="59">
        <v>20</v>
      </c>
      <c r="W2113" s="59"/>
      <c r="X2113" s="59"/>
      <c r="Y2113" s="59"/>
      <c r="Z2113" s="59"/>
      <c r="AA2113" s="59">
        <v>317</v>
      </c>
      <c r="AB2113" s="59">
        <v>44</v>
      </c>
      <c r="AC2113" s="59"/>
      <c r="AD2113" s="59"/>
      <c r="AE2113" s="59"/>
      <c r="AG2113" s="7">
        <f>IF(Q2113&gt;0,RANK(Q2113,(N2113:P2113,Q2113:AE2113)),0)</f>
        <v>4</v>
      </c>
      <c r="AH2113" s="7">
        <f>IF(R2113&gt;0,RANK(R2113,(N2113:P2113,Q2113:AE2113)),0)</f>
        <v>0</v>
      </c>
      <c r="AI2113" s="7">
        <f>IF(T2113&gt;0,RANK(T2113,(N2113:P2113,Q2113:AE2113)),0)</f>
        <v>0</v>
      </c>
      <c r="AJ2113" s="7">
        <f>IF(S2113&gt;0,RANK(S2113,(N2113:P2113,Q2113:AE2113)),0)</f>
        <v>0</v>
      </c>
      <c r="AK2113" s="2">
        <f t="shared" si="783"/>
        <v>2.4377503047187882E-3</v>
      </c>
      <c r="AL2113" s="2">
        <f t="shared" si="784"/>
        <v>0</v>
      </c>
      <c r="AM2113" s="2">
        <f t="shared" si="785"/>
        <v>0</v>
      </c>
      <c r="AN2113" s="2">
        <f t="shared" si="786"/>
        <v>0</v>
      </c>
      <c r="AP2113" t="s">
        <v>2011</v>
      </c>
      <c r="AQ2113" t="s">
        <v>1557</v>
      </c>
      <c r="AR2113" s="57">
        <v>3</v>
      </c>
      <c r="AT2113" s="97">
        <v>55</v>
      </c>
      <c r="AU2113" s="99">
        <v>35</v>
      </c>
      <c r="AV2113" s="103">
        <f t="shared" si="788"/>
        <v>55035</v>
      </c>
      <c r="AX2113" s="7" t="s">
        <v>1370</v>
      </c>
    </row>
    <row r="2114" spans="1:50" hidden="1" outlineLevel="1">
      <c r="A2114" t="s">
        <v>44</v>
      </c>
      <c r="B2114" t="s">
        <v>1557</v>
      </c>
      <c r="C2114" s="1">
        <f t="shared" si="776"/>
        <v>2382</v>
      </c>
      <c r="D2114" s="7">
        <f>IF(N2114&gt;0, RANK(N2114,(N2114:P2114,Q2114:AE2114)),0)</f>
        <v>2</v>
      </c>
      <c r="E2114" s="7">
        <f>IF(O2114&gt;0,RANK(O2114,(N2114:P2114,Q2114:AE2114)),0)</f>
        <v>1</v>
      </c>
      <c r="F2114" s="7">
        <f>IF(P2114&gt;0,RANK(P2114,(N2114:P2114,Q2114:AE2114)),0)</f>
        <v>3</v>
      </c>
      <c r="G2114" s="1">
        <f t="shared" si="777"/>
        <v>286</v>
      </c>
      <c r="H2114" s="2">
        <f t="shared" si="778"/>
        <v>0.1200671704450042</v>
      </c>
      <c r="I2114" s="2"/>
      <c r="J2114" s="2">
        <f t="shared" si="779"/>
        <v>0.4357682619647355</v>
      </c>
      <c r="K2114" s="2">
        <f t="shared" si="780"/>
        <v>0.55583543240973976</v>
      </c>
      <c r="L2114" s="2">
        <f t="shared" si="781"/>
        <v>3.3585222502099076E-3</v>
      </c>
      <c r="M2114" s="2">
        <f t="shared" si="782"/>
        <v>5.0377833753148284E-3</v>
      </c>
      <c r="N2114" s="59">
        <v>1038</v>
      </c>
      <c r="O2114" s="59">
        <v>1324</v>
      </c>
      <c r="P2114" s="59">
        <v>8</v>
      </c>
      <c r="Q2114" s="59">
        <v>7</v>
      </c>
      <c r="R2114" s="59"/>
      <c r="S2114" s="59"/>
      <c r="T2114" s="59"/>
      <c r="U2114" s="59"/>
      <c r="V2114" s="59">
        <v>2</v>
      </c>
      <c r="W2114" s="59"/>
      <c r="X2114" s="59"/>
      <c r="Y2114" s="59"/>
      <c r="Z2114" s="59"/>
      <c r="AA2114" s="59">
        <v>2</v>
      </c>
      <c r="AB2114" s="59">
        <v>1</v>
      </c>
      <c r="AC2114" s="59"/>
      <c r="AD2114" s="59"/>
      <c r="AE2114" s="59"/>
      <c r="AG2114" s="7">
        <f>IF(Q2114&gt;0,RANK(Q2114,(N2114:P2114,Q2114:AE2114)),0)</f>
        <v>4</v>
      </c>
      <c r="AH2114" s="7">
        <f>IF(R2114&gt;0,RANK(R2114,(N2114:P2114,Q2114:AE2114)),0)</f>
        <v>0</v>
      </c>
      <c r="AI2114" s="7">
        <f>IF(T2114&gt;0,RANK(T2114,(N2114:P2114,Q2114:AE2114)),0)</f>
        <v>0</v>
      </c>
      <c r="AJ2114" s="7">
        <f>IF(S2114&gt;0,RANK(S2114,(N2114:P2114,Q2114:AE2114)),0)</f>
        <v>0</v>
      </c>
      <c r="AK2114" s="2">
        <f t="shared" si="783"/>
        <v>2.9387069689336691E-3</v>
      </c>
      <c r="AL2114" s="2">
        <f t="shared" si="784"/>
        <v>0</v>
      </c>
      <c r="AM2114" s="2">
        <f t="shared" si="785"/>
        <v>0</v>
      </c>
      <c r="AN2114" s="2">
        <f t="shared" si="786"/>
        <v>0</v>
      </c>
      <c r="AP2114" t="s">
        <v>44</v>
      </c>
      <c r="AQ2114" t="s">
        <v>1557</v>
      </c>
      <c r="AR2114" s="57">
        <v>8</v>
      </c>
      <c r="AT2114" s="97">
        <v>55</v>
      </c>
      <c r="AU2114" s="99">
        <v>37</v>
      </c>
      <c r="AV2114" s="103">
        <f t="shared" si="788"/>
        <v>55037</v>
      </c>
      <c r="AX2114" s="7" t="s">
        <v>1370</v>
      </c>
    </row>
    <row r="2115" spans="1:50" hidden="1" outlineLevel="1">
      <c r="A2115" t="s">
        <v>2012</v>
      </c>
      <c r="B2115" t="s">
        <v>1557</v>
      </c>
      <c r="C2115" s="1">
        <f t="shared" si="776"/>
        <v>44709</v>
      </c>
      <c r="D2115" s="7">
        <f>IF(N2115&gt;0, RANK(N2115,(N2115:P2115,Q2115:AE2115)),0)</f>
        <v>2</v>
      </c>
      <c r="E2115" s="7">
        <f>IF(O2115&gt;0,RANK(O2115,(N2115:P2115,Q2115:AE2115)),0)</f>
        <v>1</v>
      </c>
      <c r="F2115" s="7">
        <f>IF(P2115&gt;0,RANK(P2115,(N2115:P2115,Q2115:AE2115)),0)</f>
        <v>7</v>
      </c>
      <c r="G2115" s="1">
        <f t="shared" si="777"/>
        <v>2842</v>
      </c>
      <c r="H2115" s="2">
        <f t="shared" si="778"/>
        <v>6.3566619696258028E-2</v>
      </c>
      <c r="I2115" s="2"/>
      <c r="J2115" s="2">
        <f t="shared" si="779"/>
        <v>0.46037710528081593</v>
      </c>
      <c r="K2115" s="2">
        <f t="shared" si="780"/>
        <v>0.52394372497707398</v>
      </c>
      <c r="L2115" s="2">
        <f t="shared" si="781"/>
        <v>1.0736093404012615E-3</v>
      </c>
      <c r="M2115" s="2">
        <f t="shared" si="782"/>
        <v>1.4605560401708882E-2</v>
      </c>
      <c r="N2115" s="59">
        <v>20583</v>
      </c>
      <c r="O2115" s="59">
        <v>23425</v>
      </c>
      <c r="P2115" s="59">
        <v>48</v>
      </c>
      <c r="Q2115" s="59">
        <v>184</v>
      </c>
      <c r="R2115" s="59"/>
      <c r="S2115" s="59"/>
      <c r="T2115" s="59"/>
      <c r="U2115" s="59"/>
      <c r="V2115" s="59">
        <v>53</v>
      </c>
      <c r="W2115" s="59"/>
      <c r="X2115" s="59"/>
      <c r="Y2115" s="59"/>
      <c r="Z2115" s="59"/>
      <c r="AA2115" s="59">
        <v>349</v>
      </c>
      <c r="AB2115" s="59">
        <v>67</v>
      </c>
      <c r="AC2115" s="59"/>
      <c r="AD2115" s="59"/>
      <c r="AE2115" s="59"/>
      <c r="AG2115" s="7">
        <f>IF(Q2115&gt;0,RANK(Q2115,(N2115:P2115,Q2115:AE2115)),0)</f>
        <v>4</v>
      </c>
      <c r="AH2115" s="7">
        <f>IF(R2115&gt;0,RANK(R2115,(N2115:P2115,Q2115:AE2115)),0)</f>
        <v>0</v>
      </c>
      <c r="AI2115" s="7">
        <f>IF(T2115&gt;0,RANK(T2115,(N2115:P2115,Q2115:AE2115)),0)</f>
        <v>0</v>
      </c>
      <c r="AJ2115" s="7">
        <f>IF(S2115&gt;0,RANK(S2115,(N2115:P2115,Q2115:AE2115)),0)</f>
        <v>0</v>
      </c>
      <c r="AK2115" s="2">
        <f t="shared" si="783"/>
        <v>4.1155024715381688E-3</v>
      </c>
      <c r="AL2115" s="2">
        <f t="shared" si="784"/>
        <v>0</v>
      </c>
      <c r="AM2115" s="2">
        <f t="shared" si="785"/>
        <v>0</v>
      </c>
      <c r="AN2115" s="2">
        <f t="shared" si="786"/>
        <v>0</v>
      </c>
      <c r="AP2115" t="s">
        <v>2012</v>
      </c>
      <c r="AQ2115" t="s">
        <v>1557</v>
      </c>
      <c r="AR2115" s="57">
        <v>6</v>
      </c>
      <c r="AT2115" s="97">
        <v>55</v>
      </c>
      <c r="AU2115" s="99">
        <v>39</v>
      </c>
      <c r="AV2115" s="103">
        <f t="shared" si="788"/>
        <v>55039</v>
      </c>
      <c r="AX2115" s="7" t="s">
        <v>1370</v>
      </c>
    </row>
    <row r="2116" spans="1:50" hidden="1" outlineLevel="1">
      <c r="A2116" t="s">
        <v>921</v>
      </c>
      <c r="B2116" t="s">
        <v>1557</v>
      </c>
      <c r="C2116" s="1">
        <f t="shared" si="776"/>
        <v>4045</v>
      </c>
      <c r="D2116" s="7">
        <f>IF(N2116&gt;0, RANK(N2116,(N2116:P2116,Q2116:AE2116)),0)</f>
        <v>1</v>
      </c>
      <c r="E2116" s="7">
        <f>IF(O2116&gt;0,RANK(O2116,(N2116:P2116,Q2116:AE2116)),0)</f>
        <v>2</v>
      </c>
      <c r="F2116" s="7">
        <f>IF(P2116&gt;0,RANK(P2116,(N2116:P2116,Q2116:AE2116)),0)</f>
        <v>0</v>
      </c>
      <c r="G2116" s="1">
        <f t="shared" si="777"/>
        <v>205</v>
      </c>
      <c r="H2116" s="2">
        <f t="shared" si="778"/>
        <v>5.0679851668726822E-2</v>
      </c>
      <c r="I2116" s="2"/>
      <c r="J2116" s="2">
        <f t="shared" si="779"/>
        <v>0.52410383189122378</v>
      </c>
      <c r="K2116" s="2">
        <f t="shared" si="780"/>
        <v>0.47342398022249693</v>
      </c>
      <c r="L2116" s="2">
        <f t="shared" si="781"/>
        <v>0</v>
      </c>
      <c r="M2116" s="2">
        <f t="shared" si="782"/>
        <v>2.4721878862792868E-3</v>
      </c>
      <c r="N2116" s="59">
        <v>2120</v>
      </c>
      <c r="O2116" s="59">
        <v>1915</v>
      </c>
      <c r="P2116" s="59">
        <v>0</v>
      </c>
      <c r="Q2116" s="59">
        <v>7</v>
      </c>
      <c r="R2116" s="59"/>
      <c r="S2116" s="59"/>
      <c r="T2116" s="59"/>
      <c r="U2116" s="59"/>
      <c r="V2116" s="59">
        <v>0</v>
      </c>
      <c r="W2116" s="59"/>
      <c r="X2116" s="59"/>
      <c r="Y2116" s="59"/>
      <c r="Z2116" s="59"/>
      <c r="AA2116" s="59">
        <v>3</v>
      </c>
      <c r="AB2116" s="59">
        <v>0</v>
      </c>
      <c r="AC2116" s="59"/>
      <c r="AD2116" s="59"/>
      <c r="AE2116" s="59"/>
      <c r="AG2116" s="7">
        <f>IF(Q2116&gt;0,RANK(Q2116,(N2116:P2116,Q2116:AE2116)),0)</f>
        <v>3</v>
      </c>
      <c r="AH2116" s="7">
        <f>IF(R2116&gt;0,RANK(R2116,(N2116:P2116,Q2116:AE2116)),0)</f>
        <v>0</v>
      </c>
      <c r="AI2116" s="7">
        <f>IF(T2116&gt;0,RANK(T2116,(N2116:P2116,Q2116:AE2116)),0)</f>
        <v>0</v>
      </c>
      <c r="AJ2116" s="7">
        <f>IF(S2116&gt;0,RANK(S2116,(N2116:P2116,Q2116:AE2116)),0)</f>
        <v>0</v>
      </c>
      <c r="AK2116" s="2">
        <f t="shared" si="783"/>
        <v>1.73053152039555E-3</v>
      </c>
      <c r="AL2116" s="2">
        <f t="shared" si="784"/>
        <v>0</v>
      </c>
      <c r="AM2116" s="2">
        <f t="shared" si="785"/>
        <v>0</v>
      </c>
      <c r="AN2116" s="2">
        <f t="shared" si="786"/>
        <v>0</v>
      </c>
      <c r="AP2116" t="s">
        <v>921</v>
      </c>
      <c r="AQ2116" t="s">
        <v>1557</v>
      </c>
      <c r="AR2116" s="57">
        <v>8</v>
      </c>
      <c r="AT2116" s="97">
        <v>55</v>
      </c>
      <c r="AU2116" s="99">
        <v>41</v>
      </c>
      <c r="AV2116" s="103">
        <f t="shared" si="788"/>
        <v>55041</v>
      </c>
      <c r="AX2116" s="7" t="s">
        <v>1370</v>
      </c>
    </row>
    <row r="2117" spans="1:50" hidden="1" outlineLevel="1">
      <c r="A2117" t="s">
        <v>373</v>
      </c>
      <c r="B2117" t="s">
        <v>1557</v>
      </c>
      <c r="C2117" s="1">
        <f t="shared" si="776"/>
        <v>21889</v>
      </c>
      <c r="D2117" s="7">
        <f>IF(N2117&gt;0, RANK(N2117,(N2117:P2117,Q2117:AE2117)),0)</f>
        <v>2</v>
      </c>
      <c r="E2117" s="7">
        <f>IF(O2117&gt;0,RANK(O2117,(N2117:P2117,Q2117:AE2117)),0)</f>
        <v>1</v>
      </c>
      <c r="F2117" s="7">
        <f>IF(P2117&gt;0,RANK(P2117,(N2117:P2117,Q2117:AE2117)),0)</f>
        <v>6</v>
      </c>
      <c r="G2117" s="1">
        <f t="shared" si="777"/>
        <v>2370</v>
      </c>
      <c r="H2117" s="2">
        <f t="shared" si="778"/>
        <v>0.10827356206313674</v>
      </c>
      <c r="I2117" s="2"/>
      <c r="J2117" s="2">
        <f t="shared" si="779"/>
        <v>0.44150029695280735</v>
      </c>
      <c r="K2117" s="2">
        <f t="shared" si="780"/>
        <v>0.54977385901594411</v>
      </c>
      <c r="L2117" s="2">
        <f t="shared" si="781"/>
        <v>5.4822056740828722E-4</v>
      </c>
      <c r="M2117" s="2">
        <f t="shared" si="782"/>
        <v>8.1776234638402546E-3</v>
      </c>
      <c r="N2117" s="59">
        <v>9664</v>
      </c>
      <c r="O2117" s="59">
        <v>12034</v>
      </c>
      <c r="P2117" s="59">
        <v>12</v>
      </c>
      <c r="Q2117" s="59">
        <v>63</v>
      </c>
      <c r="R2117" s="59"/>
      <c r="S2117" s="59"/>
      <c r="T2117" s="59"/>
      <c r="U2117" s="59"/>
      <c r="V2117" s="59">
        <v>13</v>
      </c>
      <c r="W2117" s="59"/>
      <c r="X2117" s="59"/>
      <c r="Y2117" s="59"/>
      <c r="Z2117" s="59"/>
      <c r="AA2117" s="59">
        <v>92</v>
      </c>
      <c r="AB2117" s="59">
        <v>11</v>
      </c>
      <c r="AC2117" s="59"/>
      <c r="AD2117" s="59"/>
      <c r="AE2117" s="59"/>
      <c r="AG2117" s="7">
        <f>IF(Q2117&gt;0,RANK(Q2117,(N2117:P2117,Q2117:AE2117)),0)</f>
        <v>4</v>
      </c>
      <c r="AH2117" s="7">
        <f>IF(R2117&gt;0,RANK(R2117,(N2117:P2117,Q2117:AE2117)),0)</f>
        <v>0</v>
      </c>
      <c r="AI2117" s="7">
        <f>IF(T2117&gt;0,RANK(T2117,(N2117:P2117,Q2117:AE2117)),0)</f>
        <v>0</v>
      </c>
      <c r="AJ2117" s="7">
        <f>IF(S2117&gt;0,RANK(S2117,(N2117:P2117,Q2117:AE2117)),0)</f>
        <v>0</v>
      </c>
      <c r="AK2117" s="2">
        <f t="shared" si="783"/>
        <v>2.878157978893508E-3</v>
      </c>
      <c r="AL2117" s="2">
        <f t="shared" si="784"/>
        <v>0</v>
      </c>
      <c r="AM2117" s="2">
        <f t="shared" si="785"/>
        <v>0</v>
      </c>
      <c r="AN2117" s="2">
        <f t="shared" si="786"/>
        <v>0</v>
      </c>
      <c r="AP2117" t="s">
        <v>373</v>
      </c>
      <c r="AQ2117" t="s">
        <v>1557</v>
      </c>
      <c r="AR2117" s="57">
        <v>3</v>
      </c>
      <c r="AT2117" s="97">
        <v>55</v>
      </c>
      <c r="AU2117" s="99">
        <v>43</v>
      </c>
      <c r="AV2117" s="103">
        <f t="shared" si="788"/>
        <v>55043</v>
      </c>
      <c r="AX2117" s="7" t="s">
        <v>1370</v>
      </c>
    </row>
    <row r="2118" spans="1:50" hidden="1" outlineLevel="1">
      <c r="A2118" t="s">
        <v>2015</v>
      </c>
      <c r="B2118" t="s">
        <v>1557</v>
      </c>
      <c r="C2118" s="1">
        <f t="shared" si="776"/>
        <v>14148</v>
      </c>
      <c r="D2118" s="7">
        <f>IF(N2118&gt;0, RANK(N2118,(N2118:P2118,Q2118:AE2118)),0)</f>
        <v>1</v>
      </c>
      <c r="E2118" s="7">
        <f>IF(O2118&gt;0,RANK(O2118,(N2118:P2118,Q2118:AE2118)),0)</f>
        <v>2</v>
      </c>
      <c r="F2118" s="7">
        <f>IF(P2118&gt;0,RANK(P2118,(N2118:P2118,Q2118:AE2118)),0)</f>
        <v>7</v>
      </c>
      <c r="G2118" s="1">
        <f t="shared" si="777"/>
        <v>475</v>
      </c>
      <c r="H2118" s="2">
        <f t="shared" si="778"/>
        <v>3.3573649985863728E-2</v>
      </c>
      <c r="I2118" s="2"/>
      <c r="J2118" s="2">
        <f t="shared" si="779"/>
        <v>0.50685609273395538</v>
      </c>
      <c r="K2118" s="2">
        <f t="shared" si="780"/>
        <v>0.47328244274809161</v>
      </c>
      <c r="L2118" s="2">
        <f t="shared" si="781"/>
        <v>1.0602205258693808E-3</v>
      </c>
      <c r="M2118" s="2">
        <f t="shared" si="782"/>
        <v>1.8801243992083629E-2</v>
      </c>
      <c r="N2118" s="59">
        <v>7171</v>
      </c>
      <c r="O2118" s="59">
        <v>6696</v>
      </c>
      <c r="P2118" s="59">
        <v>15</v>
      </c>
      <c r="Q2118" s="59">
        <v>50</v>
      </c>
      <c r="R2118" s="59"/>
      <c r="S2118" s="59"/>
      <c r="T2118" s="59"/>
      <c r="U2118" s="59"/>
      <c r="V2118" s="59">
        <v>20</v>
      </c>
      <c r="W2118" s="59"/>
      <c r="X2118" s="59"/>
      <c r="Y2118" s="59"/>
      <c r="Z2118" s="59"/>
      <c r="AA2118" s="59">
        <v>150</v>
      </c>
      <c r="AB2118" s="59">
        <v>46</v>
      </c>
      <c r="AC2118" s="59"/>
      <c r="AD2118" s="59"/>
      <c r="AE2118" s="59"/>
      <c r="AG2118" s="7">
        <f>IF(Q2118&gt;0,RANK(Q2118,(N2118:P2118,Q2118:AE2118)),0)</f>
        <v>4</v>
      </c>
      <c r="AH2118" s="7">
        <f>IF(R2118&gt;0,RANK(R2118,(N2118:P2118,Q2118:AE2118)),0)</f>
        <v>0</v>
      </c>
      <c r="AI2118" s="7">
        <f>IF(T2118&gt;0,RANK(T2118,(N2118:P2118,Q2118:AE2118)),0)</f>
        <v>0</v>
      </c>
      <c r="AJ2118" s="7">
        <f>IF(S2118&gt;0,RANK(S2118,(N2118:P2118,Q2118:AE2118)),0)</f>
        <v>0</v>
      </c>
      <c r="AK2118" s="2">
        <f t="shared" si="783"/>
        <v>3.5340684195646027E-3</v>
      </c>
      <c r="AL2118" s="2">
        <f t="shared" si="784"/>
        <v>0</v>
      </c>
      <c r="AM2118" s="2">
        <f t="shared" si="785"/>
        <v>0</v>
      </c>
      <c r="AN2118" s="2">
        <f t="shared" si="786"/>
        <v>0</v>
      </c>
      <c r="AP2118" t="s">
        <v>2015</v>
      </c>
      <c r="AQ2118" t="s">
        <v>1557</v>
      </c>
      <c r="AR2118" s="57">
        <v>2</v>
      </c>
      <c r="AT2118" s="97">
        <v>55</v>
      </c>
      <c r="AU2118" s="99">
        <v>45</v>
      </c>
      <c r="AV2118" s="103">
        <f t="shared" si="788"/>
        <v>55045</v>
      </c>
      <c r="AX2118" s="7" t="s">
        <v>1370</v>
      </c>
    </row>
    <row r="2119" spans="1:50" hidden="1" outlineLevel="1">
      <c r="A2119" t="s">
        <v>1289</v>
      </c>
      <c r="B2119" t="s">
        <v>1557</v>
      </c>
      <c r="C2119" s="1">
        <f t="shared" si="776"/>
        <v>9210</v>
      </c>
      <c r="D2119" s="7">
        <f>IF(N2119&gt;0, RANK(N2119,(N2119:P2119,Q2119:AE2119)),0)</f>
        <v>2</v>
      </c>
      <c r="E2119" s="7">
        <f>IF(O2119&gt;0,RANK(O2119,(N2119:P2119,Q2119:AE2119)),0)</f>
        <v>1</v>
      </c>
      <c r="F2119" s="7">
        <f>IF(P2119&gt;0,RANK(P2119,(N2119:P2119,Q2119:AE2119)),0)</f>
        <v>5</v>
      </c>
      <c r="G2119" s="1">
        <f t="shared" si="777"/>
        <v>1049</v>
      </c>
      <c r="H2119" s="2">
        <f t="shared" si="778"/>
        <v>0.11389793702497286</v>
      </c>
      <c r="I2119" s="2"/>
      <c r="J2119" s="2">
        <f t="shared" si="779"/>
        <v>0.43615635179153095</v>
      </c>
      <c r="K2119" s="2">
        <f t="shared" si="780"/>
        <v>0.55005428881650376</v>
      </c>
      <c r="L2119" s="2">
        <f t="shared" si="781"/>
        <v>1.5200868621064061E-3</v>
      </c>
      <c r="M2119" s="2">
        <f t="shared" si="782"/>
        <v>1.2269272529858833E-2</v>
      </c>
      <c r="N2119" s="59">
        <v>4017</v>
      </c>
      <c r="O2119" s="59">
        <v>5066</v>
      </c>
      <c r="P2119" s="59">
        <v>14</v>
      </c>
      <c r="Q2119" s="59">
        <v>41</v>
      </c>
      <c r="R2119" s="59"/>
      <c r="S2119" s="59"/>
      <c r="T2119" s="59"/>
      <c r="U2119" s="59"/>
      <c r="V2119" s="59">
        <v>3</v>
      </c>
      <c r="W2119" s="59"/>
      <c r="X2119" s="59"/>
      <c r="Y2119" s="59"/>
      <c r="Z2119" s="59"/>
      <c r="AA2119" s="59">
        <v>62</v>
      </c>
      <c r="AB2119" s="59">
        <v>7</v>
      </c>
      <c r="AC2119" s="59"/>
      <c r="AD2119" s="59"/>
      <c r="AE2119" s="59"/>
      <c r="AG2119" s="7">
        <f>IF(Q2119&gt;0,RANK(Q2119,(N2119:P2119,Q2119:AE2119)),0)</f>
        <v>4</v>
      </c>
      <c r="AH2119" s="7">
        <f>IF(R2119&gt;0,RANK(R2119,(N2119:P2119,Q2119:AE2119)),0)</f>
        <v>0</v>
      </c>
      <c r="AI2119" s="7">
        <f>IF(T2119&gt;0,RANK(T2119,(N2119:P2119,Q2119:AE2119)),0)</f>
        <v>0</v>
      </c>
      <c r="AJ2119" s="7">
        <f>IF(S2119&gt;0,RANK(S2119,(N2119:P2119,Q2119:AE2119)),0)</f>
        <v>0</v>
      </c>
      <c r="AK2119" s="2">
        <f t="shared" si="783"/>
        <v>4.4516829533116182E-3</v>
      </c>
      <c r="AL2119" s="2">
        <f t="shared" si="784"/>
        <v>0</v>
      </c>
      <c r="AM2119" s="2">
        <f t="shared" si="785"/>
        <v>0</v>
      </c>
      <c r="AN2119" s="2">
        <f t="shared" si="786"/>
        <v>0</v>
      </c>
      <c r="AP2119" t="s">
        <v>1289</v>
      </c>
      <c r="AQ2119" t="s">
        <v>1557</v>
      </c>
      <c r="AR2119" s="57">
        <v>6</v>
      </c>
      <c r="AT2119" s="97">
        <v>55</v>
      </c>
      <c r="AU2119" s="99">
        <v>47</v>
      </c>
      <c r="AV2119" s="103">
        <f t="shared" si="788"/>
        <v>55047</v>
      </c>
      <c r="AX2119" s="7" t="s">
        <v>1370</v>
      </c>
    </row>
    <row r="2120" spans="1:50" hidden="1" outlineLevel="1">
      <c r="A2120" t="s">
        <v>1440</v>
      </c>
      <c r="B2120" t="s">
        <v>1557</v>
      </c>
      <c r="C2120" s="1">
        <f t="shared" si="776"/>
        <v>9652</v>
      </c>
      <c r="D2120" s="7">
        <f>IF(N2120&gt;0, RANK(N2120,(N2120:P2120,Q2120:AE2120)),0)</f>
        <v>1</v>
      </c>
      <c r="E2120" s="7">
        <f>IF(O2120&gt;0,RANK(O2120,(N2120:P2120,Q2120:AE2120)),0)</f>
        <v>2</v>
      </c>
      <c r="F2120" s="7">
        <f>IF(P2120&gt;0,RANK(P2120,(N2120:P2120,Q2120:AE2120)),0)</f>
        <v>7</v>
      </c>
      <c r="G2120" s="1">
        <f t="shared" si="777"/>
        <v>756</v>
      </c>
      <c r="H2120" s="2">
        <f t="shared" si="778"/>
        <v>7.8325735598839624E-2</v>
      </c>
      <c r="I2120" s="2"/>
      <c r="J2120" s="2">
        <f t="shared" si="779"/>
        <v>0.53553667633651059</v>
      </c>
      <c r="K2120" s="2">
        <f t="shared" si="780"/>
        <v>0.45721094073767093</v>
      </c>
      <c r="L2120" s="2">
        <f t="shared" si="781"/>
        <v>6.2163282221301284E-4</v>
      </c>
      <c r="M2120" s="2">
        <f t="shared" si="782"/>
        <v>6.6307501036054666E-3</v>
      </c>
      <c r="N2120" s="59">
        <v>5169</v>
      </c>
      <c r="O2120" s="59">
        <v>4413</v>
      </c>
      <c r="P2120" s="59">
        <v>6</v>
      </c>
      <c r="Q2120" s="59">
        <v>19</v>
      </c>
      <c r="R2120" s="59"/>
      <c r="S2120" s="59"/>
      <c r="T2120" s="59"/>
      <c r="U2120" s="59"/>
      <c r="V2120" s="59">
        <v>9</v>
      </c>
      <c r="W2120" s="59"/>
      <c r="X2120" s="59"/>
      <c r="Y2120" s="59"/>
      <c r="Z2120" s="59"/>
      <c r="AA2120" s="59">
        <v>27</v>
      </c>
      <c r="AB2120" s="59">
        <v>9</v>
      </c>
      <c r="AC2120" s="59"/>
      <c r="AD2120" s="59"/>
      <c r="AE2120" s="59"/>
      <c r="AG2120" s="7">
        <f>IF(Q2120&gt;0,RANK(Q2120,(N2120:P2120,Q2120:AE2120)),0)</f>
        <v>4</v>
      </c>
      <c r="AH2120" s="7">
        <f>IF(R2120&gt;0,RANK(R2120,(N2120:P2120,Q2120:AE2120)),0)</f>
        <v>0</v>
      </c>
      <c r="AI2120" s="7">
        <f>IF(T2120&gt;0,RANK(T2120,(N2120:P2120,Q2120:AE2120)),0)</f>
        <v>0</v>
      </c>
      <c r="AJ2120" s="7">
        <f>IF(S2120&gt;0,RANK(S2120,(N2120:P2120,Q2120:AE2120)),0)</f>
        <v>0</v>
      </c>
      <c r="AK2120" s="2">
        <f t="shared" si="783"/>
        <v>1.968503937007874E-3</v>
      </c>
      <c r="AL2120" s="2">
        <f t="shared" si="784"/>
        <v>0</v>
      </c>
      <c r="AM2120" s="2">
        <f t="shared" si="785"/>
        <v>0</v>
      </c>
      <c r="AN2120" s="2">
        <f t="shared" si="786"/>
        <v>0</v>
      </c>
      <c r="AP2120" t="s">
        <v>1440</v>
      </c>
      <c r="AQ2120" t="s">
        <v>1557</v>
      </c>
      <c r="AR2120" s="57">
        <v>3</v>
      </c>
      <c r="AT2120" s="97">
        <v>55</v>
      </c>
      <c r="AU2120" s="99">
        <v>49</v>
      </c>
      <c r="AV2120" s="103">
        <f t="shared" si="788"/>
        <v>55049</v>
      </c>
      <c r="AX2120" s="7" t="s">
        <v>1370</v>
      </c>
    </row>
    <row r="2121" spans="1:50" hidden="1" outlineLevel="1">
      <c r="A2121" t="s">
        <v>279</v>
      </c>
      <c r="B2121" t="s">
        <v>1557</v>
      </c>
      <c r="C2121" s="1">
        <f t="shared" si="776"/>
        <v>3609</v>
      </c>
      <c r="D2121" s="7">
        <f>IF(N2121&gt;0, RANK(N2121,(N2121:P2121,Q2121:AE2121)),0)</f>
        <v>1</v>
      </c>
      <c r="E2121" s="7">
        <f>IF(O2121&gt;0,RANK(O2121,(N2121:P2121,Q2121:AE2121)),0)</f>
        <v>2</v>
      </c>
      <c r="F2121" s="7">
        <f>IF(P2121&gt;0,RANK(P2121,(N2121:P2121,Q2121:AE2121)),0)</f>
        <v>0</v>
      </c>
      <c r="G2121" s="1">
        <f t="shared" si="777"/>
        <v>246</v>
      </c>
      <c r="H2121" s="2">
        <f t="shared" si="778"/>
        <v>6.816292601828762E-2</v>
      </c>
      <c r="I2121" s="2"/>
      <c r="J2121" s="2">
        <f t="shared" si="779"/>
        <v>0.52978664449986146</v>
      </c>
      <c r="K2121" s="2">
        <f t="shared" si="780"/>
        <v>0.46162371848157385</v>
      </c>
      <c r="L2121" s="2">
        <f t="shared" si="781"/>
        <v>0</v>
      </c>
      <c r="M2121" s="2">
        <f t="shared" si="782"/>
        <v>8.5896370185646886E-3</v>
      </c>
      <c r="N2121" s="59">
        <v>1912</v>
      </c>
      <c r="O2121" s="59">
        <v>1666</v>
      </c>
      <c r="P2121" s="59">
        <v>0</v>
      </c>
      <c r="Q2121" s="59">
        <v>15</v>
      </c>
      <c r="R2121" s="59"/>
      <c r="S2121" s="59"/>
      <c r="T2121" s="59"/>
      <c r="U2121" s="59"/>
      <c r="V2121" s="59">
        <v>0</v>
      </c>
      <c r="W2121" s="59"/>
      <c r="X2121" s="59"/>
      <c r="Y2121" s="59"/>
      <c r="Z2121" s="59"/>
      <c r="AA2121" s="59">
        <v>12</v>
      </c>
      <c r="AB2121" s="59">
        <v>4</v>
      </c>
      <c r="AC2121" s="59"/>
      <c r="AD2121" s="59"/>
      <c r="AE2121" s="59"/>
      <c r="AG2121" s="7">
        <f>IF(Q2121&gt;0,RANK(Q2121,(N2121:P2121,Q2121:AE2121)),0)</f>
        <v>3</v>
      </c>
      <c r="AH2121" s="7">
        <f>IF(R2121&gt;0,RANK(R2121,(N2121:P2121,Q2121:AE2121)),0)</f>
        <v>0</v>
      </c>
      <c r="AI2121" s="7">
        <f>IF(T2121&gt;0,RANK(T2121,(N2121:P2121,Q2121:AE2121)),0)</f>
        <v>0</v>
      </c>
      <c r="AJ2121" s="7">
        <f>IF(S2121&gt;0,RANK(S2121,(N2121:P2121,Q2121:AE2121)),0)</f>
        <v>0</v>
      </c>
      <c r="AK2121" s="2">
        <f t="shared" si="783"/>
        <v>4.1562759767248547E-3</v>
      </c>
      <c r="AL2121" s="2">
        <f t="shared" si="784"/>
        <v>0</v>
      </c>
      <c r="AM2121" s="2">
        <f t="shared" si="785"/>
        <v>0</v>
      </c>
      <c r="AN2121" s="2">
        <f t="shared" si="786"/>
        <v>0</v>
      </c>
      <c r="AP2121" t="s">
        <v>279</v>
      </c>
      <c r="AQ2121" t="s">
        <v>1557</v>
      </c>
      <c r="AR2121" s="57">
        <v>7</v>
      </c>
      <c r="AT2121" s="97">
        <v>55</v>
      </c>
      <c r="AU2121" s="99">
        <v>51</v>
      </c>
      <c r="AV2121" s="103">
        <f t="shared" si="788"/>
        <v>55051</v>
      </c>
      <c r="AX2121" s="7" t="s">
        <v>1370</v>
      </c>
    </row>
    <row r="2122" spans="1:50" hidden="1" outlineLevel="1">
      <c r="A2122" t="s">
        <v>1151</v>
      </c>
      <c r="B2122" t="s">
        <v>1557</v>
      </c>
      <c r="C2122" s="1">
        <f t="shared" si="776"/>
        <v>7968</v>
      </c>
      <c r="D2122" s="7">
        <f>IF(N2122&gt;0, RANK(N2122,(N2122:P2122,Q2122:AE2122)),0)</f>
        <v>1</v>
      </c>
      <c r="E2122" s="7">
        <f>IF(O2122&gt;0,RANK(O2122,(N2122:P2122,Q2122:AE2122)),0)</f>
        <v>2</v>
      </c>
      <c r="F2122" s="7">
        <f>IF(P2122&gt;0,RANK(P2122,(N2122:P2122,Q2122:AE2122)),0)</f>
        <v>6</v>
      </c>
      <c r="G2122" s="1">
        <f t="shared" si="777"/>
        <v>1011</v>
      </c>
      <c r="H2122" s="2">
        <f t="shared" si="778"/>
        <v>0.12688253012048192</v>
      </c>
      <c r="I2122" s="2"/>
      <c r="J2122" s="2">
        <f t="shared" si="779"/>
        <v>0.5581074297188755</v>
      </c>
      <c r="K2122" s="2">
        <f t="shared" si="780"/>
        <v>0.43122489959839355</v>
      </c>
      <c r="L2122" s="2">
        <f t="shared" si="781"/>
        <v>6.2751004016064257E-4</v>
      </c>
      <c r="M2122" s="2">
        <f t="shared" si="782"/>
        <v>1.0040160642570302E-2</v>
      </c>
      <c r="N2122" s="59">
        <v>4447</v>
      </c>
      <c r="O2122" s="59">
        <v>3436</v>
      </c>
      <c r="P2122" s="59">
        <v>5</v>
      </c>
      <c r="Q2122" s="59">
        <v>24</v>
      </c>
      <c r="R2122" s="59"/>
      <c r="S2122" s="59"/>
      <c r="T2122" s="59"/>
      <c r="U2122" s="59"/>
      <c r="V2122" s="59">
        <v>3</v>
      </c>
      <c r="W2122" s="59"/>
      <c r="X2122" s="59"/>
      <c r="Y2122" s="59"/>
      <c r="Z2122" s="59"/>
      <c r="AA2122" s="59">
        <v>43</v>
      </c>
      <c r="AB2122" s="59">
        <v>10</v>
      </c>
      <c r="AC2122" s="59"/>
      <c r="AD2122" s="59"/>
      <c r="AE2122" s="59"/>
      <c r="AG2122" s="7">
        <f>IF(Q2122&gt;0,RANK(Q2122,(N2122:P2122,Q2122:AE2122)),0)</f>
        <v>4</v>
      </c>
      <c r="AH2122" s="7">
        <f>IF(R2122&gt;0,RANK(R2122,(N2122:P2122,Q2122:AE2122)),0)</f>
        <v>0</v>
      </c>
      <c r="AI2122" s="7">
        <f>IF(T2122&gt;0,RANK(T2122,(N2122:P2122,Q2122:AE2122)),0)</f>
        <v>0</v>
      </c>
      <c r="AJ2122" s="7">
        <f>IF(S2122&gt;0,RANK(S2122,(N2122:P2122,Q2122:AE2122)),0)</f>
        <v>0</v>
      </c>
      <c r="AK2122" s="2">
        <f t="shared" si="783"/>
        <v>3.0120481927710845E-3</v>
      </c>
      <c r="AL2122" s="2">
        <f t="shared" si="784"/>
        <v>0</v>
      </c>
      <c r="AM2122" s="2">
        <f t="shared" si="785"/>
        <v>0</v>
      </c>
      <c r="AN2122" s="2">
        <f t="shared" si="786"/>
        <v>0</v>
      </c>
      <c r="AP2122" t="s">
        <v>1151</v>
      </c>
      <c r="AQ2122" t="s">
        <v>1557</v>
      </c>
      <c r="AR2122" s="57">
        <v>3</v>
      </c>
      <c r="AT2122" s="97">
        <v>55</v>
      </c>
      <c r="AU2122" s="99">
        <v>53</v>
      </c>
      <c r="AV2122" s="103">
        <f t="shared" si="788"/>
        <v>55053</v>
      </c>
      <c r="AX2122" s="7" t="s">
        <v>1370</v>
      </c>
    </row>
    <row r="2123" spans="1:50" hidden="1" outlineLevel="1">
      <c r="A2123" t="s">
        <v>1042</v>
      </c>
      <c r="B2123" t="s">
        <v>1557</v>
      </c>
      <c r="C2123" s="1">
        <f t="shared" si="776"/>
        <v>32722</v>
      </c>
      <c r="D2123" s="7">
        <f>IF(N2123&gt;0, RANK(N2123,(N2123:P2123,Q2123:AE2123)),0)</f>
        <v>2</v>
      </c>
      <c r="E2123" s="7">
        <f>IF(O2123&gt;0,RANK(O2123,(N2123:P2123,Q2123:AE2123)),0)</f>
        <v>1</v>
      </c>
      <c r="F2123" s="7">
        <f>IF(P2123&gt;0,RANK(P2123,(N2123:P2123,Q2123:AE2123)),0)</f>
        <v>5</v>
      </c>
      <c r="G2123" s="1">
        <f t="shared" si="777"/>
        <v>463</v>
      </c>
      <c r="H2123" s="2">
        <f t="shared" si="778"/>
        <v>1.4149501864189231E-2</v>
      </c>
      <c r="I2123" s="2"/>
      <c r="J2123" s="2">
        <f t="shared" si="779"/>
        <v>0.48444471609314832</v>
      </c>
      <c r="K2123" s="2">
        <f t="shared" si="780"/>
        <v>0.49859421795733755</v>
      </c>
      <c r="L2123" s="2">
        <f t="shared" si="781"/>
        <v>1.8336287512988204E-3</v>
      </c>
      <c r="M2123" s="2">
        <f t="shared" si="782"/>
        <v>1.5127437198215311E-2</v>
      </c>
      <c r="N2123" s="59">
        <v>15852</v>
      </c>
      <c r="O2123" s="59">
        <v>16315</v>
      </c>
      <c r="P2123" s="59">
        <v>60</v>
      </c>
      <c r="Q2123" s="59">
        <v>101</v>
      </c>
      <c r="R2123" s="59"/>
      <c r="S2123" s="59"/>
      <c r="T2123" s="59"/>
      <c r="U2123" s="59"/>
      <c r="V2123" s="59">
        <v>55</v>
      </c>
      <c r="W2123" s="59"/>
      <c r="X2123" s="59"/>
      <c r="Y2123" s="59"/>
      <c r="Z2123" s="59"/>
      <c r="AA2123" s="59">
        <v>296</v>
      </c>
      <c r="AB2123" s="59">
        <v>43</v>
      </c>
      <c r="AC2123" s="59"/>
      <c r="AD2123" s="59"/>
      <c r="AE2123" s="59"/>
      <c r="AG2123" s="7">
        <f>IF(Q2123&gt;0,RANK(Q2123,(N2123:P2123,Q2123:AE2123)),0)</f>
        <v>4</v>
      </c>
      <c r="AH2123" s="7">
        <f>IF(R2123&gt;0,RANK(R2123,(N2123:P2123,Q2123:AE2123)),0)</f>
        <v>0</v>
      </c>
      <c r="AI2123" s="7">
        <f>IF(T2123&gt;0,RANK(T2123,(N2123:P2123,Q2123:AE2123)),0)</f>
        <v>0</v>
      </c>
      <c r="AJ2123" s="7">
        <f>IF(S2123&gt;0,RANK(S2123,(N2123:P2123,Q2123:AE2123)),0)</f>
        <v>0</v>
      </c>
      <c r="AK2123" s="2">
        <f t="shared" si="783"/>
        <v>3.0866083980196808E-3</v>
      </c>
      <c r="AL2123" s="2">
        <f t="shared" si="784"/>
        <v>0</v>
      </c>
      <c r="AM2123" s="2">
        <f t="shared" si="785"/>
        <v>0</v>
      </c>
      <c r="AN2123" s="2">
        <f t="shared" si="786"/>
        <v>0</v>
      </c>
      <c r="AP2123" t="s">
        <v>1042</v>
      </c>
      <c r="AQ2123" t="s">
        <v>1557</v>
      </c>
      <c r="AR2123" s="57">
        <v>0</v>
      </c>
      <c r="AT2123" s="97">
        <v>55</v>
      </c>
      <c r="AU2123" s="99">
        <v>55</v>
      </c>
      <c r="AV2123" s="103">
        <f t="shared" si="788"/>
        <v>55055</v>
      </c>
      <c r="AX2123" s="7" t="s">
        <v>1370</v>
      </c>
    </row>
    <row r="2124" spans="1:50" hidden="1" outlineLevel="1">
      <c r="A2124" t="s">
        <v>1590</v>
      </c>
      <c r="B2124" t="s">
        <v>1557</v>
      </c>
      <c r="C2124" s="1">
        <f t="shared" si="776"/>
        <v>10390</v>
      </c>
      <c r="D2124" s="7">
        <f>IF(N2124&gt;0, RANK(N2124,(N2124:P2124,Q2124:AE2124)),0)</f>
        <v>2</v>
      </c>
      <c r="E2124" s="7">
        <f>IF(O2124&gt;0,RANK(O2124,(N2124:P2124,Q2124:AE2124)),0)</f>
        <v>1</v>
      </c>
      <c r="F2124" s="7">
        <f>IF(P2124&gt;0,RANK(P2124,(N2124:P2124,Q2124:AE2124)),0)</f>
        <v>7</v>
      </c>
      <c r="G2124" s="1">
        <f t="shared" si="777"/>
        <v>400</v>
      </c>
      <c r="H2124" s="2">
        <f t="shared" si="778"/>
        <v>3.8498556304138593E-2</v>
      </c>
      <c r="I2124" s="2"/>
      <c r="J2124" s="2">
        <f t="shared" si="779"/>
        <v>0.47690086621751682</v>
      </c>
      <c r="K2124" s="2">
        <f t="shared" si="780"/>
        <v>0.51539942252165549</v>
      </c>
      <c r="L2124" s="2">
        <f t="shared" si="781"/>
        <v>1.9249278152069297E-4</v>
      </c>
      <c r="M2124" s="2">
        <f t="shared" si="782"/>
        <v>7.5072184793069981E-3</v>
      </c>
      <c r="N2124" s="59">
        <v>4955</v>
      </c>
      <c r="O2124" s="59">
        <v>5355</v>
      </c>
      <c r="P2124" s="59">
        <v>2</v>
      </c>
      <c r="Q2124" s="59">
        <v>28</v>
      </c>
      <c r="R2124" s="59"/>
      <c r="S2124" s="59"/>
      <c r="T2124" s="59"/>
      <c r="U2124" s="59"/>
      <c r="V2124" s="59">
        <v>5</v>
      </c>
      <c r="W2124" s="59"/>
      <c r="X2124" s="59"/>
      <c r="Y2124" s="59"/>
      <c r="Z2124" s="59"/>
      <c r="AA2124" s="59">
        <v>42</v>
      </c>
      <c r="AB2124" s="59">
        <v>3</v>
      </c>
      <c r="AC2124" s="59"/>
      <c r="AD2124" s="59"/>
      <c r="AE2124" s="59"/>
      <c r="AG2124" s="7">
        <f>IF(Q2124&gt;0,RANK(Q2124,(N2124:P2124,Q2124:AE2124)),0)</f>
        <v>4</v>
      </c>
      <c r="AH2124" s="7">
        <f>IF(R2124&gt;0,RANK(R2124,(N2124:P2124,Q2124:AE2124)),0)</f>
        <v>0</v>
      </c>
      <c r="AI2124" s="7">
        <f>IF(T2124&gt;0,RANK(T2124,(N2124:P2124,Q2124:AE2124)),0)</f>
        <v>0</v>
      </c>
      <c r="AJ2124" s="7">
        <f>IF(S2124&gt;0,RANK(S2124,(N2124:P2124,Q2124:AE2124)),0)</f>
        <v>0</v>
      </c>
      <c r="AK2124" s="2">
        <f t="shared" si="783"/>
        <v>2.6948989412897018E-3</v>
      </c>
      <c r="AL2124" s="2">
        <f t="shared" si="784"/>
        <v>0</v>
      </c>
      <c r="AM2124" s="2">
        <f t="shared" si="785"/>
        <v>0</v>
      </c>
      <c r="AN2124" s="2">
        <f t="shared" si="786"/>
        <v>0</v>
      </c>
      <c r="AP2124" t="s">
        <v>1590</v>
      </c>
      <c r="AQ2124" t="s">
        <v>1557</v>
      </c>
      <c r="AR2124" s="57">
        <v>3</v>
      </c>
      <c r="AT2124" s="97">
        <v>55</v>
      </c>
      <c r="AU2124" s="99">
        <v>57</v>
      </c>
      <c r="AV2124" s="103">
        <f t="shared" si="788"/>
        <v>55057</v>
      </c>
      <c r="AX2124" s="7" t="s">
        <v>1370</v>
      </c>
    </row>
    <row r="2125" spans="1:50" hidden="1" outlineLevel="1">
      <c r="A2125" t="s">
        <v>965</v>
      </c>
      <c r="B2125" t="s">
        <v>1557</v>
      </c>
      <c r="C2125" s="1">
        <f t="shared" si="776"/>
        <v>59078</v>
      </c>
      <c r="D2125" s="7">
        <f>IF(N2125&gt;0, RANK(N2125,(N2125:P2125,Q2125:AE2125)),0)</f>
        <v>1</v>
      </c>
      <c r="E2125" s="7">
        <f>IF(O2125&gt;0,RANK(O2125,(N2125:P2125,Q2125:AE2125)),0)</f>
        <v>2</v>
      </c>
      <c r="F2125" s="7">
        <f>IF(P2125&gt;0,RANK(P2125,(N2125:P2125,Q2125:AE2125)),0)</f>
        <v>5</v>
      </c>
      <c r="G2125" s="1">
        <f t="shared" si="777"/>
        <v>6507</v>
      </c>
      <c r="H2125" s="2">
        <f t="shared" si="778"/>
        <v>0.11014252344358307</v>
      </c>
      <c r="I2125" s="2"/>
      <c r="J2125" s="2">
        <f t="shared" si="779"/>
        <v>0.54030265073292938</v>
      </c>
      <c r="K2125" s="2">
        <f t="shared" si="780"/>
        <v>0.43016012728934627</v>
      </c>
      <c r="L2125" s="2">
        <f t="shared" si="781"/>
        <v>3.199160431971292E-3</v>
      </c>
      <c r="M2125" s="2">
        <f t="shared" si="782"/>
        <v>2.6338061545753057E-2</v>
      </c>
      <c r="N2125" s="59">
        <v>31920</v>
      </c>
      <c r="O2125" s="59">
        <v>25413</v>
      </c>
      <c r="P2125" s="59">
        <v>189</v>
      </c>
      <c r="Q2125" s="59">
        <v>472</v>
      </c>
      <c r="R2125" s="59"/>
      <c r="S2125" s="59"/>
      <c r="T2125" s="59"/>
      <c r="U2125" s="59"/>
      <c r="V2125" s="59">
        <v>130</v>
      </c>
      <c r="W2125" s="59"/>
      <c r="X2125" s="59"/>
      <c r="Y2125" s="59"/>
      <c r="Z2125" s="59"/>
      <c r="AA2125" s="59">
        <v>781</v>
      </c>
      <c r="AB2125" s="59">
        <v>173</v>
      </c>
      <c r="AC2125" s="59"/>
      <c r="AD2125" s="59"/>
      <c r="AE2125" s="59"/>
      <c r="AG2125" s="7">
        <f>IF(Q2125&gt;0,RANK(Q2125,(N2125:P2125,Q2125:AE2125)),0)</f>
        <v>4</v>
      </c>
      <c r="AH2125" s="7">
        <f>IF(R2125&gt;0,RANK(R2125,(N2125:P2125,Q2125:AE2125)),0)</f>
        <v>0</v>
      </c>
      <c r="AI2125" s="7">
        <f>IF(T2125&gt;0,RANK(T2125,(N2125:P2125,Q2125:AE2125)),0)</f>
        <v>0</v>
      </c>
      <c r="AJ2125" s="7">
        <f>IF(S2125&gt;0,RANK(S2125,(N2125:P2125,Q2125:AE2125)),0)</f>
        <v>0</v>
      </c>
      <c r="AK2125" s="2">
        <f t="shared" si="783"/>
        <v>7.9894376925420639E-3</v>
      </c>
      <c r="AL2125" s="2">
        <f t="shared" si="784"/>
        <v>0</v>
      </c>
      <c r="AM2125" s="2">
        <f t="shared" si="785"/>
        <v>0</v>
      </c>
      <c r="AN2125" s="2">
        <f t="shared" si="786"/>
        <v>0</v>
      </c>
      <c r="AP2125" t="s">
        <v>965</v>
      </c>
      <c r="AQ2125" t="s">
        <v>1557</v>
      </c>
      <c r="AR2125" s="57">
        <v>1</v>
      </c>
      <c r="AT2125" s="97">
        <v>55</v>
      </c>
      <c r="AU2125" s="99">
        <v>59</v>
      </c>
      <c r="AV2125" s="103">
        <f t="shared" si="788"/>
        <v>55059</v>
      </c>
      <c r="AX2125" s="7" t="s">
        <v>1370</v>
      </c>
    </row>
    <row r="2126" spans="1:50" hidden="1" outlineLevel="1">
      <c r="A2126" t="s">
        <v>792</v>
      </c>
      <c r="B2126" t="s">
        <v>1557</v>
      </c>
      <c r="C2126" s="1">
        <f t="shared" si="776"/>
        <v>9901</v>
      </c>
      <c r="D2126" s="7">
        <f>IF(N2126&gt;0, RANK(N2126,(N2126:P2126,Q2126:AE2126)),0)</f>
        <v>1</v>
      </c>
      <c r="E2126" s="7">
        <f>IF(O2126&gt;0,RANK(O2126,(N2126:P2126,Q2126:AE2126)),0)</f>
        <v>2</v>
      </c>
      <c r="F2126" s="7">
        <f>IF(P2126&gt;0,RANK(P2126,(N2126:P2126,Q2126:AE2126)),0)</f>
        <v>5</v>
      </c>
      <c r="G2126" s="1">
        <f t="shared" si="777"/>
        <v>202</v>
      </c>
      <c r="H2126" s="2">
        <f t="shared" si="778"/>
        <v>2.0401979598020401E-2</v>
      </c>
      <c r="I2126" s="2"/>
      <c r="J2126" s="2">
        <f t="shared" si="779"/>
        <v>0.50065649934350065</v>
      </c>
      <c r="K2126" s="2">
        <f t="shared" si="780"/>
        <v>0.48025451974548028</v>
      </c>
      <c r="L2126" s="2">
        <f t="shared" si="781"/>
        <v>1.8179981820018181E-3</v>
      </c>
      <c r="M2126" s="2">
        <f t="shared" si="782"/>
        <v>1.7270982729017254E-2</v>
      </c>
      <c r="N2126" s="59">
        <v>4957</v>
      </c>
      <c r="O2126" s="59">
        <v>4755</v>
      </c>
      <c r="P2126" s="59">
        <v>18</v>
      </c>
      <c r="Q2126" s="59">
        <v>14</v>
      </c>
      <c r="R2126" s="59"/>
      <c r="S2126" s="59"/>
      <c r="T2126" s="59"/>
      <c r="U2126" s="59"/>
      <c r="V2126" s="59">
        <v>8</v>
      </c>
      <c r="W2126" s="59"/>
      <c r="X2126" s="59"/>
      <c r="Y2126" s="59"/>
      <c r="Z2126" s="59"/>
      <c r="AA2126" s="59">
        <v>129</v>
      </c>
      <c r="AB2126" s="59">
        <v>20</v>
      </c>
      <c r="AC2126" s="59"/>
      <c r="AD2126" s="59"/>
      <c r="AE2126" s="59"/>
      <c r="AG2126" s="7">
        <f>IF(Q2126&gt;0,RANK(Q2126,(N2126:P2126,Q2126:AE2126)),0)</f>
        <v>6</v>
      </c>
      <c r="AH2126" s="7">
        <f>IF(R2126&gt;0,RANK(R2126,(N2126:P2126,Q2126:AE2126)),0)</f>
        <v>0</v>
      </c>
      <c r="AI2126" s="7">
        <f>IF(T2126&gt;0,RANK(T2126,(N2126:P2126,Q2126:AE2126)),0)</f>
        <v>0</v>
      </c>
      <c r="AJ2126" s="7">
        <f>IF(S2126&gt;0,RANK(S2126,(N2126:P2126,Q2126:AE2126)),0)</f>
        <v>0</v>
      </c>
      <c r="AK2126" s="2">
        <f t="shared" si="783"/>
        <v>1.4139985860014139E-3</v>
      </c>
      <c r="AL2126" s="2">
        <f t="shared" si="784"/>
        <v>0</v>
      </c>
      <c r="AM2126" s="2">
        <f t="shared" si="785"/>
        <v>0</v>
      </c>
      <c r="AN2126" s="2">
        <f t="shared" si="786"/>
        <v>0</v>
      </c>
      <c r="AP2126" t="s">
        <v>792</v>
      </c>
      <c r="AQ2126" t="s">
        <v>1557</v>
      </c>
      <c r="AR2126" s="57">
        <v>8</v>
      </c>
      <c r="AT2126" s="97">
        <v>55</v>
      </c>
      <c r="AU2126" s="99">
        <v>61</v>
      </c>
      <c r="AV2126" s="103">
        <f t="shared" si="788"/>
        <v>55061</v>
      </c>
      <c r="AX2126" s="7" t="s">
        <v>1370</v>
      </c>
    </row>
    <row r="2127" spans="1:50" hidden="1" outlineLevel="1">
      <c r="A2127" t="s">
        <v>875</v>
      </c>
      <c r="B2127" t="s">
        <v>1557</v>
      </c>
      <c r="C2127" s="1">
        <f t="shared" si="776"/>
        <v>50603</v>
      </c>
      <c r="D2127" s="7">
        <f>IF(N2127&gt;0, RANK(N2127,(N2127:P2127,Q2127:AE2127)),0)</f>
        <v>1</v>
      </c>
      <c r="E2127" s="7">
        <f>IF(O2127&gt;0,RANK(O2127,(N2127:P2127,Q2127:AE2127)),0)</f>
        <v>2</v>
      </c>
      <c r="F2127" s="7">
        <f>IF(P2127&gt;0,RANK(P2127,(N2127:P2127,Q2127:AE2127)),0)</f>
        <v>5</v>
      </c>
      <c r="G2127" s="1">
        <f t="shared" si="777"/>
        <v>5925</v>
      </c>
      <c r="H2127" s="2">
        <f t="shared" si="778"/>
        <v>0.11708791968855602</v>
      </c>
      <c r="I2127" s="2"/>
      <c r="J2127" s="2">
        <f t="shared" si="779"/>
        <v>0.55204236902950421</v>
      </c>
      <c r="K2127" s="2">
        <f t="shared" si="780"/>
        <v>0.43495444934094818</v>
      </c>
      <c r="L2127" s="2">
        <f t="shared" si="781"/>
        <v>1.3240321720056124E-3</v>
      </c>
      <c r="M2127" s="2">
        <f t="shared" si="782"/>
        <v>1.1679149457541999E-2</v>
      </c>
      <c r="N2127" s="59">
        <v>27935</v>
      </c>
      <c r="O2127" s="59">
        <v>22010</v>
      </c>
      <c r="P2127" s="59">
        <v>67</v>
      </c>
      <c r="Q2127" s="59">
        <v>191</v>
      </c>
      <c r="R2127" s="59"/>
      <c r="S2127" s="59"/>
      <c r="T2127" s="59"/>
      <c r="U2127" s="59"/>
      <c r="V2127" s="59">
        <v>22</v>
      </c>
      <c r="W2127" s="59"/>
      <c r="X2127" s="59"/>
      <c r="Y2127" s="59"/>
      <c r="Z2127" s="59"/>
      <c r="AA2127" s="59">
        <v>327</v>
      </c>
      <c r="AB2127" s="59">
        <v>51</v>
      </c>
      <c r="AC2127" s="59"/>
      <c r="AD2127" s="59"/>
      <c r="AE2127" s="59"/>
      <c r="AG2127" s="7">
        <f>IF(Q2127&gt;0,RANK(Q2127,(N2127:P2127,Q2127:AE2127)),0)</f>
        <v>4</v>
      </c>
      <c r="AH2127" s="7">
        <f>IF(R2127&gt;0,RANK(R2127,(N2127:P2127,Q2127:AE2127)),0)</f>
        <v>0</v>
      </c>
      <c r="AI2127" s="7">
        <f>IF(T2127&gt;0,RANK(T2127,(N2127:P2127,Q2127:AE2127)),0)</f>
        <v>0</v>
      </c>
      <c r="AJ2127" s="7">
        <f>IF(S2127&gt;0,RANK(S2127,(N2127:P2127,Q2127:AE2127)),0)</f>
        <v>0</v>
      </c>
      <c r="AK2127" s="2">
        <f t="shared" si="783"/>
        <v>3.7744797739264471E-3</v>
      </c>
      <c r="AL2127" s="2">
        <f t="shared" si="784"/>
        <v>0</v>
      </c>
      <c r="AM2127" s="2">
        <f t="shared" si="785"/>
        <v>0</v>
      </c>
      <c r="AN2127" s="2">
        <f t="shared" si="786"/>
        <v>0</v>
      </c>
      <c r="AP2127" t="s">
        <v>875</v>
      </c>
      <c r="AQ2127" t="s">
        <v>1557</v>
      </c>
      <c r="AR2127" s="57">
        <v>3</v>
      </c>
      <c r="AT2127" s="97">
        <v>55</v>
      </c>
      <c r="AU2127" s="99">
        <v>63</v>
      </c>
      <c r="AV2127" s="103">
        <f t="shared" si="788"/>
        <v>55063</v>
      </c>
      <c r="AX2127" s="7" t="s">
        <v>1370</v>
      </c>
    </row>
    <row r="2128" spans="1:50" hidden="1" outlineLevel="1">
      <c r="A2128" t="s">
        <v>1237</v>
      </c>
      <c r="B2128" t="s">
        <v>1557</v>
      </c>
      <c r="C2128" s="1">
        <f t="shared" ref="C2128:C2159" si="789">SUM(N2128:AE2128)</f>
        <v>7170</v>
      </c>
      <c r="D2128" s="7">
        <f>IF(N2128&gt;0, RANK(N2128,(N2128:P2128,Q2128:AE2128)),0)</f>
        <v>2</v>
      </c>
      <c r="E2128" s="7">
        <f>IF(O2128&gt;0,RANK(O2128,(N2128:P2128,Q2128:AE2128)),0)</f>
        <v>1</v>
      </c>
      <c r="F2128" s="7">
        <f>IF(P2128&gt;0,RANK(P2128,(N2128:P2128,Q2128:AE2128)),0)</f>
        <v>7</v>
      </c>
      <c r="G2128" s="1">
        <f t="shared" si="777"/>
        <v>23</v>
      </c>
      <c r="H2128" s="2">
        <f t="shared" si="778"/>
        <v>3.2078103207810321E-3</v>
      </c>
      <c r="I2128" s="2"/>
      <c r="J2128" s="2">
        <f t="shared" ref="J2128:J2159" si="790">IF($C2128=0,"-",N2128/$C2128)</f>
        <v>0.49553695955369598</v>
      </c>
      <c r="K2128" s="2">
        <f t="shared" ref="K2128:K2159" si="791">IF($C2128=0,"-",O2128/$C2128)</f>
        <v>0.49874476987447697</v>
      </c>
      <c r="L2128" s="2">
        <f t="shared" ref="L2128:L2159" si="792">IF($C2128=0,"-",P2128/$C2128)</f>
        <v>1.394700139470014E-4</v>
      </c>
      <c r="M2128" s="2">
        <f t="shared" ref="M2128:M2159" si="793">IF(C2128=0,"-",(1-J2128-K2128-L2128))</f>
        <v>5.5788005578799984E-3</v>
      </c>
      <c r="N2128" s="59">
        <v>3553</v>
      </c>
      <c r="O2128" s="59">
        <v>3576</v>
      </c>
      <c r="P2128" s="59">
        <v>1</v>
      </c>
      <c r="Q2128" s="59">
        <v>6</v>
      </c>
      <c r="R2128" s="59"/>
      <c r="S2128" s="59"/>
      <c r="T2128" s="59"/>
      <c r="U2128" s="59"/>
      <c r="V2128" s="59">
        <v>2</v>
      </c>
      <c r="W2128" s="59"/>
      <c r="X2128" s="59"/>
      <c r="Y2128" s="59"/>
      <c r="Z2128" s="59"/>
      <c r="AA2128" s="59">
        <v>30</v>
      </c>
      <c r="AB2128" s="59">
        <v>2</v>
      </c>
      <c r="AC2128" s="59"/>
      <c r="AD2128" s="59"/>
      <c r="AE2128" s="59"/>
      <c r="AG2128" s="7">
        <f>IF(Q2128&gt;0,RANK(Q2128,(N2128:P2128,Q2128:AE2128)),0)</f>
        <v>4</v>
      </c>
      <c r="AH2128" s="7">
        <f>IF(R2128&gt;0,RANK(R2128,(N2128:P2128,Q2128:AE2128)),0)</f>
        <v>0</v>
      </c>
      <c r="AI2128" s="7">
        <f>IF(T2128&gt;0,RANK(T2128,(N2128:P2128,Q2128:AE2128)),0)</f>
        <v>0</v>
      </c>
      <c r="AJ2128" s="7">
        <f>IF(S2128&gt;0,RANK(S2128,(N2128:P2128,Q2128:AE2128)),0)</f>
        <v>0</v>
      </c>
      <c r="AK2128" s="2">
        <f t="shared" ref="AK2128:AK2159" si="794">IF($C2128=0,"-",Q2128/$C2128)</f>
        <v>8.3682008368200832E-4</v>
      </c>
      <c r="AL2128" s="2">
        <f t="shared" ref="AL2128:AL2159" si="795">IF($C2128=0,"-",R2128/$C2128)</f>
        <v>0</v>
      </c>
      <c r="AM2128" s="2">
        <f t="shared" ref="AM2128:AM2159" si="796">IF($C2128=0,"-",T2128/$C2128)</f>
        <v>0</v>
      </c>
      <c r="AN2128" s="2">
        <f t="shared" ref="AN2128:AN2159" si="797">IF($C2128=0,"-",S2128/$C2128)</f>
        <v>0</v>
      </c>
      <c r="AP2128" t="s">
        <v>1237</v>
      </c>
      <c r="AQ2128" t="s">
        <v>1557</v>
      </c>
      <c r="AR2128" s="57">
        <v>3</v>
      </c>
      <c r="AT2128" s="97">
        <v>55</v>
      </c>
      <c r="AU2128" s="99">
        <v>65</v>
      </c>
      <c r="AV2128" s="103">
        <f t="shared" si="788"/>
        <v>55065</v>
      </c>
      <c r="AX2128" s="7" t="s">
        <v>1370</v>
      </c>
    </row>
    <row r="2129" spans="1:50" hidden="1" outlineLevel="1">
      <c r="A2129" t="s">
        <v>1834</v>
      </c>
      <c r="B2129" t="s">
        <v>1557</v>
      </c>
      <c r="C2129" s="1">
        <f t="shared" si="789"/>
        <v>9647</v>
      </c>
      <c r="D2129" s="7">
        <f>IF(N2129&gt;0, RANK(N2129,(N2129:P2129,Q2129:AE2129)),0)</f>
        <v>2</v>
      </c>
      <c r="E2129" s="7">
        <f>IF(O2129&gt;0,RANK(O2129,(N2129:P2129,Q2129:AE2129)),0)</f>
        <v>1</v>
      </c>
      <c r="F2129" s="7">
        <f>IF(P2129&gt;0,RANK(P2129,(N2129:P2129,Q2129:AE2129)),0)</f>
        <v>5</v>
      </c>
      <c r="G2129" s="1">
        <f t="shared" si="777"/>
        <v>1177</v>
      </c>
      <c r="H2129" s="2">
        <f t="shared" si="778"/>
        <v>0.12200684150513112</v>
      </c>
      <c r="I2129" s="2"/>
      <c r="J2129" s="2">
        <f t="shared" si="790"/>
        <v>0.43464289416398882</v>
      </c>
      <c r="K2129" s="2">
        <f t="shared" si="791"/>
        <v>0.5566497356691199</v>
      </c>
      <c r="L2129" s="2">
        <f t="shared" si="792"/>
        <v>1.1402508551881414E-3</v>
      </c>
      <c r="M2129" s="2">
        <f t="shared" si="793"/>
        <v>7.5671193117031292E-3</v>
      </c>
      <c r="N2129" s="59">
        <v>4193</v>
      </c>
      <c r="O2129" s="59">
        <v>5370</v>
      </c>
      <c r="P2129" s="59">
        <v>11</v>
      </c>
      <c r="Q2129" s="59">
        <v>21</v>
      </c>
      <c r="R2129" s="59"/>
      <c r="S2129" s="59"/>
      <c r="T2129" s="59"/>
      <c r="U2129" s="59"/>
      <c r="V2129" s="59">
        <v>1</v>
      </c>
      <c r="W2129" s="59"/>
      <c r="X2129" s="59"/>
      <c r="Y2129" s="59"/>
      <c r="Z2129" s="59"/>
      <c r="AA2129" s="59">
        <v>47</v>
      </c>
      <c r="AB2129" s="59">
        <v>4</v>
      </c>
      <c r="AC2129" s="59"/>
      <c r="AD2129" s="59"/>
      <c r="AE2129" s="59"/>
      <c r="AG2129" s="7">
        <f>IF(Q2129&gt;0,RANK(Q2129,(N2129:P2129,Q2129:AE2129)),0)</f>
        <v>4</v>
      </c>
      <c r="AH2129" s="7">
        <f>IF(R2129&gt;0,RANK(R2129,(N2129:P2129,Q2129:AE2129)),0)</f>
        <v>0</v>
      </c>
      <c r="AI2129" s="7">
        <f>IF(T2129&gt;0,RANK(T2129,(N2129:P2129,Q2129:AE2129)),0)</f>
        <v>0</v>
      </c>
      <c r="AJ2129" s="7">
        <f>IF(S2129&gt;0,RANK(S2129,(N2129:P2129,Q2129:AE2129)),0)</f>
        <v>0</v>
      </c>
      <c r="AK2129" s="2">
        <f t="shared" si="794"/>
        <v>2.1768425417228155E-3</v>
      </c>
      <c r="AL2129" s="2">
        <f t="shared" si="795"/>
        <v>0</v>
      </c>
      <c r="AM2129" s="2">
        <f t="shared" si="796"/>
        <v>0</v>
      </c>
      <c r="AN2129" s="2">
        <f t="shared" si="797"/>
        <v>0</v>
      </c>
      <c r="AP2129" t="s">
        <v>1834</v>
      </c>
      <c r="AQ2129" t="s">
        <v>1557</v>
      </c>
      <c r="AR2129" s="57">
        <v>0</v>
      </c>
      <c r="AT2129" s="97">
        <v>55</v>
      </c>
      <c r="AU2129" s="99">
        <v>67</v>
      </c>
      <c r="AV2129" s="103">
        <f t="shared" si="788"/>
        <v>55067</v>
      </c>
      <c r="AX2129" s="7" t="s">
        <v>1370</v>
      </c>
    </row>
    <row r="2130" spans="1:50" hidden="1" outlineLevel="1">
      <c r="A2130" t="s">
        <v>900</v>
      </c>
      <c r="B2130" t="s">
        <v>1557</v>
      </c>
      <c r="C2130" s="1">
        <f t="shared" si="789"/>
        <v>13113</v>
      </c>
      <c r="D2130" s="7">
        <f>IF(N2130&gt;0, RANK(N2130,(N2130:P2130,Q2130:AE2130)),0)</f>
        <v>1</v>
      </c>
      <c r="E2130" s="7">
        <f>IF(O2130&gt;0,RANK(O2130,(N2130:P2130,Q2130:AE2130)),0)</f>
        <v>2</v>
      </c>
      <c r="F2130" s="7">
        <f>IF(P2130&gt;0,RANK(P2130,(N2130:P2130,Q2130:AE2130)),0)</f>
        <v>5</v>
      </c>
      <c r="G2130" s="1">
        <f t="shared" si="777"/>
        <v>583</v>
      </c>
      <c r="H2130" s="2">
        <f t="shared" si="778"/>
        <v>4.4459696484404787E-2</v>
      </c>
      <c r="I2130" s="2"/>
      <c r="J2130" s="2">
        <f t="shared" si="790"/>
        <v>0.51414626706321975</v>
      </c>
      <c r="K2130" s="2">
        <f t="shared" si="791"/>
        <v>0.46968657057881491</v>
      </c>
      <c r="L2130" s="2">
        <f t="shared" si="792"/>
        <v>1.906504995043087E-3</v>
      </c>
      <c r="M2130" s="2">
        <f t="shared" si="793"/>
        <v>1.4260657362922249E-2</v>
      </c>
      <c r="N2130" s="59">
        <v>6742</v>
      </c>
      <c r="O2130" s="59">
        <v>6159</v>
      </c>
      <c r="P2130" s="59">
        <v>25</v>
      </c>
      <c r="Q2130" s="59">
        <v>59</v>
      </c>
      <c r="R2130" s="59"/>
      <c r="S2130" s="59"/>
      <c r="T2130" s="59"/>
      <c r="U2130" s="59"/>
      <c r="V2130" s="59">
        <v>15</v>
      </c>
      <c r="W2130" s="59"/>
      <c r="X2130" s="59"/>
      <c r="Y2130" s="59"/>
      <c r="Z2130" s="59"/>
      <c r="AA2130" s="59">
        <v>102</v>
      </c>
      <c r="AB2130" s="59">
        <v>11</v>
      </c>
      <c r="AC2130" s="59"/>
      <c r="AD2130" s="59"/>
      <c r="AE2130" s="59"/>
      <c r="AG2130" s="7">
        <f>IF(Q2130&gt;0,RANK(Q2130,(N2130:P2130,Q2130:AE2130)),0)</f>
        <v>4</v>
      </c>
      <c r="AH2130" s="7">
        <f>IF(R2130&gt;0,RANK(R2130,(N2130:P2130,Q2130:AE2130)),0)</f>
        <v>0</v>
      </c>
      <c r="AI2130" s="7">
        <f>IF(T2130&gt;0,RANK(T2130,(N2130:P2130,Q2130:AE2130)),0)</f>
        <v>0</v>
      </c>
      <c r="AJ2130" s="7">
        <f>IF(S2130&gt;0,RANK(S2130,(N2130:P2130,Q2130:AE2130)),0)</f>
        <v>0</v>
      </c>
      <c r="AK2130" s="2">
        <f t="shared" si="794"/>
        <v>4.4993517883016856E-3</v>
      </c>
      <c r="AL2130" s="2">
        <f t="shared" si="795"/>
        <v>0</v>
      </c>
      <c r="AM2130" s="2">
        <f t="shared" si="796"/>
        <v>0</v>
      </c>
      <c r="AN2130" s="2">
        <f t="shared" si="797"/>
        <v>0</v>
      </c>
      <c r="AP2130" t="s">
        <v>900</v>
      </c>
      <c r="AQ2130" t="s">
        <v>1557</v>
      </c>
      <c r="AR2130" s="57">
        <v>7</v>
      </c>
      <c r="AT2130" s="97">
        <v>55</v>
      </c>
      <c r="AU2130" s="99">
        <v>69</v>
      </c>
      <c r="AV2130" s="103">
        <f t="shared" si="788"/>
        <v>55069</v>
      </c>
      <c r="AX2130" s="7" t="s">
        <v>1370</v>
      </c>
    </row>
    <row r="2131" spans="1:50" hidden="1" outlineLevel="1">
      <c r="A2131" t="s">
        <v>2069</v>
      </c>
      <c r="B2131" t="s">
        <v>1557</v>
      </c>
      <c r="C2131" s="1">
        <f t="shared" si="789"/>
        <v>39619</v>
      </c>
      <c r="D2131" s="7">
        <f>IF(N2131&gt;0, RANK(N2131,(N2131:P2131,Q2131:AE2131)),0)</f>
        <v>1</v>
      </c>
      <c r="E2131" s="7">
        <f>IF(O2131&gt;0,RANK(O2131,(N2131:P2131,Q2131:AE2131)),0)</f>
        <v>2</v>
      </c>
      <c r="F2131" s="7">
        <f>IF(P2131&gt;0,RANK(P2131,(N2131:P2131,Q2131:AE2131)),0)</f>
        <v>5</v>
      </c>
      <c r="G2131" s="1">
        <f t="shared" si="777"/>
        <v>5564</v>
      </c>
      <c r="H2131" s="2">
        <f t="shared" si="778"/>
        <v>0.140437668795275</v>
      </c>
      <c r="I2131" s="2"/>
      <c r="J2131" s="2">
        <f t="shared" si="790"/>
        <v>0.56308841717357838</v>
      </c>
      <c r="K2131" s="2">
        <f t="shared" si="791"/>
        <v>0.42265074837830335</v>
      </c>
      <c r="L2131" s="2">
        <f t="shared" si="792"/>
        <v>1.0096165980968727E-3</v>
      </c>
      <c r="M2131" s="2">
        <f t="shared" si="793"/>
        <v>1.3251217850021393E-2</v>
      </c>
      <c r="N2131" s="59">
        <v>22309</v>
      </c>
      <c r="O2131" s="59">
        <v>16745</v>
      </c>
      <c r="P2131" s="59">
        <v>40</v>
      </c>
      <c r="Q2131" s="59">
        <v>168</v>
      </c>
      <c r="R2131" s="59"/>
      <c r="S2131" s="59"/>
      <c r="T2131" s="59"/>
      <c r="U2131" s="59"/>
      <c r="V2131" s="59">
        <v>33</v>
      </c>
      <c r="W2131" s="59"/>
      <c r="X2131" s="59"/>
      <c r="Y2131" s="59"/>
      <c r="Z2131" s="59"/>
      <c r="AA2131" s="59">
        <v>298</v>
      </c>
      <c r="AB2131" s="59">
        <v>26</v>
      </c>
      <c r="AC2131" s="59"/>
      <c r="AD2131" s="59"/>
      <c r="AE2131" s="59"/>
      <c r="AG2131" s="7">
        <f>IF(Q2131&gt;0,RANK(Q2131,(N2131:P2131,Q2131:AE2131)),0)</f>
        <v>4</v>
      </c>
      <c r="AH2131" s="7">
        <f>IF(R2131&gt;0,RANK(R2131,(N2131:P2131,Q2131:AE2131)),0)</f>
        <v>0</v>
      </c>
      <c r="AI2131" s="7">
        <f>IF(T2131&gt;0,RANK(T2131,(N2131:P2131,Q2131:AE2131)),0)</f>
        <v>0</v>
      </c>
      <c r="AJ2131" s="7">
        <f>IF(S2131&gt;0,RANK(S2131,(N2131:P2131,Q2131:AE2131)),0)</f>
        <v>0</v>
      </c>
      <c r="AK2131" s="2">
        <f t="shared" si="794"/>
        <v>4.2403897120068656E-3</v>
      </c>
      <c r="AL2131" s="2">
        <f t="shared" si="795"/>
        <v>0</v>
      </c>
      <c r="AM2131" s="2">
        <f t="shared" si="796"/>
        <v>0</v>
      </c>
      <c r="AN2131" s="2">
        <f t="shared" si="797"/>
        <v>0</v>
      </c>
      <c r="AP2131" t="s">
        <v>2069</v>
      </c>
      <c r="AQ2131" t="s">
        <v>1557</v>
      </c>
      <c r="AR2131" s="57">
        <v>6</v>
      </c>
      <c r="AT2131" s="97">
        <v>55</v>
      </c>
      <c r="AU2131" s="99">
        <v>71</v>
      </c>
      <c r="AV2131" s="103">
        <f t="shared" si="788"/>
        <v>55071</v>
      </c>
      <c r="AX2131" s="7" t="s">
        <v>1370</v>
      </c>
    </row>
    <row r="2132" spans="1:50" hidden="1" outlineLevel="1">
      <c r="A2132" t="s">
        <v>1479</v>
      </c>
      <c r="B2132" t="s">
        <v>1557</v>
      </c>
      <c r="C2132" s="1">
        <f t="shared" si="789"/>
        <v>56373</v>
      </c>
      <c r="D2132" s="7">
        <f>IF(N2132&gt;0, RANK(N2132,(N2132:P2132,Q2132:AE2132)),0)</f>
        <v>2</v>
      </c>
      <c r="E2132" s="7">
        <f>IF(O2132&gt;0,RANK(O2132,(N2132:P2132,Q2132:AE2132)),0)</f>
        <v>1</v>
      </c>
      <c r="F2132" s="7">
        <f>IF(P2132&gt;0,RANK(P2132,(N2132:P2132,Q2132:AE2132)),0)</f>
        <v>5</v>
      </c>
      <c r="G2132" s="1">
        <f t="shared" si="777"/>
        <v>929</v>
      </c>
      <c r="H2132" s="2">
        <f t="shared" si="778"/>
        <v>1.6479520337750343E-2</v>
      </c>
      <c r="I2132" s="2"/>
      <c r="J2132" s="2">
        <f t="shared" si="790"/>
        <v>0.48441629858265484</v>
      </c>
      <c r="K2132" s="2">
        <f t="shared" si="791"/>
        <v>0.50089581892040513</v>
      </c>
      <c r="L2132" s="2">
        <f t="shared" si="792"/>
        <v>1.1707732425097121E-3</v>
      </c>
      <c r="M2132" s="2">
        <f t="shared" si="793"/>
        <v>1.3517109254430374E-2</v>
      </c>
      <c r="N2132" s="59">
        <v>27308</v>
      </c>
      <c r="O2132" s="59">
        <v>28237</v>
      </c>
      <c r="P2132" s="59">
        <v>66</v>
      </c>
      <c r="Q2132" s="59">
        <v>228</v>
      </c>
      <c r="R2132" s="59"/>
      <c r="S2132" s="59"/>
      <c r="T2132" s="59"/>
      <c r="U2132" s="59"/>
      <c r="V2132" s="59">
        <v>42</v>
      </c>
      <c r="W2132" s="59"/>
      <c r="X2132" s="59"/>
      <c r="Y2132" s="59"/>
      <c r="Z2132" s="59"/>
      <c r="AA2132" s="59">
        <v>431</v>
      </c>
      <c r="AB2132" s="59">
        <v>61</v>
      </c>
      <c r="AC2132" s="59"/>
      <c r="AD2132" s="59"/>
      <c r="AE2132" s="59"/>
      <c r="AG2132" s="7">
        <f>IF(Q2132&gt;0,RANK(Q2132,(N2132:P2132,Q2132:AE2132)),0)</f>
        <v>4</v>
      </c>
      <c r="AH2132" s="7">
        <f>IF(R2132&gt;0,RANK(R2132,(N2132:P2132,Q2132:AE2132)),0)</f>
        <v>0</v>
      </c>
      <c r="AI2132" s="7">
        <f>IF(T2132&gt;0,RANK(T2132,(N2132:P2132,Q2132:AE2132)),0)</f>
        <v>0</v>
      </c>
      <c r="AJ2132" s="7">
        <f>IF(S2132&gt;0,RANK(S2132,(N2132:P2132,Q2132:AE2132)),0)</f>
        <v>0</v>
      </c>
      <c r="AK2132" s="2">
        <f t="shared" si="794"/>
        <v>4.0444893832153692E-3</v>
      </c>
      <c r="AL2132" s="2">
        <f t="shared" si="795"/>
        <v>0</v>
      </c>
      <c r="AM2132" s="2">
        <f t="shared" si="796"/>
        <v>0</v>
      </c>
      <c r="AN2132" s="2">
        <f t="shared" si="797"/>
        <v>0</v>
      </c>
      <c r="AP2132" t="s">
        <v>1479</v>
      </c>
      <c r="AQ2132" t="s">
        <v>1557</v>
      </c>
      <c r="AR2132" s="57">
        <v>7</v>
      </c>
      <c r="AT2132" s="97">
        <v>55</v>
      </c>
      <c r="AU2132" s="99">
        <v>73</v>
      </c>
      <c r="AV2132" s="103">
        <f t="shared" si="788"/>
        <v>55073</v>
      </c>
      <c r="AX2132" s="7" t="s">
        <v>1370</v>
      </c>
    </row>
    <row r="2133" spans="1:50" hidden="1" outlineLevel="1">
      <c r="A2133" t="s">
        <v>1385</v>
      </c>
      <c r="B2133" t="s">
        <v>1557</v>
      </c>
      <c r="C2133" s="1">
        <f t="shared" si="789"/>
        <v>19517</v>
      </c>
      <c r="D2133" s="7">
        <f>IF(N2133&gt;0, RANK(N2133,(N2133:P2133,Q2133:AE2133)),0)</f>
        <v>2</v>
      </c>
      <c r="E2133" s="7">
        <f>IF(O2133&gt;0,RANK(O2133,(N2133:P2133,Q2133:AE2133)),0)</f>
        <v>1</v>
      </c>
      <c r="F2133" s="7">
        <f>IF(P2133&gt;0,RANK(P2133,(N2133:P2133,Q2133:AE2133)),0)</f>
        <v>6</v>
      </c>
      <c r="G2133" s="1">
        <f t="shared" si="777"/>
        <v>1028</v>
      </c>
      <c r="H2133" s="2">
        <f t="shared" si="778"/>
        <v>5.2672029512732491E-2</v>
      </c>
      <c r="I2133" s="2"/>
      <c r="J2133" s="2">
        <f t="shared" si="790"/>
        <v>0.46928318901470512</v>
      </c>
      <c r="K2133" s="2">
        <f t="shared" si="791"/>
        <v>0.52195521852743765</v>
      </c>
      <c r="L2133" s="2">
        <f t="shared" si="792"/>
        <v>5.6361121073935543E-4</v>
      </c>
      <c r="M2133" s="2">
        <f t="shared" si="793"/>
        <v>8.1979812471178817E-3</v>
      </c>
      <c r="N2133" s="59">
        <v>9159</v>
      </c>
      <c r="O2133" s="59">
        <v>10187</v>
      </c>
      <c r="P2133" s="59">
        <v>11</v>
      </c>
      <c r="Q2133" s="59">
        <v>66</v>
      </c>
      <c r="R2133" s="59"/>
      <c r="S2133" s="59"/>
      <c r="T2133" s="59"/>
      <c r="U2133" s="59"/>
      <c r="V2133" s="59">
        <v>9</v>
      </c>
      <c r="W2133" s="59"/>
      <c r="X2133" s="59"/>
      <c r="Y2133" s="59"/>
      <c r="Z2133" s="59"/>
      <c r="AA2133" s="59">
        <v>70</v>
      </c>
      <c r="AB2133" s="59">
        <v>15</v>
      </c>
      <c r="AC2133" s="59"/>
      <c r="AD2133" s="59"/>
      <c r="AE2133" s="59"/>
      <c r="AG2133" s="7">
        <f>IF(Q2133&gt;0,RANK(Q2133,(N2133:P2133,Q2133:AE2133)),0)</f>
        <v>4</v>
      </c>
      <c r="AH2133" s="7">
        <f>IF(R2133&gt;0,RANK(R2133,(N2133:P2133,Q2133:AE2133)),0)</f>
        <v>0</v>
      </c>
      <c r="AI2133" s="7">
        <f>IF(T2133&gt;0,RANK(T2133,(N2133:P2133,Q2133:AE2133)),0)</f>
        <v>0</v>
      </c>
      <c r="AJ2133" s="7">
        <f>IF(S2133&gt;0,RANK(S2133,(N2133:P2133,Q2133:AE2133)),0)</f>
        <v>0</v>
      </c>
      <c r="AK2133" s="2">
        <f t="shared" si="794"/>
        <v>3.3816672644361328E-3</v>
      </c>
      <c r="AL2133" s="2">
        <f t="shared" si="795"/>
        <v>0</v>
      </c>
      <c r="AM2133" s="2">
        <f t="shared" si="796"/>
        <v>0</v>
      </c>
      <c r="AN2133" s="2">
        <f t="shared" si="797"/>
        <v>0</v>
      </c>
      <c r="AP2133" t="s">
        <v>1385</v>
      </c>
      <c r="AQ2133" t="s">
        <v>1557</v>
      </c>
      <c r="AR2133" s="57">
        <v>8</v>
      </c>
      <c r="AT2133" s="97">
        <v>55</v>
      </c>
      <c r="AU2133" s="99">
        <v>75</v>
      </c>
      <c r="AV2133" s="103">
        <f t="shared" si="788"/>
        <v>55075</v>
      </c>
      <c r="AX2133" s="7" t="s">
        <v>1370</v>
      </c>
    </row>
    <row r="2134" spans="1:50" hidden="1" outlineLevel="1">
      <c r="A2134" t="s">
        <v>1069</v>
      </c>
      <c r="B2134" t="s">
        <v>1557</v>
      </c>
      <c r="C2134" s="1">
        <f t="shared" si="789"/>
        <v>6305</v>
      </c>
      <c r="D2134" s="7">
        <f>IF(N2134&gt;0, RANK(N2134,(N2134:P2134,Q2134:AE2134)),0)</f>
        <v>1</v>
      </c>
      <c r="E2134" s="7">
        <f>IF(O2134&gt;0,RANK(O2134,(N2134:P2134,Q2134:AE2134)),0)</f>
        <v>2</v>
      </c>
      <c r="F2134" s="7">
        <f>IF(P2134&gt;0,RANK(P2134,(N2134:P2134,Q2134:AE2134)),0)</f>
        <v>6</v>
      </c>
      <c r="G2134" s="1">
        <f t="shared" si="777"/>
        <v>147</v>
      </c>
      <c r="H2134" s="2">
        <f t="shared" si="778"/>
        <v>2.3314829500396511E-2</v>
      </c>
      <c r="I2134" s="2"/>
      <c r="J2134" s="2">
        <f t="shared" si="790"/>
        <v>0.50689928628072956</v>
      </c>
      <c r="K2134" s="2">
        <f t="shared" si="791"/>
        <v>0.48358445678033307</v>
      </c>
      <c r="L2134" s="2">
        <f t="shared" si="792"/>
        <v>1.5860428231562253E-4</v>
      </c>
      <c r="M2134" s="2">
        <f t="shared" si="793"/>
        <v>9.3576526566217511E-3</v>
      </c>
      <c r="N2134" s="59">
        <v>3196</v>
      </c>
      <c r="O2134" s="59">
        <v>3049</v>
      </c>
      <c r="P2134" s="59">
        <v>1</v>
      </c>
      <c r="Q2134" s="59">
        <v>27</v>
      </c>
      <c r="R2134" s="59"/>
      <c r="S2134" s="59"/>
      <c r="T2134" s="59"/>
      <c r="U2134" s="59"/>
      <c r="V2134" s="59">
        <v>1</v>
      </c>
      <c r="W2134" s="59"/>
      <c r="X2134" s="59"/>
      <c r="Y2134" s="59"/>
      <c r="Z2134" s="59"/>
      <c r="AA2134" s="59">
        <v>29</v>
      </c>
      <c r="AB2134" s="59">
        <v>2</v>
      </c>
      <c r="AC2134" s="59"/>
      <c r="AD2134" s="59"/>
      <c r="AE2134" s="59"/>
      <c r="AG2134" s="7">
        <f>IF(Q2134&gt;0,RANK(Q2134,(N2134:P2134,Q2134:AE2134)),0)</f>
        <v>4</v>
      </c>
      <c r="AH2134" s="7">
        <f>IF(R2134&gt;0,RANK(R2134,(N2134:P2134,Q2134:AE2134)),0)</f>
        <v>0</v>
      </c>
      <c r="AI2134" s="7">
        <f>IF(T2134&gt;0,RANK(T2134,(N2134:P2134,Q2134:AE2134)),0)</f>
        <v>0</v>
      </c>
      <c r="AJ2134" s="7">
        <f>IF(S2134&gt;0,RANK(S2134,(N2134:P2134,Q2134:AE2134)),0)</f>
        <v>0</v>
      </c>
      <c r="AK2134" s="2">
        <f t="shared" si="794"/>
        <v>4.2823156225218085E-3</v>
      </c>
      <c r="AL2134" s="2">
        <f t="shared" si="795"/>
        <v>0</v>
      </c>
      <c r="AM2134" s="2">
        <f t="shared" si="796"/>
        <v>0</v>
      </c>
      <c r="AN2134" s="2">
        <f t="shared" si="797"/>
        <v>0</v>
      </c>
      <c r="AP2134" t="s">
        <v>1069</v>
      </c>
      <c r="AQ2134" t="s">
        <v>1557</v>
      </c>
      <c r="AR2134" s="57">
        <v>6</v>
      </c>
      <c r="AT2134" s="97">
        <v>55</v>
      </c>
      <c r="AU2134" s="99">
        <v>77</v>
      </c>
      <c r="AV2134" s="103">
        <f t="shared" si="788"/>
        <v>55077</v>
      </c>
      <c r="AX2134" s="7" t="s">
        <v>1370</v>
      </c>
    </row>
    <row r="2135" spans="1:50" hidden="1" outlineLevel="1">
      <c r="A2135" t="s">
        <v>60</v>
      </c>
      <c r="B2135" t="s">
        <v>1557</v>
      </c>
      <c r="C2135" s="1">
        <f t="shared" si="789"/>
        <v>783</v>
      </c>
      <c r="D2135" s="7">
        <f>IF(N2135&gt;0, RANK(N2135,(N2135:P2135,Q2135:AE2135)),0)</f>
        <v>1</v>
      </c>
      <c r="E2135" s="7">
        <f>IF(O2135&gt;0,RANK(O2135,(N2135:P2135,Q2135:AE2135)),0)</f>
        <v>2</v>
      </c>
      <c r="F2135" s="7">
        <f>IF(P2135&gt;0,RANK(P2135,(N2135:P2135,Q2135:AE2135)),0)</f>
        <v>0</v>
      </c>
      <c r="G2135" s="1">
        <f t="shared" si="777"/>
        <v>176</v>
      </c>
      <c r="H2135" s="2">
        <f t="shared" si="778"/>
        <v>0.2247765006385696</v>
      </c>
      <c r="I2135" s="2"/>
      <c r="J2135" s="2">
        <f t="shared" si="790"/>
        <v>0.60791826309067687</v>
      </c>
      <c r="K2135" s="2">
        <f t="shared" si="791"/>
        <v>0.38314176245210729</v>
      </c>
      <c r="L2135" s="2">
        <f t="shared" si="792"/>
        <v>0</v>
      </c>
      <c r="M2135" s="2">
        <f t="shared" si="793"/>
        <v>8.9399744572158379E-3</v>
      </c>
      <c r="N2135" s="59">
        <v>476</v>
      </c>
      <c r="O2135" s="59">
        <v>300</v>
      </c>
      <c r="P2135" s="59">
        <v>0</v>
      </c>
      <c r="Q2135" s="59">
        <v>2</v>
      </c>
      <c r="R2135" s="59"/>
      <c r="S2135" s="59"/>
      <c r="T2135" s="59"/>
      <c r="U2135" s="59"/>
      <c r="V2135" s="59">
        <v>0</v>
      </c>
      <c r="W2135" s="59"/>
      <c r="X2135" s="59"/>
      <c r="Y2135" s="59"/>
      <c r="Z2135" s="59"/>
      <c r="AA2135" s="59">
        <v>3</v>
      </c>
      <c r="AB2135" s="59">
        <v>2</v>
      </c>
      <c r="AC2135" s="59"/>
      <c r="AD2135" s="59"/>
      <c r="AE2135" s="59"/>
      <c r="AG2135" s="7">
        <f>IF(Q2135&gt;0,RANK(Q2135,(N2135:P2135,Q2135:AE2135)),0)</f>
        <v>4</v>
      </c>
      <c r="AH2135" s="7">
        <f>IF(R2135&gt;0,RANK(R2135,(N2135:P2135,Q2135:AE2135)),0)</f>
        <v>0</v>
      </c>
      <c r="AI2135" s="7">
        <f>IF(T2135&gt;0,RANK(T2135,(N2135:P2135,Q2135:AE2135)),0)</f>
        <v>0</v>
      </c>
      <c r="AJ2135" s="7">
        <f>IF(S2135&gt;0,RANK(S2135,(N2135:P2135,Q2135:AE2135)),0)</f>
        <v>0</v>
      </c>
      <c r="AK2135" s="2">
        <f t="shared" si="794"/>
        <v>2.554278416347382E-3</v>
      </c>
      <c r="AL2135" s="2">
        <f t="shared" si="795"/>
        <v>0</v>
      </c>
      <c r="AM2135" s="2">
        <f t="shared" si="796"/>
        <v>0</v>
      </c>
      <c r="AN2135" s="2">
        <f t="shared" si="797"/>
        <v>0</v>
      </c>
      <c r="AP2135" t="s">
        <v>60</v>
      </c>
      <c r="AQ2135" t="s">
        <v>1557</v>
      </c>
      <c r="AR2135" s="57">
        <v>8</v>
      </c>
      <c r="AT2135" s="97">
        <v>55</v>
      </c>
      <c r="AU2135" s="99">
        <v>78</v>
      </c>
      <c r="AV2135" s="103">
        <f t="shared" si="788"/>
        <v>55078</v>
      </c>
      <c r="AX2135" s="7" t="s">
        <v>1370</v>
      </c>
    </row>
    <row r="2136" spans="1:50" hidden="1" outlineLevel="1">
      <c r="A2136" t="s">
        <v>959</v>
      </c>
      <c r="B2136" t="s">
        <v>1557</v>
      </c>
      <c r="C2136" s="1">
        <f t="shared" si="789"/>
        <v>455015</v>
      </c>
      <c r="D2136" s="7">
        <f>IF(N2136&gt;0, RANK(N2136,(N2136:P2136,Q2136:AE2136)),0)</f>
        <v>1</v>
      </c>
      <c r="E2136" s="7">
        <f>IF(O2136&gt;0,RANK(O2136,(N2136:P2136,Q2136:AE2136)),0)</f>
        <v>2</v>
      </c>
      <c r="F2136" s="7">
        <f>IF(P2136&gt;0,RANK(P2136,(N2136:P2136,Q2136:AE2136)),0)</f>
        <v>6</v>
      </c>
      <c r="G2136" s="1">
        <f t="shared" si="777"/>
        <v>98072</v>
      </c>
      <c r="H2136" s="2">
        <f t="shared" si="778"/>
        <v>0.21553575156862961</v>
      </c>
      <c r="I2136" s="2"/>
      <c r="J2136" s="2">
        <f t="shared" si="790"/>
        <v>0.60162412228168305</v>
      </c>
      <c r="K2136" s="2">
        <f t="shared" si="791"/>
        <v>0.38608837071305341</v>
      </c>
      <c r="L2136" s="2">
        <f t="shared" si="792"/>
        <v>1.2109490895904531E-3</v>
      </c>
      <c r="M2136" s="2">
        <f t="shared" si="793"/>
        <v>1.107655791567309E-2</v>
      </c>
      <c r="N2136" s="59">
        <v>273748</v>
      </c>
      <c r="O2136" s="59">
        <v>175676</v>
      </c>
      <c r="P2136" s="59">
        <v>551</v>
      </c>
      <c r="Q2136" s="59">
        <v>1395</v>
      </c>
      <c r="R2136" s="59"/>
      <c r="S2136" s="59"/>
      <c r="T2136" s="59"/>
      <c r="U2136" s="59"/>
      <c r="V2136" s="59">
        <v>724</v>
      </c>
      <c r="W2136" s="59"/>
      <c r="X2136" s="59"/>
      <c r="Y2136" s="59"/>
      <c r="Z2136" s="59"/>
      <c r="AA2136" s="59">
        <v>2473</v>
      </c>
      <c r="AB2136" s="59">
        <v>448</v>
      </c>
      <c r="AC2136" s="59"/>
      <c r="AD2136" s="59"/>
      <c r="AE2136" s="59"/>
      <c r="AG2136" s="7">
        <f>IF(Q2136&gt;0,RANK(Q2136,(N2136:P2136,Q2136:AE2136)),0)</f>
        <v>4</v>
      </c>
      <c r="AH2136" s="7">
        <f>IF(R2136&gt;0,RANK(R2136,(N2136:P2136,Q2136:AE2136)),0)</f>
        <v>0</v>
      </c>
      <c r="AI2136" s="7">
        <f>IF(T2136&gt;0,RANK(T2136,(N2136:P2136,Q2136:AE2136)),0)</f>
        <v>0</v>
      </c>
      <c r="AJ2136" s="7">
        <f>IF(S2136&gt;0,RANK(S2136,(N2136:P2136,Q2136:AE2136)),0)</f>
        <v>0</v>
      </c>
      <c r="AK2136" s="2">
        <f t="shared" si="794"/>
        <v>3.0658329945166644E-3</v>
      </c>
      <c r="AL2136" s="2">
        <f t="shared" si="795"/>
        <v>0</v>
      </c>
      <c r="AM2136" s="2">
        <f t="shared" si="796"/>
        <v>0</v>
      </c>
      <c r="AN2136" s="2">
        <f t="shared" si="797"/>
        <v>0</v>
      </c>
      <c r="AP2136" t="s">
        <v>959</v>
      </c>
      <c r="AQ2136" t="s">
        <v>1557</v>
      </c>
      <c r="AR2136" s="57">
        <v>0</v>
      </c>
      <c r="AT2136" s="97">
        <v>55</v>
      </c>
      <c r="AU2136" s="99">
        <v>79</v>
      </c>
      <c r="AV2136" s="103">
        <f t="shared" si="788"/>
        <v>55079</v>
      </c>
      <c r="AX2136" s="7" t="s">
        <v>1370</v>
      </c>
    </row>
    <row r="2137" spans="1:50" hidden="1" outlineLevel="1">
      <c r="A2137" t="s">
        <v>2112</v>
      </c>
      <c r="B2137" t="s">
        <v>1557</v>
      </c>
      <c r="C2137" s="1">
        <f t="shared" si="789"/>
        <v>16270</v>
      </c>
      <c r="D2137" s="7">
        <f>IF(N2137&gt;0, RANK(N2137,(N2137:P2137,Q2137:AE2137)),0)</f>
        <v>2</v>
      </c>
      <c r="E2137" s="7">
        <f>IF(O2137&gt;0,RANK(O2137,(N2137:P2137,Q2137:AE2137)),0)</f>
        <v>1</v>
      </c>
      <c r="F2137" s="7">
        <f>IF(P2137&gt;0,RANK(P2137,(N2137:P2137,Q2137:AE2137)),0)</f>
        <v>6</v>
      </c>
      <c r="G2137" s="1">
        <f t="shared" si="777"/>
        <v>260</v>
      </c>
      <c r="H2137" s="2">
        <f t="shared" si="778"/>
        <v>1.5980331899200985E-2</v>
      </c>
      <c r="I2137" s="2"/>
      <c r="J2137" s="2">
        <f t="shared" si="790"/>
        <v>0.48770743700061464</v>
      </c>
      <c r="K2137" s="2">
        <f t="shared" si="791"/>
        <v>0.50368776889981559</v>
      </c>
      <c r="L2137" s="2">
        <f t="shared" si="792"/>
        <v>6.7609096496619545E-4</v>
      </c>
      <c r="M2137" s="2">
        <f t="shared" si="793"/>
        <v>7.9287031346035163E-3</v>
      </c>
      <c r="N2137" s="59">
        <v>7935</v>
      </c>
      <c r="O2137" s="59">
        <v>8195</v>
      </c>
      <c r="P2137" s="59">
        <v>11</v>
      </c>
      <c r="Q2137" s="59">
        <v>34</v>
      </c>
      <c r="R2137" s="59"/>
      <c r="S2137" s="59"/>
      <c r="T2137" s="59"/>
      <c r="U2137" s="59"/>
      <c r="V2137" s="59">
        <v>7</v>
      </c>
      <c r="W2137" s="59"/>
      <c r="X2137" s="59"/>
      <c r="Y2137" s="59"/>
      <c r="Z2137" s="59"/>
      <c r="AA2137" s="59">
        <v>75</v>
      </c>
      <c r="AB2137" s="59">
        <v>13</v>
      </c>
      <c r="AC2137" s="59"/>
      <c r="AD2137" s="59"/>
      <c r="AE2137" s="59"/>
      <c r="AG2137" s="7">
        <f>IF(Q2137&gt;0,RANK(Q2137,(N2137:P2137,Q2137:AE2137)),0)</f>
        <v>4</v>
      </c>
      <c r="AH2137" s="7">
        <f>IF(R2137&gt;0,RANK(R2137,(N2137:P2137,Q2137:AE2137)),0)</f>
        <v>0</v>
      </c>
      <c r="AI2137" s="7">
        <f>IF(T2137&gt;0,RANK(T2137,(N2137:P2137,Q2137:AE2137)),0)</f>
        <v>0</v>
      </c>
      <c r="AJ2137" s="7">
        <f>IF(S2137&gt;0,RANK(S2137,(N2137:P2137,Q2137:AE2137)),0)</f>
        <v>0</v>
      </c>
      <c r="AK2137" s="2">
        <f t="shared" si="794"/>
        <v>2.0897357098955132E-3</v>
      </c>
      <c r="AL2137" s="2">
        <f t="shared" si="795"/>
        <v>0</v>
      </c>
      <c r="AM2137" s="2">
        <f t="shared" si="796"/>
        <v>0</v>
      </c>
      <c r="AN2137" s="2">
        <f t="shared" si="797"/>
        <v>0</v>
      </c>
      <c r="AP2137" t="s">
        <v>2112</v>
      </c>
      <c r="AQ2137" t="s">
        <v>1557</v>
      </c>
      <c r="AR2137" s="57">
        <v>3</v>
      </c>
      <c r="AT2137" s="97">
        <v>55</v>
      </c>
      <c r="AU2137" s="99">
        <v>81</v>
      </c>
      <c r="AV2137" s="103">
        <f t="shared" si="788"/>
        <v>55081</v>
      </c>
      <c r="AX2137" s="7" t="s">
        <v>1370</v>
      </c>
    </row>
    <row r="2138" spans="1:50" hidden="1" outlineLevel="1">
      <c r="A2138" t="s">
        <v>1923</v>
      </c>
      <c r="B2138" t="s">
        <v>1557</v>
      </c>
      <c r="C2138" s="1">
        <f t="shared" si="789"/>
        <v>14678</v>
      </c>
      <c r="D2138" s="7">
        <f>IF(N2138&gt;0, RANK(N2138,(N2138:P2138,Q2138:AE2138)),0)</f>
        <v>2</v>
      </c>
      <c r="E2138" s="7">
        <f>IF(O2138&gt;0,RANK(O2138,(N2138:P2138,Q2138:AE2138)),0)</f>
        <v>1</v>
      </c>
      <c r="F2138" s="7">
        <f>IF(P2138&gt;0,RANK(P2138,(N2138:P2138,Q2138:AE2138)),0)</f>
        <v>6</v>
      </c>
      <c r="G2138" s="1">
        <f t="shared" si="777"/>
        <v>240</v>
      </c>
      <c r="H2138" s="2">
        <f t="shared" si="778"/>
        <v>1.6351001498841805E-2</v>
      </c>
      <c r="I2138" s="2"/>
      <c r="J2138" s="2">
        <f t="shared" si="790"/>
        <v>0.4871917154925739</v>
      </c>
      <c r="K2138" s="2">
        <f t="shared" si="791"/>
        <v>0.50354271699141573</v>
      </c>
      <c r="L2138" s="2">
        <f t="shared" si="792"/>
        <v>4.0877503747104509E-4</v>
      </c>
      <c r="M2138" s="2">
        <f t="shared" si="793"/>
        <v>8.8567924785393302E-3</v>
      </c>
      <c r="N2138" s="59">
        <v>7151</v>
      </c>
      <c r="O2138" s="59">
        <v>7391</v>
      </c>
      <c r="P2138" s="59">
        <v>6</v>
      </c>
      <c r="Q2138" s="59">
        <v>63</v>
      </c>
      <c r="R2138" s="59"/>
      <c r="S2138" s="59"/>
      <c r="T2138" s="59"/>
      <c r="U2138" s="59"/>
      <c r="V2138" s="59">
        <v>6</v>
      </c>
      <c r="W2138" s="59"/>
      <c r="X2138" s="59"/>
      <c r="Y2138" s="59"/>
      <c r="Z2138" s="59"/>
      <c r="AA2138" s="59">
        <v>52</v>
      </c>
      <c r="AB2138" s="59">
        <v>9</v>
      </c>
      <c r="AC2138" s="59"/>
      <c r="AD2138" s="59"/>
      <c r="AE2138" s="59"/>
      <c r="AG2138" s="7">
        <f>IF(Q2138&gt;0,RANK(Q2138,(N2138:P2138,Q2138:AE2138)),0)</f>
        <v>3</v>
      </c>
      <c r="AH2138" s="7">
        <f>IF(R2138&gt;0,RANK(R2138,(N2138:P2138,Q2138:AE2138)),0)</f>
        <v>0</v>
      </c>
      <c r="AI2138" s="7">
        <f>IF(T2138&gt;0,RANK(T2138,(N2138:P2138,Q2138:AE2138)),0)</f>
        <v>0</v>
      </c>
      <c r="AJ2138" s="7">
        <f>IF(S2138&gt;0,RANK(S2138,(N2138:P2138,Q2138:AE2138)),0)</f>
        <v>0</v>
      </c>
      <c r="AK2138" s="2">
        <f t="shared" si="794"/>
        <v>4.2921378934459731E-3</v>
      </c>
      <c r="AL2138" s="2">
        <f t="shared" si="795"/>
        <v>0</v>
      </c>
      <c r="AM2138" s="2">
        <f t="shared" si="796"/>
        <v>0</v>
      </c>
      <c r="AN2138" s="2">
        <f t="shared" si="797"/>
        <v>0</v>
      </c>
      <c r="AP2138" t="s">
        <v>1923</v>
      </c>
      <c r="AQ2138" t="s">
        <v>1557</v>
      </c>
      <c r="AR2138" s="57">
        <v>8</v>
      </c>
      <c r="AT2138" s="97">
        <v>55</v>
      </c>
      <c r="AU2138" s="99">
        <v>83</v>
      </c>
      <c r="AV2138" s="103">
        <f t="shared" si="788"/>
        <v>55083</v>
      </c>
      <c r="AX2138" s="7" t="s">
        <v>1370</v>
      </c>
    </row>
    <row r="2139" spans="1:50" hidden="1" outlineLevel="1">
      <c r="A2139" t="s">
        <v>554</v>
      </c>
      <c r="B2139" t="s">
        <v>1557</v>
      </c>
      <c r="C2139" s="1">
        <f t="shared" si="789"/>
        <v>18242</v>
      </c>
      <c r="D2139" s="7">
        <f>IF(N2139&gt;0, RANK(N2139,(N2139:P2139,Q2139:AE2139)),0)</f>
        <v>2</v>
      </c>
      <c r="E2139" s="7">
        <f>IF(O2139&gt;0,RANK(O2139,(N2139:P2139,Q2139:AE2139)),0)</f>
        <v>1</v>
      </c>
      <c r="F2139" s="7">
        <f>IF(P2139&gt;0,RANK(P2139,(N2139:P2139,Q2139:AE2139)),0)</f>
        <v>5</v>
      </c>
      <c r="G2139" s="1">
        <f t="shared" si="777"/>
        <v>687</v>
      </c>
      <c r="H2139" s="2">
        <f t="shared" si="778"/>
        <v>3.7660344260497754E-2</v>
      </c>
      <c r="I2139" s="2"/>
      <c r="J2139" s="2">
        <f t="shared" si="790"/>
        <v>0.4770310272996382</v>
      </c>
      <c r="K2139" s="2">
        <f t="shared" si="791"/>
        <v>0.514691371560136</v>
      </c>
      <c r="L2139" s="2">
        <f t="shared" si="792"/>
        <v>4.9336695537769977E-4</v>
      </c>
      <c r="M2139" s="2">
        <f t="shared" si="793"/>
        <v>7.7842341848480988E-3</v>
      </c>
      <c r="N2139" s="59">
        <v>8702</v>
      </c>
      <c r="O2139" s="59">
        <v>9389</v>
      </c>
      <c r="P2139" s="59">
        <v>9</v>
      </c>
      <c r="Q2139" s="59">
        <v>48</v>
      </c>
      <c r="R2139" s="59"/>
      <c r="S2139" s="59"/>
      <c r="T2139" s="59"/>
      <c r="U2139" s="59"/>
      <c r="V2139" s="59">
        <v>6</v>
      </c>
      <c r="W2139" s="59"/>
      <c r="X2139" s="59"/>
      <c r="Y2139" s="59"/>
      <c r="Z2139" s="59"/>
      <c r="AA2139" s="59">
        <v>79</v>
      </c>
      <c r="AB2139" s="59">
        <v>9</v>
      </c>
      <c r="AC2139" s="59"/>
      <c r="AD2139" s="59"/>
      <c r="AE2139" s="59"/>
      <c r="AG2139" s="7">
        <f>IF(Q2139&gt;0,RANK(Q2139,(N2139:P2139,Q2139:AE2139)),0)</f>
        <v>4</v>
      </c>
      <c r="AH2139" s="7">
        <f>IF(R2139&gt;0,RANK(R2139,(N2139:P2139,Q2139:AE2139)),0)</f>
        <v>0</v>
      </c>
      <c r="AI2139" s="7">
        <f>IF(T2139&gt;0,RANK(T2139,(N2139:P2139,Q2139:AE2139)),0)</f>
        <v>0</v>
      </c>
      <c r="AJ2139" s="7">
        <f>IF(S2139&gt;0,RANK(S2139,(N2139:P2139,Q2139:AE2139)),0)</f>
        <v>0</v>
      </c>
      <c r="AK2139" s="2">
        <f t="shared" si="794"/>
        <v>2.6312904286810656E-3</v>
      </c>
      <c r="AL2139" s="2">
        <f t="shared" si="795"/>
        <v>0</v>
      </c>
      <c r="AM2139" s="2">
        <f t="shared" si="796"/>
        <v>0</v>
      </c>
      <c r="AN2139" s="2">
        <f t="shared" si="797"/>
        <v>0</v>
      </c>
      <c r="AP2139" t="s">
        <v>554</v>
      </c>
      <c r="AQ2139" t="s">
        <v>1557</v>
      </c>
      <c r="AR2139" s="57">
        <v>0</v>
      </c>
      <c r="AT2139" s="97">
        <v>55</v>
      </c>
      <c r="AU2139" s="99">
        <v>85</v>
      </c>
      <c r="AV2139" s="103">
        <f t="shared" si="788"/>
        <v>55085</v>
      </c>
      <c r="AX2139" s="7" t="s">
        <v>1370</v>
      </c>
    </row>
    <row r="2140" spans="1:50" hidden="1" outlineLevel="1">
      <c r="A2140" t="s">
        <v>876</v>
      </c>
      <c r="B2140" t="s">
        <v>1557</v>
      </c>
      <c r="C2140" s="1">
        <f t="shared" si="789"/>
        <v>71216</v>
      </c>
      <c r="D2140" s="7">
        <f>IF(N2140&gt;0, RANK(N2140,(N2140:P2140,Q2140:AE2140)),0)</f>
        <v>2</v>
      </c>
      <c r="E2140" s="7">
        <f>IF(O2140&gt;0,RANK(O2140,(N2140:P2140,Q2140:AE2140)),0)</f>
        <v>1</v>
      </c>
      <c r="F2140" s="7">
        <f>IF(P2140&gt;0,RANK(P2140,(N2140:P2140,Q2140:AE2140)),0)</f>
        <v>5</v>
      </c>
      <c r="G2140" s="1">
        <f t="shared" si="777"/>
        <v>1771</v>
      </c>
      <c r="H2140" s="2">
        <f t="shared" si="778"/>
        <v>2.4868007189395643E-2</v>
      </c>
      <c r="I2140" s="2"/>
      <c r="J2140" s="2">
        <f t="shared" si="790"/>
        <v>0.47895135924511345</v>
      </c>
      <c r="K2140" s="2">
        <f t="shared" si="791"/>
        <v>0.50381936643450909</v>
      </c>
      <c r="L2140" s="2">
        <f t="shared" si="792"/>
        <v>1.1935520107840935E-3</v>
      </c>
      <c r="M2140" s="2">
        <f t="shared" si="793"/>
        <v>1.6035722309593371E-2</v>
      </c>
      <c r="N2140" s="59">
        <v>34109</v>
      </c>
      <c r="O2140" s="59">
        <v>35880</v>
      </c>
      <c r="P2140" s="59">
        <v>85</v>
      </c>
      <c r="Q2140" s="59">
        <v>301</v>
      </c>
      <c r="R2140" s="59"/>
      <c r="S2140" s="59"/>
      <c r="T2140" s="59"/>
      <c r="U2140" s="59"/>
      <c r="V2140" s="59">
        <v>47</v>
      </c>
      <c r="W2140" s="59"/>
      <c r="X2140" s="59"/>
      <c r="Y2140" s="59"/>
      <c r="Z2140" s="59"/>
      <c r="AA2140" s="59">
        <v>737</v>
      </c>
      <c r="AB2140" s="59">
        <v>57</v>
      </c>
      <c r="AC2140" s="59"/>
      <c r="AD2140" s="59"/>
      <c r="AE2140" s="59"/>
      <c r="AG2140" s="7">
        <f>IF(Q2140&gt;0,RANK(Q2140,(N2140:P2140,Q2140:AE2140)),0)</f>
        <v>4</v>
      </c>
      <c r="AH2140" s="7">
        <f>IF(R2140&gt;0,RANK(R2140,(N2140:P2140,Q2140:AE2140)),0)</f>
        <v>0</v>
      </c>
      <c r="AI2140" s="7">
        <f>IF(T2140&gt;0,RANK(T2140,(N2140:P2140,Q2140:AE2140)),0)</f>
        <v>0</v>
      </c>
      <c r="AJ2140" s="7">
        <f>IF(S2140&gt;0,RANK(S2140,(N2140:P2140,Q2140:AE2140)),0)</f>
        <v>0</v>
      </c>
      <c r="AK2140" s="2">
        <f t="shared" si="794"/>
        <v>4.2265782970119072E-3</v>
      </c>
      <c r="AL2140" s="2">
        <f t="shared" si="795"/>
        <v>0</v>
      </c>
      <c r="AM2140" s="2">
        <f t="shared" si="796"/>
        <v>0</v>
      </c>
      <c r="AN2140" s="2">
        <f t="shared" si="797"/>
        <v>0</v>
      </c>
      <c r="AP2140" t="s">
        <v>876</v>
      </c>
      <c r="AQ2140" t="s">
        <v>1557</v>
      </c>
      <c r="AR2140" s="57">
        <v>0</v>
      </c>
      <c r="AT2140" s="97">
        <v>55</v>
      </c>
      <c r="AU2140" s="99">
        <v>87</v>
      </c>
      <c r="AV2140" s="103">
        <f t="shared" si="788"/>
        <v>55087</v>
      </c>
      <c r="AX2140" s="7" t="s">
        <v>1370</v>
      </c>
    </row>
    <row r="2141" spans="1:50" hidden="1" outlineLevel="1">
      <c r="A2141" t="s">
        <v>1466</v>
      </c>
      <c r="B2141" t="s">
        <v>1557</v>
      </c>
      <c r="C2141" s="1">
        <f t="shared" si="789"/>
        <v>43008</v>
      </c>
      <c r="D2141" s="7">
        <f>IF(N2141&gt;0, RANK(N2141,(N2141:P2141,Q2141:AE2141)),0)</f>
        <v>2</v>
      </c>
      <c r="E2141" s="7">
        <f>IF(O2141&gt;0,RANK(O2141,(N2141:P2141,Q2141:AE2141)),0)</f>
        <v>1</v>
      </c>
      <c r="F2141" s="7">
        <f>IF(P2141&gt;0,RANK(P2141,(N2141:P2141,Q2141:AE2141)),0)</f>
        <v>6</v>
      </c>
      <c r="G2141" s="1">
        <f t="shared" si="777"/>
        <v>8738</v>
      </c>
      <c r="H2141" s="2">
        <f t="shared" si="778"/>
        <v>0.20317150297619047</v>
      </c>
      <c r="I2141" s="2"/>
      <c r="J2141" s="2">
        <f t="shared" si="790"/>
        <v>0.39120628720238093</v>
      </c>
      <c r="K2141" s="2">
        <f t="shared" si="791"/>
        <v>0.5943777901785714</v>
      </c>
      <c r="L2141" s="2">
        <f t="shared" si="792"/>
        <v>1.1858258928571428E-3</v>
      </c>
      <c r="M2141" s="2">
        <f t="shared" si="793"/>
        <v>1.323009672619053E-2</v>
      </c>
      <c r="N2141" s="59">
        <v>16825</v>
      </c>
      <c r="O2141" s="59">
        <v>25563</v>
      </c>
      <c r="P2141" s="59">
        <v>51</v>
      </c>
      <c r="Q2141" s="59">
        <v>122</v>
      </c>
      <c r="R2141" s="59"/>
      <c r="S2141" s="59"/>
      <c r="T2141" s="59"/>
      <c r="U2141" s="59"/>
      <c r="V2141" s="59">
        <v>97</v>
      </c>
      <c r="W2141" s="59"/>
      <c r="X2141" s="59"/>
      <c r="Y2141" s="59"/>
      <c r="Z2141" s="59"/>
      <c r="AA2141" s="59">
        <v>302</v>
      </c>
      <c r="AB2141" s="59">
        <v>48</v>
      </c>
      <c r="AC2141" s="59"/>
      <c r="AD2141" s="59"/>
      <c r="AE2141" s="59"/>
      <c r="AG2141" s="7">
        <f>IF(Q2141&gt;0,RANK(Q2141,(N2141:P2141,Q2141:AE2141)),0)</f>
        <v>4</v>
      </c>
      <c r="AH2141" s="7">
        <f>IF(R2141&gt;0,RANK(R2141,(N2141:P2141,Q2141:AE2141)),0)</f>
        <v>0</v>
      </c>
      <c r="AI2141" s="7">
        <f>IF(T2141&gt;0,RANK(T2141,(N2141:P2141,Q2141:AE2141)),0)</f>
        <v>0</v>
      </c>
      <c r="AJ2141" s="7">
        <f>IF(S2141&gt;0,RANK(S2141,(N2141:P2141,Q2141:AE2141)),0)</f>
        <v>0</v>
      </c>
      <c r="AK2141" s="2">
        <f t="shared" si="794"/>
        <v>2.8366815476190475E-3</v>
      </c>
      <c r="AL2141" s="2">
        <f t="shared" si="795"/>
        <v>0</v>
      </c>
      <c r="AM2141" s="2">
        <f t="shared" si="796"/>
        <v>0</v>
      </c>
      <c r="AN2141" s="2">
        <f t="shared" si="797"/>
        <v>0</v>
      </c>
      <c r="AP2141" t="s">
        <v>1466</v>
      </c>
      <c r="AQ2141" t="s">
        <v>1557</v>
      </c>
      <c r="AR2141" s="57">
        <v>5</v>
      </c>
      <c r="AT2141" s="97">
        <v>55</v>
      </c>
      <c r="AU2141" s="99">
        <v>89</v>
      </c>
      <c r="AV2141" s="103">
        <f t="shared" si="788"/>
        <v>55089</v>
      </c>
      <c r="AX2141" s="7" t="s">
        <v>1370</v>
      </c>
    </row>
    <row r="2142" spans="1:50" hidden="1" outlineLevel="1">
      <c r="A2142" t="s">
        <v>1830</v>
      </c>
      <c r="B2142" t="s">
        <v>1557</v>
      </c>
      <c r="C2142" s="1">
        <f t="shared" si="789"/>
        <v>3332</v>
      </c>
      <c r="D2142" s="7">
        <f>IF(N2142&gt;0, RANK(N2142,(N2142:P2142,Q2142:AE2142)),0)</f>
        <v>1</v>
      </c>
      <c r="E2142" s="7">
        <f>IF(O2142&gt;0,RANK(O2142,(N2142:P2142,Q2142:AE2142)),0)</f>
        <v>2</v>
      </c>
      <c r="F2142" s="7">
        <f>IF(P2142&gt;0,RANK(P2142,(N2142:P2142,Q2142:AE2142)),0)</f>
        <v>6</v>
      </c>
      <c r="G2142" s="1">
        <f t="shared" si="777"/>
        <v>297</v>
      </c>
      <c r="H2142" s="2">
        <f t="shared" si="778"/>
        <v>8.913565426170468E-2</v>
      </c>
      <c r="I2142" s="2"/>
      <c r="J2142" s="2">
        <f t="shared" si="790"/>
        <v>0.53871548619447784</v>
      </c>
      <c r="K2142" s="2">
        <f t="shared" si="791"/>
        <v>0.44957983193277312</v>
      </c>
      <c r="L2142" s="2">
        <f t="shared" si="792"/>
        <v>6.0024009603841532E-4</v>
      </c>
      <c r="M2142" s="2">
        <f t="shared" si="793"/>
        <v>1.1104441776710619E-2</v>
      </c>
      <c r="N2142" s="59">
        <v>1795</v>
      </c>
      <c r="O2142" s="59">
        <v>1498</v>
      </c>
      <c r="P2142" s="59">
        <v>2</v>
      </c>
      <c r="Q2142" s="59">
        <v>10</v>
      </c>
      <c r="R2142" s="59"/>
      <c r="S2142" s="59"/>
      <c r="T2142" s="59"/>
      <c r="U2142" s="59"/>
      <c r="V2142" s="59">
        <v>0</v>
      </c>
      <c r="W2142" s="59"/>
      <c r="X2142" s="59"/>
      <c r="Y2142" s="59"/>
      <c r="Z2142" s="59"/>
      <c r="AA2142" s="59">
        <v>23</v>
      </c>
      <c r="AB2142" s="59">
        <v>4</v>
      </c>
      <c r="AC2142" s="59"/>
      <c r="AD2142" s="59"/>
      <c r="AE2142" s="59"/>
      <c r="AG2142" s="7">
        <f>IF(Q2142&gt;0,RANK(Q2142,(N2142:P2142,Q2142:AE2142)),0)</f>
        <v>4</v>
      </c>
      <c r="AH2142" s="7">
        <f>IF(R2142&gt;0,RANK(R2142,(N2142:P2142,Q2142:AE2142)),0)</f>
        <v>0</v>
      </c>
      <c r="AI2142" s="7">
        <f>IF(T2142&gt;0,RANK(T2142,(N2142:P2142,Q2142:AE2142)),0)</f>
        <v>0</v>
      </c>
      <c r="AJ2142" s="7">
        <f>IF(S2142&gt;0,RANK(S2142,(N2142:P2142,Q2142:AE2142)),0)</f>
        <v>0</v>
      </c>
      <c r="AK2142" s="2">
        <f t="shared" si="794"/>
        <v>3.0012004801920769E-3</v>
      </c>
      <c r="AL2142" s="2">
        <f t="shared" si="795"/>
        <v>0</v>
      </c>
      <c r="AM2142" s="2">
        <f t="shared" si="796"/>
        <v>0</v>
      </c>
      <c r="AN2142" s="2">
        <f t="shared" si="797"/>
        <v>0</v>
      </c>
      <c r="AP2142" t="s">
        <v>1830</v>
      </c>
      <c r="AQ2142" t="s">
        <v>1557</v>
      </c>
      <c r="AR2142" s="57">
        <v>3</v>
      </c>
      <c r="AT2142" s="97">
        <v>55</v>
      </c>
      <c r="AU2142" s="99">
        <v>91</v>
      </c>
      <c r="AV2142" s="103">
        <f t="shared" si="788"/>
        <v>55091</v>
      </c>
      <c r="AX2142" s="7" t="s">
        <v>1370</v>
      </c>
    </row>
    <row r="2143" spans="1:50" hidden="1" outlineLevel="1">
      <c r="A2143" t="s">
        <v>1667</v>
      </c>
      <c r="B2143" t="s">
        <v>1557</v>
      </c>
      <c r="C2143" s="1">
        <f t="shared" si="789"/>
        <v>16263</v>
      </c>
      <c r="D2143" s="7">
        <f>IF(N2143&gt;0, RANK(N2143,(N2143:P2143,Q2143:AE2143)),0)</f>
        <v>1</v>
      </c>
      <c r="E2143" s="7">
        <f>IF(O2143&gt;0,RANK(O2143,(N2143:P2143,Q2143:AE2143)),0)</f>
        <v>2</v>
      </c>
      <c r="F2143" s="7">
        <f>IF(P2143&gt;0,RANK(P2143,(N2143:P2143,Q2143:AE2143)),0)</f>
        <v>6</v>
      </c>
      <c r="G2143" s="1">
        <f t="shared" ref="G2143:G2168" si="798">IF(C2143&gt;0,MAX(N2143:P2143)-LARGE(N2143:P2143,2),0)</f>
        <v>1019</v>
      </c>
      <c r="H2143" s="2">
        <f t="shared" ref="H2143:H2168" si="799">IF(C2143&gt;0,G2143/C2143,0)</f>
        <v>6.265756625468856E-2</v>
      </c>
      <c r="I2143" s="2"/>
      <c r="J2143" s="2">
        <f t="shared" si="790"/>
        <v>0.52149049990776608</v>
      </c>
      <c r="K2143" s="2">
        <f t="shared" si="791"/>
        <v>0.45883293365307753</v>
      </c>
      <c r="L2143" s="2">
        <f t="shared" si="792"/>
        <v>2.2751029945274549E-3</v>
      </c>
      <c r="M2143" s="2">
        <f t="shared" si="793"/>
        <v>1.740146344462893E-2</v>
      </c>
      <c r="N2143" s="59">
        <v>8481</v>
      </c>
      <c r="O2143" s="59">
        <v>7462</v>
      </c>
      <c r="P2143" s="59">
        <v>37</v>
      </c>
      <c r="Q2143" s="59">
        <v>71</v>
      </c>
      <c r="R2143" s="59"/>
      <c r="S2143" s="59"/>
      <c r="T2143" s="59"/>
      <c r="U2143" s="59"/>
      <c r="V2143" s="59">
        <v>15</v>
      </c>
      <c r="W2143" s="59"/>
      <c r="X2143" s="59"/>
      <c r="Y2143" s="59"/>
      <c r="Z2143" s="59"/>
      <c r="AA2143" s="59">
        <v>132</v>
      </c>
      <c r="AB2143" s="59">
        <v>65</v>
      </c>
      <c r="AC2143" s="59"/>
      <c r="AD2143" s="59"/>
      <c r="AE2143" s="59"/>
      <c r="AG2143" s="7">
        <f>IF(Q2143&gt;0,RANK(Q2143,(N2143:P2143,Q2143:AE2143)),0)</f>
        <v>4</v>
      </c>
      <c r="AH2143" s="7">
        <f>IF(R2143&gt;0,RANK(R2143,(N2143:P2143,Q2143:AE2143)),0)</f>
        <v>0</v>
      </c>
      <c r="AI2143" s="7">
        <f>IF(T2143&gt;0,RANK(T2143,(N2143:P2143,Q2143:AE2143)),0)</f>
        <v>0</v>
      </c>
      <c r="AJ2143" s="7">
        <f>IF(S2143&gt;0,RANK(S2143,(N2143:P2143,Q2143:AE2143)),0)</f>
        <v>0</v>
      </c>
      <c r="AK2143" s="2">
        <f t="shared" si="794"/>
        <v>4.365738178687819E-3</v>
      </c>
      <c r="AL2143" s="2">
        <f t="shared" si="795"/>
        <v>0</v>
      </c>
      <c r="AM2143" s="2">
        <f t="shared" si="796"/>
        <v>0</v>
      </c>
      <c r="AN2143" s="2">
        <f t="shared" si="797"/>
        <v>0</v>
      </c>
      <c r="AP2143" t="s">
        <v>1667</v>
      </c>
      <c r="AQ2143" t="s">
        <v>1557</v>
      </c>
      <c r="AR2143" s="57">
        <v>3</v>
      </c>
      <c r="AT2143" s="97">
        <v>55</v>
      </c>
      <c r="AU2143" s="99">
        <v>93</v>
      </c>
      <c r="AV2143" s="103">
        <f t="shared" si="788"/>
        <v>55093</v>
      </c>
      <c r="AX2143" s="7" t="s">
        <v>1370</v>
      </c>
    </row>
    <row r="2144" spans="1:50" hidden="1" outlineLevel="1">
      <c r="A2144" t="s">
        <v>1986</v>
      </c>
      <c r="B2144" t="s">
        <v>1557</v>
      </c>
      <c r="C2144" s="1">
        <f t="shared" si="789"/>
        <v>17099</v>
      </c>
      <c r="D2144" s="7">
        <f>IF(N2144&gt;0, RANK(N2144,(N2144:P2144,Q2144:AE2144)),0)</f>
        <v>1</v>
      </c>
      <c r="E2144" s="7">
        <f>IF(O2144&gt;0,RANK(O2144,(N2144:P2144,Q2144:AE2144)),0)</f>
        <v>2</v>
      </c>
      <c r="F2144" s="7">
        <f>IF(P2144&gt;0,RANK(P2144,(N2144:P2144,Q2144:AE2144)),0)</f>
        <v>5</v>
      </c>
      <c r="G2144" s="1">
        <f t="shared" si="798"/>
        <v>1279</v>
      </c>
      <c r="H2144" s="2">
        <f t="shared" si="799"/>
        <v>7.479969588864846E-2</v>
      </c>
      <c r="I2144" s="2"/>
      <c r="J2144" s="2">
        <f t="shared" si="790"/>
        <v>0.52815954149365463</v>
      </c>
      <c r="K2144" s="2">
        <f t="shared" si="791"/>
        <v>0.45335984560500614</v>
      </c>
      <c r="L2144" s="2">
        <f t="shared" si="792"/>
        <v>1.9299374232411251E-3</v>
      </c>
      <c r="M2144" s="2">
        <f t="shared" si="793"/>
        <v>1.6550675478098107E-2</v>
      </c>
      <c r="N2144" s="59">
        <v>9031</v>
      </c>
      <c r="O2144" s="59">
        <v>7752</v>
      </c>
      <c r="P2144" s="59">
        <v>33</v>
      </c>
      <c r="Q2144" s="59">
        <v>144</v>
      </c>
      <c r="R2144" s="59"/>
      <c r="S2144" s="59"/>
      <c r="T2144" s="59"/>
      <c r="U2144" s="59"/>
      <c r="V2144" s="59">
        <v>14</v>
      </c>
      <c r="W2144" s="59"/>
      <c r="X2144" s="59"/>
      <c r="Y2144" s="59"/>
      <c r="Z2144" s="59"/>
      <c r="AA2144" s="59">
        <v>98</v>
      </c>
      <c r="AB2144" s="59">
        <v>27</v>
      </c>
      <c r="AC2144" s="59"/>
      <c r="AD2144" s="59"/>
      <c r="AE2144" s="59"/>
      <c r="AG2144" s="7">
        <f>IF(Q2144&gt;0,RANK(Q2144,(N2144:P2144,Q2144:AE2144)),0)</f>
        <v>3</v>
      </c>
      <c r="AH2144" s="7">
        <f>IF(R2144&gt;0,RANK(R2144,(N2144:P2144,Q2144:AE2144)),0)</f>
        <v>0</v>
      </c>
      <c r="AI2144" s="7">
        <f>IF(T2144&gt;0,RANK(T2144,(N2144:P2144,Q2144:AE2144)),0)</f>
        <v>0</v>
      </c>
      <c r="AJ2144" s="7">
        <f>IF(S2144&gt;0,RANK(S2144,(N2144:P2144,Q2144:AE2144)),0)</f>
        <v>0</v>
      </c>
      <c r="AK2144" s="2">
        <f t="shared" si="794"/>
        <v>8.4215451195976381E-3</v>
      </c>
      <c r="AL2144" s="2">
        <f t="shared" si="795"/>
        <v>0</v>
      </c>
      <c r="AM2144" s="2">
        <f t="shared" si="796"/>
        <v>0</v>
      </c>
      <c r="AN2144" s="2">
        <f t="shared" si="797"/>
        <v>0</v>
      </c>
      <c r="AP2144" t="s">
        <v>1986</v>
      </c>
      <c r="AQ2144" t="s">
        <v>1557</v>
      </c>
      <c r="AR2144" s="57">
        <v>7</v>
      </c>
      <c r="AT2144" s="97">
        <v>55</v>
      </c>
      <c r="AU2144" s="99">
        <v>95</v>
      </c>
      <c r="AV2144" s="103">
        <f t="shared" si="788"/>
        <v>55095</v>
      </c>
      <c r="AX2144" s="7" t="s">
        <v>1370</v>
      </c>
    </row>
    <row r="2145" spans="1:50" hidden="1" outlineLevel="1">
      <c r="A2145" t="s">
        <v>117</v>
      </c>
      <c r="B2145" t="s">
        <v>1557</v>
      </c>
      <c r="C2145" s="1">
        <f t="shared" si="789"/>
        <v>32274</v>
      </c>
      <c r="D2145" s="7">
        <f>IF(N2145&gt;0, RANK(N2145,(N2145:P2145,Q2145:AE2145)),0)</f>
        <v>1</v>
      </c>
      <c r="E2145" s="7">
        <f>IF(O2145&gt;0,RANK(O2145,(N2145:P2145,Q2145:AE2145)),0)</f>
        <v>2</v>
      </c>
      <c r="F2145" s="7">
        <f>IF(P2145&gt;0,RANK(P2145,(N2145:P2145,Q2145:AE2145)),0)</f>
        <v>6</v>
      </c>
      <c r="G2145" s="1">
        <f t="shared" si="798"/>
        <v>5560</v>
      </c>
      <c r="H2145" s="2">
        <f t="shared" si="799"/>
        <v>0.17227489620127656</v>
      </c>
      <c r="I2145" s="2"/>
      <c r="J2145" s="2">
        <f t="shared" si="790"/>
        <v>0.58096300427588776</v>
      </c>
      <c r="K2145" s="2">
        <f t="shared" si="791"/>
        <v>0.40868810807461114</v>
      </c>
      <c r="L2145" s="2">
        <f t="shared" si="792"/>
        <v>1.0224948875255625E-3</v>
      </c>
      <c r="M2145" s="2">
        <f t="shared" si="793"/>
        <v>9.3263927619755306E-3</v>
      </c>
      <c r="N2145" s="59">
        <v>18750</v>
      </c>
      <c r="O2145" s="59">
        <v>13190</v>
      </c>
      <c r="P2145" s="59">
        <v>33</v>
      </c>
      <c r="Q2145" s="59">
        <v>101</v>
      </c>
      <c r="R2145" s="59"/>
      <c r="S2145" s="59"/>
      <c r="T2145" s="59"/>
      <c r="U2145" s="59"/>
      <c r="V2145" s="59">
        <v>20</v>
      </c>
      <c r="W2145" s="59"/>
      <c r="X2145" s="59"/>
      <c r="Y2145" s="59"/>
      <c r="Z2145" s="59"/>
      <c r="AA2145" s="59">
        <v>146</v>
      </c>
      <c r="AB2145" s="59">
        <v>34</v>
      </c>
      <c r="AC2145" s="59"/>
      <c r="AD2145" s="59"/>
      <c r="AE2145" s="59"/>
      <c r="AG2145" s="7">
        <f>IF(Q2145&gt;0,RANK(Q2145,(N2145:P2145,Q2145:AE2145)),0)</f>
        <v>4</v>
      </c>
      <c r="AH2145" s="7">
        <f>IF(R2145&gt;0,RANK(R2145,(N2145:P2145,Q2145:AE2145)),0)</f>
        <v>0</v>
      </c>
      <c r="AI2145" s="7">
        <f>IF(T2145&gt;0,RANK(T2145,(N2145:P2145,Q2145:AE2145)),0)</f>
        <v>0</v>
      </c>
      <c r="AJ2145" s="7">
        <f>IF(S2145&gt;0,RANK(S2145,(N2145:P2145,Q2145:AE2145)),0)</f>
        <v>0</v>
      </c>
      <c r="AK2145" s="2">
        <f t="shared" si="794"/>
        <v>3.1294540496994484E-3</v>
      </c>
      <c r="AL2145" s="2">
        <f t="shared" si="795"/>
        <v>0</v>
      </c>
      <c r="AM2145" s="2">
        <f t="shared" si="796"/>
        <v>0</v>
      </c>
      <c r="AN2145" s="2">
        <f t="shared" si="797"/>
        <v>0</v>
      </c>
      <c r="AP2145" t="s">
        <v>117</v>
      </c>
      <c r="AQ2145" t="s">
        <v>1557</v>
      </c>
      <c r="AR2145" s="57">
        <v>7</v>
      </c>
      <c r="AT2145" s="97">
        <v>55</v>
      </c>
      <c r="AU2145" s="99">
        <v>97</v>
      </c>
      <c r="AV2145" s="103">
        <f t="shared" si="788"/>
        <v>55097</v>
      </c>
      <c r="AX2145" s="7" t="s">
        <v>1370</v>
      </c>
    </row>
    <row r="2146" spans="1:50" hidden="1" outlineLevel="1">
      <c r="A2146" t="s">
        <v>1463</v>
      </c>
      <c r="B2146" t="s">
        <v>1557</v>
      </c>
      <c r="C2146" s="1">
        <f t="shared" si="789"/>
        <v>8203</v>
      </c>
      <c r="D2146" s="7">
        <f>IF(N2146&gt;0, RANK(N2146,(N2146:P2146,Q2146:AE2146)),0)</f>
        <v>1</v>
      </c>
      <c r="E2146" s="7">
        <f>IF(O2146&gt;0,RANK(O2146,(N2146:P2146,Q2146:AE2146)),0)</f>
        <v>2</v>
      </c>
      <c r="F2146" s="7">
        <f>IF(P2146&gt;0,RANK(P2146,(N2146:P2146,Q2146:AE2146)),0)</f>
        <v>5</v>
      </c>
      <c r="G2146" s="1">
        <f t="shared" si="798"/>
        <v>269</v>
      </c>
      <c r="H2146" s="2">
        <f t="shared" si="799"/>
        <v>3.2792880653419482E-2</v>
      </c>
      <c r="I2146" s="2"/>
      <c r="J2146" s="2">
        <f t="shared" si="790"/>
        <v>0.51383640131659147</v>
      </c>
      <c r="K2146" s="2">
        <f t="shared" si="791"/>
        <v>0.48104352066317202</v>
      </c>
      <c r="L2146" s="2">
        <f t="shared" si="792"/>
        <v>3.6571985858832134E-4</v>
      </c>
      <c r="M2146" s="2">
        <f t="shared" si="793"/>
        <v>4.7543581616481855E-3</v>
      </c>
      <c r="N2146" s="59">
        <v>4215</v>
      </c>
      <c r="O2146" s="59">
        <v>3946</v>
      </c>
      <c r="P2146" s="59">
        <v>3</v>
      </c>
      <c r="Q2146" s="59">
        <v>17</v>
      </c>
      <c r="R2146" s="59"/>
      <c r="S2146" s="59"/>
      <c r="T2146" s="59"/>
      <c r="U2146" s="59"/>
      <c r="V2146" s="59">
        <v>1</v>
      </c>
      <c r="W2146" s="59"/>
      <c r="X2146" s="59"/>
      <c r="Y2146" s="59"/>
      <c r="Z2146" s="59"/>
      <c r="AA2146" s="59">
        <v>20</v>
      </c>
      <c r="AB2146" s="59">
        <v>1</v>
      </c>
      <c r="AC2146" s="59"/>
      <c r="AD2146" s="59"/>
      <c r="AE2146" s="59"/>
      <c r="AG2146" s="7">
        <f>IF(Q2146&gt;0,RANK(Q2146,(N2146:P2146,Q2146:AE2146)),0)</f>
        <v>4</v>
      </c>
      <c r="AH2146" s="7">
        <f>IF(R2146&gt;0,RANK(R2146,(N2146:P2146,Q2146:AE2146)),0)</f>
        <v>0</v>
      </c>
      <c r="AI2146" s="7">
        <f>IF(T2146&gt;0,RANK(T2146,(N2146:P2146,Q2146:AE2146)),0)</f>
        <v>0</v>
      </c>
      <c r="AJ2146" s="7">
        <f>IF(S2146&gt;0,RANK(S2146,(N2146:P2146,Q2146:AE2146)),0)</f>
        <v>0</v>
      </c>
      <c r="AK2146" s="2">
        <f t="shared" si="794"/>
        <v>2.0724125320004875E-3</v>
      </c>
      <c r="AL2146" s="2">
        <f t="shared" si="795"/>
        <v>0</v>
      </c>
      <c r="AM2146" s="2">
        <f t="shared" si="796"/>
        <v>0</v>
      </c>
      <c r="AN2146" s="2">
        <f t="shared" si="797"/>
        <v>0</v>
      </c>
      <c r="AP2146" t="s">
        <v>1463</v>
      </c>
      <c r="AQ2146" t="s">
        <v>1557</v>
      </c>
      <c r="AR2146" s="57">
        <v>7</v>
      </c>
      <c r="AT2146" s="97">
        <v>55</v>
      </c>
      <c r="AU2146" s="99">
        <v>99</v>
      </c>
      <c r="AV2146" s="103">
        <f t="shared" si="788"/>
        <v>55099</v>
      </c>
      <c r="AX2146" s="7" t="s">
        <v>1370</v>
      </c>
    </row>
    <row r="2147" spans="1:50" hidden="1" outlineLevel="1">
      <c r="A2147" t="s">
        <v>1767</v>
      </c>
      <c r="B2147" t="s">
        <v>1557</v>
      </c>
      <c r="C2147" s="1">
        <f t="shared" si="789"/>
        <v>83253</v>
      </c>
      <c r="D2147" s="7">
        <f>IF(N2147&gt;0, RANK(N2147,(N2147:P2147,Q2147:AE2147)),0)</f>
        <v>1</v>
      </c>
      <c r="E2147" s="7">
        <f>IF(O2147&gt;0,RANK(O2147,(N2147:P2147,Q2147:AE2147)),0)</f>
        <v>2</v>
      </c>
      <c r="F2147" s="7">
        <f>IF(P2147&gt;0,RANK(P2147,(N2147:P2147,Q2147:AE2147)),0)</f>
        <v>6</v>
      </c>
      <c r="G2147" s="1">
        <f t="shared" si="798"/>
        <v>5343</v>
      </c>
      <c r="H2147" s="2">
        <f t="shared" si="799"/>
        <v>6.4177867464235525E-2</v>
      </c>
      <c r="I2147" s="2"/>
      <c r="J2147" s="2">
        <f t="shared" si="790"/>
        <v>0.52311628409787037</v>
      </c>
      <c r="K2147" s="2">
        <f t="shared" si="791"/>
        <v>0.45893841663363483</v>
      </c>
      <c r="L2147" s="2">
        <f t="shared" si="792"/>
        <v>1.2371926537181844E-3</v>
      </c>
      <c r="M2147" s="2">
        <f t="shared" si="793"/>
        <v>1.6708106614776622E-2</v>
      </c>
      <c r="N2147" s="59">
        <v>43551</v>
      </c>
      <c r="O2147" s="59">
        <v>38208</v>
      </c>
      <c r="P2147" s="59">
        <v>103</v>
      </c>
      <c r="Q2147" s="59">
        <v>337</v>
      </c>
      <c r="R2147" s="59"/>
      <c r="S2147" s="59"/>
      <c r="T2147" s="59"/>
      <c r="U2147" s="59"/>
      <c r="V2147" s="59">
        <v>124</v>
      </c>
      <c r="W2147" s="59"/>
      <c r="X2147" s="59"/>
      <c r="Y2147" s="59"/>
      <c r="Z2147" s="59"/>
      <c r="AA2147" s="59">
        <v>832</v>
      </c>
      <c r="AB2147" s="59">
        <v>98</v>
      </c>
      <c r="AC2147" s="59"/>
      <c r="AD2147" s="59"/>
      <c r="AE2147" s="59"/>
      <c r="AG2147" s="7">
        <f>IF(Q2147&gt;0,RANK(Q2147,(N2147:P2147,Q2147:AE2147)),0)</f>
        <v>4</v>
      </c>
      <c r="AH2147" s="7">
        <f>IF(R2147&gt;0,RANK(R2147,(N2147:P2147,Q2147:AE2147)),0)</f>
        <v>0</v>
      </c>
      <c r="AI2147" s="7">
        <f>IF(T2147&gt;0,RANK(T2147,(N2147:P2147,Q2147:AE2147)),0)</f>
        <v>0</v>
      </c>
      <c r="AJ2147" s="7">
        <f>IF(S2147&gt;0,RANK(S2147,(N2147:P2147,Q2147:AE2147)),0)</f>
        <v>0</v>
      </c>
      <c r="AK2147" s="2">
        <f t="shared" si="794"/>
        <v>4.0479021776993022E-3</v>
      </c>
      <c r="AL2147" s="2">
        <f t="shared" si="795"/>
        <v>0</v>
      </c>
      <c r="AM2147" s="2">
        <f t="shared" si="796"/>
        <v>0</v>
      </c>
      <c r="AN2147" s="2">
        <f t="shared" si="797"/>
        <v>0</v>
      </c>
      <c r="AP2147" t="s">
        <v>1767</v>
      </c>
      <c r="AQ2147" t="s">
        <v>1557</v>
      </c>
      <c r="AR2147" s="57">
        <v>1</v>
      </c>
      <c r="AT2147" s="97">
        <v>55</v>
      </c>
      <c r="AU2147" s="99">
        <v>101</v>
      </c>
      <c r="AV2147" s="103">
        <f t="shared" si="788"/>
        <v>55101</v>
      </c>
      <c r="AX2147" s="7" t="s">
        <v>1370</v>
      </c>
    </row>
    <row r="2148" spans="1:50" hidden="1" outlineLevel="1">
      <c r="A2148" t="s">
        <v>987</v>
      </c>
      <c r="B2148" t="s">
        <v>1557</v>
      </c>
      <c r="C2148" s="1">
        <f t="shared" si="789"/>
        <v>7909</v>
      </c>
      <c r="D2148" s="7">
        <f>IF(N2148&gt;0, RANK(N2148,(N2148:P2148,Q2148:AE2148)),0)</f>
        <v>2</v>
      </c>
      <c r="E2148" s="7">
        <f>IF(O2148&gt;0,RANK(O2148,(N2148:P2148,Q2148:AE2148)),0)</f>
        <v>1</v>
      </c>
      <c r="F2148" s="7">
        <f>IF(P2148&gt;0,RANK(P2148,(N2148:P2148,Q2148:AE2148)),0)</f>
        <v>5</v>
      </c>
      <c r="G2148" s="1">
        <f t="shared" si="798"/>
        <v>432</v>
      </c>
      <c r="H2148" s="2">
        <f t="shared" si="799"/>
        <v>5.4621317486407889E-2</v>
      </c>
      <c r="I2148" s="2"/>
      <c r="J2148" s="2">
        <f t="shared" si="790"/>
        <v>0.47060311038057906</v>
      </c>
      <c r="K2148" s="2">
        <f t="shared" si="791"/>
        <v>0.52522442786698698</v>
      </c>
      <c r="L2148" s="2">
        <f t="shared" si="792"/>
        <v>5.0575293968896189E-4</v>
      </c>
      <c r="M2148" s="2">
        <f t="shared" si="793"/>
        <v>3.6667088127450582E-3</v>
      </c>
      <c r="N2148" s="59">
        <v>3722</v>
      </c>
      <c r="O2148" s="59">
        <v>4154</v>
      </c>
      <c r="P2148" s="59">
        <v>4</v>
      </c>
      <c r="Q2148" s="59">
        <v>15</v>
      </c>
      <c r="R2148" s="59"/>
      <c r="S2148" s="59"/>
      <c r="T2148" s="59"/>
      <c r="U2148" s="59"/>
      <c r="V2148" s="59">
        <v>3</v>
      </c>
      <c r="W2148" s="59"/>
      <c r="X2148" s="59"/>
      <c r="Y2148" s="59"/>
      <c r="Z2148" s="59"/>
      <c r="AA2148" s="59">
        <v>8</v>
      </c>
      <c r="AB2148" s="59">
        <v>3</v>
      </c>
      <c r="AC2148" s="59"/>
      <c r="AD2148" s="59"/>
      <c r="AE2148" s="59"/>
      <c r="AG2148" s="7">
        <f>IF(Q2148&gt;0,RANK(Q2148,(N2148:P2148,Q2148:AE2148)),0)</f>
        <v>3</v>
      </c>
      <c r="AH2148" s="7">
        <f>IF(R2148&gt;0,RANK(R2148,(N2148:P2148,Q2148:AE2148)),0)</f>
        <v>0</v>
      </c>
      <c r="AI2148" s="7">
        <f>IF(T2148&gt;0,RANK(T2148,(N2148:P2148,Q2148:AE2148)),0)</f>
        <v>0</v>
      </c>
      <c r="AJ2148" s="7">
        <f>IF(S2148&gt;0,RANK(S2148,(N2148:P2148,Q2148:AE2148)),0)</f>
        <v>0</v>
      </c>
      <c r="AK2148" s="2">
        <f t="shared" si="794"/>
        <v>1.8965735238336073E-3</v>
      </c>
      <c r="AL2148" s="2">
        <f t="shared" si="795"/>
        <v>0</v>
      </c>
      <c r="AM2148" s="2">
        <f t="shared" si="796"/>
        <v>0</v>
      </c>
      <c r="AN2148" s="2">
        <f t="shared" si="797"/>
        <v>0</v>
      </c>
      <c r="AP2148" t="s">
        <v>987</v>
      </c>
      <c r="AQ2148" t="s">
        <v>1557</v>
      </c>
      <c r="AR2148" s="57">
        <v>3</v>
      </c>
      <c r="AT2148" s="97">
        <v>55</v>
      </c>
      <c r="AU2148" s="99">
        <v>103</v>
      </c>
      <c r="AV2148" s="103">
        <f t="shared" si="788"/>
        <v>55103</v>
      </c>
      <c r="AX2148" s="7" t="s">
        <v>1370</v>
      </c>
    </row>
    <row r="2149" spans="1:50" hidden="1" outlineLevel="1">
      <c r="A2149" t="s">
        <v>1446</v>
      </c>
      <c r="B2149" t="s">
        <v>1557</v>
      </c>
      <c r="C2149" s="1">
        <f t="shared" si="789"/>
        <v>65824</v>
      </c>
      <c r="D2149" s="7">
        <f>IF(N2149&gt;0, RANK(N2149,(N2149:P2149,Q2149:AE2149)),0)</f>
        <v>1</v>
      </c>
      <c r="E2149" s="7">
        <f>IF(O2149&gt;0,RANK(O2149,(N2149:P2149,Q2149:AE2149)),0)</f>
        <v>2</v>
      </c>
      <c r="F2149" s="7">
        <f>IF(P2149&gt;0,RANK(P2149,(N2149:P2149,Q2149:AE2149)),0)</f>
        <v>5</v>
      </c>
      <c r="G2149" s="1">
        <f t="shared" si="798"/>
        <v>11328</v>
      </c>
      <c r="H2149" s="2">
        <f t="shared" si="799"/>
        <v>0.17209528439474964</v>
      </c>
      <c r="I2149" s="2"/>
      <c r="J2149" s="2">
        <f t="shared" si="790"/>
        <v>0.57831490034030142</v>
      </c>
      <c r="K2149" s="2">
        <f t="shared" si="791"/>
        <v>0.40621961594555178</v>
      </c>
      <c r="L2149" s="2">
        <f t="shared" si="792"/>
        <v>1.6711229946524064E-3</v>
      </c>
      <c r="M2149" s="2">
        <f t="shared" si="793"/>
        <v>1.3794360719494393E-2</v>
      </c>
      <c r="N2149" s="59">
        <v>38067</v>
      </c>
      <c r="O2149" s="59">
        <v>26739</v>
      </c>
      <c r="P2149" s="59">
        <v>110</v>
      </c>
      <c r="Q2149" s="59">
        <v>292</v>
      </c>
      <c r="R2149" s="59"/>
      <c r="S2149" s="59"/>
      <c r="T2149" s="59"/>
      <c r="U2149" s="59"/>
      <c r="V2149" s="59">
        <v>57</v>
      </c>
      <c r="W2149" s="59"/>
      <c r="X2149" s="59"/>
      <c r="Y2149" s="59"/>
      <c r="Z2149" s="59"/>
      <c r="AA2149" s="59">
        <v>472</v>
      </c>
      <c r="AB2149" s="59">
        <v>87</v>
      </c>
      <c r="AC2149" s="59"/>
      <c r="AD2149" s="59"/>
      <c r="AE2149" s="59"/>
      <c r="AG2149" s="7">
        <f>IF(Q2149&gt;0,RANK(Q2149,(N2149:P2149,Q2149:AE2149)),0)</f>
        <v>4</v>
      </c>
      <c r="AH2149" s="7">
        <f>IF(R2149&gt;0,RANK(R2149,(N2149:P2149,Q2149:AE2149)),0)</f>
        <v>0</v>
      </c>
      <c r="AI2149" s="7">
        <f>IF(T2149&gt;0,RANK(T2149,(N2149:P2149,Q2149:AE2149)),0)</f>
        <v>0</v>
      </c>
      <c r="AJ2149" s="7">
        <f>IF(S2149&gt;0,RANK(S2149,(N2149:P2149,Q2149:AE2149)),0)</f>
        <v>0</v>
      </c>
      <c r="AK2149" s="2">
        <f t="shared" si="794"/>
        <v>4.4360719494409336E-3</v>
      </c>
      <c r="AL2149" s="2">
        <f t="shared" si="795"/>
        <v>0</v>
      </c>
      <c r="AM2149" s="2">
        <f t="shared" si="796"/>
        <v>0</v>
      </c>
      <c r="AN2149" s="2">
        <f t="shared" si="797"/>
        <v>0</v>
      </c>
      <c r="AP2149" t="s">
        <v>1446</v>
      </c>
      <c r="AQ2149" t="s">
        <v>1557</v>
      </c>
      <c r="AR2149" s="57">
        <v>0</v>
      </c>
      <c r="AT2149" s="97">
        <v>55</v>
      </c>
      <c r="AU2149" s="99">
        <v>105</v>
      </c>
      <c r="AV2149" s="103">
        <f t="shared" si="788"/>
        <v>55105</v>
      </c>
      <c r="AX2149" s="7" t="s">
        <v>1370</v>
      </c>
    </row>
    <row r="2150" spans="1:50" ht="14" hidden="1" customHeight="1" outlineLevel="1">
      <c r="A2150" t="s">
        <v>1648</v>
      </c>
      <c r="B2150" t="s">
        <v>1557</v>
      </c>
      <c r="C2150" s="1">
        <f t="shared" si="789"/>
        <v>7633</v>
      </c>
      <c r="D2150" s="7">
        <f>IF(N2150&gt;0, RANK(N2150,(N2150:P2150,Q2150:AE2150)),0)</f>
        <v>1</v>
      </c>
      <c r="E2150" s="7">
        <f>IF(O2150&gt;0,RANK(O2150,(N2150:P2150,Q2150:AE2150)),0)</f>
        <v>2</v>
      </c>
      <c r="F2150" s="7">
        <f>IF(P2150&gt;0,RANK(P2150,(N2150:P2150,Q2150:AE2150)),0)</f>
        <v>5</v>
      </c>
      <c r="G2150" s="1">
        <f t="shared" si="798"/>
        <v>336</v>
      </c>
      <c r="H2150" s="2">
        <f t="shared" si="799"/>
        <v>4.401938949299096E-2</v>
      </c>
      <c r="I2150" s="2"/>
      <c r="J2150" s="2">
        <f t="shared" si="790"/>
        <v>0.51722782654264376</v>
      </c>
      <c r="K2150" s="2">
        <f t="shared" si="791"/>
        <v>0.47320843704965282</v>
      </c>
      <c r="L2150" s="2">
        <f t="shared" si="792"/>
        <v>6.5505043888379401E-4</v>
      </c>
      <c r="M2150" s="2">
        <f t="shared" si="793"/>
        <v>8.9086859688196213E-3</v>
      </c>
      <c r="N2150" s="59">
        <v>3948</v>
      </c>
      <c r="O2150" s="59">
        <v>3612</v>
      </c>
      <c r="P2150" s="59">
        <v>5</v>
      </c>
      <c r="Q2150" s="59">
        <v>27</v>
      </c>
      <c r="R2150" s="59"/>
      <c r="S2150" s="59"/>
      <c r="T2150" s="59"/>
      <c r="U2150" s="59"/>
      <c r="V2150" s="59">
        <v>4</v>
      </c>
      <c r="W2150" s="59"/>
      <c r="X2150" s="59"/>
      <c r="Y2150" s="59"/>
      <c r="Z2150" s="59"/>
      <c r="AA2150" s="59">
        <v>32</v>
      </c>
      <c r="AB2150" s="59">
        <v>5</v>
      </c>
      <c r="AC2150" s="59"/>
      <c r="AD2150" s="59"/>
      <c r="AE2150" s="59"/>
      <c r="AG2150" s="7">
        <f>IF(Q2150&gt;0,RANK(Q2150,(N2150:P2150,Q2150:AE2150)),0)</f>
        <v>4</v>
      </c>
      <c r="AH2150" s="7">
        <f>IF(R2150&gt;0,RANK(R2150,(N2150:P2150,Q2150:AE2150)),0)</f>
        <v>0</v>
      </c>
      <c r="AI2150" s="7">
        <f>IF(T2150&gt;0,RANK(T2150,(N2150:P2150,Q2150:AE2150)),0)</f>
        <v>0</v>
      </c>
      <c r="AJ2150" s="7">
        <f>IF(S2150&gt;0,RANK(S2150,(N2150:P2150,Q2150:AE2150)),0)</f>
        <v>0</v>
      </c>
      <c r="AK2150" s="2">
        <f t="shared" si="794"/>
        <v>3.5372723699724877E-3</v>
      </c>
      <c r="AL2150" s="2">
        <f t="shared" si="795"/>
        <v>0</v>
      </c>
      <c r="AM2150" s="2">
        <f t="shared" si="796"/>
        <v>0</v>
      </c>
      <c r="AN2150" s="2">
        <f t="shared" si="797"/>
        <v>0</v>
      </c>
      <c r="AP2150" t="s">
        <v>1648</v>
      </c>
      <c r="AQ2150" t="s">
        <v>1557</v>
      </c>
      <c r="AR2150" s="57">
        <v>7</v>
      </c>
      <c r="AT2150" s="97">
        <v>55</v>
      </c>
      <c r="AU2150" s="99">
        <v>107</v>
      </c>
      <c r="AV2150" s="103">
        <f t="shared" si="788"/>
        <v>55107</v>
      </c>
      <c r="AX2150" s="7" t="s">
        <v>1370</v>
      </c>
    </row>
    <row r="2151" spans="1:50" ht="14" hidden="1" customHeight="1" outlineLevel="1">
      <c r="A2151" t="s">
        <v>2256</v>
      </c>
      <c r="B2151" t="s">
        <v>1557</v>
      </c>
      <c r="C2151" s="1">
        <f t="shared" si="789"/>
        <v>24788</v>
      </c>
      <c r="D2151" s="7">
        <f>IF(N2151&gt;0, RANK(N2151,(N2151:P2151,Q2151:AE2151)),0)</f>
        <v>1</v>
      </c>
      <c r="E2151" s="7">
        <f>IF(O2151&gt;0,RANK(O2151,(N2151:P2151,Q2151:AE2151)),0)</f>
        <v>2</v>
      </c>
      <c r="F2151" s="7">
        <f>IF(P2151&gt;0,RANK(P2151,(N2151:P2151,Q2151:AE2151)),0)</f>
        <v>5</v>
      </c>
      <c r="G2151" s="1">
        <f t="shared" si="798"/>
        <v>192</v>
      </c>
      <c r="H2151" s="2">
        <f t="shared" si="799"/>
        <v>7.7456833951912215E-3</v>
      </c>
      <c r="I2151" s="2"/>
      <c r="J2151" s="2">
        <f t="shared" si="790"/>
        <v>0.4867274487655317</v>
      </c>
      <c r="K2151" s="2">
        <f t="shared" si="791"/>
        <v>0.47898176537034048</v>
      </c>
      <c r="L2151" s="2">
        <f t="shared" si="792"/>
        <v>4.6393416169114091E-3</v>
      </c>
      <c r="M2151" s="2">
        <f t="shared" si="793"/>
        <v>2.9651444247216351E-2</v>
      </c>
      <c r="N2151" s="59">
        <v>12065</v>
      </c>
      <c r="O2151" s="59">
        <v>11873</v>
      </c>
      <c r="P2151" s="59">
        <v>115</v>
      </c>
      <c r="Q2151" s="59">
        <v>177</v>
      </c>
      <c r="R2151" s="59"/>
      <c r="S2151" s="59"/>
      <c r="T2151" s="59"/>
      <c r="U2151" s="59"/>
      <c r="V2151" s="59">
        <v>49</v>
      </c>
      <c r="W2151" s="59"/>
      <c r="X2151" s="59"/>
      <c r="Y2151" s="59"/>
      <c r="Z2151" s="59"/>
      <c r="AA2151" s="59">
        <v>409</v>
      </c>
      <c r="AB2151" s="59">
        <v>100</v>
      </c>
      <c r="AC2151" s="59"/>
      <c r="AD2151" s="59"/>
      <c r="AE2151" s="59"/>
      <c r="AG2151" s="7">
        <f>IF(Q2151&gt;0,RANK(Q2151,(N2151:P2151,Q2151:AE2151)),0)</f>
        <v>4</v>
      </c>
      <c r="AH2151" s="7">
        <f>IF(R2151&gt;0,RANK(R2151,(N2151:P2151,Q2151:AE2151)),0)</f>
        <v>0</v>
      </c>
      <c r="AI2151" s="7">
        <f>IF(T2151&gt;0,RANK(T2151,(N2151:P2151,Q2151:AE2151)),0)</f>
        <v>0</v>
      </c>
      <c r="AJ2151" s="7">
        <f>IF(S2151&gt;0,RANK(S2151,(N2151:P2151,Q2151:AE2151)),0)</f>
        <v>0</v>
      </c>
      <c r="AK2151" s="2">
        <f t="shared" si="794"/>
        <v>7.1405518799419077E-3</v>
      </c>
      <c r="AL2151" s="2">
        <f t="shared" si="795"/>
        <v>0</v>
      </c>
      <c r="AM2151" s="2">
        <f t="shared" si="796"/>
        <v>0</v>
      </c>
      <c r="AN2151" s="2">
        <f t="shared" si="797"/>
        <v>0</v>
      </c>
      <c r="AP2151" t="s">
        <v>2256</v>
      </c>
      <c r="AQ2151" t="s">
        <v>1557</v>
      </c>
      <c r="AR2151" s="57">
        <v>3</v>
      </c>
      <c r="AT2151" s="97">
        <v>55</v>
      </c>
      <c r="AU2151" s="99">
        <v>109</v>
      </c>
      <c r="AV2151" s="103">
        <f t="shared" si="788"/>
        <v>55109</v>
      </c>
      <c r="AX2151" s="7" t="s">
        <v>1370</v>
      </c>
    </row>
    <row r="2152" spans="1:50" hidden="1" outlineLevel="1">
      <c r="A2152" t="s">
        <v>2257</v>
      </c>
      <c r="B2152" t="s">
        <v>1557</v>
      </c>
      <c r="C2152" s="1">
        <f t="shared" si="789"/>
        <v>23322</v>
      </c>
      <c r="D2152" s="7">
        <f>IF(N2152&gt;0, RANK(N2152,(N2152:P2152,Q2152:AE2152)),0)</f>
        <v>1</v>
      </c>
      <c r="E2152" s="7">
        <f>IF(O2152&gt;0,RANK(O2152,(N2152:P2152,Q2152:AE2152)),0)</f>
        <v>2</v>
      </c>
      <c r="F2152" s="7">
        <f>IF(P2152&gt;0,RANK(P2152,(N2152:P2152,Q2152:AE2152)),0)</f>
        <v>7</v>
      </c>
      <c r="G2152" s="1">
        <f t="shared" si="798"/>
        <v>502</v>
      </c>
      <c r="H2152" s="2">
        <f t="shared" si="799"/>
        <v>2.152474058828574E-2</v>
      </c>
      <c r="I2152" s="2"/>
      <c r="J2152" s="2">
        <f t="shared" si="790"/>
        <v>0.50475945459223048</v>
      </c>
      <c r="K2152" s="2">
        <f t="shared" si="791"/>
        <v>0.4832347140039448</v>
      </c>
      <c r="L2152" s="2">
        <f t="shared" si="792"/>
        <v>6.8604750878998374E-4</v>
      </c>
      <c r="M2152" s="2">
        <f t="shared" si="793"/>
        <v>1.1319783895034734E-2</v>
      </c>
      <c r="N2152" s="59">
        <v>11772</v>
      </c>
      <c r="O2152" s="59">
        <v>11270</v>
      </c>
      <c r="P2152" s="59">
        <v>16</v>
      </c>
      <c r="Q2152" s="59">
        <v>53</v>
      </c>
      <c r="R2152" s="59"/>
      <c r="S2152" s="59"/>
      <c r="T2152" s="59"/>
      <c r="U2152" s="59"/>
      <c r="V2152" s="59">
        <v>20</v>
      </c>
      <c r="W2152" s="59"/>
      <c r="X2152" s="59"/>
      <c r="Y2152" s="59"/>
      <c r="Z2152" s="59"/>
      <c r="AA2152" s="59">
        <v>157</v>
      </c>
      <c r="AB2152" s="59">
        <v>34</v>
      </c>
      <c r="AC2152" s="59"/>
      <c r="AD2152" s="59"/>
      <c r="AE2152" s="59"/>
      <c r="AG2152" s="7">
        <f>IF(Q2152&gt;0,RANK(Q2152,(N2152:P2152,Q2152:AE2152)),0)</f>
        <v>4</v>
      </c>
      <c r="AH2152" s="7">
        <f>IF(R2152&gt;0,RANK(R2152,(N2152:P2152,Q2152:AE2152)),0)</f>
        <v>0</v>
      </c>
      <c r="AI2152" s="7">
        <f>IF(T2152&gt;0,RANK(T2152,(N2152:P2152,Q2152:AE2152)),0)</f>
        <v>0</v>
      </c>
      <c r="AJ2152" s="7">
        <f>IF(S2152&gt;0,RANK(S2152,(N2152:P2152,Q2152:AE2152)),0)</f>
        <v>0</v>
      </c>
      <c r="AK2152" s="2">
        <f t="shared" si="794"/>
        <v>2.272532372866821E-3</v>
      </c>
      <c r="AL2152" s="2">
        <f t="shared" si="795"/>
        <v>0</v>
      </c>
      <c r="AM2152" s="2">
        <f t="shared" si="796"/>
        <v>0</v>
      </c>
      <c r="AN2152" s="2">
        <f t="shared" si="797"/>
        <v>0</v>
      </c>
      <c r="AP2152" t="s">
        <v>2257</v>
      </c>
      <c r="AQ2152" t="s">
        <v>1557</v>
      </c>
      <c r="AR2152" s="57">
        <v>0</v>
      </c>
      <c r="AT2152" s="97">
        <v>55</v>
      </c>
      <c r="AU2152" s="99">
        <v>111</v>
      </c>
      <c r="AV2152" s="103">
        <f t="shared" si="788"/>
        <v>55111</v>
      </c>
      <c r="AX2152" s="7" t="s">
        <v>1370</v>
      </c>
    </row>
    <row r="2153" spans="1:50" hidden="1" outlineLevel="1">
      <c r="A2153" t="s">
        <v>1938</v>
      </c>
      <c r="B2153" t="s">
        <v>1557</v>
      </c>
      <c r="C2153" s="1">
        <f t="shared" si="789"/>
        <v>7024</v>
      </c>
      <c r="D2153" s="7">
        <f>IF(N2153&gt;0, RANK(N2153,(N2153:P2153,Q2153:AE2153)),0)</f>
        <v>2</v>
      </c>
      <c r="E2153" s="7">
        <f>IF(O2153&gt;0,RANK(O2153,(N2153:P2153,Q2153:AE2153)),0)</f>
        <v>1</v>
      </c>
      <c r="F2153" s="7">
        <f>IF(P2153&gt;0,RANK(P2153,(N2153:P2153,Q2153:AE2153)),0)</f>
        <v>5</v>
      </c>
      <c r="G2153" s="1">
        <f t="shared" si="798"/>
        <v>555</v>
      </c>
      <c r="H2153" s="2">
        <f t="shared" si="799"/>
        <v>7.9014806378132116E-2</v>
      </c>
      <c r="I2153" s="2"/>
      <c r="J2153" s="2">
        <f t="shared" si="790"/>
        <v>0.45458428246013666</v>
      </c>
      <c r="K2153" s="2">
        <f t="shared" si="791"/>
        <v>0.53359908883826879</v>
      </c>
      <c r="L2153" s="2">
        <f t="shared" si="792"/>
        <v>1.1389521640091116E-3</v>
      </c>
      <c r="M2153" s="2">
        <f t="shared" si="793"/>
        <v>1.0677676537585388E-2</v>
      </c>
      <c r="N2153" s="59">
        <v>3193</v>
      </c>
      <c r="O2153" s="59">
        <v>3748</v>
      </c>
      <c r="P2153" s="59">
        <v>8</v>
      </c>
      <c r="Q2153" s="59">
        <v>22</v>
      </c>
      <c r="R2153" s="59"/>
      <c r="S2153" s="59"/>
      <c r="T2153" s="59"/>
      <c r="U2153" s="59"/>
      <c r="V2153" s="59">
        <v>5</v>
      </c>
      <c r="W2153" s="59"/>
      <c r="X2153" s="59"/>
      <c r="Y2153" s="59"/>
      <c r="Z2153" s="59"/>
      <c r="AA2153" s="59">
        <v>41</v>
      </c>
      <c r="AB2153" s="59">
        <v>7</v>
      </c>
      <c r="AC2153" s="59"/>
      <c r="AD2153" s="59"/>
      <c r="AE2153" s="59"/>
      <c r="AG2153" s="7">
        <f>IF(Q2153&gt;0,RANK(Q2153,(N2153:P2153,Q2153:AE2153)),0)</f>
        <v>4</v>
      </c>
      <c r="AH2153" s="7">
        <f>IF(R2153&gt;0,RANK(R2153,(N2153:P2153,Q2153:AE2153)),0)</f>
        <v>0</v>
      </c>
      <c r="AI2153" s="7">
        <f>IF(T2153&gt;0,RANK(T2153,(N2153:P2153,Q2153:AE2153)),0)</f>
        <v>0</v>
      </c>
      <c r="AJ2153" s="7">
        <f>IF(S2153&gt;0,RANK(S2153,(N2153:P2153,Q2153:AE2153)),0)</f>
        <v>0</v>
      </c>
      <c r="AK2153" s="2">
        <f t="shared" si="794"/>
        <v>3.1321184510250569E-3</v>
      </c>
      <c r="AL2153" s="2">
        <f t="shared" si="795"/>
        <v>0</v>
      </c>
      <c r="AM2153" s="2">
        <f t="shared" si="796"/>
        <v>0</v>
      </c>
      <c r="AN2153" s="2">
        <f t="shared" si="797"/>
        <v>0</v>
      </c>
      <c r="AP2153" t="s">
        <v>1938</v>
      </c>
      <c r="AQ2153" t="s">
        <v>1557</v>
      </c>
      <c r="AR2153" s="57">
        <v>7</v>
      </c>
      <c r="AT2153" s="97">
        <v>55</v>
      </c>
      <c r="AU2153" s="99">
        <v>113</v>
      </c>
      <c r="AV2153" s="103">
        <f t="shared" si="788"/>
        <v>55113</v>
      </c>
      <c r="AX2153" s="7" t="s">
        <v>1370</v>
      </c>
    </row>
    <row r="2154" spans="1:50" hidden="1" outlineLevel="1">
      <c r="A2154" t="s">
        <v>1947</v>
      </c>
      <c r="B2154" t="s">
        <v>1557</v>
      </c>
      <c r="C2154" s="1">
        <f t="shared" si="789"/>
        <v>16975</v>
      </c>
      <c r="D2154" s="7">
        <f>IF(N2154&gt;0, RANK(N2154,(N2154:P2154,Q2154:AE2154)),0)</f>
        <v>2</v>
      </c>
      <c r="E2154" s="7">
        <f>IF(O2154&gt;0,RANK(O2154,(N2154:P2154,Q2154:AE2154)),0)</f>
        <v>1</v>
      </c>
      <c r="F2154" s="7">
        <f>IF(P2154&gt;0,RANK(P2154,(N2154:P2154,Q2154:AE2154)),0)</f>
        <v>7</v>
      </c>
      <c r="G2154" s="1">
        <f t="shared" si="798"/>
        <v>2771</v>
      </c>
      <c r="H2154" s="2">
        <f t="shared" si="799"/>
        <v>0.16324005891016199</v>
      </c>
      <c r="I2154" s="2"/>
      <c r="J2154" s="2">
        <f t="shared" si="790"/>
        <v>0.41584683357879232</v>
      </c>
      <c r="K2154" s="2">
        <f t="shared" si="791"/>
        <v>0.5790868924889544</v>
      </c>
      <c r="L2154" s="2">
        <f t="shared" si="792"/>
        <v>1.7673048600883653E-4</v>
      </c>
      <c r="M2154" s="2">
        <f t="shared" si="793"/>
        <v>4.8895434462443927E-3</v>
      </c>
      <c r="N2154" s="59">
        <v>7059</v>
      </c>
      <c r="O2154" s="59">
        <v>9830</v>
      </c>
      <c r="P2154" s="59">
        <v>3</v>
      </c>
      <c r="Q2154" s="59">
        <v>44</v>
      </c>
      <c r="R2154" s="59"/>
      <c r="S2154" s="59"/>
      <c r="T2154" s="59"/>
      <c r="U2154" s="59"/>
      <c r="V2154" s="59">
        <v>4</v>
      </c>
      <c r="W2154" s="59"/>
      <c r="X2154" s="59"/>
      <c r="Y2154" s="59"/>
      <c r="Z2154" s="59"/>
      <c r="AA2154" s="59">
        <v>30</v>
      </c>
      <c r="AB2154" s="59">
        <v>5</v>
      </c>
      <c r="AC2154" s="59"/>
      <c r="AD2154" s="59"/>
      <c r="AE2154" s="59"/>
      <c r="AG2154" s="7">
        <f>IF(Q2154&gt;0,RANK(Q2154,(N2154:P2154,Q2154:AE2154)),0)</f>
        <v>3</v>
      </c>
      <c r="AH2154" s="7">
        <f>IF(R2154&gt;0,RANK(R2154,(N2154:P2154,Q2154:AE2154)),0)</f>
        <v>0</v>
      </c>
      <c r="AI2154" s="7">
        <f>IF(T2154&gt;0,RANK(T2154,(N2154:P2154,Q2154:AE2154)),0)</f>
        <v>0</v>
      </c>
      <c r="AJ2154" s="7">
        <f>IF(S2154&gt;0,RANK(S2154,(N2154:P2154,Q2154:AE2154)),0)</f>
        <v>0</v>
      </c>
      <c r="AK2154" s="2">
        <f t="shared" si="794"/>
        <v>2.5920471281296025E-3</v>
      </c>
      <c r="AL2154" s="2">
        <f t="shared" si="795"/>
        <v>0</v>
      </c>
      <c r="AM2154" s="2">
        <f t="shared" si="796"/>
        <v>0</v>
      </c>
      <c r="AN2154" s="2">
        <f t="shared" si="797"/>
        <v>0</v>
      </c>
      <c r="AP2154" t="s">
        <v>1947</v>
      </c>
      <c r="AQ2154" t="s">
        <v>1557</v>
      </c>
      <c r="AR2154" s="57">
        <v>8</v>
      </c>
      <c r="AT2154" s="97">
        <v>55</v>
      </c>
      <c r="AU2154" s="99">
        <v>115</v>
      </c>
      <c r="AV2154" s="103">
        <f t="shared" si="788"/>
        <v>55115</v>
      </c>
      <c r="AX2154" s="7" t="s">
        <v>1370</v>
      </c>
    </row>
    <row r="2155" spans="1:50" hidden="1" outlineLevel="1">
      <c r="A2155" t="s">
        <v>1735</v>
      </c>
      <c r="B2155" t="s">
        <v>1557</v>
      </c>
      <c r="C2155" s="1">
        <f t="shared" si="789"/>
        <v>53262</v>
      </c>
      <c r="D2155" s="7">
        <f>IF(N2155&gt;0, RANK(N2155,(N2155:P2155,Q2155:AE2155)),0)</f>
        <v>1</v>
      </c>
      <c r="E2155" s="7">
        <f>IF(O2155&gt;0,RANK(O2155,(N2155:P2155,Q2155:AE2155)),0)</f>
        <v>2</v>
      </c>
      <c r="F2155" s="7">
        <f>IF(P2155&gt;0,RANK(P2155,(N2155:P2155,Q2155:AE2155)),0)</f>
        <v>5</v>
      </c>
      <c r="G2155" s="1">
        <f t="shared" si="798"/>
        <v>1814</v>
      </c>
      <c r="H2155" s="2">
        <f t="shared" si="799"/>
        <v>3.4058052645413242E-2</v>
      </c>
      <c r="I2155" s="2"/>
      <c r="J2155" s="2">
        <f t="shared" si="790"/>
        <v>0.51040141188840071</v>
      </c>
      <c r="K2155" s="2">
        <f t="shared" si="791"/>
        <v>0.47634335924298749</v>
      </c>
      <c r="L2155" s="2">
        <f t="shared" si="792"/>
        <v>1.8024107243438099E-3</v>
      </c>
      <c r="M2155" s="2">
        <f t="shared" si="793"/>
        <v>1.1452818144267992E-2</v>
      </c>
      <c r="N2155" s="59">
        <v>27185</v>
      </c>
      <c r="O2155" s="59">
        <v>25371</v>
      </c>
      <c r="P2155" s="59">
        <v>96</v>
      </c>
      <c r="Q2155" s="59">
        <v>147</v>
      </c>
      <c r="R2155" s="59"/>
      <c r="S2155" s="59"/>
      <c r="T2155" s="59"/>
      <c r="U2155" s="59"/>
      <c r="V2155" s="59">
        <v>66</v>
      </c>
      <c r="W2155" s="59"/>
      <c r="X2155" s="59"/>
      <c r="Y2155" s="59"/>
      <c r="Z2155" s="59"/>
      <c r="AA2155" s="59">
        <v>354</v>
      </c>
      <c r="AB2155" s="59">
        <v>43</v>
      </c>
      <c r="AC2155" s="59"/>
      <c r="AD2155" s="59"/>
      <c r="AE2155" s="59"/>
      <c r="AG2155" s="7">
        <f>IF(Q2155&gt;0,RANK(Q2155,(N2155:P2155,Q2155:AE2155)),0)</f>
        <v>4</v>
      </c>
      <c r="AH2155" s="7">
        <f>IF(R2155&gt;0,RANK(R2155,(N2155:P2155,Q2155:AE2155)),0)</f>
        <v>0</v>
      </c>
      <c r="AI2155" s="7">
        <f>IF(T2155&gt;0,RANK(T2155,(N2155:P2155,Q2155:AE2155)),0)</f>
        <v>0</v>
      </c>
      <c r="AJ2155" s="7">
        <f>IF(S2155&gt;0,RANK(S2155,(N2155:P2155,Q2155:AE2155)),0)</f>
        <v>0</v>
      </c>
      <c r="AK2155" s="2">
        <f t="shared" si="794"/>
        <v>2.7599414216514587E-3</v>
      </c>
      <c r="AL2155" s="2">
        <f t="shared" si="795"/>
        <v>0</v>
      </c>
      <c r="AM2155" s="2">
        <f t="shared" si="796"/>
        <v>0</v>
      </c>
      <c r="AN2155" s="2">
        <f t="shared" si="797"/>
        <v>0</v>
      </c>
      <c r="AP2155" t="s">
        <v>1735</v>
      </c>
      <c r="AQ2155" t="s">
        <v>1557</v>
      </c>
      <c r="AR2155" s="57">
        <v>6</v>
      </c>
      <c r="AT2155" s="97">
        <v>55</v>
      </c>
      <c r="AU2155" s="99">
        <v>117</v>
      </c>
      <c r="AV2155" s="103">
        <f t="shared" si="788"/>
        <v>55117</v>
      </c>
      <c r="AX2155" s="7" t="s">
        <v>1370</v>
      </c>
    </row>
    <row r="2156" spans="1:50" hidden="1" outlineLevel="1">
      <c r="A2156" t="s">
        <v>387</v>
      </c>
      <c r="B2156" t="s">
        <v>1557</v>
      </c>
      <c r="C2156" s="1">
        <f t="shared" si="789"/>
        <v>8918</v>
      </c>
      <c r="D2156" s="7">
        <f>IF(N2156&gt;0, RANK(N2156,(N2156:P2156,Q2156:AE2156)),0)</f>
        <v>2</v>
      </c>
      <c r="E2156" s="7">
        <f>IF(O2156&gt;0,RANK(O2156,(N2156:P2156,Q2156:AE2156)),0)</f>
        <v>1</v>
      </c>
      <c r="F2156" s="7">
        <f>IF(P2156&gt;0,RANK(P2156,(N2156:P2156,Q2156:AE2156)),0)</f>
        <v>5</v>
      </c>
      <c r="G2156" s="1">
        <f t="shared" si="798"/>
        <v>453</v>
      </c>
      <c r="H2156" s="2">
        <f t="shared" si="799"/>
        <v>5.0796142632877329E-2</v>
      </c>
      <c r="I2156" s="2"/>
      <c r="J2156" s="2">
        <f t="shared" si="790"/>
        <v>0.46994841892801076</v>
      </c>
      <c r="K2156" s="2">
        <f t="shared" si="791"/>
        <v>0.52074456156088811</v>
      </c>
      <c r="L2156" s="2">
        <f t="shared" si="792"/>
        <v>1.0091948867459071E-3</v>
      </c>
      <c r="M2156" s="2">
        <f t="shared" si="793"/>
        <v>8.297824624355226E-3</v>
      </c>
      <c r="N2156" s="59">
        <v>4191</v>
      </c>
      <c r="O2156" s="59">
        <v>4644</v>
      </c>
      <c r="P2156" s="59">
        <v>9</v>
      </c>
      <c r="Q2156" s="59">
        <v>27</v>
      </c>
      <c r="R2156" s="59"/>
      <c r="S2156" s="59"/>
      <c r="T2156" s="59"/>
      <c r="U2156" s="59"/>
      <c r="V2156" s="59">
        <v>5</v>
      </c>
      <c r="W2156" s="59"/>
      <c r="X2156" s="59"/>
      <c r="Y2156" s="59"/>
      <c r="Z2156" s="59"/>
      <c r="AA2156" s="59">
        <v>35</v>
      </c>
      <c r="AB2156" s="59">
        <v>7</v>
      </c>
      <c r="AC2156" s="59"/>
      <c r="AD2156" s="59"/>
      <c r="AE2156" s="59"/>
      <c r="AG2156" s="7">
        <f>IF(Q2156&gt;0,RANK(Q2156,(N2156:P2156,Q2156:AE2156)),0)</f>
        <v>4</v>
      </c>
      <c r="AH2156" s="7">
        <f>IF(R2156&gt;0,RANK(R2156,(N2156:P2156,Q2156:AE2156)),0)</f>
        <v>0</v>
      </c>
      <c r="AI2156" s="7">
        <f>IF(T2156&gt;0,RANK(T2156,(N2156:P2156,Q2156:AE2156)),0)</f>
        <v>0</v>
      </c>
      <c r="AJ2156" s="7">
        <f>IF(S2156&gt;0,RANK(S2156,(N2156:P2156,Q2156:AE2156)),0)</f>
        <v>0</v>
      </c>
      <c r="AK2156" s="2">
        <f t="shared" si="794"/>
        <v>3.0275846602377215E-3</v>
      </c>
      <c r="AL2156" s="2">
        <f t="shared" si="795"/>
        <v>0</v>
      </c>
      <c r="AM2156" s="2">
        <f t="shared" si="796"/>
        <v>0</v>
      </c>
      <c r="AN2156" s="2">
        <f t="shared" si="797"/>
        <v>0</v>
      </c>
      <c r="AP2156" t="s">
        <v>387</v>
      </c>
      <c r="AQ2156" t="s">
        <v>1557</v>
      </c>
      <c r="AR2156" s="57">
        <v>7</v>
      </c>
      <c r="AT2156" s="97">
        <v>55</v>
      </c>
      <c r="AU2156" s="99">
        <v>119</v>
      </c>
      <c r="AV2156" s="103">
        <f t="shared" si="788"/>
        <v>55119</v>
      </c>
      <c r="AX2156" s="7" t="s">
        <v>1370</v>
      </c>
    </row>
    <row r="2157" spans="1:50" hidden="1" outlineLevel="1">
      <c r="A2157" t="s">
        <v>1982</v>
      </c>
      <c r="B2157" t="s">
        <v>1557</v>
      </c>
      <c r="C2157" s="1">
        <f t="shared" si="789"/>
        <v>12179</v>
      </c>
      <c r="D2157" s="7">
        <f>IF(N2157&gt;0, RANK(N2157,(N2157:P2157,Q2157:AE2157)),0)</f>
        <v>1</v>
      </c>
      <c r="E2157" s="7">
        <f>IF(O2157&gt;0,RANK(O2157,(N2157:P2157,Q2157:AE2157)),0)</f>
        <v>2</v>
      </c>
      <c r="F2157" s="7">
        <f>IF(P2157&gt;0,RANK(P2157,(N2157:P2157,Q2157:AE2157)),0)</f>
        <v>6</v>
      </c>
      <c r="G2157" s="1">
        <f t="shared" si="798"/>
        <v>1901</v>
      </c>
      <c r="H2157" s="2">
        <f t="shared" si="799"/>
        <v>0.15608834879710978</v>
      </c>
      <c r="I2157" s="2"/>
      <c r="J2157" s="2">
        <f t="shared" si="790"/>
        <v>0.57361031283356601</v>
      </c>
      <c r="K2157" s="2">
        <f t="shared" si="791"/>
        <v>0.41752196403645619</v>
      </c>
      <c r="L2157" s="2">
        <f t="shared" si="792"/>
        <v>3.2843418999917894E-4</v>
      </c>
      <c r="M2157" s="2">
        <f t="shared" si="793"/>
        <v>8.5392889399786218E-3</v>
      </c>
      <c r="N2157" s="59">
        <v>6986</v>
      </c>
      <c r="O2157" s="59">
        <v>5085</v>
      </c>
      <c r="P2157" s="59">
        <v>4</v>
      </c>
      <c r="Q2157" s="59">
        <v>49</v>
      </c>
      <c r="R2157" s="59"/>
      <c r="S2157" s="59"/>
      <c r="T2157" s="59"/>
      <c r="U2157" s="59"/>
      <c r="V2157" s="59">
        <v>2</v>
      </c>
      <c r="W2157" s="59"/>
      <c r="X2157" s="59"/>
      <c r="Y2157" s="59"/>
      <c r="Z2157" s="59"/>
      <c r="AA2157" s="59">
        <v>46</v>
      </c>
      <c r="AB2157" s="59">
        <v>7</v>
      </c>
      <c r="AC2157" s="59"/>
      <c r="AD2157" s="59"/>
      <c r="AE2157" s="59"/>
      <c r="AG2157" s="7">
        <f>IF(Q2157&gt;0,RANK(Q2157,(N2157:P2157,Q2157:AE2157)),0)</f>
        <v>3</v>
      </c>
      <c r="AH2157" s="7">
        <f>IF(R2157&gt;0,RANK(R2157,(N2157:P2157,Q2157:AE2157)),0)</f>
        <v>0</v>
      </c>
      <c r="AI2157" s="7">
        <f>IF(T2157&gt;0,RANK(T2157,(N2157:P2157,Q2157:AE2157)),0)</f>
        <v>0</v>
      </c>
      <c r="AJ2157" s="7">
        <f>IF(S2157&gt;0,RANK(S2157,(N2157:P2157,Q2157:AE2157)),0)</f>
        <v>0</v>
      </c>
      <c r="AK2157" s="2">
        <f t="shared" si="794"/>
        <v>4.0233188274899417E-3</v>
      </c>
      <c r="AL2157" s="2">
        <f t="shared" si="795"/>
        <v>0</v>
      </c>
      <c r="AM2157" s="2">
        <f t="shared" si="796"/>
        <v>0</v>
      </c>
      <c r="AN2157" s="2">
        <f t="shared" si="797"/>
        <v>0</v>
      </c>
      <c r="AP2157" t="s">
        <v>1982</v>
      </c>
      <c r="AQ2157" t="s">
        <v>1557</v>
      </c>
      <c r="AR2157" s="57">
        <v>3</v>
      </c>
      <c r="AT2157" s="97">
        <v>55</v>
      </c>
      <c r="AU2157" s="99">
        <v>121</v>
      </c>
      <c r="AV2157" s="103">
        <f t="shared" si="788"/>
        <v>55121</v>
      </c>
      <c r="AX2157" s="7" t="s">
        <v>1370</v>
      </c>
    </row>
    <row r="2158" spans="1:50" hidden="1" outlineLevel="1">
      <c r="A2158" t="s">
        <v>1594</v>
      </c>
      <c r="B2158" t="s">
        <v>1557</v>
      </c>
      <c r="C2158" s="1">
        <f t="shared" si="789"/>
        <v>12242</v>
      </c>
      <c r="D2158" s="7">
        <f>IF(N2158&gt;0, RANK(N2158,(N2158:P2158,Q2158:AE2158)),0)</f>
        <v>1</v>
      </c>
      <c r="E2158" s="7">
        <f>IF(O2158&gt;0,RANK(O2158,(N2158:P2158,Q2158:AE2158)),0)</f>
        <v>2</v>
      </c>
      <c r="F2158" s="7">
        <f>IF(P2158&gt;0,RANK(P2158,(N2158:P2158,Q2158:AE2158)),0)</f>
        <v>5</v>
      </c>
      <c r="G2158" s="1">
        <f t="shared" si="798"/>
        <v>771</v>
      </c>
      <c r="H2158" s="2">
        <f t="shared" si="799"/>
        <v>6.2979905244241144E-2</v>
      </c>
      <c r="I2158" s="2"/>
      <c r="J2158" s="2">
        <f t="shared" si="790"/>
        <v>0.52548603169416763</v>
      </c>
      <c r="K2158" s="2">
        <f t="shared" si="791"/>
        <v>0.4625061264499265</v>
      </c>
      <c r="L2158" s="2">
        <f t="shared" si="792"/>
        <v>1.0619179872569842E-3</v>
      </c>
      <c r="M2158" s="2">
        <f t="shared" si="793"/>
        <v>1.0945923868648882E-2</v>
      </c>
      <c r="N2158" s="59">
        <v>6433</v>
      </c>
      <c r="O2158" s="59">
        <v>5662</v>
      </c>
      <c r="P2158" s="59">
        <v>13</v>
      </c>
      <c r="Q2158" s="59">
        <v>45</v>
      </c>
      <c r="R2158" s="59"/>
      <c r="S2158" s="59"/>
      <c r="T2158" s="59"/>
      <c r="U2158" s="59"/>
      <c r="V2158" s="59">
        <v>3</v>
      </c>
      <c r="W2158" s="59"/>
      <c r="X2158" s="59"/>
      <c r="Y2158" s="59"/>
      <c r="Z2158" s="59"/>
      <c r="AA2158" s="59">
        <v>79</v>
      </c>
      <c r="AB2158" s="59">
        <v>7</v>
      </c>
      <c r="AC2158" s="59"/>
      <c r="AD2158" s="59"/>
      <c r="AE2158" s="59"/>
      <c r="AG2158" s="7">
        <f>IF(Q2158&gt;0,RANK(Q2158,(N2158:P2158,Q2158:AE2158)),0)</f>
        <v>4</v>
      </c>
      <c r="AH2158" s="7">
        <f>IF(R2158&gt;0,RANK(R2158,(N2158:P2158,Q2158:AE2158)),0)</f>
        <v>0</v>
      </c>
      <c r="AI2158" s="7">
        <f>IF(T2158&gt;0,RANK(T2158,(N2158:P2158,Q2158:AE2158)),0)</f>
        <v>0</v>
      </c>
      <c r="AJ2158" s="7">
        <f>IF(S2158&gt;0,RANK(S2158,(N2158:P2158,Q2158:AE2158)),0)</f>
        <v>0</v>
      </c>
      <c r="AK2158" s="2">
        <f t="shared" si="794"/>
        <v>3.6758699558895607E-3</v>
      </c>
      <c r="AL2158" s="2">
        <f t="shared" si="795"/>
        <v>0</v>
      </c>
      <c r="AM2158" s="2">
        <f t="shared" si="796"/>
        <v>0</v>
      </c>
      <c r="AN2158" s="2">
        <f t="shared" si="797"/>
        <v>0</v>
      </c>
      <c r="AP2158" t="s">
        <v>1594</v>
      </c>
      <c r="AQ2158" t="s">
        <v>1557</v>
      </c>
      <c r="AR2158" s="57">
        <v>3</v>
      </c>
      <c r="AT2158" s="97">
        <v>55</v>
      </c>
      <c r="AU2158" s="99">
        <v>123</v>
      </c>
      <c r="AV2158" s="103">
        <f t="shared" si="788"/>
        <v>55123</v>
      </c>
      <c r="AX2158" s="7" t="s">
        <v>1370</v>
      </c>
    </row>
    <row r="2159" spans="1:50" hidden="1" outlineLevel="1">
      <c r="A2159" t="s">
        <v>6</v>
      </c>
      <c r="B2159" t="s">
        <v>1557</v>
      </c>
      <c r="C2159" s="1">
        <f t="shared" si="789"/>
        <v>10885</v>
      </c>
      <c r="D2159" s="7">
        <f>IF(N2159&gt;0, RANK(N2159,(N2159:P2159,Q2159:AE2159)),0)</f>
        <v>2</v>
      </c>
      <c r="E2159" s="7">
        <f>IF(O2159&gt;0,RANK(O2159,(N2159:P2159,Q2159:AE2159)),0)</f>
        <v>1</v>
      </c>
      <c r="F2159" s="7">
        <f>IF(P2159&gt;0,RANK(P2159,(N2159:P2159,Q2159:AE2159)),0)</f>
        <v>5</v>
      </c>
      <c r="G2159" s="1">
        <f t="shared" si="798"/>
        <v>1513</v>
      </c>
      <c r="H2159" s="2">
        <f t="shared" si="799"/>
        <v>0.13899862195682131</v>
      </c>
      <c r="I2159" s="2"/>
      <c r="J2159" s="2">
        <f t="shared" si="790"/>
        <v>0.42572347266881028</v>
      </c>
      <c r="K2159" s="2">
        <f t="shared" si="791"/>
        <v>0.56472209462563161</v>
      </c>
      <c r="L2159" s="2">
        <f t="shared" si="792"/>
        <v>1.3780431786862655E-3</v>
      </c>
      <c r="M2159" s="2">
        <f t="shared" si="793"/>
        <v>8.1763895268718474E-3</v>
      </c>
      <c r="N2159" s="59">
        <v>4634</v>
      </c>
      <c r="O2159" s="59">
        <v>6147</v>
      </c>
      <c r="P2159" s="59">
        <v>15</v>
      </c>
      <c r="Q2159" s="59">
        <v>40</v>
      </c>
      <c r="R2159" s="59"/>
      <c r="S2159" s="59"/>
      <c r="T2159" s="59"/>
      <c r="U2159" s="59"/>
      <c r="V2159" s="59">
        <v>4</v>
      </c>
      <c r="W2159" s="59"/>
      <c r="X2159" s="59"/>
      <c r="Y2159" s="59"/>
      <c r="Z2159" s="59"/>
      <c r="AA2159" s="59">
        <v>37</v>
      </c>
      <c r="AB2159" s="59">
        <v>8</v>
      </c>
      <c r="AC2159" s="59"/>
      <c r="AD2159" s="59"/>
      <c r="AE2159" s="59"/>
      <c r="AG2159" s="7">
        <f>IF(Q2159&gt;0,RANK(Q2159,(N2159:P2159,Q2159:AE2159)),0)</f>
        <v>3</v>
      </c>
      <c r="AH2159" s="7">
        <f>IF(R2159&gt;0,RANK(R2159,(N2159:P2159,Q2159:AE2159)),0)</f>
        <v>0</v>
      </c>
      <c r="AI2159" s="7">
        <f>IF(T2159&gt;0,RANK(T2159,(N2159:P2159,Q2159:AE2159)),0)</f>
        <v>0</v>
      </c>
      <c r="AJ2159" s="7">
        <f>IF(S2159&gt;0,RANK(S2159,(N2159:P2159,Q2159:AE2159)),0)</f>
        <v>0</v>
      </c>
      <c r="AK2159" s="2">
        <f t="shared" si="794"/>
        <v>3.6747818098300414E-3</v>
      </c>
      <c r="AL2159" s="2">
        <f t="shared" si="795"/>
        <v>0</v>
      </c>
      <c r="AM2159" s="2">
        <f t="shared" si="796"/>
        <v>0</v>
      </c>
      <c r="AN2159" s="2">
        <f t="shared" si="797"/>
        <v>0</v>
      </c>
      <c r="AP2159" t="s">
        <v>6</v>
      </c>
      <c r="AQ2159" t="s">
        <v>1557</v>
      </c>
      <c r="AR2159" s="57">
        <v>8</v>
      </c>
      <c r="AT2159" s="97">
        <v>55</v>
      </c>
      <c r="AU2159" s="99">
        <v>125</v>
      </c>
      <c r="AV2159" s="103">
        <f t="shared" si="788"/>
        <v>55125</v>
      </c>
      <c r="AX2159" s="7" t="s">
        <v>1370</v>
      </c>
    </row>
    <row r="2160" spans="1:50" hidden="1" outlineLevel="1">
      <c r="A2160" t="s">
        <v>2434</v>
      </c>
      <c r="B2160" t="s">
        <v>1557</v>
      </c>
      <c r="C2160" s="1">
        <f t="shared" ref="C2160:C2168" si="800">SUM(N2160:AE2160)</f>
        <v>36686</v>
      </c>
      <c r="D2160" s="7">
        <f>IF(N2160&gt;0, RANK(N2160,(N2160:P2160,Q2160:AE2160)),0)</f>
        <v>2</v>
      </c>
      <c r="E2160" s="7">
        <f>IF(O2160&gt;0,RANK(O2160,(N2160:P2160,Q2160:AE2160)),0)</f>
        <v>1</v>
      </c>
      <c r="F2160" s="7">
        <f>IF(P2160&gt;0,RANK(P2160,(N2160:P2160,Q2160:AE2160)),0)</f>
        <v>7</v>
      </c>
      <c r="G2160" s="1">
        <f t="shared" si="798"/>
        <v>2766</v>
      </c>
      <c r="H2160" s="2">
        <f t="shared" si="799"/>
        <v>7.5396609060677092E-2</v>
      </c>
      <c r="I2160" s="2"/>
      <c r="J2160" s="2">
        <f t="shared" ref="J2160:J2168" si="801">IF($C2160=0,"-",N2160/$C2160)</f>
        <v>0.45118028675789129</v>
      </c>
      <c r="K2160" s="2">
        <f t="shared" ref="K2160:K2168" si="802">IF($C2160=0,"-",O2160/$C2160)</f>
        <v>0.52657689581856837</v>
      </c>
      <c r="L2160" s="2">
        <f t="shared" ref="L2160:L2168" si="803">IF($C2160=0,"-",P2160/$C2160)</f>
        <v>1.4174344436569809E-3</v>
      </c>
      <c r="M2160" s="2">
        <f t="shared" ref="M2160:M2168" si="804">IF(C2160=0,"-",(1-J2160-K2160-L2160))</f>
        <v>2.0825382979883303E-2</v>
      </c>
      <c r="N2160" s="59">
        <v>16552</v>
      </c>
      <c r="O2160" s="59">
        <v>19318</v>
      </c>
      <c r="P2160" s="59">
        <v>52</v>
      </c>
      <c r="Q2160" s="59">
        <v>159</v>
      </c>
      <c r="R2160" s="59"/>
      <c r="S2160" s="59"/>
      <c r="T2160" s="59"/>
      <c r="U2160" s="59"/>
      <c r="V2160" s="59">
        <v>83</v>
      </c>
      <c r="W2160" s="59"/>
      <c r="X2160" s="59"/>
      <c r="Y2160" s="59"/>
      <c r="Z2160" s="59"/>
      <c r="AA2160" s="59">
        <v>437</v>
      </c>
      <c r="AB2160" s="59">
        <v>85</v>
      </c>
      <c r="AC2160" s="59"/>
      <c r="AD2160" s="59"/>
      <c r="AE2160" s="59"/>
      <c r="AG2160" s="7">
        <f>IF(Q2160&gt;0,RANK(Q2160,(N2160:P2160,Q2160:AE2160)),0)</f>
        <v>4</v>
      </c>
      <c r="AH2160" s="7">
        <f>IF(R2160&gt;0,RANK(R2160,(N2160:P2160,Q2160:AE2160)),0)</f>
        <v>0</v>
      </c>
      <c r="AI2160" s="7">
        <f>IF(T2160&gt;0,RANK(T2160,(N2160:P2160,Q2160:AE2160)),0)</f>
        <v>0</v>
      </c>
      <c r="AJ2160" s="7">
        <f>IF(S2160&gt;0,RANK(S2160,(N2160:P2160,Q2160:AE2160)),0)</f>
        <v>0</v>
      </c>
      <c r="AK2160" s="2">
        <f t="shared" ref="AK2160:AK2168" si="805">IF($C2160=0,"-",Q2160/$C2160)</f>
        <v>4.3340783950280761E-3</v>
      </c>
      <c r="AL2160" s="2">
        <f t="shared" ref="AL2160:AL2168" si="806">IF($C2160=0,"-",R2160/$C2160)</f>
        <v>0</v>
      </c>
      <c r="AM2160" s="2">
        <f t="shared" ref="AM2160:AM2168" si="807">IF($C2160=0,"-",T2160/$C2160)</f>
        <v>0</v>
      </c>
      <c r="AN2160" s="2">
        <f t="shared" ref="AN2160:AN2168" si="808">IF($C2160=0,"-",S2160/$C2160)</f>
        <v>0</v>
      </c>
      <c r="AP2160" t="s">
        <v>2434</v>
      </c>
      <c r="AQ2160" t="s">
        <v>1557</v>
      </c>
      <c r="AR2160" s="57">
        <v>0</v>
      </c>
      <c r="AT2160" s="97">
        <v>55</v>
      </c>
      <c r="AU2160" s="99">
        <v>127</v>
      </c>
      <c r="AV2160" s="103">
        <f t="shared" si="788"/>
        <v>55127</v>
      </c>
      <c r="AX2160" s="7" t="s">
        <v>1370</v>
      </c>
    </row>
    <row r="2161" spans="1:50" hidden="1" outlineLevel="1">
      <c r="A2161" t="s">
        <v>1234</v>
      </c>
      <c r="B2161" t="s">
        <v>1557</v>
      </c>
      <c r="C2161" s="1">
        <f t="shared" si="800"/>
        <v>7211</v>
      </c>
      <c r="D2161" s="7">
        <f>IF(N2161&gt;0, RANK(N2161,(N2161:P2161,Q2161:AE2161)),0)</f>
        <v>1</v>
      </c>
      <c r="E2161" s="7">
        <f>IF(O2161&gt;0,RANK(O2161,(N2161:P2161,Q2161:AE2161)),0)</f>
        <v>2</v>
      </c>
      <c r="F2161" s="7">
        <f>IF(P2161&gt;0,RANK(P2161,(N2161:P2161,Q2161:AE2161)),0)</f>
        <v>7</v>
      </c>
      <c r="G2161" s="1">
        <f t="shared" si="798"/>
        <v>168</v>
      </c>
      <c r="H2161" s="2">
        <f t="shared" si="799"/>
        <v>2.3297739564554155E-2</v>
      </c>
      <c r="I2161" s="2"/>
      <c r="J2161" s="2">
        <f t="shared" si="801"/>
        <v>0.50714186659270555</v>
      </c>
      <c r="K2161" s="2">
        <f t="shared" si="802"/>
        <v>0.48384412702815144</v>
      </c>
      <c r="L2161" s="2">
        <f t="shared" si="803"/>
        <v>2.773540424351685E-4</v>
      </c>
      <c r="M2161" s="2">
        <f t="shared" si="804"/>
        <v>8.7366523367078449E-3</v>
      </c>
      <c r="N2161" s="59">
        <v>3657</v>
      </c>
      <c r="O2161" s="59">
        <v>3489</v>
      </c>
      <c r="P2161" s="59">
        <v>2</v>
      </c>
      <c r="Q2161" s="59">
        <v>23</v>
      </c>
      <c r="R2161" s="59"/>
      <c r="S2161" s="59"/>
      <c r="T2161" s="59"/>
      <c r="U2161" s="59"/>
      <c r="V2161" s="59">
        <v>3</v>
      </c>
      <c r="W2161" s="59"/>
      <c r="X2161" s="59"/>
      <c r="Y2161" s="59"/>
      <c r="Z2161" s="59"/>
      <c r="AA2161" s="59">
        <v>33</v>
      </c>
      <c r="AB2161" s="59">
        <v>4</v>
      </c>
      <c r="AC2161" s="59"/>
      <c r="AD2161" s="59"/>
      <c r="AE2161" s="59"/>
      <c r="AG2161" s="7">
        <f>IF(Q2161&gt;0,RANK(Q2161,(N2161:P2161,Q2161:AE2161)),0)</f>
        <v>4</v>
      </c>
      <c r="AH2161" s="7">
        <f>IF(R2161&gt;0,RANK(R2161,(N2161:P2161,Q2161:AE2161)),0)</f>
        <v>0</v>
      </c>
      <c r="AI2161" s="7">
        <f>IF(T2161&gt;0,RANK(T2161,(N2161:P2161,Q2161:AE2161)),0)</f>
        <v>0</v>
      </c>
      <c r="AJ2161" s="7">
        <f>IF(S2161&gt;0,RANK(S2161,(N2161:P2161,Q2161:AE2161)),0)</f>
        <v>0</v>
      </c>
      <c r="AK2161" s="2">
        <f t="shared" si="805"/>
        <v>3.1895714880044376E-3</v>
      </c>
      <c r="AL2161" s="2">
        <f t="shared" si="806"/>
        <v>0</v>
      </c>
      <c r="AM2161" s="2">
        <f t="shared" si="807"/>
        <v>0</v>
      </c>
      <c r="AN2161" s="2">
        <f t="shared" si="808"/>
        <v>0</v>
      </c>
      <c r="AP2161" t="s">
        <v>1234</v>
      </c>
      <c r="AQ2161" t="s">
        <v>1557</v>
      </c>
      <c r="AR2161" s="57">
        <v>7</v>
      </c>
      <c r="AT2161" s="97">
        <v>55</v>
      </c>
      <c r="AU2161" s="99">
        <v>129</v>
      </c>
      <c r="AV2161" s="103">
        <f t="shared" si="788"/>
        <v>55129</v>
      </c>
      <c r="AX2161" s="7" t="s">
        <v>1370</v>
      </c>
    </row>
    <row r="2162" spans="1:50" hidden="1" outlineLevel="1">
      <c r="A2162" t="s">
        <v>2040</v>
      </c>
      <c r="B2162" t="s">
        <v>1557</v>
      </c>
      <c r="C2162" s="1">
        <f t="shared" si="800"/>
        <v>49830</v>
      </c>
      <c r="D2162" s="7">
        <f>IF(N2162&gt;0, RANK(N2162,(N2162:P2162,Q2162:AE2162)),0)</f>
        <v>2</v>
      </c>
      <c r="E2162" s="7">
        <f>IF(O2162&gt;0,RANK(O2162,(N2162:P2162,Q2162:AE2162)),0)</f>
        <v>1</v>
      </c>
      <c r="F2162" s="7">
        <f>IF(P2162&gt;0,RANK(P2162,(N2162:P2162,Q2162:AE2162)),0)</f>
        <v>7</v>
      </c>
      <c r="G2162" s="1">
        <f t="shared" si="798"/>
        <v>6021</v>
      </c>
      <c r="H2162" s="2">
        <f t="shared" si="799"/>
        <v>0.12083082480433474</v>
      </c>
      <c r="I2162" s="2"/>
      <c r="J2162" s="2">
        <f t="shared" si="801"/>
        <v>0.43100541842263695</v>
      </c>
      <c r="K2162" s="2">
        <f t="shared" si="802"/>
        <v>0.55183624322697167</v>
      </c>
      <c r="L2162" s="2">
        <f t="shared" si="803"/>
        <v>5.0170579971904475E-4</v>
      </c>
      <c r="M2162" s="2">
        <f t="shared" si="804"/>
        <v>1.6656632550672332E-2</v>
      </c>
      <c r="N2162" s="59">
        <v>21477</v>
      </c>
      <c r="O2162" s="59">
        <v>27498</v>
      </c>
      <c r="P2162" s="59">
        <v>25</v>
      </c>
      <c r="Q2162" s="59">
        <v>261</v>
      </c>
      <c r="R2162" s="59"/>
      <c r="S2162" s="59"/>
      <c r="T2162" s="59"/>
      <c r="U2162" s="59"/>
      <c r="V2162" s="59">
        <v>92</v>
      </c>
      <c r="W2162" s="59"/>
      <c r="X2162" s="59"/>
      <c r="Y2162" s="59"/>
      <c r="Z2162" s="59"/>
      <c r="AA2162" s="59">
        <v>428</v>
      </c>
      <c r="AB2162" s="59">
        <v>49</v>
      </c>
      <c r="AC2162" s="59"/>
      <c r="AD2162" s="59"/>
      <c r="AE2162" s="59"/>
      <c r="AG2162" s="7">
        <f>IF(Q2162&gt;0,RANK(Q2162,(N2162:P2162,Q2162:AE2162)),0)</f>
        <v>4</v>
      </c>
      <c r="AH2162" s="7">
        <f>IF(R2162&gt;0,RANK(R2162,(N2162:P2162,Q2162:AE2162)),0)</f>
        <v>0</v>
      </c>
      <c r="AI2162" s="7">
        <f>IF(T2162&gt;0,RANK(T2162,(N2162:P2162,Q2162:AE2162)),0)</f>
        <v>0</v>
      </c>
      <c r="AJ2162" s="7">
        <f>IF(S2162&gt;0,RANK(S2162,(N2162:P2162,Q2162:AE2162)),0)</f>
        <v>0</v>
      </c>
      <c r="AK2162" s="2">
        <f t="shared" si="805"/>
        <v>5.2378085490668276E-3</v>
      </c>
      <c r="AL2162" s="2">
        <f t="shared" si="806"/>
        <v>0</v>
      </c>
      <c r="AM2162" s="2">
        <f t="shared" si="807"/>
        <v>0</v>
      </c>
      <c r="AN2162" s="2">
        <f t="shared" si="808"/>
        <v>0</v>
      </c>
      <c r="AP2162" t="s">
        <v>2040</v>
      </c>
      <c r="AQ2162" t="s">
        <v>1557</v>
      </c>
      <c r="AR2162" s="57">
        <v>5</v>
      </c>
      <c r="AT2162" s="97">
        <v>55</v>
      </c>
      <c r="AU2162" s="99">
        <v>131</v>
      </c>
      <c r="AV2162" s="103">
        <f t="shared" si="788"/>
        <v>55131</v>
      </c>
      <c r="AX2162" s="7" t="s">
        <v>1370</v>
      </c>
    </row>
    <row r="2163" spans="1:50" hidden="1" outlineLevel="1">
      <c r="A2163" t="s">
        <v>313</v>
      </c>
      <c r="B2163" t="s">
        <v>1557</v>
      </c>
      <c r="C2163" s="1">
        <f t="shared" si="800"/>
        <v>175709</v>
      </c>
      <c r="D2163" s="7">
        <f>IF(N2163&gt;0, RANK(N2163,(N2163:P2163,Q2163:AE2163)),0)</f>
        <v>2</v>
      </c>
      <c r="E2163" s="7">
        <f>IF(O2163&gt;0,RANK(O2163,(N2163:P2163,Q2163:AE2163)),0)</f>
        <v>1</v>
      </c>
      <c r="F2163" s="7">
        <f>IF(P2163&gt;0,RANK(P2163,(N2163:P2163,Q2163:AE2163)),0)</f>
        <v>6</v>
      </c>
      <c r="G2163" s="1">
        <f t="shared" si="798"/>
        <v>30064</v>
      </c>
      <c r="H2163" s="2">
        <f t="shared" si="799"/>
        <v>0.17110108190246373</v>
      </c>
      <c r="I2163" s="2"/>
      <c r="J2163" s="2">
        <f t="shared" si="801"/>
        <v>0.40885213620247113</v>
      </c>
      <c r="K2163" s="2">
        <f t="shared" si="802"/>
        <v>0.57995321810493483</v>
      </c>
      <c r="L2163" s="2">
        <f t="shared" si="803"/>
        <v>1.2349964998947124E-3</v>
      </c>
      <c r="M2163" s="2">
        <f t="shared" si="804"/>
        <v>9.9596491926993835E-3</v>
      </c>
      <c r="N2163" s="59">
        <v>71839</v>
      </c>
      <c r="O2163" s="59">
        <v>101903</v>
      </c>
      <c r="P2163" s="59">
        <v>217</v>
      </c>
      <c r="Q2163" s="59">
        <v>454</v>
      </c>
      <c r="R2163" s="59"/>
      <c r="S2163" s="59"/>
      <c r="T2163" s="59"/>
      <c r="U2163" s="59"/>
      <c r="V2163" s="59">
        <v>300</v>
      </c>
      <c r="W2163" s="59"/>
      <c r="X2163" s="59"/>
      <c r="Y2163" s="59"/>
      <c r="Z2163" s="59"/>
      <c r="AA2163" s="59">
        <v>880</v>
      </c>
      <c r="AB2163" s="59">
        <v>116</v>
      </c>
      <c r="AC2163" s="59"/>
      <c r="AD2163" s="59"/>
      <c r="AE2163" s="59"/>
      <c r="AG2163" s="7">
        <f>IF(Q2163&gt;0,RANK(Q2163,(N2163:P2163,Q2163:AE2163)),0)</f>
        <v>4</v>
      </c>
      <c r="AH2163" s="7">
        <f>IF(R2163&gt;0,RANK(R2163,(N2163:P2163,Q2163:AE2163)),0)</f>
        <v>0</v>
      </c>
      <c r="AI2163" s="7">
        <f>IF(T2163&gt;0,RANK(T2163,(N2163:P2163,Q2163:AE2163)),0)</f>
        <v>0</v>
      </c>
      <c r="AJ2163" s="7">
        <f>IF(S2163&gt;0,RANK(S2163,(N2163:P2163,Q2163:AE2163)),0)</f>
        <v>0</v>
      </c>
      <c r="AK2163" s="2">
        <f t="shared" si="805"/>
        <v>2.5838175619917023E-3</v>
      </c>
      <c r="AL2163" s="2">
        <f t="shared" si="806"/>
        <v>0</v>
      </c>
      <c r="AM2163" s="2">
        <f t="shared" si="807"/>
        <v>0</v>
      </c>
      <c r="AN2163" s="2">
        <f t="shared" si="808"/>
        <v>0</v>
      </c>
      <c r="AP2163" t="s">
        <v>313</v>
      </c>
      <c r="AQ2163" t="s">
        <v>1557</v>
      </c>
      <c r="AR2163" s="57">
        <v>0</v>
      </c>
      <c r="AT2163" s="97">
        <v>55</v>
      </c>
      <c r="AU2163" s="99">
        <v>133</v>
      </c>
      <c r="AV2163" s="103">
        <f t="shared" si="788"/>
        <v>55133</v>
      </c>
      <c r="AX2163" s="7" t="s">
        <v>1370</v>
      </c>
    </row>
    <row r="2164" spans="1:50" hidden="1" outlineLevel="1">
      <c r="A2164" t="s">
        <v>1770</v>
      </c>
      <c r="B2164" t="s">
        <v>1557</v>
      </c>
      <c r="C2164" s="1">
        <f t="shared" si="800"/>
        <v>21908</v>
      </c>
      <c r="D2164" s="7">
        <f>IF(N2164&gt;0, RANK(N2164,(N2164:P2164,Q2164:AE2164)),0)</f>
        <v>2</v>
      </c>
      <c r="E2164" s="7">
        <f>IF(O2164&gt;0,RANK(O2164,(N2164:P2164,Q2164:AE2164)),0)</f>
        <v>1</v>
      </c>
      <c r="F2164" s="7">
        <f>IF(P2164&gt;0,RANK(P2164,(N2164:P2164,Q2164:AE2164)),0)</f>
        <v>5</v>
      </c>
      <c r="G2164" s="1">
        <f t="shared" si="798"/>
        <v>2538</v>
      </c>
      <c r="H2164" s="2">
        <f t="shared" si="799"/>
        <v>0.11584809202117947</v>
      </c>
      <c r="I2164" s="2"/>
      <c r="J2164" s="2">
        <f t="shared" si="801"/>
        <v>0.43500091290852655</v>
      </c>
      <c r="K2164" s="2">
        <f t="shared" si="802"/>
        <v>0.55084900492970601</v>
      </c>
      <c r="L2164" s="2">
        <f t="shared" si="803"/>
        <v>1.6432353478181487E-3</v>
      </c>
      <c r="M2164" s="2">
        <f t="shared" si="804"/>
        <v>1.2506846813949236E-2</v>
      </c>
      <c r="N2164" s="59">
        <v>9530</v>
      </c>
      <c r="O2164" s="59">
        <v>12068</v>
      </c>
      <c r="P2164" s="59">
        <v>36</v>
      </c>
      <c r="Q2164" s="59">
        <v>81</v>
      </c>
      <c r="R2164" s="59"/>
      <c r="S2164" s="59"/>
      <c r="T2164" s="59"/>
      <c r="U2164" s="59"/>
      <c r="V2164" s="59">
        <v>15</v>
      </c>
      <c r="W2164" s="59"/>
      <c r="X2164" s="59"/>
      <c r="Y2164" s="59"/>
      <c r="Z2164" s="59"/>
      <c r="AA2164" s="59">
        <v>163</v>
      </c>
      <c r="AB2164" s="59">
        <v>15</v>
      </c>
      <c r="AC2164" s="59"/>
      <c r="AD2164" s="59"/>
      <c r="AE2164" s="59"/>
      <c r="AG2164" s="7">
        <f>IF(Q2164&gt;0,RANK(Q2164,(N2164:P2164,Q2164:AE2164)),0)</f>
        <v>4</v>
      </c>
      <c r="AH2164" s="7">
        <f>IF(R2164&gt;0,RANK(R2164,(N2164:P2164,Q2164:AE2164)),0)</f>
        <v>0</v>
      </c>
      <c r="AI2164" s="7">
        <f>IF(T2164&gt;0,RANK(T2164,(N2164:P2164,Q2164:AE2164)),0)</f>
        <v>0</v>
      </c>
      <c r="AJ2164" s="7">
        <f>IF(S2164&gt;0,RANK(S2164,(N2164:P2164,Q2164:AE2164)),0)</f>
        <v>0</v>
      </c>
      <c r="AK2164" s="2">
        <f t="shared" si="805"/>
        <v>3.6972795325908342E-3</v>
      </c>
      <c r="AL2164" s="2">
        <f t="shared" si="806"/>
        <v>0</v>
      </c>
      <c r="AM2164" s="2">
        <f t="shared" si="807"/>
        <v>0</v>
      </c>
      <c r="AN2164" s="2">
        <f t="shared" si="808"/>
        <v>0</v>
      </c>
      <c r="AP2164" t="s">
        <v>1770</v>
      </c>
      <c r="AQ2164" t="s">
        <v>1557</v>
      </c>
      <c r="AR2164" s="57">
        <v>8</v>
      </c>
      <c r="AT2164" s="97">
        <v>55</v>
      </c>
      <c r="AU2164" s="99">
        <v>135</v>
      </c>
      <c r="AV2164" s="103">
        <f t="shared" si="788"/>
        <v>55135</v>
      </c>
      <c r="AX2164" s="7" t="s">
        <v>1370</v>
      </c>
    </row>
    <row r="2165" spans="1:50" hidden="1" outlineLevel="1">
      <c r="A2165" t="s">
        <v>449</v>
      </c>
      <c r="B2165" t="s">
        <v>1557</v>
      </c>
      <c r="C2165" s="1">
        <f t="shared" si="800"/>
        <v>9781</v>
      </c>
      <c r="D2165" s="7">
        <f>IF(N2165&gt;0, RANK(N2165,(N2165:P2165,Q2165:AE2165)),0)</f>
        <v>2</v>
      </c>
      <c r="E2165" s="7">
        <f>IF(O2165&gt;0,RANK(O2165,(N2165:P2165,Q2165:AE2165)),0)</f>
        <v>1</v>
      </c>
      <c r="F2165" s="7">
        <f>IF(P2165&gt;0,RANK(P2165,(N2165:P2165,Q2165:AE2165)),0)</f>
        <v>5</v>
      </c>
      <c r="G2165" s="1">
        <f t="shared" si="798"/>
        <v>1177</v>
      </c>
      <c r="H2165" s="2">
        <f t="shared" si="799"/>
        <v>0.12033534403435231</v>
      </c>
      <c r="I2165" s="2"/>
      <c r="J2165" s="2">
        <f t="shared" si="801"/>
        <v>0.43420918106533074</v>
      </c>
      <c r="K2165" s="2">
        <f t="shared" si="802"/>
        <v>0.55454452509968311</v>
      </c>
      <c r="L2165" s="2">
        <f t="shared" si="803"/>
        <v>5.1119517431755441E-4</v>
      </c>
      <c r="M2165" s="2">
        <f t="shared" si="804"/>
        <v>1.0735098660668544E-2</v>
      </c>
      <c r="N2165" s="59">
        <v>4247</v>
      </c>
      <c r="O2165" s="59">
        <v>5424</v>
      </c>
      <c r="P2165" s="59">
        <v>5</v>
      </c>
      <c r="Q2165" s="59">
        <v>46</v>
      </c>
      <c r="R2165" s="59"/>
      <c r="S2165" s="59"/>
      <c r="T2165" s="59"/>
      <c r="U2165" s="59"/>
      <c r="V2165" s="59">
        <v>3</v>
      </c>
      <c r="W2165" s="59"/>
      <c r="X2165" s="59"/>
      <c r="Y2165" s="59"/>
      <c r="Z2165" s="59"/>
      <c r="AA2165" s="59">
        <v>51</v>
      </c>
      <c r="AB2165" s="59">
        <v>5</v>
      </c>
      <c r="AC2165" s="59"/>
      <c r="AD2165" s="59"/>
      <c r="AE2165" s="59"/>
      <c r="AG2165" s="7">
        <f>IF(Q2165&gt;0,RANK(Q2165,(N2165:P2165,Q2165:AE2165)),0)</f>
        <v>4</v>
      </c>
      <c r="AH2165" s="7">
        <f>IF(R2165&gt;0,RANK(R2165,(N2165:P2165,Q2165:AE2165)),0)</f>
        <v>0</v>
      </c>
      <c r="AI2165" s="7">
        <f>IF(T2165&gt;0,RANK(T2165,(N2165:P2165,Q2165:AE2165)),0)</f>
        <v>0</v>
      </c>
      <c r="AJ2165" s="7">
        <f>IF(S2165&gt;0,RANK(S2165,(N2165:P2165,Q2165:AE2165)),0)</f>
        <v>0</v>
      </c>
      <c r="AK2165" s="2">
        <f t="shared" si="805"/>
        <v>4.7029956037215005E-3</v>
      </c>
      <c r="AL2165" s="2">
        <f t="shared" si="806"/>
        <v>0</v>
      </c>
      <c r="AM2165" s="2">
        <f t="shared" si="807"/>
        <v>0</v>
      </c>
      <c r="AN2165" s="2">
        <f t="shared" si="808"/>
        <v>0</v>
      </c>
      <c r="AP2165" t="s">
        <v>449</v>
      </c>
      <c r="AQ2165" t="s">
        <v>1557</v>
      </c>
      <c r="AR2165" s="57">
        <v>6</v>
      </c>
      <c r="AT2165" s="97">
        <v>55</v>
      </c>
      <c r="AU2165" s="99">
        <v>137</v>
      </c>
      <c r="AV2165" s="103">
        <f t="shared" si="788"/>
        <v>55137</v>
      </c>
      <c r="AX2165" s="7" t="s">
        <v>1370</v>
      </c>
    </row>
    <row r="2166" spans="1:50" hidden="1" outlineLevel="1">
      <c r="A2166" t="s">
        <v>1929</v>
      </c>
      <c r="B2166" t="s">
        <v>1557</v>
      </c>
      <c r="C2166" s="1">
        <f t="shared" si="800"/>
        <v>75001</v>
      </c>
      <c r="D2166" s="7">
        <f>IF(N2166&gt;0, RANK(N2166,(N2166:P2166,Q2166:AE2166)),0)</f>
        <v>2</v>
      </c>
      <c r="E2166" s="7">
        <f>IF(O2166&gt;0,RANK(O2166,(N2166:P2166,Q2166:AE2166)),0)</f>
        <v>1</v>
      </c>
      <c r="F2166" s="7">
        <f>IF(P2166&gt;0,RANK(P2166,(N2166:P2166,Q2166:AE2166)),0)</f>
        <v>5</v>
      </c>
      <c r="G2166" s="1">
        <f t="shared" si="798"/>
        <v>1068</v>
      </c>
      <c r="H2166" s="2">
        <f t="shared" si="799"/>
        <v>1.4239810135864854E-2</v>
      </c>
      <c r="I2166" s="2"/>
      <c r="J2166" s="2">
        <f t="shared" si="801"/>
        <v>0.48495353395288066</v>
      </c>
      <c r="K2166" s="2">
        <f t="shared" si="802"/>
        <v>0.49919334408874549</v>
      </c>
      <c r="L2166" s="2">
        <f t="shared" si="803"/>
        <v>1.8266423114358474E-3</v>
      </c>
      <c r="M2166" s="2">
        <f t="shared" si="804"/>
        <v>1.4026479646938003E-2</v>
      </c>
      <c r="N2166" s="59">
        <v>36372</v>
      </c>
      <c r="O2166" s="59">
        <v>37440</v>
      </c>
      <c r="P2166" s="59">
        <v>137</v>
      </c>
      <c r="Q2166" s="59">
        <v>358</v>
      </c>
      <c r="R2166" s="59"/>
      <c r="S2166" s="59"/>
      <c r="T2166" s="59"/>
      <c r="U2166" s="59"/>
      <c r="V2166" s="59">
        <v>50</v>
      </c>
      <c r="W2166" s="59"/>
      <c r="X2166" s="59"/>
      <c r="Y2166" s="59"/>
      <c r="Z2166" s="59"/>
      <c r="AA2166" s="59">
        <v>562</v>
      </c>
      <c r="AB2166" s="59">
        <v>82</v>
      </c>
      <c r="AC2166" s="59"/>
      <c r="AD2166" s="59"/>
      <c r="AE2166" s="59"/>
      <c r="AG2166" s="7">
        <f>IF(Q2166&gt;0,RANK(Q2166,(N2166:P2166,Q2166:AE2166)),0)</f>
        <v>4</v>
      </c>
      <c r="AH2166" s="7">
        <f>IF(R2166&gt;0,RANK(R2166,(N2166:P2166,Q2166:AE2166)),0)</f>
        <v>0</v>
      </c>
      <c r="AI2166" s="7">
        <f>IF(T2166&gt;0,RANK(T2166,(N2166:P2166,Q2166:AE2166)),0)</f>
        <v>0</v>
      </c>
      <c r="AJ2166" s="7">
        <f>IF(S2166&gt;0,RANK(S2166,(N2166:P2166,Q2166:AE2166)),0)</f>
        <v>0</v>
      </c>
      <c r="AK2166" s="2">
        <f t="shared" si="805"/>
        <v>4.7732696897374704E-3</v>
      </c>
      <c r="AL2166" s="2">
        <f t="shared" si="806"/>
        <v>0</v>
      </c>
      <c r="AM2166" s="2">
        <f t="shared" si="807"/>
        <v>0</v>
      </c>
      <c r="AN2166" s="2">
        <f t="shared" si="808"/>
        <v>0</v>
      </c>
      <c r="AP2166" t="s">
        <v>1929</v>
      </c>
      <c r="AQ2166" t="s">
        <v>1557</v>
      </c>
      <c r="AR2166" s="57">
        <v>6</v>
      </c>
      <c r="AT2166" s="97">
        <v>55</v>
      </c>
      <c r="AU2166" s="99">
        <v>139</v>
      </c>
      <c r="AV2166" s="103">
        <f t="shared" si="788"/>
        <v>55139</v>
      </c>
      <c r="AX2166" s="7" t="s">
        <v>1370</v>
      </c>
    </row>
    <row r="2167" spans="1:50" hidden="1" outlineLevel="1">
      <c r="A2167" t="s">
        <v>1073</v>
      </c>
      <c r="B2167" t="s">
        <v>1557</v>
      </c>
      <c r="C2167" s="1">
        <f t="shared" si="800"/>
        <v>36161</v>
      </c>
      <c r="D2167" s="7">
        <f>IF(N2167&gt;0, RANK(N2167,(N2167:P2167,Q2167:AE2167)),0)</f>
        <v>2</v>
      </c>
      <c r="E2167" s="7">
        <f>IF(O2167&gt;0,RANK(O2167,(N2167:P2167,Q2167:AE2167)),0)</f>
        <v>1</v>
      </c>
      <c r="F2167" s="7">
        <f>IF(P2167&gt;0,RANK(P2167,(N2167:P2167,Q2167:AE2167)),0)</f>
        <v>5</v>
      </c>
      <c r="G2167" s="1">
        <f t="shared" si="798"/>
        <v>1081</v>
      </c>
      <c r="H2167" s="2">
        <f t="shared" si="799"/>
        <v>2.9894084787478223E-2</v>
      </c>
      <c r="I2167" s="2"/>
      <c r="J2167" s="2">
        <f t="shared" si="801"/>
        <v>0.47722684660269349</v>
      </c>
      <c r="K2167" s="2">
        <f t="shared" si="802"/>
        <v>0.50712093139017178</v>
      </c>
      <c r="L2167" s="2">
        <f t="shared" si="803"/>
        <v>1.465667431763502E-3</v>
      </c>
      <c r="M2167" s="2">
        <f t="shared" si="804"/>
        <v>1.4186554575371284E-2</v>
      </c>
      <c r="N2167" s="59">
        <v>17257</v>
      </c>
      <c r="O2167" s="59">
        <v>18338</v>
      </c>
      <c r="P2167" s="59">
        <v>53</v>
      </c>
      <c r="Q2167" s="59">
        <v>129</v>
      </c>
      <c r="R2167" s="59"/>
      <c r="S2167" s="59"/>
      <c r="T2167" s="59"/>
      <c r="U2167" s="59"/>
      <c r="V2167" s="59">
        <v>24</v>
      </c>
      <c r="W2167" s="59"/>
      <c r="X2167" s="59"/>
      <c r="Y2167" s="59"/>
      <c r="Z2167" s="59"/>
      <c r="AA2167" s="59">
        <v>315</v>
      </c>
      <c r="AB2167" s="59">
        <v>45</v>
      </c>
      <c r="AC2167" s="59"/>
      <c r="AD2167" s="59"/>
      <c r="AE2167" s="59"/>
      <c r="AG2167" s="7">
        <f>IF(Q2167&gt;0,RANK(Q2167,(N2167:P2167,Q2167:AE2167)),0)</f>
        <v>4</v>
      </c>
      <c r="AH2167" s="7">
        <f>IF(R2167&gt;0,RANK(R2167,(N2167:P2167,Q2167:AE2167)),0)</f>
        <v>0</v>
      </c>
      <c r="AI2167" s="7">
        <f>IF(T2167&gt;0,RANK(T2167,(N2167:P2167,Q2167:AE2167)),0)</f>
        <v>0</v>
      </c>
      <c r="AJ2167" s="7">
        <f>IF(S2167&gt;0,RANK(S2167,(N2167:P2167,Q2167:AE2167)),0)</f>
        <v>0</v>
      </c>
      <c r="AK2167" s="2">
        <f t="shared" si="805"/>
        <v>3.5673792207073919E-3</v>
      </c>
      <c r="AL2167" s="2">
        <f t="shared" si="806"/>
        <v>0</v>
      </c>
      <c r="AM2167" s="2">
        <f t="shared" si="807"/>
        <v>0</v>
      </c>
      <c r="AN2167" s="2">
        <f t="shared" si="808"/>
        <v>0</v>
      </c>
      <c r="AP2167" t="s">
        <v>1073</v>
      </c>
      <c r="AQ2167" t="s">
        <v>1557</v>
      </c>
      <c r="AR2167" s="57">
        <v>7</v>
      </c>
      <c r="AT2167" s="97">
        <v>55</v>
      </c>
      <c r="AU2167" s="99">
        <v>141</v>
      </c>
      <c r="AV2167" s="103">
        <f t="shared" si="788"/>
        <v>55141</v>
      </c>
      <c r="AX2167" s="7" t="s">
        <v>1370</v>
      </c>
    </row>
    <row r="2168" spans="1:50" collapsed="1">
      <c r="A2168" t="s">
        <v>1213</v>
      </c>
      <c r="B2168" t="s">
        <v>1894</v>
      </c>
      <c r="C2168" s="1">
        <f t="shared" si="800"/>
        <v>2455124</v>
      </c>
      <c r="D2168" s="7">
        <f>IF(N2168&gt;0, RANK(N2168,(N2168:P2168,Q2168:AE2168)),0)</f>
        <v>1</v>
      </c>
      <c r="E2168" s="7">
        <f>IF(O2168&gt;0,RANK(O2168,(N2168:P2168,Q2168:AE2168)),0)</f>
        <v>2</v>
      </c>
      <c r="F2168" s="7">
        <f>IF(P2168&gt;0,RANK(P2168,(N2168:P2168,Q2168:AE2168)),0)</f>
        <v>5</v>
      </c>
      <c r="G2168" s="1">
        <f t="shared" si="798"/>
        <v>161063</v>
      </c>
      <c r="H2168" s="2">
        <f t="shared" si="799"/>
        <v>6.5602796437165697E-2</v>
      </c>
      <c r="I2168" s="2"/>
      <c r="J2168" s="2">
        <f t="shared" si="801"/>
        <v>0.52570134950413905</v>
      </c>
      <c r="K2168" s="2">
        <f t="shared" si="802"/>
        <v>0.46009855306697339</v>
      </c>
      <c r="L2168" s="2">
        <f t="shared" si="803"/>
        <v>1.3294644180904915E-3</v>
      </c>
      <c r="M2168" s="2">
        <f t="shared" si="804"/>
        <v>1.2870633010797067E-2</v>
      </c>
      <c r="N2168" s="59">
        <f>SUM(N2096:N2167)</f>
        <v>1290662</v>
      </c>
      <c r="O2168" s="59">
        <f>SUM(O2096:O2167)</f>
        <v>1129599</v>
      </c>
      <c r="P2168" s="59">
        <f>SUM(P2096:P2167)</f>
        <v>3264</v>
      </c>
      <c r="Q2168" s="59">
        <f>SUM(Q2096:Q2167)</f>
        <v>9147</v>
      </c>
      <c r="R2168" s="59"/>
      <c r="S2168" s="59"/>
      <c r="T2168" s="59"/>
      <c r="U2168" s="59"/>
      <c r="V2168" s="59">
        <f>SUM(V2096:V2167)</f>
        <v>2733</v>
      </c>
      <c r="W2168" s="59"/>
      <c r="X2168" s="59"/>
      <c r="Y2168" s="129">
        <v>459</v>
      </c>
      <c r="Z2168" s="59"/>
      <c r="AA2168" s="59">
        <f>SUM(AA2096:AA2167)</f>
        <v>16513</v>
      </c>
      <c r="AB2168" s="59">
        <f>SUM(AB2096:AB2167)</f>
        <v>2747</v>
      </c>
      <c r="AC2168" s="59"/>
      <c r="AD2168" s="59"/>
      <c r="AE2168" s="59">
        <f>SUM(AE2096:AE2167)</f>
        <v>0</v>
      </c>
      <c r="AG2168" s="7">
        <f>IF(Q2168&gt;0,RANK(Q2168,(N2168:P2168,Q2168:AE2168)),0)</f>
        <v>4</v>
      </c>
      <c r="AH2168" s="7">
        <f>IF(R2168&gt;0,RANK(R2168,(N2168:P2168,Q2168:AE2168)),0)</f>
        <v>0</v>
      </c>
      <c r="AI2168" s="7">
        <f>IF(T2168&gt;0,RANK(T2168,(N2168:P2168,Q2168:AE2168)),0)</f>
        <v>0</v>
      </c>
      <c r="AJ2168" s="7">
        <f>IF(S2168&gt;0,RANK(S2168,(N2168:P2168,Q2168:AE2168)),0)</f>
        <v>0</v>
      </c>
      <c r="AK2168" s="2">
        <f t="shared" si="805"/>
        <v>3.725677399593666E-3</v>
      </c>
      <c r="AL2168" s="2">
        <f t="shared" si="806"/>
        <v>0</v>
      </c>
      <c r="AM2168" s="2">
        <f t="shared" si="807"/>
        <v>0</v>
      </c>
      <c r="AN2168" s="2">
        <f t="shared" si="808"/>
        <v>0</v>
      </c>
      <c r="AP2168" t="s">
        <v>1213</v>
      </c>
      <c r="AQ2168" t="s">
        <v>1894</v>
      </c>
      <c r="AT2168" s="97">
        <v>55</v>
      </c>
      <c r="AU2168" s="99"/>
      <c r="AV2168" s="97">
        <v>55</v>
      </c>
      <c r="AX2168" s="7" t="s">
        <v>2353</v>
      </c>
    </row>
    <row r="2169" spans="1:50">
      <c r="C2169" s="1"/>
      <c r="E2169" s="7"/>
      <c r="F2169" s="7"/>
      <c r="I2169" s="2"/>
      <c r="AG2169" s="7"/>
      <c r="AH2169" s="7"/>
      <c r="AI2169" s="7"/>
      <c r="AJ2169" s="7"/>
      <c r="AT2169" s="97"/>
      <c r="AU2169" s="99"/>
      <c r="AV2169" s="103"/>
    </row>
    <row r="2170" spans="1:50">
      <c r="A2170" s="56"/>
      <c r="C2170" s="1"/>
      <c r="E2170" s="7"/>
      <c r="F2170" s="7"/>
      <c r="I2170" s="2"/>
      <c r="AG2170" s="7"/>
      <c r="AH2170" s="7"/>
      <c r="AI2170" s="7"/>
      <c r="AJ2170" s="7"/>
      <c r="AT2170" s="97"/>
      <c r="AU2170" s="99"/>
      <c r="AV2170" s="103"/>
    </row>
    <row r="2171" spans="1:50">
      <c r="A2171" s="56"/>
      <c r="AT2171" s="97"/>
      <c r="AU2171" s="99"/>
      <c r="AV2171" s="103"/>
    </row>
    <row r="2176" spans="1:50">
      <c r="A2176" s="56" t="s">
        <v>669</v>
      </c>
    </row>
    <row r="2177" spans="1:50" ht="13" customHeight="1">
      <c r="A2177" s="6"/>
      <c r="B2177" s="6"/>
      <c r="C2177" s="1"/>
      <c r="E2177" s="7"/>
      <c r="F2177" s="7"/>
      <c r="I2177" s="2"/>
      <c r="N2177" s="59"/>
      <c r="O2177" s="59"/>
      <c r="P2177" s="59"/>
      <c r="Q2177" s="59"/>
      <c r="R2177" s="59"/>
      <c r="S2177" s="59"/>
      <c r="T2177" s="59"/>
      <c r="U2177" s="59"/>
      <c r="V2177" s="59"/>
      <c r="W2177" s="59"/>
      <c r="X2177" s="59"/>
      <c r="Y2177" s="59"/>
      <c r="Z2177" s="59"/>
      <c r="AA2177" s="59"/>
      <c r="AB2177" s="59"/>
      <c r="AC2177" s="59"/>
      <c r="AD2177" s="59"/>
      <c r="AE2177" s="59"/>
      <c r="AG2177" s="7"/>
      <c r="AH2177" s="7"/>
      <c r="AI2177" s="7"/>
      <c r="AJ2177" s="7"/>
      <c r="AP2177" s="6"/>
      <c r="AQ2177" s="6"/>
      <c r="AT2177" s="97"/>
      <c r="AU2177" s="99"/>
      <c r="AV2177" s="103"/>
    </row>
    <row r="2178" spans="1:50" ht="13" hidden="1" customHeight="1" outlineLevel="1">
      <c r="A2178" s="6" t="s">
        <v>1997</v>
      </c>
      <c r="B2178" s="6" t="s">
        <v>1409</v>
      </c>
      <c r="C2178" s="1">
        <f t="shared" ref="C2178:C2236" si="809">SUM(N2178:AE2178)</f>
        <v>516367</v>
      </c>
      <c r="D2178" s="7">
        <f>IF(N2178&gt;0, RANK(N2178,(N2178:P2178,Q2178:AE2178)),0)</f>
        <v>1</v>
      </c>
      <c r="E2178" s="7">
        <f>IF(O2178&gt;0,RANK(O2178,(N2178:P2178,Q2178:AE2178)),0)</f>
        <v>2</v>
      </c>
      <c r="F2178" s="7">
        <f>IF(P2178&gt;0,RANK(P2178,(N2178:P2178,Q2178:AE2178)),0)</f>
        <v>0</v>
      </c>
      <c r="G2178" s="1">
        <f t="shared" ref="G2178:G2236" si="810">IF(C2178&gt;0,MAX(N2178:P2178)-LARGE(N2178:P2178,2),0)</f>
        <v>261452</v>
      </c>
      <c r="H2178" s="2">
        <f t="shared" ref="H2178:H2236" si="811">IF(C2178&gt;0,G2178/C2178,0)</f>
        <v>0.50632980031644159</v>
      </c>
      <c r="I2178" s="2"/>
      <c r="J2178" s="2">
        <f t="shared" ref="J2178:J2236" si="812">IF($C2178=0,"-",N2178/$C2178)</f>
        <v>0.72559826634932134</v>
      </c>
      <c r="K2178" s="2">
        <f t="shared" ref="K2178:K2236" si="813">IF($C2178=0,"-",O2178/$C2178)</f>
        <v>0.21926846603287972</v>
      </c>
      <c r="L2178" s="2">
        <f t="shared" ref="L2178:L2236" si="814">IF($C2178=0,"-",P2178/$C2178)</f>
        <v>0</v>
      </c>
      <c r="M2178" s="2">
        <f t="shared" ref="M2178:M2236" si="815">IF(C2178=0,"-",(1-J2178-K2178-L2178))</f>
        <v>5.5133267617798937E-2</v>
      </c>
      <c r="N2178" s="59">
        <v>374675</v>
      </c>
      <c r="O2178" s="59">
        <v>113223</v>
      </c>
      <c r="P2178" s="59"/>
      <c r="Q2178" s="111">
        <v>8257</v>
      </c>
      <c r="R2178" s="111"/>
      <c r="S2178" s="111"/>
      <c r="T2178" s="59"/>
      <c r="U2178" s="111"/>
      <c r="V2178" s="111"/>
      <c r="W2178" s="111"/>
      <c r="X2178" s="59">
        <v>11866</v>
      </c>
      <c r="Y2178" s="59">
        <v>23</v>
      </c>
      <c r="Z2178" s="111">
        <v>8323</v>
      </c>
      <c r="AA2178" s="59"/>
      <c r="AB2178" s="59"/>
      <c r="AC2178" s="59"/>
      <c r="AD2178" s="59"/>
      <c r="AE2178" s="59"/>
      <c r="AG2178" s="7">
        <f>IF(Q2178&gt;0,RANK(Q2178,(N2178:P2178,Q2178:AE2178)),0)</f>
        <v>5</v>
      </c>
      <c r="AH2178" s="7">
        <f>IF(R2178&gt;0,RANK(R2178,(N2178:P2178,Q2178:AE2178)),0)</f>
        <v>0</v>
      </c>
      <c r="AI2178" s="7">
        <f>IF(T2178&gt;0,RANK(T2178,(N2178:P2178,Q2178:AE2178)),0)</f>
        <v>0</v>
      </c>
      <c r="AJ2178" s="7">
        <f>IF(S2178&gt;0,RANK(S2178,(N2178:P2178,Q2178:AE2178)),0)</f>
        <v>0</v>
      </c>
      <c r="AK2178" s="2">
        <f t="shared" ref="AK2178:AK2236" si="816">IF($C2178=0,"-",Q2178/$C2178)</f>
        <v>1.5990564850193758E-2</v>
      </c>
      <c r="AL2178" s="2">
        <f t="shared" ref="AL2178:AL2236" si="817">IF($C2178=0,"-",R2178/$C2178)</f>
        <v>0</v>
      </c>
      <c r="AM2178" s="2">
        <f t="shared" ref="AM2178:AM2236" si="818">IF($C2178=0,"-",T2178/$C2178)</f>
        <v>0</v>
      </c>
      <c r="AN2178" s="2">
        <f t="shared" ref="AN2178:AN2236" si="819">IF($C2178=0,"-",S2178/$C2178)</f>
        <v>0</v>
      </c>
      <c r="AP2178" s="6" t="s">
        <v>1997</v>
      </c>
      <c r="AQ2178" s="6" t="s">
        <v>1409</v>
      </c>
      <c r="AR2178">
        <v>0</v>
      </c>
      <c r="AT2178" s="97">
        <v>6</v>
      </c>
      <c r="AU2178" s="99">
        <v>1</v>
      </c>
      <c r="AV2178" s="103">
        <f t="shared" ref="AV2178:AV2235" si="820">1000*AT2178+AU2178</f>
        <v>6001</v>
      </c>
      <c r="AX2178" s="7" t="s">
        <v>1370</v>
      </c>
    </row>
    <row r="2179" spans="1:50" ht="13" hidden="1" customHeight="1" outlineLevel="1">
      <c r="A2179" s="6" t="s">
        <v>1063</v>
      </c>
      <c r="B2179" s="6" t="s">
        <v>1409</v>
      </c>
      <c r="C2179" s="1">
        <f t="shared" si="809"/>
        <v>599</v>
      </c>
      <c r="D2179" s="7">
        <f>IF(N2179&gt;0, RANK(N2179,(N2179:P2179,Q2179:AE2179)),0)</f>
        <v>1</v>
      </c>
      <c r="E2179" s="7">
        <f>IF(O2179&gt;0,RANK(O2179,(N2179:P2179,Q2179:AE2179)),0)</f>
        <v>2</v>
      </c>
      <c r="F2179" s="7">
        <f>IF(P2179&gt;0,RANK(P2179,(N2179:P2179,Q2179:AE2179)),0)</f>
        <v>0</v>
      </c>
      <c r="G2179" s="1">
        <f t="shared" si="810"/>
        <v>35</v>
      </c>
      <c r="H2179" s="2">
        <f t="shared" si="811"/>
        <v>5.8430717863105178E-2</v>
      </c>
      <c r="I2179" s="2"/>
      <c r="J2179" s="2">
        <f t="shared" si="812"/>
        <v>0.47913188647746241</v>
      </c>
      <c r="K2179" s="2">
        <f t="shared" si="813"/>
        <v>0.42070116861435725</v>
      </c>
      <c r="L2179" s="2">
        <f t="shared" si="814"/>
        <v>0</v>
      </c>
      <c r="M2179" s="2">
        <f t="shared" si="815"/>
        <v>0.10016694490818034</v>
      </c>
      <c r="N2179" s="59">
        <v>287</v>
      </c>
      <c r="O2179" s="59">
        <v>252</v>
      </c>
      <c r="P2179" s="59"/>
      <c r="Q2179" s="111">
        <v>15</v>
      </c>
      <c r="R2179" s="111"/>
      <c r="S2179" s="111"/>
      <c r="T2179" s="59"/>
      <c r="U2179" s="111"/>
      <c r="V2179" s="111"/>
      <c r="W2179" s="111"/>
      <c r="X2179" s="59">
        <v>18</v>
      </c>
      <c r="Y2179" s="59">
        <v>0</v>
      </c>
      <c r="Z2179" s="111">
        <v>27</v>
      </c>
      <c r="AA2179" s="59"/>
      <c r="AB2179" s="59"/>
      <c r="AC2179" s="59"/>
      <c r="AD2179" s="59"/>
      <c r="AE2179" s="59"/>
      <c r="AG2179" s="7">
        <f>IF(Q2179&gt;0,RANK(Q2179,(N2179:P2179,Q2179:AE2179)),0)</f>
        <v>5</v>
      </c>
      <c r="AH2179" s="7">
        <f>IF(R2179&gt;0,RANK(R2179,(N2179:P2179,Q2179:AE2179)),0)</f>
        <v>0</v>
      </c>
      <c r="AI2179" s="7">
        <f>IF(T2179&gt;0,RANK(T2179,(N2179:P2179,Q2179:AE2179)),0)</f>
        <v>0</v>
      </c>
      <c r="AJ2179" s="7">
        <f>IF(S2179&gt;0,RANK(S2179,(N2179:P2179,Q2179:AE2179)),0)</f>
        <v>0</v>
      </c>
      <c r="AK2179" s="2">
        <f t="shared" si="816"/>
        <v>2.5041736227045076E-2</v>
      </c>
      <c r="AL2179" s="2">
        <f t="shared" si="817"/>
        <v>0</v>
      </c>
      <c r="AM2179" s="2">
        <f t="shared" si="818"/>
        <v>0</v>
      </c>
      <c r="AN2179" s="2">
        <f t="shared" si="819"/>
        <v>0</v>
      </c>
      <c r="AP2179" s="6" t="s">
        <v>1063</v>
      </c>
      <c r="AQ2179" s="6" t="s">
        <v>1409</v>
      </c>
      <c r="AR2179">
        <v>3</v>
      </c>
      <c r="AT2179" s="97">
        <v>6</v>
      </c>
      <c r="AU2179" s="99">
        <v>3</v>
      </c>
      <c r="AV2179" s="103">
        <f t="shared" si="820"/>
        <v>6003</v>
      </c>
      <c r="AX2179" s="7" t="s">
        <v>1370</v>
      </c>
    </row>
    <row r="2180" spans="1:50" ht="13" hidden="1" customHeight="1" outlineLevel="1">
      <c r="A2180" s="6" t="s">
        <v>1825</v>
      </c>
      <c r="B2180" s="6" t="s">
        <v>1409</v>
      </c>
      <c r="C2180" s="1">
        <f t="shared" si="809"/>
        <v>15157</v>
      </c>
      <c r="D2180" s="7">
        <f>IF(N2180&gt;0, RANK(N2180,(N2180:P2180,Q2180:AE2180)),0)</f>
        <v>1</v>
      </c>
      <c r="E2180" s="7">
        <f>IF(O2180&gt;0,RANK(O2180,(N2180:P2180,Q2180:AE2180)),0)</f>
        <v>2</v>
      </c>
      <c r="F2180" s="7">
        <f>IF(P2180&gt;0,RANK(P2180,(N2180:P2180,Q2180:AE2180)),0)</f>
        <v>0</v>
      </c>
      <c r="G2180" s="1">
        <f t="shared" si="810"/>
        <v>856</v>
      </c>
      <c r="H2180" s="2">
        <f t="shared" si="811"/>
        <v>5.6475555848782742E-2</v>
      </c>
      <c r="I2180" s="2"/>
      <c r="J2180" s="2">
        <f t="shared" si="812"/>
        <v>0.48287919773042159</v>
      </c>
      <c r="K2180" s="2">
        <f t="shared" si="813"/>
        <v>0.42640364188163887</v>
      </c>
      <c r="L2180" s="2">
        <f t="shared" si="814"/>
        <v>0</v>
      </c>
      <c r="M2180" s="2">
        <f t="shared" si="815"/>
        <v>9.0717160387939477E-2</v>
      </c>
      <c r="N2180" s="59">
        <v>7319</v>
      </c>
      <c r="O2180" s="59">
        <v>6463</v>
      </c>
      <c r="P2180" s="59"/>
      <c r="Q2180" s="111">
        <v>394</v>
      </c>
      <c r="R2180" s="111"/>
      <c r="S2180" s="111"/>
      <c r="T2180" s="59"/>
      <c r="U2180" s="111"/>
      <c r="V2180" s="111"/>
      <c r="W2180" s="111"/>
      <c r="X2180" s="59">
        <v>364</v>
      </c>
      <c r="Y2180" s="59">
        <v>0</v>
      </c>
      <c r="Z2180" s="111">
        <v>617</v>
      </c>
      <c r="AA2180" s="59"/>
      <c r="AB2180" s="59"/>
      <c r="AC2180" s="59"/>
      <c r="AD2180" s="59"/>
      <c r="AE2180" s="59"/>
      <c r="AG2180" s="7">
        <f>IF(Q2180&gt;0,RANK(Q2180,(N2180:P2180,Q2180:AE2180)),0)</f>
        <v>4</v>
      </c>
      <c r="AH2180" s="7">
        <f>IF(R2180&gt;0,RANK(R2180,(N2180:P2180,Q2180:AE2180)),0)</f>
        <v>0</v>
      </c>
      <c r="AI2180" s="7">
        <f>IF(T2180&gt;0,RANK(T2180,(N2180:P2180,Q2180:AE2180)),0)</f>
        <v>0</v>
      </c>
      <c r="AJ2180" s="7">
        <f>IF(S2180&gt;0,RANK(S2180,(N2180:P2180,Q2180:AE2180)),0)</f>
        <v>0</v>
      </c>
      <c r="AK2180" s="2">
        <f t="shared" si="816"/>
        <v>2.5994589958435045E-2</v>
      </c>
      <c r="AL2180" s="2">
        <f t="shared" si="817"/>
        <v>0</v>
      </c>
      <c r="AM2180" s="2">
        <f t="shared" si="818"/>
        <v>0</v>
      </c>
      <c r="AN2180" s="2">
        <f t="shared" si="819"/>
        <v>0</v>
      </c>
      <c r="AP2180" s="6" t="s">
        <v>1825</v>
      </c>
      <c r="AQ2180" s="6" t="s">
        <v>1409</v>
      </c>
      <c r="AR2180">
        <v>3</v>
      </c>
      <c r="AT2180" s="97">
        <v>6</v>
      </c>
      <c r="AU2180" s="99">
        <v>5</v>
      </c>
      <c r="AV2180" s="103">
        <f t="shared" si="820"/>
        <v>6005</v>
      </c>
      <c r="AX2180" s="7" t="s">
        <v>1370</v>
      </c>
    </row>
    <row r="2181" spans="1:50" ht="13" hidden="1" customHeight="1" outlineLevel="1">
      <c r="A2181" s="6" t="s">
        <v>1468</v>
      </c>
      <c r="B2181" s="6" t="s">
        <v>1409</v>
      </c>
      <c r="C2181" s="1">
        <f t="shared" si="809"/>
        <v>83630</v>
      </c>
      <c r="D2181" s="7">
        <f>IF(N2181&gt;0, RANK(N2181,(N2181:P2181,Q2181:AE2181)),0)</f>
        <v>2</v>
      </c>
      <c r="E2181" s="7">
        <f>IF(O2181&gt;0,RANK(O2181,(N2181:P2181,Q2181:AE2181)),0)</f>
        <v>1</v>
      </c>
      <c r="F2181" s="7">
        <f>IF(P2181&gt;0,RANK(P2181,(N2181:P2181,Q2181:AE2181)),0)</f>
        <v>0</v>
      </c>
      <c r="G2181" s="1">
        <f t="shared" si="810"/>
        <v>715</v>
      </c>
      <c r="H2181" s="2">
        <f t="shared" si="811"/>
        <v>8.5495635537486542E-3</v>
      </c>
      <c r="I2181" s="2"/>
      <c r="J2181" s="2">
        <f t="shared" si="812"/>
        <v>0.44716011000837019</v>
      </c>
      <c r="K2181" s="2">
        <f t="shared" si="813"/>
        <v>0.45570967356211883</v>
      </c>
      <c r="L2181" s="2">
        <f t="shared" si="814"/>
        <v>0</v>
      </c>
      <c r="M2181" s="2">
        <f t="shared" si="815"/>
        <v>9.7130216429510974E-2</v>
      </c>
      <c r="N2181" s="59">
        <v>37396</v>
      </c>
      <c r="O2181" s="59">
        <v>38111</v>
      </c>
      <c r="P2181" s="59"/>
      <c r="Q2181" s="111">
        <v>2666</v>
      </c>
      <c r="R2181" s="111"/>
      <c r="S2181" s="111"/>
      <c r="T2181" s="59"/>
      <c r="U2181" s="111"/>
      <c r="V2181" s="111"/>
      <c r="W2181" s="111"/>
      <c r="X2181" s="59">
        <v>2477</v>
      </c>
      <c r="Y2181" s="59">
        <v>0</v>
      </c>
      <c r="Z2181" s="111">
        <v>2980</v>
      </c>
      <c r="AA2181" s="59"/>
      <c r="AB2181" s="59"/>
      <c r="AC2181" s="59"/>
      <c r="AD2181" s="59"/>
      <c r="AE2181" s="59"/>
      <c r="AG2181" s="7">
        <f>IF(Q2181&gt;0,RANK(Q2181,(N2181:P2181,Q2181:AE2181)),0)</f>
        <v>4</v>
      </c>
      <c r="AH2181" s="7">
        <f>IF(R2181&gt;0,RANK(R2181,(N2181:P2181,Q2181:AE2181)),0)</f>
        <v>0</v>
      </c>
      <c r="AI2181" s="7">
        <f>IF(T2181&gt;0,RANK(T2181,(N2181:P2181,Q2181:AE2181)),0)</f>
        <v>0</v>
      </c>
      <c r="AJ2181" s="7">
        <f>IF(S2181&gt;0,RANK(S2181,(N2181:P2181,Q2181:AE2181)),0)</f>
        <v>0</v>
      </c>
      <c r="AK2181" s="2">
        <f t="shared" si="816"/>
        <v>3.1878512495515966E-2</v>
      </c>
      <c r="AL2181" s="2">
        <f t="shared" si="817"/>
        <v>0</v>
      </c>
      <c r="AM2181" s="2">
        <f t="shared" si="818"/>
        <v>0</v>
      </c>
      <c r="AN2181" s="2">
        <f t="shared" si="819"/>
        <v>0</v>
      </c>
      <c r="AP2181" s="6" t="s">
        <v>1468</v>
      </c>
      <c r="AQ2181" s="6" t="s">
        <v>1409</v>
      </c>
      <c r="AR2181">
        <v>0</v>
      </c>
      <c r="AT2181" s="97">
        <v>6</v>
      </c>
      <c r="AU2181" s="99">
        <v>7</v>
      </c>
      <c r="AV2181" s="103">
        <f t="shared" si="820"/>
        <v>6007</v>
      </c>
      <c r="AX2181" s="7" t="s">
        <v>1370</v>
      </c>
    </row>
    <row r="2182" spans="1:50" ht="13" hidden="1" customHeight="1" outlineLevel="1">
      <c r="A2182" s="6" t="s">
        <v>2035</v>
      </c>
      <c r="B2182" s="6" t="s">
        <v>1409</v>
      </c>
      <c r="C2182" s="1">
        <f t="shared" si="809"/>
        <v>16807</v>
      </c>
      <c r="D2182" s="7">
        <f>IF(N2182&gt;0, RANK(N2182,(N2182:P2182,Q2182:AE2182)),0)</f>
        <v>1</v>
      </c>
      <c r="E2182" s="7">
        <f>IF(O2182&gt;0,RANK(O2182,(N2182:P2182,Q2182:AE2182)),0)</f>
        <v>2</v>
      </c>
      <c r="F2182" s="7">
        <f>IF(P2182&gt;0,RANK(P2182,(N2182:P2182,Q2182:AE2182)),0)</f>
        <v>0</v>
      </c>
      <c r="G2182" s="1">
        <f t="shared" si="810"/>
        <v>780</v>
      </c>
      <c r="H2182" s="2">
        <f t="shared" si="811"/>
        <v>4.6409234247634913E-2</v>
      </c>
      <c r="I2182" s="2"/>
      <c r="J2182" s="2">
        <f t="shared" si="812"/>
        <v>0.46641280418873088</v>
      </c>
      <c r="K2182" s="2">
        <f t="shared" si="813"/>
        <v>0.42000356994109594</v>
      </c>
      <c r="L2182" s="2">
        <f t="shared" si="814"/>
        <v>0</v>
      </c>
      <c r="M2182" s="2">
        <f t="shared" si="815"/>
        <v>0.11358362587017318</v>
      </c>
      <c r="N2182" s="59">
        <v>7839</v>
      </c>
      <c r="O2182" s="59">
        <v>7059</v>
      </c>
      <c r="P2182" s="59"/>
      <c r="Q2182" s="111">
        <v>614</v>
      </c>
      <c r="R2182" s="111"/>
      <c r="S2182" s="111"/>
      <c r="T2182" s="59"/>
      <c r="U2182" s="111"/>
      <c r="V2182" s="111"/>
      <c r="W2182" s="111"/>
      <c r="X2182" s="59">
        <v>390</v>
      </c>
      <c r="Y2182" s="59">
        <v>0</v>
      </c>
      <c r="Z2182" s="111">
        <v>905</v>
      </c>
      <c r="AA2182" s="59"/>
      <c r="AB2182" s="59"/>
      <c r="AC2182" s="59"/>
      <c r="AD2182" s="59"/>
      <c r="AE2182" s="59"/>
      <c r="AG2182" s="7">
        <f>IF(Q2182&gt;0,RANK(Q2182,(N2182:P2182,Q2182:AE2182)),0)</f>
        <v>4</v>
      </c>
      <c r="AH2182" s="7">
        <f>IF(R2182&gt;0,RANK(R2182,(N2182:P2182,Q2182:AE2182)),0)</f>
        <v>0</v>
      </c>
      <c r="AI2182" s="7">
        <f>IF(T2182&gt;0,RANK(T2182,(N2182:P2182,Q2182:AE2182)),0)</f>
        <v>0</v>
      </c>
      <c r="AJ2182" s="7">
        <f>IF(S2182&gt;0,RANK(S2182,(N2182:P2182,Q2182:AE2182)),0)</f>
        <v>0</v>
      </c>
      <c r="AK2182" s="2">
        <f t="shared" si="816"/>
        <v>3.6532397215445947E-2</v>
      </c>
      <c r="AL2182" s="2">
        <f t="shared" si="817"/>
        <v>0</v>
      </c>
      <c r="AM2182" s="2">
        <f t="shared" si="818"/>
        <v>0</v>
      </c>
      <c r="AN2182" s="2">
        <f t="shared" si="819"/>
        <v>0</v>
      </c>
      <c r="AP2182" s="6" t="s">
        <v>2035</v>
      </c>
      <c r="AQ2182" s="6" t="s">
        <v>1409</v>
      </c>
      <c r="AR2182">
        <v>3</v>
      </c>
      <c r="AT2182" s="97">
        <v>6</v>
      </c>
      <c r="AU2182" s="99">
        <v>9</v>
      </c>
      <c r="AV2182" s="103">
        <f t="shared" si="820"/>
        <v>6009</v>
      </c>
      <c r="AX2182" s="7" t="s">
        <v>1370</v>
      </c>
    </row>
    <row r="2183" spans="1:50" ht="13" hidden="1" customHeight="1" outlineLevel="1">
      <c r="A2183" s="6" t="s">
        <v>1843</v>
      </c>
      <c r="B2183" s="6" t="s">
        <v>1409</v>
      </c>
      <c r="C2183" s="1">
        <f t="shared" si="809"/>
        <v>5543</v>
      </c>
      <c r="D2183" s="7">
        <f>IF(N2183&gt;0, RANK(N2183,(N2183:P2183,Q2183:AE2183)),0)</f>
        <v>2</v>
      </c>
      <c r="E2183" s="7">
        <f>IF(O2183&gt;0,RANK(O2183,(N2183:P2183,Q2183:AE2183)),0)</f>
        <v>1</v>
      </c>
      <c r="F2183" s="7">
        <f>IF(P2183&gt;0,RANK(P2183,(N2183:P2183,Q2183:AE2183)),0)</f>
        <v>0</v>
      </c>
      <c r="G2183" s="1">
        <f t="shared" si="810"/>
        <v>931</v>
      </c>
      <c r="H2183" s="2">
        <f t="shared" si="811"/>
        <v>0.16795958867039509</v>
      </c>
      <c r="I2183" s="2"/>
      <c r="J2183" s="2">
        <f t="shared" si="812"/>
        <v>0.37578928378134585</v>
      </c>
      <c r="K2183" s="2">
        <f t="shared" si="813"/>
        <v>0.54374887245174097</v>
      </c>
      <c r="L2183" s="2">
        <f t="shared" si="814"/>
        <v>0</v>
      </c>
      <c r="M2183" s="2">
        <f t="shared" si="815"/>
        <v>8.0461843766913121E-2</v>
      </c>
      <c r="N2183" s="59">
        <v>2083</v>
      </c>
      <c r="O2183" s="59">
        <v>3014</v>
      </c>
      <c r="P2183" s="59"/>
      <c r="Q2183" s="111">
        <v>130</v>
      </c>
      <c r="R2183" s="111"/>
      <c r="S2183" s="111"/>
      <c r="T2183" s="59"/>
      <c r="U2183" s="111"/>
      <c r="V2183" s="111"/>
      <c r="W2183" s="111"/>
      <c r="X2183" s="59">
        <v>140</v>
      </c>
      <c r="Y2183" s="59">
        <v>0</v>
      </c>
      <c r="Z2183" s="111">
        <v>176</v>
      </c>
      <c r="AA2183" s="59"/>
      <c r="AB2183" s="59"/>
      <c r="AC2183" s="59"/>
      <c r="AD2183" s="59"/>
      <c r="AE2183" s="59"/>
      <c r="AG2183" s="7">
        <f>IF(Q2183&gt;0,RANK(Q2183,(N2183:P2183,Q2183:AE2183)),0)</f>
        <v>5</v>
      </c>
      <c r="AH2183" s="7">
        <f>IF(R2183&gt;0,RANK(R2183,(N2183:P2183,Q2183:AE2183)),0)</f>
        <v>0</v>
      </c>
      <c r="AI2183" s="7">
        <f>IF(T2183&gt;0,RANK(T2183,(N2183:P2183,Q2183:AE2183)),0)</f>
        <v>0</v>
      </c>
      <c r="AJ2183" s="7">
        <f>IF(S2183&gt;0,RANK(S2183,(N2183:P2183,Q2183:AE2183)),0)</f>
        <v>0</v>
      </c>
      <c r="AK2183" s="2">
        <f t="shared" si="816"/>
        <v>2.345300378856215E-2</v>
      </c>
      <c r="AL2183" s="2">
        <f t="shared" si="817"/>
        <v>0</v>
      </c>
      <c r="AM2183" s="2">
        <f t="shared" si="818"/>
        <v>0</v>
      </c>
      <c r="AN2183" s="2">
        <f t="shared" si="819"/>
        <v>0</v>
      </c>
      <c r="AP2183" s="6" t="s">
        <v>1843</v>
      </c>
      <c r="AQ2183" s="6" t="s">
        <v>1409</v>
      </c>
      <c r="AR2183">
        <v>2</v>
      </c>
      <c r="AT2183" s="97">
        <v>6</v>
      </c>
      <c r="AU2183" s="99">
        <v>11</v>
      </c>
      <c r="AV2183" s="103">
        <f t="shared" si="820"/>
        <v>6011</v>
      </c>
      <c r="AX2183" s="7" t="s">
        <v>1370</v>
      </c>
    </row>
    <row r="2184" spans="1:50" ht="13" hidden="1" customHeight="1" outlineLevel="1">
      <c r="A2184" s="6" t="s">
        <v>1401</v>
      </c>
      <c r="B2184" s="6" t="s">
        <v>1409</v>
      </c>
      <c r="C2184" s="1">
        <f t="shared" si="809"/>
        <v>365298</v>
      </c>
      <c r="D2184" s="7">
        <f>IF(N2184&gt;0, RANK(N2184,(N2184:P2184,Q2184:AE2184)),0)</f>
        <v>1</v>
      </c>
      <c r="E2184" s="7">
        <f>IF(O2184&gt;0,RANK(O2184,(N2184:P2184,Q2184:AE2184)),0)</f>
        <v>2</v>
      </c>
      <c r="F2184" s="7">
        <f>IF(P2184&gt;0,RANK(P2184,(N2184:P2184,Q2184:AE2184)),0)</f>
        <v>0</v>
      </c>
      <c r="G2184" s="1">
        <f t="shared" si="810"/>
        <v>114481</v>
      </c>
      <c r="H2184" s="2">
        <f t="shared" si="811"/>
        <v>0.313390711145421</v>
      </c>
      <c r="I2184" s="2"/>
      <c r="J2184" s="2">
        <f t="shared" si="812"/>
        <v>0.62959008809246153</v>
      </c>
      <c r="K2184" s="2">
        <f t="shared" si="813"/>
        <v>0.31619937694704048</v>
      </c>
      <c r="L2184" s="2">
        <f t="shared" si="814"/>
        <v>0</v>
      </c>
      <c r="M2184" s="2">
        <f t="shared" si="815"/>
        <v>5.4210534960497991E-2</v>
      </c>
      <c r="N2184" s="59">
        <v>229988</v>
      </c>
      <c r="O2184" s="59">
        <v>115507</v>
      </c>
      <c r="P2184" s="59"/>
      <c r="Q2184" s="111">
        <v>6320</v>
      </c>
      <c r="R2184" s="111"/>
      <c r="S2184" s="111"/>
      <c r="T2184" s="59"/>
      <c r="U2184" s="111"/>
      <c r="V2184" s="111"/>
      <c r="W2184" s="111"/>
      <c r="X2184" s="59">
        <v>7011</v>
      </c>
      <c r="Y2184" s="59">
        <v>2</v>
      </c>
      <c r="Z2184" s="111">
        <v>6470</v>
      </c>
      <c r="AA2184" s="59"/>
      <c r="AB2184" s="59"/>
      <c r="AC2184" s="59"/>
      <c r="AD2184" s="59"/>
      <c r="AE2184" s="59"/>
      <c r="AG2184" s="7">
        <f>IF(Q2184&gt;0,RANK(Q2184,(N2184:P2184,Q2184:AE2184)),0)</f>
        <v>5</v>
      </c>
      <c r="AH2184" s="7">
        <f>IF(R2184&gt;0,RANK(R2184,(N2184:P2184,Q2184:AE2184)),0)</f>
        <v>0</v>
      </c>
      <c r="AI2184" s="7">
        <f>IF(T2184&gt;0,RANK(T2184,(N2184:P2184,Q2184:AE2184)),0)</f>
        <v>0</v>
      </c>
      <c r="AJ2184" s="7">
        <f>IF(S2184&gt;0,RANK(S2184,(N2184:P2184,Q2184:AE2184)),0)</f>
        <v>0</v>
      </c>
      <c r="AK2184" s="2">
        <f t="shared" si="816"/>
        <v>1.7300943339410565E-2</v>
      </c>
      <c r="AL2184" s="2">
        <f t="shared" si="817"/>
        <v>0</v>
      </c>
      <c r="AM2184" s="2">
        <f t="shared" si="818"/>
        <v>0</v>
      </c>
      <c r="AN2184" s="2">
        <f t="shared" si="819"/>
        <v>0</v>
      </c>
      <c r="AP2184" s="6" t="s">
        <v>1401</v>
      </c>
      <c r="AQ2184" s="6" t="s">
        <v>1409</v>
      </c>
      <c r="AR2184">
        <v>0</v>
      </c>
      <c r="AT2184" s="97">
        <v>6</v>
      </c>
      <c r="AU2184" s="99">
        <v>13</v>
      </c>
      <c r="AV2184" s="103">
        <f t="shared" si="820"/>
        <v>6013</v>
      </c>
      <c r="AX2184" s="7" t="s">
        <v>1370</v>
      </c>
    </row>
    <row r="2185" spans="1:50" ht="13" hidden="1" customHeight="1" outlineLevel="1">
      <c r="A2185" s="6" t="s">
        <v>1320</v>
      </c>
      <c r="B2185" s="6" t="s">
        <v>1409</v>
      </c>
      <c r="C2185" s="1">
        <f t="shared" si="809"/>
        <v>9223</v>
      </c>
      <c r="D2185" s="7">
        <f>IF(N2185&gt;0, RANK(N2185,(N2185:P2185,Q2185:AE2185)),0)</f>
        <v>1</v>
      </c>
      <c r="E2185" s="7">
        <f>IF(O2185&gt;0,RANK(O2185,(N2185:P2185,Q2185:AE2185)),0)</f>
        <v>2</v>
      </c>
      <c r="F2185" s="7">
        <f>IF(P2185&gt;0,RANK(P2185,(N2185:P2185,Q2185:AE2185)),0)</f>
        <v>0</v>
      </c>
      <c r="G2185" s="1">
        <f t="shared" si="810"/>
        <v>1038</v>
      </c>
      <c r="H2185" s="2">
        <f t="shared" si="811"/>
        <v>0.11254472514366258</v>
      </c>
      <c r="I2185" s="2"/>
      <c r="J2185" s="2">
        <f t="shared" si="812"/>
        <v>0.50916187791391088</v>
      </c>
      <c r="K2185" s="2">
        <f t="shared" si="813"/>
        <v>0.39661715277024828</v>
      </c>
      <c r="L2185" s="2">
        <f t="shared" si="814"/>
        <v>0</v>
      </c>
      <c r="M2185" s="2">
        <f t="shared" si="815"/>
        <v>9.4220969315840841E-2</v>
      </c>
      <c r="N2185" s="59">
        <v>4696</v>
      </c>
      <c r="O2185" s="59">
        <v>3658</v>
      </c>
      <c r="P2185" s="59"/>
      <c r="Q2185" s="111">
        <v>174</v>
      </c>
      <c r="R2185" s="111"/>
      <c r="S2185" s="111"/>
      <c r="T2185" s="59"/>
      <c r="U2185" s="111"/>
      <c r="V2185" s="111"/>
      <c r="W2185" s="111"/>
      <c r="X2185" s="59">
        <v>236</v>
      </c>
      <c r="Y2185" s="59">
        <v>0</v>
      </c>
      <c r="Z2185" s="111">
        <v>459</v>
      </c>
      <c r="AA2185" s="59"/>
      <c r="AB2185" s="59"/>
      <c r="AC2185" s="59"/>
      <c r="AD2185" s="59"/>
      <c r="AE2185" s="59"/>
      <c r="AG2185" s="7">
        <f>IF(Q2185&gt;0,RANK(Q2185,(N2185:P2185,Q2185:AE2185)),0)</f>
        <v>5</v>
      </c>
      <c r="AH2185" s="7">
        <f>IF(R2185&gt;0,RANK(R2185,(N2185:P2185,Q2185:AE2185)),0)</f>
        <v>0</v>
      </c>
      <c r="AI2185" s="7">
        <f>IF(T2185&gt;0,RANK(T2185,(N2185:P2185,Q2185:AE2185)),0)</f>
        <v>0</v>
      </c>
      <c r="AJ2185" s="7">
        <f>IF(S2185&gt;0,RANK(S2185,(N2185:P2185,Q2185:AE2185)),0)</f>
        <v>0</v>
      </c>
      <c r="AK2185" s="2">
        <f t="shared" si="816"/>
        <v>1.8865878781307601E-2</v>
      </c>
      <c r="AL2185" s="2">
        <f t="shared" si="817"/>
        <v>0</v>
      </c>
      <c r="AM2185" s="2">
        <f t="shared" si="818"/>
        <v>0</v>
      </c>
      <c r="AN2185" s="2">
        <f t="shared" si="819"/>
        <v>0</v>
      </c>
      <c r="AP2185" s="6" t="s">
        <v>1320</v>
      </c>
      <c r="AQ2185" s="6" t="s">
        <v>1409</v>
      </c>
      <c r="AR2185">
        <v>1</v>
      </c>
      <c r="AT2185" s="97">
        <v>6</v>
      </c>
      <c r="AU2185" s="99">
        <v>15</v>
      </c>
      <c r="AV2185" s="103">
        <f t="shared" si="820"/>
        <v>6015</v>
      </c>
      <c r="AX2185" s="7" t="s">
        <v>1370</v>
      </c>
    </row>
    <row r="2186" spans="1:50" ht="13" hidden="1" customHeight="1" outlineLevel="1">
      <c r="A2186" s="6" t="s">
        <v>1438</v>
      </c>
      <c r="B2186" s="6" t="s">
        <v>1409</v>
      </c>
      <c r="C2186" s="1">
        <f t="shared" si="809"/>
        <v>63870</v>
      </c>
      <c r="D2186" s="7">
        <f>IF(N2186&gt;0, RANK(N2186,(N2186:P2186,Q2186:AE2186)),0)</f>
        <v>2</v>
      </c>
      <c r="E2186" s="7">
        <f>IF(O2186&gt;0,RANK(O2186,(N2186:P2186,Q2186:AE2186)),0)</f>
        <v>1</v>
      </c>
      <c r="F2186" s="7">
        <f>IF(P2186&gt;0,RANK(P2186,(N2186:P2186,Q2186:AE2186)),0)</f>
        <v>0</v>
      </c>
      <c r="G2186" s="1">
        <f t="shared" si="810"/>
        <v>144</v>
      </c>
      <c r="H2186" s="2">
        <f t="shared" si="811"/>
        <v>2.2545796148426491E-3</v>
      </c>
      <c r="I2186" s="2"/>
      <c r="J2186" s="2">
        <f t="shared" si="812"/>
        <v>0.45337404102082357</v>
      </c>
      <c r="K2186" s="2">
        <f t="shared" si="813"/>
        <v>0.45562862063566617</v>
      </c>
      <c r="L2186" s="2">
        <f t="shared" si="814"/>
        <v>0</v>
      </c>
      <c r="M2186" s="2">
        <f t="shared" si="815"/>
        <v>9.0997338343510259E-2</v>
      </c>
      <c r="N2186" s="59">
        <v>28957</v>
      </c>
      <c r="O2186" s="59">
        <v>29101</v>
      </c>
      <c r="P2186" s="59"/>
      <c r="Q2186" s="111">
        <v>1873</v>
      </c>
      <c r="R2186" s="111"/>
      <c r="S2186" s="111"/>
      <c r="T2186" s="59"/>
      <c r="U2186" s="111"/>
      <c r="V2186" s="111"/>
      <c r="W2186" s="111"/>
      <c r="X2186" s="59">
        <v>1512</v>
      </c>
      <c r="Y2186" s="59">
        <v>0</v>
      </c>
      <c r="Z2186" s="111">
        <v>2427</v>
      </c>
      <c r="AA2186" s="59"/>
      <c r="AB2186" s="59"/>
      <c r="AC2186" s="59"/>
      <c r="AD2186" s="59"/>
      <c r="AE2186" s="59"/>
      <c r="AG2186" s="7">
        <f>IF(Q2186&gt;0,RANK(Q2186,(N2186:P2186,Q2186:AE2186)),0)</f>
        <v>4</v>
      </c>
      <c r="AH2186" s="7">
        <f>IF(R2186&gt;0,RANK(R2186,(N2186:P2186,Q2186:AE2186)),0)</f>
        <v>0</v>
      </c>
      <c r="AI2186" s="7">
        <f>IF(T2186&gt;0,RANK(T2186,(N2186:P2186,Q2186:AE2186)),0)</f>
        <v>0</v>
      </c>
      <c r="AJ2186" s="7">
        <f>IF(S2186&gt;0,RANK(S2186,(N2186:P2186,Q2186:AE2186)),0)</f>
        <v>0</v>
      </c>
      <c r="AK2186" s="2">
        <f t="shared" si="816"/>
        <v>2.932519179583529E-2</v>
      </c>
      <c r="AL2186" s="2">
        <f t="shared" si="817"/>
        <v>0</v>
      </c>
      <c r="AM2186" s="2">
        <f t="shared" si="818"/>
        <v>0</v>
      </c>
      <c r="AN2186" s="2">
        <f t="shared" si="819"/>
        <v>0</v>
      </c>
      <c r="AP2186" s="6" t="s">
        <v>1438</v>
      </c>
      <c r="AQ2186" s="6" t="s">
        <v>1409</v>
      </c>
      <c r="AR2186">
        <v>4</v>
      </c>
      <c r="AT2186" s="97">
        <v>6</v>
      </c>
      <c r="AU2186" s="99">
        <v>17</v>
      </c>
      <c r="AV2186" s="103">
        <f t="shared" si="820"/>
        <v>6017</v>
      </c>
      <c r="AX2186" s="7" t="s">
        <v>1370</v>
      </c>
    </row>
    <row r="2187" spans="1:50" ht="13" hidden="1" customHeight="1" outlineLevel="1">
      <c r="A2187" s="6" t="s">
        <v>2103</v>
      </c>
      <c r="B2187" s="6" t="s">
        <v>1409</v>
      </c>
      <c r="C2187" s="1">
        <f t="shared" si="809"/>
        <v>210751</v>
      </c>
      <c r="D2187" s="7">
        <f>IF(N2187&gt;0, RANK(N2187,(N2187:P2187,Q2187:AE2187)),0)</f>
        <v>2</v>
      </c>
      <c r="E2187" s="7">
        <f>IF(O2187&gt;0,RANK(O2187,(N2187:P2187,Q2187:AE2187)),0)</f>
        <v>1</v>
      </c>
      <c r="F2187" s="7">
        <f>IF(P2187&gt;0,RANK(P2187,(N2187:P2187,Q2187:AE2187)),0)</f>
        <v>0</v>
      </c>
      <c r="G2187" s="1">
        <f t="shared" si="810"/>
        <v>7184</v>
      </c>
      <c r="H2187" s="2">
        <f t="shared" si="811"/>
        <v>3.408761998756827E-2</v>
      </c>
      <c r="I2187" s="2"/>
      <c r="J2187" s="2">
        <f t="shared" si="812"/>
        <v>0.45071197764186172</v>
      </c>
      <c r="K2187" s="2">
        <f t="shared" si="813"/>
        <v>0.48479959762942998</v>
      </c>
      <c r="L2187" s="2">
        <f t="shared" si="814"/>
        <v>0</v>
      </c>
      <c r="M2187" s="2">
        <f t="shared" si="815"/>
        <v>6.4488424728708249E-2</v>
      </c>
      <c r="N2187" s="59">
        <v>94988</v>
      </c>
      <c r="O2187" s="59">
        <v>102172</v>
      </c>
      <c r="P2187" s="59"/>
      <c r="Q2187" s="111">
        <v>3959</v>
      </c>
      <c r="R2187" s="111"/>
      <c r="S2187" s="111"/>
      <c r="T2187" s="59"/>
      <c r="U2187" s="111"/>
      <c r="V2187" s="111"/>
      <c r="W2187" s="111"/>
      <c r="X2187" s="59">
        <v>4888</v>
      </c>
      <c r="Y2187" s="59">
        <v>4</v>
      </c>
      <c r="Z2187" s="111">
        <v>4740</v>
      </c>
      <c r="AA2187" s="59"/>
      <c r="AB2187" s="59"/>
      <c r="AC2187" s="59"/>
      <c r="AD2187" s="59"/>
      <c r="AE2187" s="59"/>
      <c r="AG2187" s="7">
        <f>IF(Q2187&gt;0,RANK(Q2187,(N2187:P2187,Q2187:AE2187)),0)</f>
        <v>5</v>
      </c>
      <c r="AH2187" s="7">
        <f>IF(R2187&gt;0,RANK(R2187,(N2187:P2187,Q2187:AE2187)),0)</f>
        <v>0</v>
      </c>
      <c r="AI2187" s="7">
        <f>IF(T2187&gt;0,RANK(T2187,(N2187:P2187,Q2187:AE2187)),0)</f>
        <v>0</v>
      </c>
      <c r="AJ2187" s="7">
        <f>IF(S2187&gt;0,RANK(S2187,(N2187:P2187,Q2187:AE2187)),0)</f>
        <v>0</v>
      </c>
      <c r="AK2187" s="2">
        <f t="shared" si="816"/>
        <v>1.8785201493705841E-2</v>
      </c>
      <c r="AL2187" s="2">
        <f t="shared" si="817"/>
        <v>0</v>
      </c>
      <c r="AM2187" s="2">
        <f t="shared" si="818"/>
        <v>0</v>
      </c>
      <c r="AN2187" s="2">
        <f t="shared" si="819"/>
        <v>0</v>
      </c>
      <c r="AP2187" s="6" t="s">
        <v>2103</v>
      </c>
      <c r="AQ2187" s="6" t="s">
        <v>1409</v>
      </c>
      <c r="AR2187">
        <v>0</v>
      </c>
      <c r="AT2187" s="97">
        <v>6</v>
      </c>
      <c r="AU2187" s="99">
        <v>19</v>
      </c>
      <c r="AV2187" s="103">
        <f t="shared" si="820"/>
        <v>6019</v>
      </c>
      <c r="AX2187" s="7" t="s">
        <v>1370</v>
      </c>
    </row>
    <row r="2188" spans="1:50" ht="13" hidden="1" customHeight="1" outlineLevel="1">
      <c r="A2188" s="6" t="s">
        <v>2085</v>
      </c>
      <c r="B2188" s="6" t="s">
        <v>1409</v>
      </c>
      <c r="C2188" s="1">
        <f t="shared" si="809"/>
        <v>8652</v>
      </c>
      <c r="D2188" s="7">
        <f>IF(N2188&gt;0, RANK(N2188,(N2188:P2188,Q2188:AE2188)),0)</f>
        <v>2</v>
      </c>
      <c r="E2188" s="7">
        <f>IF(O2188&gt;0,RANK(O2188,(N2188:P2188,Q2188:AE2188)),0)</f>
        <v>1</v>
      </c>
      <c r="F2188" s="7">
        <f>IF(P2188&gt;0,RANK(P2188,(N2188:P2188,Q2188:AE2188)),0)</f>
        <v>0</v>
      </c>
      <c r="G2188" s="1">
        <f t="shared" si="810"/>
        <v>2044</v>
      </c>
      <c r="H2188" s="2">
        <f t="shared" si="811"/>
        <v>0.23624595469255663</v>
      </c>
      <c r="I2188" s="2"/>
      <c r="J2188" s="2">
        <f t="shared" si="812"/>
        <v>0.33102172907998151</v>
      </c>
      <c r="K2188" s="2">
        <f t="shared" si="813"/>
        <v>0.56726768377253811</v>
      </c>
      <c r="L2188" s="2">
        <f t="shared" si="814"/>
        <v>0</v>
      </c>
      <c r="M2188" s="2">
        <f t="shared" si="815"/>
        <v>0.10171058714748038</v>
      </c>
      <c r="N2188" s="59">
        <v>2864</v>
      </c>
      <c r="O2188" s="59">
        <v>4908</v>
      </c>
      <c r="P2188" s="59"/>
      <c r="Q2188" s="111">
        <v>247</v>
      </c>
      <c r="R2188" s="111"/>
      <c r="S2188" s="111"/>
      <c r="T2188" s="59"/>
      <c r="U2188" s="111"/>
      <c r="V2188" s="111"/>
      <c r="W2188" s="111"/>
      <c r="X2188" s="59">
        <v>217</v>
      </c>
      <c r="Y2188" s="59">
        <v>0</v>
      </c>
      <c r="Z2188" s="111">
        <v>416</v>
      </c>
      <c r="AA2188" s="59"/>
      <c r="AB2188" s="59"/>
      <c r="AC2188" s="59"/>
      <c r="AD2188" s="59"/>
      <c r="AE2188" s="59"/>
      <c r="AG2188" s="7">
        <f>IF(Q2188&gt;0,RANK(Q2188,(N2188:P2188,Q2188:AE2188)),0)</f>
        <v>4</v>
      </c>
      <c r="AH2188" s="7">
        <f>IF(R2188&gt;0,RANK(R2188,(N2188:P2188,Q2188:AE2188)),0)</f>
        <v>0</v>
      </c>
      <c r="AI2188" s="7">
        <f>IF(T2188&gt;0,RANK(T2188,(N2188:P2188,Q2188:AE2188)),0)</f>
        <v>0</v>
      </c>
      <c r="AJ2188" s="7">
        <f>IF(S2188&gt;0,RANK(S2188,(N2188:P2188,Q2188:AE2188)),0)</f>
        <v>0</v>
      </c>
      <c r="AK2188" s="2">
        <f t="shared" si="816"/>
        <v>2.8548312528895052E-2</v>
      </c>
      <c r="AL2188" s="2">
        <f t="shared" si="817"/>
        <v>0</v>
      </c>
      <c r="AM2188" s="2">
        <f t="shared" si="818"/>
        <v>0</v>
      </c>
      <c r="AN2188" s="2">
        <f t="shared" si="819"/>
        <v>0</v>
      </c>
      <c r="AP2188" s="6" t="s">
        <v>2085</v>
      </c>
      <c r="AQ2188" s="6" t="s">
        <v>1409</v>
      </c>
      <c r="AR2188">
        <v>2</v>
      </c>
      <c r="AT2188" s="97">
        <v>6</v>
      </c>
      <c r="AU2188" s="99">
        <v>21</v>
      </c>
      <c r="AV2188" s="103">
        <f t="shared" si="820"/>
        <v>6021</v>
      </c>
      <c r="AX2188" s="7" t="s">
        <v>1370</v>
      </c>
    </row>
    <row r="2189" spans="1:50" ht="13" hidden="1" customHeight="1" outlineLevel="1">
      <c r="A2189" s="6" t="s">
        <v>1128</v>
      </c>
      <c r="B2189" s="6" t="s">
        <v>1409</v>
      </c>
      <c r="C2189" s="1">
        <f t="shared" si="809"/>
        <v>58817</v>
      </c>
      <c r="D2189" s="7">
        <f>IF(N2189&gt;0, RANK(N2189,(N2189:P2189,Q2189:AE2189)),0)</f>
        <v>1</v>
      </c>
      <c r="E2189" s="7">
        <f>IF(O2189&gt;0,RANK(O2189,(N2189:P2189,Q2189:AE2189)),0)</f>
        <v>2</v>
      </c>
      <c r="F2189" s="7">
        <f>IF(P2189&gt;0,RANK(P2189,(N2189:P2189,Q2189:AE2189)),0)</f>
        <v>0</v>
      </c>
      <c r="G2189" s="1">
        <f t="shared" si="810"/>
        <v>15665</v>
      </c>
      <c r="H2189" s="2">
        <f t="shared" si="811"/>
        <v>0.26633456313650816</v>
      </c>
      <c r="I2189" s="2"/>
      <c r="J2189" s="2">
        <f t="shared" si="812"/>
        <v>0.59809238825509636</v>
      </c>
      <c r="K2189" s="2">
        <f t="shared" si="813"/>
        <v>0.33175782511858815</v>
      </c>
      <c r="L2189" s="2">
        <f t="shared" si="814"/>
        <v>0</v>
      </c>
      <c r="M2189" s="2">
        <f t="shared" si="815"/>
        <v>7.0149786626315491E-2</v>
      </c>
      <c r="N2189" s="59">
        <v>35178</v>
      </c>
      <c r="O2189" s="59">
        <v>19513</v>
      </c>
      <c r="P2189" s="59"/>
      <c r="Q2189" s="111">
        <v>1117</v>
      </c>
      <c r="R2189" s="111"/>
      <c r="S2189" s="111"/>
      <c r="T2189" s="59"/>
      <c r="U2189" s="111"/>
      <c r="V2189" s="111"/>
      <c r="W2189" s="111"/>
      <c r="X2189" s="59">
        <v>1756</v>
      </c>
      <c r="Y2189" s="59">
        <v>0</v>
      </c>
      <c r="Z2189" s="111">
        <v>1253</v>
      </c>
      <c r="AA2189" s="59"/>
      <c r="AB2189" s="59"/>
      <c r="AC2189" s="59"/>
      <c r="AD2189" s="59"/>
      <c r="AE2189" s="59"/>
      <c r="AG2189" s="7">
        <f>IF(Q2189&gt;0,RANK(Q2189,(N2189:P2189,Q2189:AE2189)),0)</f>
        <v>5</v>
      </c>
      <c r="AH2189" s="7">
        <f>IF(R2189&gt;0,RANK(R2189,(N2189:P2189,Q2189:AE2189)),0)</f>
        <v>0</v>
      </c>
      <c r="AI2189" s="7">
        <f>IF(T2189&gt;0,RANK(T2189,(N2189:P2189,Q2189:AE2189)),0)</f>
        <v>0</v>
      </c>
      <c r="AJ2189" s="7">
        <f>IF(S2189&gt;0,RANK(S2189,(N2189:P2189,Q2189:AE2189)),0)</f>
        <v>0</v>
      </c>
      <c r="AK2189" s="2">
        <f t="shared" si="816"/>
        <v>1.8991108012989442E-2</v>
      </c>
      <c r="AL2189" s="2">
        <f t="shared" si="817"/>
        <v>0</v>
      </c>
      <c r="AM2189" s="2">
        <f t="shared" si="818"/>
        <v>0</v>
      </c>
      <c r="AN2189" s="2">
        <f t="shared" si="819"/>
        <v>0</v>
      </c>
      <c r="AP2189" s="6" t="s">
        <v>1128</v>
      </c>
      <c r="AQ2189" s="6" t="s">
        <v>1409</v>
      </c>
      <c r="AR2189">
        <v>1</v>
      </c>
      <c r="AT2189" s="97">
        <v>6</v>
      </c>
      <c r="AU2189" s="99">
        <v>23</v>
      </c>
      <c r="AV2189" s="103">
        <f t="shared" si="820"/>
        <v>6023</v>
      </c>
      <c r="AX2189" s="7" t="s">
        <v>1370</v>
      </c>
    </row>
    <row r="2190" spans="1:50" ht="13" hidden="1" customHeight="1" outlineLevel="1">
      <c r="A2190" s="6" t="s">
        <v>736</v>
      </c>
      <c r="B2190" s="6" t="s">
        <v>1409</v>
      </c>
      <c r="C2190" s="1">
        <f t="shared" si="809"/>
        <v>25494</v>
      </c>
      <c r="D2190" s="7">
        <f>IF(N2190&gt;0, RANK(N2190,(N2190:P2190,Q2190:AE2190)),0)</f>
        <v>1</v>
      </c>
      <c r="E2190" s="7">
        <f>IF(O2190&gt;0,RANK(O2190,(N2190:P2190,Q2190:AE2190)),0)</f>
        <v>2</v>
      </c>
      <c r="F2190" s="7">
        <f>IF(P2190&gt;0,RANK(P2190,(N2190:P2190,Q2190:AE2190)),0)</f>
        <v>0</v>
      </c>
      <c r="G2190" s="1">
        <f t="shared" si="810"/>
        <v>1363</v>
      </c>
      <c r="H2190" s="2">
        <f t="shared" si="811"/>
        <v>5.3463560053345884E-2</v>
      </c>
      <c r="I2190" s="2"/>
      <c r="J2190" s="2">
        <f t="shared" si="812"/>
        <v>0.48768337648074056</v>
      </c>
      <c r="K2190" s="2">
        <f t="shared" si="813"/>
        <v>0.43421981642739466</v>
      </c>
      <c r="L2190" s="2">
        <f t="shared" si="814"/>
        <v>0</v>
      </c>
      <c r="M2190" s="2">
        <f t="shared" si="815"/>
        <v>7.8096807091864784E-2</v>
      </c>
      <c r="N2190" s="59">
        <v>12433</v>
      </c>
      <c r="O2190" s="59">
        <v>11070</v>
      </c>
      <c r="P2190" s="59"/>
      <c r="Q2190" s="111">
        <v>378</v>
      </c>
      <c r="R2190" s="111"/>
      <c r="S2190" s="111"/>
      <c r="T2190" s="59"/>
      <c r="U2190" s="111"/>
      <c r="V2190" s="111"/>
      <c r="W2190" s="111"/>
      <c r="X2190" s="59">
        <v>962</v>
      </c>
      <c r="Y2190" s="59">
        <v>0</v>
      </c>
      <c r="Z2190" s="111">
        <v>651</v>
      </c>
      <c r="AA2190" s="59"/>
      <c r="AB2190" s="59"/>
      <c r="AC2190" s="59"/>
      <c r="AD2190" s="59"/>
      <c r="AE2190" s="59"/>
      <c r="AG2190" s="7">
        <f>IF(Q2190&gt;0,RANK(Q2190,(N2190:P2190,Q2190:AE2190)),0)</f>
        <v>5</v>
      </c>
      <c r="AH2190" s="7">
        <f>IF(R2190&gt;0,RANK(R2190,(N2190:P2190,Q2190:AE2190)),0)</f>
        <v>0</v>
      </c>
      <c r="AI2190" s="7">
        <f>IF(T2190&gt;0,RANK(T2190,(N2190:P2190,Q2190:AE2190)),0)</f>
        <v>0</v>
      </c>
      <c r="AJ2190" s="7">
        <f>IF(S2190&gt;0,RANK(S2190,(N2190:P2190,Q2190:AE2190)),0)</f>
        <v>0</v>
      </c>
      <c r="AK2190" s="2">
        <f t="shared" si="816"/>
        <v>1.4827018121911038E-2</v>
      </c>
      <c r="AL2190" s="2">
        <f t="shared" si="817"/>
        <v>0</v>
      </c>
      <c r="AM2190" s="2">
        <f t="shared" si="818"/>
        <v>0</v>
      </c>
      <c r="AN2190" s="2">
        <f t="shared" si="819"/>
        <v>0</v>
      </c>
      <c r="AP2190" s="6" t="s">
        <v>736</v>
      </c>
      <c r="AQ2190" s="6" t="s">
        <v>1409</v>
      </c>
      <c r="AR2190">
        <v>51</v>
      </c>
      <c r="AT2190" s="97">
        <v>6</v>
      </c>
      <c r="AU2190" s="99">
        <v>25</v>
      </c>
      <c r="AV2190" s="103">
        <f t="shared" si="820"/>
        <v>6025</v>
      </c>
      <c r="AX2190" s="7" t="s">
        <v>1370</v>
      </c>
    </row>
    <row r="2191" spans="1:50" ht="13" hidden="1" customHeight="1" outlineLevel="1">
      <c r="A2191" s="6" t="s">
        <v>484</v>
      </c>
      <c r="B2191" s="6" t="s">
        <v>1409</v>
      </c>
      <c r="C2191" s="1">
        <f t="shared" si="809"/>
        <v>8199</v>
      </c>
      <c r="D2191" s="7">
        <f>IF(N2191&gt;0, RANK(N2191,(N2191:P2191,Q2191:AE2191)),0)</f>
        <v>2</v>
      </c>
      <c r="E2191" s="7">
        <f>IF(O2191&gt;0,RANK(O2191,(N2191:P2191,Q2191:AE2191)),0)</f>
        <v>1</v>
      </c>
      <c r="F2191" s="7">
        <f>IF(P2191&gt;0,RANK(P2191,(N2191:P2191,Q2191:AE2191)),0)</f>
        <v>0</v>
      </c>
      <c r="G2191" s="1">
        <f t="shared" si="810"/>
        <v>1251</v>
      </c>
      <c r="H2191" s="2">
        <f t="shared" si="811"/>
        <v>0.15257958287596049</v>
      </c>
      <c r="I2191" s="2"/>
      <c r="J2191" s="2">
        <f t="shared" si="812"/>
        <v>0.37407000853762656</v>
      </c>
      <c r="K2191" s="2">
        <f t="shared" si="813"/>
        <v>0.52664959141358703</v>
      </c>
      <c r="L2191" s="2">
        <f t="shared" si="814"/>
        <v>0</v>
      </c>
      <c r="M2191" s="2">
        <f t="shared" si="815"/>
        <v>9.9280400048786466E-2</v>
      </c>
      <c r="N2191" s="59">
        <v>3067</v>
      </c>
      <c r="O2191" s="59">
        <v>4318</v>
      </c>
      <c r="P2191" s="59"/>
      <c r="Q2191" s="111">
        <v>238</v>
      </c>
      <c r="R2191" s="111"/>
      <c r="S2191" s="111"/>
      <c r="T2191" s="59"/>
      <c r="U2191" s="111"/>
      <c r="V2191" s="111"/>
      <c r="W2191" s="111"/>
      <c r="X2191" s="59">
        <v>220</v>
      </c>
      <c r="Y2191" s="59">
        <v>0</v>
      </c>
      <c r="Z2191" s="111">
        <v>356</v>
      </c>
      <c r="AA2191" s="59"/>
      <c r="AB2191" s="59"/>
      <c r="AC2191" s="59"/>
      <c r="AD2191" s="59"/>
      <c r="AE2191" s="59"/>
      <c r="AG2191" s="7">
        <f>IF(Q2191&gt;0,RANK(Q2191,(N2191:P2191,Q2191:AE2191)),0)</f>
        <v>4</v>
      </c>
      <c r="AH2191" s="7">
        <f>IF(R2191&gt;0,RANK(R2191,(N2191:P2191,Q2191:AE2191)),0)</f>
        <v>0</v>
      </c>
      <c r="AI2191" s="7">
        <f>IF(T2191&gt;0,RANK(T2191,(N2191:P2191,Q2191:AE2191)),0)</f>
        <v>0</v>
      </c>
      <c r="AJ2191" s="7">
        <f>IF(S2191&gt;0,RANK(S2191,(N2191:P2191,Q2191:AE2191)),0)</f>
        <v>0</v>
      </c>
      <c r="AK2191" s="2">
        <f t="shared" si="816"/>
        <v>2.9027930235394562E-2</v>
      </c>
      <c r="AL2191" s="2">
        <f t="shared" si="817"/>
        <v>0</v>
      </c>
      <c r="AM2191" s="2">
        <f t="shared" si="818"/>
        <v>0</v>
      </c>
      <c r="AN2191" s="2">
        <f t="shared" si="819"/>
        <v>0</v>
      </c>
      <c r="AP2191" s="6" t="s">
        <v>484</v>
      </c>
      <c r="AQ2191" s="6" t="s">
        <v>1409</v>
      </c>
      <c r="AR2191">
        <v>25</v>
      </c>
      <c r="AT2191" s="97">
        <v>6</v>
      </c>
      <c r="AU2191" s="99">
        <v>27</v>
      </c>
      <c r="AV2191" s="103">
        <f t="shared" si="820"/>
        <v>6027</v>
      </c>
      <c r="AX2191" s="7" t="s">
        <v>1370</v>
      </c>
    </row>
    <row r="2192" spans="1:50" ht="13" hidden="1" customHeight="1" outlineLevel="1">
      <c r="A2192" s="6" t="s">
        <v>1043</v>
      </c>
      <c r="B2192" s="6" t="s">
        <v>1409</v>
      </c>
      <c r="C2192" s="1">
        <f t="shared" si="809"/>
        <v>175334</v>
      </c>
      <c r="D2192" s="7">
        <f>IF(N2192&gt;0, RANK(N2192,(N2192:P2192,Q2192:AE2192)),0)</f>
        <v>2</v>
      </c>
      <c r="E2192" s="7">
        <f>IF(O2192&gt;0,RANK(O2192,(N2192:P2192,Q2192:AE2192)),0)</f>
        <v>1</v>
      </c>
      <c r="F2192" s="7">
        <f>IF(P2192&gt;0,RANK(P2192,(N2192:P2192,Q2192:AE2192)),0)</f>
        <v>0</v>
      </c>
      <c r="G2192" s="1">
        <f t="shared" si="810"/>
        <v>31822</v>
      </c>
      <c r="H2192" s="2">
        <f t="shared" si="811"/>
        <v>0.18149360648818827</v>
      </c>
      <c r="I2192" s="2"/>
      <c r="J2192" s="2">
        <f t="shared" si="812"/>
        <v>0.36308417078262062</v>
      </c>
      <c r="K2192" s="2">
        <f t="shared" si="813"/>
        <v>0.5445777772708088</v>
      </c>
      <c r="L2192" s="2">
        <f t="shared" si="814"/>
        <v>0</v>
      </c>
      <c r="M2192" s="2">
        <f t="shared" si="815"/>
        <v>9.2338051946570521E-2</v>
      </c>
      <c r="N2192" s="59">
        <v>63661</v>
      </c>
      <c r="O2192" s="59">
        <v>95483</v>
      </c>
      <c r="P2192" s="59"/>
      <c r="Q2192" s="111">
        <v>4258</v>
      </c>
      <c r="R2192" s="111"/>
      <c r="S2192" s="111"/>
      <c r="T2192" s="59"/>
      <c r="U2192" s="111"/>
      <c r="V2192" s="111"/>
      <c r="W2192" s="111"/>
      <c r="X2192" s="59">
        <v>5640</v>
      </c>
      <c r="Y2192" s="59">
        <v>3</v>
      </c>
      <c r="Z2192" s="111">
        <v>6289</v>
      </c>
      <c r="AA2192" s="59"/>
      <c r="AB2192" s="59"/>
      <c r="AC2192" s="59"/>
      <c r="AD2192" s="59"/>
      <c r="AE2192" s="59"/>
      <c r="AG2192" s="7">
        <f>IF(Q2192&gt;0,RANK(Q2192,(N2192:P2192,Q2192:AE2192)),0)</f>
        <v>5</v>
      </c>
      <c r="AH2192" s="7">
        <f>IF(R2192&gt;0,RANK(R2192,(N2192:P2192,Q2192:AE2192)),0)</f>
        <v>0</v>
      </c>
      <c r="AI2192" s="7">
        <f>IF(T2192&gt;0,RANK(T2192,(N2192:P2192,Q2192:AE2192)),0)</f>
        <v>0</v>
      </c>
      <c r="AJ2192" s="7">
        <f>IF(S2192&gt;0,RANK(S2192,(N2192:P2192,Q2192:AE2192)),0)</f>
        <v>0</v>
      </c>
      <c r="AK2192" s="2">
        <f t="shared" si="816"/>
        <v>2.4285078763959071E-2</v>
      </c>
      <c r="AL2192" s="2">
        <f t="shared" si="817"/>
        <v>0</v>
      </c>
      <c r="AM2192" s="2">
        <f t="shared" si="818"/>
        <v>0</v>
      </c>
      <c r="AN2192" s="2">
        <f t="shared" si="819"/>
        <v>0</v>
      </c>
      <c r="AP2192" s="6" t="s">
        <v>1043</v>
      </c>
      <c r="AQ2192" s="6" t="s">
        <v>1409</v>
      </c>
      <c r="AR2192">
        <v>0</v>
      </c>
      <c r="AT2192" s="97">
        <v>6</v>
      </c>
      <c r="AU2192" s="99">
        <v>29</v>
      </c>
      <c r="AV2192" s="103">
        <f t="shared" si="820"/>
        <v>6029</v>
      </c>
      <c r="AX2192" s="7" t="s">
        <v>1370</v>
      </c>
    </row>
    <row r="2193" spans="1:50" ht="13" hidden="1" customHeight="1" outlineLevel="1">
      <c r="A2193" s="6" t="s">
        <v>1266</v>
      </c>
      <c r="B2193" s="6" t="s">
        <v>1409</v>
      </c>
      <c r="C2193" s="1">
        <f t="shared" si="809"/>
        <v>24091</v>
      </c>
      <c r="D2193" s="7">
        <f>IF(N2193&gt;0, RANK(N2193,(N2193:P2193,Q2193:AE2193)),0)</f>
        <v>2</v>
      </c>
      <c r="E2193" s="7">
        <f>IF(O2193&gt;0,RANK(O2193,(N2193:P2193,Q2193:AE2193)),0)</f>
        <v>1</v>
      </c>
      <c r="F2193" s="7">
        <f>IF(P2193&gt;0,RANK(P2193,(N2193:P2193,Q2193:AE2193)),0)</f>
        <v>0</v>
      </c>
      <c r="G2193" s="1">
        <f t="shared" si="810"/>
        <v>2310</v>
      </c>
      <c r="H2193" s="2">
        <f t="shared" si="811"/>
        <v>9.588643061724296E-2</v>
      </c>
      <c r="I2193" s="2"/>
      <c r="J2193" s="2">
        <f t="shared" si="812"/>
        <v>0.40699846415673901</v>
      </c>
      <c r="K2193" s="2">
        <f t="shared" si="813"/>
        <v>0.50288489477398202</v>
      </c>
      <c r="L2193" s="2">
        <f t="shared" si="814"/>
        <v>0</v>
      </c>
      <c r="M2193" s="2">
        <f t="shared" si="815"/>
        <v>9.0116641069278969E-2</v>
      </c>
      <c r="N2193" s="59">
        <v>9805</v>
      </c>
      <c r="O2193" s="59">
        <v>12115</v>
      </c>
      <c r="P2193" s="59"/>
      <c r="Q2193" s="111">
        <v>410</v>
      </c>
      <c r="R2193" s="111"/>
      <c r="S2193" s="111"/>
      <c r="T2193" s="59"/>
      <c r="U2193" s="111"/>
      <c r="V2193" s="111"/>
      <c r="W2193" s="111"/>
      <c r="X2193" s="59">
        <v>901</v>
      </c>
      <c r="Y2193" s="59">
        <v>0</v>
      </c>
      <c r="Z2193" s="111">
        <v>860</v>
      </c>
      <c r="AA2193" s="59"/>
      <c r="AB2193" s="59"/>
      <c r="AC2193" s="59"/>
      <c r="AD2193" s="59"/>
      <c r="AE2193" s="59"/>
      <c r="AG2193" s="7">
        <f>IF(Q2193&gt;0,RANK(Q2193,(N2193:P2193,Q2193:AE2193)),0)</f>
        <v>5</v>
      </c>
      <c r="AH2193" s="7">
        <f>IF(R2193&gt;0,RANK(R2193,(N2193:P2193,Q2193:AE2193)),0)</f>
        <v>0</v>
      </c>
      <c r="AI2193" s="7">
        <f>IF(T2193&gt;0,RANK(T2193,(N2193:P2193,Q2193:AE2193)),0)</f>
        <v>0</v>
      </c>
      <c r="AJ2193" s="7">
        <f>IF(S2193&gt;0,RANK(S2193,(N2193:P2193,Q2193:AE2193)),0)</f>
        <v>0</v>
      </c>
      <c r="AK2193" s="2">
        <f t="shared" si="816"/>
        <v>1.7018803702627538E-2</v>
      </c>
      <c r="AL2193" s="2">
        <f t="shared" si="817"/>
        <v>0</v>
      </c>
      <c r="AM2193" s="2">
        <f t="shared" si="818"/>
        <v>0</v>
      </c>
      <c r="AN2193" s="2">
        <f t="shared" si="819"/>
        <v>0</v>
      </c>
      <c r="AP2193" s="6" t="s">
        <v>1266</v>
      </c>
      <c r="AQ2193" s="6" t="s">
        <v>1409</v>
      </c>
      <c r="AR2193">
        <v>20</v>
      </c>
      <c r="AT2193" s="97">
        <v>6</v>
      </c>
      <c r="AU2193" s="99">
        <v>31</v>
      </c>
      <c r="AV2193" s="103">
        <f t="shared" si="820"/>
        <v>6031</v>
      </c>
      <c r="AX2193" s="7" t="s">
        <v>1370</v>
      </c>
    </row>
    <row r="2194" spans="1:50" ht="13" hidden="1" customHeight="1" outlineLevel="1">
      <c r="A2194" s="6" t="s">
        <v>1267</v>
      </c>
      <c r="B2194" s="6" t="s">
        <v>1409</v>
      </c>
      <c r="C2194" s="1">
        <f t="shared" si="809"/>
        <v>23106</v>
      </c>
      <c r="D2194" s="7">
        <f>IF(N2194&gt;0, RANK(N2194,(N2194:P2194,Q2194:AE2194)),0)</f>
        <v>1</v>
      </c>
      <c r="E2194" s="7">
        <f>IF(O2194&gt;0,RANK(O2194,(N2194:P2194,Q2194:AE2194)),0)</f>
        <v>2</v>
      </c>
      <c r="F2194" s="7">
        <f>IF(P2194&gt;0,RANK(P2194,(N2194:P2194,Q2194:AE2194)),0)</f>
        <v>0</v>
      </c>
      <c r="G2194" s="1">
        <f t="shared" si="810"/>
        <v>4636</v>
      </c>
      <c r="H2194" s="2">
        <f t="shared" si="811"/>
        <v>0.20064052627023285</v>
      </c>
      <c r="I2194" s="2"/>
      <c r="J2194" s="2">
        <f t="shared" si="812"/>
        <v>0.55102570760841341</v>
      </c>
      <c r="K2194" s="2">
        <f t="shared" si="813"/>
        <v>0.35038518133818058</v>
      </c>
      <c r="L2194" s="2">
        <f t="shared" si="814"/>
        <v>0</v>
      </c>
      <c r="M2194" s="2">
        <f t="shared" si="815"/>
        <v>9.8589111053406009E-2</v>
      </c>
      <c r="N2194" s="59">
        <v>12732</v>
      </c>
      <c r="O2194" s="59">
        <v>8096</v>
      </c>
      <c r="P2194" s="59"/>
      <c r="Q2194" s="111">
        <v>641</v>
      </c>
      <c r="R2194" s="111"/>
      <c r="S2194" s="111"/>
      <c r="T2194" s="59"/>
      <c r="U2194" s="111"/>
      <c r="V2194" s="111"/>
      <c r="W2194" s="111"/>
      <c r="X2194" s="59">
        <v>721</v>
      </c>
      <c r="Y2194" s="59">
        <v>0</v>
      </c>
      <c r="Z2194" s="111">
        <v>916</v>
      </c>
      <c r="AA2194" s="59"/>
      <c r="AB2194" s="59"/>
      <c r="AC2194" s="59"/>
      <c r="AD2194" s="59"/>
      <c r="AE2194" s="59"/>
      <c r="AG2194" s="7">
        <f>IF(Q2194&gt;0,RANK(Q2194,(N2194:P2194,Q2194:AE2194)),0)</f>
        <v>5</v>
      </c>
      <c r="AH2194" s="7">
        <f>IF(R2194&gt;0,RANK(R2194,(N2194:P2194,Q2194:AE2194)),0)</f>
        <v>0</v>
      </c>
      <c r="AI2194" s="7">
        <f>IF(T2194&gt;0,RANK(T2194,(N2194:P2194,Q2194:AE2194)),0)</f>
        <v>0</v>
      </c>
      <c r="AJ2194" s="7">
        <f>IF(S2194&gt;0,RANK(S2194,(N2194:P2194,Q2194:AE2194)),0)</f>
        <v>0</v>
      </c>
      <c r="AK2194" s="2">
        <f t="shared" si="816"/>
        <v>2.774171210940881E-2</v>
      </c>
      <c r="AL2194" s="2">
        <f t="shared" si="817"/>
        <v>0</v>
      </c>
      <c r="AM2194" s="2">
        <f t="shared" si="818"/>
        <v>0</v>
      </c>
      <c r="AN2194" s="2">
        <f t="shared" si="819"/>
        <v>0</v>
      </c>
      <c r="AP2194" s="6" t="s">
        <v>1267</v>
      </c>
      <c r="AQ2194" s="6" t="s">
        <v>1409</v>
      </c>
      <c r="AR2194">
        <v>1</v>
      </c>
      <c r="AT2194" s="97">
        <v>6</v>
      </c>
      <c r="AU2194" s="99">
        <v>33</v>
      </c>
      <c r="AV2194" s="103">
        <f t="shared" si="820"/>
        <v>6033</v>
      </c>
      <c r="AX2194" s="7" t="s">
        <v>1370</v>
      </c>
    </row>
    <row r="2195" spans="1:50" ht="13" hidden="1" customHeight="1" outlineLevel="1">
      <c r="A2195" s="6" t="s">
        <v>102</v>
      </c>
      <c r="B2195" s="6" t="s">
        <v>1409</v>
      </c>
      <c r="C2195" s="1">
        <f t="shared" si="809"/>
        <v>9916</v>
      </c>
      <c r="D2195" s="7">
        <f>IF(N2195&gt;0, RANK(N2195,(N2195:P2195,Q2195:AE2195)),0)</f>
        <v>2</v>
      </c>
      <c r="E2195" s="7">
        <f>IF(O2195&gt;0,RANK(O2195,(N2195:P2195,Q2195:AE2195)),0)</f>
        <v>1</v>
      </c>
      <c r="F2195" s="7">
        <f>IF(P2195&gt;0,RANK(P2195,(N2195:P2195,Q2195:AE2195)),0)</f>
        <v>0</v>
      </c>
      <c r="G2195" s="1">
        <f t="shared" si="810"/>
        <v>719</v>
      </c>
      <c r="H2195" s="2">
        <f t="shared" si="811"/>
        <v>7.2509076240419523E-2</v>
      </c>
      <c r="I2195" s="2"/>
      <c r="J2195" s="2">
        <f t="shared" si="812"/>
        <v>0.40389269866881805</v>
      </c>
      <c r="K2195" s="2">
        <f t="shared" si="813"/>
        <v>0.47640177490923757</v>
      </c>
      <c r="L2195" s="2">
        <f t="shared" si="814"/>
        <v>0</v>
      </c>
      <c r="M2195" s="2">
        <f t="shared" si="815"/>
        <v>0.11970552642194437</v>
      </c>
      <c r="N2195" s="59">
        <v>4005</v>
      </c>
      <c r="O2195" s="59">
        <v>4724</v>
      </c>
      <c r="P2195" s="59"/>
      <c r="Q2195" s="111">
        <v>307</v>
      </c>
      <c r="R2195" s="111"/>
      <c r="S2195" s="111"/>
      <c r="T2195" s="59"/>
      <c r="U2195" s="111"/>
      <c r="V2195" s="111"/>
      <c r="W2195" s="111"/>
      <c r="X2195" s="59">
        <v>326</v>
      </c>
      <c r="Y2195" s="59">
        <v>0</v>
      </c>
      <c r="Z2195" s="111">
        <v>554</v>
      </c>
      <c r="AA2195" s="59"/>
      <c r="AB2195" s="59"/>
      <c r="AC2195" s="59"/>
      <c r="AD2195" s="59"/>
      <c r="AE2195" s="59"/>
      <c r="AG2195" s="7">
        <f>IF(Q2195&gt;0,RANK(Q2195,(N2195:P2195,Q2195:AE2195)),0)</f>
        <v>5</v>
      </c>
      <c r="AH2195" s="7">
        <f>IF(R2195&gt;0,RANK(R2195,(N2195:P2195,Q2195:AE2195)),0)</f>
        <v>0</v>
      </c>
      <c r="AI2195" s="7">
        <f>IF(T2195&gt;0,RANK(T2195,(N2195:P2195,Q2195:AE2195)),0)</f>
        <v>0</v>
      </c>
      <c r="AJ2195" s="7">
        <f>IF(S2195&gt;0,RANK(S2195,(N2195:P2195,Q2195:AE2195)),0)</f>
        <v>0</v>
      </c>
      <c r="AK2195" s="2">
        <f t="shared" si="816"/>
        <v>3.0960064542154095E-2</v>
      </c>
      <c r="AL2195" s="2">
        <f t="shared" si="817"/>
        <v>0</v>
      </c>
      <c r="AM2195" s="2">
        <f t="shared" si="818"/>
        <v>0</v>
      </c>
      <c r="AN2195" s="2">
        <f t="shared" si="819"/>
        <v>0</v>
      </c>
      <c r="AP2195" s="6" t="s">
        <v>102</v>
      </c>
      <c r="AQ2195" s="6" t="s">
        <v>1409</v>
      </c>
      <c r="AR2195">
        <v>4</v>
      </c>
      <c r="AT2195" s="97">
        <v>6</v>
      </c>
      <c r="AU2195" s="99">
        <v>35</v>
      </c>
      <c r="AV2195" s="103">
        <f t="shared" si="820"/>
        <v>6035</v>
      </c>
      <c r="AX2195" s="7" t="s">
        <v>1370</v>
      </c>
    </row>
    <row r="2196" spans="1:50" ht="13" hidden="1" customHeight="1" outlineLevel="1">
      <c r="A2196" s="6" t="s">
        <v>441</v>
      </c>
      <c r="B2196" s="6" t="s">
        <v>1409</v>
      </c>
      <c r="C2196" s="1">
        <f t="shared" si="809"/>
        <v>2643495</v>
      </c>
      <c r="D2196" s="7">
        <f>IF(N2196&gt;0, RANK(N2196,(N2196:P2196,Q2196:AE2196)),0)</f>
        <v>1</v>
      </c>
      <c r="E2196" s="7">
        <f>IF(O2196&gt;0,RANK(O2196,(N2196:P2196,Q2196:AE2196)),0)</f>
        <v>2</v>
      </c>
      <c r="F2196" s="7">
        <f>IF(P2196&gt;0,RANK(P2196,(N2196:P2196,Q2196:AE2196)),0)</f>
        <v>0</v>
      </c>
      <c r="G2196" s="1">
        <f t="shared" si="810"/>
        <v>652567</v>
      </c>
      <c r="H2196" s="2">
        <f t="shared" si="811"/>
        <v>0.24685766381249066</v>
      </c>
      <c r="I2196" s="2"/>
      <c r="J2196" s="2">
        <f t="shared" si="812"/>
        <v>0.58718590351031497</v>
      </c>
      <c r="K2196" s="2">
        <f t="shared" si="813"/>
        <v>0.34032823969782428</v>
      </c>
      <c r="L2196" s="2">
        <f t="shared" si="814"/>
        <v>0</v>
      </c>
      <c r="M2196" s="2">
        <f t="shared" si="815"/>
        <v>7.2485856791860759E-2</v>
      </c>
      <c r="N2196" s="59">
        <v>1552223</v>
      </c>
      <c r="O2196" s="59">
        <v>899656</v>
      </c>
      <c r="P2196" s="59"/>
      <c r="Q2196" s="111">
        <v>52123</v>
      </c>
      <c r="R2196" s="111"/>
      <c r="S2196" s="111"/>
      <c r="T2196" s="59"/>
      <c r="U2196" s="111"/>
      <c r="V2196" s="111"/>
      <c r="W2196" s="111"/>
      <c r="X2196" s="59">
        <v>84093</v>
      </c>
      <c r="Y2196" s="59">
        <v>20</v>
      </c>
      <c r="Z2196" s="111">
        <v>55380</v>
      </c>
      <c r="AA2196" s="59"/>
      <c r="AB2196" s="59"/>
      <c r="AC2196" s="59"/>
      <c r="AD2196" s="59"/>
      <c r="AE2196" s="59"/>
      <c r="AG2196" s="7">
        <f>IF(Q2196&gt;0,RANK(Q2196,(N2196:P2196,Q2196:AE2196)),0)</f>
        <v>5</v>
      </c>
      <c r="AH2196" s="7">
        <f>IF(R2196&gt;0,RANK(R2196,(N2196:P2196,Q2196:AE2196)),0)</f>
        <v>0</v>
      </c>
      <c r="AI2196" s="7">
        <f>IF(T2196&gt;0,RANK(T2196,(N2196:P2196,Q2196:AE2196)),0)</f>
        <v>0</v>
      </c>
      <c r="AJ2196" s="7">
        <f>IF(S2196&gt;0,RANK(S2196,(N2196:P2196,Q2196:AE2196)),0)</f>
        <v>0</v>
      </c>
      <c r="AK2196" s="2">
        <f t="shared" si="816"/>
        <v>1.9717457381232043E-2</v>
      </c>
      <c r="AL2196" s="2">
        <f t="shared" si="817"/>
        <v>0</v>
      </c>
      <c r="AM2196" s="2">
        <f t="shared" si="818"/>
        <v>0</v>
      </c>
      <c r="AN2196" s="2">
        <f t="shared" si="819"/>
        <v>0</v>
      </c>
      <c r="AP2196" s="6" t="s">
        <v>441</v>
      </c>
      <c r="AQ2196" s="6" t="s">
        <v>1409</v>
      </c>
      <c r="AR2196">
        <v>0</v>
      </c>
      <c r="AT2196" s="97">
        <v>6</v>
      </c>
      <c r="AU2196" s="99">
        <v>37</v>
      </c>
      <c r="AV2196" s="103">
        <f t="shared" si="820"/>
        <v>6037</v>
      </c>
      <c r="AX2196" s="7" t="s">
        <v>1370</v>
      </c>
    </row>
    <row r="2197" spans="1:50" ht="13" hidden="1" customHeight="1" outlineLevel="1">
      <c r="A2197" s="6" t="s">
        <v>725</v>
      </c>
      <c r="B2197" s="6" t="s">
        <v>1409</v>
      </c>
      <c r="C2197" s="1">
        <f t="shared" si="809"/>
        <v>29360</v>
      </c>
      <c r="D2197" s="7">
        <f>IF(N2197&gt;0, RANK(N2197,(N2197:P2197,Q2197:AE2197)),0)</f>
        <v>2</v>
      </c>
      <c r="E2197" s="7">
        <f>IF(O2197&gt;0,RANK(O2197,(N2197:P2197,Q2197:AE2197)),0)</f>
        <v>1</v>
      </c>
      <c r="F2197" s="7">
        <f>IF(P2197&gt;0,RANK(P2197,(N2197:P2197,Q2197:AE2197)),0)</f>
        <v>0</v>
      </c>
      <c r="G2197" s="1">
        <f t="shared" si="810"/>
        <v>3627</v>
      </c>
      <c r="H2197" s="2">
        <f t="shared" si="811"/>
        <v>0.12353542234332425</v>
      </c>
      <c r="I2197" s="2"/>
      <c r="J2197" s="2">
        <f t="shared" si="812"/>
        <v>0.3978882833787466</v>
      </c>
      <c r="K2197" s="2">
        <f t="shared" si="813"/>
        <v>0.52142370572207086</v>
      </c>
      <c r="L2197" s="2">
        <f t="shared" si="814"/>
        <v>0</v>
      </c>
      <c r="M2197" s="2">
        <f t="shared" si="815"/>
        <v>8.0688010899182538E-2</v>
      </c>
      <c r="N2197" s="59">
        <v>11682</v>
      </c>
      <c r="O2197" s="59">
        <v>15309</v>
      </c>
      <c r="P2197" s="59"/>
      <c r="Q2197" s="111">
        <v>441</v>
      </c>
      <c r="R2197" s="111"/>
      <c r="S2197" s="111"/>
      <c r="T2197" s="59"/>
      <c r="U2197" s="111"/>
      <c r="V2197" s="111"/>
      <c r="W2197" s="111"/>
      <c r="X2197" s="59">
        <v>862</v>
      </c>
      <c r="Y2197" s="59">
        <v>0</v>
      </c>
      <c r="Z2197" s="111">
        <v>1066</v>
      </c>
      <c r="AA2197" s="59"/>
      <c r="AB2197" s="59"/>
      <c r="AC2197" s="59"/>
      <c r="AD2197" s="59"/>
      <c r="AE2197" s="59"/>
      <c r="AG2197" s="7">
        <f>IF(Q2197&gt;0,RANK(Q2197,(N2197:P2197,Q2197:AE2197)),0)</f>
        <v>5</v>
      </c>
      <c r="AH2197" s="7">
        <f>IF(R2197&gt;0,RANK(R2197,(N2197:P2197,Q2197:AE2197)),0)</f>
        <v>0</v>
      </c>
      <c r="AI2197" s="7">
        <f>IF(T2197&gt;0,RANK(T2197,(N2197:P2197,Q2197:AE2197)),0)</f>
        <v>0</v>
      </c>
      <c r="AJ2197" s="7">
        <f>IF(S2197&gt;0,RANK(S2197,(N2197:P2197,Q2197:AE2197)),0)</f>
        <v>0</v>
      </c>
      <c r="AK2197" s="2">
        <f t="shared" si="816"/>
        <v>1.5020435967302452E-2</v>
      </c>
      <c r="AL2197" s="2">
        <f t="shared" si="817"/>
        <v>0</v>
      </c>
      <c r="AM2197" s="2">
        <f t="shared" si="818"/>
        <v>0</v>
      </c>
      <c r="AN2197" s="2">
        <f t="shared" si="819"/>
        <v>0</v>
      </c>
      <c r="AP2197" s="6" t="s">
        <v>725</v>
      </c>
      <c r="AQ2197" s="6" t="s">
        <v>1409</v>
      </c>
      <c r="AR2197">
        <v>0</v>
      </c>
      <c r="AT2197" s="97">
        <v>6</v>
      </c>
      <c r="AU2197" s="99">
        <v>39</v>
      </c>
      <c r="AV2197" s="103">
        <f t="shared" si="820"/>
        <v>6039</v>
      </c>
      <c r="AX2197" s="7" t="s">
        <v>1370</v>
      </c>
    </row>
    <row r="2198" spans="1:50" ht="13" hidden="1" customHeight="1" outlineLevel="1">
      <c r="A2198" s="6" t="s">
        <v>1788</v>
      </c>
      <c r="B2198" s="6" t="s">
        <v>1409</v>
      </c>
      <c r="C2198" s="1">
        <f t="shared" si="809"/>
        <v>129401</v>
      </c>
      <c r="D2198" s="7">
        <f>IF(N2198&gt;0, RANK(N2198,(N2198:P2198,Q2198:AE2198)),0)</f>
        <v>1</v>
      </c>
      <c r="E2198" s="7">
        <f>IF(O2198&gt;0,RANK(O2198,(N2198:P2198,Q2198:AE2198)),0)</f>
        <v>2</v>
      </c>
      <c r="F2198" s="7">
        <f>IF(P2198&gt;0,RANK(P2198,(N2198:P2198,Q2198:AE2198)),0)</f>
        <v>0</v>
      </c>
      <c r="G2198" s="1">
        <f t="shared" si="810"/>
        <v>60359</v>
      </c>
      <c r="H2198" s="2">
        <f t="shared" si="811"/>
        <v>0.46644925464254527</v>
      </c>
      <c r="I2198" s="2"/>
      <c r="J2198" s="2">
        <f t="shared" si="812"/>
        <v>0.71255245322679117</v>
      </c>
      <c r="K2198" s="2">
        <f t="shared" si="813"/>
        <v>0.24610319858424587</v>
      </c>
      <c r="L2198" s="2">
        <f t="shared" si="814"/>
        <v>0</v>
      </c>
      <c r="M2198" s="2">
        <f t="shared" si="815"/>
        <v>4.1344348188962959E-2</v>
      </c>
      <c r="N2198" s="59">
        <v>92205</v>
      </c>
      <c r="O2198" s="59">
        <v>31846</v>
      </c>
      <c r="P2198" s="59"/>
      <c r="Q2198" s="111">
        <v>2328</v>
      </c>
      <c r="R2198" s="111"/>
      <c r="S2198" s="111"/>
      <c r="T2198" s="59"/>
      <c r="U2198" s="111"/>
      <c r="V2198" s="111"/>
      <c r="W2198" s="111"/>
      <c r="X2198" s="59">
        <v>1880</v>
      </c>
      <c r="Y2198" s="59">
        <v>0</v>
      </c>
      <c r="Z2198" s="111">
        <v>1142</v>
      </c>
      <c r="AA2198" s="59"/>
      <c r="AB2198" s="59"/>
      <c r="AC2198" s="59"/>
      <c r="AD2198" s="59"/>
      <c r="AE2198" s="59"/>
      <c r="AG2198" s="7">
        <f>IF(Q2198&gt;0,RANK(Q2198,(N2198:P2198,Q2198:AE2198)),0)</f>
        <v>3</v>
      </c>
      <c r="AH2198" s="7">
        <f>IF(R2198&gt;0,RANK(R2198,(N2198:P2198,Q2198:AE2198)),0)</f>
        <v>0</v>
      </c>
      <c r="AI2198" s="7">
        <f>IF(T2198&gt;0,RANK(T2198,(N2198:P2198,Q2198:AE2198)),0)</f>
        <v>0</v>
      </c>
      <c r="AJ2198" s="7">
        <f>IF(S2198&gt;0,RANK(S2198,(N2198:P2198,Q2198:AE2198)),0)</f>
        <v>0</v>
      </c>
      <c r="AK2198" s="2">
        <f t="shared" si="816"/>
        <v>1.7990587398860905E-2</v>
      </c>
      <c r="AL2198" s="2">
        <f t="shared" si="817"/>
        <v>0</v>
      </c>
      <c r="AM2198" s="2">
        <f t="shared" si="818"/>
        <v>0</v>
      </c>
      <c r="AN2198" s="2">
        <f t="shared" si="819"/>
        <v>0</v>
      </c>
      <c r="AP2198" s="6" t="s">
        <v>1788</v>
      </c>
      <c r="AQ2198" s="6" t="s">
        <v>1409</v>
      </c>
      <c r="AR2198">
        <v>6</v>
      </c>
      <c r="AT2198" s="97">
        <v>6</v>
      </c>
      <c r="AU2198" s="99">
        <v>41</v>
      </c>
      <c r="AV2198" s="103">
        <f t="shared" si="820"/>
        <v>6041</v>
      </c>
      <c r="AX2198" s="7" t="s">
        <v>1370</v>
      </c>
    </row>
    <row r="2199" spans="1:50" ht="13" hidden="1" customHeight="1" outlineLevel="1">
      <c r="A2199" s="6" t="s">
        <v>165</v>
      </c>
      <c r="B2199" s="6" t="s">
        <v>1409</v>
      </c>
      <c r="C2199" s="1">
        <f t="shared" si="809"/>
        <v>8112</v>
      </c>
      <c r="D2199" s="7">
        <f>IF(N2199&gt;0, RANK(N2199,(N2199:P2199,Q2199:AE2199)),0)</f>
        <v>1</v>
      </c>
      <c r="E2199" s="7">
        <f>IF(O2199&gt;0,RANK(O2199,(N2199:P2199,Q2199:AE2199)),0)</f>
        <v>2</v>
      </c>
      <c r="F2199" s="7">
        <f>IF(P2199&gt;0,RANK(P2199,(N2199:P2199,Q2199:AE2199)),0)</f>
        <v>0</v>
      </c>
      <c r="G2199" s="1">
        <f t="shared" si="810"/>
        <v>113</v>
      </c>
      <c r="H2199" s="2">
        <f t="shared" si="811"/>
        <v>1.3929980276134122E-2</v>
      </c>
      <c r="I2199" s="2"/>
      <c r="J2199" s="2">
        <f t="shared" si="812"/>
        <v>0.45377218934911245</v>
      </c>
      <c r="K2199" s="2">
        <f t="shared" si="813"/>
        <v>0.43984220907297833</v>
      </c>
      <c r="L2199" s="2">
        <f t="shared" si="814"/>
        <v>0</v>
      </c>
      <c r="M2199" s="2">
        <f t="shared" si="815"/>
        <v>0.10638560157790922</v>
      </c>
      <c r="N2199" s="59">
        <v>3681</v>
      </c>
      <c r="O2199" s="59">
        <v>3568</v>
      </c>
      <c r="P2199" s="59"/>
      <c r="Q2199" s="111">
        <v>201</v>
      </c>
      <c r="R2199" s="111"/>
      <c r="S2199" s="111"/>
      <c r="T2199" s="59"/>
      <c r="U2199" s="111"/>
      <c r="V2199" s="111"/>
      <c r="W2199" s="111"/>
      <c r="X2199" s="59">
        <v>251</v>
      </c>
      <c r="Y2199" s="59">
        <v>0</v>
      </c>
      <c r="Z2199" s="111">
        <v>411</v>
      </c>
      <c r="AA2199" s="59"/>
      <c r="AB2199" s="59"/>
      <c r="AC2199" s="59"/>
      <c r="AD2199" s="59"/>
      <c r="AE2199" s="59"/>
      <c r="AG2199" s="7">
        <f>IF(Q2199&gt;0,RANK(Q2199,(N2199:P2199,Q2199:AE2199)),0)</f>
        <v>5</v>
      </c>
      <c r="AH2199" s="7">
        <f>IF(R2199&gt;0,RANK(R2199,(N2199:P2199,Q2199:AE2199)),0)</f>
        <v>0</v>
      </c>
      <c r="AI2199" s="7">
        <f>IF(T2199&gt;0,RANK(T2199,(N2199:P2199,Q2199:AE2199)),0)</f>
        <v>0</v>
      </c>
      <c r="AJ2199" s="7">
        <f>IF(S2199&gt;0,RANK(S2199,(N2199:P2199,Q2199:AE2199)),0)</f>
        <v>0</v>
      </c>
      <c r="AK2199" s="2">
        <f t="shared" si="816"/>
        <v>2.4778106508875741E-2</v>
      </c>
      <c r="AL2199" s="2">
        <f t="shared" si="817"/>
        <v>0</v>
      </c>
      <c r="AM2199" s="2">
        <f t="shared" si="818"/>
        <v>0</v>
      </c>
      <c r="AN2199" s="2">
        <f t="shared" si="819"/>
        <v>0</v>
      </c>
      <c r="AP2199" s="6" t="s">
        <v>165</v>
      </c>
      <c r="AQ2199" s="6" t="s">
        <v>1409</v>
      </c>
      <c r="AR2199">
        <v>19</v>
      </c>
      <c r="AT2199" s="97">
        <v>6</v>
      </c>
      <c r="AU2199" s="99">
        <v>43</v>
      </c>
      <c r="AV2199" s="103">
        <f t="shared" si="820"/>
        <v>6043</v>
      </c>
      <c r="AX2199" s="7" t="s">
        <v>1370</v>
      </c>
    </row>
    <row r="2200" spans="1:50" ht="13" hidden="1" customHeight="1" outlineLevel="1">
      <c r="A2200" s="6" t="s">
        <v>1549</v>
      </c>
      <c r="B2200" s="6" t="s">
        <v>1409</v>
      </c>
      <c r="C2200" s="1">
        <f t="shared" si="809"/>
        <v>36310</v>
      </c>
      <c r="D2200" s="7">
        <f>IF(N2200&gt;0, RANK(N2200,(N2200:P2200,Q2200:AE2200)),0)</f>
        <v>1</v>
      </c>
      <c r="E2200" s="7">
        <f>IF(O2200&gt;0,RANK(O2200,(N2200:P2200,Q2200:AE2200)),0)</f>
        <v>2</v>
      </c>
      <c r="F2200" s="7">
        <f>IF(P2200&gt;0,RANK(P2200,(N2200:P2200,Q2200:AE2200)),0)</f>
        <v>0</v>
      </c>
      <c r="G2200" s="1">
        <f t="shared" si="810"/>
        <v>11007</v>
      </c>
      <c r="H2200" s="2">
        <f t="shared" si="811"/>
        <v>0.3031396309556596</v>
      </c>
      <c r="I2200" s="2"/>
      <c r="J2200" s="2">
        <f t="shared" si="812"/>
        <v>0.60589369319746622</v>
      </c>
      <c r="K2200" s="2">
        <f t="shared" si="813"/>
        <v>0.30275406224180668</v>
      </c>
      <c r="L2200" s="2">
        <f t="shared" si="814"/>
        <v>0</v>
      </c>
      <c r="M2200" s="2">
        <f t="shared" si="815"/>
        <v>9.1352244560727103E-2</v>
      </c>
      <c r="N2200" s="59">
        <v>22000</v>
      </c>
      <c r="O2200" s="59">
        <v>10993</v>
      </c>
      <c r="P2200" s="59"/>
      <c r="Q2200" s="111">
        <v>988</v>
      </c>
      <c r="R2200" s="111"/>
      <c r="S2200" s="111"/>
      <c r="T2200" s="59"/>
      <c r="U2200" s="111"/>
      <c r="V2200" s="111"/>
      <c r="W2200" s="111"/>
      <c r="X2200" s="59">
        <v>1290</v>
      </c>
      <c r="Y2200" s="59">
        <v>0</v>
      </c>
      <c r="Z2200" s="111">
        <v>1039</v>
      </c>
      <c r="AA2200" s="59"/>
      <c r="AB2200" s="59"/>
      <c r="AC2200" s="59"/>
      <c r="AD2200" s="59"/>
      <c r="AE2200" s="59"/>
      <c r="AG2200" s="7">
        <f>IF(Q2200&gt;0,RANK(Q2200,(N2200:P2200,Q2200:AE2200)),0)</f>
        <v>5</v>
      </c>
      <c r="AH2200" s="7">
        <f>IF(R2200&gt;0,RANK(R2200,(N2200:P2200,Q2200:AE2200)),0)</f>
        <v>0</v>
      </c>
      <c r="AI2200" s="7">
        <f>IF(T2200&gt;0,RANK(T2200,(N2200:P2200,Q2200:AE2200)),0)</f>
        <v>0</v>
      </c>
      <c r="AJ2200" s="7">
        <f>IF(S2200&gt;0,RANK(S2200,(N2200:P2200,Q2200:AE2200)),0)</f>
        <v>0</v>
      </c>
      <c r="AK2200" s="2">
        <f t="shared" si="816"/>
        <v>2.721013494904985E-2</v>
      </c>
      <c r="AL2200" s="2">
        <f t="shared" si="817"/>
        <v>0</v>
      </c>
      <c r="AM2200" s="2">
        <f t="shared" si="818"/>
        <v>0</v>
      </c>
      <c r="AN2200" s="2">
        <f t="shared" si="819"/>
        <v>0</v>
      </c>
      <c r="AP2200" s="6" t="s">
        <v>1549</v>
      </c>
      <c r="AQ2200" s="6" t="s">
        <v>1409</v>
      </c>
      <c r="AR2200">
        <v>1</v>
      </c>
      <c r="AT2200" s="97">
        <v>6</v>
      </c>
      <c r="AU2200" s="99">
        <v>45</v>
      </c>
      <c r="AV2200" s="103">
        <f t="shared" si="820"/>
        <v>6045</v>
      </c>
      <c r="AX2200" s="7" t="s">
        <v>1370</v>
      </c>
    </row>
    <row r="2201" spans="1:50" ht="13" hidden="1" customHeight="1" outlineLevel="1">
      <c r="A2201" s="6" t="s">
        <v>1669</v>
      </c>
      <c r="B2201" s="6" t="s">
        <v>1409</v>
      </c>
      <c r="C2201" s="1">
        <f t="shared" si="809"/>
        <v>46233</v>
      </c>
      <c r="D2201" s="7">
        <f>IF(N2201&gt;0, RANK(N2201,(N2201:P2201,Q2201:AE2201)),0)</f>
        <v>1</v>
      </c>
      <c r="E2201" s="7">
        <f>IF(O2201&gt;0,RANK(O2201,(N2201:P2201,Q2201:AE2201)),0)</f>
        <v>2</v>
      </c>
      <c r="F2201" s="7">
        <f>IF(P2201&gt;0,RANK(P2201,(N2201:P2201,Q2201:AE2201)),0)</f>
        <v>0</v>
      </c>
      <c r="G2201" s="1">
        <f t="shared" si="810"/>
        <v>1764</v>
      </c>
      <c r="H2201" s="2">
        <f t="shared" si="811"/>
        <v>3.8154564921160213E-2</v>
      </c>
      <c r="I2201" s="2"/>
      <c r="J2201" s="2">
        <f t="shared" si="812"/>
        <v>0.47606687863647179</v>
      </c>
      <c r="K2201" s="2">
        <f t="shared" si="813"/>
        <v>0.43791231371531159</v>
      </c>
      <c r="L2201" s="2">
        <f t="shared" si="814"/>
        <v>0</v>
      </c>
      <c r="M2201" s="2">
        <f t="shared" si="815"/>
        <v>8.6020807648216624E-2</v>
      </c>
      <c r="N2201" s="59">
        <v>22010</v>
      </c>
      <c r="O2201" s="59">
        <v>20246</v>
      </c>
      <c r="P2201" s="59"/>
      <c r="Q2201" s="111">
        <v>1323</v>
      </c>
      <c r="R2201" s="111"/>
      <c r="S2201" s="111"/>
      <c r="T2201" s="59"/>
      <c r="U2201" s="111"/>
      <c r="V2201" s="111"/>
      <c r="W2201" s="111"/>
      <c r="X2201" s="59">
        <v>1289</v>
      </c>
      <c r="Y2201" s="59">
        <v>0</v>
      </c>
      <c r="Z2201" s="111">
        <v>1365</v>
      </c>
      <c r="AA2201" s="59"/>
      <c r="AB2201" s="59"/>
      <c r="AC2201" s="59"/>
      <c r="AD2201" s="59"/>
      <c r="AE2201" s="59"/>
      <c r="AG2201" s="7">
        <f>IF(Q2201&gt;0,RANK(Q2201,(N2201:P2201,Q2201:AE2201)),0)</f>
        <v>4</v>
      </c>
      <c r="AH2201" s="7">
        <f>IF(R2201&gt;0,RANK(R2201,(N2201:P2201,Q2201:AE2201)),0)</f>
        <v>0</v>
      </c>
      <c r="AI2201" s="7">
        <f>IF(T2201&gt;0,RANK(T2201,(N2201:P2201,Q2201:AE2201)),0)</f>
        <v>0</v>
      </c>
      <c r="AJ2201" s="7">
        <f>IF(S2201&gt;0,RANK(S2201,(N2201:P2201,Q2201:AE2201)),0)</f>
        <v>0</v>
      </c>
      <c r="AK2201" s="2">
        <f t="shared" si="816"/>
        <v>2.8615923690870158E-2</v>
      </c>
      <c r="AL2201" s="2">
        <f t="shared" si="817"/>
        <v>0</v>
      </c>
      <c r="AM2201" s="2">
        <f t="shared" si="818"/>
        <v>0</v>
      </c>
      <c r="AN2201" s="2">
        <f t="shared" si="819"/>
        <v>0</v>
      </c>
      <c r="AP2201" s="6" t="s">
        <v>1669</v>
      </c>
      <c r="AQ2201" s="6" t="s">
        <v>1409</v>
      </c>
      <c r="AR2201">
        <v>18</v>
      </c>
      <c r="AT2201" s="97">
        <v>6</v>
      </c>
      <c r="AU2201" s="99">
        <v>47</v>
      </c>
      <c r="AV2201" s="103">
        <f t="shared" si="820"/>
        <v>6047</v>
      </c>
      <c r="AX2201" s="7" t="s">
        <v>1370</v>
      </c>
    </row>
    <row r="2202" spans="1:50" ht="13" hidden="1" customHeight="1" outlineLevel="1">
      <c r="A2202" s="6" t="s">
        <v>1522</v>
      </c>
      <c r="B2202" s="6" t="s">
        <v>1409</v>
      </c>
      <c r="C2202" s="1">
        <f t="shared" si="809"/>
        <v>4395</v>
      </c>
      <c r="D2202" s="7">
        <f>IF(N2202&gt;0, RANK(N2202,(N2202:P2202,Q2202:AE2202)),0)</f>
        <v>2</v>
      </c>
      <c r="E2202" s="7">
        <f>IF(O2202&gt;0,RANK(O2202,(N2202:P2202,Q2202:AE2202)),0)</f>
        <v>1</v>
      </c>
      <c r="F2202" s="7">
        <f>IF(P2202&gt;0,RANK(P2202,(N2202:P2202,Q2202:AE2202)),0)</f>
        <v>0</v>
      </c>
      <c r="G2202" s="1">
        <f t="shared" si="810"/>
        <v>755</v>
      </c>
      <c r="H2202" s="2">
        <f t="shared" si="811"/>
        <v>0.17178612059158135</v>
      </c>
      <c r="I2202" s="2"/>
      <c r="J2202" s="2">
        <f t="shared" si="812"/>
        <v>0.35767918088737199</v>
      </c>
      <c r="K2202" s="2">
        <f t="shared" si="813"/>
        <v>0.52946530147895332</v>
      </c>
      <c r="L2202" s="2">
        <f t="shared" si="814"/>
        <v>0</v>
      </c>
      <c r="M2202" s="2">
        <f t="shared" si="815"/>
        <v>0.11285551763367463</v>
      </c>
      <c r="N2202" s="59">
        <v>1572</v>
      </c>
      <c r="O2202" s="59">
        <v>2327</v>
      </c>
      <c r="P2202" s="59"/>
      <c r="Q2202" s="111">
        <v>135</v>
      </c>
      <c r="R2202" s="111"/>
      <c r="S2202" s="111"/>
      <c r="T2202" s="59"/>
      <c r="U2202" s="111"/>
      <c r="V2202" s="111"/>
      <c r="W2202" s="111"/>
      <c r="X2202" s="59">
        <v>132</v>
      </c>
      <c r="Y2202" s="59">
        <v>0</v>
      </c>
      <c r="Z2202" s="111">
        <v>229</v>
      </c>
      <c r="AA2202" s="59"/>
      <c r="AB2202" s="59"/>
      <c r="AC2202" s="59"/>
      <c r="AD2202" s="59"/>
      <c r="AE2202" s="59"/>
      <c r="AG2202" s="7">
        <f>IF(Q2202&gt;0,RANK(Q2202,(N2202:P2202,Q2202:AE2202)),0)</f>
        <v>4</v>
      </c>
      <c r="AH2202" s="7">
        <f>IF(R2202&gt;0,RANK(R2202,(N2202:P2202,Q2202:AE2202)),0)</f>
        <v>0</v>
      </c>
      <c r="AI2202" s="7">
        <f>IF(T2202&gt;0,RANK(T2202,(N2202:P2202,Q2202:AE2202)),0)</f>
        <v>0</v>
      </c>
      <c r="AJ2202" s="7">
        <f>IF(S2202&gt;0,RANK(S2202,(N2202:P2202,Q2202:AE2202)),0)</f>
        <v>0</v>
      </c>
      <c r="AK2202" s="2">
        <f t="shared" si="816"/>
        <v>3.0716723549488054E-2</v>
      </c>
      <c r="AL2202" s="2">
        <f t="shared" si="817"/>
        <v>0</v>
      </c>
      <c r="AM2202" s="2">
        <f t="shared" si="818"/>
        <v>0</v>
      </c>
      <c r="AN2202" s="2">
        <f t="shared" si="819"/>
        <v>0</v>
      </c>
      <c r="AP2202" s="6" t="s">
        <v>1522</v>
      </c>
      <c r="AQ2202" s="6" t="s">
        <v>1409</v>
      </c>
      <c r="AR2202">
        <v>4</v>
      </c>
      <c r="AT2202" s="97">
        <v>6</v>
      </c>
      <c r="AU2202" s="99">
        <v>49</v>
      </c>
      <c r="AV2202" s="103">
        <f t="shared" si="820"/>
        <v>6049</v>
      </c>
      <c r="AX2202" s="7" t="s">
        <v>1370</v>
      </c>
    </row>
    <row r="2203" spans="1:50" ht="13" hidden="1" customHeight="1" outlineLevel="1">
      <c r="A2203" s="6" t="s">
        <v>1495</v>
      </c>
      <c r="B2203" s="6" t="s">
        <v>1409</v>
      </c>
      <c r="C2203" s="1">
        <f t="shared" si="809"/>
        <v>4281</v>
      </c>
      <c r="D2203" s="7">
        <f>IF(N2203&gt;0, RANK(N2203,(N2203:P2203,Q2203:AE2203)),0)</f>
        <v>1</v>
      </c>
      <c r="E2203" s="7">
        <f>IF(O2203&gt;0,RANK(O2203,(N2203:P2203,Q2203:AE2203)),0)</f>
        <v>2</v>
      </c>
      <c r="F2203" s="7">
        <f>IF(P2203&gt;0,RANK(P2203,(N2203:P2203,Q2203:AE2203)),0)</f>
        <v>0</v>
      </c>
      <c r="G2203" s="1">
        <f t="shared" si="810"/>
        <v>20</v>
      </c>
      <c r="H2203" s="2">
        <f t="shared" si="811"/>
        <v>4.6718056528848402E-3</v>
      </c>
      <c r="I2203" s="2"/>
      <c r="J2203" s="2">
        <f t="shared" si="812"/>
        <v>0.45106283578603129</v>
      </c>
      <c r="K2203" s="2">
        <f t="shared" si="813"/>
        <v>0.44639103013314646</v>
      </c>
      <c r="L2203" s="2">
        <f t="shared" si="814"/>
        <v>0</v>
      </c>
      <c r="M2203" s="2">
        <f t="shared" si="815"/>
        <v>0.10254613408082219</v>
      </c>
      <c r="N2203" s="59">
        <v>1931</v>
      </c>
      <c r="O2203" s="59">
        <v>1911</v>
      </c>
      <c r="P2203" s="59"/>
      <c r="Q2203" s="111">
        <v>149</v>
      </c>
      <c r="R2203" s="111"/>
      <c r="S2203" s="111"/>
      <c r="T2203" s="59"/>
      <c r="U2203" s="111"/>
      <c r="V2203" s="111"/>
      <c r="W2203" s="111"/>
      <c r="X2203" s="59">
        <v>121</v>
      </c>
      <c r="Y2203" s="59">
        <v>0</v>
      </c>
      <c r="Z2203" s="111">
        <v>169</v>
      </c>
      <c r="AA2203" s="59"/>
      <c r="AB2203" s="59"/>
      <c r="AC2203" s="59"/>
      <c r="AD2203" s="59"/>
      <c r="AE2203" s="59"/>
      <c r="AG2203" s="7">
        <f>IF(Q2203&gt;0,RANK(Q2203,(N2203:P2203,Q2203:AE2203)),0)</f>
        <v>4</v>
      </c>
      <c r="AH2203" s="7">
        <f>IF(R2203&gt;0,RANK(R2203,(N2203:P2203,Q2203:AE2203)),0)</f>
        <v>0</v>
      </c>
      <c r="AI2203" s="7">
        <f>IF(T2203&gt;0,RANK(T2203,(N2203:P2203,Q2203:AE2203)),0)</f>
        <v>0</v>
      </c>
      <c r="AJ2203" s="7">
        <f>IF(S2203&gt;0,RANK(S2203,(N2203:P2203,Q2203:AE2203)),0)</f>
        <v>0</v>
      </c>
      <c r="AK2203" s="2">
        <f t="shared" si="816"/>
        <v>3.4804952113992059E-2</v>
      </c>
      <c r="AL2203" s="2">
        <f t="shared" si="817"/>
        <v>0</v>
      </c>
      <c r="AM2203" s="2">
        <f t="shared" si="818"/>
        <v>0</v>
      </c>
      <c r="AN2203" s="2">
        <f t="shared" si="819"/>
        <v>0</v>
      </c>
      <c r="AP2203" s="6" t="s">
        <v>1495</v>
      </c>
      <c r="AQ2203" s="6" t="s">
        <v>1409</v>
      </c>
      <c r="AR2203">
        <v>25</v>
      </c>
      <c r="AT2203" s="97">
        <v>6</v>
      </c>
      <c r="AU2203" s="99">
        <v>51</v>
      </c>
      <c r="AV2203" s="103">
        <f t="shared" si="820"/>
        <v>6051</v>
      </c>
      <c r="AX2203" s="7" t="s">
        <v>1370</v>
      </c>
    </row>
    <row r="2204" spans="1:50" ht="13" hidden="1" customHeight="1" outlineLevel="1">
      <c r="A2204" s="6" t="s">
        <v>1497</v>
      </c>
      <c r="B2204" s="6" t="s">
        <v>1409</v>
      </c>
      <c r="C2204" s="1">
        <f t="shared" si="809"/>
        <v>112774</v>
      </c>
      <c r="D2204" s="7">
        <f>IF(N2204&gt;0, RANK(N2204,(N2204:P2204,Q2204:AE2204)),0)</f>
        <v>1</v>
      </c>
      <c r="E2204" s="7">
        <f>IF(O2204&gt;0,RANK(O2204,(N2204:P2204,Q2204:AE2204)),0)</f>
        <v>2</v>
      </c>
      <c r="F2204" s="7">
        <f>IF(P2204&gt;0,RANK(P2204,(N2204:P2204,Q2204:AE2204)),0)</f>
        <v>0</v>
      </c>
      <c r="G2204" s="1">
        <f t="shared" si="810"/>
        <v>27235</v>
      </c>
      <c r="H2204" s="2">
        <f t="shared" si="811"/>
        <v>0.24150070051607639</v>
      </c>
      <c r="I2204" s="2"/>
      <c r="J2204" s="2">
        <f t="shared" si="812"/>
        <v>0.58893893982655576</v>
      </c>
      <c r="K2204" s="2">
        <f t="shared" si="813"/>
        <v>0.34743823931047935</v>
      </c>
      <c r="L2204" s="2">
        <f t="shared" si="814"/>
        <v>0</v>
      </c>
      <c r="M2204" s="2">
        <f t="shared" si="815"/>
        <v>6.3622820862964891E-2</v>
      </c>
      <c r="N2204" s="59">
        <v>66417</v>
      </c>
      <c r="O2204" s="59">
        <v>39182</v>
      </c>
      <c r="P2204" s="59"/>
      <c r="Q2204" s="111">
        <v>2216</v>
      </c>
      <c r="R2204" s="111"/>
      <c r="S2204" s="111"/>
      <c r="T2204" s="59"/>
      <c r="U2204" s="111"/>
      <c r="V2204" s="111"/>
      <c r="W2204" s="111"/>
      <c r="X2204" s="59">
        <v>2369</v>
      </c>
      <c r="Y2204" s="59">
        <v>0</v>
      </c>
      <c r="Z2204" s="111">
        <v>2590</v>
      </c>
      <c r="AA2204" s="59"/>
      <c r="AB2204" s="59"/>
      <c r="AC2204" s="59"/>
      <c r="AD2204" s="59"/>
      <c r="AE2204" s="59"/>
      <c r="AG2204" s="7">
        <f>IF(Q2204&gt;0,RANK(Q2204,(N2204:P2204,Q2204:AE2204)),0)</f>
        <v>5</v>
      </c>
      <c r="AH2204" s="7">
        <f>IF(R2204&gt;0,RANK(R2204,(N2204:P2204,Q2204:AE2204)),0)</f>
        <v>0</v>
      </c>
      <c r="AI2204" s="7">
        <f>IF(T2204&gt;0,RANK(T2204,(N2204:P2204,Q2204:AE2204)),0)</f>
        <v>0</v>
      </c>
      <c r="AJ2204" s="7">
        <f>IF(S2204&gt;0,RANK(S2204,(N2204:P2204,Q2204:AE2204)),0)</f>
        <v>0</v>
      </c>
      <c r="AK2204" s="2">
        <f t="shared" si="816"/>
        <v>1.9649919307641834E-2</v>
      </c>
      <c r="AL2204" s="2">
        <f t="shared" si="817"/>
        <v>0</v>
      </c>
      <c r="AM2204" s="2">
        <f t="shared" si="818"/>
        <v>0</v>
      </c>
      <c r="AN2204" s="2">
        <f t="shared" si="819"/>
        <v>0</v>
      </c>
      <c r="AP2204" s="6" t="s">
        <v>1497</v>
      </c>
      <c r="AQ2204" s="6" t="s">
        <v>1409</v>
      </c>
      <c r="AR2204">
        <v>17</v>
      </c>
      <c r="AT2204" s="97">
        <v>6</v>
      </c>
      <c r="AU2204" s="99">
        <v>53</v>
      </c>
      <c r="AV2204" s="103">
        <f t="shared" si="820"/>
        <v>6053</v>
      </c>
      <c r="AX2204" s="7" t="s">
        <v>1370</v>
      </c>
    </row>
    <row r="2205" spans="1:50" ht="13" hidden="1" customHeight="1" outlineLevel="1">
      <c r="A2205" s="6" t="s">
        <v>1003</v>
      </c>
      <c r="B2205" s="6" t="s">
        <v>1409</v>
      </c>
      <c r="C2205" s="1">
        <f t="shared" si="809"/>
        <v>52398</v>
      </c>
      <c r="D2205" s="7">
        <f>IF(N2205&gt;0, RANK(N2205,(N2205:P2205,Q2205:AE2205)),0)</f>
        <v>1</v>
      </c>
      <c r="E2205" s="7">
        <f>IF(O2205&gt;0,RANK(O2205,(N2205:P2205,Q2205:AE2205)),0)</f>
        <v>2</v>
      </c>
      <c r="F2205" s="7">
        <f>IF(P2205&gt;0,RANK(P2205,(N2205:P2205,Q2205:AE2205)),0)</f>
        <v>0</v>
      </c>
      <c r="G2205" s="1">
        <f t="shared" si="810"/>
        <v>11336</v>
      </c>
      <c r="H2205" s="2">
        <f t="shared" si="811"/>
        <v>0.21634413527233864</v>
      </c>
      <c r="I2205" s="2"/>
      <c r="J2205" s="2">
        <f t="shared" si="812"/>
        <v>0.57015534944081836</v>
      </c>
      <c r="K2205" s="2">
        <f t="shared" si="813"/>
        <v>0.35381121416847972</v>
      </c>
      <c r="L2205" s="2">
        <f t="shared" si="814"/>
        <v>0</v>
      </c>
      <c r="M2205" s="2">
        <f t="shared" si="815"/>
        <v>7.6033436390701925E-2</v>
      </c>
      <c r="N2205" s="59">
        <v>29875</v>
      </c>
      <c r="O2205" s="59">
        <v>18539</v>
      </c>
      <c r="P2205" s="59"/>
      <c r="Q2205" s="111">
        <v>1161</v>
      </c>
      <c r="R2205" s="111"/>
      <c r="S2205" s="111"/>
      <c r="T2205" s="59"/>
      <c r="U2205" s="111"/>
      <c r="V2205" s="111"/>
      <c r="W2205" s="111"/>
      <c r="X2205" s="59">
        <v>1286</v>
      </c>
      <c r="Y2205" s="59">
        <v>0</v>
      </c>
      <c r="Z2205" s="111">
        <v>1537</v>
      </c>
      <c r="AA2205" s="59"/>
      <c r="AB2205" s="59"/>
      <c r="AC2205" s="59"/>
      <c r="AD2205" s="59"/>
      <c r="AE2205" s="59"/>
      <c r="AG2205" s="7">
        <f>IF(Q2205&gt;0,RANK(Q2205,(N2205:P2205,Q2205:AE2205)),0)</f>
        <v>5</v>
      </c>
      <c r="AH2205" s="7">
        <f>IF(R2205&gt;0,RANK(R2205,(N2205:P2205,Q2205:AE2205)),0)</f>
        <v>0</v>
      </c>
      <c r="AI2205" s="7">
        <f>IF(T2205&gt;0,RANK(T2205,(N2205:P2205,Q2205:AE2205)),0)</f>
        <v>0</v>
      </c>
      <c r="AJ2205" s="7">
        <f>IF(S2205&gt;0,RANK(S2205,(N2205:P2205,Q2205:AE2205)),0)</f>
        <v>0</v>
      </c>
      <c r="AK2205" s="2">
        <f t="shared" si="816"/>
        <v>2.2157334249398832E-2</v>
      </c>
      <c r="AL2205" s="2">
        <f t="shared" si="817"/>
        <v>0</v>
      </c>
      <c r="AM2205" s="2">
        <f t="shared" si="818"/>
        <v>0</v>
      </c>
      <c r="AN2205" s="2">
        <f t="shared" si="819"/>
        <v>0</v>
      </c>
      <c r="AP2205" s="6" t="s">
        <v>1003</v>
      </c>
      <c r="AQ2205" s="6" t="s">
        <v>1409</v>
      </c>
      <c r="AR2205">
        <v>1</v>
      </c>
      <c r="AT2205" s="97">
        <v>6</v>
      </c>
      <c r="AU2205" s="99">
        <v>55</v>
      </c>
      <c r="AV2205" s="103">
        <f t="shared" si="820"/>
        <v>6055</v>
      </c>
      <c r="AX2205" s="7" t="s">
        <v>1370</v>
      </c>
    </row>
    <row r="2206" spans="1:50" ht="13" hidden="1" customHeight="1" outlineLevel="1">
      <c r="A2206" s="6" t="s">
        <v>704</v>
      </c>
      <c r="B2206" s="6" t="s">
        <v>1409</v>
      </c>
      <c r="C2206" s="1">
        <f t="shared" si="809"/>
        <v>43538</v>
      </c>
      <c r="D2206" s="7">
        <f>IF(N2206&gt;0, RANK(N2206,(N2206:P2206,Q2206:AE2206)),0)</f>
        <v>1</v>
      </c>
      <c r="E2206" s="7">
        <f>IF(O2206&gt;0,RANK(O2206,(N2206:P2206,Q2206:AE2206)),0)</f>
        <v>2</v>
      </c>
      <c r="F2206" s="7">
        <f>IF(P2206&gt;0,RANK(P2206,(N2206:P2206,Q2206:AE2206)),0)</f>
        <v>0</v>
      </c>
      <c r="G2206" s="1">
        <f t="shared" si="810"/>
        <v>568</v>
      </c>
      <c r="H2206" s="2">
        <f t="shared" si="811"/>
        <v>1.3046074693371308E-2</v>
      </c>
      <c r="I2206" s="2"/>
      <c r="J2206" s="2">
        <f t="shared" si="812"/>
        <v>0.4603794386512931</v>
      </c>
      <c r="K2206" s="2">
        <f t="shared" si="813"/>
        <v>0.44733336395792184</v>
      </c>
      <c r="L2206" s="2">
        <f t="shared" si="814"/>
        <v>0</v>
      </c>
      <c r="M2206" s="2">
        <f t="shared" si="815"/>
        <v>9.2287197390785003E-2</v>
      </c>
      <c r="N2206" s="59">
        <v>20044</v>
      </c>
      <c r="O2206" s="59">
        <v>19476</v>
      </c>
      <c r="P2206" s="59"/>
      <c r="Q2206" s="111">
        <v>1313</v>
      </c>
      <c r="R2206" s="111"/>
      <c r="S2206" s="111"/>
      <c r="T2206" s="59"/>
      <c r="U2206" s="111"/>
      <c r="V2206" s="111"/>
      <c r="W2206" s="111"/>
      <c r="X2206" s="59">
        <v>1261</v>
      </c>
      <c r="Y2206" s="59">
        <v>0</v>
      </c>
      <c r="Z2206" s="111">
        <v>1444</v>
      </c>
      <c r="AA2206" s="59"/>
      <c r="AB2206" s="59"/>
      <c r="AC2206" s="59"/>
      <c r="AD2206" s="59"/>
      <c r="AE2206" s="59"/>
      <c r="AG2206" s="7">
        <f>IF(Q2206&gt;0,RANK(Q2206,(N2206:P2206,Q2206:AE2206)),0)</f>
        <v>4</v>
      </c>
      <c r="AH2206" s="7">
        <f>IF(R2206&gt;0,RANK(R2206,(N2206:P2206,Q2206:AE2206)),0)</f>
        <v>0</v>
      </c>
      <c r="AI2206" s="7">
        <f>IF(T2206&gt;0,RANK(T2206,(N2206:P2206,Q2206:AE2206)),0)</f>
        <v>0</v>
      </c>
      <c r="AJ2206" s="7">
        <f>IF(S2206&gt;0,RANK(S2206,(N2206:P2206,Q2206:AE2206)),0)</f>
        <v>0</v>
      </c>
      <c r="AK2206" s="2">
        <f t="shared" si="816"/>
        <v>3.0157563507740365E-2</v>
      </c>
      <c r="AL2206" s="2">
        <f t="shared" si="817"/>
        <v>0</v>
      </c>
      <c r="AM2206" s="2">
        <f t="shared" si="818"/>
        <v>0</v>
      </c>
      <c r="AN2206" s="2">
        <f t="shared" si="819"/>
        <v>0</v>
      </c>
      <c r="AP2206" s="6" t="s">
        <v>704</v>
      </c>
      <c r="AQ2206" s="6" t="s">
        <v>1409</v>
      </c>
      <c r="AR2206">
        <v>4</v>
      </c>
      <c r="AT2206" s="97">
        <v>6</v>
      </c>
      <c r="AU2206" s="99">
        <v>57</v>
      </c>
      <c r="AV2206" s="103">
        <f t="shared" si="820"/>
        <v>6057</v>
      </c>
      <c r="AX2206" s="7" t="s">
        <v>1370</v>
      </c>
    </row>
    <row r="2207" spans="1:50" ht="13" hidden="1" customHeight="1" outlineLevel="1">
      <c r="A2207" s="6" t="s">
        <v>1753</v>
      </c>
      <c r="B2207" s="6" t="s">
        <v>1409</v>
      </c>
      <c r="C2207" s="1">
        <f t="shared" si="809"/>
        <v>946081</v>
      </c>
      <c r="D2207" s="7">
        <f>IF(N2207&gt;0, RANK(N2207,(N2207:P2207,Q2207:AE2207)),0)</f>
        <v>2</v>
      </c>
      <c r="E2207" s="7">
        <f>IF(O2207&gt;0,RANK(O2207,(N2207:P2207,Q2207:AE2207)),0)</f>
        <v>1</v>
      </c>
      <c r="F2207" s="7">
        <f>IF(P2207&gt;0,RANK(P2207,(N2207:P2207,Q2207:AE2207)),0)</f>
        <v>0</v>
      </c>
      <c r="G2207" s="1">
        <f t="shared" si="810"/>
        <v>104640</v>
      </c>
      <c r="H2207" s="2">
        <f t="shared" si="811"/>
        <v>0.11060363753209292</v>
      </c>
      <c r="I2207" s="2"/>
      <c r="J2207" s="2">
        <f t="shared" si="812"/>
        <v>0.39866565336371834</v>
      </c>
      <c r="K2207" s="2">
        <f t="shared" si="813"/>
        <v>0.5092692908958113</v>
      </c>
      <c r="L2207" s="2">
        <f t="shared" si="814"/>
        <v>0</v>
      </c>
      <c r="M2207" s="2">
        <f t="shared" si="815"/>
        <v>9.2065055740470414E-2</v>
      </c>
      <c r="N2207" s="59">
        <v>377170</v>
      </c>
      <c r="O2207" s="59">
        <v>481810</v>
      </c>
      <c r="P2207" s="59"/>
      <c r="Q2207" s="111">
        <v>27729</v>
      </c>
      <c r="R2207" s="111"/>
      <c r="S2207" s="111"/>
      <c r="T2207" s="59"/>
      <c r="U2207" s="111"/>
      <c r="V2207" s="111"/>
      <c r="W2207" s="111"/>
      <c r="X2207" s="59">
        <v>27056</v>
      </c>
      <c r="Y2207" s="59">
        <v>0</v>
      </c>
      <c r="Z2207" s="111">
        <v>32316</v>
      </c>
      <c r="AA2207" s="59"/>
      <c r="AB2207" s="59"/>
      <c r="AC2207" s="59"/>
      <c r="AD2207" s="59"/>
      <c r="AE2207" s="59"/>
      <c r="AG2207" s="7">
        <f>IF(Q2207&gt;0,RANK(Q2207,(N2207:P2207,Q2207:AE2207)),0)</f>
        <v>4</v>
      </c>
      <c r="AH2207" s="7">
        <f>IF(R2207&gt;0,RANK(R2207,(N2207:P2207,Q2207:AE2207)),0)</f>
        <v>0</v>
      </c>
      <c r="AI2207" s="7">
        <f>IF(T2207&gt;0,RANK(T2207,(N2207:P2207,Q2207:AE2207)),0)</f>
        <v>0</v>
      </c>
      <c r="AJ2207" s="7">
        <f>IF(S2207&gt;0,RANK(S2207,(N2207:P2207,Q2207:AE2207)),0)</f>
        <v>0</v>
      </c>
      <c r="AK2207" s="2">
        <f t="shared" si="816"/>
        <v>2.9309329750835288E-2</v>
      </c>
      <c r="AL2207" s="2">
        <f t="shared" si="817"/>
        <v>0</v>
      </c>
      <c r="AM2207" s="2">
        <f t="shared" si="818"/>
        <v>0</v>
      </c>
      <c r="AN2207" s="2">
        <f t="shared" si="819"/>
        <v>0</v>
      </c>
      <c r="AP2207" s="6" t="s">
        <v>1753</v>
      </c>
      <c r="AQ2207" s="6" t="s">
        <v>1409</v>
      </c>
      <c r="AR2207">
        <v>0</v>
      </c>
      <c r="AT2207" s="97">
        <v>6</v>
      </c>
      <c r="AU2207" s="99">
        <v>59</v>
      </c>
      <c r="AV2207" s="103">
        <f t="shared" si="820"/>
        <v>6059</v>
      </c>
      <c r="AX2207" s="7" t="s">
        <v>1370</v>
      </c>
    </row>
    <row r="2208" spans="1:50" ht="13" hidden="1" customHeight="1" outlineLevel="1">
      <c r="A2208" s="6" t="s">
        <v>1754</v>
      </c>
      <c r="B2208" s="6" t="s">
        <v>1409</v>
      </c>
      <c r="C2208" s="1">
        <f t="shared" si="809"/>
        <v>88555</v>
      </c>
      <c r="D2208" s="7">
        <f>IF(N2208&gt;0, RANK(N2208,(N2208:P2208,Q2208:AE2208)),0)</f>
        <v>1</v>
      </c>
      <c r="E2208" s="7">
        <f>IF(O2208&gt;0,RANK(O2208,(N2208:P2208,Q2208:AE2208)),0)</f>
        <v>2</v>
      </c>
      <c r="F2208" s="7">
        <f>IF(P2208&gt;0,RANK(P2208,(N2208:P2208,Q2208:AE2208)),0)</f>
        <v>0</v>
      </c>
      <c r="G2208" s="1">
        <f t="shared" si="810"/>
        <v>14</v>
      </c>
      <c r="H2208" s="2">
        <f t="shared" si="811"/>
        <v>1.580938399864491E-4</v>
      </c>
      <c r="I2208" s="2"/>
      <c r="J2208" s="2">
        <f t="shared" si="812"/>
        <v>0.45746711083507424</v>
      </c>
      <c r="K2208" s="2">
        <f t="shared" si="813"/>
        <v>0.4573090169950878</v>
      </c>
      <c r="L2208" s="2">
        <f t="shared" si="814"/>
        <v>0</v>
      </c>
      <c r="M2208" s="2">
        <f t="shared" si="815"/>
        <v>8.52238721698379E-2</v>
      </c>
      <c r="N2208" s="59">
        <v>40511</v>
      </c>
      <c r="O2208" s="59">
        <v>40497</v>
      </c>
      <c r="P2208" s="59"/>
      <c r="Q2208" s="111">
        <v>2518</v>
      </c>
      <c r="R2208" s="111"/>
      <c r="S2208" s="111"/>
      <c r="T2208" s="59"/>
      <c r="U2208" s="111"/>
      <c r="V2208" s="111"/>
      <c r="W2208" s="111"/>
      <c r="X2208" s="59">
        <v>2109</v>
      </c>
      <c r="Y2208" s="59">
        <v>0</v>
      </c>
      <c r="Z2208" s="111">
        <v>2920</v>
      </c>
      <c r="AA2208" s="59"/>
      <c r="AB2208" s="59"/>
      <c r="AC2208" s="59"/>
      <c r="AD2208" s="59"/>
      <c r="AE2208" s="59"/>
      <c r="AG2208" s="7">
        <f>IF(Q2208&gt;0,RANK(Q2208,(N2208:P2208,Q2208:AE2208)),0)</f>
        <v>4</v>
      </c>
      <c r="AH2208" s="7">
        <f>IF(R2208&gt;0,RANK(R2208,(N2208:P2208,Q2208:AE2208)),0)</f>
        <v>0</v>
      </c>
      <c r="AI2208" s="7">
        <f>IF(T2208&gt;0,RANK(T2208,(N2208:P2208,Q2208:AE2208)),0)</f>
        <v>0</v>
      </c>
      <c r="AJ2208" s="7">
        <f>IF(S2208&gt;0,RANK(S2208,(N2208:P2208,Q2208:AE2208)),0)</f>
        <v>0</v>
      </c>
      <c r="AK2208" s="2">
        <f t="shared" si="816"/>
        <v>2.8434306363277061E-2</v>
      </c>
      <c r="AL2208" s="2">
        <f t="shared" si="817"/>
        <v>0</v>
      </c>
      <c r="AM2208" s="2">
        <f t="shared" si="818"/>
        <v>0</v>
      </c>
      <c r="AN2208" s="2">
        <f t="shared" si="819"/>
        <v>0</v>
      </c>
      <c r="AP2208" s="6" t="s">
        <v>1754</v>
      </c>
      <c r="AQ2208" s="6" t="s">
        <v>1409</v>
      </c>
      <c r="AR2208">
        <v>4</v>
      </c>
      <c r="AT2208" s="97">
        <v>6</v>
      </c>
      <c r="AU2208" s="99">
        <v>61</v>
      </c>
      <c r="AV2208" s="103">
        <f t="shared" si="820"/>
        <v>6061</v>
      </c>
      <c r="AX2208" s="7" t="s">
        <v>1370</v>
      </c>
    </row>
    <row r="2209" spans="1:50" ht="13" hidden="1" customHeight="1" outlineLevel="1">
      <c r="A2209" s="6" t="s">
        <v>855</v>
      </c>
      <c r="B2209" s="6" t="s">
        <v>1409</v>
      </c>
      <c r="C2209" s="1">
        <f t="shared" si="809"/>
        <v>10007</v>
      </c>
      <c r="D2209" s="7">
        <f>IF(N2209&gt;0, RANK(N2209,(N2209:P2209,Q2209:AE2209)),0)</f>
        <v>1</v>
      </c>
      <c r="E2209" s="7">
        <f>IF(O2209&gt;0,RANK(O2209,(N2209:P2209,Q2209:AE2209)),0)</f>
        <v>2</v>
      </c>
      <c r="F2209" s="7">
        <f>IF(P2209&gt;0,RANK(P2209,(N2209:P2209,Q2209:AE2209)),0)</f>
        <v>0</v>
      </c>
      <c r="G2209" s="1">
        <f t="shared" si="810"/>
        <v>280</v>
      </c>
      <c r="H2209" s="2">
        <f t="shared" si="811"/>
        <v>2.7980413710402718E-2</v>
      </c>
      <c r="I2209" s="2"/>
      <c r="J2209" s="2">
        <f t="shared" si="812"/>
        <v>0.46437493754371939</v>
      </c>
      <c r="K2209" s="2">
        <f t="shared" si="813"/>
        <v>0.43639452383331667</v>
      </c>
      <c r="L2209" s="2">
        <f t="shared" si="814"/>
        <v>0</v>
      </c>
      <c r="M2209" s="2">
        <f t="shared" si="815"/>
        <v>9.9230538622963937E-2</v>
      </c>
      <c r="N2209" s="59">
        <v>4647</v>
      </c>
      <c r="O2209" s="59">
        <v>4367</v>
      </c>
      <c r="P2209" s="59"/>
      <c r="Q2209" s="111">
        <v>310</v>
      </c>
      <c r="R2209" s="111"/>
      <c r="S2209" s="111"/>
      <c r="T2209" s="59"/>
      <c r="U2209" s="111"/>
      <c r="V2209" s="111"/>
      <c r="W2209" s="111"/>
      <c r="X2209" s="59">
        <v>230</v>
      </c>
      <c r="Y2209" s="59">
        <v>0</v>
      </c>
      <c r="Z2209" s="111">
        <v>453</v>
      </c>
      <c r="AA2209" s="59"/>
      <c r="AB2209" s="59"/>
      <c r="AC2209" s="59"/>
      <c r="AD2209" s="59"/>
      <c r="AE2209" s="59"/>
      <c r="AG2209" s="7">
        <f>IF(Q2209&gt;0,RANK(Q2209,(N2209:P2209,Q2209:AE2209)),0)</f>
        <v>4</v>
      </c>
      <c r="AH2209" s="7">
        <f>IF(R2209&gt;0,RANK(R2209,(N2209:P2209,Q2209:AE2209)),0)</f>
        <v>0</v>
      </c>
      <c r="AI2209" s="7">
        <f>IF(T2209&gt;0,RANK(T2209,(N2209:P2209,Q2209:AE2209)),0)</f>
        <v>0</v>
      </c>
      <c r="AJ2209" s="7">
        <f>IF(S2209&gt;0,RANK(S2209,(N2209:P2209,Q2209:AE2209)),0)</f>
        <v>0</v>
      </c>
      <c r="AK2209" s="2">
        <f t="shared" si="816"/>
        <v>3.0978315179374438E-2</v>
      </c>
      <c r="AL2209" s="2">
        <f t="shared" si="817"/>
        <v>0</v>
      </c>
      <c r="AM2209" s="2">
        <f t="shared" si="818"/>
        <v>0</v>
      </c>
      <c r="AN2209" s="2">
        <f t="shared" si="819"/>
        <v>0</v>
      </c>
      <c r="AP2209" s="6" t="s">
        <v>855</v>
      </c>
      <c r="AQ2209" s="6" t="s">
        <v>1409</v>
      </c>
      <c r="AR2209">
        <v>4</v>
      </c>
      <c r="AT2209" s="97">
        <v>6</v>
      </c>
      <c r="AU2209" s="99">
        <v>63</v>
      </c>
      <c r="AV2209" s="103">
        <f t="shared" si="820"/>
        <v>6063</v>
      </c>
      <c r="AX2209" s="7" t="s">
        <v>1370</v>
      </c>
    </row>
    <row r="2210" spans="1:50" ht="13" hidden="1" customHeight="1" outlineLevel="1">
      <c r="A2210" s="6" t="s">
        <v>743</v>
      </c>
      <c r="B2210" s="6" t="s">
        <v>1409</v>
      </c>
      <c r="C2210" s="1">
        <f t="shared" si="809"/>
        <v>420935</v>
      </c>
      <c r="D2210" s="7">
        <f>IF(N2210&gt;0, RANK(N2210,(N2210:P2210,Q2210:AE2210)),0)</f>
        <v>2</v>
      </c>
      <c r="E2210" s="7">
        <f>IF(O2210&gt;0,RANK(O2210,(N2210:P2210,Q2210:AE2210)),0)</f>
        <v>1</v>
      </c>
      <c r="F2210" s="7">
        <f>IF(P2210&gt;0,RANK(P2210,(N2210:P2210,Q2210:AE2210)),0)</f>
        <v>0</v>
      </c>
      <c r="G2210" s="1">
        <f t="shared" si="810"/>
        <v>3710</v>
      </c>
      <c r="H2210" s="2">
        <f t="shared" si="811"/>
        <v>8.8137123308824408E-3</v>
      </c>
      <c r="I2210" s="2"/>
      <c r="J2210" s="2">
        <f t="shared" si="812"/>
        <v>0.44555097580386521</v>
      </c>
      <c r="K2210" s="2">
        <f t="shared" si="813"/>
        <v>0.45436468813474762</v>
      </c>
      <c r="L2210" s="2">
        <f t="shared" si="814"/>
        <v>0</v>
      </c>
      <c r="M2210" s="2">
        <f t="shared" si="815"/>
        <v>0.10008433606138722</v>
      </c>
      <c r="N2210" s="59">
        <v>187548</v>
      </c>
      <c r="O2210" s="59">
        <v>191258</v>
      </c>
      <c r="P2210" s="59"/>
      <c r="Q2210" s="111">
        <v>10689</v>
      </c>
      <c r="R2210" s="111"/>
      <c r="S2210" s="111"/>
      <c r="T2210" s="59"/>
      <c r="U2210" s="111"/>
      <c r="V2210" s="111"/>
      <c r="W2210" s="111"/>
      <c r="X2210" s="59">
        <v>14808</v>
      </c>
      <c r="Y2210" s="59">
        <v>0</v>
      </c>
      <c r="Z2210" s="111">
        <v>16632</v>
      </c>
      <c r="AA2210" s="59"/>
      <c r="AB2210" s="59"/>
      <c r="AC2210" s="59"/>
      <c r="AD2210" s="59"/>
      <c r="AE2210" s="59"/>
      <c r="AG2210" s="7">
        <f>IF(Q2210&gt;0,RANK(Q2210,(N2210:P2210,Q2210:AE2210)),0)</f>
        <v>5</v>
      </c>
      <c r="AH2210" s="7">
        <f>IF(R2210&gt;0,RANK(R2210,(N2210:P2210,Q2210:AE2210)),0)</f>
        <v>0</v>
      </c>
      <c r="AI2210" s="7">
        <f>IF(T2210&gt;0,RANK(T2210,(N2210:P2210,Q2210:AE2210)),0)</f>
        <v>0</v>
      </c>
      <c r="AJ2210" s="7">
        <f>IF(S2210&gt;0,RANK(S2210,(N2210:P2210,Q2210:AE2210)),0)</f>
        <v>0</v>
      </c>
      <c r="AK2210" s="2">
        <f t="shared" si="816"/>
        <v>2.5393469300485822E-2</v>
      </c>
      <c r="AL2210" s="2">
        <f t="shared" si="817"/>
        <v>0</v>
      </c>
      <c r="AM2210" s="2">
        <f t="shared" si="818"/>
        <v>0</v>
      </c>
      <c r="AN2210" s="2">
        <f t="shared" si="819"/>
        <v>0</v>
      </c>
      <c r="AP2210" s="6" t="s">
        <v>743</v>
      </c>
      <c r="AQ2210" s="6" t="s">
        <v>1409</v>
      </c>
      <c r="AR2210">
        <v>0</v>
      </c>
      <c r="AT2210" s="97">
        <v>6</v>
      </c>
      <c r="AU2210" s="99">
        <v>65</v>
      </c>
      <c r="AV2210" s="103">
        <f t="shared" si="820"/>
        <v>6065</v>
      </c>
      <c r="AX2210" s="7" t="s">
        <v>1370</v>
      </c>
    </row>
    <row r="2211" spans="1:50" ht="13" hidden="1" customHeight="1" outlineLevel="1">
      <c r="A2211" s="6" t="s">
        <v>1692</v>
      </c>
      <c r="B2211" s="6" t="s">
        <v>1409</v>
      </c>
      <c r="C2211" s="1">
        <f t="shared" si="809"/>
        <v>442098</v>
      </c>
      <c r="D2211" s="7">
        <f>IF(N2211&gt;0, RANK(N2211,(N2211:P2211,Q2211:AE2211)),0)</f>
        <v>1</v>
      </c>
      <c r="E2211" s="7">
        <f>IF(O2211&gt;0,RANK(O2211,(N2211:P2211,Q2211:AE2211)),0)</f>
        <v>2</v>
      </c>
      <c r="F2211" s="7">
        <f>IF(P2211&gt;0,RANK(P2211,(N2211:P2211,Q2211:AE2211)),0)</f>
        <v>0</v>
      </c>
      <c r="G2211" s="1">
        <f t="shared" si="810"/>
        <v>69404</v>
      </c>
      <c r="H2211" s="2">
        <f t="shared" si="811"/>
        <v>0.15698781718080607</v>
      </c>
      <c r="I2211" s="2"/>
      <c r="J2211" s="2">
        <f t="shared" si="812"/>
        <v>0.53771335767182837</v>
      </c>
      <c r="K2211" s="2">
        <f t="shared" si="813"/>
        <v>0.38072554049102236</v>
      </c>
      <c r="L2211" s="2">
        <f t="shared" si="814"/>
        <v>0</v>
      </c>
      <c r="M2211" s="2">
        <f t="shared" si="815"/>
        <v>8.1561101837149264E-2</v>
      </c>
      <c r="N2211" s="59">
        <v>237722</v>
      </c>
      <c r="O2211" s="59">
        <v>168318</v>
      </c>
      <c r="P2211" s="59"/>
      <c r="Q2211" s="111">
        <v>10113</v>
      </c>
      <c r="R2211" s="111"/>
      <c r="S2211" s="111"/>
      <c r="T2211" s="59"/>
      <c r="U2211" s="111"/>
      <c r="V2211" s="111"/>
      <c r="W2211" s="111"/>
      <c r="X2211" s="59">
        <v>13228</v>
      </c>
      <c r="Y2211" s="59">
        <v>1</v>
      </c>
      <c r="Z2211" s="111">
        <v>12716</v>
      </c>
      <c r="AA2211" s="59"/>
      <c r="AB2211" s="59"/>
      <c r="AC2211" s="59"/>
      <c r="AD2211" s="59"/>
      <c r="AE2211" s="59"/>
      <c r="AG2211" s="7">
        <f>IF(Q2211&gt;0,RANK(Q2211,(N2211:P2211,Q2211:AE2211)),0)</f>
        <v>5</v>
      </c>
      <c r="AH2211" s="7">
        <f>IF(R2211&gt;0,RANK(R2211,(N2211:P2211,Q2211:AE2211)),0)</f>
        <v>0</v>
      </c>
      <c r="AI2211" s="7">
        <f>IF(T2211&gt;0,RANK(T2211,(N2211:P2211,Q2211:AE2211)),0)</f>
        <v>0</v>
      </c>
      <c r="AJ2211" s="7">
        <f>IF(S2211&gt;0,RANK(S2211,(N2211:P2211,Q2211:AE2211)),0)</f>
        <v>0</v>
      </c>
      <c r="AK2211" s="2">
        <f t="shared" si="816"/>
        <v>2.287501866102086E-2</v>
      </c>
      <c r="AL2211" s="2">
        <f t="shared" si="817"/>
        <v>0</v>
      </c>
      <c r="AM2211" s="2">
        <f t="shared" si="818"/>
        <v>0</v>
      </c>
      <c r="AN2211" s="2">
        <f t="shared" si="819"/>
        <v>0</v>
      </c>
      <c r="AP2211" s="6" t="s">
        <v>1692</v>
      </c>
      <c r="AQ2211" s="6" t="s">
        <v>1409</v>
      </c>
      <c r="AR2211">
        <v>0</v>
      </c>
      <c r="AT2211" s="97">
        <v>6</v>
      </c>
      <c r="AU2211" s="99">
        <v>67</v>
      </c>
      <c r="AV2211" s="103">
        <f t="shared" si="820"/>
        <v>6067</v>
      </c>
      <c r="AX2211" s="7" t="s">
        <v>1370</v>
      </c>
    </row>
    <row r="2212" spans="1:50" ht="13" hidden="1" customHeight="1" outlineLevel="1">
      <c r="A2212" s="6" t="s">
        <v>520</v>
      </c>
      <c r="B2212" s="6" t="s">
        <v>1409</v>
      </c>
      <c r="C2212" s="1">
        <f t="shared" si="809"/>
        <v>12498</v>
      </c>
      <c r="D2212" s="7">
        <f>IF(N2212&gt;0, RANK(N2212,(N2212:P2212,Q2212:AE2212)),0)</f>
        <v>1</v>
      </c>
      <c r="E2212" s="7">
        <f>IF(O2212&gt;0,RANK(O2212,(N2212:P2212,Q2212:AE2212)),0)</f>
        <v>2</v>
      </c>
      <c r="F2212" s="7">
        <f>IF(P2212&gt;0,RANK(P2212,(N2212:P2212,Q2212:AE2212)),0)</f>
        <v>0</v>
      </c>
      <c r="G2212" s="1">
        <f t="shared" si="810"/>
        <v>2301</v>
      </c>
      <c r="H2212" s="2">
        <f t="shared" si="811"/>
        <v>0.18410945751320212</v>
      </c>
      <c r="I2212" s="2"/>
      <c r="J2212" s="2">
        <f t="shared" si="812"/>
        <v>0.55512882061129776</v>
      </c>
      <c r="K2212" s="2">
        <f t="shared" si="813"/>
        <v>0.37101936309809569</v>
      </c>
      <c r="L2212" s="2">
        <f t="shared" si="814"/>
        <v>0</v>
      </c>
      <c r="M2212" s="2">
        <f t="shared" si="815"/>
        <v>7.3851816290606553E-2</v>
      </c>
      <c r="N2212" s="59">
        <v>6938</v>
      </c>
      <c r="O2212" s="59">
        <v>4637</v>
      </c>
      <c r="P2212" s="59"/>
      <c r="Q2212" s="111">
        <v>270</v>
      </c>
      <c r="R2212" s="111"/>
      <c r="S2212" s="111"/>
      <c r="T2212" s="59"/>
      <c r="U2212" s="111"/>
      <c r="V2212" s="111"/>
      <c r="W2212" s="111"/>
      <c r="X2212" s="59">
        <v>293</v>
      </c>
      <c r="Y2212" s="59">
        <v>0</v>
      </c>
      <c r="Z2212" s="111">
        <v>360</v>
      </c>
      <c r="AA2212" s="59"/>
      <c r="AB2212" s="59"/>
      <c r="AC2212" s="59"/>
      <c r="AD2212" s="59"/>
      <c r="AE2212" s="59"/>
      <c r="AG2212" s="7">
        <f>IF(Q2212&gt;0,RANK(Q2212,(N2212:P2212,Q2212:AE2212)),0)</f>
        <v>5</v>
      </c>
      <c r="AH2212" s="7">
        <f>IF(R2212&gt;0,RANK(R2212,(N2212:P2212,Q2212:AE2212)),0)</f>
        <v>0</v>
      </c>
      <c r="AI2212" s="7">
        <f>IF(T2212&gt;0,RANK(T2212,(N2212:P2212,Q2212:AE2212)),0)</f>
        <v>0</v>
      </c>
      <c r="AJ2212" s="7">
        <f>IF(S2212&gt;0,RANK(S2212,(N2212:P2212,Q2212:AE2212)),0)</f>
        <v>0</v>
      </c>
      <c r="AK2212" s="2">
        <f t="shared" si="816"/>
        <v>2.1603456553048489E-2</v>
      </c>
      <c r="AL2212" s="2">
        <f t="shared" si="817"/>
        <v>0</v>
      </c>
      <c r="AM2212" s="2">
        <f t="shared" si="818"/>
        <v>0</v>
      </c>
      <c r="AN2212" s="2">
        <f t="shared" si="819"/>
        <v>0</v>
      </c>
      <c r="AP2212" s="6" t="s">
        <v>520</v>
      </c>
      <c r="AQ2212" s="6" t="s">
        <v>1409</v>
      </c>
      <c r="AR2212">
        <v>17</v>
      </c>
      <c r="AT2212" s="97">
        <v>6</v>
      </c>
      <c r="AU2212" s="99">
        <v>69</v>
      </c>
      <c r="AV2212" s="103">
        <f t="shared" si="820"/>
        <v>6069</v>
      </c>
      <c r="AX2212" s="7" t="s">
        <v>1370</v>
      </c>
    </row>
    <row r="2213" spans="1:50" ht="13" hidden="1" customHeight="1" outlineLevel="1">
      <c r="A2213" s="6" t="s">
        <v>1423</v>
      </c>
      <c r="B2213" s="6" t="s">
        <v>1409</v>
      </c>
      <c r="C2213" s="1">
        <f t="shared" si="809"/>
        <v>453136</v>
      </c>
      <c r="D2213" s="7">
        <f>IF(N2213&gt;0, RANK(N2213,(N2213:P2213,Q2213:AE2213)),0)</f>
        <v>2</v>
      </c>
      <c r="E2213" s="7">
        <f>IF(O2213&gt;0,RANK(O2213,(N2213:P2213,Q2213:AE2213)),0)</f>
        <v>1</v>
      </c>
      <c r="F2213" s="7">
        <f>IF(P2213&gt;0,RANK(P2213,(N2213:P2213,Q2213:AE2213)),0)</f>
        <v>0</v>
      </c>
      <c r="G2213" s="1">
        <f t="shared" si="810"/>
        <v>5990</v>
      </c>
      <c r="H2213" s="2">
        <f t="shared" si="811"/>
        <v>1.321898944246319E-2</v>
      </c>
      <c r="I2213" s="2"/>
      <c r="J2213" s="2">
        <f t="shared" si="812"/>
        <v>0.44352909501783128</v>
      </c>
      <c r="K2213" s="2">
        <f t="shared" si="813"/>
        <v>0.45674808446029447</v>
      </c>
      <c r="L2213" s="2">
        <f t="shared" si="814"/>
        <v>0</v>
      </c>
      <c r="M2213" s="2">
        <f t="shared" si="815"/>
        <v>9.9722820521874311E-2</v>
      </c>
      <c r="N2213" s="59">
        <v>200979</v>
      </c>
      <c r="O2213" s="59">
        <v>206969</v>
      </c>
      <c r="P2213" s="59"/>
      <c r="Q2213" s="111">
        <v>11825</v>
      </c>
      <c r="R2213" s="111"/>
      <c r="S2213" s="111"/>
      <c r="T2213" s="59"/>
      <c r="U2213" s="111"/>
      <c r="V2213" s="111"/>
      <c r="W2213" s="111"/>
      <c r="X2213" s="59">
        <v>16511</v>
      </c>
      <c r="Y2213" s="59">
        <v>48</v>
      </c>
      <c r="Z2213" s="111">
        <v>16804</v>
      </c>
      <c r="AA2213" s="59"/>
      <c r="AB2213" s="59"/>
      <c r="AC2213" s="59"/>
      <c r="AD2213" s="59"/>
      <c r="AE2213" s="59"/>
      <c r="AG2213" s="7">
        <f>IF(Q2213&gt;0,RANK(Q2213,(N2213:P2213,Q2213:AE2213)),0)</f>
        <v>5</v>
      </c>
      <c r="AH2213" s="7">
        <f>IF(R2213&gt;0,RANK(R2213,(N2213:P2213,Q2213:AE2213)),0)</f>
        <v>0</v>
      </c>
      <c r="AI2213" s="7">
        <f>IF(T2213&gt;0,RANK(T2213,(N2213:P2213,Q2213:AE2213)),0)</f>
        <v>0</v>
      </c>
      <c r="AJ2213" s="7">
        <f>IF(S2213&gt;0,RANK(S2213,(N2213:P2213,Q2213:AE2213)),0)</f>
        <v>0</v>
      </c>
      <c r="AK2213" s="2">
        <f t="shared" si="816"/>
        <v>2.6095918223226582E-2</v>
      </c>
      <c r="AL2213" s="2">
        <f t="shared" si="817"/>
        <v>0</v>
      </c>
      <c r="AM2213" s="2">
        <f t="shared" si="818"/>
        <v>0</v>
      </c>
      <c r="AN2213" s="2">
        <f t="shared" si="819"/>
        <v>0</v>
      </c>
      <c r="AP2213" s="6" t="s">
        <v>1423</v>
      </c>
      <c r="AQ2213" s="6" t="s">
        <v>1409</v>
      </c>
      <c r="AR2213">
        <v>0</v>
      </c>
      <c r="AT2213" s="97">
        <v>6</v>
      </c>
      <c r="AU2213" s="99">
        <v>71</v>
      </c>
      <c r="AV2213" s="103">
        <f t="shared" si="820"/>
        <v>6071</v>
      </c>
      <c r="AX2213" s="7" t="s">
        <v>1370</v>
      </c>
    </row>
    <row r="2214" spans="1:50" ht="13" hidden="1" customHeight="1" outlineLevel="1">
      <c r="A2214" s="6" t="s">
        <v>898</v>
      </c>
      <c r="B2214" s="6" t="s">
        <v>1409</v>
      </c>
      <c r="C2214" s="1">
        <f t="shared" si="809"/>
        <v>942868</v>
      </c>
      <c r="D2214" s="7">
        <f>IF(N2214&gt;0, RANK(N2214,(N2214:P2214,Q2214:AE2214)),0)</f>
        <v>1</v>
      </c>
      <c r="E2214" s="7">
        <f>IF(O2214&gt;0,RANK(O2214,(N2214:P2214,Q2214:AE2214)),0)</f>
        <v>2</v>
      </c>
      <c r="F2214" s="7">
        <f>IF(P2214&gt;0,RANK(P2214,(N2214:P2214,Q2214:AE2214)),0)</f>
        <v>0</v>
      </c>
      <c r="G2214" s="1">
        <f t="shared" si="810"/>
        <v>31493</v>
      </c>
      <c r="H2214" s="2">
        <f t="shared" si="811"/>
        <v>3.3401282045843111E-2</v>
      </c>
      <c r="I2214" s="2"/>
      <c r="J2214" s="2">
        <f t="shared" si="812"/>
        <v>0.4696892884263757</v>
      </c>
      <c r="K2214" s="2">
        <f t="shared" si="813"/>
        <v>0.43628800638053261</v>
      </c>
      <c r="L2214" s="2">
        <f t="shared" si="814"/>
        <v>0</v>
      </c>
      <c r="M2214" s="2">
        <f t="shared" si="815"/>
        <v>9.4022705193091693E-2</v>
      </c>
      <c r="N2214" s="59">
        <v>442855</v>
      </c>
      <c r="O2214" s="59">
        <v>411362</v>
      </c>
      <c r="P2214" s="59"/>
      <c r="Q2214" s="111">
        <v>29212</v>
      </c>
      <c r="R2214" s="111"/>
      <c r="S2214" s="111"/>
      <c r="T2214" s="59"/>
      <c r="U2214" s="111"/>
      <c r="V2214" s="111"/>
      <c r="W2214" s="111"/>
      <c r="X2214" s="59">
        <v>30287</v>
      </c>
      <c r="Y2214" s="59">
        <v>3</v>
      </c>
      <c r="Z2214" s="111">
        <v>29149</v>
      </c>
      <c r="AA2214" s="59"/>
      <c r="AB2214" s="59"/>
      <c r="AC2214" s="59"/>
      <c r="AD2214" s="59"/>
      <c r="AE2214" s="59"/>
      <c r="AG2214" s="7">
        <f>IF(Q2214&gt;0,RANK(Q2214,(N2214:P2214,Q2214:AE2214)),0)</f>
        <v>4</v>
      </c>
      <c r="AH2214" s="7">
        <f>IF(R2214&gt;0,RANK(R2214,(N2214:P2214,Q2214:AE2214)),0)</f>
        <v>0</v>
      </c>
      <c r="AI2214" s="7">
        <f>IF(T2214&gt;0,RANK(T2214,(N2214:P2214,Q2214:AE2214)),0)</f>
        <v>0</v>
      </c>
      <c r="AJ2214" s="7">
        <f>IF(S2214&gt;0,RANK(S2214,(N2214:P2214,Q2214:AE2214)),0)</f>
        <v>0</v>
      </c>
      <c r="AK2214" s="2">
        <f t="shared" si="816"/>
        <v>3.0982067479222965E-2</v>
      </c>
      <c r="AL2214" s="2">
        <f t="shared" si="817"/>
        <v>0</v>
      </c>
      <c r="AM2214" s="2">
        <f t="shared" si="818"/>
        <v>0</v>
      </c>
      <c r="AN2214" s="2">
        <f t="shared" si="819"/>
        <v>0</v>
      </c>
      <c r="AP2214" s="6" t="s">
        <v>898</v>
      </c>
      <c r="AQ2214" s="6" t="s">
        <v>1409</v>
      </c>
      <c r="AR2214">
        <v>0</v>
      </c>
      <c r="AT2214" s="97">
        <v>6</v>
      </c>
      <c r="AU2214" s="99">
        <v>73</v>
      </c>
      <c r="AV2214" s="103">
        <f t="shared" si="820"/>
        <v>6073</v>
      </c>
      <c r="AX2214" s="7" t="s">
        <v>1370</v>
      </c>
    </row>
    <row r="2215" spans="1:50" ht="13" hidden="1" customHeight="1" outlineLevel="1">
      <c r="A2215" s="6" t="s">
        <v>899</v>
      </c>
      <c r="B2215" s="6" t="s">
        <v>1409</v>
      </c>
      <c r="C2215" s="1">
        <f t="shared" si="809"/>
        <v>311361</v>
      </c>
      <c r="D2215" s="7">
        <f>IF(N2215&gt;0, RANK(N2215,(N2215:P2215,Q2215:AE2215)),0)</f>
        <v>1</v>
      </c>
      <c r="E2215" s="7">
        <f>IF(O2215&gt;0,RANK(O2215,(N2215:P2215,Q2215:AE2215)),0)</f>
        <v>2</v>
      </c>
      <c r="F2215" s="7">
        <f>IF(P2215&gt;0,RANK(P2215,(N2215:P2215,Q2215:AE2215)),0)</f>
        <v>0</v>
      </c>
      <c r="G2215" s="1">
        <f t="shared" si="810"/>
        <v>201807</v>
      </c>
      <c r="H2215" s="2">
        <f t="shared" si="811"/>
        <v>0.6481447580140095</v>
      </c>
      <c r="I2215" s="2"/>
      <c r="J2215" s="2">
        <f t="shared" si="812"/>
        <v>0.80604828478839674</v>
      </c>
      <c r="K2215" s="2">
        <f t="shared" si="813"/>
        <v>0.15790352677438729</v>
      </c>
      <c r="L2215" s="2">
        <f t="shared" si="814"/>
        <v>0</v>
      </c>
      <c r="M2215" s="2">
        <f t="shared" si="815"/>
        <v>3.6048188437215967E-2</v>
      </c>
      <c r="N2215" s="59">
        <v>250972</v>
      </c>
      <c r="O2215" s="59">
        <v>49165</v>
      </c>
      <c r="P2215" s="59"/>
      <c r="Q2215" s="111">
        <v>4233</v>
      </c>
      <c r="R2215" s="111"/>
      <c r="S2215" s="111"/>
      <c r="T2215" s="59"/>
      <c r="U2215" s="111"/>
      <c r="V2215" s="111"/>
      <c r="W2215" s="111"/>
      <c r="X2215" s="59">
        <v>5062</v>
      </c>
      <c r="Y2215" s="59">
        <v>10</v>
      </c>
      <c r="Z2215" s="111">
        <v>1919</v>
      </c>
      <c r="AA2215" s="59"/>
      <c r="AB2215" s="59"/>
      <c r="AC2215" s="59"/>
      <c r="AD2215" s="59"/>
      <c r="AE2215" s="59"/>
      <c r="AG2215" s="7">
        <f>IF(Q2215&gt;0,RANK(Q2215,(N2215:P2215,Q2215:AE2215)),0)</f>
        <v>4</v>
      </c>
      <c r="AH2215" s="7">
        <f>IF(R2215&gt;0,RANK(R2215,(N2215:P2215,Q2215:AE2215)),0)</f>
        <v>0</v>
      </c>
      <c r="AI2215" s="7">
        <f>IF(T2215&gt;0,RANK(T2215,(N2215:P2215,Q2215:AE2215)),0)</f>
        <v>0</v>
      </c>
      <c r="AJ2215" s="7">
        <f>IF(S2215&gt;0,RANK(S2215,(N2215:P2215,Q2215:AE2215)),0)</f>
        <v>0</v>
      </c>
      <c r="AK2215" s="2">
        <f t="shared" si="816"/>
        <v>1.3595151608582963E-2</v>
      </c>
      <c r="AL2215" s="2">
        <f t="shared" si="817"/>
        <v>0</v>
      </c>
      <c r="AM2215" s="2">
        <f t="shared" si="818"/>
        <v>0</v>
      </c>
      <c r="AN2215" s="2">
        <f t="shared" si="819"/>
        <v>0</v>
      </c>
      <c r="AP2215" s="6" t="s">
        <v>899</v>
      </c>
      <c r="AQ2215" s="6" t="s">
        <v>1409</v>
      </c>
      <c r="AR2215">
        <v>0</v>
      </c>
      <c r="AT2215" s="97">
        <v>6</v>
      </c>
      <c r="AU2215" s="99">
        <v>75</v>
      </c>
      <c r="AV2215" s="103">
        <f t="shared" si="820"/>
        <v>6075</v>
      </c>
      <c r="AX2215" s="7" t="s">
        <v>1370</v>
      </c>
    </row>
    <row r="2216" spans="1:50" ht="13" hidden="1" customHeight="1" outlineLevel="1">
      <c r="A2216" s="6" t="s">
        <v>666</v>
      </c>
      <c r="B2216" s="6" t="s">
        <v>1409</v>
      </c>
      <c r="C2216" s="1">
        <f t="shared" si="809"/>
        <v>156665</v>
      </c>
      <c r="D2216" s="7">
        <f>IF(N2216&gt;0, RANK(N2216,(N2216:P2216,Q2216:AE2216)),0)</f>
        <v>1</v>
      </c>
      <c r="E2216" s="7">
        <f>IF(O2216&gt;0,RANK(O2216,(N2216:P2216,Q2216:AE2216)),0)</f>
        <v>2</v>
      </c>
      <c r="F2216" s="7">
        <f>IF(P2216&gt;0,RANK(P2216,(N2216:P2216,Q2216:AE2216)),0)</f>
        <v>0</v>
      </c>
      <c r="G2216" s="1">
        <f t="shared" si="810"/>
        <v>9076</v>
      </c>
      <c r="H2216" s="2">
        <f t="shared" si="811"/>
        <v>5.7932531197140397E-2</v>
      </c>
      <c r="I2216" s="2"/>
      <c r="J2216" s="2">
        <f t="shared" si="812"/>
        <v>0.48898605304311749</v>
      </c>
      <c r="K2216" s="2">
        <f t="shared" si="813"/>
        <v>0.43105352184597706</v>
      </c>
      <c r="L2216" s="2">
        <f t="shared" si="814"/>
        <v>0</v>
      </c>
      <c r="M2216" s="2">
        <f t="shared" si="815"/>
        <v>7.9960425110905453E-2</v>
      </c>
      <c r="N2216" s="59">
        <v>76607</v>
      </c>
      <c r="O2216" s="59">
        <v>67531</v>
      </c>
      <c r="P2216" s="59"/>
      <c r="Q2216" s="111">
        <v>3043</v>
      </c>
      <c r="R2216" s="111"/>
      <c r="S2216" s="111"/>
      <c r="T2216" s="59"/>
      <c r="U2216" s="111"/>
      <c r="V2216" s="111"/>
      <c r="W2216" s="111"/>
      <c r="X2216" s="59">
        <v>4360</v>
      </c>
      <c r="Y2216" s="59">
        <v>1</v>
      </c>
      <c r="Z2216" s="111">
        <v>5123</v>
      </c>
      <c r="AA2216" s="59"/>
      <c r="AB2216" s="59"/>
      <c r="AC2216" s="59"/>
      <c r="AD2216" s="59"/>
      <c r="AE2216" s="59"/>
      <c r="AG2216" s="7">
        <f>IF(Q2216&gt;0,RANK(Q2216,(N2216:P2216,Q2216:AE2216)),0)</f>
        <v>5</v>
      </c>
      <c r="AH2216" s="7">
        <f>IF(R2216&gt;0,RANK(R2216,(N2216:P2216,Q2216:AE2216)),0)</f>
        <v>0</v>
      </c>
      <c r="AI2216" s="7">
        <f>IF(T2216&gt;0,RANK(T2216,(N2216:P2216,Q2216:AE2216)),0)</f>
        <v>0</v>
      </c>
      <c r="AJ2216" s="7">
        <f>IF(S2216&gt;0,RANK(S2216,(N2216:P2216,Q2216:AE2216)),0)</f>
        <v>0</v>
      </c>
      <c r="AK2216" s="2">
        <f t="shared" si="816"/>
        <v>1.9423610889477548E-2</v>
      </c>
      <c r="AL2216" s="2">
        <f t="shared" si="817"/>
        <v>0</v>
      </c>
      <c r="AM2216" s="2">
        <f t="shared" si="818"/>
        <v>0</v>
      </c>
      <c r="AN2216" s="2">
        <f t="shared" si="819"/>
        <v>0</v>
      </c>
      <c r="AP2216" s="6" t="s">
        <v>666</v>
      </c>
      <c r="AQ2216" s="6" t="s">
        <v>1409</v>
      </c>
      <c r="AR2216">
        <v>0</v>
      </c>
      <c r="AT2216" s="97">
        <v>6</v>
      </c>
      <c r="AU2216" s="99">
        <v>77</v>
      </c>
      <c r="AV2216" s="103">
        <f t="shared" si="820"/>
        <v>6077</v>
      </c>
      <c r="AX2216" s="7" t="s">
        <v>1370</v>
      </c>
    </row>
    <row r="2217" spans="1:50" ht="13" hidden="1" customHeight="1" outlineLevel="1">
      <c r="A2217" s="6" t="s">
        <v>1412</v>
      </c>
      <c r="B2217" s="6" t="s">
        <v>1409</v>
      </c>
      <c r="C2217" s="1">
        <f t="shared" si="809"/>
        <v>101902</v>
      </c>
      <c r="D2217" s="7">
        <f>IF(N2217&gt;0, RANK(N2217,(N2217:P2217,Q2217:AE2217)),0)</f>
        <v>1</v>
      </c>
      <c r="E2217" s="7">
        <f>IF(O2217&gt;0,RANK(O2217,(N2217:P2217,Q2217:AE2217)),0)</f>
        <v>2</v>
      </c>
      <c r="F2217" s="7">
        <f>IF(P2217&gt;0,RANK(P2217,(N2217:P2217,Q2217:AE2217)),0)</f>
        <v>0</v>
      </c>
      <c r="G2217" s="1">
        <f t="shared" si="810"/>
        <v>3601</v>
      </c>
      <c r="H2217" s="2">
        <f t="shared" si="811"/>
        <v>3.5337873643304353E-2</v>
      </c>
      <c r="I2217" s="2"/>
      <c r="J2217" s="2">
        <f t="shared" si="812"/>
        <v>0.47473062354026418</v>
      </c>
      <c r="K2217" s="2">
        <f t="shared" si="813"/>
        <v>0.43939274989695981</v>
      </c>
      <c r="L2217" s="2">
        <f t="shared" si="814"/>
        <v>0</v>
      </c>
      <c r="M2217" s="2">
        <f t="shared" si="815"/>
        <v>8.5876626562776004E-2</v>
      </c>
      <c r="N2217" s="59">
        <v>48376</v>
      </c>
      <c r="O2217" s="59">
        <v>44775</v>
      </c>
      <c r="P2217" s="59"/>
      <c r="Q2217" s="111">
        <v>3030</v>
      </c>
      <c r="R2217" s="111"/>
      <c r="S2217" s="111"/>
      <c r="T2217" s="59"/>
      <c r="U2217" s="111"/>
      <c r="V2217" s="111"/>
      <c r="W2217" s="111"/>
      <c r="X2217" s="59">
        <v>2587</v>
      </c>
      <c r="Y2217" s="59">
        <v>0</v>
      </c>
      <c r="Z2217" s="111">
        <v>3134</v>
      </c>
      <c r="AA2217" s="59"/>
      <c r="AB2217" s="59"/>
      <c r="AC2217" s="59"/>
      <c r="AD2217" s="59"/>
      <c r="AE2217" s="59"/>
      <c r="AG2217" s="7">
        <f>IF(Q2217&gt;0,RANK(Q2217,(N2217:P2217,Q2217:AE2217)),0)</f>
        <v>4</v>
      </c>
      <c r="AH2217" s="7">
        <f>IF(R2217&gt;0,RANK(R2217,(N2217:P2217,Q2217:AE2217)),0)</f>
        <v>0</v>
      </c>
      <c r="AI2217" s="7">
        <f>IF(T2217&gt;0,RANK(T2217,(N2217:P2217,Q2217:AE2217)),0)</f>
        <v>0</v>
      </c>
      <c r="AJ2217" s="7">
        <f>IF(S2217&gt;0,RANK(S2217,(N2217:P2217,Q2217:AE2217)),0)</f>
        <v>0</v>
      </c>
      <c r="AK2217" s="2">
        <f t="shared" si="816"/>
        <v>2.973445074679594E-2</v>
      </c>
      <c r="AL2217" s="2">
        <f t="shared" si="817"/>
        <v>0</v>
      </c>
      <c r="AM2217" s="2">
        <f t="shared" si="818"/>
        <v>0</v>
      </c>
      <c r="AN2217" s="2">
        <f t="shared" si="819"/>
        <v>0</v>
      </c>
      <c r="AP2217" s="6" t="s">
        <v>1412</v>
      </c>
      <c r="AQ2217" s="6" t="s">
        <v>1409</v>
      </c>
      <c r="AR2217">
        <v>0</v>
      </c>
      <c r="AT2217" s="97">
        <v>6</v>
      </c>
      <c r="AU2217" s="99">
        <v>79</v>
      </c>
      <c r="AV2217" s="103">
        <f t="shared" si="820"/>
        <v>6079</v>
      </c>
      <c r="AX2217" s="7" t="s">
        <v>1370</v>
      </c>
    </row>
    <row r="2218" spans="1:50" ht="13" hidden="1" customHeight="1" outlineLevel="1">
      <c r="A2218" s="6" t="s">
        <v>1333</v>
      </c>
      <c r="B2218" s="6" t="s">
        <v>1409</v>
      </c>
      <c r="C2218" s="1">
        <f t="shared" si="809"/>
        <v>270605</v>
      </c>
      <c r="D2218" s="7">
        <f>IF(N2218&gt;0, RANK(N2218,(N2218:P2218,Q2218:AE2218)),0)</f>
        <v>1</v>
      </c>
      <c r="E2218" s="7">
        <f>IF(O2218&gt;0,RANK(O2218,(N2218:P2218,Q2218:AE2218)),0)</f>
        <v>2</v>
      </c>
      <c r="F2218" s="7">
        <f>IF(P2218&gt;0,RANK(P2218,(N2218:P2218,Q2218:AE2218)),0)</f>
        <v>0</v>
      </c>
      <c r="G2218" s="1">
        <f t="shared" si="810"/>
        <v>106520</v>
      </c>
      <c r="H2218" s="2">
        <f t="shared" si="811"/>
        <v>0.39363648121801148</v>
      </c>
      <c r="I2218" s="2"/>
      <c r="J2218" s="2">
        <f t="shared" si="812"/>
        <v>0.67253007150643929</v>
      </c>
      <c r="K2218" s="2">
        <f t="shared" si="813"/>
        <v>0.27889359028842781</v>
      </c>
      <c r="L2218" s="2">
        <f t="shared" si="814"/>
        <v>0</v>
      </c>
      <c r="M2218" s="2">
        <f t="shared" si="815"/>
        <v>4.8576338205132907E-2</v>
      </c>
      <c r="N2218" s="59">
        <v>181990</v>
      </c>
      <c r="O2218" s="59">
        <v>75470</v>
      </c>
      <c r="P2218" s="59"/>
      <c r="Q2218" s="111">
        <v>4684</v>
      </c>
      <c r="R2218" s="111"/>
      <c r="S2218" s="111"/>
      <c r="T2218" s="59"/>
      <c r="U2218" s="111"/>
      <c r="V2218" s="111"/>
      <c r="W2218" s="111"/>
      <c r="X2218" s="59">
        <v>4983</v>
      </c>
      <c r="Y2218" s="59">
        <v>0</v>
      </c>
      <c r="Z2218" s="111">
        <v>3478</v>
      </c>
      <c r="AA2218" s="59"/>
      <c r="AB2218" s="59"/>
      <c r="AC2218" s="59"/>
      <c r="AD2218" s="59"/>
      <c r="AE2218" s="59"/>
      <c r="AG2218" s="7">
        <f>IF(Q2218&gt;0,RANK(Q2218,(N2218:P2218,Q2218:AE2218)),0)</f>
        <v>4</v>
      </c>
      <c r="AH2218" s="7">
        <f>IF(R2218&gt;0,RANK(R2218,(N2218:P2218,Q2218:AE2218)),0)</f>
        <v>0</v>
      </c>
      <c r="AI2218" s="7">
        <f>IF(T2218&gt;0,RANK(T2218,(N2218:P2218,Q2218:AE2218)),0)</f>
        <v>0</v>
      </c>
      <c r="AJ2218" s="7">
        <f>IF(S2218&gt;0,RANK(S2218,(N2218:P2218,Q2218:AE2218)),0)</f>
        <v>0</v>
      </c>
      <c r="AK2218" s="2">
        <f t="shared" si="816"/>
        <v>1.7309362354723676E-2</v>
      </c>
      <c r="AL2218" s="2">
        <f t="shared" si="817"/>
        <v>0</v>
      </c>
      <c r="AM2218" s="2">
        <f t="shared" si="818"/>
        <v>0</v>
      </c>
      <c r="AN2218" s="2">
        <f t="shared" si="819"/>
        <v>0</v>
      </c>
      <c r="AP2218" s="6" t="s">
        <v>1333</v>
      </c>
      <c r="AQ2218" s="6" t="s">
        <v>1409</v>
      </c>
      <c r="AR2218">
        <v>0</v>
      </c>
      <c r="AT2218" s="97">
        <v>6</v>
      </c>
      <c r="AU2218" s="99">
        <v>81</v>
      </c>
      <c r="AV2218" s="103">
        <f t="shared" si="820"/>
        <v>6081</v>
      </c>
      <c r="AX2218" s="7" t="s">
        <v>1370</v>
      </c>
    </row>
    <row r="2219" spans="1:50" ht="13" hidden="1" customHeight="1" outlineLevel="1">
      <c r="A2219" s="6" t="s">
        <v>2017</v>
      </c>
      <c r="B2219" s="6" t="s">
        <v>1409</v>
      </c>
      <c r="C2219" s="1">
        <f t="shared" si="809"/>
        <v>156965</v>
      </c>
      <c r="D2219" s="7">
        <f>IF(N2219&gt;0, RANK(N2219,(N2219:P2219,Q2219:AE2219)),0)</f>
        <v>1</v>
      </c>
      <c r="E2219" s="7">
        <f>IF(O2219&gt;0,RANK(O2219,(N2219:P2219,Q2219:AE2219)),0)</f>
        <v>2</v>
      </c>
      <c r="F2219" s="7">
        <f>IF(P2219&gt;0,RANK(P2219,(N2219:P2219,Q2219:AE2219)),0)</f>
        <v>0</v>
      </c>
      <c r="G2219" s="1">
        <f t="shared" si="810"/>
        <v>10857</v>
      </c>
      <c r="H2219" s="2">
        <f t="shared" si="811"/>
        <v>6.9168285923613543E-2</v>
      </c>
      <c r="I2219" s="2"/>
      <c r="J2219" s="2">
        <f t="shared" si="812"/>
        <v>0.49628898162010637</v>
      </c>
      <c r="K2219" s="2">
        <f t="shared" si="813"/>
        <v>0.42712069569649286</v>
      </c>
      <c r="L2219" s="2">
        <f t="shared" si="814"/>
        <v>0</v>
      </c>
      <c r="M2219" s="2">
        <f t="shared" si="815"/>
        <v>7.6590322683400769E-2</v>
      </c>
      <c r="N2219" s="59">
        <v>77900</v>
      </c>
      <c r="O2219" s="59">
        <v>67043</v>
      </c>
      <c r="P2219" s="59"/>
      <c r="Q2219" s="111">
        <v>3101</v>
      </c>
      <c r="R2219" s="111"/>
      <c r="S2219" s="111"/>
      <c r="T2219" s="59"/>
      <c r="U2219" s="111"/>
      <c r="V2219" s="111"/>
      <c r="W2219" s="111"/>
      <c r="X2219" s="59">
        <v>5386</v>
      </c>
      <c r="Y2219" s="59">
        <v>0</v>
      </c>
      <c r="Z2219" s="111">
        <v>3535</v>
      </c>
      <c r="AA2219" s="59"/>
      <c r="AB2219" s="59"/>
      <c r="AC2219" s="59"/>
      <c r="AD2219" s="59"/>
      <c r="AE2219" s="59"/>
      <c r="AG2219" s="7">
        <f>IF(Q2219&gt;0,RANK(Q2219,(N2219:P2219,Q2219:AE2219)),0)</f>
        <v>5</v>
      </c>
      <c r="AH2219" s="7">
        <f>IF(R2219&gt;0,RANK(R2219,(N2219:P2219,Q2219:AE2219)),0)</f>
        <v>0</v>
      </c>
      <c r="AI2219" s="7">
        <f>IF(T2219&gt;0,RANK(T2219,(N2219:P2219,Q2219:AE2219)),0)</f>
        <v>0</v>
      </c>
      <c r="AJ2219" s="7">
        <f>IF(S2219&gt;0,RANK(S2219,(N2219:P2219,Q2219:AE2219)),0)</f>
        <v>0</v>
      </c>
      <c r="AK2219" s="2">
        <f t="shared" si="816"/>
        <v>1.9755996559742618E-2</v>
      </c>
      <c r="AL2219" s="2">
        <f t="shared" si="817"/>
        <v>0</v>
      </c>
      <c r="AM2219" s="2">
        <f t="shared" si="818"/>
        <v>0</v>
      </c>
      <c r="AN2219" s="2">
        <f t="shared" si="819"/>
        <v>0</v>
      </c>
      <c r="AP2219" s="6" t="s">
        <v>2017</v>
      </c>
      <c r="AQ2219" s="6" t="s">
        <v>1409</v>
      </c>
      <c r="AR2219">
        <v>0</v>
      </c>
      <c r="AT2219" s="97">
        <v>6</v>
      </c>
      <c r="AU2219" s="99">
        <v>83</v>
      </c>
      <c r="AV2219" s="103">
        <f t="shared" si="820"/>
        <v>6083</v>
      </c>
      <c r="AX2219" s="7" t="s">
        <v>1370</v>
      </c>
    </row>
    <row r="2220" spans="1:50" ht="13" hidden="1" customHeight="1" outlineLevel="1">
      <c r="A2220" s="6" t="s">
        <v>2106</v>
      </c>
      <c r="B2220" s="6" t="s">
        <v>1409</v>
      </c>
      <c r="C2220" s="1">
        <f t="shared" si="809"/>
        <v>586933</v>
      </c>
      <c r="D2220" s="7">
        <f>IF(N2220&gt;0, RANK(N2220,(N2220:P2220,Q2220:AE2220)),0)</f>
        <v>1</v>
      </c>
      <c r="E2220" s="7">
        <f>IF(O2220&gt;0,RANK(O2220,(N2220:P2220,Q2220:AE2220)),0)</f>
        <v>2</v>
      </c>
      <c r="F2220" s="7">
        <f>IF(P2220&gt;0,RANK(P2220,(N2220:P2220,Q2220:AE2220)),0)</f>
        <v>0</v>
      </c>
      <c r="G2220" s="1">
        <f t="shared" si="810"/>
        <v>183139</v>
      </c>
      <c r="H2220" s="2">
        <f t="shared" si="811"/>
        <v>0.31202709678958246</v>
      </c>
      <c r="I2220" s="2"/>
      <c r="J2220" s="2">
        <f t="shared" si="812"/>
        <v>0.6218716616717751</v>
      </c>
      <c r="K2220" s="2">
        <f t="shared" si="813"/>
        <v>0.3098445648821927</v>
      </c>
      <c r="L2220" s="2">
        <f t="shared" si="814"/>
        <v>0</v>
      </c>
      <c r="M2220" s="2">
        <f t="shared" si="815"/>
        <v>6.8283773446032203E-2</v>
      </c>
      <c r="N2220" s="59">
        <v>364997</v>
      </c>
      <c r="O2220" s="59">
        <v>181858</v>
      </c>
      <c r="P2220" s="59"/>
      <c r="Q2220" s="111">
        <v>14518</v>
      </c>
      <c r="R2220" s="111"/>
      <c r="S2220" s="111"/>
      <c r="T2220" s="59"/>
      <c r="U2220" s="111"/>
      <c r="V2220" s="111"/>
      <c r="W2220" s="111"/>
      <c r="X2220" s="59">
        <v>12646</v>
      </c>
      <c r="Y2220" s="59">
        <v>2</v>
      </c>
      <c r="Z2220" s="111">
        <v>12912</v>
      </c>
      <c r="AA2220" s="59"/>
      <c r="AB2220" s="59"/>
      <c r="AC2220" s="59"/>
      <c r="AD2220" s="59"/>
      <c r="AE2220" s="59"/>
      <c r="AG2220" s="7">
        <f>IF(Q2220&gt;0,RANK(Q2220,(N2220:P2220,Q2220:AE2220)),0)</f>
        <v>3</v>
      </c>
      <c r="AH2220" s="7">
        <f>IF(R2220&gt;0,RANK(R2220,(N2220:P2220,Q2220:AE2220)),0)</f>
        <v>0</v>
      </c>
      <c r="AI2220" s="7">
        <f>IF(T2220&gt;0,RANK(T2220,(N2220:P2220,Q2220:AE2220)),0)</f>
        <v>0</v>
      </c>
      <c r="AJ2220" s="7">
        <f>IF(S2220&gt;0,RANK(S2220,(N2220:P2220,Q2220:AE2220)),0)</f>
        <v>0</v>
      </c>
      <c r="AK2220" s="2">
        <f t="shared" si="816"/>
        <v>2.4735361617084062E-2</v>
      </c>
      <c r="AL2220" s="2">
        <f t="shared" si="817"/>
        <v>0</v>
      </c>
      <c r="AM2220" s="2">
        <f t="shared" si="818"/>
        <v>0</v>
      </c>
      <c r="AN2220" s="2">
        <f t="shared" si="819"/>
        <v>0</v>
      </c>
      <c r="AP2220" s="6" t="s">
        <v>2106</v>
      </c>
      <c r="AQ2220" s="6" t="s">
        <v>1409</v>
      </c>
      <c r="AR2220">
        <v>0</v>
      </c>
      <c r="AT2220" s="97">
        <v>6</v>
      </c>
      <c r="AU2220" s="99">
        <v>85</v>
      </c>
      <c r="AV2220" s="103">
        <f t="shared" si="820"/>
        <v>6085</v>
      </c>
      <c r="AX2220" s="7" t="s">
        <v>1370</v>
      </c>
    </row>
    <row r="2221" spans="1:50" ht="13" hidden="1" customHeight="1" outlineLevel="1">
      <c r="A2221" s="6" t="s">
        <v>1523</v>
      </c>
      <c r="B2221" s="6" t="s">
        <v>1409</v>
      </c>
      <c r="C2221" s="1">
        <f t="shared" si="809"/>
        <v>112449</v>
      </c>
      <c r="D2221" s="7">
        <f>IF(N2221&gt;0, RANK(N2221,(N2221:P2221,Q2221:AE2221)),0)</f>
        <v>1</v>
      </c>
      <c r="E2221" s="7">
        <f>IF(O2221&gt;0,RANK(O2221,(N2221:P2221,Q2221:AE2221)),0)</f>
        <v>2</v>
      </c>
      <c r="F2221" s="7">
        <f>IF(P2221&gt;0,RANK(P2221,(N2221:P2221,Q2221:AE2221)),0)</f>
        <v>0</v>
      </c>
      <c r="G2221" s="1">
        <f t="shared" si="810"/>
        <v>47765</v>
      </c>
      <c r="H2221" s="2">
        <f t="shared" si="811"/>
        <v>0.42477034033206162</v>
      </c>
      <c r="I2221" s="2"/>
      <c r="J2221" s="2">
        <f t="shared" si="812"/>
        <v>0.67876993125772578</v>
      </c>
      <c r="K2221" s="2">
        <f t="shared" si="813"/>
        <v>0.2539995909256641</v>
      </c>
      <c r="L2221" s="2">
        <f t="shared" si="814"/>
        <v>0</v>
      </c>
      <c r="M2221" s="2">
        <f t="shared" si="815"/>
        <v>6.7230477816610124E-2</v>
      </c>
      <c r="N2221" s="59">
        <v>76327</v>
      </c>
      <c r="O2221" s="59">
        <v>28562</v>
      </c>
      <c r="P2221" s="59"/>
      <c r="Q2221" s="111">
        <v>2686</v>
      </c>
      <c r="R2221" s="111"/>
      <c r="S2221" s="111"/>
      <c r="T2221" s="59"/>
      <c r="U2221" s="111"/>
      <c r="V2221" s="111"/>
      <c r="W2221" s="111"/>
      <c r="X2221" s="59">
        <v>2801</v>
      </c>
      <c r="Y2221" s="59">
        <v>1</v>
      </c>
      <c r="Z2221" s="111">
        <v>2072</v>
      </c>
      <c r="AA2221" s="59"/>
      <c r="AB2221" s="59"/>
      <c r="AC2221" s="59"/>
      <c r="AD2221" s="59"/>
      <c r="AE2221" s="59"/>
      <c r="AG2221" s="7">
        <f>IF(Q2221&gt;0,RANK(Q2221,(N2221:P2221,Q2221:AE2221)),0)</f>
        <v>4</v>
      </c>
      <c r="AH2221" s="7">
        <f>IF(R2221&gt;0,RANK(R2221,(N2221:P2221,Q2221:AE2221)),0)</f>
        <v>0</v>
      </c>
      <c r="AI2221" s="7">
        <f>IF(T2221&gt;0,RANK(T2221,(N2221:P2221,Q2221:AE2221)),0)</f>
        <v>0</v>
      </c>
      <c r="AJ2221" s="7">
        <f>IF(S2221&gt;0,RANK(S2221,(N2221:P2221,Q2221:AE2221)),0)</f>
        <v>0</v>
      </c>
      <c r="AK2221" s="2">
        <f t="shared" si="816"/>
        <v>2.3886384049658066E-2</v>
      </c>
      <c r="AL2221" s="2">
        <f t="shared" si="817"/>
        <v>0</v>
      </c>
      <c r="AM2221" s="2">
        <f t="shared" si="818"/>
        <v>0</v>
      </c>
      <c r="AN2221" s="2">
        <f t="shared" si="819"/>
        <v>0</v>
      </c>
      <c r="AP2221" s="6" t="s">
        <v>1523</v>
      </c>
      <c r="AQ2221" s="6" t="s">
        <v>1409</v>
      </c>
      <c r="AR2221">
        <v>0</v>
      </c>
      <c r="AT2221" s="97">
        <v>6</v>
      </c>
      <c r="AU2221" s="99">
        <v>87</v>
      </c>
      <c r="AV2221" s="103">
        <f t="shared" si="820"/>
        <v>6087</v>
      </c>
      <c r="AX2221" s="7" t="s">
        <v>1370</v>
      </c>
    </row>
    <row r="2222" spans="1:50" ht="13" hidden="1" customHeight="1" outlineLevel="1">
      <c r="A2222" s="6" t="s">
        <v>1168</v>
      </c>
      <c r="B2222" s="6" t="s">
        <v>1409</v>
      </c>
      <c r="C2222" s="1">
        <f t="shared" si="809"/>
        <v>66417</v>
      </c>
      <c r="D2222" s="7">
        <f>IF(N2222&gt;0, RANK(N2222,(N2222:P2222,Q2222:AE2222)),0)</f>
        <v>2</v>
      </c>
      <c r="E2222" s="7">
        <f>IF(O2222&gt;0,RANK(O2222,(N2222:P2222,Q2222:AE2222)),0)</f>
        <v>1</v>
      </c>
      <c r="F2222" s="7">
        <f>IF(P2222&gt;0,RANK(P2222,(N2222:P2222,Q2222:AE2222)),0)</f>
        <v>0</v>
      </c>
      <c r="G2222" s="1">
        <f t="shared" si="810"/>
        <v>9081</v>
      </c>
      <c r="H2222" s="2">
        <f t="shared" si="811"/>
        <v>0.1367270427751931</v>
      </c>
      <c r="I2222" s="2"/>
      <c r="J2222" s="2">
        <f t="shared" si="812"/>
        <v>0.37808091301925711</v>
      </c>
      <c r="K2222" s="2">
        <f t="shared" si="813"/>
        <v>0.51480795579445027</v>
      </c>
      <c r="L2222" s="2">
        <f t="shared" si="814"/>
        <v>0</v>
      </c>
      <c r="M2222" s="2">
        <f t="shared" si="815"/>
        <v>0.10711113118629267</v>
      </c>
      <c r="N2222" s="59">
        <v>25111</v>
      </c>
      <c r="O2222" s="59">
        <v>34192</v>
      </c>
      <c r="P2222" s="59"/>
      <c r="Q2222" s="111">
        <v>2116</v>
      </c>
      <c r="R2222" s="111"/>
      <c r="S2222" s="111"/>
      <c r="T2222" s="59"/>
      <c r="U2222" s="111"/>
      <c r="V2222" s="111"/>
      <c r="W2222" s="111"/>
      <c r="X2222" s="59">
        <v>1928</v>
      </c>
      <c r="Y2222" s="59">
        <v>0</v>
      </c>
      <c r="Z2222" s="111">
        <v>3070</v>
      </c>
      <c r="AA2222" s="59"/>
      <c r="AB2222" s="59"/>
      <c r="AC2222" s="59"/>
      <c r="AD2222" s="59"/>
      <c r="AE2222" s="59"/>
      <c r="AG2222" s="7">
        <f>IF(Q2222&gt;0,RANK(Q2222,(N2222:P2222,Q2222:AE2222)),0)</f>
        <v>4</v>
      </c>
      <c r="AH2222" s="7">
        <f>IF(R2222&gt;0,RANK(R2222,(N2222:P2222,Q2222:AE2222)),0)</f>
        <v>0</v>
      </c>
      <c r="AI2222" s="7">
        <f>IF(T2222&gt;0,RANK(T2222,(N2222:P2222,Q2222:AE2222)),0)</f>
        <v>0</v>
      </c>
      <c r="AJ2222" s="7">
        <f>IF(S2222&gt;0,RANK(S2222,(N2222:P2222,Q2222:AE2222)),0)</f>
        <v>0</v>
      </c>
      <c r="AK2222" s="2">
        <f t="shared" si="816"/>
        <v>3.1859313127663096E-2</v>
      </c>
      <c r="AL2222" s="2">
        <f t="shared" si="817"/>
        <v>0</v>
      </c>
      <c r="AM2222" s="2">
        <f t="shared" si="818"/>
        <v>0</v>
      </c>
      <c r="AN2222" s="2">
        <f t="shared" si="819"/>
        <v>0</v>
      </c>
      <c r="AP2222" s="6" t="s">
        <v>1168</v>
      </c>
      <c r="AQ2222" s="6" t="s">
        <v>1409</v>
      </c>
      <c r="AR2222">
        <v>2</v>
      </c>
      <c r="AT2222" s="97">
        <v>6</v>
      </c>
      <c r="AU2222" s="99">
        <v>89</v>
      </c>
      <c r="AV2222" s="103">
        <f t="shared" si="820"/>
        <v>6089</v>
      </c>
      <c r="AX2222" s="7" t="s">
        <v>1370</v>
      </c>
    </row>
    <row r="2223" spans="1:50" ht="13" hidden="1" customHeight="1" outlineLevel="1">
      <c r="A2223" s="6" t="s">
        <v>1429</v>
      </c>
      <c r="B2223" s="6" t="s">
        <v>1409</v>
      </c>
      <c r="C2223" s="1">
        <f t="shared" si="809"/>
        <v>1813</v>
      </c>
      <c r="D2223" s="7">
        <f>IF(N2223&gt;0, RANK(N2223,(N2223:P2223,Q2223:AE2223)),0)</f>
        <v>1</v>
      </c>
      <c r="E2223" s="7">
        <f>IF(O2223&gt;0,RANK(O2223,(N2223:P2223,Q2223:AE2223)),0)</f>
        <v>2</v>
      </c>
      <c r="F2223" s="7">
        <f>IF(P2223&gt;0,RANK(P2223,(N2223:P2223,Q2223:AE2223)),0)</f>
        <v>0</v>
      </c>
      <c r="G2223" s="1">
        <f t="shared" si="810"/>
        <v>10</v>
      </c>
      <c r="H2223" s="2">
        <f t="shared" si="811"/>
        <v>5.5157198014340872E-3</v>
      </c>
      <c r="I2223" s="2"/>
      <c r="J2223" s="2">
        <f t="shared" si="812"/>
        <v>0.45118587975730834</v>
      </c>
      <c r="K2223" s="2">
        <f t="shared" si="813"/>
        <v>0.44567015995587422</v>
      </c>
      <c r="L2223" s="2">
        <f t="shared" si="814"/>
        <v>0</v>
      </c>
      <c r="M2223" s="2">
        <f t="shared" si="815"/>
        <v>0.10314396028681749</v>
      </c>
      <c r="N2223" s="59">
        <v>818</v>
      </c>
      <c r="O2223" s="59">
        <v>808</v>
      </c>
      <c r="P2223" s="59"/>
      <c r="Q2223" s="111">
        <v>79</v>
      </c>
      <c r="R2223" s="111"/>
      <c r="S2223" s="111"/>
      <c r="T2223" s="59"/>
      <c r="U2223" s="111"/>
      <c r="V2223" s="111"/>
      <c r="W2223" s="111"/>
      <c r="X2223" s="59">
        <v>45</v>
      </c>
      <c r="Y2223" s="59">
        <v>0</v>
      </c>
      <c r="Z2223" s="111">
        <v>63</v>
      </c>
      <c r="AA2223" s="59"/>
      <c r="AB2223" s="59"/>
      <c r="AC2223" s="59"/>
      <c r="AD2223" s="59"/>
      <c r="AE2223" s="59"/>
      <c r="AG2223" s="7">
        <f>IF(Q2223&gt;0,RANK(Q2223,(N2223:P2223,Q2223:AE2223)),0)</f>
        <v>3</v>
      </c>
      <c r="AH2223" s="7">
        <f>IF(R2223&gt;0,RANK(R2223,(N2223:P2223,Q2223:AE2223)),0)</f>
        <v>0</v>
      </c>
      <c r="AI2223" s="7">
        <f>IF(T2223&gt;0,RANK(T2223,(N2223:P2223,Q2223:AE2223)),0)</f>
        <v>0</v>
      </c>
      <c r="AJ2223" s="7">
        <f>IF(S2223&gt;0,RANK(S2223,(N2223:P2223,Q2223:AE2223)),0)</f>
        <v>0</v>
      </c>
      <c r="AK2223" s="2">
        <f t="shared" si="816"/>
        <v>4.3574186431329286E-2</v>
      </c>
      <c r="AL2223" s="2">
        <f t="shared" si="817"/>
        <v>0</v>
      </c>
      <c r="AM2223" s="2">
        <f t="shared" si="818"/>
        <v>0</v>
      </c>
      <c r="AN2223" s="2">
        <f t="shared" si="819"/>
        <v>0</v>
      </c>
      <c r="AP2223" s="6" t="s">
        <v>1429</v>
      </c>
      <c r="AQ2223" s="6" t="s">
        <v>1409</v>
      </c>
      <c r="AR2223">
        <v>4</v>
      </c>
      <c r="AT2223" s="97">
        <v>6</v>
      </c>
      <c r="AU2223" s="99">
        <v>91</v>
      </c>
      <c r="AV2223" s="103">
        <f t="shared" si="820"/>
        <v>6091</v>
      </c>
      <c r="AX2223" s="7" t="s">
        <v>1370</v>
      </c>
    </row>
    <row r="2224" spans="1:50" ht="13" hidden="1" customHeight="1" outlineLevel="1">
      <c r="A2224" s="6" t="s">
        <v>1430</v>
      </c>
      <c r="B2224" s="6" t="s">
        <v>1409</v>
      </c>
      <c r="C2224" s="1">
        <f t="shared" si="809"/>
        <v>20210</v>
      </c>
      <c r="D2224" s="7">
        <f>IF(N2224&gt;0, RANK(N2224,(N2224:P2224,Q2224:AE2224)),0)</f>
        <v>2</v>
      </c>
      <c r="E2224" s="7">
        <f>IF(O2224&gt;0,RANK(O2224,(N2224:P2224,Q2224:AE2224)),0)</f>
        <v>1</v>
      </c>
      <c r="F2224" s="7">
        <f>IF(P2224&gt;0,RANK(P2224,(N2224:P2224,Q2224:AE2224)),0)</f>
        <v>0</v>
      </c>
      <c r="G2224" s="1">
        <f t="shared" si="810"/>
        <v>217</v>
      </c>
      <c r="H2224" s="2">
        <f t="shared" si="811"/>
        <v>1.0737258782780802E-2</v>
      </c>
      <c r="I2224" s="2"/>
      <c r="J2224" s="2">
        <f t="shared" si="812"/>
        <v>0.44349332013854526</v>
      </c>
      <c r="K2224" s="2">
        <f t="shared" si="813"/>
        <v>0.45423057892132607</v>
      </c>
      <c r="L2224" s="2">
        <f t="shared" si="814"/>
        <v>0</v>
      </c>
      <c r="M2224" s="2">
        <f t="shared" si="815"/>
        <v>0.10227610094012868</v>
      </c>
      <c r="N2224" s="59">
        <v>8963</v>
      </c>
      <c r="O2224" s="59">
        <v>9180</v>
      </c>
      <c r="P2224" s="59"/>
      <c r="Q2224" s="111">
        <v>551</v>
      </c>
      <c r="R2224" s="111"/>
      <c r="S2224" s="111"/>
      <c r="T2224" s="59"/>
      <c r="U2224" s="111"/>
      <c r="V2224" s="111"/>
      <c r="W2224" s="111"/>
      <c r="X2224" s="59">
        <v>473</v>
      </c>
      <c r="Y2224" s="59">
        <v>0</v>
      </c>
      <c r="Z2224" s="111">
        <v>1043</v>
      </c>
      <c r="AA2224" s="59"/>
      <c r="AB2224" s="59"/>
      <c r="AC2224" s="59"/>
      <c r="AD2224" s="59"/>
      <c r="AE2224" s="59"/>
      <c r="AG2224" s="7">
        <f>IF(Q2224&gt;0,RANK(Q2224,(N2224:P2224,Q2224:AE2224)),0)</f>
        <v>4</v>
      </c>
      <c r="AH2224" s="7">
        <f>IF(R2224&gt;0,RANK(R2224,(N2224:P2224,Q2224:AE2224)),0)</f>
        <v>0</v>
      </c>
      <c r="AI2224" s="7">
        <f>IF(T2224&gt;0,RANK(T2224,(N2224:P2224,Q2224:AE2224)),0)</f>
        <v>0</v>
      </c>
      <c r="AJ2224" s="7">
        <f>IF(S2224&gt;0,RANK(S2224,(N2224:P2224,Q2224:AE2224)),0)</f>
        <v>0</v>
      </c>
      <c r="AK2224" s="2">
        <f t="shared" si="816"/>
        <v>2.7263730826323603E-2</v>
      </c>
      <c r="AL2224" s="2">
        <f t="shared" si="817"/>
        <v>0</v>
      </c>
      <c r="AM2224" s="2">
        <f t="shared" si="818"/>
        <v>0</v>
      </c>
      <c r="AN2224" s="2">
        <f t="shared" si="819"/>
        <v>0</v>
      </c>
      <c r="AP2224" s="6" t="s">
        <v>1430</v>
      </c>
      <c r="AQ2224" s="6" t="s">
        <v>1409</v>
      </c>
      <c r="AR2224">
        <v>2</v>
      </c>
      <c r="AT2224" s="97">
        <v>6</v>
      </c>
      <c r="AU2224" s="99">
        <v>93</v>
      </c>
      <c r="AV2224" s="103">
        <f t="shared" si="820"/>
        <v>6093</v>
      </c>
      <c r="AX2224" s="7" t="s">
        <v>1370</v>
      </c>
    </row>
    <row r="2225" spans="1:63" ht="13" hidden="1" customHeight="1" outlineLevel="1">
      <c r="A2225" s="6" t="s">
        <v>1477</v>
      </c>
      <c r="B2225" s="6" t="s">
        <v>1409</v>
      </c>
      <c r="C2225" s="1">
        <f t="shared" si="809"/>
        <v>129936</v>
      </c>
      <c r="D2225" s="7">
        <f>IF(N2225&gt;0, RANK(N2225,(N2225:P2225,Q2225:AE2225)),0)</f>
        <v>1</v>
      </c>
      <c r="E2225" s="7">
        <f>IF(O2225&gt;0,RANK(O2225,(N2225:P2225,Q2225:AE2225)),0)</f>
        <v>2</v>
      </c>
      <c r="F2225" s="7">
        <f>IF(P2225&gt;0,RANK(P2225,(N2225:P2225,Q2225:AE2225)),0)</f>
        <v>0</v>
      </c>
      <c r="G2225" s="1">
        <f t="shared" si="810"/>
        <v>35769</v>
      </c>
      <c r="H2225" s="2">
        <f t="shared" si="811"/>
        <v>0.27528167713335794</v>
      </c>
      <c r="I2225" s="2"/>
      <c r="J2225" s="2">
        <f t="shared" si="812"/>
        <v>0.59828684891023276</v>
      </c>
      <c r="K2225" s="2">
        <f t="shared" si="813"/>
        <v>0.32300517177687477</v>
      </c>
      <c r="L2225" s="2">
        <f t="shared" si="814"/>
        <v>0</v>
      </c>
      <c r="M2225" s="2">
        <f t="shared" si="815"/>
        <v>7.8707979312892473E-2</v>
      </c>
      <c r="N2225" s="59">
        <v>77739</v>
      </c>
      <c r="O2225" s="59">
        <v>41970</v>
      </c>
      <c r="P2225" s="59"/>
      <c r="Q2225" s="111">
        <v>2960</v>
      </c>
      <c r="R2225" s="111"/>
      <c r="S2225" s="111"/>
      <c r="T2225" s="59"/>
      <c r="U2225" s="111"/>
      <c r="V2225" s="111"/>
      <c r="W2225" s="111"/>
      <c r="X2225" s="59">
        <v>3571</v>
      </c>
      <c r="Y2225" s="59">
        <v>0</v>
      </c>
      <c r="Z2225" s="111">
        <v>3696</v>
      </c>
      <c r="AA2225" s="59"/>
      <c r="AB2225" s="59"/>
      <c r="AC2225" s="59"/>
      <c r="AD2225" s="59"/>
      <c r="AE2225" s="59"/>
      <c r="AG2225" s="7">
        <f>IF(Q2225&gt;0,RANK(Q2225,(N2225:P2225,Q2225:AE2225)),0)</f>
        <v>5</v>
      </c>
      <c r="AH2225" s="7">
        <f>IF(R2225&gt;0,RANK(R2225,(N2225:P2225,Q2225:AE2225)),0)</f>
        <v>0</v>
      </c>
      <c r="AI2225" s="7">
        <f>IF(T2225&gt;0,RANK(T2225,(N2225:P2225,Q2225:AE2225)),0)</f>
        <v>0</v>
      </c>
      <c r="AJ2225" s="7">
        <f>IF(S2225&gt;0,RANK(S2225,(N2225:P2225,Q2225:AE2225)),0)</f>
        <v>0</v>
      </c>
      <c r="AK2225" s="2">
        <f t="shared" si="816"/>
        <v>2.2780445757911588E-2</v>
      </c>
      <c r="AL2225" s="2">
        <f t="shared" si="817"/>
        <v>0</v>
      </c>
      <c r="AM2225" s="2">
        <f t="shared" si="818"/>
        <v>0</v>
      </c>
      <c r="AN2225" s="2">
        <f t="shared" si="819"/>
        <v>0</v>
      </c>
      <c r="AP2225" s="6" t="s">
        <v>1477</v>
      </c>
      <c r="AQ2225" s="6" t="s">
        <v>1409</v>
      </c>
      <c r="AR2225">
        <v>0</v>
      </c>
      <c r="AT2225" s="97">
        <v>6</v>
      </c>
      <c r="AU2225" s="99">
        <v>95</v>
      </c>
      <c r="AV2225" s="103">
        <f t="shared" si="820"/>
        <v>6095</v>
      </c>
      <c r="AX2225" s="7" t="s">
        <v>1370</v>
      </c>
    </row>
    <row r="2226" spans="1:63" ht="13" hidden="1" customHeight="1" outlineLevel="1">
      <c r="A2226" s="6" t="s">
        <v>1589</v>
      </c>
      <c r="B2226" s="6" t="s">
        <v>1409</v>
      </c>
      <c r="C2226" s="1">
        <f t="shared" si="809"/>
        <v>193314</v>
      </c>
      <c r="D2226" s="7">
        <f>IF(N2226&gt;0, RANK(N2226,(N2226:P2226,Q2226:AE2226)),0)</f>
        <v>1</v>
      </c>
      <c r="E2226" s="7">
        <f>IF(O2226&gt;0,RANK(O2226,(N2226:P2226,Q2226:AE2226)),0)</f>
        <v>2</v>
      </c>
      <c r="F2226" s="7">
        <f>IF(P2226&gt;0,RANK(P2226,(N2226:P2226,Q2226:AE2226)),0)</f>
        <v>0</v>
      </c>
      <c r="G2226" s="1">
        <f t="shared" si="810"/>
        <v>64678</v>
      </c>
      <c r="H2226" s="2">
        <f t="shared" si="811"/>
        <v>0.33457483679402422</v>
      </c>
      <c r="I2226" s="2"/>
      <c r="J2226" s="2">
        <f t="shared" si="812"/>
        <v>0.62836111197326627</v>
      </c>
      <c r="K2226" s="2">
        <f t="shared" si="813"/>
        <v>0.29378627517924205</v>
      </c>
      <c r="L2226" s="2">
        <f t="shared" si="814"/>
        <v>0</v>
      </c>
      <c r="M2226" s="2">
        <f t="shared" si="815"/>
        <v>7.7852612847491676E-2</v>
      </c>
      <c r="N2226" s="59">
        <v>121471</v>
      </c>
      <c r="O2226" s="59">
        <v>56793</v>
      </c>
      <c r="P2226" s="59"/>
      <c r="Q2226" s="111">
        <v>4502</v>
      </c>
      <c r="R2226" s="111"/>
      <c r="S2226" s="111"/>
      <c r="T2226" s="59"/>
      <c r="U2226" s="111"/>
      <c r="V2226" s="111"/>
      <c r="W2226" s="111"/>
      <c r="X2226" s="59">
        <v>5846</v>
      </c>
      <c r="Y2226" s="59">
        <v>0</v>
      </c>
      <c r="Z2226" s="111">
        <v>4702</v>
      </c>
      <c r="AA2226" s="59"/>
      <c r="AB2226" s="59"/>
      <c r="AC2226" s="59"/>
      <c r="AD2226" s="59"/>
      <c r="AE2226" s="59"/>
      <c r="AG2226" s="7">
        <f>IF(Q2226&gt;0,RANK(Q2226,(N2226:P2226,Q2226:AE2226)),0)</f>
        <v>5</v>
      </c>
      <c r="AH2226" s="7">
        <f>IF(R2226&gt;0,RANK(R2226,(N2226:P2226,Q2226:AE2226)),0)</f>
        <v>0</v>
      </c>
      <c r="AI2226" s="7">
        <f>IF(T2226&gt;0,RANK(T2226,(N2226:P2226,Q2226:AE2226)),0)</f>
        <v>0</v>
      </c>
      <c r="AJ2226" s="7">
        <f>IF(S2226&gt;0,RANK(S2226,(N2226:P2226,Q2226:AE2226)),0)</f>
        <v>0</v>
      </c>
      <c r="AK2226" s="2">
        <f t="shared" si="816"/>
        <v>2.3288535750126738E-2</v>
      </c>
      <c r="AL2226" s="2">
        <f t="shared" si="817"/>
        <v>0</v>
      </c>
      <c r="AM2226" s="2">
        <f t="shared" si="818"/>
        <v>0</v>
      </c>
      <c r="AN2226" s="2">
        <f t="shared" si="819"/>
        <v>0</v>
      </c>
      <c r="AP2226" s="6" t="s">
        <v>1589</v>
      </c>
      <c r="AQ2226" s="6" t="s">
        <v>1409</v>
      </c>
      <c r="AR2226">
        <v>0</v>
      </c>
      <c r="AT2226" s="97">
        <v>6</v>
      </c>
      <c r="AU2226" s="99">
        <v>97</v>
      </c>
      <c r="AV2226" s="103">
        <f t="shared" si="820"/>
        <v>6097</v>
      </c>
      <c r="AX2226" s="7" t="s">
        <v>1370</v>
      </c>
    </row>
    <row r="2227" spans="1:63" ht="13" hidden="1" customHeight="1" outlineLevel="1">
      <c r="A2227" s="6" t="s">
        <v>372</v>
      </c>
      <c r="B2227" s="6" t="s">
        <v>1409</v>
      </c>
      <c r="C2227" s="1">
        <f t="shared" si="809"/>
        <v>123953</v>
      </c>
      <c r="D2227" s="7">
        <f>IF(N2227&gt;0, RANK(N2227,(N2227:P2227,Q2227:AE2227)),0)</f>
        <v>1</v>
      </c>
      <c r="E2227" s="7">
        <f>IF(O2227&gt;0,RANK(O2227,(N2227:P2227,Q2227:AE2227)),0)</f>
        <v>2</v>
      </c>
      <c r="F2227" s="7">
        <f>IF(P2227&gt;0,RANK(P2227,(N2227:P2227,Q2227:AE2227)),0)</f>
        <v>0</v>
      </c>
      <c r="G2227" s="1">
        <f t="shared" si="810"/>
        <v>10561</v>
      </c>
      <c r="H2227" s="2">
        <f t="shared" si="811"/>
        <v>8.5201649012125569E-2</v>
      </c>
      <c r="I2227" s="2"/>
      <c r="J2227" s="2">
        <f t="shared" si="812"/>
        <v>0.50107702112897634</v>
      </c>
      <c r="K2227" s="2">
        <f t="shared" si="813"/>
        <v>0.41587537211685072</v>
      </c>
      <c r="L2227" s="2">
        <f t="shared" si="814"/>
        <v>0</v>
      </c>
      <c r="M2227" s="2">
        <f t="shared" si="815"/>
        <v>8.3047606754172942E-2</v>
      </c>
      <c r="N2227" s="59">
        <v>62110</v>
      </c>
      <c r="O2227" s="59">
        <v>51549</v>
      </c>
      <c r="P2227" s="59"/>
      <c r="Q2227" s="111">
        <v>2450</v>
      </c>
      <c r="R2227" s="111"/>
      <c r="S2227" s="111"/>
      <c r="T2227" s="59"/>
      <c r="U2227" s="111"/>
      <c r="V2227" s="111"/>
      <c r="W2227" s="111"/>
      <c r="X2227" s="59">
        <v>3519</v>
      </c>
      <c r="Y2227" s="59">
        <v>0</v>
      </c>
      <c r="Z2227" s="111">
        <v>4325</v>
      </c>
      <c r="AA2227" s="59"/>
      <c r="AB2227" s="59"/>
      <c r="AC2227" s="59"/>
      <c r="AD2227" s="59"/>
      <c r="AE2227" s="59"/>
      <c r="AG2227" s="7">
        <f>IF(Q2227&gt;0,RANK(Q2227,(N2227:P2227,Q2227:AE2227)),0)</f>
        <v>5</v>
      </c>
      <c r="AH2227" s="7">
        <f>IF(R2227&gt;0,RANK(R2227,(N2227:P2227,Q2227:AE2227)),0)</f>
        <v>0</v>
      </c>
      <c r="AI2227" s="7">
        <f>IF(T2227&gt;0,RANK(T2227,(N2227:P2227,Q2227:AE2227)),0)</f>
        <v>0</v>
      </c>
      <c r="AJ2227" s="7">
        <f>IF(S2227&gt;0,RANK(S2227,(N2227:P2227,Q2227:AE2227)),0)</f>
        <v>0</v>
      </c>
      <c r="AK2227" s="2">
        <f t="shared" si="816"/>
        <v>1.9765556299565157E-2</v>
      </c>
      <c r="AL2227" s="2">
        <f t="shared" si="817"/>
        <v>0</v>
      </c>
      <c r="AM2227" s="2">
        <f t="shared" si="818"/>
        <v>0</v>
      </c>
      <c r="AN2227" s="2">
        <f t="shared" si="819"/>
        <v>0</v>
      </c>
      <c r="AP2227" s="6" t="s">
        <v>372</v>
      </c>
      <c r="AQ2227" s="6" t="s">
        <v>1409</v>
      </c>
      <c r="AR2227">
        <v>0</v>
      </c>
      <c r="AT2227" s="97">
        <v>6</v>
      </c>
      <c r="AU2227" s="99">
        <v>99</v>
      </c>
      <c r="AV2227" s="103">
        <f t="shared" si="820"/>
        <v>6099</v>
      </c>
      <c r="AX2227" s="7" t="s">
        <v>1370</v>
      </c>
    </row>
    <row r="2228" spans="1:63" ht="13" hidden="1" customHeight="1" outlineLevel="1">
      <c r="A2228" s="6" t="s">
        <v>1464</v>
      </c>
      <c r="B2228" s="6" t="s">
        <v>1409</v>
      </c>
      <c r="C2228" s="1">
        <f t="shared" si="809"/>
        <v>25079</v>
      </c>
      <c r="D2228" s="7">
        <f>IF(N2228&gt;0, RANK(N2228,(N2228:P2228,Q2228:AE2228)),0)</f>
        <v>2</v>
      </c>
      <c r="E2228" s="7">
        <f>IF(O2228&gt;0,RANK(O2228,(N2228:P2228,Q2228:AE2228)),0)</f>
        <v>1</v>
      </c>
      <c r="F2228" s="7">
        <f>IF(P2228&gt;0,RANK(P2228,(N2228:P2228,Q2228:AE2228)),0)</f>
        <v>0</v>
      </c>
      <c r="G2228" s="1">
        <f t="shared" si="810"/>
        <v>4292</v>
      </c>
      <c r="H2228" s="2">
        <f t="shared" si="811"/>
        <v>0.17113920012759679</v>
      </c>
      <c r="I2228" s="2"/>
      <c r="J2228" s="2">
        <f t="shared" si="812"/>
        <v>0.36424897324454725</v>
      </c>
      <c r="K2228" s="2">
        <f t="shared" si="813"/>
        <v>0.53538817337214406</v>
      </c>
      <c r="L2228" s="2">
        <f t="shared" si="814"/>
        <v>0</v>
      </c>
      <c r="M2228" s="2">
        <f t="shared" si="815"/>
        <v>0.10036285338330864</v>
      </c>
      <c r="N2228" s="59">
        <v>9135</v>
      </c>
      <c r="O2228" s="59">
        <v>13427</v>
      </c>
      <c r="P2228" s="59"/>
      <c r="Q2228" s="111">
        <v>606</v>
      </c>
      <c r="R2228" s="111"/>
      <c r="S2228" s="111"/>
      <c r="T2228" s="59"/>
      <c r="U2228" s="111"/>
      <c r="V2228" s="111"/>
      <c r="W2228" s="111"/>
      <c r="X2228" s="59">
        <v>598</v>
      </c>
      <c r="Y2228" s="59">
        <v>0</v>
      </c>
      <c r="Z2228" s="111">
        <v>1313</v>
      </c>
      <c r="AA2228" s="59"/>
      <c r="AB2228" s="59"/>
      <c r="AC2228" s="59"/>
      <c r="AD2228" s="59"/>
      <c r="AE2228" s="59"/>
      <c r="AG2228" s="7">
        <f>IF(Q2228&gt;0,RANK(Q2228,(N2228:P2228,Q2228:AE2228)),0)</f>
        <v>4</v>
      </c>
      <c r="AH2228" s="7">
        <f>IF(R2228&gt;0,RANK(R2228,(N2228:P2228,Q2228:AE2228)),0)</f>
        <v>0</v>
      </c>
      <c r="AI2228" s="7">
        <f>IF(T2228&gt;0,RANK(T2228,(N2228:P2228,Q2228:AE2228)),0)</f>
        <v>0</v>
      </c>
      <c r="AJ2228" s="7">
        <f>IF(S2228&gt;0,RANK(S2228,(N2228:P2228,Q2228:AE2228)),0)</f>
        <v>0</v>
      </c>
      <c r="AK2228" s="2">
        <f t="shared" si="816"/>
        <v>2.4163642888472427E-2</v>
      </c>
      <c r="AL2228" s="2">
        <f t="shared" si="817"/>
        <v>0</v>
      </c>
      <c r="AM2228" s="2">
        <f t="shared" si="818"/>
        <v>0</v>
      </c>
      <c r="AN2228" s="2">
        <f t="shared" si="819"/>
        <v>0</v>
      </c>
      <c r="AP2228" s="6" t="s">
        <v>1464</v>
      </c>
      <c r="AQ2228" s="6" t="s">
        <v>1409</v>
      </c>
      <c r="AR2228">
        <v>2</v>
      </c>
      <c r="AT2228" s="97">
        <v>6</v>
      </c>
      <c r="AU2228" s="99">
        <v>101</v>
      </c>
      <c r="AV2228" s="103">
        <f t="shared" si="820"/>
        <v>6101</v>
      </c>
      <c r="AX2228" s="7" t="s">
        <v>1370</v>
      </c>
    </row>
    <row r="2229" spans="1:63" ht="13" hidden="1" customHeight="1" outlineLevel="1">
      <c r="A2229" s="6" t="s">
        <v>2165</v>
      </c>
      <c r="B2229" s="6" t="s">
        <v>1409</v>
      </c>
      <c r="C2229" s="1">
        <f t="shared" si="809"/>
        <v>20992</v>
      </c>
      <c r="D2229" s="7">
        <f>IF(N2229&gt;0, RANK(N2229,(N2229:P2229,Q2229:AE2229)),0)</f>
        <v>2</v>
      </c>
      <c r="E2229" s="7">
        <f>IF(O2229&gt;0,RANK(O2229,(N2229:P2229,Q2229:AE2229)),0)</f>
        <v>1</v>
      </c>
      <c r="F2229" s="7">
        <f>IF(P2229&gt;0,RANK(P2229,(N2229:P2229,Q2229:AE2229)),0)</f>
        <v>0</v>
      </c>
      <c r="G2229" s="1">
        <f t="shared" si="810"/>
        <v>1863</v>
      </c>
      <c r="H2229" s="2">
        <f t="shared" si="811"/>
        <v>8.8748094512195119E-2</v>
      </c>
      <c r="I2229" s="2"/>
      <c r="J2229" s="2">
        <f t="shared" si="812"/>
        <v>0.39314977134146339</v>
      </c>
      <c r="K2229" s="2">
        <f t="shared" si="813"/>
        <v>0.48189786585365851</v>
      </c>
      <c r="L2229" s="2">
        <f t="shared" si="814"/>
        <v>0</v>
      </c>
      <c r="M2229" s="2">
        <f t="shared" si="815"/>
        <v>0.12495236280487815</v>
      </c>
      <c r="N2229" s="59">
        <v>8253</v>
      </c>
      <c r="O2229" s="59">
        <v>10116</v>
      </c>
      <c r="P2229" s="59"/>
      <c r="Q2229" s="111">
        <v>856</v>
      </c>
      <c r="R2229" s="111"/>
      <c r="S2229" s="111"/>
      <c r="T2229" s="59"/>
      <c r="U2229" s="111"/>
      <c r="V2229" s="111"/>
      <c r="W2229" s="111"/>
      <c r="X2229" s="59">
        <v>627</v>
      </c>
      <c r="Y2229" s="59">
        <v>0</v>
      </c>
      <c r="Z2229" s="111">
        <v>1140</v>
      </c>
      <c r="AA2229" s="59"/>
      <c r="AB2229" s="59"/>
      <c r="AC2229" s="59"/>
      <c r="AD2229" s="59"/>
      <c r="AE2229" s="59"/>
      <c r="AG2229" s="7">
        <f>IF(Q2229&gt;0,RANK(Q2229,(N2229:P2229,Q2229:AE2229)),0)</f>
        <v>4</v>
      </c>
      <c r="AH2229" s="7">
        <f>IF(R2229&gt;0,RANK(R2229,(N2229:P2229,Q2229:AE2229)),0)</f>
        <v>0</v>
      </c>
      <c r="AI2229" s="7">
        <f>IF(T2229&gt;0,RANK(T2229,(N2229:P2229,Q2229:AE2229)),0)</f>
        <v>0</v>
      </c>
      <c r="AJ2229" s="7">
        <f>IF(S2229&gt;0,RANK(S2229,(N2229:P2229,Q2229:AE2229)),0)</f>
        <v>0</v>
      </c>
      <c r="AK2229" s="2">
        <f t="shared" si="816"/>
        <v>4.0777439024390245E-2</v>
      </c>
      <c r="AL2229" s="2">
        <f t="shared" si="817"/>
        <v>0</v>
      </c>
      <c r="AM2229" s="2">
        <f t="shared" si="818"/>
        <v>0</v>
      </c>
      <c r="AN2229" s="2">
        <f t="shared" si="819"/>
        <v>0</v>
      </c>
      <c r="AP2229" s="6" t="s">
        <v>2165</v>
      </c>
      <c r="AQ2229" s="6" t="s">
        <v>1409</v>
      </c>
      <c r="AR2229">
        <v>2</v>
      </c>
      <c r="AT2229" s="97">
        <v>6</v>
      </c>
      <c r="AU2229" s="99">
        <v>103</v>
      </c>
      <c r="AV2229" s="103">
        <f t="shared" si="820"/>
        <v>6103</v>
      </c>
      <c r="AX2229" s="7" t="s">
        <v>1370</v>
      </c>
    </row>
    <row r="2230" spans="1:63" ht="13" hidden="1" customHeight="1" outlineLevel="1">
      <c r="A2230" s="6" t="s">
        <v>1670</v>
      </c>
      <c r="B2230" s="6" t="s">
        <v>1409</v>
      </c>
      <c r="C2230" s="1">
        <f t="shared" si="809"/>
        <v>6468</v>
      </c>
      <c r="D2230" s="7">
        <f>IF(N2230&gt;0, RANK(N2230,(N2230:P2230,Q2230:AE2230)),0)</f>
        <v>2</v>
      </c>
      <c r="E2230" s="7">
        <f>IF(O2230&gt;0,RANK(O2230,(N2230:P2230,Q2230:AE2230)),0)</f>
        <v>1</v>
      </c>
      <c r="F2230" s="7">
        <f>IF(P2230&gt;0,RANK(P2230,(N2230:P2230,Q2230:AE2230)),0)</f>
        <v>0</v>
      </c>
      <c r="G2230" s="1">
        <f t="shared" si="810"/>
        <v>81</v>
      </c>
      <c r="H2230" s="2">
        <f t="shared" si="811"/>
        <v>1.2523191094619666E-2</v>
      </c>
      <c r="I2230" s="2"/>
      <c r="J2230" s="2">
        <f t="shared" si="812"/>
        <v>0.42408781694495978</v>
      </c>
      <c r="K2230" s="2">
        <f t="shared" si="813"/>
        <v>0.43661100803957947</v>
      </c>
      <c r="L2230" s="2">
        <f t="shared" si="814"/>
        <v>0</v>
      </c>
      <c r="M2230" s="2">
        <f t="shared" si="815"/>
        <v>0.13930117501546074</v>
      </c>
      <c r="N2230" s="59">
        <v>2743</v>
      </c>
      <c r="O2230" s="59">
        <v>2824</v>
      </c>
      <c r="P2230" s="59"/>
      <c r="Q2230" s="111">
        <v>248</v>
      </c>
      <c r="R2230" s="111"/>
      <c r="S2230" s="111"/>
      <c r="T2230" s="59"/>
      <c r="U2230" s="111"/>
      <c r="V2230" s="111"/>
      <c r="W2230" s="111"/>
      <c r="X2230" s="59">
        <v>246</v>
      </c>
      <c r="Y2230" s="59">
        <v>0</v>
      </c>
      <c r="Z2230" s="111">
        <v>407</v>
      </c>
      <c r="AA2230" s="59"/>
      <c r="AB2230" s="59"/>
      <c r="AC2230" s="59"/>
      <c r="AD2230" s="59"/>
      <c r="AE2230" s="59"/>
      <c r="AG2230" s="7">
        <f>IF(Q2230&gt;0,RANK(Q2230,(N2230:P2230,Q2230:AE2230)),0)</f>
        <v>4</v>
      </c>
      <c r="AH2230" s="7">
        <f>IF(R2230&gt;0,RANK(R2230,(N2230:P2230,Q2230:AE2230)),0)</f>
        <v>0</v>
      </c>
      <c r="AI2230" s="7">
        <f>IF(T2230&gt;0,RANK(T2230,(N2230:P2230,Q2230:AE2230)),0)</f>
        <v>0</v>
      </c>
      <c r="AJ2230" s="7">
        <f>IF(S2230&gt;0,RANK(S2230,(N2230:P2230,Q2230:AE2230)),0)</f>
        <v>0</v>
      </c>
      <c r="AK2230" s="2">
        <f t="shared" si="816"/>
        <v>3.8342609771181202E-2</v>
      </c>
      <c r="AL2230" s="2">
        <f t="shared" si="817"/>
        <v>0</v>
      </c>
      <c r="AM2230" s="2">
        <f t="shared" si="818"/>
        <v>0</v>
      </c>
      <c r="AN2230" s="2">
        <f t="shared" si="819"/>
        <v>0</v>
      </c>
      <c r="AP2230" s="6" t="s">
        <v>1670</v>
      </c>
      <c r="AQ2230" s="6" t="s">
        <v>1409</v>
      </c>
      <c r="AR2230">
        <v>2</v>
      </c>
      <c r="AT2230" s="97">
        <v>6</v>
      </c>
      <c r="AU2230" s="99">
        <v>105</v>
      </c>
      <c r="AV2230" s="103">
        <f t="shared" si="820"/>
        <v>6105</v>
      </c>
      <c r="AX2230" s="7" t="s">
        <v>1370</v>
      </c>
    </row>
    <row r="2231" spans="1:63" ht="13" hidden="1" customHeight="1" outlineLevel="1">
      <c r="A2231" s="6" t="s">
        <v>1854</v>
      </c>
      <c r="B2231" s="6" t="s">
        <v>1409</v>
      </c>
      <c r="C2231" s="1">
        <f t="shared" si="809"/>
        <v>85884</v>
      </c>
      <c r="D2231" s="7">
        <f>IF(N2231&gt;0, RANK(N2231,(N2231:P2231,Q2231:AE2231)),0)</f>
        <v>2</v>
      </c>
      <c r="E2231" s="7">
        <f>IF(O2231&gt;0,RANK(O2231,(N2231:P2231,Q2231:AE2231)),0)</f>
        <v>1</v>
      </c>
      <c r="F2231" s="7">
        <f>IF(P2231&gt;0,RANK(P2231,(N2231:P2231,Q2231:AE2231)),0)</f>
        <v>0</v>
      </c>
      <c r="G2231" s="1">
        <f t="shared" si="810"/>
        <v>17828</v>
      </c>
      <c r="H2231" s="2">
        <f t="shared" si="811"/>
        <v>0.20758232033906199</v>
      </c>
      <c r="I2231" s="2"/>
      <c r="J2231" s="2">
        <f t="shared" si="812"/>
        <v>0.35705137161753064</v>
      </c>
      <c r="K2231" s="2">
        <f t="shared" si="813"/>
        <v>0.56463369195659263</v>
      </c>
      <c r="L2231" s="2">
        <f t="shared" si="814"/>
        <v>0</v>
      </c>
      <c r="M2231" s="2">
        <f t="shared" si="815"/>
        <v>7.8314936425876724E-2</v>
      </c>
      <c r="N2231" s="59">
        <v>30665</v>
      </c>
      <c r="O2231" s="59">
        <v>48493</v>
      </c>
      <c r="P2231" s="59"/>
      <c r="Q2231" s="111">
        <v>1720</v>
      </c>
      <c r="R2231" s="111"/>
      <c r="S2231" s="111"/>
      <c r="T2231" s="59"/>
      <c r="U2231" s="111"/>
      <c r="V2231" s="111"/>
      <c r="W2231" s="111"/>
      <c r="X2231" s="59">
        <v>2332</v>
      </c>
      <c r="Y2231" s="59">
        <v>0</v>
      </c>
      <c r="Z2231" s="111">
        <v>2674</v>
      </c>
      <c r="AA2231" s="59"/>
      <c r="AB2231" s="59"/>
      <c r="AC2231" s="59"/>
      <c r="AD2231" s="59"/>
      <c r="AE2231" s="59"/>
      <c r="AG2231" s="7">
        <f>IF(Q2231&gt;0,RANK(Q2231,(N2231:P2231,Q2231:AE2231)),0)</f>
        <v>5</v>
      </c>
      <c r="AH2231" s="7">
        <f>IF(R2231&gt;0,RANK(R2231,(N2231:P2231,Q2231:AE2231)),0)</f>
        <v>0</v>
      </c>
      <c r="AI2231" s="7">
        <f>IF(T2231&gt;0,RANK(T2231,(N2231:P2231,Q2231:AE2231)),0)</f>
        <v>0</v>
      </c>
      <c r="AJ2231" s="7">
        <f>IF(S2231&gt;0,RANK(S2231,(N2231:P2231,Q2231:AE2231)),0)</f>
        <v>0</v>
      </c>
      <c r="AK2231" s="2">
        <f t="shared" si="816"/>
        <v>2.0027013180569139E-2</v>
      </c>
      <c r="AL2231" s="2">
        <f t="shared" si="817"/>
        <v>0</v>
      </c>
      <c r="AM2231" s="2">
        <f t="shared" si="818"/>
        <v>0</v>
      </c>
      <c r="AN2231" s="2">
        <f t="shared" si="819"/>
        <v>0</v>
      </c>
      <c r="AP2231" s="6" t="s">
        <v>1854</v>
      </c>
      <c r="AQ2231" s="6" t="s">
        <v>1409</v>
      </c>
      <c r="AR2231">
        <v>21</v>
      </c>
      <c r="AT2231" s="97">
        <v>6</v>
      </c>
      <c r="AU2231" s="99">
        <v>107</v>
      </c>
      <c r="AV2231" s="103">
        <f t="shared" si="820"/>
        <v>6107</v>
      </c>
      <c r="AX2231" s="7" t="s">
        <v>1370</v>
      </c>
    </row>
    <row r="2232" spans="1:63" ht="13" hidden="1" customHeight="1" outlineLevel="1">
      <c r="A2232" s="6" t="s">
        <v>1868</v>
      </c>
      <c r="B2232" s="6" t="s">
        <v>1409</v>
      </c>
      <c r="C2232" s="1">
        <f t="shared" si="809"/>
        <v>23527</v>
      </c>
      <c r="D2232" s="7">
        <f>IF(N2232&gt;0, RANK(N2232,(N2232:P2232,Q2232:AE2232)),0)</f>
        <v>1</v>
      </c>
      <c r="E2232" s="7">
        <f>IF(O2232&gt;0,RANK(O2232,(N2232:P2232,Q2232:AE2232)),0)</f>
        <v>2</v>
      </c>
      <c r="F2232" s="7">
        <f>IF(P2232&gt;0,RANK(P2232,(N2232:P2232,Q2232:AE2232)),0)</f>
        <v>0</v>
      </c>
      <c r="G2232" s="1">
        <f t="shared" si="810"/>
        <v>2345</v>
      </c>
      <c r="H2232" s="2">
        <f t="shared" si="811"/>
        <v>9.9672716453436477E-2</v>
      </c>
      <c r="I2232" s="2"/>
      <c r="J2232" s="2">
        <f t="shared" si="812"/>
        <v>0.50558932290559777</v>
      </c>
      <c r="K2232" s="2">
        <f t="shared" si="813"/>
        <v>0.40591660645216132</v>
      </c>
      <c r="L2232" s="2">
        <f t="shared" si="814"/>
        <v>0</v>
      </c>
      <c r="M2232" s="2">
        <f t="shared" si="815"/>
        <v>8.8494070642240907E-2</v>
      </c>
      <c r="N2232" s="59">
        <v>11895</v>
      </c>
      <c r="O2232" s="59">
        <v>9550</v>
      </c>
      <c r="P2232" s="59"/>
      <c r="Q2232" s="111">
        <v>597</v>
      </c>
      <c r="R2232" s="111"/>
      <c r="S2232" s="111"/>
      <c r="T2232" s="59"/>
      <c r="U2232" s="111"/>
      <c r="V2232" s="111"/>
      <c r="W2232" s="111"/>
      <c r="X2232" s="59">
        <v>682</v>
      </c>
      <c r="Y2232" s="59">
        <v>2</v>
      </c>
      <c r="Z2232" s="111">
        <v>801</v>
      </c>
      <c r="AA2232" s="59"/>
      <c r="AB2232" s="59"/>
      <c r="AC2232" s="59"/>
      <c r="AD2232" s="59"/>
      <c r="AE2232" s="59"/>
      <c r="AG2232" s="7">
        <f>IF(Q2232&gt;0,RANK(Q2232,(N2232:P2232,Q2232:AE2232)),0)</f>
        <v>5</v>
      </c>
      <c r="AH2232" s="7">
        <f>IF(R2232&gt;0,RANK(R2232,(N2232:P2232,Q2232:AE2232)),0)</f>
        <v>0</v>
      </c>
      <c r="AI2232" s="7">
        <f>IF(T2232&gt;0,RANK(T2232,(N2232:P2232,Q2232:AE2232)),0)</f>
        <v>0</v>
      </c>
      <c r="AJ2232" s="7">
        <f>IF(S2232&gt;0,RANK(S2232,(N2232:P2232,Q2232:AE2232)),0)</f>
        <v>0</v>
      </c>
      <c r="AK2232" s="2">
        <f t="shared" si="816"/>
        <v>2.5375100947847156E-2</v>
      </c>
      <c r="AL2232" s="2">
        <f t="shared" si="817"/>
        <v>0</v>
      </c>
      <c r="AM2232" s="2">
        <f t="shared" si="818"/>
        <v>0</v>
      </c>
      <c r="AN2232" s="2">
        <f t="shared" si="819"/>
        <v>0</v>
      </c>
      <c r="AP2232" s="6" t="s">
        <v>1868</v>
      </c>
      <c r="AQ2232" s="6" t="s">
        <v>1409</v>
      </c>
      <c r="AR2232">
        <v>19</v>
      </c>
      <c r="AT2232" s="97">
        <v>6</v>
      </c>
      <c r="AU2232" s="99">
        <v>109</v>
      </c>
      <c r="AV2232" s="103">
        <f t="shared" si="820"/>
        <v>6109</v>
      </c>
      <c r="AX2232" s="7" t="s">
        <v>1370</v>
      </c>
    </row>
    <row r="2233" spans="1:63" ht="13" hidden="1" customHeight="1" outlineLevel="1">
      <c r="A2233" s="6" t="s">
        <v>445</v>
      </c>
      <c r="B2233" s="6" t="s">
        <v>1409</v>
      </c>
      <c r="C2233" s="1">
        <f t="shared" si="809"/>
        <v>263499</v>
      </c>
      <c r="D2233" s="7">
        <f>IF(N2233&gt;0, RANK(N2233,(N2233:P2233,Q2233:AE2233)),0)</f>
        <v>2</v>
      </c>
      <c r="E2233" s="7">
        <f>IF(O2233&gt;0,RANK(O2233,(N2233:P2233,Q2233:AE2233)),0)</f>
        <v>1</v>
      </c>
      <c r="F2233" s="7">
        <f>IF(P2233&gt;0,RANK(P2233,(N2233:P2233,Q2233:AE2233)),0)</f>
        <v>0</v>
      </c>
      <c r="G2233" s="1">
        <f t="shared" si="810"/>
        <v>2698</v>
      </c>
      <c r="H2233" s="2">
        <f t="shared" si="811"/>
        <v>1.0239128042231659E-2</v>
      </c>
      <c r="I2233" s="2"/>
      <c r="J2233" s="2">
        <f t="shared" si="812"/>
        <v>0.45300361671201789</v>
      </c>
      <c r="K2233" s="2">
        <f t="shared" si="813"/>
        <v>0.46324274475424954</v>
      </c>
      <c r="L2233" s="2">
        <f t="shared" si="814"/>
        <v>0</v>
      </c>
      <c r="M2233" s="2">
        <f t="shared" si="815"/>
        <v>8.3753638533732522E-2</v>
      </c>
      <c r="N2233" s="59">
        <v>119366</v>
      </c>
      <c r="O2233" s="59">
        <v>122064</v>
      </c>
      <c r="P2233" s="59"/>
      <c r="Q2233" s="111">
        <v>6882</v>
      </c>
      <c r="R2233" s="111"/>
      <c r="S2233" s="111"/>
      <c r="T2233" s="59"/>
      <c r="U2233" s="111"/>
      <c r="V2233" s="111"/>
      <c r="W2233" s="111"/>
      <c r="X2233" s="59">
        <v>7167</v>
      </c>
      <c r="Y2233" s="59">
        <v>1</v>
      </c>
      <c r="Z2233" s="111">
        <v>8019</v>
      </c>
      <c r="AA2233" s="59"/>
      <c r="AB2233" s="59"/>
      <c r="AC2233" s="59"/>
      <c r="AD2233" s="59"/>
      <c r="AE2233" s="59"/>
      <c r="AG2233" s="7">
        <f>IF(Q2233&gt;0,RANK(Q2233,(N2233:P2233,Q2233:AE2233)),0)</f>
        <v>5</v>
      </c>
      <c r="AH2233" s="7">
        <f>IF(R2233&gt;0,RANK(R2233,(N2233:P2233,Q2233:AE2233)),0)</f>
        <v>0</v>
      </c>
      <c r="AI2233" s="7">
        <f>IF(T2233&gt;0,RANK(T2233,(N2233:P2233,Q2233:AE2233)),0)</f>
        <v>0</v>
      </c>
      <c r="AJ2233" s="7">
        <f>IF(S2233&gt;0,RANK(S2233,(N2233:P2233,Q2233:AE2233)),0)</f>
        <v>0</v>
      </c>
      <c r="AK2233" s="2">
        <f t="shared" si="816"/>
        <v>2.6117746177404848E-2</v>
      </c>
      <c r="AL2233" s="2">
        <f t="shared" si="817"/>
        <v>0</v>
      </c>
      <c r="AM2233" s="2">
        <f t="shared" si="818"/>
        <v>0</v>
      </c>
      <c r="AN2233" s="2">
        <f t="shared" si="819"/>
        <v>0</v>
      </c>
      <c r="AP2233" s="6" t="s">
        <v>445</v>
      </c>
      <c r="AQ2233" s="6" t="s">
        <v>1409</v>
      </c>
      <c r="AR2233">
        <v>0</v>
      </c>
      <c r="AT2233" s="97">
        <v>6</v>
      </c>
      <c r="AU2233" s="99">
        <v>111</v>
      </c>
      <c r="AV2233" s="103">
        <f t="shared" si="820"/>
        <v>6111</v>
      </c>
      <c r="AX2233" s="7" t="s">
        <v>1370</v>
      </c>
    </row>
    <row r="2234" spans="1:63" ht="13" hidden="1" customHeight="1" outlineLevel="1">
      <c r="A2234" s="6" t="s">
        <v>1025</v>
      </c>
      <c r="B2234" s="6" t="s">
        <v>1409</v>
      </c>
      <c r="C2234" s="1">
        <f t="shared" si="809"/>
        <v>60538</v>
      </c>
      <c r="D2234" s="7">
        <f>IF(N2234&gt;0, RANK(N2234,(N2234:P2234,Q2234:AE2234)),0)</f>
        <v>1</v>
      </c>
      <c r="E2234" s="7">
        <f>IF(O2234&gt;0,RANK(O2234,(N2234:P2234,Q2234:AE2234)),0)</f>
        <v>2</v>
      </c>
      <c r="F2234" s="7">
        <f>IF(P2234&gt;0,RANK(P2234,(N2234:P2234,Q2234:AE2234)),0)</f>
        <v>0</v>
      </c>
      <c r="G2234" s="1">
        <f t="shared" si="810"/>
        <v>18149</v>
      </c>
      <c r="H2234" s="2">
        <f t="shared" si="811"/>
        <v>0.2997951699758829</v>
      </c>
      <c r="I2234" s="2"/>
      <c r="J2234" s="2">
        <f t="shared" si="812"/>
        <v>0.61680266939773365</v>
      </c>
      <c r="K2234" s="2">
        <f t="shared" si="813"/>
        <v>0.31700749942185075</v>
      </c>
      <c r="L2234" s="2">
        <f t="shared" si="814"/>
        <v>0</v>
      </c>
      <c r="M2234" s="2">
        <f t="shared" si="815"/>
        <v>6.6189831180415604E-2</v>
      </c>
      <c r="N2234" s="59">
        <v>37340</v>
      </c>
      <c r="O2234" s="59">
        <v>19191</v>
      </c>
      <c r="P2234" s="59"/>
      <c r="Q2234" s="111">
        <v>1311</v>
      </c>
      <c r="R2234" s="111"/>
      <c r="S2234" s="111"/>
      <c r="T2234" s="59"/>
      <c r="U2234" s="111"/>
      <c r="V2234" s="111"/>
      <c r="W2234" s="111"/>
      <c r="X2234" s="59">
        <v>1319</v>
      </c>
      <c r="Y2234" s="59">
        <v>1</v>
      </c>
      <c r="Z2234" s="111">
        <v>1376</v>
      </c>
      <c r="AA2234" s="59"/>
      <c r="AB2234" s="59"/>
      <c r="AC2234" s="59"/>
      <c r="AD2234" s="59"/>
      <c r="AE2234" s="59"/>
      <c r="AG2234" s="7">
        <f>IF(Q2234&gt;0,RANK(Q2234,(N2234:P2234,Q2234:AE2234)),0)</f>
        <v>5</v>
      </c>
      <c r="AH2234" s="7">
        <f>IF(R2234&gt;0,RANK(R2234,(N2234:P2234,Q2234:AE2234)),0)</f>
        <v>0</v>
      </c>
      <c r="AI2234" s="7">
        <f>IF(T2234&gt;0,RANK(T2234,(N2234:P2234,Q2234:AE2234)),0)</f>
        <v>0</v>
      </c>
      <c r="AJ2234" s="7">
        <f>IF(S2234&gt;0,RANK(S2234,(N2234:P2234,Q2234:AE2234)),0)</f>
        <v>0</v>
      </c>
      <c r="AK2234" s="2">
        <f t="shared" si="816"/>
        <v>2.1655819485281971E-2</v>
      </c>
      <c r="AL2234" s="2">
        <f t="shared" si="817"/>
        <v>0</v>
      </c>
      <c r="AM2234" s="2">
        <f t="shared" si="818"/>
        <v>0</v>
      </c>
      <c r="AN2234" s="2">
        <f t="shared" si="819"/>
        <v>0</v>
      </c>
      <c r="AP2234" s="6" t="s">
        <v>1025</v>
      </c>
      <c r="AQ2234" s="6" t="s">
        <v>1409</v>
      </c>
      <c r="AR2234">
        <v>0</v>
      </c>
      <c r="AT2234" s="97">
        <v>6</v>
      </c>
      <c r="AU2234" s="99">
        <v>113</v>
      </c>
      <c r="AV2234" s="103">
        <f t="shared" si="820"/>
        <v>6113</v>
      </c>
      <c r="AX2234" s="7" t="s">
        <v>1370</v>
      </c>
    </row>
    <row r="2235" spans="1:63" ht="13" hidden="1" customHeight="1" outlineLevel="1">
      <c r="A2235" s="6" t="s">
        <v>1700</v>
      </c>
      <c r="B2235" s="6" t="s">
        <v>1409</v>
      </c>
      <c r="C2235" s="1">
        <f t="shared" si="809"/>
        <v>16904</v>
      </c>
      <c r="D2235" s="7">
        <f>IF(N2235&gt;0, RANK(N2235,(N2235:P2235,Q2235:AE2235)),0)</f>
        <v>2</v>
      </c>
      <c r="E2235" s="7">
        <f>IF(O2235&gt;0,RANK(O2235,(N2235:P2235,Q2235:AE2235)),0)</f>
        <v>1</v>
      </c>
      <c r="F2235" s="7">
        <f>IF(P2235&gt;0,RANK(P2235,(N2235:P2235,Q2235:AE2235)),0)</f>
        <v>0</v>
      </c>
      <c r="G2235" s="1">
        <f t="shared" si="810"/>
        <v>992</v>
      </c>
      <c r="H2235" s="2">
        <f t="shared" si="811"/>
        <v>5.8684335068622813E-2</v>
      </c>
      <c r="I2235" s="2"/>
      <c r="J2235" s="2">
        <f t="shared" si="812"/>
        <v>0.40759583530525317</v>
      </c>
      <c r="K2235" s="2">
        <f t="shared" si="813"/>
        <v>0.46628017037387598</v>
      </c>
      <c r="L2235" s="2">
        <f t="shared" si="814"/>
        <v>0</v>
      </c>
      <c r="M2235" s="2">
        <f t="shared" si="815"/>
        <v>0.1261239943208709</v>
      </c>
      <c r="N2235" s="59">
        <v>6890</v>
      </c>
      <c r="O2235" s="59">
        <v>7882</v>
      </c>
      <c r="P2235" s="59"/>
      <c r="Q2235" s="111">
        <v>584</v>
      </c>
      <c r="R2235" s="111"/>
      <c r="S2235" s="111"/>
      <c r="T2235" s="59"/>
      <c r="U2235" s="111"/>
      <c r="V2235" s="111"/>
      <c r="W2235" s="111"/>
      <c r="X2235" s="59">
        <v>518</v>
      </c>
      <c r="Y2235" s="59">
        <v>0</v>
      </c>
      <c r="Z2235" s="111">
        <v>1030</v>
      </c>
      <c r="AA2235" s="59"/>
      <c r="AB2235" s="59"/>
      <c r="AC2235" s="59"/>
      <c r="AD2235" s="59"/>
      <c r="AE2235" s="59"/>
      <c r="AG2235" s="7">
        <f>IF(Q2235&gt;0,RANK(Q2235,(N2235:P2235,Q2235:AE2235)),0)</f>
        <v>4</v>
      </c>
      <c r="AH2235" s="7">
        <f>IF(R2235&gt;0,RANK(R2235,(N2235:P2235,Q2235:AE2235)),0)</f>
        <v>0</v>
      </c>
      <c r="AI2235" s="7">
        <f>IF(T2235&gt;0,RANK(T2235,(N2235:P2235,Q2235:AE2235)),0)</f>
        <v>0</v>
      </c>
      <c r="AJ2235" s="7">
        <f>IF(S2235&gt;0,RANK(S2235,(N2235:P2235,Q2235:AE2235)),0)</f>
        <v>0</v>
      </c>
      <c r="AK2235" s="2">
        <f t="shared" si="816"/>
        <v>3.4548035967818268E-2</v>
      </c>
      <c r="AL2235" s="2">
        <f t="shared" si="817"/>
        <v>0</v>
      </c>
      <c r="AM2235" s="2">
        <f t="shared" si="818"/>
        <v>0</v>
      </c>
      <c r="AN2235" s="2">
        <f t="shared" si="819"/>
        <v>0</v>
      </c>
      <c r="AP2235" s="6" t="s">
        <v>1700</v>
      </c>
      <c r="AQ2235" s="6" t="s">
        <v>1409</v>
      </c>
      <c r="AR2235">
        <v>2</v>
      </c>
      <c r="AT2235" s="97">
        <v>6</v>
      </c>
      <c r="AU2235" s="99">
        <v>115</v>
      </c>
      <c r="AV2235" s="103">
        <f t="shared" si="820"/>
        <v>6115</v>
      </c>
      <c r="AX2235" s="7" t="s">
        <v>1370</v>
      </c>
    </row>
    <row r="2236" spans="1:63" ht="13" customHeight="1" collapsed="1">
      <c r="A2236" s="6" t="s">
        <v>1408</v>
      </c>
      <c r="B2236" s="6" t="s">
        <v>1894</v>
      </c>
      <c r="C2236" s="1">
        <f t="shared" si="809"/>
        <v>10782743</v>
      </c>
      <c r="D2236" s="7">
        <f>IF(N2236&gt;0, RANK(N2236,(N2236:P2236,Q2236:AE2236)),0)</f>
        <v>1</v>
      </c>
      <c r="E2236" s="7">
        <f>IF(O2236&gt;0,RANK(O2236,(N2236:P2236,Q2236:AE2236)),0)</f>
        <v>2</v>
      </c>
      <c r="F2236" s="7">
        <f>IF(P2236&gt;0,RANK(P2236,(N2236:P2236,Q2236:AE2236)),0)</f>
        <v>0</v>
      </c>
      <c r="G2236" s="1">
        <f t="shared" si="810"/>
        <v>1760150</v>
      </c>
      <c r="H2236" s="2">
        <f t="shared" si="811"/>
        <v>0.16323768451126025</v>
      </c>
      <c r="I2236" s="2"/>
      <c r="J2236" s="2">
        <f t="shared" si="812"/>
        <v>0.54287216156408435</v>
      </c>
      <c r="K2236" s="2">
        <f t="shared" si="813"/>
        <v>0.3796344770528241</v>
      </c>
      <c r="L2236" s="2">
        <f t="shared" si="814"/>
        <v>0</v>
      </c>
      <c r="M2236" s="2">
        <f t="shared" si="815"/>
        <v>7.7493361383091541E-2</v>
      </c>
      <c r="N2236" s="59">
        <f>SUM(N2178:N2235)</f>
        <v>5853651</v>
      </c>
      <c r="O2236" s="59">
        <f>SUM(O2178:O2235)</f>
        <v>4093501</v>
      </c>
      <c r="P2236" s="59"/>
      <c r="Q2236" s="59">
        <f>SUM(Q2178:Q2235)</f>
        <v>247799</v>
      </c>
      <c r="R2236" s="59"/>
      <c r="S2236" s="59"/>
      <c r="T2236" s="59"/>
      <c r="U2236" s="59"/>
      <c r="V2236" s="59"/>
      <c r="W2236" s="59"/>
      <c r="X2236" s="59">
        <f>SUM(X2178:X2235)</f>
        <v>305697</v>
      </c>
      <c r="Y2236" s="59">
        <f>SUM(Y2178:Y2235)</f>
        <v>122</v>
      </c>
      <c r="Z2236" s="59">
        <f>SUM(Z2178:Z2235)</f>
        <v>281973</v>
      </c>
      <c r="AA2236" s="59"/>
      <c r="AB2236" s="59"/>
      <c r="AC2236" s="59"/>
      <c r="AD2236" s="59"/>
      <c r="AE2236" s="59">
        <f>SUM(AE2178:AE2235)</f>
        <v>0</v>
      </c>
      <c r="AG2236" s="7">
        <f>IF(Q2236&gt;0,RANK(Q2236,(N2236:P2236,Q2236:AE2236)),0)</f>
        <v>5</v>
      </c>
      <c r="AH2236" s="7">
        <f>IF(R2236&gt;0,RANK(R2236,(N2236:P2236,Q2236:AE2236)),0)</f>
        <v>0</v>
      </c>
      <c r="AI2236" s="7">
        <f>IF(T2236&gt;0,RANK(T2236,(N2236:P2236,Q2236:AE2236)),0)</f>
        <v>0</v>
      </c>
      <c r="AJ2236" s="7">
        <f>IF(S2236&gt;0,RANK(S2236,(N2236:P2236,Q2236:AE2236)),0)</f>
        <v>0</v>
      </c>
      <c r="AK2236" s="2">
        <f t="shared" si="816"/>
        <v>2.2981072626881677E-2</v>
      </c>
      <c r="AL2236" s="2">
        <f t="shared" si="817"/>
        <v>0</v>
      </c>
      <c r="AM2236" s="2">
        <f t="shared" si="818"/>
        <v>0</v>
      </c>
      <c r="AN2236" s="2">
        <f t="shared" si="819"/>
        <v>0</v>
      </c>
      <c r="AP2236" s="6" t="s">
        <v>1408</v>
      </c>
      <c r="AQ2236" s="6" t="s">
        <v>1894</v>
      </c>
      <c r="AT2236" s="97">
        <v>6</v>
      </c>
      <c r="AU2236" s="99"/>
      <c r="AV2236" s="97">
        <v>6</v>
      </c>
      <c r="AX2236" s="7" t="s">
        <v>2353</v>
      </c>
    </row>
    <row r="2237" spans="1:63">
      <c r="C2237" s="1"/>
      <c r="E2237" s="7"/>
      <c r="F2237" s="7"/>
      <c r="I2237" s="2"/>
      <c r="AG2237" s="7"/>
      <c r="AH2237" s="7"/>
      <c r="AI2237" s="7"/>
      <c r="AJ2237" s="7"/>
      <c r="AT2237" s="97"/>
      <c r="AU2237" s="99"/>
      <c r="AV2237" s="103"/>
      <c r="BJ2237" t="s">
        <v>1449</v>
      </c>
      <c r="BK2237" t="s">
        <v>1450</v>
      </c>
    </row>
    <row r="2238" spans="1:63" hidden="1" outlineLevel="1">
      <c r="A2238" t="s">
        <v>1631</v>
      </c>
      <c r="B2238" t="s">
        <v>1248</v>
      </c>
      <c r="C2238" s="1">
        <f t="shared" ref="C2238:C2301" si="821">SUM(N2238:AE2238)</f>
        <v>2748</v>
      </c>
      <c r="D2238" s="7">
        <f>IF(N2238&gt;0, RANK(N2238,(N2238:P2238,Q2238:AE2238)),0)</f>
        <v>2</v>
      </c>
      <c r="E2238" s="7">
        <f>IF(O2238&gt;0,RANK(O2238,(N2238:P2238,Q2238:AE2238)),0)</f>
        <v>1</v>
      </c>
      <c r="F2238" s="7">
        <f>IF(P2238&gt;0,RANK(P2238,(N2238:P2238,Q2238:AE2238)),0)</f>
        <v>0</v>
      </c>
      <c r="G2238" s="1">
        <f t="shared" ref="G2238:G2301" si="822">IF(C2238&gt;0,MAX(N2238:P2238)-LARGE(N2238:P2238,2),0)</f>
        <v>238</v>
      </c>
      <c r="H2238" s="2">
        <f t="shared" ref="H2238:H2301" si="823">IF(C2238&gt;0,G2238/C2238,0)</f>
        <v>8.6608442503639013E-2</v>
      </c>
      <c r="I2238" s="2"/>
      <c r="J2238" s="2">
        <f t="shared" ref="J2238:L2301" si="824">IF($C2238=0,"-",N2238/$C2238)</f>
        <v>0.45669577874818051</v>
      </c>
      <c r="K2238" s="2">
        <f t="shared" si="824"/>
        <v>0.54330422125181954</v>
      </c>
      <c r="L2238" s="2">
        <f t="shared" si="824"/>
        <v>0</v>
      </c>
      <c r="M2238" s="2">
        <f t="shared" ref="M2238:M2301" si="825">IF(C2238=0,"-",(1-J2238-K2238-L2238))</f>
        <v>0</v>
      </c>
      <c r="N2238" s="57">
        <v>1255</v>
      </c>
      <c r="O2238" s="57">
        <v>1493</v>
      </c>
      <c r="Q2238" s="134"/>
      <c r="R2238" s="134"/>
      <c r="S2238" s="134"/>
      <c r="T2238" s="134"/>
      <c r="AG2238" s="7">
        <f>IF(Q2238&gt;0,RANK(Q2238,(N2238:P2238,Q2238:AE2238)),0)</f>
        <v>0</v>
      </c>
      <c r="AH2238" s="7">
        <f>IF(R2238&gt;0,RANK(R2238,(N2238:P2238,Q2238:AE2238)),0)</f>
        <v>0</v>
      </c>
      <c r="AI2238" s="7">
        <f>IF(T2238&gt;0,RANK(T2238,(N2238:P2238,Q2238:AE2238)),0)</f>
        <v>0</v>
      </c>
      <c r="AJ2238" s="7">
        <f>IF(S2238&gt;0,RANK(S2238,(N2238:P2238,Q2238:AE2238)),0)</f>
        <v>0</v>
      </c>
      <c r="AK2238" s="2">
        <f t="shared" ref="AK2238:AL2301" si="826">IF($C2238=0,"-",Q2238/$C2238)</f>
        <v>0</v>
      </c>
      <c r="AL2238" s="2">
        <f t="shared" si="826"/>
        <v>0</v>
      </c>
      <c r="AM2238" s="2">
        <f t="shared" ref="AM2238:AM2301" si="827">IF($C2238=0,"-",T2238/$C2238)</f>
        <v>0</v>
      </c>
      <c r="AN2238" s="2">
        <f t="shared" ref="AN2238:AN2301" si="828">IF($C2238=0,"-",S2238/$C2238)</f>
        <v>0</v>
      </c>
      <c r="AP2238" t="s">
        <v>1631</v>
      </c>
      <c r="AQ2238" t="s">
        <v>1248</v>
      </c>
      <c r="AR2238">
        <v>1</v>
      </c>
      <c r="AT2238" s="97">
        <v>13</v>
      </c>
      <c r="AU2238" s="99">
        <v>1</v>
      </c>
      <c r="AV2238" s="103">
        <f t="shared" ref="AV2238:AV2301" si="829">1000*AT2238+AU2238</f>
        <v>13001</v>
      </c>
      <c r="AX2238" s="7" t="s">
        <v>1370</v>
      </c>
      <c r="BJ2238">
        <v>0</v>
      </c>
      <c r="BK2238">
        <v>0</v>
      </c>
    </row>
    <row r="2239" spans="1:63" hidden="1" outlineLevel="1">
      <c r="A2239" t="s">
        <v>1998</v>
      </c>
      <c r="B2239" t="s">
        <v>1248</v>
      </c>
      <c r="C2239" s="1">
        <f t="shared" si="821"/>
        <v>1024</v>
      </c>
      <c r="D2239" s="7">
        <f>IF(N2239&gt;0, RANK(N2239,(N2239:P2239,Q2239:AE2239)),0)</f>
        <v>1</v>
      </c>
      <c r="E2239" s="7">
        <f>IF(O2239&gt;0,RANK(O2239,(N2239:P2239,Q2239:AE2239)),0)</f>
        <v>2</v>
      </c>
      <c r="F2239" s="7">
        <f>IF(P2239&gt;0,RANK(P2239,(N2239:P2239,Q2239:AE2239)),0)</f>
        <v>0</v>
      </c>
      <c r="G2239" s="1">
        <f t="shared" si="822"/>
        <v>198</v>
      </c>
      <c r="H2239" s="2">
        <f t="shared" si="823"/>
        <v>0.193359375</v>
      </c>
      <c r="I2239" s="2"/>
      <c r="J2239" s="2">
        <f t="shared" si="824"/>
        <v>0.5966796875</v>
      </c>
      <c r="K2239" s="2">
        <f t="shared" si="824"/>
        <v>0.4033203125</v>
      </c>
      <c r="L2239" s="2">
        <f t="shared" si="824"/>
        <v>0</v>
      </c>
      <c r="M2239" s="2">
        <f t="shared" si="825"/>
        <v>0</v>
      </c>
      <c r="N2239" s="57">
        <v>611</v>
      </c>
      <c r="O2239" s="57">
        <v>413</v>
      </c>
      <c r="Q2239" s="134"/>
      <c r="R2239" s="134"/>
      <c r="S2239" s="134"/>
      <c r="T2239" s="134"/>
      <c r="AG2239" s="7">
        <f>IF(Q2239&gt;0,RANK(Q2239,(N2239:P2239,Q2239:AE2239)),0)</f>
        <v>0</v>
      </c>
      <c r="AH2239" s="7">
        <f>IF(R2239&gt;0,RANK(R2239,(N2239:P2239,Q2239:AE2239)),0)</f>
        <v>0</v>
      </c>
      <c r="AI2239" s="7">
        <f>IF(T2239&gt;0,RANK(T2239,(N2239:P2239,Q2239:AE2239)),0)</f>
        <v>0</v>
      </c>
      <c r="AJ2239" s="7">
        <f>IF(S2239&gt;0,RANK(S2239,(N2239:P2239,Q2239:AE2239)),0)</f>
        <v>0</v>
      </c>
      <c r="AK2239" s="2">
        <f t="shared" si="826"/>
        <v>0</v>
      </c>
      <c r="AL2239" s="2">
        <f t="shared" si="826"/>
        <v>0</v>
      </c>
      <c r="AM2239" s="2">
        <f t="shared" si="827"/>
        <v>0</v>
      </c>
      <c r="AN2239" s="2">
        <f t="shared" si="828"/>
        <v>0</v>
      </c>
      <c r="AP2239" t="s">
        <v>1998</v>
      </c>
      <c r="AQ2239" t="s">
        <v>1248</v>
      </c>
      <c r="AR2239">
        <v>1</v>
      </c>
      <c r="AT2239" s="97">
        <v>13</v>
      </c>
      <c r="AU2239" s="99">
        <v>3</v>
      </c>
      <c r="AV2239" s="103">
        <f t="shared" si="829"/>
        <v>13003</v>
      </c>
      <c r="AX2239" s="7" t="s">
        <v>1370</v>
      </c>
      <c r="BJ2239">
        <v>0</v>
      </c>
      <c r="BK2239">
        <v>0</v>
      </c>
    </row>
    <row r="2240" spans="1:63" hidden="1" outlineLevel="1">
      <c r="A2240" t="s">
        <v>1734</v>
      </c>
      <c r="B2240" t="s">
        <v>1248</v>
      </c>
      <c r="C2240" s="1">
        <f t="shared" si="821"/>
        <v>1301</v>
      </c>
      <c r="D2240" s="7">
        <f>IF(N2240&gt;0, RANK(N2240,(N2240:P2240,Q2240:AE2240)),0)</f>
        <v>2</v>
      </c>
      <c r="E2240" s="7">
        <f>IF(O2240&gt;0,RANK(O2240,(N2240:P2240,Q2240:AE2240)),0)</f>
        <v>1</v>
      </c>
      <c r="F2240" s="7">
        <f>IF(P2240&gt;0,RANK(P2240,(N2240:P2240,Q2240:AE2240)),0)</f>
        <v>0</v>
      </c>
      <c r="G2240" s="1">
        <f t="shared" si="822"/>
        <v>29</v>
      </c>
      <c r="H2240" s="2">
        <f t="shared" si="823"/>
        <v>2.2290545734050732E-2</v>
      </c>
      <c r="I2240" s="2"/>
      <c r="J2240" s="2">
        <f t="shared" si="824"/>
        <v>0.48885472713297462</v>
      </c>
      <c r="K2240" s="2">
        <f t="shared" si="824"/>
        <v>0.51114527286702538</v>
      </c>
      <c r="L2240" s="2">
        <f t="shared" si="824"/>
        <v>0</v>
      </c>
      <c r="M2240" s="2">
        <f t="shared" si="825"/>
        <v>0</v>
      </c>
      <c r="N2240" s="57">
        <v>636</v>
      </c>
      <c r="O2240" s="57">
        <v>665</v>
      </c>
      <c r="Q2240" s="134"/>
      <c r="R2240" s="134"/>
      <c r="S2240" s="134"/>
      <c r="T2240" s="134"/>
      <c r="AG2240" s="7">
        <f>IF(Q2240&gt;0,RANK(Q2240,(N2240:P2240,Q2240:AE2240)),0)</f>
        <v>0</v>
      </c>
      <c r="AH2240" s="7">
        <f>IF(R2240&gt;0,RANK(R2240,(N2240:P2240,Q2240:AE2240)),0)</f>
        <v>0</v>
      </c>
      <c r="AI2240" s="7">
        <f>IF(T2240&gt;0,RANK(T2240,(N2240:P2240,Q2240:AE2240)),0)</f>
        <v>0</v>
      </c>
      <c r="AJ2240" s="7">
        <f>IF(S2240&gt;0,RANK(S2240,(N2240:P2240,Q2240:AE2240)),0)</f>
        <v>0</v>
      </c>
      <c r="AK2240" s="2">
        <f t="shared" si="826"/>
        <v>0</v>
      </c>
      <c r="AL2240" s="2">
        <f t="shared" si="826"/>
        <v>0</v>
      </c>
      <c r="AM2240" s="2">
        <f t="shared" si="827"/>
        <v>0</v>
      </c>
      <c r="AN2240" s="2">
        <f t="shared" si="828"/>
        <v>0</v>
      </c>
      <c r="AP2240" t="s">
        <v>1734</v>
      </c>
      <c r="AQ2240" t="s">
        <v>1248</v>
      </c>
      <c r="AR2240">
        <v>1</v>
      </c>
      <c r="AT2240" s="97">
        <v>13</v>
      </c>
      <c r="AU2240" s="99">
        <v>5</v>
      </c>
      <c r="AV2240" s="103">
        <f t="shared" si="829"/>
        <v>13005</v>
      </c>
      <c r="AX2240" s="7" t="s">
        <v>1370</v>
      </c>
      <c r="BJ2240">
        <v>0</v>
      </c>
      <c r="BK2240">
        <v>0</v>
      </c>
    </row>
    <row r="2241" spans="1:63" hidden="1" outlineLevel="1">
      <c r="A2241" t="s">
        <v>1499</v>
      </c>
      <c r="B2241" t="s">
        <v>1248</v>
      </c>
      <c r="C2241" s="1">
        <f t="shared" si="821"/>
        <v>874</v>
      </c>
      <c r="D2241" s="7">
        <f>IF(N2241&gt;0, RANK(N2241,(N2241:P2241,Q2241:AE2241)),0)</f>
        <v>1</v>
      </c>
      <c r="E2241" s="7">
        <f>IF(O2241&gt;0,RANK(O2241,(N2241:P2241,Q2241:AE2241)),0)</f>
        <v>2</v>
      </c>
      <c r="F2241" s="7">
        <f>IF(P2241&gt;0,RANK(P2241,(N2241:P2241,Q2241:AE2241)),0)</f>
        <v>0</v>
      </c>
      <c r="G2241" s="1">
        <f t="shared" si="822"/>
        <v>464</v>
      </c>
      <c r="H2241" s="2">
        <f t="shared" si="823"/>
        <v>0.53089244851258577</v>
      </c>
      <c r="I2241" s="2"/>
      <c r="J2241" s="2">
        <f t="shared" si="824"/>
        <v>0.76544622425629294</v>
      </c>
      <c r="K2241" s="2">
        <f t="shared" si="824"/>
        <v>0.23455377574370709</v>
      </c>
      <c r="L2241" s="2">
        <f t="shared" si="824"/>
        <v>0</v>
      </c>
      <c r="M2241" s="2">
        <f t="shared" si="825"/>
        <v>-2.7755575615628914E-17</v>
      </c>
      <c r="N2241" s="57">
        <v>669</v>
      </c>
      <c r="O2241" s="57">
        <v>205</v>
      </c>
      <c r="Q2241" s="134"/>
      <c r="R2241" s="134"/>
      <c r="S2241" s="134"/>
      <c r="T2241" s="134"/>
      <c r="AG2241" s="7">
        <f>IF(Q2241&gt;0,RANK(Q2241,(N2241:P2241,Q2241:AE2241)),0)</f>
        <v>0</v>
      </c>
      <c r="AH2241" s="7">
        <f>IF(R2241&gt;0,RANK(R2241,(N2241:P2241,Q2241:AE2241)),0)</f>
        <v>0</v>
      </c>
      <c r="AI2241" s="7">
        <f>IF(T2241&gt;0,RANK(T2241,(N2241:P2241,Q2241:AE2241)),0)</f>
        <v>0</v>
      </c>
      <c r="AJ2241" s="7">
        <f>IF(S2241&gt;0,RANK(S2241,(N2241:P2241,Q2241:AE2241)),0)</f>
        <v>0</v>
      </c>
      <c r="AK2241" s="2">
        <f t="shared" si="826"/>
        <v>0</v>
      </c>
      <c r="AL2241" s="2">
        <f t="shared" si="826"/>
        <v>0</v>
      </c>
      <c r="AM2241" s="2">
        <f t="shared" si="827"/>
        <v>0</v>
      </c>
      <c r="AN2241" s="2">
        <f t="shared" si="828"/>
        <v>0</v>
      </c>
      <c r="AP2241" t="s">
        <v>1499</v>
      </c>
      <c r="AQ2241" t="s">
        <v>1248</v>
      </c>
      <c r="AR2241">
        <v>2</v>
      </c>
      <c r="AT2241" s="97">
        <v>13</v>
      </c>
      <c r="AU2241" s="99">
        <v>7</v>
      </c>
      <c r="AV2241" s="103">
        <f t="shared" si="829"/>
        <v>13007</v>
      </c>
      <c r="AX2241" s="7" t="s">
        <v>1370</v>
      </c>
      <c r="BJ2241">
        <v>0</v>
      </c>
      <c r="BK2241">
        <v>0</v>
      </c>
    </row>
    <row r="2242" spans="1:63" hidden="1" outlineLevel="1">
      <c r="A2242" t="s">
        <v>624</v>
      </c>
      <c r="B2242" t="s">
        <v>1248</v>
      </c>
      <c r="C2242" s="1">
        <f t="shared" si="821"/>
        <v>6474</v>
      </c>
      <c r="D2242" s="7">
        <f>IF(N2242&gt;0, RANK(N2242,(N2242:P2242,Q2242:AE2242)),0)</f>
        <v>1</v>
      </c>
      <c r="E2242" s="7">
        <f>IF(O2242&gt;0,RANK(O2242,(N2242:P2242,Q2242:AE2242)),0)</f>
        <v>2</v>
      </c>
      <c r="F2242" s="7">
        <f>IF(P2242&gt;0,RANK(P2242,(N2242:P2242,Q2242:AE2242)),0)</f>
        <v>0</v>
      </c>
      <c r="G2242" s="1">
        <f t="shared" si="822"/>
        <v>510</v>
      </c>
      <c r="H2242" s="2">
        <f t="shared" si="823"/>
        <v>7.8776645041705284E-2</v>
      </c>
      <c r="I2242" s="2"/>
      <c r="J2242" s="2">
        <f t="shared" si="824"/>
        <v>0.53938832252085267</v>
      </c>
      <c r="K2242" s="2">
        <f t="shared" si="824"/>
        <v>0.46061167747914739</v>
      </c>
      <c r="L2242" s="2">
        <f t="shared" si="824"/>
        <v>0</v>
      </c>
      <c r="M2242" s="2">
        <f t="shared" si="825"/>
        <v>-5.5511151231257827E-17</v>
      </c>
      <c r="N2242" s="57">
        <v>3492</v>
      </c>
      <c r="O2242" s="57">
        <v>2982</v>
      </c>
      <c r="Q2242" s="134"/>
      <c r="R2242" s="134"/>
      <c r="S2242" s="134"/>
      <c r="T2242" s="134"/>
      <c r="AG2242" s="7">
        <f>IF(Q2242&gt;0,RANK(Q2242,(N2242:P2242,Q2242:AE2242)),0)</f>
        <v>0</v>
      </c>
      <c r="AH2242" s="7">
        <f>IF(R2242&gt;0,RANK(R2242,(N2242:P2242,Q2242:AE2242)),0)</f>
        <v>0</v>
      </c>
      <c r="AI2242" s="7">
        <f>IF(T2242&gt;0,RANK(T2242,(N2242:P2242,Q2242:AE2242)),0)</f>
        <v>0</v>
      </c>
      <c r="AJ2242" s="7">
        <f>IF(S2242&gt;0,RANK(S2242,(N2242:P2242,Q2242:AE2242)),0)</f>
        <v>0</v>
      </c>
      <c r="AK2242" s="2">
        <f t="shared" si="826"/>
        <v>0</v>
      </c>
      <c r="AL2242" s="2">
        <f t="shared" si="826"/>
        <v>0</v>
      </c>
      <c r="AM2242" s="2">
        <f t="shared" si="827"/>
        <v>0</v>
      </c>
      <c r="AN2242" s="2">
        <f t="shared" si="828"/>
        <v>0</v>
      </c>
      <c r="AP2242" t="s">
        <v>624</v>
      </c>
      <c r="AQ2242" t="s">
        <v>1248</v>
      </c>
      <c r="AR2242">
        <v>3</v>
      </c>
      <c r="AT2242" s="97">
        <v>13</v>
      </c>
      <c r="AU2242" s="99">
        <v>9</v>
      </c>
      <c r="AV2242" s="103">
        <f t="shared" si="829"/>
        <v>13009</v>
      </c>
      <c r="AX2242" s="7" t="s">
        <v>1370</v>
      </c>
      <c r="BJ2242">
        <v>0</v>
      </c>
      <c r="BK2242">
        <v>0</v>
      </c>
    </row>
    <row r="2243" spans="1:63" hidden="1" outlineLevel="1">
      <c r="A2243" t="s">
        <v>40</v>
      </c>
      <c r="B2243" t="s">
        <v>1248</v>
      </c>
      <c r="C2243" s="1">
        <f t="shared" si="821"/>
        <v>1758</v>
      </c>
      <c r="D2243" s="7">
        <f>IF(N2243&gt;0, RANK(N2243,(N2243:P2243,Q2243:AE2243)),0)</f>
        <v>2</v>
      </c>
      <c r="E2243" s="7">
        <f>IF(O2243&gt;0,RANK(O2243,(N2243:P2243,Q2243:AE2243)),0)</f>
        <v>1</v>
      </c>
      <c r="F2243" s="7">
        <f>IF(P2243&gt;0,RANK(P2243,(N2243:P2243,Q2243:AE2243)),0)</f>
        <v>0</v>
      </c>
      <c r="G2243" s="1">
        <f t="shared" si="822"/>
        <v>46</v>
      </c>
      <c r="H2243" s="2">
        <f t="shared" si="823"/>
        <v>2.6166097838452786E-2</v>
      </c>
      <c r="I2243" s="2"/>
      <c r="J2243" s="2">
        <f t="shared" si="824"/>
        <v>0.4869169510807736</v>
      </c>
      <c r="K2243" s="2">
        <f t="shared" si="824"/>
        <v>0.5130830489192264</v>
      </c>
      <c r="L2243" s="2">
        <f t="shared" si="824"/>
        <v>0</v>
      </c>
      <c r="M2243" s="2">
        <f t="shared" si="825"/>
        <v>0</v>
      </c>
      <c r="N2243" s="57">
        <v>856</v>
      </c>
      <c r="O2243" s="57">
        <v>902</v>
      </c>
      <c r="Q2243" s="134"/>
      <c r="R2243" s="134"/>
      <c r="S2243" s="134"/>
      <c r="T2243" s="134"/>
      <c r="AG2243" s="7">
        <f>IF(Q2243&gt;0,RANK(Q2243,(N2243:P2243,Q2243:AE2243)),0)</f>
        <v>0</v>
      </c>
      <c r="AH2243" s="7">
        <f>IF(R2243&gt;0,RANK(R2243,(N2243:P2243,Q2243:AE2243)),0)</f>
        <v>0</v>
      </c>
      <c r="AI2243" s="7">
        <f>IF(T2243&gt;0,RANK(T2243,(N2243:P2243,Q2243:AE2243)),0)</f>
        <v>0</v>
      </c>
      <c r="AJ2243" s="7">
        <f>IF(S2243&gt;0,RANK(S2243,(N2243:P2243,Q2243:AE2243)),0)</f>
        <v>0</v>
      </c>
      <c r="AK2243" s="2">
        <f t="shared" si="826"/>
        <v>0</v>
      </c>
      <c r="AL2243" s="2">
        <f t="shared" si="826"/>
        <v>0</v>
      </c>
      <c r="AM2243" s="2">
        <f t="shared" si="827"/>
        <v>0</v>
      </c>
      <c r="AN2243" s="2">
        <f t="shared" si="828"/>
        <v>0</v>
      </c>
      <c r="AP2243" t="s">
        <v>40</v>
      </c>
      <c r="AQ2243" t="s">
        <v>1248</v>
      </c>
      <c r="AR2243">
        <v>9</v>
      </c>
      <c r="AT2243" s="97">
        <v>13</v>
      </c>
      <c r="AU2243" s="99">
        <v>11</v>
      </c>
      <c r="AV2243" s="103">
        <f t="shared" si="829"/>
        <v>13011</v>
      </c>
      <c r="AX2243" s="7" t="s">
        <v>1370</v>
      </c>
      <c r="BJ2243">
        <v>0</v>
      </c>
      <c r="BK2243">
        <v>0</v>
      </c>
    </row>
    <row r="2244" spans="1:63" hidden="1" outlineLevel="1">
      <c r="A2244" t="s">
        <v>535</v>
      </c>
      <c r="B2244" t="s">
        <v>1248</v>
      </c>
      <c r="C2244" s="1">
        <f t="shared" si="821"/>
        <v>4812</v>
      </c>
      <c r="D2244" s="7">
        <f>IF(N2244&gt;0, RANK(N2244,(N2244:P2244,Q2244:AE2244)),0)</f>
        <v>2</v>
      </c>
      <c r="E2244" s="7">
        <f>IF(O2244&gt;0,RANK(O2244,(N2244:P2244,Q2244:AE2244)),0)</f>
        <v>1</v>
      </c>
      <c r="F2244" s="7">
        <f>IF(P2244&gt;0,RANK(P2244,(N2244:P2244,Q2244:AE2244)),0)</f>
        <v>0</v>
      </c>
      <c r="G2244" s="1">
        <f t="shared" si="822"/>
        <v>170</v>
      </c>
      <c r="H2244" s="2">
        <f t="shared" si="823"/>
        <v>3.5328345802161265E-2</v>
      </c>
      <c r="I2244" s="2"/>
      <c r="J2244" s="2">
        <f t="shared" si="824"/>
        <v>0.48233582709891937</v>
      </c>
      <c r="K2244" s="2">
        <f t="shared" si="824"/>
        <v>0.51766417290108058</v>
      </c>
      <c r="L2244" s="2">
        <f t="shared" si="824"/>
        <v>0</v>
      </c>
      <c r="M2244" s="2">
        <f t="shared" si="825"/>
        <v>1.1102230246251565E-16</v>
      </c>
      <c r="N2244" s="57">
        <v>2321</v>
      </c>
      <c r="O2244" s="57">
        <v>2491</v>
      </c>
      <c r="Q2244" s="134"/>
      <c r="R2244" s="134"/>
      <c r="S2244" s="134"/>
      <c r="T2244" s="134"/>
      <c r="AG2244" s="7">
        <f>IF(Q2244&gt;0,RANK(Q2244,(N2244:P2244,Q2244:AE2244)),0)</f>
        <v>0</v>
      </c>
      <c r="AH2244" s="7">
        <f>IF(R2244&gt;0,RANK(R2244,(N2244:P2244,Q2244:AE2244)),0)</f>
        <v>0</v>
      </c>
      <c r="AI2244" s="7">
        <f>IF(T2244&gt;0,RANK(T2244,(N2244:P2244,Q2244:AE2244)),0)</f>
        <v>0</v>
      </c>
      <c r="AJ2244" s="7">
        <f>IF(S2244&gt;0,RANK(S2244,(N2244:P2244,Q2244:AE2244)),0)</f>
        <v>0</v>
      </c>
      <c r="AK2244" s="2">
        <f t="shared" si="826"/>
        <v>0</v>
      </c>
      <c r="AL2244" s="2">
        <f t="shared" si="826"/>
        <v>0</v>
      </c>
      <c r="AM2244" s="2">
        <f t="shared" si="827"/>
        <v>0</v>
      </c>
      <c r="AN2244" s="2">
        <f t="shared" si="828"/>
        <v>0</v>
      </c>
      <c r="AP2244" t="s">
        <v>535</v>
      </c>
      <c r="AQ2244" t="s">
        <v>1248</v>
      </c>
      <c r="AR2244">
        <v>9</v>
      </c>
      <c r="AT2244" s="97">
        <v>13</v>
      </c>
      <c r="AU2244" s="99">
        <v>13</v>
      </c>
      <c r="AV2244" s="103">
        <f t="shared" si="829"/>
        <v>13013</v>
      </c>
      <c r="AX2244" s="7" t="s">
        <v>1370</v>
      </c>
      <c r="BJ2244">
        <v>0</v>
      </c>
      <c r="BK2244">
        <v>0</v>
      </c>
    </row>
    <row r="2245" spans="1:63" hidden="1" outlineLevel="1">
      <c r="A2245" t="s">
        <v>702</v>
      </c>
      <c r="B2245" t="s">
        <v>1248</v>
      </c>
      <c r="C2245" s="1">
        <f t="shared" si="821"/>
        <v>8039</v>
      </c>
      <c r="D2245" s="7">
        <f>IF(N2245&gt;0, RANK(N2245,(N2245:P2245,Q2245:AE2245)),0)</f>
        <v>2</v>
      </c>
      <c r="E2245" s="7">
        <f>IF(O2245&gt;0,RANK(O2245,(N2245:P2245,Q2245:AE2245)),0)</f>
        <v>1</v>
      </c>
      <c r="F2245" s="7">
        <f>IF(P2245&gt;0,RANK(P2245,(N2245:P2245,Q2245:AE2245)),0)</f>
        <v>0</v>
      </c>
      <c r="G2245" s="1">
        <f t="shared" si="822"/>
        <v>345</v>
      </c>
      <c r="H2245" s="2">
        <f t="shared" si="823"/>
        <v>4.2915785545465851E-2</v>
      </c>
      <c r="I2245" s="2"/>
      <c r="J2245" s="2">
        <f t="shared" si="824"/>
        <v>0.47854210722726709</v>
      </c>
      <c r="K2245" s="2">
        <f t="shared" si="824"/>
        <v>0.52145789277273291</v>
      </c>
      <c r="L2245" s="2">
        <f t="shared" si="824"/>
        <v>0</v>
      </c>
      <c r="M2245" s="2">
        <f t="shared" si="825"/>
        <v>0</v>
      </c>
      <c r="N2245" s="57">
        <v>3847</v>
      </c>
      <c r="O2245" s="57">
        <v>4192</v>
      </c>
      <c r="Q2245" s="134"/>
      <c r="R2245" s="134"/>
      <c r="S2245" s="134"/>
      <c r="T2245" s="134"/>
      <c r="AG2245" s="7">
        <f>IF(Q2245&gt;0,RANK(Q2245,(N2245:P2245,Q2245:AE2245)),0)</f>
        <v>0</v>
      </c>
      <c r="AH2245" s="7">
        <f>IF(R2245&gt;0,RANK(R2245,(N2245:P2245,Q2245:AE2245)),0)</f>
        <v>0</v>
      </c>
      <c r="AI2245" s="7">
        <f>IF(T2245&gt;0,RANK(T2245,(N2245:P2245,Q2245:AE2245)),0)</f>
        <v>0</v>
      </c>
      <c r="AJ2245" s="7">
        <f>IF(S2245&gt;0,RANK(S2245,(N2245:P2245,Q2245:AE2245)),0)</f>
        <v>0</v>
      </c>
      <c r="AK2245" s="2">
        <f t="shared" si="826"/>
        <v>0</v>
      </c>
      <c r="AL2245" s="2">
        <f t="shared" si="826"/>
        <v>0</v>
      </c>
      <c r="AM2245" s="2">
        <f t="shared" si="827"/>
        <v>0</v>
      </c>
      <c r="AN2245" s="2">
        <f t="shared" si="828"/>
        <v>0</v>
      </c>
      <c r="AP2245" t="s">
        <v>702</v>
      </c>
      <c r="AQ2245" t="s">
        <v>1248</v>
      </c>
      <c r="AR2245">
        <v>0</v>
      </c>
      <c r="AT2245" s="97">
        <v>13</v>
      </c>
      <c r="AU2245" s="99">
        <v>15</v>
      </c>
      <c r="AV2245" s="103">
        <f t="shared" si="829"/>
        <v>13015</v>
      </c>
      <c r="AX2245" s="7" t="s">
        <v>1370</v>
      </c>
      <c r="BJ2245">
        <v>7</v>
      </c>
      <c r="BK2245">
        <v>0</v>
      </c>
    </row>
    <row r="2246" spans="1:63" hidden="1" outlineLevel="1">
      <c r="A2246" t="s">
        <v>1935</v>
      </c>
      <c r="B2246" t="s">
        <v>1248</v>
      </c>
      <c r="C2246" s="1">
        <f t="shared" si="821"/>
        <v>2067</v>
      </c>
      <c r="D2246" s="7">
        <f>IF(N2246&gt;0, RANK(N2246,(N2246:P2246,Q2246:AE2246)),0)</f>
        <v>1</v>
      </c>
      <c r="E2246" s="7">
        <f>IF(O2246&gt;0,RANK(O2246,(N2246:P2246,Q2246:AE2246)),0)</f>
        <v>2</v>
      </c>
      <c r="F2246" s="7">
        <f>IF(P2246&gt;0,RANK(P2246,(N2246:P2246,Q2246:AE2246)),0)</f>
        <v>0</v>
      </c>
      <c r="G2246" s="1">
        <f t="shared" si="822"/>
        <v>601</v>
      </c>
      <c r="H2246" s="2">
        <f t="shared" si="823"/>
        <v>0.29075955491049832</v>
      </c>
      <c r="I2246" s="2"/>
      <c r="J2246" s="2">
        <f t="shared" si="824"/>
        <v>0.6453797774552491</v>
      </c>
      <c r="K2246" s="2">
        <f t="shared" si="824"/>
        <v>0.35462022254475084</v>
      </c>
      <c r="L2246" s="2">
        <f t="shared" si="824"/>
        <v>0</v>
      </c>
      <c r="M2246" s="2">
        <f t="shared" si="825"/>
        <v>5.5511151231257827E-17</v>
      </c>
      <c r="N2246" s="57">
        <v>1334</v>
      </c>
      <c r="O2246" s="57">
        <v>733</v>
      </c>
      <c r="Q2246" s="134"/>
      <c r="R2246" s="134"/>
      <c r="S2246" s="134"/>
      <c r="T2246" s="134"/>
      <c r="AG2246" s="7">
        <f>IF(Q2246&gt;0,RANK(Q2246,(N2246:P2246,Q2246:AE2246)),0)</f>
        <v>0</v>
      </c>
      <c r="AH2246" s="7">
        <f>IF(R2246&gt;0,RANK(R2246,(N2246:P2246,Q2246:AE2246)),0)</f>
        <v>0</v>
      </c>
      <c r="AI2246" s="7">
        <f>IF(T2246&gt;0,RANK(T2246,(N2246:P2246,Q2246:AE2246)),0)</f>
        <v>0</v>
      </c>
      <c r="AJ2246" s="7">
        <f>IF(S2246&gt;0,RANK(S2246,(N2246:P2246,Q2246:AE2246)),0)</f>
        <v>0</v>
      </c>
      <c r="AK2246" s="2">
        <f t="shared" si="826"/>
        <v>0</v>
      </c>
      <c r="AL2246" s="2">
        <f t="shared" si="826"/>
        <v>0</v>
      </c>
      <c r="AM2246" s="2">
        <f t="shared" si="827"/>
        <v>0</v>
      </c>
      <c r="AN2246" s="2">
        <f t="shared" si="828"/>
        <v>0</v>
      </c>
      <c r="AP2246" t="s">
        <v>1935</v>
      </c>
      <c r="AQ2246" t="s">
        <v>1248</v>
      </c>
      <c r="AR2246">
        <v>1</v>
      </c>
      <c r="AT2246" s="97">
        <v>13</v>
      </c>
      <c r="AU2246" s="99">
        <v>17</v>
      </c>
      <c r="AV2246" s="103">
        <f t="shared" si="829"/>
        <v>13017</v>
      </c>
      <c r="AX2246" s="7" t="s">
        <v>1370</v>
      </c>
      <c r="BJ2246">
        <v>0</v>
      </c>
      <c r="BK2246">
        <v>0</v>
      </c>
    </row>
    <row r="2247" spans="1:63" hidden="1" outlineLevel="1">
      <c r="A2247" t="s">
        <v>2241</v>
      </c>
      <c r="B2247" t="s">
        <v>1248</v>
      </c>
      <c r="C2247" s="1">
        <f t="shared" si="821"/>
        <v>2242</v>
      </c>
      <c r="D2247" s="7">
        <f>IF(N2247&gt;0, RANK(N2247,(N2247:P2247,Q2247:AE2247)),0)</f>
        <v>1</v>
      </c>
      <c r="E2247" s="7">
        <f>IF(O2247&gt;0,RANK(O2247,(N2247:P2247,Q2247:AE2247)),0)</f>
        <v>2</v>
      </c>
      <c r="F2247" s="7">
        <f>IF(P2247&gt;0,RANK(P2247,(N2247:P2247,Q2247:AE2247)),0)</f>
        <v>0</v>
      </c>
      <c r="G2247" s="1">
        <f t="shared" si="822"/>
        <v>540</v>
      </c>
      <c r="H2247" s="2">
        <f t="shared" si="823"/>
        <v>0.24085637823371989</v>
      </c>
      <c r="I2247" s="2"/>
      <c r="J2247" s="2">
        <f t="shared" si="824"/>
        <v>0.62042818911685993</v>
      </c>
      <c r="K2247" s="2">
        <f t="shared" si="824"/>
        <v>0.37957181088314007</v>
      </c>
      <c r="L2247" s="2">
        <f t="shared" si="824"/>
        <v>0</v>
      </c>
      <c r="M2247" s="2">
        <f t="shared" si="825"/>
        <v>0</v>
      </c>
      <c r="N2247" s="57">
        <v>1391</v>
      </c>
      <c r="O2247" s="57">
        <v>851</v>
      </c>
      <c r="Q2247" s="134"/>
      <c r="R2247" s="134"/>
      <c r="S2247" s="134"/>
      <c r="T2247" s="134"/>
      <c r="AG2247" s="7">
        <f>IF(Q2247&gt;0,RANK(Q2247,(N2247:P2247,Q2247:AE2247)),0)</f>
        <v>0</v>
      </c>
      <c r="AH2247" s="7">
        <f>IF(R2247&gt;0,RANK(R2247,(N2247:P2247,Q2247:AE2247)),0)</f>
        <v>0</v>
      </c>
      <c r="AI2247" s="7">
        <f>IF(T2247&gt;0,RANK(T2247,(N2247:P2247,Q2247:AE2247)),0)</f>
        <v>0</v>
      </c>
      <c r="AJ2247" s="7">
        <f>IF(S2247&gt;0,RANK(S2247,(N2247:P2247,Q2247:AE2247)),0)</f>
        <v>0</v>
      </c>
      <c r="AK2247" s="2">
        <f t="shared" si="826"/>
        <v>0</v>
      </c>
      <c r="AL2247" s="2">
        <f t="shared" si="826"/>
        <v>0</v>
      </c>
      <c r="AM2247" s="2">
        <f t="shared" si="827"/>
        <v>0</v>
      </c>
      <c r="AN2247" s="2">
        <f t="shared" si="828"/>
        <v>0</v>
      </c>
      <c r="AP2247" t="s">
        <v>2241</v>
      </c>
      <c r="AQ2247" t="s">
        <v>1248</v>
      </c>
      <c r="AR2247">
        <v>1</v>
      </c>
      <c r="AT2247" s="97">
        <v>13</v>
      </c>
      <c r="AU2247" s="99">
        <v>19</v>
      </c>
      <c r="AV2247" s="103">
        <f t="shared" si="829"/>
        <v>13019</v>
      </c>
      <c r="AX2247" s="7" t="s">
        <v>1370</v>
      </c>
      <c r="BJ2247">
        <v>0</v>
      </c>
      <c r="BK2247">
        <v>0</v>
      </c>
    </row>
    <row r="2248" spans="1:63" hidden="1" outlineLevel="1">
      <c r="A2248" t="s">
        <v>635</v>
      </c>
      <c r="B2248" t="s">
        <v>1248</v>
      </c>
      <c r="C2248" s="1">
        <f t="shared" si="821"/>
        <v>33786</v>
      </c>
      <c r="D2248" s="7">
        <f>IF(N2248&gt;0, RANK(N2248,(N2248:P2248,Q2248:AE2248)),0)</f>
        <v>1</v>
      </c>
      <c r="E2248" s="7">
        <f>IF(O2248&gt;0,RANK(O2248,(N2248:P2248,Q2248:AE2248)),0)</f>
        <v>2</v>
      </c>
      <c r="F2248" s="7">
        <f>IF(P2248&gt;0,RANK(P2248,(N2248:P2248,Q2248:AE2248)),0)</f>
        <v>0</v>
      </c>
      <c r="G2248" s="1">
        <f t="shared" si="822"/>
        <v>5590</v>
      </c>
      <c r="H2248" s="2">
        <f t="shared" si="823"/>
        <v>0.16545314627360444</v>
      </c>
      <c r="I2248" s="2"/>
      <c r="J2248" s="2">
        <f t="shared" si="824"/>
        <v>0.58272657313680221</v>
      </c>
      <c r="K2248" s="2">
        <f t="shared" si="824"/>
        <v>0.41727342686319779</v>
      </c>
      <c r="L2248" s="2">
        <f t="shared" si="824"/>
        <v>0</v>
      </c>
      <c r="M2248" s="2">
        <f t="shared" si="825"/>
        <v>0</v>
      </c>
      <c r="N2248" s="57">
        <v>19688</v>
      </c>
      <c r="O2248" s="57">
        <v>14098</v>
      </c>
      <c r="Q2248" s="134"/>
      <c r="R2248" s="134"/>
      <c r="S2248" s="134"/>
      <c r="T2248" s="134"/>
      <c r="AG2248" s="7">
        <f>IF(Q2248&gt;0,RANK(Q2248,(N2248:P2248,Q2248:AE2248)),0)</f>
        <v>0</v>
      </c>
      <c r="AH2248" s="7">
        <f>IF(R2248&gt;0,RANK(R2248,(N2248:P2248,Q2248:AE2248)),0)</f>
        <v>0</v>
      </c>
      <c r="AI2248" s="7">
        <f>IF(T2248&gt;0,RANK(T2248,(N2248:P2248,Q2248:AE2248)),0)</f>
        <v>0</v>
      </c>
      <c r="AJ2248" s="7">
        <f>IF(S2248&gt;0,RANK(S2248,(N2248:P2248,Q2248:AE2248)),0)</f>
        <v>0</v>
      </c>
      <c r="AK2248" s="2">
        <f t="shared" si="826"/>
        <v>0</v>
      </c>
      <c r="AL2248" s="2">
        <f t="shared" si="826"/>
        <v>0</v>
      </c>
      <c r="AM2248" s="2">
        <f t="shared" si="827"/>
        <v>0</v>
      </c>
      <c r="AN2248" s="2">
        <f t="shared" si="828"/>
        <v>0</v>
      </c>
      <c r="AP2248" t="s">
        <v>635</v>
      </c>
      <c r="AQ2248" t="s">
        <v>1248</v>
      </c>
      <c r="AR2248">
        <v>0</v>
      </c>
      <c r="AT2248" s="97">
        <v>13</v>
      </c>
      <c r="AU2248" s="99">
        <v>21</v>
      </c>
      <c r="AV2248" s="103">
        <f t="shared" si="829"/>
        <v>13021</v>
      </c>
      <c r="AX2248" s="7" t="s">
        <v>1370</v>
      </c>
      <c r="BJ2248">
        <v>0</v>
      </c>
      <c r="BK2248">
        <v>0</v>
      </c>
    </row>
    <row r="2249" spans="1:63" hidden="1" outlineLevel="1">
      <c r="A2249" t="s">
        <v>946</v>
      </c>
      <c r="B2249" t="s">
        <v>1248</v>
      </c>
      <c r="C2249" s="1">
        <f t="shared" si="821"/>
        <v>1987</v>
      </c>
      <c r="D2249" s="7">
        <f>IF(N2249&gt;0, RANK(N2249,(N2249:P2249,Q2249:AE2249)),0)</f>
        <v>1</v>
      </c>
      <c r="E2249" s="7">
        <f>IF(O2249&gt;0,RANK(O2249,(N2249:P2249,Q2249:AE2249)),0)</f>
        <v>2</v>
      </c>
      <c r="F2249" s="7">
        <f>IF(P2249&gt;0,RANK(P2249,(N2249:P2249,Q2249:AE2249)),0)</f>
        <v>0</v>
      </c>
      <c r="G2249" s="1">
        <f t="shared" si="822"/>
        <v>93</v>
      </c>
      <c r="H2249" s="2">
        <f t="shared" si="823"/>
        <v>4.6804227478610974E-2</v>
      </c>
      <c r="I2249" s="2"/>
      <c r="J2249" s="2">
        <f t="shared" si="824"/>
        <v>0.52340211373930545</v>
      </c>
      <c r="K2249" s="2">
        <f t="shared" si="824"/>
        <v>0.47659788626069449</v>
      </c>
      <c r="L2249" s="2">
        <f t="shared" si="824"/>
        <v>0</v>
      </c>
      <c r="M2249" s="2">
        <f t="shared" si="825"/>
        <v>5.5511151231257827E-17</v>
      </c>
      <c r="N2249" s="57">
        <v>1040</v>
      </c>
      <c r="O2249" s="57">
        <v>947</v>
      </c>
      <c r="Q2249" s="134"/>
      <c r="R2249" s="134"/>
      <c r="S2249" s="134"/>
      <c r="T2249" s="134"/>
      <c r="AG2249" s="7">
        <f>IF(Q2249&gt;0,RANK(Q2249,(N2249:P2249,Q2249:AE2249)),0)</f>
        <v>0</v>
      </c>
      <c r="AH2249" s="7">
        <f>IF(R2249&gt;0,RANK(R2249,(N2249:P2249,Q2249:AE2249)),0)</f>
        <v>0</v>
      </c>
      <c r="AI2249" s="7">
        <f>IF(T2249&gt;0,RANK(T2249,(N2249:P2249,Q2249:AE2249)),0)</f>
        <v>0</v>
      </c>
      <c r="AJ2249" s="7">
        <f>IF(S2249&gt;0,RANK(S2249,(N2249:P2249,Q2249:AE2249)),0)</f>
        <v>0</v>
      </c>
      <c r="AK2249" s="2">
        <f t="shared" si="826"/>
        <v>0</v>
      </c>
      <c r="AL2249" s="2">
        <f t="shared" si="826"/>
        <v>0</v>
      </c>
      <c r="AM2249" s="2">
        <f t="shared" si="827"/>
        <v>0</v>
      </c>
      <c r="AN2249" s="2">
        <f t="shared" si="828"/>
        <v>0</v>
      </c>
      <c r="AP2249" t="s">
        <v>946</v>
      </c>
      <c r="AQ2249" t="s">
        <v>1248</v>
      </c>
      <c r="AR2249">
        <v>3</v>
      </c>
      <c r="AT2249" s="97">
        <v>13</v>
      </c>
      <c r="AU2249" s="99">
        <v>23</v>
      </c>
      <c r="AV2249" s="103">
        <f t="shared" si="829"/>
        <v>13023</v>
      </c>
      <c r="AX2249" s="7" t="s">
        <v>1370</v>
      </c>
      <c r="BJ2249">
        <v>0</v>
      </c>
      <c r="BK2249">
        <v>0</v>
      </c>
    </row>
    <row r="2250" spans="1:63" hidden="1" outlineLevel="1">
      <c r="A2250" t="s">
        <v>1944</v>
      </c>
      <c r="B2250" t="s">
        <v>1248</v>
      </c>
      <c r="C2250" s="1">
        <f t="shared" si="821"/>
        <v>1914</v>
      </c>
      <c r="D2250" s="7">
        <f>IF(N2250&gt;0, RANK(N2250,(N2250:P2250,Q2250:AE2250)),0)</f>
        <v>1</v>
      </c>
      <c r="E2250" s="7">
        <f>IF(O2250&gt;0,RANK(O2250,(N2250:P2250,Q2250:AE2250)),0)</f>
        <v>2</v>
      </c>
      <c r="F2250" s="7">
        <f>IF(P2250&gt;0,RANK(P2250,(N2250:P2250,Q2250:AE2250)),0)</f>
        <v>0</v>
      </c>
      <c r="G2250" s="1">
        <f t="shared" si="822"/>
        <v>50</v>
      </c>
      <c r="H2250" s="2">
        <f t="shared" si="823"/>
        <v>2.612330198537095E-2</v>
      </c>
      <c r="I2250" s="2"/>
      <c r="J2250" s="2">
        <f t="shared" si="824"/>
        <v>0.51306165099268553</v>
      </c>
      <c r="K2250" s="2">
        <f t="shared" si="824"/>
        <v>0.48693834900731453</v>
      </c>
      <c r="L2250" s="2">
        <f t="shared" si="824"/>
        <v>0</v>
      </c>
      <c r="M2250" s="2">
        <f t="shared" si="825"/>
        <v>-5.5511151231257827E-17</v>
      </c>
      <c r="N2250" s="57">
        <v>982</v>
      </c>
      <c r="O2250" s="57">
        <v>932</v>
      </c>
      <c r="Q2250" s="134"/>
      <c r="R2250" s="134"/>
      <c r="S2250" s="134"/>
      <c r="T2250" s="134"/>
      <c r="AG2250" s="7">
        <f>IF(Q2250&gt;0,RANK(Q2250,(N2250:P2250,Q2250:AE2250)),0)</f>
        <v>0</v>
      </c>
      <c r="AH2250" s="7">
        <f>IF(R2250&gt;0,RANK(R2250,(N2250:P2250,Q2250:AE2250)),0)</f>
        <v>0</v>
      </c>
      <c r="AI2250" s="7">
        <f>IF(T2250&gt;0,RANK(T2250,(N2250:P2250,Q2250:AE2250)),0)</f>
        <v>0</v>
      </c>
      <c r="AJ2250" s="7">
        <f>IF(S2250&gt;0,RANK(S2250,(N2250:P2250,Q2250:AE2250)),0)</f>
        <v>0</v>
      </c>
      <c r="AK2250" s="2">
        <f t="shared" si="826"/>
        <v>0</v>
      </c>
      <c r="AL2250" s="2">
        <f t="shared" si="826"/>
        <v>0</v>
      </c>
      <c r="AM2250" s="2">
        <f t="shared" si="827"/>
        <v>0</v>
      </c>
      <c r="AN2250" s="2">
        <f t="shared" si="828"/>
        <v>0</v>
      </c>
      <c r="AP2250" t="s">
        <v>1944</v>
      </c>
      <c r="AQ2250" t="s">
        <v>1248</v>
      </c>
      <c r="AR2250">
        <v>1</v>
      </c>
      <c r="AT2250" s="97">
        <v>13</v>
      </c>
      <c r="AU2250" s="99">
        <v>25</v>
      </c>
      <c r="AV2250" s="103">
        <f t="shared" si="829"/>
        <v>13025</v>
      </c>
      <c r="AX2250" s="7" t="s">
        <v>1370</v>
      </c>
      <c r="BJ2250">
        <v>0</v>
      </c>
      <c r="BK2250">
        <v>0</v>
      </c>
    </row>
    <row r="2251" spans="1:63" hidden="1" outlineLevel="1">
      <c r="A2251" t="s">
        <v>1654</v>
      </c>
      <c r="B2251" t="s">
        <v>1248</v>
      </c>
      <c r="C2251" s="1">
        <f t="shared" si="821"/>
        <v>2342</v>
      </c>
      <c r="D2251" s="7">
        <f>IF(N2251&gt;0, RANK(N2251,(N2251:P2251,Q2251:AE2251)),0)</f>
        <v>1</v>
      </c>
      <c r="E2251" s="7">
        <f>IF(O2251&gt;0,RANK(O2251,(N2251:P2251,Q2251:AE2251)),0)</f>
        <v>2</v>
      </c>
      <c r="F2251" s="7">
        <f>IF(P2251&gt;0,RANK(P2251,(N2251:P2251,Q2251:AE2251)),0)</f>
        <v>0</v>
      </c>
      <c r="G2251" s="1">
        <f t="shared" si="822"/>
        <v>252</v>
      </c>
      <c r="H2251" s="2">
        <f t="shared" si="823"/>
        <v>0.10760034158838599</v>
      </c>
      <c r="I2251" s="2"/>
      <c r="J2251" s="2">
        <f t="shared" si="824"/>
        <v>0.55380017079419297</v>
      </c>
      <c r="K2251" s="2">
        <f t="shared" si="824"/>
        <v>0.44619982920580697</v>
      </c>
      <c r="L2251" s="2">
        <f t="shared" si="824"/>
        <v>0</v>
      </c>
      <c r="M2251" s="2">
        <f t="shared" si="825"/>
        <v>5.5511151231257827E-17</v>
      </c>
      <c r="N2251" s="57">
        <v>1297</v>
      </c>
      <c r="O2251" s="57">
        <v>1045</v>
      </c>
      <c r="Q2251" s="134"/>
      <c r="R2251" s="134"/>
      <c r="S2251" s="134"/>
      <c r="T2251" s="134"/>
      <c r="AG2251" s="7">
        <f>IF(Q2251&gt;0,RANK(Q2251,(N2251:P2251,Q2251:AE2251)),0)</f>
        <v>0</v>
      </c>
      <c r="AH2251" s="7">
        <f>IF(R2251&gt;0,RANK(R2251,(N2251:P2251,Q2251:AE2251)),0)</f>
        <v>0</v>
      </c>
      <c r="AI2251" s="7">
        <f>IF(T2251&gt;0,RANK(T2251,(N2251:P2251,Q2251:AE2251)),0)</f>
        <v>0</v>
      </c>
      <c r="AJ2251" s="7">
        <f>IF(S2251&gt;0,RANK(S2251,(N2251:P2251,Q2251:AE2251)),0)</f>
        <v>0</v>
      </c>
      <c r="AK2251" s="2">
        <f t="shared" si="826"/>
        <v>0</v>
      </c>
      <c r="AL2251" s="2">
        <f t="shared" si="826"/>
        <v>0</v>
      </c>
      <c r="AM2251" s="2">
        <f t="shared" si="827"/>
        <v>0</v>
      </c>
      <c r="AN2251" s="2">
        <f t="shared" si="828"/>
        <v>0</v>
      </c>
      <c r="AP2251" t="s">
        <v>1654</v>
      </c>
      <c r="AQ2251" t="s">
        <v>1248</v>
      </c>
      <c r="AR2251">
        <v>2</v>
      </c>
      <c r="AT2251" s="97">
        <v>13</v>
      </c>
      <c r="AU2251" s="99">
        <v>27</v>
      </c>
      <c r="AV2251" s="103">
        <f t="shared" si="829"/>
        <v>13027</v>
      </c>
      <c r="AX2251" s="7" t="s">
        <v>1370</v>
      </c>
      <c r="BJ2251">
        <v>0</v>
      </c>
      <c r="BK2251">
        <v>0</v>
      </c>
    </row>
    <row r="2252" spans="1:63" hidden="1" outlineLevel="1">
      <c r="A2252" t="s">
        <v>1655</v>
      </c>
      <c r="B2252" t="s">
        <v>1248</v>
      </c>
      <c r="C2252" s="1">
        <f t="shared" si="821"/>
        <v>2890</v>
      </c>
      <c r="D2252" s="7">
        <f>IF(N2252&gt;0, RANK(N2252,(N2252:P2252,Q2252:AE2252)),0)</f>
        <v>2</v>
      </c>
      <c r="E2252" s="7">
        <f>IF(O2252&gt;0,RANK(O2252,(N2252:P2252,Q2252:AE2252)),0)</f>
        <v>1</v>
      </c>
      <c r="F2252" s="7">
        <f>IF(P2252&gt;0,RANK(P2252,(N2252:P2252,Q2252:AE2252)),0)</f>
        <v>0</v>
      </c>
      <c r="G2252" s="1">
        <f t="shared" si="822"/>
        <v>538</v>
      </c>
      <c r="H2252" s="2">
        <f t="shared" si="823"/>
        <v>0.186159169550173</v>
      </c>
      <c r="I2252" s="2"/>
      <c r="J2252" s="2">
        <f t="shared" si="824"/>
        <v>0.40692041522491351</v>
      </c>
      <c r="K2252" s="2">
        <f t="shared" si="824"/>
        <v>0.59307958477508649</v>
      </c>
      <c r="L2252" s="2">
        <f t="shared" si="824"/>
        <v>0</v>
      </c>
      <c r="M2252" s="2">
        <f t="shared" si="825"/>
        <v>0</v>
      </c>
      <c r="N2252" s="57">
        <v>1176</v>
      </c>
      <c r="O2252" s="57">
        <v>1714</v>
      </c>
      <c r="Q2252" s="134"/>
      <c r="R2252" s="134"/>
      <c r="S2252" s="134"/>
      <c r="T2252" s="134"/>
      <c r="AG2252" s="7">
        <f>IF(Q2252&gt;0,RANK(Q2252,(N2252:P2252,Q2252:AE2252)),0)</f>
        <v>0</v>
      </c>
      <c r="AH2252" s="7">
        <f>IF(R2252&gt;0,RANK(R2252,(N2252:P2252,Q2252:AE2252)),0)</f>
        <v>0</v>
      </c>
      <c r="AI2252" s="7">
        <f>IF(T2252&gt;0,RANK(T2252,(N2252:P2252,Q2252:AE2252)),0)</f>
        <v>0</v>
      </c>
      <c r="AJ2252" s="7">
        <f>IF(S2252&gt;0,RANK(S2252,(N2252:P2252,Q2252:AE2252)),0)</f>
        <v>0</v>
      </c>
      <c r="AK2252" s="2">
        <f t="shared" si="826"/>
        <v>0</v>
      </c>
      <c r="AL2252" s="2">
        <f t="shared" si="826"/>
        <v>0</v>
      </c>
      <c r="AM2252" s="2">
        <f t="shared" si="827"/>
        <v>0</v>
      </c>
      <c r="AN2252" s="2">
        <f t="shared" si="828"/>
        <v>0</v>
      </c>
      <c r="AP2252" t="s">
        <v>1655</v>
      </c>
      <c r="AQ2252" t="s">
        <v>1248</v>
      </c>
      <c r="AR2252">
        <v>0</v>
      </c>
      <c r="AT2252" s="97">
        <v>13</v>
      </c>
      <c r="AU2252" s="99">
        <v>29</v>
      </c>
      <c r="AV2252" s="103">
        <f t="shared" si="829"/>
        <v>13029</v>
      </c>
      <c r="AX2252" s="7" t="s">
        <v>1370</v>
      </c>
      <c r="BJ2252">
        <v>0</v>
      </c>
      <c r="BK2252">
        <v>0</v>
      </c>
    </row>
    <row r="2253" spans="1:63" hidden="1" outlineLevel="1">
      <c r="A2253" t="s">
        <v>782</v>
      </c>
      <c r="B2253" t="s">
        <v>1248</v>
      </c>
      <c r="C2253" s="1">
        <f t="shared" si="821"/>
        <v>6951</v>
      </c>
      <c r="D2253" s="7">
        <f>IF(N2253&gt;0, RANK(N2253,(N2253:P2253,Q2253:AE2253)),0)</f>
        <v>2</v>
      </c>
      <c r="E2253" s="7">
        <f>IF(O2253&gt;0,RANK(O2253,(N2253:P2253,Q2253:AE2253)),0)</f>
        <v>1</v>
      </c>
      <c r="F2253" s="7">
        <f>IF(P2253&gt;0,RANK(P2253,(N2253:P2253,Q2253:AE2253)),0)</f>
        <v>0</v>
      </c>
      <c r="G2253" s="1">
        <f t="shared" si="822"/>
        <v>629</v>
      </c>
      <c r="H2253" s="2">
        <f t="shared" si="823"/>
        <v>9.0490576895410735E-2</v>
      </c>
      <c r="I2253" s="2"/>
      <c r="J2253" s="2">
        <f t="shared" si="824"/>
        <v>0.45475471155229463</v>
      </c>
      <c r="K2253" s="2">
        <f t="shared" si="824"/>
        <v>0.54524528844770537</v>
      </c>
      <c r="L2253" s="2">
        <f t="shared" si="824"/>
        <v>0</v>
      </c>
      <c r="M2253" s="2">
        <f t="shared" si="825"/>
        <v>0</v>
      </c>
      <c r="N2253" s="57">
        <v>3161</v>
      </c>
      <c r="O2253" s="57">
        <v>3790</v>
      </c>
      <c r="Q2253" s="134"/>
      <c r="R2253" s="134"/>
      <c r="S2253" s="134"/>
      <c r="T2253" s="134"/>
      <c r="AG2253" s="7">
        <f>IF(Q2253&gt;0,RANK(Q2253,(N2253:P2253,Q2253:AE2253)),0)</f>
        <v>0</v>
      </c>
      <c r="AH2253" s="7">
        <f>IF(R2253&gt;0,RANK(R2253,(N2253:P2253,Q2253:AE2253)),0)</f>
        <v>0</v>
      </c>
      <c r="AI2253" s="7">
        <f>IF(T2253&gt;0,RANK(T2253,(N2253:P2253,Q2253:AE2253)),0)</f>
        <v>0</v>
      </c>
      <c r="AJ2253" s="7">
        <f>IF(S2253&gt;0,RANK(S2253,(N2253:P2253,Q2253:AE2253)),0)</f>
        <v>0</v>
      </c>
      <c r="AK2253" s="2">
        <f t="shared" si="826"/>
        <v>0</v>
      </c>
      <c r="AL2253" s="2">
        <f t="shared" si="826"/>
        <v>0</v>
      </c>
      <c r="AM2253" s="2">
        <f t="shared" si="827"/>
        <v>0</v>
      </c>
      <c r="AN2253" s="2">
        <f t="shared" si="828"/>
        <v>0</v>
      </c>
      <c r="AP2253" t="s">
        <v>782</v>
      </c>
      <c r="AQ2253" t="s">
        <v>1248</v>
      </c>
      <c r="AR2253">
        <v>12</v>
      </c>
      <c r="AT2253" s="97">
        <v>13</v>
      </c>
      <c r="AU2253" s="99">
        <v>31</v>
      </c>
      <c r="AV2253" s="103">
        <f t="shared" si="829"/>
        <v>13031</v>
      </c>
      <c r="AX2253" s="7" t="s">
        <v>1370</v>
      </c>
      <c r="BJ2253">
        <v>0</v>
      </c>
      <c r="BK2253">
        <v>0</v>
      </c>
    </row>
    <row r="2254" spans="1:63" hidden="1" outlineLevel="1">
      <c r="A2254" t="s">
        <v>287</v>
      </c>
      <c r="B2254" t="s">
        <v>1248</v>
      </c>
      <c r="C2254" s="1">
        <f t="shared" si="821"/>
        <v>4101</v>
      </c>
      <c r="D2254" s="7">
        <f>IF(N2254&gt;0, RANK(N2254,(N2254:P2254,Q2254:AE2254)),0)</f>
        <v>1</v>
      </c>
      <c r="E2254" s="7">
        <f>IF(O2254&gt;0,RANK(O2254,(N2254:P2254,Q2254:AE2254)),0)</f>
        <v>2</v>
      </c>
      <c r="F2254" s="7">
        <f>IF(P2254&gt;0,RANK(P2254,(N2254:P2254,Q2254:AE2254)),0)</f>
        <v>0</v>
      </c>
      <c r="G2254" s="1">
        <f t="shared" si="822"/>
        <v>3</v>
      </c>
      <c r="H2254" s="2">
        <f t="shared" si="823"/>
        <v>7.3152889539136799E-4</v>
      </c>
      <c r="I2254" s="2"/>
      <c r="J2254" s="2">
        <f t="shared" si="824"/>
        <v>0.50036576444769565</v>
      </c>
      <c r="K2254" s="2">
        <f t="shared" si="824"/>
        <v>0.4996342355523043</v>
      </c>
      <c r="L2254" s="2">
        <f t="shared" si="824"/>
        <v>0</v>
      </c>
      <c r="M2254" s="2">
        <f t="shared" si="825"/>
        <v>5.5511151231257827E-17</v>
      </c>
      <c r="N2254" s="57">
        <v>2052</v>
      </c>
      <c r="O2254" s="57">
        <v>2049</v>
      </c>
      <c r="Q2254" s="134"/>
      <c r="R2254" s="134"/>
      <c r="S2254" s="134"/>
      <c r="T2254" s="134"/>
      <c r="AG2254" s="7">
        <f>IF(Q2254&gt;0,RANK(Q2254,(N2254:P2254,Q2254:AE2254)),0)</f>
        <v>0</v>
      </c>
      <c r="AH2254" s="7">
        <f>IF(R2254&gt;0,RANK(R2254,(N2254:P2254,Q2254:AE2254)),0)</f>
        <v>0</v>
      </c>
      <c r="AI2254" s="7">
        <f>IF(T2254&gt;0,RANK(T2254,(N2254:P2254,Q2254:AE2254)),0)</f>
        <v>0</v>
      </c>
      <c r="AJ2254" s="7">
        <f>IF(S2254&gt;0,RANK(S2254,(N2254:P2254,Q2254:AE2254)),0)</f>
        <v>0</v>
      </c>
      <c r="AK2254" s="2">
        <f t="shared" si="826"/>
        <v>0</v>
      </c>
      <c r="AL2254" s="2">
        <f t="shared" si="826"/>
        <v>0</v>
      </c>
      <c r="AM2254" s="2">
        <f t="shared" si="827"/>
        <v>0</v>
      </c>
      <c r="AN2254" s="2">
        <f t="shared" si="828"/>
        <v>0</v>
      </c>
      <c r="AP2254" t="s">
        <v>287</v>
      </c>
      <c r="AQ2254" t="s">
        <v>1248</v>
      </c>
      <c r="AR2254">
        <v>12</v>
      </c>
      <c r="AT2254" s="97">
        <v>13</v>
      </c>
      <c r="AU2254" s="99">
        <v>33</v>
      </c>
      <c r="AV2254" s="103">
        <f t="shared" si="829"/>
        <v>13033</v>
      </c>
      <c r="AX2254" s="7" t="s">
        <v>1370</v>
      </c>
      <c r="BJ2254">
        <v>0</v>
      </c>
      <c r="BK2254">
        <v>0</v>
      </c>
    </row>
    <row r="2255" spans="1:63" hidden="1" outlineLevel="1">
      <c r="A2255" t="s">
        <v>996</v>
      </c>
      <c r="B2255" t="s">
        <v>1248</v>
      </c>
      <c r="C2255" s="1">
        <f t="shared" si="821"/>
        <v>2637</v>
      </c>
      <c r="D2255" s="7">
        <f>IF(N2255&gt;0, RANK(N2255,(N2255:P2255,Q2255:AE2255)),0)</f>
        <v>1</v>
      </c>
      <c r="E2255" s="7">
        <f>IF(O2255&gt;0,RANK(O2255,(N2255:P2255,Q2255:AE2255)),0)</f>
        <v>2</v>
      </c>
      <c r="F2255" s="7">
        <f>IF(P2255&gt;0,RANK(P2255,(N2255:P2255,Q2255:AE2255)),0)</f>
        <v>0</v>
      </c>
      <c r="G2255" s="1">
        <f t="shared" si="822"/>
        <v>451</v>
      </c>
      <c r="H2255" s="2">
        <f t="shared" si="823"/>
        <v>0.17102768297307547</v>
      </c>
      <c r="I2255" s="2"/>
      <c r="J2255" s="2">
        <f t="shared" si="824"/>
        <v>0.58551384148653773</v>
      </c>
      <c r="K2255" s="2">
        <f t="shared" si="824"/>
        <v>0.41448615851346227</v>
      </c>
      <c r="L2255" s="2">
        <f t="shared" si="824"/>
        <v>0</v>
      </c>
      <c r="M2255" s="2">
        <f t="shared" si="825"/>
        <v>0</v>
      </c>
      <c r="N2255" s="57">
        <v>1544</v>
      </c>
      <c r="O2255" s="57">
        <v>1093</v>
      </c>
      <c r="Q2255" s="134"/>
      <c r="R2255" s="134"/>
      <c r="S2255" s="134"/>
      <c r="T2255" s="134"/>
      <c r="AG2255" s="7">
        <f>IF(Q2255&gt;0,RANK(Q2255,(N2255:P2255,Q2255:AE2255)),0)</f>
        <v>0</v>
      </c>
      <c r="AH2255" s="7">
        <f>IF(R2255&gt;0,RANK(R2255,(N2255:P2255,Q2255:AE2255)),0)</f>
        <v>0</v>
      </c>
      <c r="AI2255" s="7">
        <f>IF(T2255&gt;0,RANK(T2255,(N2255:P2255,Q2255:AE2255)),0)</f>
        <v>0</v>
      </c>
      <c r="AJ2255" s="7">
        <f>IF(S2255&gt;0,RANK(S2255,(N2255:P2255,Q2255:AE2255)),0)</f>
        <v>0</v>
      </c>
      <c r="AK2255" s="2">
        <f t="shared" si="826"/>
        <v>0</v>
      </c>
      <c r="AL2255" s="2">
        <f t="shared" si="826"/>
        <v>0</v>
      </c>
      <c r="AM2255" s="2">
        <f t="shared" si="827"/>
        <v>0</v>
      </c>
      <c r="AN2255" s="2">
        <f t="shared" si="828"/>
        <v>0</v>
      </c>
      <c r="AP2255" t="s">
        <v>996</v>
      </c>
      <c r="AQ2255" t="s">
        <v>1248</v>
      </c>
      <c r="AR2255">
        <v>0</v>
      </c>
      <c r="AT2255" s="97">
        <v>13</v>
      </c>
      <c r="AU2255" s="99">
        <v>35</v>
      </c>
      <c r="AV2255" s="103">
        <f t="shared" si="829"/>
        <v>13035</v>
      </c>
      <c r="AX2255" s="7" t="s">
        <v>1370</v>
      </c>
      <c r="BJ2255">
        <v>0</v>
      </c>
      <c r="BK2255">
        <v>0</v>
      </c>
    </row>
    <row r="2256" spans="1:63" hidden="1" outlineLevel="1">
      <c r="A2256" t="s">
        <v>684</v>
      </c>
      <c r="B2256" t="s">
        <v>1248</v>
      </c>
      <c r="C2256" s="1">
        <f t="shared" si="821"/>
        <v>1270</v>
      </c>
      <c r="D2256" s="7">
        <f>IF(N2256&gt;0, RANK(N2256,(N2256:P2256,Q2256:AE2256)),0)</f>
        <v>1</v>
      </c>
      <c r="E2256" s="7">
        <f>IF(O2256&gt;0,RANK(O2256,(N2256:P2256,Q2256:AE2256)),0)</f>
        <v>2</v>
      </c>
      <c r="F2256" s="7">
        <f>IF(P2256&gt;0,RANK(P2256,(N2256:P2256,Q2256:AE2256)),0)</f>
        <v>0</v>
      </c>
      <c r="G2256" s="1">
        <f t="shared" si="822"/>
        <v>828</v>
      </c>
      <c r="H2256" s="2">
        <f t="shared" si="823"/>
        <v>0.65196850393700789</v>
      </c>
      <c r="I2256" s="2"/>
      <c r="J2256" s="2">
        <f t="shared" si="824"/>
        <v>0.82598425196850389</v>
      </c>
      <c r="K2256" s="2">
        <f t="shared" si="824"/>
        <v>0.17401574803149605</v>
      </c>
      <c r="L2256" s="2">
        <f t="shared" si="824"/>
        <v>0</v>
      </c>
      <c r="M2256" s="2">
        <f t="shared" si="825"/>
        <v>5.5511151231257827E-17</v>
      </c>
      <c r="N2256" s="57">
        <v>1049</v>
      </c>
      <c r="O2256" s="57">
        <v>221</v>
      </c>
      <c r="Q2256" s="134"/>
      <c r="R2256" s="134"/>
      <c r="S2256" s="134"/>
      <c r="T2256" s="134"/>
      <c r="AG2256" s="7">
        <f>IF(Q2256&gt;0,RANK(Q2256,(N2256:P2256,Q2256:AE2256)),0)</f>
        <v>0</v>
      </c>
      <c r="AH2256" s="7">
        <f>IF(R2256&gt;0,RANK(R2256,(N2256:P2256,Q2256:AE2256)),0)</f>
        <v>0</v>
      </c>
      <c r="AI2256" s="7">
        <f>IF(T2256&gt;0,RANK(T2256,(N2256:P2256,Q2256:AE2256)),0)</f>
        <v>0</v>
      </c>
      <c r="AJ2256" s="7">
        <f>IF(S2256&gt;0,RANK(S2256,(N2256:P2256,Q2256:AE2256)),0)</f>
        <v>0</v>
      </c>
      <c r="AK2256" s="2">
        <f t="shared" si="826"/>
        <v>0</v>
      </c>
      <c r="AL2256" s="2">
        <f t="shared" si="826"/>
        <v>0</v>
      </c>
      <c r="AM2256" s="2">
        <f t="shared" si="827"/>
        <v>0</v>
      </c>
      <c r="AN2256" s="2">
        <f t="shared" si="828"/>
        <v>0</v>
      </c>
      <c r="AP2256" t="s">
        <v>684</v>
      </c>
      <c r="AQ2256" t="s">
        <v>1248</v>
      </c>
      <c r="AR2256">
        <v>2</v>
      </c>
      <c r="AT2256" s="97">
        <v>13</v>
      </c>
      <c r="AU2256" s="99">
        <v>37</v>
      </c>
      <c r="AV2256" s="103">
        <f t="shared" si="829"/>
        <v>13037</v>
      </c>
      <c r="AX2256" s="7" t="s">
        <v>1370</v>
      </c>
      <c r="BJ2256">
        <v>0</v>
      </c>
      <c r="BK2256">
        <v>0</v>
      </c>
    </row>
    <row r="2257" spans="1:63" hidden="1" outlineLevel="1">
      <c r="A2257" t="s">
        <v>1562</v>
      </c>
      <c r="B2257" t="s">
        <v>1248</v>
      </c>
      <c r="C2257" s="1">
        <f t="shared" si="821"/>
        <v>3064</v>
      </c>
      <c r="D2257" s="7">
        <f>IF(N2257&gt;0, RANK(N2257,(N2257:P2257,Q2257:AE2257)),0)</f>
        <v>2</v>
      </c>
      <c r="E2257" s="7">
        <f>IF(O2257&gt;0,RANK(O2257,(N2257:P2257,Q2257:AE2257)),0)</f>
        <v>1</v>
      </c>
      <c r="F2257" s="7">
        <f>IF(P2257&gt;0,RANK(P2257,(N2257:P2257,Q2257:AE2257)),0)</f>
        <v>0</v>
      </c>
      <c r="G2257" s="1">
        <f t="shared" si="822"/>
        <v>570</v>
      </c>
      <c r="H2257" s="2">
        <f t="shared" si="823"/>
        <v>0.18603133159268931</v>
      </c>
      <c r="I2257" s="2"/>
      <c r="J2257" s="2">
        <f t="shared" si="824"/>
        <v>0.40698433420365537</v>
      </c>
      <c r="K2257" s="2">
        <f t="shared" si="824"/>
        <v>0.59301566579634468</v>
      </c>
      <c r="L2257" s="2">
        <f t="shared" si="824"/>
        <v>0</v>
      </c>
      <c r="M2257" s="2">
        <f t="shared" si="825"/>
        <v>-1.1102230246251565E-16</v>
      </c>
      <c r="N2257" s="57">
        <v>1247</v>
      </c>
      <c r="O2257" s="57">
        <v>1817</v>
      </c>
      <c r="Q2257" s="134"/>
      <c r="R2257" s="134"/>
      <c r="S2257" s="134"/>
      <c r="T2257" s="134"/>
      <c r="AG2257" s="7">
        <f>IF(Q2257&gt;0,RANK(Q2257,(N2257:P2257,Q2257:AE2257)),0)</f>
        <v>0</v>
      </c>
      <c r="AH2257" s="7">
        <f>IF(R2257&gt;0,RANK(R2257,(N2257:P2257,Q2257:AE2257)),0)</f>
        <v>0</v>
      </c>
      <c r="AI2257" s="7">
        <f>IF(T2257&gt;0,RANK(T2257,(N2257:P2257,Q2257:AE2257)),0)</f>
        <v>0</v>
      </c>
      <c r="AJ2257" s="7">
        <f>IF(S2257&gt;0,RANK(S2257,(N2257:P2257,Q2257:AE2257)),0)</f>
        <v>0</v>
      </c>
      <c r="AK2257" s="2">
        <f t="shared" si="826"/>
        <v>0</v>
      </c>
      <c r="AL2257" s="2">
        <f t="shared" si="826"/>
        <v>0</v>
      </c>
      <c r="AM2257" s="2">
        <f t="shared" si="827"/>
        <v>0</v>
      </c>
      <c r="AN2257" s="2">
        <f t="shared" si="828"/>
        <v>0</v>
      </c>
      <c r="AP2257" t="s">
        <v>1562</v>
      </c>
      <c r="AQ2257" t="s">
        <v>1248</v>
      </c>
      <c r="AR2257">
        <v>1</v>
      </c>
      <c r="AT2257" s="97">
        <v>13</v>
      </c>
      <c r="AU2257" s="99">
        <v>39</v>
      </c>
      <c r="AV2257" s="103">
        <f t="shared" si="829"/>
        <v>13039</v>
      </c>
      <c r="AX2257" s="7" t="s">
        <v>1370</v>
      </c>
      <c r="BJ2257">
        <v>0</v>
      </c>
      <c r="BK2257">
        <v>0</v>
      </c>
    </row>
    <row r="2258" spans="1:63" hidden="1" outlineLevel="1">
      <c r="A2258" t="s">
        <v>1574</v>
      </c>
      <c r="B2258" t="s">
        <v>1248</v>
      </c>
      <c r="C2258" s="1">
        <f t="shared" si="821"/>
        <v>1463</v>
      </c>
      <c r="D2258" s="7">
        <f>IF(N2258&gt;0, RANK(N2258,(N2258:P2258,Q2258:AE2258)),0)</f>
        <v>2</v>
      </c>
      <c r="E2258" s="7">
        <f>IF(O2258&gt;0,RANK(O2258,(N2258:P2258,Q2258:AE2258)),0)</f>
        <v>1</v>
      </c>
      <c r="F2258" s="7">
        <f>IF(P2258&gt;0,RANK(P2258,(N2258:P2258,Q2258:AE2258)),0)</f>
        <v>0</v>
      </c>
      <c r="G2258" s="1">
        <f t="shared" si="822"/>
        <v>41</v>
      </c>
      <c r="H2258" s="2">
        <f t="shared" si="823"/>
        <v>2.8024606971975393E-2</v>
      </c>
      <c r="I2258" s="2"/>
      <c r="J2258" s="2">
        <f t="shared" si="824"/>
        <v>0.4859876965140123</v>
      </c>
      <c r="K2258" s="2">
        <f t="shared" si="824"/>
        <v>0.5140123034859877</v>
      </c>
      <c r="L2258" s="2">
        <f t="shared" si="824"/>
        <v>0</v>
      </c>
      <c r="M2258" s="2">
        <f t="shared" si="825"/>
        <v>0</v>
      </c>
      <c r="N2258" s="57">
        <v>711</v>
      </c>
      <c r="O2258" s="57">
        <v>752</v>
      </c>
      <c r="Q2258" s="134"/>
      <c r="R2258" s="134"/>
      <c r="S2258" s="134"/>
      <c r="T2258" s="134"/>
      <c r="AG2258" s="7">
        <f>IF(Q2258&gt;0,RANK(Q2258,(N2258:P2258,Q2258:AE2258)),0)</f>
        <v>0</v>
      </c>
      <c r="AH2258" s="7">
        <f>IF(R2258&gt;0,RANK(R2258,(N2258:P2258,Q2258:AE2258)),0)</f>
        <v>0</v>
      </c>
      <c r="AI2258" s="7">
        <f>IF(T2258&gt;0,RANK(T2258,(N2258:P2258,Q2258:AE2258)),0)</f>
        <v>0</v>
      </c>
      <c r="AJ2258" s="7">
        <f>IF(S2258&gt;0,RANK(S2258,(N2258:P2258,Q2258:AE2258)),0)</f>
        <v>0</v>
      </c>
      <c r="AK2258" s="2">
        <f t="shared" si="826"/>
        <v>0</v>
      </c>
      <c r="AL2258" s="2">
        <f t="shared" si="826"/>
        <v>0</v>
      </c>
      <c r="AM2258" s="2">
        <f t="shared" si="827"/>
        <v>0</v>
      </c>
      <c r="AN2258" s="2">
        <f t="shared" si="828"/>
        <v>0</v>
      </c>
      <c r="AP2258" t="s">
        <v>1574</v>
      </c>
      <c r="AQ2258" t="s">
        <v>1248</v>
      </c>
      <c r="AR2258">
        <v>3</v>
      </c>
      <c r="AT2258" s="97">
        <v>13</v>
      </c>
      <c r="AU2258" s="99">
        <v>43</v>
      </c>
      <c r="AV2258" s="103">
        <f t="shared" si="829"/>
        <v>13043</v>
      </c>
      <c r="AX2258" s="7" t="s">
        <v>1370</v>
      </c>
      <c r="BJ2258">
        <v>0</v>
      </c>
      <c r="BK2258">
        <v>0</v>
      </c>
    </row>
    <row r="2259" spans="1:63" hidden="1" outlineLevel="1">
      <c r="A2259" t="s">
        <v>1575</v>
      </c>
      <c r="B2259" t="s">
        <v>1248</v>
      </c>
      <c r="C2259" s="1">
        <f t="shared" si="821"/>
        <v>12076</v>
      </c>
      <c r="D2259" s="7">
        <f>IF(N2259&gt;0, RANK(N2259,(N2259:P2259,Q2259:AE2259)),0)</f>
        <v>2</v>
      </c>
      <c r="E2259" s="7">
        <f>IF(O2259&gt;0,RANK(O2259,(N2259:P2259,Q2259:AE2259)),0)</f>
        <v>1</v>
      </c>
      <c r="F2259" s="7">
        <f>IF(P2259&gt;0,RANK(P2259,(N2259:P2259,Q2259:AE2259)),0)</f>
        <v>0</v>
      </c>
      <c r="G2259" s="1">
        <f t="shared" si="822"/>
        <v>1064</v>
      </c>
      <c r="H2259" s="2">
        <f t="shared" si="823"/>
        <v>8.8108645246770451E-2</v>
      </c>
      <c r="I2259" s="2"/>
      <c r="J2259" s="2">
        <f t="shared" si="824"/>
        <v>0.45594567737661479</v>
      </c>
      <c r="K2259" s="2">
        <f t="shared" si="824"/>
        <v>0.54405432262338527</v>
      </c>
      <c r="L2259" s="2">
        <f t="shared" si="824"/>
        <v>0</v>
      </c>
      <c r="M2259" s="2">
        <f t="shared" si="825"/>
        <v>-1.1102230246251565E-16</v>
      </c>
      <c r="N2259" s="57">
        <v>5506</v>
      </c>
      <c r="O2259" s="57">
        <v>6570</v>
      </c>
      <c r="Q2259" s="134"/>
      <c r="R2259" s="134"/>
      <c r="S2259" s="134"/>
      <c r="T2259" s="134"/>
      <c r="AG2259" s="7">
        <f>IF(Q2259&gt;0,RANK(Q2259,(N2259:P2259,Q2259:AE2259)),0)</f>
        <v>0</v>
      </c>
      <c r="AH2259" s="7">
        <f>IF(R2259&gt;0,RANK(R2259,(N2259:P2259,Q2259:AE2259)),0)</f>
        <v>0</v>
      </c>
      <c r="AI2259" s="7">
        <f>IF(T2259&gt;0,RANK(T2259,(N2259:P2259,Q2259:AE2259)),0)</f>
        <v>0</v>
      </c>
      <c r="AJ2259" s="7">
        <f>IF(S2259&gt;0,RANK(S2259,(N2259:P2259,Q2259:AE2259)),0)</f>
        <v>0</v>
      </c>
      <c r="AK2259" s="2">
        <f t="shared" si="826"/>
        <v>0</v>
      </c>
      <c r="AL2259" s="2">
        <f t="shared" si="826"/>
        <v>0</v>
      </c>
      <c r="AM2259" s="2">
        <f t="shared" si="827"/>
        <v>0</v>
      </c>
      <c r="AN2259" s="2">
        <f t="shared" si="828"/>
        <v>0</v>
      </c>
      <c r="AP2259" t="s">
        <v>1575</v>
      </c>
      <c r="AQ2259" t="s">
        <v>1248</v>
      </c>
      <c r="AR2259">
        <v>0</v>
      </c>
      <c r="AT2259" s="97">
        <v>13</v>
      </c>
      <c r="AU2259" s="99">
        <v>45</v>
      </c>
      <c r="AV2259" s="103">
        <f t="shared" si="829"/>
        <v>13045</v>
      </c>
      <c r="AX2259" s="7" t="s">
        <v>1370</v>
      </c>
      <c r="BJ2259">
        <v>0</v>
      </c>
      <c r="BK2259">
        <v>0</v>
      </c>
    </row>
    <row r="2260" spans="1:63" hidden="1" outlineLevel="1">
      <c r="A2260" t="s">
        <v>1569</v>
      </c>
      <c r="B2260" t="s">
        <v>1248</v>
      </c>
      <c r="C2260" s="1">
        <f t="shared" si="821"/>
        <v>7802</v>
      </c>
      <c r="D2260" s="7">
        <f>IF(N2260&gt;0, RANK(N2260,(N2260:P2260,Q2260:AE2260)),0)</f>
        <v>2</v>
      </c>
      <c r="E2260" s="7">
        <f>IF(O2260&gt;0,RANK(O2260,(N2260:P2260,Q2260:AE2260)),0)</f>
        <v>1</v>
      </c>
      <c r="F2260" s="7">
        <f>IF(P2260&gt;0,RANK(P2260,(N2260:P2260,Q2260:AE2260)),0)</f>
        <v>0</v>
      </c>
      <c r="G2260" s="1">
        <f t="shared" si="822"/>
        <v>3324</v>
      </c>
      <c r="H2260" s="2">
        <f t="shared" si="823"/>
        <v>0.42604460394770571</v>
      </c>
      <c r="I2260" s="2"/>
      <c r="J2260" s="2">
        <f t="shared" si="824"/>
        <v>0.28697769802614714</v>
      </c>
      <c r="K2260" s="2">
        <f t="shared" si="824"/>
        <v>0.71302230197385286</v>
      </c>
      <c r="L2260" s="2">
        <f t="shared" si="824"/>
        <v>0</v>
      </c>
      <c r="M2260" s="2">
        <f t="shared" si="825"/>
        <v>0</v>
      </c>
      <c r="N2260" s="57">
        <v>2239</v>
      </c>
      <c r="O2260" s="57">
        <v>5563</v>
      </c>
      <c r="Q2260" s="134"/>
      <c r="R2260" s="134"/>
      <c r="S2260" s="134"/>
      <c r="T2260" s="134"/>
      <c r="AG2260" s="7">
        <f>IF(Q2260&gt;0,RANK(Q2260,(N2260:P2260,Q2260:AE2260)),0)</f>
        <v>0</v>
      </c>
      <c r="AH2260" s="7">
        <f>IF(R2260&gt;0,RANK(R2260,(N2260:P2260,Q2260:AE2260)),0)</f>
        <v>0</v>
      </c>
      <c r="AI2260" s="7">
        <f>IF(T2260&gt;0,RANK(T2260,(N2260:P2260,Q2260:AE2260)),0)</f>
        <v>0</v>
      </c>
      <c r="AJ2260" s="7">
        <f>IF(S2260&gt;0,RANK(S2260,(N2260:P2260,Q2260:AE2260)),0)</f>
        <v>0</v>
      </c>
      <c r="AK2260" s="2">
        <f t="shared" si="826"/>
        <v>0</v>
      </c>
      <c r="AL2260" s="2">
        <f t="shared" si="826"/>
        <v>0</v>
      </c>
      <c r="AM2260" s="2">
        <f t="shared" si="827"/>
        <v>0</v>
      </c>
      <c r="AN2260" s="2">
        <f t="shared" si="828"/>
        <v>0</v>
      </c>
      <c r="AP2260" t="s">
        <v>1569</v>
      </c>
      <c r="AQ2260" t="s">
        <v>1248</v>
      </c>
      <c r="AR2260">
        <v>10</v>
      </c>
      <c r="AT2260" s="97">
        <v>13</v>
      </c>
      <c r="AU2260" s="99">
        <v>47</v>
      </c>
      <c r="AV2260" s="103">
        <f t="shared" si="829"/>
        <v>13047</v>
      </c>
      <c r="AX2260" s="7" t="s">
        <v>1370</v>
      </c>
      <c r="BJ2260">
        <v>0</v>
      </c>
      <c r="BK2260">
        <v>0</v>
      </c>
    </row>
    <row r="2261" spans="1:63" hidden="1" outlineLevel="1">
      <c r="A2261" t="s">
        <v>1634</v>
      </c>
      <c r="B2261" t="s">
        <v>1248</v>
      </c>
      <c r="C2261" s="1">
        <f t="shared" si="821"/>
        <v>1076</v>
      </c>
      <c r="D2261" s="7">
        <f>IF(N2261&gt;0, RANK(N2261,(N2261:P2261,Q2261:AE2261)),0)</f>
        <v>2</v>
      </c>
      <c r="E2261" s="7">
        <f>IF(O2261&gt;0,RANK(O2261,(N2261:P2261,Q2261:AE2261)),0)</f>
        <v>1</v>
      </c>
      <c r="F2261" s="7">
        <f>IF(P2261&gt;0,RANK(P2261,(N2261:P2261,Q2261:AE2261)),0)</f>
        <v>0</v>
      </c>
      <c r="G2261" s="1">
        <f t="shared" si="822"/>
        <v>286</v>
      </c>
      <c r="H2261" s="2">
        <f t="shared" si="823"/>
        <v>0.26579925650557623</v>
      </c>
      <c r="I2261" s="2"/>
      <c r="J2261" s="2">
        <f t="shared" si="824"/>
        <v>0.36710037174721188</v>
      </c>
      <c r="K2261" s="2">
        <f t="shared" si="824"/>
        <v>0.63289962825278812</v>
      </c>
      <c r="L2261" s="2">
        <f t="shared" si="824"/>
        <v>0</v>
      </c>
      <c r="M2261" s="2">
        <f t="shared" si="825"/>
        <v>0</v>
      </c>
      <c r="N2261" s="57">
        <v>395</v>
      </c>
      <c r="O2261" s="57">
        <v>681</v>
      </c>
      <c r="Q2261" s="134"/>
      <c r="R2261" s="134"/>
      <c r="S2261" s="134"/>
      <c r="T2261" s="134"/>
      <c r="AG2261" s="7">
        <f>IF(Q2261&gt;0,RANK(Q2261,(N2261:P2261,Q2261:AE2261)),0)</f>
        <v>0</v>
      </c>
      <c r="AH2261" s="7">
        <f>IF(R2261&gt;0,RANK(R2261,(N2261:P2261,Q2261:AE2261)),0)</f>
        <v>0</v>
      </c>
      <c r="AI2261" s="7">
        <f>IF(T2261&gt;0,RANK(T2261,(N2261:P2261,Q2261:AE2261)),0)</f>
        <v>0</v>
      </c>
      <c r="AJ2261" s="7">
        <f>IF(S2261&gt;0,RANK(S2261,(N2261:P2261,Q2261:AE2261)),0)</f>
        <v>0</v>
      </c>
      <c r="AK2261" s="2">
        <f t="shared" si="826"/>
        <v>0</v>
      </c>
      <c r="AL2261" s="2">
        <f t="shared" si="826"/>
        <v>0</v>
      </c>
      <c r="AM2261" s="2">
        <f t="shared" si="827"/>
        <v>0</v>
      </c>
      <c r="AN2261" s="2">
        <f t="shared" si="828"/>
        <v>0</v>
      </c>
      <c r="AP2261" t="s">
        <v>1634</v>
      </c>
      <c r="AQ2261" t="s">
        <v>1248</v>
      </c>
      <c r="AR2261">
        <v>1</v>
      </c>
      <c r="AT2261" s="97">
        <v>13</v>
      </c>
      <c r="AU2261" s="99">
        <v>49</v>
      </c>
      <c r="AV2261" s="103">
        <f t="shared" si="829"/>
        <v>13049</v>
      </c>
      <c r="AX2261" s="7" t="s">
        <v>1370</v>
      </c>
      <c r="BJ2261">
        <v>0</v>
      </c>
      <c r="BK2261">
        <v>0</v>
      </c>
    </row>
    <row r="2262" spans="1:63" hidden="1" outlineLevel="1">
      <c r="A2262" t="s">
        <v>565</v>
      </c>
      <c r="B2262" t="s">
        <v>1248</v>
      </c>
      <c r="C2262" s="1">
        <f t="shared" si="821"/>
        <v>42567</v>
      </c>
      <c r="D2262" s="7">
        <f>IF(N2262&gt;0, RANK(N2262,(N2262:P2262,Q2262:AE2262)),0)</f>
        <v>1</v>
      </c>
      <c r="E2262" s="7">
        <f>IF(O2262&gt;0,RANK(O2262,(N2262:P2262,Q2262:AE2262)),0)</f>
        <v>2</v>
      </c>
      <c r="F2262" s="7">
        <f>IF(P2262&gt;0,RANK(P2262,(N2262:P2262,Q2262:AE2262)),0)</f>
        <v>0</v>
      </c>
      <c r="G2262" s="1">
        <f t="shared" si="822"/>
        <v>281</v>
      </c>
      <c r="H2262" s="2">
        <f t="shared" si="823"/>
        <v>6.6013578593746326E-3</v>
      </c>
      <c r="I2262" s="2"/>
      <c r="J2262" s="2">
        <f t="shared" si="824"/>
        <v>0.50330067892968733</v>
      </c>
      <c r="K2262" s="2">
        <f t="shared" si="824"/>
        <v>0.49669932107031267</v>
      </c>
      <c r="L2262" s="2">
        <f t="shared" si="824"/>
        <v>0</v>
      </c>
      <c r="M2262" s="2">
        <f t="shared" si="825"/>
        <v>0</v>
      </c>
      <c r="N2262" s="57">
        <v>21424</v>
      </c>
      <c r="O2262" s="57">
        <v>21143</v>
      </c>
      <c r="Q2262" s="134"/>
      <c r="R2262" s="134"/>
      <c r="S2262" s="134"/>
      <c r="T2262" s="134"/>
      <c r="AG2262" s="7">
        <f>IF(Q2262&gt;0,RANK(Q2262,(N2262:P2262,Q2262:AE2262)),0)</f>
        <v>0</v>
      </c>
      <c r="AH2262" s="7">
        <f>IF(R2262&gt;0,RANK(R2262,(N2262:P2262,Q2262:AE2262)),0)</f>
        <v>0</v>
      </c>
      <c r="AI2262" s="7">
        <f>IF(T2262&gt;0,RANK(T2262,(N2262:P2262,Q2262:AE2262)),0)</f>
        <v>0</v>
      </c>
      <c r="AJ2262" s="7">
        <f>IF(S2262&gt;0,RANK(S2262,(N2262:P2262,Q2262:AE2262)),0)</f>
        <v>0</v>
      </c>
      <c r="AK2262" s="2">
        <f t="shared" si="826"/>
        <v>0</v>
      </c>
      <c r="AL2262" s="2">
        <f t="shared" si="826"/>
        <v>0</v>
      </c>
      <c r="AM2262" s="2">
        <f t="shared" si="827"/>
        <v>0</v>
      </c>
      <c r="AN2262" s="2">
        <f t="shared" si="828"/>
        <v>0</v>
      </c>
      <c r="AP2262" t="s">
        <v>565</v>
      </c>
      <c r="AQ2262" t="s">
        <v>1248</v>
      </c>
      <c r="AR2262">
        <v>0</v>
      </c>
      <c r="AT2262" s="97">
        <v>13</v>
      </c>
      <c r="AU2262" s="99">
        <v>51</v>
      </c>
      <c r="AV2262" s="103">
        <f t="shared" si="829"/>
        <v>13051</v>
      </c>
      <c r="AX2262" s="7" t="s">
        <v>1370</v>
      </c>
      <c r="BJ2262">
        <v>0</v>
      </c>
      <c r="BK2262">
        <v>0</v>
      </c>
    </row>
    <row r="2263" spans="1:63" hidden="1" outlineLevel="1">
      <c r="A2263" t="s">
        <v>1077</v>
      </c>
      <c r="B2263" t="s">
        <v>1248</v>
      </c>
      <c r="C2263" s="1">
        <f t="shared" si="821"/>
        <v>446</v>
      </c>
      <c r="D2263" s="7">
        <f>IF(N2263&gt;0, RANK(N2263,(N2263:P2263,Q2263:AE2263)),0)</f>
        <v>1</v>
      </c>
      <c r="E2263" s="7">
        <f>IF(O2263&gt;0,RANK(O2263,(N2263:P2263,Q2263:AE2263)),0)</f>
        <v>2</v>
      </c>
      <c r="F2263" s="7">
        <f>IF(P2263&gt;0,RANK(P2263,(N2263:P2263,Q2263:AE2263)),0)</f>
        <v>0</v>
      </c>
      <c r="G2263" s="1">
        <f t="shared" si="822"/>
        <v>54</v>
      </c>
      <c r="H2263" s="2">
        <f t="shared" si="823"/>
        <v>0.1210762331838565</v>
      </c>
      <c r="I2263" s="2"/>
      <c r="J2263" s="2">
        <f t="shared" si="824"/>
        <v>0.5605381165919282</v>
      </c>
      <c r="K2263" s="2">
        <f t="shared" si="824"/>
        <v>0.43946188340807174</v>
      </c>
      <c r="L2263" s="2">
        <f t="shared" si="824"/>
        <v>0</v>
      </c>
      <c r="M2263" s="2">
        <f t="shared" si="825"/>
        <v>5.5511151231257827E-17</v>
      </c>
      <c r="N2263" s="57">
        <v>250</v>
      </c>
      <c r="O2263" s="57">
        <v>196</v>
      </c>
      <c r="Q2263" s="134"/>
      <c r="R2263" s="134"/>
      <c r="S2263" s="134"/>
      <c r="T2263" s="134"/>
      <c r="AG2263" s="7">
        <f>IF(Q2263&gt;0,RANK(Q2263,(N2263:P2263,Q2263:AE2263)),0)</f>
        <v>0</v>
      </c>
      <c r="AH2263" s="7">
        <f>IF(R2263&gt;0,RANK(R2263,(N2263:P2263,Q2263:AE2263)),0)</f>
        <v>0</v>
      </c>
      <c r="AI2263" s="7">
        <f>IF(T2263&gt;0,RANK(T2263,(N2263:P2263,Q2263:AE2263)),0)</f>
        <v>0</v>
      </c>
      <c r="AJ2263" s="7">
        <f>IF(S2263&gt;0,RANK(S2263,(N2263:P2263,Q2263:AE2263)),0)</f>
        <v>0</v>
      </c>
      <c r="AK2263" s="2">
        <f t="shared" si="826"/>
        <v>0</v>
      </c>
      <c r="AL2263" s="2">
        <f t="shared" si="826"/>
        <v>0</v>
      </c>
      <c r="AM2263" s="2">
        <f t="shared" si="827"/>
        <v>0</v>
      </c>
      <c r="AN2263" s="2">
        <f t="shared" si="828"/>
        <v>0</v>
      </c>
      <c r="AP2263" t="s">
        <v>1077</v>
      </c>
      <c r="AQ2263" t="s">
        <v>1248</v>
      </c>
      <c r="AR2263">
        <v>2</v>
      </c>
      <c r="AT2263" s="97">
        <v>13</v>
      </c>
      <c r="AU2263" s="99">
        <v>53</v>
      </c>
      <c r="AV2263" s="103">
        <f t="shared" si="829"/>
        <v>13053</v>
      </c>
      <c r="AX2263" s="7" t="s">
        <v>1370</v>
      </c>
      <c r="BJ2263">
        <v>0</v>
      </c>
      <c r="BK2263">
        <v>0</v>
      </c>
    </row>
    <row r="2264" spans="1:63" hidden="1" outlineLevel="1">
      <c r="A2264" t="s">
        <v>1666</v>
      </c>
      <c r="B2264" t="s">
        <v>1248</v>
      </c>
      <c r="C2264" s="1">
        <f t="shared" si="821"/>
        <v>3266</v>
      </c>
      <c r="D2264" s="7">
        <f>IF(N2264&gt;0, RANK(N2264,(N2264:P2264,Q2264:AE2264)),0)</f>
        <v>2</v>
      </c>
      <c r="E2264" s="7">
        <f>IF(O2264&gt;0,RANK(O2264,(N2264:P2264,Q2264:AE2264)),0)</f>
        <v>1</v>
      </c>
      <c r="F2264" s="7">
        <f>IF(P2264&gt;0,RANK(P2264,(N2264:P2264,Q2264:AE2264)),0)</f>
        <v>0</v>
      </c>
      <c r="G2264" s="1">
        <f t="shared" si="822"/>
        <v>142</v>
      </c>
      <c r="H2264" s="2">
        <f t="shared" si="823"/>
        <v>4.3478260869565216E-2</v>
      </c>
      <c r="I2264" s="2"/>
      <c r="J2264" s="2">
        <f t="shared" si="824"/>
        <v>0.47826086956521741</v>
      </c>
      <c r="K2264" s="2">
        <f t="shared" si="824"/>
        <v>0.52173913043478259</v>
      </c>
      <c r="L2264" s="2">
        <f t="shared" si="824"/>
        <v>0</v>
      </c>
      <c r="M2264" s="2">
        <f t="shared" si="825"/>
        <v>0</v>
      </c>
      <c r="N2264" s="57">
        <v>1562</v>
      </c>
      <c r="O2264" s="57">
        <v>1704</v>
      </c>
      <c r="Q2264" s="134"/>
      <c r="R2264" s="134"/>
      <c r="S2264" s="134"/>
      <c r="T2264" s="134"/>
      <c r="AG2264" s="7">
        <f>IF(Q2264&gt;0,RANK(Q2264,(N2264:P2264,Q2264:AE2264)),0)</f>
        <v>0</v>
      </c>
      <c r="AH2264" s="7">
        <f>IF(R2264&gt;0,RANK(R2264,(N2264:P2264,Q2264:AE2264)),0)</f>
        <v>0</v>
      </c>
      <c r="AI2264" s="7">
        <f>IF(T2264&gt;0,RANK(T2264,(N2264:P2264,Q2264:AE2264)),0)</f>
        <v>0</v>
      </c>
      <c r="AJ2264" s="7">
        <f>IF(S2264&gt;0,RANK(S2264,(N2264:P2264,Q2264:AE2264)),0)</f>
        <v>0</v>
      </c>
      <c r="AK2264" s="2">
        <f t="shared" si="826"/>
        <v>0</v>
      </c>
      <c r="AL2264" s="2">
        <f t="shared" si="826"/>
        <v>0</v>
      </c>
      <c r="AM2264" s="2">
        <f t="shared" si="827"/>
        <v>0</v>
      </c>
      <c r="AN2264" s="2">
        <f t="shared" si="828"/>
        <v>0</v>
      </c>
      <c r="AP2264" t="s">
        <v>1666</v>
      </c>
      <c r="AQ2264" t="s">
        <v>1248</v>
      </c>
      <c r="AR2264">
        <v>11</v>
      </c>
      <c r="AT2264" s="97">
        <v>13</v>
      </c>
      <c r="AU2264" s="99">
        <v>55</v>
      </c>
      <c r="AV2264" s="103">
        <f t="shared" si="829"/>
        <v>13055</v>
      </c>
      <c r="AX2264" s="7" t="s">
        <v>1370</v>
      </c>
      <c r="BJ2264">
        <v>0</v>
      </c>
      <c r="BK2264">
        <v>0</v>
      </c>
    </row>
    <row r="2265" spans="1:63" hidden="1" outlineLevel="1">
      <c r="A2265" t="s">
        <v>1396</v>
      </c>
      <c r="B2265" t="s">
        <v>1248</v>
      </c>
      <c r="C2265" s="1">
        <f t="shared" si="821"/>
        <v>15649</v>
      </c>
      <c r="D2265" s="7">
        <f>IF(N2265&gt;0, RANK(N2265,(N2265:P2265,Q2265:AE2265)),0)</f>
        <v>2</v>
      </c>
      <c r="E2265" s="7">
        <f>IF(O2265&gt;0,RANK(O2265,(N2265:P2265,Q2265:AE2265)),0)</f>
        <v>1</v>
      </c>
      <c r="F2265" s="7">
        <f>IF(P2265&gt;0,RANK(P2265,(N2265:P2265,Q2265:AE2265)),0)</f>
        <v>0</v>
      </c>
      <c r="G2265" s="1">
        <f t="shared" si="822"/>
        <v>4645</v>
      </c>
      <c r="H2265" s="2">
        <f t="shared" si="823"/>
        <v>0.29682407821586043</v>
      </c>
      <c r="I2265" s="2"/>
      <c r="J2265" s="2">
        <f t="shared" si="824"/>
        <v>0.35158796089206978</v>
      </c>
      <c r="K2265" s="2">
        <f t="shared" si="824"/>
        <v>0.64841203910793022</v>
      </c>
      <c r="L2265" s="2">
        <f t="shared" si="824"/>
        <v>0</v>
      </c>
      <c r="M2265" s="2">
        <f t="shared" si="825"/>
        <v>0</v>
      </c>
      <c r="N2265" s="57">
        <v>5502</v>
      </c>
      <c r="O2265" s="57">
        <v>10147</v>
      </c>
      <c r="Q2265" s="134"/>
      <c r="R2265" s="134"/>
      <c r="S2265" s="134"/>
      <c r="T2265" s="134"/>
      <c r="AG2265" s="7">
        <f>IF(Q2265&gt;0,RANK(Q2265,(N2265:P2265,Q2265:AE2265)),0)</f>
        <v>0</v>
      </c>
      <c r="AH2265" s="7">
        <f>IF(R2265&gt;0,RANK(R2265,(N2265:P2265,Q2265:AE2265)),0)</f>
        <v>0</v>
      </c>
      <c r="AI2265" s="7">
        <f>IF(T2265&gt;0,RANK(T2265,(N2265:P2265,Q2265:AE2265)),0)</f>
        <v>0</v>
      </c>
      <c r="AJ2265" s="7">
        <f>IF(S2265&gt;0,RANK(S2265,(N2265:P2265,Q2265:AE2265)),0)</f>
        <v>0</v>
      </c>
      <c r="AK2265" s="2">
        <f t="shared" si="826"/>
        <v>0</v>
      </c>
      <c r="AL2265" s="2">
        <f t="shared" si="826"/>
        <v>0</v>
      </c>
      <c r="AM2265" s="2">
        <f t="shared" si="827"/>
        <v>0</v>
      </c>
      <c r="AN2265" s="2">
        <f t="shared" si="828"/>
        <v>0</v>
      </c>
      <c r="AP2265" t="s">
        <v>1396</v>
      </c>
      <c r="AQ2265" t="s">
        <v>1248</v>
      </c>
      <c r="AR2265">
        <v>0</v>
      </c>
      <c r="AT2265" s="97">
        <v>13</v>
      </c>
      <c r="AU2265" s="99">
        <v>57</v>
      </c>
      <c r="AV2265" s="103">
        <f t="shared" si="829"/>
        <v>13057</v>
      </c>
      <c r="AX2265" s="7" t="s">
        <v>1370</v>
      </c>
      <c r="BJ2265">
        <v>0</v>
      </c>
      <c r="BK2265">
        <v>0</v>
      </c>
    </row>
    <row r="2266" spans="1:63" hidden="1" outlineLevel="1">
      <c r="A2266" t="s">
        <v>957</v>
      </c>
      <c r="B2266" t="s">
        <v>1248</v>
      </c>
      <c r="C2266" s="1">
        <f t="shared" si="821"/>
        <v>16991</v>
      </c>
      <c r="D2266" s="7">
        <f>IF(N2266&gt;0, RANK(N2266,(N2266:P2266,Q2266:AE2266)),0)</f>
        <v>1</v>
      </c>
      <c r="E2266" s="7">
        <f>IF(O2266&gt;0,RANK(O2266,(N2266:P2266,Q2266:AE2266)),0)</f>
        <v>2</v>
      </c>
      <c r="F2266" s="7">
        <f>IF(P2266&gt;0,RANK(P2266,(N2266:P2266,Q2266:AE2266)),0)</f>
        <v>0</v>
      </c>
      <c r="G2266" s="1">
        <f t="shared" si="822"/>
        <v>2755</v>
      </c>
      <c r="H2266" s="2">
        <f t="shared" si="823"/>
        <v>0.1621446648225531</v>
      </c>
      <c r="I2266" s="2"/>
      <c r="J2266" s="2">
        <f t="shared" si="824"/>
        <v>0.58107233241127654</v>
      </c>
      <c r="K2266" s="2">
        <f t="shared" si="824"/>
        <v>0.41892766758872346</v>
      </c>
      <c r="L2266" s="2">
        <f t="shared" si="824"/>
        <v>0</v>
      </c>
      <c r="M2266" s="2">
        <f t="shared" si="825"/>
        <v>0</v>
      </c>
      <c r="N2266" s="57">
        <v>9873</v>
      </c>
      <c r="O2266" s="57">
        <v>7118</v>
      </c>
      <c r="Q2266" s="134"/>
      <c r="R2266" s="134"/>
      <c r="S2266" s="134"/>
      <c r="T2266" s="134"/>
      <c r="AG2266" s="7">
        <f>IF(Q2266&gt;0,RANK(Q2266,(N2266:P2266,Q2266:AE2266)),0)</f>
        <v>0</v>
      </c>
      <c r="AH2266" s="7">
        <f>IF(R2266&gt;0,RANK(R2266,(N2266:P2266,Q2266:AE2266)),0)</f>
        <v>0</v>
      </c>
      <c r="AI2266" s="7">
        <f>IF(T2266&gt;0,RANK(T2266,(N2266:P2266,Q2266:AE2266)),0)</f>
        <v>0</v>
      </c>
      <c r="AJ2266" s="7">
        <f>IF(S2266&gt;0,RANK(S2266,(N2266:P2266,Q2266:AE2266)),0)</f>
        <v>0</v>
      </c>
      <c r="AK2266" s="2">
        <f t="shared" si="826"/>
        <v>0</v>
      </c>
      <c r="AL2266" s="2">
        <f t="shared" si="826"/>
        <v>0</v>
      </c>
      <c r="AM2266" s="2">
        <f t="shared" si="827"/>
        <v>0</v>
      </c>
      <c r="AN2266" s="2">
        <f t="shared" si="828"/>
        <v>0</v>
      </c>
      <c r="AP2266" t="s">
        <v>957</v>
      </c>
      <c r="AQ2266" t="s">
        <v>1248</v>
      </c>
      <c r="AR2266">
        <v>12</v>
      </c>
      <c r="AT2266" s="97">
        <v>13</v>
      </c>
      <c r="AU2266" s="99">
        <v>59</v>
      </c>
      <c r="AV2266" s="103">
        <f t="shared" si="829"/>
        <v>13059</v>
      </c>
      <c r="AX2266" s="7" t="s">
        <v>1370</v>
      </c>
      <c r="BJ2266">
        <v>1</v>
      </c>
      <c r="BK2266">
        <v>0</v>
      </c>
    </row>
    <row r="2267" spans="1:63" hidden="1" outlineLevel="1">
      <c r="A2267" t="s">
        <v>958</v>
      </c>
      <c r="B2267" t="s">
        <v>1248</v>
      </c>
      <c r="C2267" s="1">
        <f t="shared" si="821"/>
        <v>630</v>
      </c>
      <c r="D2267" s="7">
        <f>IF(N2267&gt;0, RANK(N2267,(N2267:P2267,Q2267:AE2267)),0)</f>
        <v>1</v>
      </c>
      <c r="E2267" s="7">
        <f>IF(O2267&gt;0,RANK(O2267,(N2267:P2267,Q2267:AE2267)),0)</f>
        <v>2</v>
      </c>
      <c r="F2267" s="7">
        <f>IF(P2267&gt;0,RANK(P2267,(N2267:P2267,Q2267:AE2267)),0)</f>
        <v>0</v>
      </c>
      <c r="G2267" s="1">
        <f t="shared" si="822"/>
        <v>356</v>
      </c>
      <c r="H2267" s="2">
        <f t="shared" si="823"/>
        <v>0.56507936507936507</v>
      </c>
      <c r="I2267" s="2"/>
      <c r="J2267" s="2">
        <f t="shared" si="824"/>
        <v>0.78253968253968254</v>
      </c>
      <c r="K2267" s="2">
        <f t="shared" si="824"/>
        <v>0.21746031746031746</v>
      </c>
      <c r="L2267" s="2">
        <f t="shared" si="824"/>
        <v>0</v>
      </c>
      <c r="M2267" s="2">
        <f t="shared" si="825"/>
        <v>0</v>
      </c>
      <c r="N2267" s="57">
        <v>493</v>
      </c>
      <c r="O2267" s="57">
        <v>137</v>
      </c>
      <c r="Q2267" s="134"/>
      <c r="R2267" s="134"/>
      <c r="S2267" s="134"/>
      <c r="T2267" s="134"/>
      <c r="AG2267" s="7">
        <f>IF(Q2267&gt;0,RANK(Q2267,(N2267:P2267,Q2267:AE2267)),0)</f>
        <v>0</v>
      </c>
      <c r="AH2267" s="7">
        <f>IF(R2267&gt;0,RANK(R2267,(N2267:P2267,Q2267:AE2267)),0)</f>
        <v>0</v>
      </c>
      <c r="AI2267" s="7">
        <f>IF(T2267&gt;0,RANK(T2267,(N2267:P2267,Q2267:AE2267)),0)</f>
        <v>0</v>
      </c>
      <c r="AJ2267" s="7">
        <f>IF(S2267&gt;0,RANK(S2267,(N2267:P2267,Q2267:AE2267)),0)</f>
        <v>0</v>
      </c>
      <c r="AK2267" s="2">
        <f t="shared" si="826"/>
        <v>0</v>
      </c>
      <c r="AL2267" s="2">
        <f t="shared" si="826"/>
        <v>0</v>
      </c>
      <c r="AM2267" s="2">
        <f t="shared" si="827"/>
        <v>0</v>
      </c>
      <c r="AN2267" s="2">
        <f t="shared" si="828"/>
        <v>0</v>
      </c>
      <c r="AP2267" t="s">
        <v>958</v>
      </c>
      <c r="AQ2267" t="s">
        <v>1248</v>
      </c>
      <c r="AR2267">
        <v>2</v>
      </c>
      <c r="AT2267" s="97">
        <v>13</v>
      </c>
      <c r="AU2267" s="99">
        <v>61</v>
      </c>
      <c r="AV2267" s="103">
        <f t="shared" si="829"/>
        <v>13061</v>
      </c>
      <c r="AX2267" s="7" t="s">
        <v>1370</v>
      </c>
      <c r="BJ2267">
        <v>0</v>
      </c>
      <c r="BK2267">
        <v>0</v>
      </c>
    </row>
    <row r="2268" spans="1:63" hidden="1" outlineLevel="1">
      <c r="A2268" t="s">
        <v>210</v>
      </c>
      <c r="B2268" t="s">
        <v>1248</v>
      </c>
      <c r="C2268" s="1">
        <f t="shared" si="821"/>
        <v>29230</v>
      </c>
      <c r="D2268" s="7">
        <f>IF(N2268&gt;0, RANK(N2268,(N2268:P2268,Q2268:AE2268)),0)</f>
        <v>1</v>
      </c>
      <c r="E2268" s="7">
        <f>IF(O2268&gt;0,RANK(O2268,(N2268:P2268,Q2268:AE2268)),0)</f>
        <v>2</v>
      </c>
      <c r="F2268" s="7">
        <f>IF(P2268&gt;0,RANK(P2268,(N2268:P2268,Q2268:AE2268)),0)</f>
        <v>0</v>
      </c>
      <c r="G2268" s="1">
        <f t="shared" si="822"/>
        <v>1008</v>
      </c>
      <c r="H2268" s="2">
        <f t="shared" si="823"/>
        <v>3.4485118029421828E-2</v>
      </c>
      <c r="I2268" s="2"/>
      <c r="J2268" s="2">
        <f t="shared" si="824"/>
        <v>0.51724255901471095</v>
      </c>
      <c r="K2268" s="2">
        <f t="shared" si="824"/>
        <v>0.48275744098528911</v>
      </c>
      <c r="L2268" s="2">
        <f t="shared" si="824"/>
        <v>0</v>
      </c>
      <c r="M2268" s="2">
        <f t="shared" si="825"/>
        <v>-5.5511151231257827E-17</v>
      </c>
      <c r="N2268" s="57">
        <v>15119</v>
      </c>
      <c r="O2268" s="57">
        <v>14111</v>
      </c>
      <c r="Q2268" s="134"/>
      <c r="R2268" s="134"/>
      <c r="S2268" s="134"/>
      <c r="T2268" s="134"/>
      <c r="AG2268" s="7">
        <f>IF(Q2268&gt;0,RANK(Q2268,(N2268:P2268,Q2268:AE2268)),0)</f>
        <v>0</v>
      </c>
      <c r="AH2268" s="7">
        <f>IF(R2268&gt;0,RANK(R2268,(N2268:P2268,Q2268:AE2268)),0)</f>
        <v>0</v>
      </c>
      <c r="AI2268" s="7">
        <f>IF(T2268&gt;0,RANK(T2268,(N2268:P2268,Q2268:AE2268)),0)</f>
        <v>0</v>
      </c>
      <c r="AJ2268" s="7">
        <f>IF(S2268&gt;0,RANK(S2268,(N2268:P2268,Q2268:AE2268)),0)</f>
        <v>0</v>
      </c>
      <c r="AK2268" s="2">
        <f t="shared" si="826"/>
        <v>0</v>
      </c>
      <c r="AL2268" s="2">
        <f t="shared" si="826"/>
        <v>0</v>
      </c>
      <c r="AM2268" s="2">
        <f t="shared" si="827"/>
        <v>0</v>
      </c>
      <c r="AN2268" s="2">
        <f t="shared" si="828"/>
        <v>0</v>
      </c>
      <c r="AP2268" t="s">
        <v>210</v>
      </c>
      <c r="AQ2268" t="s">
        <v>1248</v>
      </c>
      <c r="AR2268">
        <v>0</v>
      </c>
      <c r="AT2268" s="97">
        <v>13</v>
      </c>
      <c r="AU2268" s="99">
        <v>63</v>
      </c>
      <c r="AV2268" s="103">
        <f t="shared" si="829"/>
        <v>13063</v>
      </c>
      <c r="AX2268" s="7" t="s">
        <v>1370</v>
      </c>
      <c r="BJ2268">
        <v>0</v>
      </c>
      <c r="BK2268">
        <v>0</v>
      </c>
    </row>
    <row r="2269" spans="1:63" hidden="1" outlineLevel="1">
      <c r="A2269" t="s">
        <v>521</v>
      </c>
      <c r="B2269" t="s">
        <v>1248</v>
      </c>
      <c r="C2269" s="1">
        <f t="shared" si="821"/>
        <v>751</v>
      </c>
      <c r="D2269" s="7">
        <f>IF(N2269&gt;0, RANK(N2269,(N2269:P2269,Q2269:AE2269)),0)</f>
        <v>1</v>
      </c>
      <c r="E2269" s="7">
        <f>IF(O2269&gt;0,RANK(O2269,(N2269:P2269,Q2269:AE2269)),0)</f>
        <v>2</v>
      </c>
      <c r="F2269" s="7">
        <f>IF(P2269&gt;0,RANK(P2269,(N2269:P2269,Q2269:AE2269)),0)</f>
        <v>0</v>
      </c>
      <c r="G2269" s="1">
        <f t="shared" si="822"/>
        <v>37</v>
      </c>
      <c r="H2269" s="2">
        <f t="shared" si="823"/>
        <v>4.9267643142476697E-2</v>
      </c>
      <c r="I2269" s="2"/>
      <c r="J2269" s="2">
        <f t="shared" si="824"/>
        <v>0.52463382157123839</v>
      </c>
      <c r="K2269" s="2">
        <f t="shared" si="824"/>
        <v>0.47536617842876167</v>
      </c>
      <c r="L2269" s="2">
        <f t="shared" si="824"/>
        <v>0</v>
      </c>
      <c r="M2269" s="2">
        <f t="shared" si="825"/>
        <v>-5.5511151231257827E-17</v>
      </c>
      <c r="N2269" s="57">
        <v>394</v>
      </c>
      <c r="O2269" s="57">
        <v>357</v>
      </c>
      <c r="Q2269" s="134"/>
      <c r="R2269" s="134"/>
      <c r="S2269" s="134"/>
      <c r="T2269" s="134"/>
      <c r="AG2269" s="7">
        <f>IF(Q2269&gt;0,RANK(Q2269,(N2269:P2269,Q2269:AE2269)),0)</f>
        <v>0</v>
      </c>
      <c r="AH2269" s="7">
        <f>IF(R2269&gt;0,RANK(R2269,(N2269:P2269,Q2269:AE2269)),0)</f>
        <v>0</v>
      </c>
      <c r="AI2269" s="7">
        <f>IF(T2269&gt;0,RANK(T2269,(N2269:P2269,Q2269:AE2269)),0)</f>
        <v>0</v>
      </c>
      <c r="AJ2269" s="7">
        <f>IF(S2269&gt;0,RANK(S2269,(N2269:P2269,Q2269:AE2269)),0)</f>
        <v>0</v>
      </c>
      <c r="AK2269" s="2">
        <f t="shared" si="826"/>
        <v>0</v>
      </c>
      <c r="AL2269" s="2">
        <f t="shared" si="826"/>
        <v>0</v>
      </c>
      <c r="AM2269" s="2">
        <f t="shared" si="827"/>
        <v>0</v>
      </c>
      <c r="AN2269" s="2">
        <f t="shared" si="828"/>
        <v>0</v>
      </c>
      <c r="AP2269" t="s">
        <v>521</v>
      </c>
      <c r="AQ2269" t="s">
        <v>1248</v>
      </c>
      <c r="AR2269">
        <v>1</v>
      </c>
      <c r="AT2269" s="97">
        <v>13</v>
      </c>
      <c r="AU2269" s="99">
        <v>65</v>
      </c>
      <c r="AV2269" s="103">
        <f t="shared" si="829"/>
        <v>13065</v>
      </c>
      <c r="AX2269" s="7" t="s">
        <v>1370</v>
      </c>
      <c r="BJ2269">
        <v>0</v>
      </c>
      <c r="BK2269">
        <v>0</v>
      </c>
    </row>
    <row r="2270" spans="1:63" hidden="1" outlineLevel="1">
      <c r="A2270" t="s">
        <v>96</v>
      </c>
      <c r="B2270" t="s">
        <v>1248</v>
      </c>
      <c r="C2270" s="1">
        <f t="shared" si="821"/>
        <v>99540</v>
      </c>
      <c r="D2270" s="7">
        <f>IF(N2270&gt;0, RANK(N2270,(N2270:P2270,Q2270:AE2270)),0)</f>
        <v>2</v>
      </c>
      <c r="E2270" s="7">
        <f>IF(O2270&gt;0,RANK(O2270,(N2270:P2270,Q2270:AE2270)),0)</f>
        <v>1</v>
      </c>
      <c r="F2270" s="7">
        <f>IF(P2270&gt;0,RANK(P2270,(N2270:P2270,Q2270:AE2270)),0)</f>
        <v>0</v>
      </c>
      <c r="G2270" s="1">
        <f t="shared" si="822"/>
        <v>24602</v>
      </c>
      <c r="H2270" s="2">
        <f t="shared" si="823"/>
        <v>0.24715692184046614</v>
      </c>
      <c r="I2270" s="2"/>
      <c r="J2270" s="2">
        <f t="shared" si="824"/>
        <v>0.37642153907976694</v>
      </c>
      <c r="K2270" s="2">
        <f t="shared" si="824"/>
        <v>0.62357846092023306</v>
      </c>
      <c r="L2270" s="2">
        <f t="shared" si="824"/>
        <v>0</v>
      </c>
      <c r="M2270" s="2">
        <f t="shared" si="825"/>
        <v>0</v>
      </c>
      <c r="N2270" s="57">
        <v>37469</v>
      </c>
      <c r="O2270" s="57">
        <v>62071</v>
      </c>
      <c r="Q2270" s="134"/>
      <c r="R2270" s="134"/>
      <c r="S2270" s="134"/>
      <c r="T2270" s="134"/>
      <c r="AG2270" s="7">
        <f>IF(Q2270&gt;0,RANK(Q2270,(N2270:P2270,Q2270:AE2270)),0)</f>
        <v>0</v>
      </c>
      <c r="AH2270" s="7">
        <f>IF(R2270&gt;0,RANK(R2270,(N2270:P2270,Q2270:AE2270)),0)</f>
        <v>0</v>
      </c>
      <c r="AI2270" s="7">
        <f>IF(T2270&gt;0,RANK(T2270,(N2270:P2270,Q2270:AE2270)),0)</f>
        <v>0</v>
      </c>
      <c r="AJ2270" s="7">
        <f>IF(S2270&gt;0,RANK(S2270,(N2270:P2270,Q2270:AE2270)),0)</f>
        <v>0</v>
      </c>
      <c r="AK2270" s="2">
        <f t="shared" si="826"/>
        <v>0</v>
      </c>
      <c r="AL2270" s="2">
        <f t="shared" si="826"/>
        <v>0</v>
      </c>
      <c r="AM2270" s="2">
        <f t="shared" si="827"/>
        <v>0</v>
      </c>
      <c r="AN2270" s="2">
        <f t="shared" si="828"/>
        <v>0</v>
      </c>
      <c r="AP2270" t="s">
        <v>96</v>
      </c>
      <c r="AQ2270" t="s">
        <v>1248</v>
      </c>
      <c r="AR2270">
        <v>0</v>
      </c>
      <c r="AT2270" s="97">
        <v>13</v>
      </c>
      <c r="AU2270" s="99">
        <v>67</v>
      </c>
      <c r="AV2270" s="103">
        <f t="shared" si="829"/>
        <v>13067</v>
      </c>
      <c r="AX2270" s="7" t="s">
        <v>1370</v>
      </c>
      <c r="BJ2270">
        <v>7</v>
      </c>
      <c r="BK2270">
        <v>0</v>
      </c>
    </row>
    <row r="2271" spans="1:63" hidden="1" outlineLevel="1">
      <c r="A2271" t="s">
        <v>384</v>
      </c>
      <c r="B2271" t="s">
        <v>1248</v>
      </c>
      <c r="C2271" s="1">
        <f t="shared" si="821"/>
        <v>3845</v>
      </c>
      <c r="D2271" s="7">
        <f>IF(N2271&gt;0, RANK(N2271,(N2271:P2271,Q2271:AE2271)),0)</f>
        <v>1</v>
      </c>
      <c r="E2271" s="7">
        <f>IF(O2271&gt;0,RANK(O2271,(N2271:P2271,Q2271:AE2271)),0)</f>
        <v>2</v>
      </c>
      <c r="F2271" s="7">
        <f>IF(P2271&gt;0,RANK(P2271,(N2271:P2271,Q2271:AE2271)),0)</f>
        <v>0</v>
      </c>
      <c r="G2271" s="1">
        <f t="shared" si="822"/>
        <v>105</v>
      </c>
      <c r="H2271" s="2">
        <f t="shared" si="823"/>
        <v>2.7308192457737322E-2</v>
      </c>
      <c r="I2271" s="2"/>
      <c r="J2271" s="2">
        <f t="shared" si="824"/>
        <v>0.51365409622886871</v>
      </c>
      <c r="K2271" s="2">
        <f t="shared" si="824"/>
        <v>0.48634590377113135</v>
      </c>
      <c r="L2271" s="2">
        <f t="shared" si="824"/>
        <v>0</v>
      </c>
      <c r="M2271" s="2">
        <f t="shared" si="825"/>
        <v>-5.5511151231257827E-17</v>
      </c>
      <c r="N2271" s="57">
        <v>1975</v>
      </c>
      <c r="O2271" s="57">
        <v>1870</v>
      </c>
      <c r="Q2271" s="134"/>
      <c r="R2271" s="134"/>
      <c r="S2271" s="134"/>
      <c r="T2271" s="134"/>
      <c r="AG2271" s="7">
        <f>IF(Q2271&gt;0,RANK(Q2271,(N2271:P2271,Q2271:AE2271)),0)</f>
        <v>0</v>
      </c>
      <c r="AH2271" s="7">
        <f>IF(R2271&gt;0,RANK(R2271,(N2271:P2271,Q2271:AE2271)),0)</f>
        <v>0</v>
      </c>
      <c r="AI2271" s="7">
        <f>IF(T2271&gt;0,RANK(T2271,(N2271:P2271,Q2271:AE2271)),0)</f>
        <v>0</v>
      </c>
      <c r="AJ2271" s="7">
        <f>IF(S2271&gt;0,RANK(S2271,(N2271:P2271,Q2271:AE2271)),0)</f>
        <v>0</v>
      </c>
      <c r="AK2271" s="2">
        <f t="shared" si="826"/>
        <v>0</v>
      </c>
      <c r="AL2271" s="2">
        <f t="shared" si="826"/>
        <v>0</v>
      </c>
      <c r="AM2271" s="2">
        <f t="shared" si="827"/>
        <v>0</v>
      </c>
      <c r="AN2271" s="2">
        <f t="shared" si="828"/>
        <v>0</v>
      </c>
      <c r="AP2271" t="s">
        <v>384</v>
      </c>
      <c r="AQ2271" t="s">
        <v>1248</v>
      </c>
      <c r="AR2271">
        <v>1</v>
      </c>
      <c r="AT2271" s="97">
        <v>13</v>
      </c>
      <c r="AU2271" s="99">
        <v>69</v>
      </c>
      <c r="AV2271" s="103">
        <f t="shared" si="829"/>
        <v>13069</v>
      </c>
      <c r="AX2271" s="7" t="s">
        <v>1370</v>
      </c>
      <c r="BJ2271">
        <v>0</v>
      </c>
      <c r="BK2271">
        <v>0</v>
      </c>
    </row>
    <row r="2272" spans="1:63" hidden="1" outlineLevel="1">
      <c r="A2272" t="s">
        <v>359</v>
      </c>
      <c r="B2272" t="s">
        <v>1248</v>
      </c>
      <c r="C2272" s="1">
        <f t="shared" si="821"/>
        <v>5748</v>
      </c>
      <c r="D2272" s="7">
        <f>IF(N2272&gt;0, RANK(N2272,(N2272:P2272,Q2272:AE2272)),0)</f>
        <v>1</v>
      </c>
      <c r="E2272" s="7">
        <f>IF(O2272&gt;0,RANK(O2272,(N2272:P2272,Q2272:AE2272)),0)</f>
        <v>2</v>
      </c>
      <c r="F2272" s="7">
        <f>IF(P2272&gt;0,RANK(P2272,(N2272:P2272,Q2272:AE2272)),0)</f>
        <v>0</v>
      </c>
      <c r="G2272" s="1">
        <f t="shared" si="822"/>
        <v>346</v>
      </c>
      <c r="H2272" s="2">
        <f t="shared" si="823"/>
        <v>6.0194850382741825E-2</v>
      </c>
      <c r="I2272" s="2"/>
      <c r="J2272" s="2">
        <f t="shared" si="824"/>
        <v>0.53009742519137093</v>
      </c>
      <c r="K2272" s="2">
        <f t="shared" si="824"/>
        <v>0.46990257480862907</v>
      </c>
      <c r="L2272" s="2">
        <f t="shared" si="824"/>
        <v>0</v>
      </c>
      <c r="M2272" s="2">
        <f t="shared" si="825"/>
        <v>0</v>
      </c>
      <c r="N2272" s="57">
        <v>3047</v>
      </c>
      <c r="O2272" s="57">
        <v>2701</v>
      </c>
      <c r="Q2272" s="134"/>
      <c r="R2272" s="134"/>
      <c r="S2272" s="134"/>
      <c r="T2272" s="134"/>
      <c r="AG2272" s="7">
        <f>IF(Q2272&gt;0,RANK(Q2272,(N2272:P2272,Q2272:AE2272)),0)</f>
        <v>0</v>
      </c>
      <c r="AH2272" s="7">
        <f>IF(R2272&gt;0,RANK(R2272,(N2272:P2272,Q2272:AE2272)),0)</f>
        <v>0</v>
      </c>
      <c r="AI2272" s="7">
        <f>IF(T2272&gt;0,RANK(T2272,(N2272:P2272,Q2272:AE2272)),0)</f>
        <v>0</v>
      </c>
      <c r="AJ2272" s="7">
        <f>IF(S2272&gt;0,RANK(S2272,(N2272:P2272,Q2272:AE2272)),0)</f>
        <v>0</v>
      </c>
      <c r="AK2272" s="2">
        <f t="shared" si="826"/>
        <v>0</v>
      </c>
      <c r="AL2272" s="2">
        <f t="shared" si="826"/>
        <v>0</v>
      </c>
      <c r="AM2272" s="2">
        <f t="shared" si="827"/>
        <v>0</v>
      </c>
      <c r="AN2272" s="2">
        <f t="shared" si="828"/>
        <v>0</v>
      </c>
      <c r="AP2272" t="s">
        <v>359</v>
      </c>
      <c r="AQ2272" t="s">
        <v>1248</v>
      </c>
      <c r="AR2272">
        <v>0</v>
      </c>
      <c r="AT2272" s="97">
        <v>13</v>
      </c>
      <c r="AU2272" s="99">
        <v>71</v>
      </c>
      <c r="AV2272" s="103">
        <f t="shared" si="829"/>
        <v>13071</v>
      </c>
      <c r="AX2272" s="7" t="s">
        <v>1370</v>
      </c>
      <c r="BJ2272">
        <v>0</v>
      </c>
      <c r="BK2272">
        <v>0</v>
      </c>
    </row>
    <row r="2273" spans="1:63" hidden="1" outlineLevel="1">
      <c r="A2273" t="s">
        <v>803</v>
      </c>
      <c r="B2273" t="s">
        <v>1248</v>
      </c>
      <c r="C2273" s="1">
        <f t="shared" si="821"/>
        <v>16549</v>
      </c>
      <c r="D2273" s="7">
        <f>IF(N2273&gt;0, RANK(N2273,(N2273:P2273,Q2273:AE2273)),0)</f>
        <v>2</v>
      </c>
      <c r="E2273" s="7">
        <f>IF(O2273&gt;0,RANK(O2273,(N2273:P2273,Q2273:AE2273)),0)</f>
        <v>1</v>
      </c>
      <c r="F2273" s="7">
        <f>IF(P2273&gt;0,RANK(P2273,(N2273:P2273,Q2273:AE2273)),0)</f>
        <v>0</v>
      </c>
      <c r="G2273" s="1">
        <f t="shared" si="822"/>
        <v>9533</v>
      </c>
      <c r="H2273" s="2">
        <f t="shared" si="823"/>
        <v>0.57604689105081874</v>
      </c>
      <c r="I2273" s="2"/>
      <c r="J2273" s="2">
        <f t="shared" si="824"/>
        <v>0.2119765544745906</v>
      </c>
      <c r="K2273" s="2">
        <f t="shared" si="824"/>
        <v>0.78802344552540937</v>
      </c>
      <c r="L2273" s="2">
        <f t="shared" si="824"/>
        <v>0</v>
      </c>
      <c r="M2273" s="2">
        <f t="shared" si="825"/>
        <v>0</v>
      </c>
      <c r="N2273" s="57">
        <v>3508</v>
      </c>
      <c r="O2273" s="57">
        <v>13041</v>
      </c>
      <c r="Q2273" s="134"/>
      <c r="R2273" s="134"/>
      <c r="S2273" s="134"/>
      <c r="T2273" s="134"/>
      <c r="AG2273" s="7">
        <f>IF(Q2273&gt;0,RANK(Q2273,(N2273:P2273,Q2273:AE2273)),0)</f>
        <v>0</v>
      </c>
      <c r="AH2273" s="7">
        <f>IF(R2273&gt;0,RANK(R2273,(N2273:P2273,Q2273:AE2273)),0)</f>
        <v>0</v>
      </c>
      <c r="AI2273" s="7">
        <f>IF(T2273&gt;0,RANK(T2273,(N2273:P2273,Q2273:AE2273)),0)</f>
        <v>0</v>
      </c>
      <c r="AJ2273" s="7">
        <f>IF(S2273&gt;0,RANK(S2273,(N2273:P2273,Q2273:AE2273)),0)</f>
        <v>0</v>
      </c>
      <c r="AK2273" s="2">
        <f t="shared" si="826"/>
        <v>0</v>
      </c>
      <c r="AL2273" s="2">
        <f t="shared" si="826"/>
        <v>0</v>
      </c>
      <c r="AM2273" s="2">
        <f t="shared" si="827"/>
        <v>0</v>
      </c>
      <c r="AN2273" s="2">
        <f t="shared" si="828"/>
        <v>0</v>
      </c>
      <c r="AP2273" t="s">
        <v>803</v>
      </c>
      <c r="AQ2273" t="s">
        <v>1248</v>
      </c>
      <c r="AR2273">
        <v>9</v>
      </c>
      <c r="AT2273" s="97">
        <v>13</v>
      </c>
      <c r="AU2273" s="99">
        <v>73</v>
      </c>
      <c r="AV2273" s="103">
        <f t="shared" si="829"/>
        <v>13073</v>
      </c>
      <c r="AX2273" s="7" t="s">
        <v>1370</v>
      </c>
      <c r="BJ2273">
        <v>1</v>
      </c>
      <c r="BK2273">
        <v>0</v>
      </c>
    </row>
    <row r="2274" spans="1:63" hidden="1" outlineLevel="1">
      <c r="A2274" t="s">
        <v>1212</v>
      </c>
      <c r="B2274" t="s">
        <v>1248</v>
      </c>
      <c r="C2274" s="1">
        <f t="shared" si="821"/>
        <v>1991</v>
      </c>
      <c r="D2274" s="7">
        <f>IF(N2274&gt;0, RANK(N2274,(N2274:P2274,Q2274:AE2274)),0)</f>
        <v>1</v>
      </c>
      <c r="E2274" s="7">
        <f>IF(O2274&gt;0,RANK(O2274,(N2274:P2274,Q2274:AE2274)),0)</f>
        <v>2</v>
      </c>
      <c r="F2274" s="7">
        <f>IF(P2274&gt;0,RANK(P2274,(N2274:P2274,Q2274:AE2274)),0)</f>
        <v>0</v>
      </c>
      <c r="G2274" s="1">
        <f t="shared" si="822"/>
        <v>611</v>
      </c>
      <c r="H2274" s="2">
        <f t="shared" si="823"/>
        <v>0.30688096433952788</v>
      </c>
      <c r="I2274" s="2"/>
      <c r="J2274" s="2">
        <f t="shared" si="824"/>
        <v>0.65344048216976391</v>
      </c>
      <c r="K2274" s="2">
        <f t="shared" si="824"/>
        <v>0.34655951783023609</v>
      </c>
      <c r="L2274" s="2">
        <f t="shared" si="824"/>
        <v>0</v>
      </c>
      <c r="M2274" s="2">
        <f t="shared" si="825"/>
        <v>0</v>
      </c>
      <c r="N2274" s="57">
        <v>1301</v>
      </c>
      <c r="O2274" s="57">
        <v>690</v>
      </c>
      <c r="Q2274" s="134"/>
      <c r="R2274" s="134"/>
      <c r="S2274" s="134"/>
      <c r="T2274" s="134"/>
      <c r="AG2274" s="7">
        <f>IF(Q2274&gt;0,RANK(Q2274,(N2274:P2274,Q2274:AE2274)),0)</f>
        <v>0</v>
      </c>
      <c r="AH2274" s="7">
        <f>IF(R2274&gt;0,RANK(R2274,(N2274:P2274,Q2274:AE2274)),0)</f>
        <v>0</v>
      </c>
      <c r="AI2274" s="7">
        <f>IF(T2274&gt;0,RANK(T2274,(N2274:P2274,Q2274:AE2274)),0)</f>
        <v>0</v>
      </c>
      <c r="AJ2274" s="7">
        <f>IF(S2274&gt;0,RANK(S2274,(N2274:P2274,Q2274:AE2274)),0)</f>
        <v>0</v>
      </c>
      <c r="AK2274" s="2">
        <f t="shared" si="826"/>
        <v>0</v>
      </c>
      <c r="AL2274" s="2">
        <f t="shared" si="826"/>
        <v>0</v>
      </c>
      <c r="AM2274" s="2">
        <f t="shared" si="827"/>
        <v>0</v>
      </c>
      <c r="AN2274" s="2">
        <f t="shared" si="828"/>
        <v>0</v>
      </c>
      <c r="AP2274" t="s">
        <v>1212</v>
      </c>
      <c r="AQ2274" t="s">
        <v>1248</v>
      </c>
      <c r="AR2274">
        <v>1</v>
      </c>
      <c r="AT2274" s="97">
        <v>13</v>
      </c>
      <c r="AU2274" s="99">
        <v>75</v>
      </c>
      <c r="AV2274" s="103">
        <f t="shared" si="829"/>
        <v>13075</v>
      </c>
      <c r="AX2274" s="7" t="s">
        <v>1370</v>
      </c>
      <c r="BJ2274">
        <v>0</v>
      </c>
      <c r="BK2274">
        <v>0</v>
      </c>
    </row>
    <row r="2275" spans="1:63" hidden="1" outlineLevel="1">
      <c r="A2275" t="s">
        <v>77</v>
      </c>
      <c r="B2275" t="s">
        <v>1248</v>
      </c>
      <c r="C2275" s="1">
        <f t="shared" si="821"/>
        <v>10541</v>
      </c>
      <c r="D2275" s="7">
        <f>IF(N2275&gt;0, RANK(N2275,(N2275:P2275,Q2275:AE2275)),0)</f>
        <v>2</v>
      </c>
      <c r="E2275" s="7">
        <f>IF(O2275&gt;0,RANK(O2275,(N2275:P2275,Q2275:AE2275)),0)</f>
        <v>1</v>
      </c>
      <c r="F2275" s="7">
        <f>IF(P2275&gt;0,RANK(P2275,(N2275:P2275,Q2275:AE2275)),0)</f>
        <v>0</v>
      </c>
      <c r="G2275" s="1">
        <f t="shared" si="822"/>
        <v>2065</v>
      </c>
      <c r="H2275" s="2">
        <f t="shared" si="823"/>
        <v>0.19590171710463902</v>
      </c>
      <c r="I2275" s="2"/>
      <c r="J2275" s="2">
        <f t="shared" si="824"/>
        <v>0.4020491414476805</v>
      </c>
      <c r="K2275" s="2">
        <f t="shared" si="824"/>
        <v>0.59795085855231955</v>
      </c>
      <c r="L2275" s="2">
        <f t="shared" si="824"/>
        <v>0</v>
      </c>
      <c r="M2275" s="2">
        <f t="shared" si="825"/>
        <v>-1.1102230246251565E-16</v>
      </c>
      <c r="N2275" s="57">
        <v>4238</v>
      </c>
      <c r="O2275" s="57">
        <v>6303</v>
      </c>
      <c r="Q2275" s="134"/>
      <c r="R2275" s="134"/>
      <c r="S2275" s="134"/>
      <c r="T2275" s="134"/>
      <c r="AG2275" s="7">
        <f>IF(Q2275&gt;0,RANK(Q2275,(N2275:P2275,Q2275:AE2275)),0)</f>
        <v>0</v>
      </c>
      <c r="AH2275" s="7">
        <f>IF(R2275&gt;0,RANK(R2275,(N2275:P2275,Q2275:AE2275)),0)</f>
        <v>0</v>
      </c>
      <c r="AI2275" s="7">
        <f>IF(T2275&gt;0,RANK(T2275,(N2275:P2275,Q2275:AE2275)),0)</f>
        <v>0</v>
      </c>
      <c r="AJ2275" s="7">
        <f>IF(S2275&gt;0,RANK(S2275,(N2275:P2275,Q2275:AE2275)),0)</f>
        <v>0</v>
      </c>
      <c r="AK2275" s="2">
        <f t="shared" si="826"/>
        <v>0</v>
      </c>
      <c r="AL2275" s="2">
        <f t="shared" si="826"/>
        <v>0</v>
      </c>
      <c r="AM2275" s="2">
        <f t="shared" si="827"/>
        <v>0</v>
      </c>
      <c r="AN2275" s="2">
        <f t="shared" si="828"/>
        <v>0</v>
      </c>
      <c r="AP2275" t="s">
        <v>77</v>
      </c>
      <c r="AQ2275" t="s">
        <v>1248</v>
      </c>
      <c r="AR2275">
        <v>0</v>
      </c>
      <c r="AT2275" s="97">
        <v>13</v>
      </c>
      <c r="AU2275" s="99">
        <v>77</v>
      </c>
      <c r="AV2275" s="103">
        <f t="shared" si="829"/>
        <v>13077</v>
      </c>
      <c r="AX2275" s="7" t="s">
        <v>1370</v>
      </c>
      <c r="BJ2275">
        <v>0</v>
      </c>
      <c r="BK2275">
        <v>0</v>
      </c>
    </row>
    <row r="2276" spans="1:63" hidden="1" outlineLevel="1">
      <c r="A2276" t="s">
        <v>673</v>
      </c>
      <c r="B2276" t="s">
        <v>1248</v>
      </c>
      <c r="C2276" s="1">
        <f t="shared" si="821"/>
        <v>1762</v>
      </c>
      <c r="D2276" s="7">
        <f>IF(N2276&gt;0, RANK(N2276,(N2276:P2276,Q2276:AE2276)),0)</f>
        <v>1</v>
      </c>
      <c r="E2276" s="7">
        <f>IF(O2276&gt;0,RANK(O2276,(N2276:P2276,Q2276:AE2276)),0)</f>
        <v>2</v>
      </c>
      <c r="F2276" s="7">
        <f>IF(P2276&gt;0,RANK(P2276,(N2276:P2276,Q2276:AE2276)),0)</f>
        <v>0</v>
      </c>
      <c r="G2276" s="1">
        <f t="shared" si="822"/>
        <v>296</v>
      </c>
      <c r="H2276" s="2">
        <f t="shared" si="823"/>
        <v>0.16799091940976163</v>
      </c>
      <c r="I2276" s="2"/>
      <c r="J2276" s="2">
        <f t="shared" si="824"/>
        <v>0.58399545970488087</v>
      </c>
      <c r="K2276" s="2">
        <f t="shared" si="824"/>
        <v>0.41600454029511919</v>
      </c>
      <c r="L2276" s="2">
        <f t="shared" si="824"/>
        <v>0</v>
      </c>
      <c r="M2276" s="2">
        <f t="shared" si="825"/>
        <v>-5.5511151231257827E-17</v>
      </c>
      <c r="N2276" s="57">
        <v>1029</v>
      </c>
      <c r="O2276" s="57">
        <v>733</v>
      </c>
      <c r="Q2276" s="134"/>
      <c r="R2276" s="134"/>
      <c r="S2276" s="134"/>
      <c r="T2276" s="134"/>
      <c r="AG2276" s="7">
        <f>IF(Q2276&gt;0,RANK(Q2276,(N2276:P2276,Q2276:AE2276)),0)</f>
        <v>0</v>
      </c>
      <c r="AH2276" s="7">
        <f>IF(R2276&gt;0,RANK(R2276,(N2276:P2276,Q2276:AE2276)),0)</f>
        <v>0</v>
      </c>
      <c r="AI2276" s="7">
        <f>IF(T2276&gt;0,RANK(T2276,(N2276:P2276,Q2276:AE2276)),0)</f>
        <v>0</v>
      </c>
      <c r="AJ2276" s="7">
        <f>IF(S2276&gt;0,RANK(S2276,(N2276:P2276,Q2276:AE2276)),0)</f>
        <v>0</v>
      </c>
      <c r="AK2276" s="2">
        <f t="shared" si="826"/>
        <v>0</v>
      </c>
      <c r="AL2276" s="2">
        <f t="shared" si="826"/>
        <v>0</v>
      </c>
      <c r="AM2276" s="2">
        <f t="shared" si="827"/>
        <v>0</v>
      </c>
      <c r="AN2276" s="2">
        <f t="shared" si="828"/>
        <v>0</v>
      </c>
      <c r="AP2276" t="s">
        <v>673</v>
      </c>
      <c r="AQ2276" t="s">
        <v>1248</v>
      </c>
      <c r="AR2276">
        <v>3</v>
      </c>
      <c r="AT2276" s="97">
        <v>13</v>
      </c>
      <c r="AU2276" s="99">
        <v>79</v>
      </c>
      <c r="AV2276" s="103">
        <f t="shared" si="829"/>
        <v>13079</v>
      </c>
      <c r="AX2276" s="7" t="s">
        <v>1370</v>
      </c>
      <c r="BJ2276">
        <v>0</v>
      </c>
      <c r="BK2276">
        <v>0</v>
      </c>
    </row>
    <row r="2277" spans="1:63" hidden="1" outlineLevel="1">
      <c r="A2277" t="s">
        <v>1071</v>
      </c>
      <c r="B2277" t="s">
        <v>1248</v>
      </c>
      <c r="C2277" s="1">
        <f t="shared" si="821"/>
        <v>2818</v>
      </c>
      <c r="D2277" s="7">
        <f>IF(N2277&gt;0, RANK(N2277,(N2277:P2277,Q2277:AE2277)),0)</f>
        <v>1</v>
      </c>
      <c r="E2277" s="7">
        <f>IF(O2277&gt;0,RANK(O2277,(N2277:P2277,Q2277:AE2277)),0)</f>
        <v>2</v>
      </c>
      <c r="F2277" s="7">
        <f>IF(P2277&gt;0,RANK(P2277,(N2277:P2277,Q2277:AE2277)),0)</f>
        <v>0</v>
      </c>
      <c r="G2277" s="1">
        <f t="shared" si="822"/>
        <v>474</v>
      </c>
      <c r="H2277" s="2">
        <f t="shared" si="823"/>
        <v>0.16820440028388928</v>
      </c>
      <c r="I2277" s="2"/>
      <c r="J2277" s="2">
        <f t="shared" si="824"/>
        <v>0.58410220014194469</v>
      </c>
      <c r="K2277" s="2">
        <f t="shared" si="824"/>
        <v>0.41589779985805536</v>
      </c>
      <c r="L2277" s="2">
        <f t="shared" si="824"/>
        <v>0</v>
      </c>
      <c r="M2277" s="2">
        <f t="shared" si="825"/>
        <v>-5.5511151231257827E-17</v>
      </c>
      <c r="N2277" s="57">
        <v>1646</v>
      </c>
      <c r="O2277" s="57">
        <v>1172</v>
      </c>
      <c r="Q2277" s="134"/>
      <c r="R2277" s="134"/>
      <c r="S2277" s="134"/>
      <c r="T2277" s="134"/>
      <c r="AG2277" s="7">
        <f>IF(Q2277&gt;0,RANK(Q2277,(N2277:P2277,Q2277:AE2277)),0)</f>
        <v>0</v>
      </c>
      <c r="AH2277" s="7">
        <f>IF(R2277&gt;0,RANK(R2277,(N2277:P2277,Q2277:AE2277)),0)</f>
        <v>0</v>
      </c>
      <c r="AI2277" s="7">
        <f>IF(T2277&gt;0,RANK(T2277,(N2277:P2277,Q2277:AE2277)),0)</f>
        <v>0</v>
      </c>
      <c r="AJ2277" s="7">
        <f>IF(S2277&gt;0,RANK(S2277,(N2277:P2277,Q2277:AE2277)),0)</f>
        <v>0</v>
      </c>
      <c r="AK2277" s="2">
        <f t="shared" si="826"/>
        <v>0</v>
      </c>
      <c r="AL2277" s="2">
        <f t="shared" si="826"/>
        <v>0</v>
      </c>
      <c r="AM2277" s="2">
        <f t="shared" si="827"/>
        <v>0</v>
      </c>
      <c r="AN2277" s="2">
        <f t="shared" si="828"/>
        <v>0</v>
      </c>
      <c r="AP2277" t="s">
        <v>1071</v>
      </c>
      <c r="AQ2277" t="s">
        <v>1248</v>
      </c>
      <c r="AR2277">
        <v>2</v>
      </c>
      <c r="AT2277" s="97">
        <v>13</v>
      </c>
      <c r="AU2277" s="99">
        <v>81</v>
      </c>
      <c r="AV2277" s="103">
        <f t="shared" si="829"/>
        <v>13081</v>
      </c>
      <c r="AX2277" s="7" t="s">
        <v>1370</v>
      </c>
      <c r="BJ2277">
        <v>0</v>
      </c>
      <c r="BK2277">
        <v>0</v>
      </c>
    </row>
    <row r="2278" spans="1:63" hidden="1" outlineLevel="1">
      <c r="A2278" t="s">
        <v>413</v>
      </c>
      <c r="B2278" t="s">
        <v>1248</v>
      </c>
      <c r="C2278" s="1">
        <f t="shared" si="821"/>
        <v>2135</v>
      </c>
      <c r="D2278" s="7">
        <f>IF(N2278&gt;0, RANK(N2278,(N2278:P2278,Q2278:AE2278)),0)</f>
        <v>2</v>
      </c>
      <c r="E2278" s="7">
        <f>IF(O2278&gt;0,RANK(O2278,(N2278:P2278,Q2278:AE2278)),0)</f>
        <v>1</v>
      </c>
      <c r="F2278" s="7">
        <f>IF(P2278&gt;0,RANK(P2278,(N2278:P2278,Q2278:AE2278)),0)</f>
        <v>0</v>
      </c>
      <c r="G2278" s="1">
        <f t="shared" si="822"/>
        <v>979</v>
      </c>
      <c r="H2278" s="2">
        <f t="shared" si="823"/>
        <v>0.45854800936768148</v>
      </c>
      <c r="I2278" s="2"/>
      <c r="J2278" s="2">
        <f t="shared" si="824"/>
        <v>0.27072599531615926</v>
      </c>
      <c r="K2278" s="2">
        <f t="shared" si="824"/>
        <v>0.72927400468384074</v>
      </c>
      <c r="L2278" s="2">
        <f t="shared" si="824"/>
        <v>0</v>
      </c>
      <c r="M2278" s="2">
        <f t="shared" si="825"/>
        <v>0</v>
      </c>
      <c r="N2278" s="57">
        <v>578</v>
      </c>
      <c r="O2278" s="57">
        <v>1557</v>
      </c>
      <c r="Q2278" s="134"/>
      <c r="R2278" s="134"/>
      <c r="S2278" s="134"/>
      <c r="T2278" s="134"/>
      <c r="AG2278" s="7">
        <f>IF(Q2278&gt;0,RANK(Q2278,(N2278:P2278,Q2278:AE2278)),0)</f>
        <v>0</v>
      </c>
      <c r="AH2278" s="7">
        <f>IF(R2278&gt;0,RANK(R2278,(N2278:P2278,Q2278:AE2278)),0)</f>
        <v>0</v>
      </c>
      <c r="AI2278" s="7">
        <f>IF(T2278&gt;0,RANK(T2278,(N2278:P2278,Q2278:AE2278)),0)</f>
        <v>0</v>
      </c>
      <c r="AJ2278" s="7">
        <f>IF(S2278&gt;0,RANK(S2278,(N2278:P2278,Q2278:AE2278)),0)</f>
        <v>0</v>
      </c>
      <c r="AK2278" s="2">
        <f t="shared" si="826"/>
        <v>0</v>
      </c>
      <c r="AL2278" s="2">
        <f t="shared" si="826"/>
        <v>0</v>
      </c>
      <c r="AM2278" s="2">
        <f t="shared" si="827"/>
        <v>0</v>
      </c>
      <c r="AN2278" s="2">
        <f t="shared" si="828"/>
        <v>0</v>
      </c>
      <c r="AP2278" t="s">
        <v>413</v>
      </c>
      <c r="AQ2278" t="s">
        <v>1248</v>
      </c>
      <c r="AR2278">
        <v>10</v>
      </c>
      <c r="AT2278" s="97">
        <v>13</v>
      </c>
      <c r="AU2278" s="99">
        <v>83</v>
      </c>
      <c r="AV2278" s="103">
        <f t="shared" si="829"/>
        <v>13083</v>
      </c>
      <c r="AX2278" s="7" t="s">
        <v>1370</v>
      </c>
      <c r="BJ2278">
        <v>0</v>
      </c>
      <c r="BK2278">
        <v>0</v>
      </c>
    </row>
    <row r="2279" spans="1:63" hidden="1" outlineLevel="1">
      <c r="A2279" t="s">
        <v>937</v>
      </c>
      <c r="B2279" t="s">
        <v>1248</v>
      </c>
      <c r="C2279" s="1">
        <f t="shared" si="821"/>
        <v>1748</v>
      </c>
      <c r="D2279" s="7">
        <f>IF(N2279&gt;0, RANK(N2279,(N2279:P2279,Q2279:AE2279)),0)</f>
        <v>2</v>
      </c>
      <c r="E2279" s="7">
        <f>IF(O2279&gt;0,RANK(O2279,(N2279:P2279,Q2279:AE2279)),0)</f>
        <v>1</v>
      </c>
      <c r="F2279" s="7">
        <f>IF(P2279&gt;0,RANK(P2279,(N2279:P2279,Q2279:AE2279)),0)</f>
        <v>0</v>
      </c>
      <c r="G2279" s="1">
        <f t="shared" si="822"/>
        <v>206</v>
      </c>
      <c r="H2279" s="2">
        <f t="shared" si="823"/>
        <v>0.11784897025171624</v>
      </c>
      <c r="I2279" s="2"/>
      <c r="J2279" s="2">
        <f t="shared" si="824"/>
        <v>0.44107551487414187</v>
      </c>
      <c r="K2279" s="2">
        <f t="shared" si="824"/>
        <v>0.55892448512585813</v>
      </c>
      <c r="L2279" s="2">
        <f t="shared" si="824"/>
        <v>0</v>
      </c>
      <c r="M2279" s="2">
        <f t="shared" si="825"/>
        <v>0</v>
      </c>
      <c r="N2279" s="57">
        <v>771</v>
      </c>
      <c r="O2279" s="57">
        <v>977</v>
      </c>
      <c r="Q2279" s="134"/>
      <c r="R2279" s="134"/>
      <c r="S2279" s="134"/>
      <c r="T2279" s="134"/>
      <c r="AG2279" s="7">
        <f>IF(Q2279&gt;0,RANK(Q2279,(N2279:P2279,Q2279:AE2279)),0)</f>
        <v>0</v>
      </c>
      <c r="AH2279" s="7">
        <f>IF(R2279&gt;0,RANK(R2279,(N2279:P2279,Q2279:AE2279)),0)</f>
        <v>0</v>
      </c>
      <c r="AI2279" s="7">
        <f>IF(T2279&gt;0,RANK(T2279,(N2279:P2279,Q2279:AE2279)),0)</f>
        <v>0</v>
      </c>
      <c r="AJ2279" s="7">
        <f>IF(S2279&gt;0,RANK(S2279,(N2279:P2279,Q2279:AE2279)),0)</f>
        <v>0</v>
      </c>
      <c r="AK2279" s="2">
        <f t="shared" si="826"/>
        <v>0</v>
      </c>
      <c r="AL2279" s="2">
        <f t="shared" si="826"/>
        <v>0</v>
      </c>
      <c r="AM2279" s="2">
        <f t="shared" si="827"/>
        <v>0</v>
      </c>
      <c r="AN2279" s="2">
        <f t="shared" si="828"/>
        <v>0</v>
      </c>
      <c r="AP2279" t="s">
        <v>937</v>
      </c>
      <c r="AQ2279" t="s">
        <v>1248</v>
      </c>
      <c r="AR2279">
        <v>10</v>
      </c>
      <c r="AT2279" s="97">
        <v>13</v>
      </c>
      <c r="AU2279" s="99">
        <v>85</v>
      </c>
      <c r="AV2279" s="103">
        <f t="shared" si="829"/>
        <v>13085</v>
      </c>
      <c r="AX2279" s="7" t="s">
        <v>1370</v>
      </c>
      <c r="BJ2279">
        <v>0</v>
      </c>
      <c r="BK2279">
        <v>0</v>
      </c>
    </row>
    <row r="2280" spans="1:63" hidden="1" outlineLevel="1">
      <c r="A2280" t="s">
        <v>2077</v>
      </c>
      <c r="B2280" t="s">
        <v>1248</v>
      </c>
      <c r="C2280" s="1">
        <f t="shared" si="821"/>
        <v>3824</v>
      </c>
      <c r="D2280" s="7">
        <f>IF(N2280&gt;0, RANK(N2280,(N2280:P2280,Q2280:AE2280)),0)</f>
        <v>1</v>
      </c>
      <c r="E2280" s="7">
        <f>IF(O2280&gt;0,RANK(O2280,(N2280:P2280,Q2280:AE2280)),0)</f>
        <v>2</v>
      </c>
      <c r="F2280" s="7">
        <f>IF(P2280&gt;0,RANK(P2280,(N2280:P2280,Q2280:AE2280)),0)</f>
        <v>0</v>
      </c>
      <c r="G2280" s="1">
        <f t="shared" si="822"/>
        <v>18</v>
      </c>
      <c r="H2280" s="2">
        <f t="shared" si="823"/>
        <v>4.7071129707112972E-3</v>
      </c>
      <c r="I2280" s="2"/>
      <c r="J2280" s="2">
        <f t="shared" si="824"/>
        <v>0.50235355648535562</v>
      </c>
      <c r="K2280" s="2">
        <f t="shared" si="824"/>
        <v>0.49764644351464438</v>
      </c>
      <c r="L2280" s="2">
        <f t="shared" si="824"/>
        <v>0</v>
      </c>
      <c r="M2280" s="2">
        <f t="shared" si="825"/>
        <v>0</v>
      </c>
      <c r="N2280" s="57">
        <v>1921</v>
      </c>
      <c r="O2280" s="57">
        <v>1903</v>
      </c>
      <c r="Q2280" s="134"/>
      <c r="R2280" s="134"/>
      <c r="S2280" s="134"/>
      <c r="T2280" s="134"/>
      <c r="AG2280" s="7">
        <f>IF(Q2280&gt;0,RANK(Q2280,(N2280:P2280,Q2280:AE2280)),0)</f>
        <v>0</v>
      </c>
      <c r="AH2280" s="7">
        <f>IF(R2280&gt;0,RANK(R2280,(N2280:P2280,Q2280:AE2280)),0)</f>
        <v>0</v>
      </c>
      <c r="AI2280" s="7">
        <f>IF(T2280&gt;0,RANK(T2280,(N2280:P2280,Q2280:AE2280)),0)</f>
        <v>0</v>
      </c>
      <c r="AJ2280" s="7">
        <f>IF(S2280&gt;0,RANK(S2280,(N2280:P2280,Q2280:AE2280)),0)</f>
        <v>0</v>
      </c>
      <c r="AK2280" s="2">
        <f t="shared" si="826"/>
        <v>0</v>
      </c>
      <c r="AL2280" s="2">
        <f t="shared" si="826"/>
        <v>0</v>
      </c>
      <c r="AM2280" s="2">
        <f t="shared" si="827"/>
        <v>0</v>
      </c>
      <c r="AN2280" s="2">
        <f t="shared" si="828"/>
        <v>0</v>
      </c>
      <c r="AP2280" t="s">
        <v>2077</v>
      </c>
      <c r="AQ2280" t="s">
        <v>1248</v>
      </c>
      <c r="AR2280">
        <v>2</v>
      </c>
      <c r="AT2280" s="97">
        <v>13</v>
      </c>
      <c r="AU2280" s="99">
        <v>87</v>
      </c>
      <c r="AV2280" s="103">
        <f t="shared" si="829"/>
        <v>13087</v>
      </c>
      <c r="AX2280" s="7" t="s">
        <v>1370</v>
      </c>
      <c r="BJ2280">
        <v>0</v>
      </c>
      <c r="BK2280">
        <v>0</v>
      </c>
    </row>
    <row r="2281" spans="1:63" hidden="1" outlineLevel="1">
      <c r="A2281" t="s">
        <v>2296</v>
      </c>
      <c r="B2281" t="s">
        <v>1248</v>
      </c>
      <c r="C2281" s="1">
        <f t="shared" si="821"/>
        <v>124015</v>
      </c>
      <c r="D2281" s="7">
        <f>IF(N2281&gt;0, RANK(N2281,(N2281:P2281,Q2281:AE2281)),0)</f>
        <v>1</v>
      </c>
      <c r="E2281" s="7">
        <f>IF(O2281&gt;0,RANK(O2281,(N2281:P2281,Q2281:AE2281)),0)</f>
        <v>2</v>
      </c>
      <c r="F2281" s="7">
        <f>IF(P2281&gt;0,RANK(P2281,(N2281:P2281,Q2281:AE2281)),0)</f>
        <v>0</v>
      </c>
      <c r="G2281" s="1">
        <f t="shared" si="822"/>
        <v>28611</v>
      </c>
      <c r="H2281" s="2">
        <f t="shared" si="823"/>
        <v>0.2307059629883482</v>
      </c>
      <c r="I2281" s="2"/>
      <c r="J2281" s="2">
        <f t="shared" si="824"/>
        <v>0.61535298149417406</v>
      </c>
      <c r="K2281" s="2">
        <f t="shared" si="824"/>
        <v>0.38464701850582589</v>
      </c>
      <c r="L2281" s="2">
        <f t="shared" si="824"/>
        <v>0</v>
      </c>
      <c r="M2281" s="2">
        <f t="shared" si="825"/>
        <v>5.5511151231257827E-17</v>
      </c>
      <c r="N2281" s="57">
        <v>76313</v>
      </c>
      <c r="O2281" s="57">
        <v>47702</v>
      </c>
      <c r="Q2281" s="134"/>
      <c r="R2281" s="134"/>
      <c r="S2281" s="134"/>
      <c r="T2281" s="134"/>
      <c r="AG2281" s="7">
        <f>IF(Q2281&gt;0,RANK(Q2281,(N2281:P2281,Q2281:AE2281)),0)</f>
        <v>0</v>
      </c>
      <c r="AH2281" s="7">
        <f>IF(R2281&gt;0,RANK(R2281,(N2281:P2281,Q2281:AE2281)),0)</f>
        <v>0</v>
      </c>
      <c r="AI2281" s="7">
        <f>IF(T2281&gt;0,RANK(T2281,(N2281:P2281,Q2281:AE2281)),0)</f>
        <v>0</v>
      </c>
      <c r="AJ2281" s="7">
        <f>IF(S2281&gt;0,RANK(S2281,(N2281:P2281,Q2281:AE2281)),0)</f>
        <v>0</v>
      </c>
      <c r="AK2281" s="2">
        <f t="shared" si="826"/>
        <v>0</v>
      </c>
      <c r="AL2281" s="2">
        <f t="shared" si="826"/>
        <v>0</v>
      </c>
      <c r="AM2281" s="2">
        <f t="shared" si="827"/>
        <v>0</v>
      </c>
      <c r="AN2281" s="2">
        <f t="shared" si="828"/>
        <v>0</v>
      </c>
      <c r="AP2281" t="s">
        <v>2296</v>
      </c>
      <c r="AQ2281" t="s">
        <v>1248</v>
      </c>
      <c r="AR2281">
        <v>0</v>
      </c>
      <c r="AT2281" s="97">
        <v>13</v>
      </c>
      <c r="AU2281" s="99">
        <v>89</v>
      </c>
      <c r="AV2281" s="103">
        <f t="shared" si="829"/>
        <v>13089</v>
      </c>
      <c r="AX2281" s="7" t="s">
        <v>1370</v>
      </c>
      <c r="BJ2281">
        <v>4</v>
      </c>
      <c r="BK2281">
        <v>0</v>
      </c>
    </row>
    <row r="2282" spans="1:63" hidden="1" outlineLevel="1">
      <c r="A2282" t="s">
        <v>240</v>
      </c>
      <c r="B2282" t="s">
        <v>1248</v>
      </c>
      <c r="C2282" s="1">
        <f t="shared" si="821"/>
        <v>3078</v>
      </c>
      <c r="D2282" s="7">
        <f>IF(N2282&gt;0, RANK(N2282,(N2282:P2282,Q2282:AE2282)),0)</f>
        <v>1</v>
      </c>
      <c r="E2282" s="7">
        <f>IF(O2282&gt;0,RANK(O2282,(N2282:P2282,Q2282:AE2282)),0)</f>
        <v>2</v>
      </c>
      <c r="F2282" s="7">
        <f>IF(P2282&gt;0,RANK(P2282,(N2282:P2282,Q2282:AE2282)),0)</f>
        <v>0</v>
      </c>
      <c r="G2282" s="1">
        <f t="shared" si="822"/>
        <v>458</v>
      </c>
      <c r="H2282" s="2">
        <f t="shared" si="823"/>
        <v>0.14879792072774528</v>
      </c>
      <c r="I2282" s="2"/>
      <c r="J2282" s="2">
        <f t="shared" si="824"/>
        <v>0.57439896036387261</v>
      </c>
      <c r="K2282" s="2">
        <f t="shared" si="824"/>
        <v>0.42560103963612733</v>
      </c>
      <c r="L2282" s="2">
        <f t="shared" si="824"/>
        <v>0</v>
      </c>
      <c r="M2282" s="2">
        <f t="shared" si="825"/>
        <v>5.5511151231257827E-17</v>
      </c>
      <c r="N2282" s="57">
        <v>1768</v>
      </c>
      <c r="O2282" s="57">
        <v>1310</v>
      </c>
      <c r="Q2282" s="134"/>
      <c r="R2282" s="134"/>
      <c r="S2282" s="134"/>
      <c r="T2282" s="134"/>
      <c r="AG2282" s="7">
        <f>IF(Q2282&gt;0,RANK(Q2282,(N2282:P2282,Q2282:AE2282)),0)</f>
        <v>0</v>
      </c>
      <c r="AH2282" s="7">
        <f>IF(R2282&gt;0,RANK(R2282,(N2282:P2282,Q2282:AE2282)),0)</f>
        <v>0</v>
      </c>
      <c r="AI2282" s="7">
        <f>IF(T2282&gt;0,RANK(T2282,(N2282:P2282,Q2282:AE2282)),0)</f>
        <v>0</v>
      </c>
      <c r="AJ2282" s="7">
        <f>IF(S2282&gt;0,RANK(S2282,(N2282:P2282,Q2282:AE2282)),0)</f>
        <v>0</v>
      </c>
      <c r="AK2282" s="2">
        <f t="shared" si="826"/>
        <v>0</v>
      </c>
      <c r="AL2282" s="2">
        <f t="shared" si="826"/>
        <v>0</v>
      </c>
      <c r="AM2282" s="2">
        <f t="shared" si="827"/>
        <v>0</v>
      </c>
      <c r="AN2282" s="2">
        <f t="shared" si="828"/>
        <v>0</v>
      </c>
      <c r="AP2282" t="s">
        <v>240</v>
      </c>
      <c r="AQ2282" t="s">
        <v>1248</v>
      </c>
      <c r="AR2282">
        <v>3</v>
      </c>
      <c r="AT2282" s="97">
        <v>13</v>
      </c>
      <c r="AU2282" s="99">
        <v>91</v>
      </c>
      <c r="AV2282" s="103">
        <f t="shared" si="829"/>
        <v>13091</v>
      </c>
      <c r="AX2282" s="7" t="s">
        <v>1370</v>
      </c>
      <c r="BJ2282">
        <v>0</v>
      </c>
      <c r="BK2282">
        <v>0</v>
      </c>
    </row>
    <row r="2283" spans="1:63" hidden="1" outlineLevel="1">
      <c r="A2283" t="s">
        <v>822</v>
      </c>
      <c r="B2283" t="s">
        <v>1248</v>
      </c>
      <c r="C2283" s="1">
        <f t="shared" si="821"/>
        <v>2261</v>
      </c>
      <c r="D2283" s="7">
        <f>IF(N2283&gt;0, RANK(N2283,(N2283:P2283,Q2283:AE2283)),0)</f>
        <v>1</v>
      </c>
      <c r="E2283" s="7">
        <f>IF(O2283&gt;0,RANK(O2283,(N2283:P2283,Q2283:AE2283)),0)</f>
        <v>2</v>
      </c>
      <c r="F2283" s="7">
        <f>IF(P2283&gt;0,RANK(P2283,(N2283:P2283,Q2283:AE2283)),0)</f>
        <v>0</v>
      </c>
      <c r="G2283" s="1">
        <f t="shared" si="822"/>
        <v>1163</v>
      </c>
      <c r="H2283" s="2">
        <f t="shared" si="823"/>
        <v>0.51437417072091995</v>
      </c>
      <c r="I2283" s="2"/>
      <c r="J2283" s="2">
        <f t="shared" si="824"/>
        <v>0.75718708536045998</v>
      </c>
      <c r="K2283" s="2">
        <f t="shared" si="824"/>
        <v>0.24281291463954002</v>
      </c>
      <c r="L2283" s="2">
        <f t="shared" si="824"/>
        <v>0</v>
      </c>
      <c r="M2283" s="2">
        <f t="shared" si="825"/>
        <v>0</v>
      </c>
      <c r="N2283" s="57">
        <v>1712</v>
      </c>
      <c r="O2283" s="57">
        <v>549</v>
      </c>
      <c r="Q2283" s="134"/>
      <c r="R2283" s="134"/>
      <c r="S2283" s="134"/>
      <c r="T2283" s="134"/>
      <c r="AG2283" s="7">
        <f>IF(Q2283&gt;0,RANK(Q2283,(N2283:P2283,Q2283:AE2283)),0)</f>
        <v>0</v>
      </c>
      <c r="AH2283" s="7">
        <f>IF(R2283&gt;0,RANK(R2283,(N2283:P2283,Q2283:AE2283)),0)</f>
        <v>0</v>
      </c>
      <c r="AI2283" s="7">
        <f>IF(T2283&gt;0,RANK(T2283,(N2283:P2283,Q2283:AE2283)),0)</f>
        <v>0</v>
      </c>
      <c r="AJ2283" s="7">
        <f>IF(S2283&gt;0,RANK(S2283,(N2283:P2283,Q2283:AE2283)),0)</f>
        <v>0</v>
      </c>
      <c r="AK2283" s="2">
        <f t="shared" si="826"/>
        <v>0</v>
      </c>
      <c r="AL2283" s="2">
        <f t="shared" si="826"/>
        <v>0</v>
      </c>
      <c r="AM2283" s="2">
        <f t="shared" si="827"/>
        <v>0</v>
      </c>
      <c r="AN2283" s="2">
        <f t="shared" si="828"/>
        <v>0</v>
      </c>
      <c r="AP2283" t="s">
        <v>822</v>
      </c>
      <c r="AQ2283" t="s">
        <v>1248</v>
      </c>
      <c r="AR2283">
        <v>3</v>
      </c>
      <c r="AT2283" s="97">
        <v>13</v>
      </c>
      <c r="AU2283" s="99">
        <v>93</v>
      </c>
      <c r="AV2283" s="103">
        <f t="shared" si="829"/>
        <v>13093</v>
      </c>
      <c r="AX2283" s="7" t="s">
        <v>1370</v>
      </c>
      <c r="BJ2283">
        <v>0</v>
      </c>
      <c r="BK2283">
        <v>0</v>
      </c>
    </row>
    <row r="2284" spans="1:63" hidden="1" outlineLevel="1">
      <c r="A2284" t="s">
        <v>1934</v>
      </c>
      <c r="B2284" t="s">
        <v>1248</v>
      </c>
      <c r="C2284" s="1">
        <f t="shared" si="821"/>
        <v>19347</v>
      </c>
      <c r="D2284" s="7">
        <f>IF(N2284&gt;0, RANK(N2284,(N2284:P2284,Q2284:AE2284)),0)</f>
        <v>1</v>
      </c>
      <c r="E2284" s="7">
        <f>IF(O2284&gt;0,RANK(O2284,(N2284:P2284,Q2284:AE2284)),0)</f>
        <v>2</v>
      </c>
      <c r="F2284" s="7">
        <f>IF(P2284&gt;0,RANK(P2284,(N2284:P2284,Q2284:AE2284)),0)</f>
        <v>0</v>
      </c>
      <c r="G2284" s="1">
        <f t="shared" si="822"/>
        <v>2027</v>
      </c>
      <c r="H2284" s="2">
        <f t="shared" si="823"/>
        <v>0.10477076549335815</v>
      </c>
      <c r="I2284" s="2"/>
      <c r="J2284" s="2">
        <f t="shared" si="824"/>
        <v>0.55238538274667903</v>
      </c>
      <c r="K2284" s="2">
        <f t="shared" si="824"/>
        <v>0.44761461725332091</v>
      </c>
      <c r="L2284" s="2">
        <f t="shared" si="824"/>
        <v>0</v>
      </c>
      <c r="M2284" s="2">
        <f t="shared" si="825"/>
        <v>5.5511151231257827E-17</v>
      </c>
      <c r="N2284" s="57">
        <v>10687</v>
      </c>
      <c r="O2284" s="57">
        <v>8660</v>
      </c>
      <c r="Q2284" s="134"/>
      <c r="R2284" s="134"/>
      <c r="S2284" s="134"/>
      <c r="T2284" s="134"/>
      <c r="AG2284" s="7">
        <f>IF(Q2284&gt;0,RANK(Q2284,(N2284:P2284,Q2284:AE2284)),0)</f>
        <v>0</v>
      </c>
      <c r="AH2284" s="7">
        <f>IF(R2284&gt;0,RANK(R2284,(N2284:P2284,Q2284:AE2284)),0)</f>
        <v>0</v>
      </c>
      <c r="AI2284" s="7">
        <f>IF(T2284&gt;0,RANK(T2284,(N2284:P2284,Q2284:AE2284)),0)</f>
        <v>0</v>
      </c>
      <c r="AJ2284" s="7">
        <f>IF(S2284&gt;0,RANK(S2284,(N2284:P2284,Q2284:AE2284)),0)</f>
        <v>0</v>
      </c>
      <c r="AK2284" s="2">
        <f t="shared" si="826"/>
        <v>0</v>
      </c>
      <c r="AL2284" s="2">
        <f t="shared" si="826"/>
        <v>0</v>
      </c>
      <c r="AM2284" s="2">
        <f t="shared" si="827"/>
        <v>0</v>
      </c>
      <c r="AN2284" s="2">
        <f t="shared" si="828"/>
        <v>0</v>
      </c>
      <c r="AP2284" t="s">
        <v>1934</v>
      </c>
      <c r="AQ2284" t="s">
        <v>1248</v>
      </c>
      <c r="AR2284">
        <v>2</v>
      </c>
      <c r="AT2284" s="97">
        <v>13</v>
      </c>
      <c r="AU2284" s="99">
        <v>95</v>
      </c>
      <c r="AV2284" s="103">
        <f t="shared" si="829"/>
        <v>13095</v>
      </c>
      <c r="AX2284" s="7" t="s">
        <v>1370</v>
      </c>
      <c r="BJ2284">
        <v>0</v>
      </c>
      <c r="BK2284">
        <v>0</v>
      </c>
    </row>
    <row r="2285" spans="1:63" hidden="1" outlineLevel="1">
      <c r="A2285" t="s">
        <v>2236</v>
      </c>
      <c r="B2285" t="s">
        <v>1248</v>
      </c>
      <c r="C2285" s="1">
        <f t="shared" si="821"/>
        <v>12334</v>
      </c>
      <c r="D2285" s="7">
        <f>IF(N2285&gt;0, RANK(N2285,(N2285:P2285,Q2285:AE2285)),0)</f>
        <v>2</v>
      </c>
      <c r="E2285" s="7">
        <f>IF(O2285&gt;0,RANK(O2285,(N2285:P2285,Q2285:AE2285)),0)</f>
        <v>1</v>
      </c>
      <c r="F2285" s="7">
        <f>IF(P2285&gt;0,RANK(P2285,(N2285:P2285,Q2285:AE2285)),0)</f>
        <v>0</v>
      </c>
      <c r="G2285" s="1">
        <f t="shared" si="822"/>
        <v>1924</v>
      </c>
      <c r="H2285" s="2">
        <f t="shared" si="823"/>
        <v>0.1559915680233501</v>
      </c>
      <c r="I2285" s="2"/>
      <c r="J2285" s="2">
        <f t="shared" si="824"/>
        <v>0.42200421598832494</v>
      </c>
      <c r="K2285" s="2">
        <f t="shared" si="824"/>
        <v>0.57799578401167506</v>
      </c>
      <c r="L2285" s="2">
        <f t="shared" si="824"/>
        <v>0</v>
      </c>
      <c r="M2285" s="2">
        <f t="shared" si="825"/>
        <v>0</v>
      </c>
      <c r="N2285" s="57">
        <v>5205</v>
      </c>
      <c r="O2285" s="57">
        <v>7129</v>
      </c>
      <c r="Q2285" s="134"/>
      <c r="R2285" s="134"/>
      <c r="S2285" s="134"/>
      <c r="T2285" s="134"/>
      <c r="AG2285" s="7">
        <f>IF(Q2285&gt;0,RANK(Q2285,(N2285:P2285,Q2285:AE2285)),0)</f>
        <v>0</v>
      </c>
      <c r="AH2285" s="7">
        <f>IF(R2285&gt;0,RANK(R2285,(N2285:P2285,Q2285:AE2285)),0)</f>
        <v>0</v>
      </c>
      <c r="AI2285" s="7">
        <f>IF(T2285&gt;0,RANK(T2285,(N2285:P2285,Q2285:AE2285)),0)</f>
        <v>0</v>
      </c>
      <c r="AJ2285" s="7">
        <f>IF(S2285&gt;0,RANK(S2285,(N2285:P2285,Q2285:AE2285)),0)</f>
        <v>0</v>
      </c>
      <c r="AK2285" s="2">
        <f t="shared" si="826"/>
        <v>0</v>
      </c>
      <c r="AL2285" s="2">
        <f t="shared" si="826"/>
        <v>0</v>
      </c>
      <c r="AM2285" s="2">
        <f t="shared" si="827"/>
        <v>0</v>
      </c>
      <c r="AN2285" s="2">
        <f t="shared" si="828"/>
        <v>0</v>
      </c>
      <c r="AP2285" t="s">
        <v>2236</v>
      </c>
      <c r="AQ2285" t="s">
        <v>1248</v>
      </c>
      <c r="AR2285">
        <v>0</v>
      </c>
      <c r="AT2285" s="97">
        <v>13</v>
      </c>
      <c r="AU2285" s="99">
        <v>97</v>
      </c>
      <c r="AV2285" s="103">
        <f t="shared" si="829"/>
        <v>13097</v>
      </c>
      <c r="AX2285" s="7" t="s">
        <v>1370</v>
      </c>
      <c r="BJ2285">
        <v>0</v>
      </c>
      <c r="BK2285">
        <v>0</v>
      </c>
    </row>
    <row r="2286" spans="1:63" hidden="1" outlineLevel="1">
      <c r="A2286" t="s">
        <v>724</v>
      </c>
      <c r="B2286" t="s">
        <v>1248</v>
      </c>
      <c r="C2286" s="1">
        <f t="shared" si="821"/>
        <v>1900</v>
      </c>
      <c r="D2286" s="7">
        <f>IF(N2286&gt;0, RANK(N2286,(N2286:P2286,Q2286:AE2286)),0)</f>
        <v>1</v>
      </c>
      <c r="E2286" s="7">
        <f>IF(O2286&gt;0,RANK(O2286,(N2286:P2286,Q2286:AE2286)),0)</f>
        <v>2</v>
      </c>
      <c r="F2286" s="7">
        <f>IF(P2286&gt;0,RANK(P2286,(N2286:P2286,Q2286:AE2286)),0)</f>
        <v>0</v>
      </c>
      <c r="G2286" s="1">
        <f t="shared" si="822"/>
        <v>728</v>
      </c>
      <c r="H2286" s="2">
        <f t="shared" si="823"/>
        <v>0.38315789473684209</v>
      </c>
      <c r="I2286" s="2"/>
      <c r="J2286" s="2">
        <f t="shared" si="824"/>
        <v>0.69157894736842107</v>
      </c>
      <c r="K2286" s="2">
        <f t="shared" si="824"/>
        <v>0.30842105263157893</v>
      </c>
      <c r="L2286" s="2">
        <f t="shared" si="824"/>
        <v>0</v>
      </c>
      <c r="M2286" s="2">
        <f t="shared" si="825"/>
        <v>0</v>
      </c>
      <c r="N2286" s="57">
        <v>1314</v>
      </c>
      <c r="O2286" s="57">
        <v>586</v>
      </c>
      <c r="Q2286" s="134"/>
      <c r="R2286" s="134"/>
      <c r="S2286" s="134"/>
      <c r="T2286" s="134"/>
      <c r="AG2286" s="7">
        <f>IF(Q2286&gt;0,RANK(Q2286,(N2286:P2286,Q2286:AE2286)),0)</f>
        <v>0</v>
      </c>
      <c r="AH2286" s="7">
        <f>IF(R2286&gt;0,RANK(R2286,(N2286:P2286,Q2286:AE2286)),0)</f>
        <v>0</v>
      </c>
      <c r="AI2286" s="7">
        <f>IF(T2286&gt;0,RANK(T2286,(N2286:P2286,Q2286:AE2286)),0)</f>
        <v>0</v>
      </c>
      <c r="AJ2286" s="7">
        <f>IF(S2286&gt;0,RANK(S2286,(N2286:P2286,Q2286:AE2286)),0)</f>
        <v>0</v>
      </c>
      <c r="AK2286" s="2">
        <f t="shared" si="826"/>
        <v>0</v>
      </c>
      <c r="AL2286" s="2">
        <f t="shared" si="826"/>
        <v>0</v>
      </c>
      <c r="AM2286" s="2">
        <f t="shared" si="827"/>
        <v>0</v>
      </c>
      <c r="AN2286" s="2">
        <f t="shared" si="828"/>
        <v>0</v>
      </c>
      <c r="AP2286" t="s">
        <v>724</v>
      </c>
      <c r="AQ2286" t="s">
        <v>1248</v>
      </c>
      <c r="AR2286">
        <v>2</v>
      </c>
      <c r="AT2286" s="97">
        <v>13</v>
      </c>
      <c r="AU2286" s="99">
        <v>99</v>
      </c>
      <c r="AV2286" s="103">
        <f t="shared" si="829"/>
        <v>13099</v>
      </c>
      <c r="AX2286" s="7" t="s">
        <v>1370</v>
      </c>
      <c r="BJ2286">
        <v>0</v>
      </c>
      <c r="BK2286">
        <v>0</v>
      </c>
    </row>
    <row r="2287" spans="1:63" hidden="1" outlineLevel="1">
      <c r="A2287" t="s">
        <v>479</v>
      </c>
      <c r="B2287" t="s">
        <v>1248</v>
      </c>
      <c r="C2287" s="1">
        <f t="shared" si="821"/>
        <v>312</v>
      </c>
      <c r="D2287" s="7">
        <f>IF(N2287&gt;0, RANK(N2287,(N2287:P2287,Q2287:AE2287)),0)</f>
        <v>2</v>
      </c>
      <c r="E2287" s="7">
        <f>IF(O2287&gt;0,RANK(O2287,(N2287:P2287,Q2287:AE2287)),0)</f>
        <v>1</v>
      </c>
      <c r="F2287" s="7">
        <f>IF(P2287&gt;0,RANK(P2287,(N2287:P2287,Q2287:AE2287)),0)</f>
        <v>0</v>
      </c>
      <c r="G2287" s="1">
        <f t="shared" si="822"/>
        <v>4</v>
      </c>
      <c r="H2287" s="2">
        <f t="shared" si="823"/>
        <v>1.282051282051282E-2</v>
      </c>
      <c r="I2287" s="2"/>
      <c r="J2287" s="2">
        <f t="shared" si="824"/>
        <v>0.49358974358974361</v>
      </c>
      <c r="K2287" s="2">
        <f t="shared" si="824"/>
        <v>0.50641025641025639</v>
      </c>
      <c r="L2287" s="2">
        <f t="shared" si="824"/>
        <v>0</v>
      </c>
      <c r="M2287" s="2">
        <f t="shared" si="825"/>
        <v>0</v>
      </c>
      <c r="N2287" s="57">
        <v>154</v>
      </c>
      <c r="O2287" s="57">
        <v>158</v>
      </c>
      <c r="Q2287" s="134"/>
      <c r="R2287" s="134"/>
      <c r="S2287" s="134"/>
      <c r="T2287" s="134"/>
      <c r="AG2287" s="7">
        <f>IF(Q2287&gt;0,RANK(Q2287,(N2287:P2287,Q2287:AE2287)),0)</f>
        <v>0</v>
      </c>
      <c r="AH2287" s="7">
        <f>IF(R2287&gt;0,RANK(R2287,(N2287:P2287,Q2287:AE2287)),0)</f>
        <v>0</v>
      </c>
      <c r="AI2287" s="7">
        <f>IF(T2287&gt;0,RANK(T2287,(N2287:P2287,Q2287:AE2287)),0)</f>
        <v>0</v>
      </c>
      <c r="AJ2287" s="7">
        <f>IF(S2287&gt;0,RANK(S2287,(N2287:P2287,Q2287:AE2287)),0)</f>
        <v>0</v>
      </c>
      <c r="AK2287" s="2">
        <f t="shared" si="826"/>
        <v>0</v>
      </c>
      <c r="AL2287" s="2">
        <f t="shared" si="826"/>
        <v>0</v>
      </c>
      <c r="AM2287" s="2">
        <f t="shared" si="827"/>
        <v>0</v>
      </c>
      <c r="AN2287" s="2">
        <f t="shared" si="828"/>
        <v>0</v>
      </c>
      <c r="AP2287" t="s">
        <v>479</v>
      </c>
      <c r="AQ2287" t="s">
        <v>1248</v>
      </c>
      <c r="AR2287">
        <v>1</v>
      </c>
      <c r="AT2287" s="97">
        <v>13</v>
      </c>
      <c r="AU2287" s="99">
        <v>101</v>
      </c>
      <c r="AV2287" s="103">
        <f t="shared" si="829"/>
        <v>13101</v>
      </c>
      <c r="AX2287" s="7" t="s">
        <v>1370</v>
      </c>
      <c r="BJ2287">
        <v>0</v>
      </c>
      <c r="BK2287">
        <v>0</v>
      </c>
    </row>
    <row r="2288" spans="1:63" hidden="1" outlineLevel="1">
      <c r="A2288" t="s">
        <v>16</v>
      </c>
      <c r="B2288" t="s">
        <v>1248</v>
      </c>
      <c r="C2288" s="1">
        <f t="shared" si="821"/>
        <v>4146</v>
      </c>
      <c r="D2288" s="7">
        <f>IF(N2288&gt;0, RANK(N2288,(N2288:P2288,Q2288:AE2288)),0)</f>
        <v>2</v>
      </c>
      <c r="E2288" s="7">
        <f>IF(O2288&gt;0,RANK(O2288,(N2288:P2288,Q2288:AE2288)),0)</f>
        <v>1</v>
      </c>
      <c r="F2288" s="7">
        <f>IF(P2288&gt;0,RANK(P2288,(N2288:P2288,Q2288:AE2288)),0)</f>
        <v>0</v>
      </c>
      <c r="G2288" s="1">
        <f t="shared" si="822"/>
        <v>800</v>
      </c>
      <c r="H2288" s="2">
        <f t="shared" si="823"/>
        <v>0.19295706705258081</v>
      </c>
      <c r="I2288" s="2"/>
      <c r="J2288" s="2">
        <f t="shared" si="824"/>
        <v>0.40352146647370962</v>
      </c>
      <c r="K2288" s="2">
        <f t="shared" si="824"/>
        <v>0.59647853352629043</v>
      </c>
      <c r="L2288" s="2">
        <f t="shared" si="824"/>
        <v>0</v>
      </c>
      <c r="M2288" s="2">
        <f t="shared" si="825"/>
        <v>-1.1102230246251565E-16</v>
      </c>
      <c r="N2288" s="57">
        <v>1673</v>
      </c>
      <c r="O2288" s="57">
        <v>2473</v>
      </c>
      <c r="Q2288" s="134"/>
      <c r="R2288" s="134"/>
      <c r="S2288" s="134"/>
      <c r="T2288" s="134"/>
      <c r="AG2288" s="7">
        <f>IF(Q2288&gt;0,RANK(Q2288,(N2288:P2288,Q2288:AE2288)),0)</f>
        <v>0</v>
      </c>
      <c r="AH2288" s="7">
        <f>IF(R2288&gt;0,RANK(R2288,(N2288:P2288,Q2288:AE2288)),0)</f>
        <v>0</v>
      </c>
      <c r="AI2288" s="7">
        <f>IF(T2288&gt;0,RANK(T2288,(N2288:P2288,Q2288:AE2288)),0)</f>
        <v>0</v>
      </c>
      <c r="AJ2288" s="7">
        <f>IF(S2288&gt;0,RANK(S2288,(N2288:P2288,Q2288:AE2288)),0)</f>
        <v>0</v>
      </c>
      <c r="AK2288" s="2">
        <f t="shared" si="826"/>
        <v>0</v>
      </c>
      <c r="AL2288" s="2">
        <f t="shared" si="826"/>
        <v>0</v>
      </c>
      <c r="AM2288" s="2">
        <f t="shared" si="827"/>
        <v>0</v>
      </c>
      <c r="AN2288" s="2">
        <f t="shared" si="828"/>
        <v>0</v>
      </c>
      <c r="AP2288" t="s">
        <v>16</v>
      </c>
      <c r="AQ2288" t="s">
        <v>1248</v>
      </c>
      <c r="AR2288">
        <v>12</v>
      </c>
      <c r="AT2288" s="97">
        <v>13</v>
      </c>
      <c r="AU2288" s="99">
        <v>103</v>
      </c>
      <c r="AV2288" s="103">
        <f t="shared" si="829"/>
        <v>13103</v>
      </c>
      <c r="AX2288" s="7" t="s">
        <v>1370</v>
      </c>
      <c r="BJ2288">
        <v>0</v>
      </c>
      <c r="BK2288">
        <v>0</v>
      </c>
    </row>
    <row r="2289" spans="1:63" hidden="1" outlineLevel="1">
      <c r="A2289" t="s">
        <v>1294</v>
      </c>
      <c r="B2289" t="s">
        <v>1248</v>
      </c>
      <c r="C2289" s="1">
        <f t="shared" si="821"/>
        <v>2925</v>
      </c>
      <c r="D2289" s="7">
        <f>IF(N2289&gt;0, RANK(N2289,(N2289:P2289,Q2289:AE2289)),0)</f>
        <v>2</v>
      </c>
      <c r="E2289" s="7">
        <f>IF(O2289&gt;0,RANK(O2289,(N2289:P2289,Q2289:AE2289)),0)</f>
        <v>1</v>
      </c>
      <c r="F2289" s="7">
        <f>IF(P2289&gt;0,RANK(P2289,(N2289:P2289,Q2289:AE2289)),0)</f>
        <v>0</v>
      </c>
      <c r="G2289" s="1">
        <f t="shared" si="822"/>
        <v>247</v>
      </c>
      <c r="H2289" s="2">
        <f t="shared" si="823"/>
        <v>8.4444444444444447E-2</v>
      </c>
      <c r="I2289" s="2"/>
      <c r="J2289" s="2">
        <f t="shared" si="824"/>
        <v>0.45777777777777778</v>
      </c>
      <c r="K2289" s="2">
        <f t="shared" si="824"/>
        <v>0.54222222222222227</v>
      </c>
      <c r="L2289" s="2">
        <f t="shared" si="824"/>
        <v>0</v>
      </c>
      <c r="M2289" s="2">
        <f t="shared" si="825"/>
        <v>-1.1102230246251565E-16</v>
      </c>
      <c r="N2289" s="57">
        <v>1339</v>
      </c>
      <c r="O2289" s="57">
        <v>1586</v>
      </c>
      <c r="Q2289" s="134"/>
      <c r="R2289" s="134"/>
      <c r="S2289" s="134"/>
      <c r="T2289" s="134"/>
      <c r="AG2289" s="7">
        <f>IF(Q2289&gt;0,RANK(Q2289,(N2289:P2289,Q2289:AE2289)),0)</f>
        <v>0</v>
      </c>
      <c r="AH2289" s="7">
        <f>IF(R2289&gt;0,RANK(R2289,(N2289:P2289,Q2289:AE2289)),0)</f>
        <v>0</v>
      </c>
      <c r="AI2289" s="7">
        <f>IF(T2289&gt;0,RANK(T2289,(N2289:P2289,Q2289:AE2289)),0)</f>
        <v>0</v>
      </c>
      <c r="AJ2289" s="7">
        <f>IF(S2289&gt;0,RANK(S2289,(N2289:P2289,Q2289:AE2289)),0)</f>
        <v>0</v>
      </c>
      <c r="AK2289" s="2">
        <f t="shared" si="826"/>
        <v>0</v>
      </c>
      <c r="AL2289" s="2">
        <f t="shared" si="826"/>
        <v>0</v>
      </c>
      <c r="AM2289" s="2">
        <f t="shared" si="827"/>
        <v>0</v>
      </c>
      <c r="AN2289" s="2">
        <f t="shared" si="828"/>
        <v>0</v>
      </c>
      <c r="AP2289" t="s">
        <v>1294</v>
      </c>
      <c r="AQ2289" t="s">
        <v>1248</v>
      </c>
      <c r="AR2289">
        <v>9</v>
      </c>
      <c r="AT2289" s="97">
        <v>13</v>
      </c>
      <c r="AU2289" s="99">
        <v>105</v>
      </c>
      <c r="AV2289" s="103">
        <f t="shared" si="829"/>
        <v>13105</v>
      </c>
      <c r="AX2289" s="7" t="s">
        <v>1370</v>
      </c>
      <c r="BJ2289">
        <v>0</v>
      </c>
      <c r="BK2289">
        <v>0</v>
      </c>
    </row>
    <row r="2290" spans="1:63" hidden="1" outlineLevel="1">
      <c r="A2290" t="s">
        <v>1361</v>
      </c>
      <c r="B2290" t="s">
        <v>1248</v>
      </c>
      <c r="C2290" s="1">
        <f t="shared" si="821"/>
        <v>3096</v>
      </c>
      <c r="D2290" s="7">
        <f>IF(N2290&gt;0, RANK(N2290,(N2290:P2290,Q2290:AE2290)),0)</f>
        <v>2</v>
      </c>
      <c r="E2290" s="7">
        <f>IF(O2290&gt;0,RANK(O2290,(N2290:P2290,Q2290:AE2290)),0)</f>
        <v>1</v>
      </c>
      <c r="F2290" s="7">
        <f>IF(P2290&gt;0,RANK(P2290,(N2290:P2290,Q2290:AE2290)),0)</f>
        <v>0</v>
      </c>
      <c r="G2290" s="1">
        <f t="shared" si="822"/>
        <v>448</v>
      </c>
      <c r="H2290" s="2">
        <f t="shared" si="823"/>
        <v>0.14470284237726097</v>
      </c>
      <c r="I2290" s="2"/>
      <c r="J2290" s="2">
        <f t="shared" si="824"/>
        <v>0.42764857881136953</v>
      </c>
      <c r="K2290" s="2">
        <f t="shared" si="824"/>
        <v>0.57235142118863047</v>
      </c>
      <c r="L2290" s="2">
        <f t="shared" si="824"/>
        <v>0</v>
      </c>
      <c r="M2290" s="2">
        <f t="shared" si="825"/>
        <v>0</v>
      </c>
      <c r="N2290" s="57">
        <v>1324</v>
      </c>
      <c r="O2290" s="57">
        <v>1772</v>
      </c>
      <c r="Q2290" s="134"/>
      <c r="R2290" s="134"/>
      <c r="S2290" s="134"/>
      <c r="T2290" s="134"/>
      <c r="AG2290" s="7">
        <f>IF(Q2290&gt;0,RANK(Q2290,(N2290:P2290,Q2290:AE2290)),0)</f>
        <v>0</v>
      </c>
      <c r="AH2290" s="7">
        <f>IF(R2290&gt;0,RANK(R2290,(N2290:P2290,Q2290:AE2290)),0)</f>
        <v>0</v>
      </c>
      <c r="AI2290" s="7">
        <f>IF(T2290&gt;0,RANK(T2290,(N2290:P2290,Q2290:AE2290)),0)</f>
        <v>0</v>
      </c>
      <c r="AJ2290" s="7">
        <f>IF(S2290&gt;0,RANK(S2290,(N2290:P2290,Q2290:AE2290)),0)</f>
        <v>0</v>
      </c>
      <c r="AK2290" s="2">
        <f t="shared" si="826"/>
        <v>0</v>
      </c>
      <c r="AL2290" s="2">
        <f t="shared" si="826"/>
        <v>0</v>
      </c>
      <c r="AM2290" s="2">
        <f t="shared" si="827"/>
        <v>0</v>
      </c>
      <c r="AN2290" s="2">
        <f t="shared" si="828"/>
        <v>0</v>
      </c>
      <c r="AP2290" t="s">
        <v>1361</v>
      </c>
      <c r="AQ2290" t="s">
        <v>1248</v>
      </c>
      <c r="AR2290">
        <v>3</v>
      </c>
      <c r="AT2290" s="97">
        <v>13</v>
      </c>
      <c r="AU2290" s="99">
        <v>107</v>
      </c>
      <c r="AV2290" s="103">
        <f t="shared" si="829"/>
        <v>13107</v>
      </c>
      <c r="AX2290" s="7" t="s">
        <v>1370</v>
      </c>
      <c r="BJ2290">
        <v>0</v>
      </c>
      <c r="BK2290">
        <v>0</v>
      </c>
    </row>
    <row r="2291" spans="1:63" hidden="1" outlineLevel="1">
      <c r="A2291" t="s">
        <v>1722</v>
      </c>
      <c r="B2291" t="s">
        <v>1248</v>
      </c>
      <c r="C2291" s="1">
        <f t="shared" si="821"/>
        <v>1517</v>
      </c>
      <c r="D2291" s="7">
        <f>IF(N2291&gt;0, RANK(N2291,(N2291:P2291,Q2291:AE2291)),0)</f>
        <v>2</v>
      </c>
      <c r="E2291" s="7">
        <f>IF(O2291&gt;0,RANK(O2291,(N2291:P2291,Q2291:AE2291)),0)</f>
        <v>1</v>
      </c>
      <c r="F2291" s="7">
        <f>IF(P2291&gt;0,RANK(P2291,(N2291:P2291,Q2291:AE2291)),0)</f>
        <v>0</v>
      </c>
      <c r="G2291" s="1">
        <f t="shared" si="822"/>
        <v>75</v>
      </c>
      <c r="H2291" s="2">
        <f t="shared" si="823"/>
        <v>4.9439683586025046E-2</v>
      </c>
      <c r="I2291" s="2"/>
      <c r="J2291" s="2">
        <f t="shared" si="824"/>
        <v>0.47528015820698749</v>
      </c>
      <c r="K2291" s="2">
        <f t="shared" si="824"/>
        <v>0.52471984179301256</v>
      </c>
      <c r="L2291" s="2">
        <f t="shared" si="824"/>
        <v>0</v>
      </c>
      <c r="M2291" s="2">
        <f t="shared" si="825"/>
        <v>0</v>
      </c>
      <c r="N2291" s="57">
        <v>721</v>
      </c>
      <c r="O2291" s="57">
        <v>796</v>
      </c>
      <c r="Q2291" s="134"/>
      <c r="R2291" s="134"/>
      <c r="S2291" s="134"/>
      <c r="T2291" s="134"/>
      <c r="AG2291" s="7">
        <f>IF(Q2291&gt;0,RANK(Q2291,(N2291:P2291,Q2291:AE2291)),0)</f>
        <v>0</v>
      </c>
      <c r="AH2291" s="7">
        <f>IF(R2291&gt;0,RANK(R2291,(N2291:P2291,Q2291:AE2291)),0)</f>
        <v>0</v>
      </c>
      <c r="AI2291" s="7">
        <f>IF(T2291&gt;0,RANK(T2291,(N2291:P2291,Q2291:AE2291)),0)</f>
        <v>0</v>
      </c>
      <c r="AJ2291" s="7">
        <f>IF(S2291&gt;0,RANK(S2291,(N2291:P2291,Q2291:AE2291)),0)</f>
        <v>0</v>
      </c>
      <c r="AK2291" s="2">
        <f t="shared" si="826"/>
        <v>0</v>
      </c>
      <c r="AL2291" s="2">
        <f t="shared" si="826"/>
        <v>0</v>
      </c>
      <c r="AM2291" s="2">
        <f t="shared" si="827"/>
        <v>0</v>
      </c>
      <c r="AN2291" s="2">
        <f t="shared" si="828"/>
        <v>0</v>
      </c>
      <c r="AP2291" t="s">
        <v>1722</v>
      </c>
      <c r="AQ2291" t="s">
        <v>1248</v>
      </c>
      <c r="AR2291">
        <v>3</v>
      </c>
      <c r="AT2291" s="97">
        <v>13</v>
      </c>
      <c r="AU2291" s="99">
        <v>109</v>
      </c>
      <c r="AV2291" s="103">
        <f t="shared" si="829"/>
        <v>13109</v>
      </c>
      <c r="AX2291" s="7" t="s">
        <v>1370</v>
      </c>
      <c r="BJ2291">
        <v>0</v>
      </c>
      <c r="BK2291">
        <v>0</v>
      </c>
    </row>
    <row r="2292" spans="1:63" hidden="1" outlineLevel="1">
      <c r="A2292" t="s">
        <v>1527</v>
      </c>
      <c r="B2292" t="s">
        <v>1248</v>
      </c>
      <c r="C2292" s="1">
        <f t="shared" si="821"/>
        <v>3552</v>
      </c>
      <c r="D2292" s="7">
        <f>IF(N2292&gt;0, RANK(N2292,(N2292:P2292,Q2292:AE2292)),0)</f>
        <v>2</v>
      </c>
      <c r="E2292" s="7">
        <f>IF(O2292&gt;0,RANK(O2292,(N2292:P2292,Q2292:AE2292)),0)</f>
        <v>1</v>
      </c>
      <c r="F2292" s="7">
        <f>IF(P2292&gt;0,RANK(P2292,(N2292:P2292,Q2292:AE2292)),0)</f>
        <v>0</v>
      </c>
      <c r="G2292" s="1">
        <f t="shared" si="822"/>
        <v>750</v>
      </c>
      <c r="H2292" s="2">
        <f t="shared" si="823"/>
        <v>0.21114864864864866</v>
      </c>
      <c r="I2292" s="2"/>
      <c r="J2292" s="2">
        <f t="shared" si="824"/>
        <v>0.39442567567567566</v>
      </c>
      <c r="K2292" s="2">
        <f t="shared" si="824"/>
        <v>0.60557432432432434</v>
      </c>
      <c r="L2292" s="2">
        <f t="shared" si="824"/>
        <v>0</v>
      </c>
      <c r="M2292" s="2">
        <f t="shared" si="825"/>
        <v>0</v>
      </c>
      <c r="N2292" s="57">
        <v>1401</v>
      </c>
      <c r="O2292" s="57">
        <v>2151</v>
      </c>
      <c r="Q2292" s="134"/>
      <c r="R2292" s="134"/>
      <c r="S2292" s="134"/>
      <c r="T2292" s="134"/>
      <c r="AG2292" s="7">
        <f>IF(Q2292&gt;0,RANK(Q2292,(N2292:P2292,Q2292:AE2292)),0)</f>
        <v>0</v>
      </c>
      <c r="AH2292" s="7">
        <f>IF(R2292&gt;0,RANK(R2292,(N2292:P2292,Q2292:AE2292)),0)</f>
        <v>0</v>
      </c>
      <c r="AI2292" s="7">
        <f>IF(T2292&gt;0,RANK(T2292,(N2292:P2292,Q2292:AE2292)),0)</f>
        <v>0</v>
      </c>
      <c r="AJ2292" s="7">
        <f>IF(S2292&gt;0,RANK(S2292,(N2292:P2292,Q2292:AE2292)),0)</f>
        <v>0</v>
      </c>
      <c r="AK2292" s="2">
        <f t="shared" si="826"/>
        <v>0</v>
      </c>
      <c r="AL2292" s="2">
        <f t="shared" si="826"/>
        <v>0</v>
      </c>
      <c r="AM2292" s="2">
        <f t="shared" si="827"/>
        <v>0</v>
      </c>
      <c r="AN2292" s="2">
        <f t="shared" si="828"/>
        <v>0</v>
      </c>
      <c r="AP2292" t="s">
        <v>1527</v>
      </c>
      <c r="AQ2292" t="s">
        <v>1248</v>
      </c>
      <c r="AR2292">
        <v>10</v>
      </c>
      <c r="AT2292" s="97">
        <v>13</v>
      </c>
      <c r="AU2292" s="99">
        <v>111</v>
      </c>
      <c r="AV2292" s="103">
        <f t="shared" si="829"/>
        <v>13111</v>
      </c>
      <c r="AX2292" s="7" t="s">
        <v>1370</v>
      </c>
      <c r="BJ2292">
        <v>0</v>
      </c>
      <c r="BK2292">
        <v>0</v>
      </c>
    </row>
    <row r="2293" spans="1:63" hidden="1" outlineLevel="1">
      <c r="A2293" t="s">
        <v>1177</v>
      </c>
      <c r="B2293" t="s">
        <v>1248</v>
      </c>
      <c r="C2293" s="1">
        <f t="shared" si="821"/>
        <v>18307</v>
      </c>
      <c r="D2293" s="7">
        <f>IF(N2293&gt;0, RANK(N2293,(N2293:P2293,Q2293:AE2293)),0)</f>
        <v>2</v>
      </c>
      <c r="E2293" s="7">
        <f>IF(O2293&gt;0,RANK(O2293,(N2293:P2293,Q2293:AE2293)),0)</f>
        <v>1</v>
      </c>
      <c r="F2293" s="7">
        <f>IF(P2293&gt;0,RANK(P2293,(N2293:P2293,Q2293:AE2293)),0)</f>
        <v>0</v>
      </c>
      <c r="G2293" s="1">
        <f t="shared" si="822"/>
        <v>6777</v>
      </c>
      <c r="H2293" s="2">
        <f t="shared" si="823"/>
        <v>0.37018626754793249</v>
      </c>
      <c r="I2293" s="2"/>
      <c r="J2293" s="2">
        <f t="shared" si="824"/>
        <v>0.31490686622603375</v>
      </c>
      <c r="K2293" s="2">
        <f t="shared" si="824"/>
        <v>0.68509313377396619</v>
      </c>
      <c r="L2293" s="2">
        <f t="shared" si="824"/>
        <v>0</v>
      </c>
      <c r="M2293" s="2">
        <f t="shared" si="825"/>
        <v>1.1102230246251565E-16</v>
      </c>
      <c r="N2293" s="57">
        <v>5765</v>
      </c>
      <c r="O2293" s="57">
        <v>12542</v>
      </c>
      <c r="Q2293" s="134"/>
      <c r="R2293" s="134"/>
      <c r="S2293" s="134"/>
      <c r="T2293" s="134"/>
      <c r="AG2293" s="7">
        <f>IF(Q2293&gt;0,RANK(Q2293,(N2293:P2293,Q2293:AE2293)),0)</f>
        <v>0</v>
      </c>
      <c r="AH2293" s="7">
        <f>IF(R2293&gt;0,RANK(R2293,(N2293:P2293,Q2293:AE2293)),0)</f>
        <v>0</v>
      </c>
      <c r="AI2293" s="7">
        <f>IF(T2293&gt;0,RANK(T2293,(N2293:P2293,Q2293:AE2293)),0)</f>
        <v>0</v>
      </c>
      <c r="AJ2293" s="7">
        <f>IF(S2293&gt;0,RANK(S2293,(N2293:P2293,Q2293:AE2293)),0)</f>
        <v>0</v>
      </c>
      <c r="AK2293" s="2">
        <f t="shared" si="826"/>
        <v>0</v>
      </c>
      <c r="AL2293" s="2">
        <f t="shared" si="826"/>
        <v>0</v>
      </c>
      <c r="AM2293" s="2">
        <f t="shared" si="827"/>
        <v>0</v>
      </c>
      <c r="AN2293" s="2">
        <f t="shared" si="828"/>
        <v>0</v>
      </c>
      <c r="AP2293" t="s">
        <v>1177</v>
      </c>
      <c r="AQ2293" t="s">
        <v>1248</v>
      </c>
      <c r="AR2293">
        <v>0</v>
      </c>
      <c r="AT2293" s="97">
        <v>13</v>
      </c>
      <c r="AU2293" s="99">
        <v>113</v>
      </c>
      <c r="AV2293" s="103">
        <f t="shared" si="829"/>
        <v>13113</v>
      </c>
      <c r="AX2293" s="7" t="s">
        <v>1370</v>
      </c>
      <c r="BJ2293">
        <v>1</v>
      </c>
      <c r="BK2293">
        <v>0</v>
      </c>
    </row>
    <row r="2294" spans="1:63" hidden="1" outlineLevel="1">
      <c r="A2294" t="s">
        <v>1941</v>
      </c>
      <c r="B2294" t="s">
        <v>1248</v>
      </c>
      <c r="C2294" s="1">
        <f t="shared" si="821"/>
        <v>18316</v>
      </c>
      <c r="D2294" s="7">
        <f>IF(N2294&gt;0, RANK(N2294,(N2294:P2294,Q2294:AE2294)),0)</f>
        <v>1</v>
      </c>
      <c r="E2294" s="7">
        <f>IF(O2294&gt;0,RANK(O2294,(N2294:P2294,Q2294:AE2294)),0)</f>
        <v>2</v>
      </c>
      <c r="F2294" s="7">
        <f>IF(P2294&gt;0,RANK(P2294,(N2294:P2294,Q2294:AE2294)),0)</f>
        <v>0</v>
      </c>
      <c r="G2294" s="1">
        <f t="shared" si="822"/>
        <v>482</v>
      </c>
      <c r="H2294" s="2">
        <f t="shared" si="823"/>
        <v>2.6315789473684209E-2</v>
      </c>
      <c r="I2294" s="2"/>
      <c r="J2294" s="2">
        <f t="shared" si="824"/>
        <v>0.51315789473684215</v>
      </c>
      <c r="K2294" s="2">
        <f t="shared" si="824"/>
        <v>0.48684210526315791</v>
      </c>
      <c r="L2294" s="2">
        <f t="shared" si="824"/>
        <v>0</v>
      </c>
      <c r="M2294" s="2">
        <f t="shared" si="825"/>
        <v>-5.5511151231257827E-17</v>
      </c>
      <c r="N2294" s="57">
        <v>9399</v>
      </c>
      <c r="O2294" s="57">
        <v>8917</v>
      </c>
      <c r="Q2294" s="134"/>
      <c r="R2294" s="134"/>
      <c r="S2294" s="134"/>
      <c r="T2294" s="134"/>
      <c r="AG2294" s="7">
        <f>IF(Q2294&gt;0,RANK(Q2294,(N2294:P2294,Q2294:AE2294)),0)</f>
        <v>0</v>
      </c>
      <c r="AH2294" s="7">
        <f>IF(R2294&gt;0,RANK(R2294,(N2294:P2294,Q2294:AE2294)),0)</f>
        <v>0</v>
      </c>
      <c r="AI2294" s="7">
        <f>IF(T2294&gt;0,RANK(T2294,(N2294:P2294,Q2294:AE2294)),0)</f>
        <v>0</v>
      </c>
      <c r="AJ2294" s="7">
        <f>IF(S2294&gt;0,RANK(S2294,(N2294:P2294,Q2294:AE2294)),0)</f>
        <v>0</v>
      </c>
      <c r="AK2294" s="2">
        <f t="shared" si="826"/>
        <v>0</v>
      </c>
      <c r="AL2294" s="2">
        <f t="shared" si="826"/>
        <v>0</v>
      </c>
      <c r="AM2294" s="2">
        <f t="shared" si="827"/>
        <v>0</v>
      </c>
      <c r="AN2294" s="2">
        <f t="shared" si="828"/>
        <v>0</v>
      </c>
      <c r="AP2294" t="s">
        <v>1941</v>
      </c>
      <c r="AQ2294" t="s">
        <v>1248</v>
      </c>
      <c r="AR2294">
        <v>11</v>
      </c>
      <c r="AT2294" s="97">
        <v>13</v>
      </c>
      <c r="AU2294" s="99">
        <v>115</v>
      </c>
      <c r="AV2294" s="103">
        <f t="shared" si="829"/>
        <v>13115</v>
      </c>
      <c r="AX2294" s="7" t="s">
        <v>1370</v>
      </c>
      <c r="BJ2294">
        <v>0</v>
      </c>
      <c r="BK2294">
        <v>0</v>
      </c>
    </row>
    <row r="2295" spans="1:63" hidden="1" outlineLevel="1">
      <c r="A2295" t="s">
        <v>1942</v>
      </c>
      <c r="B2295" t="s">
        <v>1248</v>
      </c>
      <c r="C2295" s="1">
        <f t="shared" si="821"/>
        <v>8411</v>
      </c>
      <c r="D2295" s="7">
        <f>IF(N2295&gt;0, RANK(N2295,(N2295:P2295,Q2295:AE2295)),0)</f>
        <v>2</v>
      </c>
      <c r="E2295" s="7">
        <f>IF(O2295&gt;0,RANK(O2295,(N2295:P2295,Q2295:AE2295)),0)</f>
        <v>1</v>
      </c>
      <c r="F2295" s="7">
        <f>IF(P2295&gt;0,RANK(P2295,(N2295:P2295,Q2295:AE2295)),0)</f>
        <v>0</v>
      </c>
      <c r="G2295" s="1">
        <f t="shared" si="822"/>
        <v>1799</v>
      </c>
      <c r="H2295" s="2">
        <f t="shared" si="823"/>
        <v>0.21388657710141482</v>
      </c>
      <c r="I2295" s="2"/>
      <c r="J2295" s="2">
        <f t="shared" si="824"/>
        <v>0.39305671144929261</v>
      </c>
      <c r="K2295" s="2">
        <f t="shared" si="824"/>
        <v>0.60694328855070745</v>
      </c>
      <c r="L2295" s="2">
        <f t="shared" si="824"/>
        <v>0</v>
      </c>
      <c r="M2295" s="2">
        <f t="shared" si="825"/>
        <v>-1.1102230246251565E-16</v>
      </c>
      <c r="N2295" s="57">
        <v>3306</v>
      </c>
      <c r="O2295" s="57">
        <v>5105</v>
      </c>
      <c r="Q2295" s="134"/>
      <c r="R2295" s="134"/>
      <c r="S2295" s="134"/>
      <c r="T2295" s="134"/>
      <c r="AG2295" s="7">
        <f>IF(Q2295&gt;0,RANK(Q2295,(N2295:P2295,Q2295:AE2295)),0)</f>
        <v>0</v>
      </c>
      <c r="AH2295" s="7">
        <f>IF(R2295&gt;0,RANK(R2295,(N2295:P2295,Q2295:AE2295)),0)</f>
        <v>0</v>
      </c>
      <c r="AI2295" s="7">
        <f>IF(T2295&gt;0,RANK(T2295,(N2295:P2295,Q2295:AE2295)),0)</f>
        <v>0</v>
      </c>
      <c r="AJ2295" s="7">
        <f>IF(S2295&gt;0,RANK(S2295,(N2295:P2295,Q2295:AE2295)),0)</f>
        <v>0</v>
      </c>
      <c r="AK2295" s="2">
        <f t="shared" si="826"/>
        <v>0</v>
      </c>
      <c r="AL2295" s="2">
        <f t="shared" si="826"/>
        <v>0</v>
      </c>
      <c r="AM2295" s="2">
        <f t="shared" si="827"/>
        <v>0</v>
      </c>
      <c r="AN2295" s="2">
        <f t="shared" si="828"/>
        <v>0</v>
      </c>
      <c r="AP2295" t="s">
        <v>1942</v>
      </c>
      <c r="AQ2295" t="s">
        <v>1248</v>
      </c>
      <c r="AR2295">
        <v>0</v>
      </c>
      <c r="AT2295" s="97">
        <v>13</v>
      </c>
      <c r="AU2295" s="99">
        <v>117</v>
      </c>
      <c r="AV2295" s="103">
        <f t="shared" si="829"/>
        <v>13117</v>
      </c>
      <c r="AX2295" s="7" t="s">
        <v>1370</v>
      </c>
      <c r="BJ2295">
        <v>5</v>
      </c>
      <c r="BK2295">
        <v>6</v>
      </c>
    </row>
    <row r="2296" spans="1:63" hidden="1" outlineLevel="1">
      <c r="A2296" t="s">
        <v>1785</v>
      </c>
      <c r="B2296" t="s">
        <v>1248</v>
      </c>
      <c r="C2296" s="1">
        <f t="shared" si="821"/>
        <v>2561</v>
      </c>
      <c r="D2296" s="7">
        <f>IF(N2296&gt;0, RANK(N2296,(N2296:P2296,Q2296:AE2296)),0)</f>
        <v>2</v>
      </c>
      <c r="E2296" s="7">
        <f>IF(O2296&gt;0,RANK(O2296,(N2296:P2296,Q2296:AE2296)),0)</f>
        <v>1</v>
      </c>
      <c r="F2296" s="7">
        <f>IF(P2296&gt;0,RANK(P2296,(N2296:P2296,Q2296:AE2296)),0)</f>
        <v>0</v>
      </c>
      <c r="G2296" s="1">
        <f t="shared" si="822"/>
        <v>295</v>
      </c>
      <c r="H2296" s="2">
        <f t="shared" si="823"/>
        <v>0.11518937914877002</v>
      </c>
      <c r="I2296" s="2"/>
      <c r="J2296" s="2">
        <f t="shared" si="824"/>
        <v>0.44240531042561498</v>
      </c>
      <c r="K2296" s="2">
        <f t="shared" si="824"/>
        <v>0.55759468957438496</v>
      </c>
      <c r="L2296" s="2">
        <f t="shared" si="824"/>
        <v>0</v>
      </c>
      <c r="M2296" s="2">
        <f t="shared" si="825"/>
        <v>1.1102230246251565E-16</v>
      </c>
      <c r="N2296" s="57">
        <v>1133</v>
      </c>
      <c r="O2296" s="57">
        <v>1428</v>
      </c>
      <c r="Q2296" s="134"/>
      <c r="R2296" s="134"/>
      <c r="S2296" s="134"/>
      <c r="T2296" s="134"/>
      <c r="AG2296" s="7">
        <f>IF(Q2296&gt;0,RANK(Q2296,(N2296:P2296,Q2296:AE2296)),0)</f>
        <v>0</v>
      </c>
      <c r="AH2296" s="7">
        <f>IF(R2296&gt;0,RANK(R2296,(N2296:P2296,Q2296:AE2296)),0)</f>
        <v>0</v>
      </c>
      <c r="AI2296" s="7">
        <f>IF(T2296&gt;0,RANK(T2296,(N2296:P2296,Q2296:AE2296)),0)</f>
        <v>0</v>
      </c>
      <c r="AJ2296" s="7">
        <f>IF(S2296&gt;0,RANK(S2296,(N2296:P2296,Q2296:AE2296)),0)</f>
        <v>0</v>
      </c>
      <c r="AK2296" s="2">
        <f t="shared" si="826"/>
        <v>0</v>
      </c>
      <c r="AL2296" s="2">
        <f t="shared" si="826"/>
        <v>0</v>
      </c>
      <c r="AM2296" s="2">
        <f t="shared" si="827"/>
        <v>0</v>
      </c>
      <c r="AN2296" s="2">
        <f t="shared" si="828"/>
        <v>0</v>
      </c>
      <c r="AP2296" t="s">
        <v>1785</v>
      </c>
      <c r="AQ2296" t="s">
        <v>1248</v>
      </c>
      <c r="AR2296">
        <v>9</v>
      </c>
      <c r="AT2296" s="97">
        <v>13</v>
      </c>
      <c r="AU2296" s="99">
        <v>119</v>
      </c>
      <c r="AV2296" s="103">
        <f t="shared" si="829"/>
        <v>13119</v>
      </c>
      <c r="AX2296" s="7" t="s">
        <v>1370</v>
      </c>
      <c r="BJ2296">
        <v>0</v>
      </c>
      <c r="BK2296">
        <v>0</v>
      </c>
    </row>
    <row r="2297" spans="1:63" hidden="1" outlineLevel="1">
      <c r="A2297" t="s">
        <v>1415</v>
      </c>
      <c r="B2297" t="s">
        <v>1248</v>
      </c>
      <c r="C2297" s="1">
        <f t="shared" si="821"/>
        <v>143987</v>
      </c>
      <c r="D2297" s="7">
        <f>IF(N2297&gt;0, RANK(N2297,(N2297:P2297,Q2297:AE2297)),0)</f>
        <v>1</v>
      </c>
      <c r="E2297" s="7">
        <f>IF(O2297&gt;0,RANK(O2297,(N2297:P2297,Q2297:AE2297)),0)</f>
        <v>2</v>
      </c>
      <c r="F2297" s="7">
        <f>IF(P2297&gt;0,RANK(P2297,(N2297:P2297,Q2297:AE2297)),0)</f>
        <v>0</v>
      </c>
      <c r="G2297" s="1">
        <f t="shared" si="822"/>
        <v>36057</v>
      </c>
      <c r="H2297" s="2">
        <f t="shared" si="823"/>
        <v>0.25041844055366108</v>
      </c>
      <c r="I2297" s="2"/>
      <c r="J2297" s="2">
        <f t="shared" si="824"/>
        <v>0.62520922027683057</v>
      </c>
      <c r="K2297" s="2">
        <f t="shared" si="824"/>
        <v>0.37479077972316943</v>
      </c>
      <c r="L2297" s="2">
        <f t="shared" si="824"/>
        <v>0</v>
      </c>
      <c r="M2297" s="2">
        <f t="shared" si="825"/>
        <v>0</v>
      </c>
      <c r="N2297" s="57">
        <v>90022</v>
      </c>
      <c r="O2297" s="57">
        <v>53965</v>
      </c>
      <c r="Q2297" s="134"/>
      <c r="R2297" s="134"/>
      <c r="S2297" s="134"/>
      <c r="T2297" s="134"/>
      <c r="AG2297" s="7">
        <f>IF(Q2297&gt;0,RANK(Q2297,(N2297:P2297,Q2297:AE2297)),0)</f>
        <v>0</v>
      </c>
      <c r="AH2297" s="7">
        <f>IF(R2297&gt;0,RANK(R2297,(N2297:P2297,Q2297:AE2297)),0)</f>
        <v>0</v>
      </c>
      <c r="AI2297" s="7">
        <f>IF(T2297&gt;0,RANK(T2297,(N2297:P2297,Q2297:AE2297)),0)</f>
        <v>0</v>
      </c>
      <c r="AJ2297" s="7">
        <f>IF(S2297&gt;0,RANK(S2297,(N2297:P2297,Q2297:AE2297)),0)</f>
        <v>0</v>
      </c>
      <c r="AK2297" s="2">
        <f t="shared" si="826"/>
        <v>0</v>
      </c>
      <c r="AL2297" s="2">
        <f t="shared" si="826"/>
        <v>0</v>
      </c>
      <c r="AM2297" s="2">
        <f t="shared" si="827"/>
        <v>0</v>
      </c>
      <c r="AN2297" s="2">
        <f t="shared" si="828"/>
        <v>0</v>
      </c>
      <c r="AP2297" t="s">
        <v>1415</v>
      </c>
      <c r="AQ2297" t="s">
        <v>1248</v>
      </c>
      <c r="AR2297">
        <v>0</v>
      </c>
      <c r="AT2297" s="97">
        <v>13</v>
      </c>
      <c r="AU2297" s="99">
        <v>121</v>
      </c>
      <c r="AV2297" s="103">
        <f t="shared" si="829"/>
        <v>13121</v>
      </c>
      <c r="AX2297" s="7" t="s">
        <v>1370</v>
      </c>
      <c r="BJ2297">
        <v>0</v>
      </c>
      <c r="BK2297">
        <v>0</v>
      </c>
    </row>
    <row r="2298" spans="1:63" hidden="1" outlineLevel="1">
      <c r="A2298" t="s">
        <v>927</v>
      </c>
      <c r="B2298" t="s">
        <v>1248</v>
      </c>
      <c r="C2298" s="1">
        <f t="shared" si="821"/>
        <v>3722</v>
      </c>
      <c r="D2298" s="7">
        <f>IF(N2298&gt;0, RANK(N2298,(N2298:P2298,Q2298:AE2298)),0)</f>
        <v>2</v>
      </c>
      <c r="E2298" s="7">
        <f>IF(O2298&gt;0,RANK(O2298,(N2298:P2298,Q2298:AE2298)),0)</f>
        <v>1</v>
      </c>
      <c r="F2298" s="7">
        <f>IF(P2298&gt;0,RANK(P2298,(N2298:P2298,Q2298:AE2298)),0)</f>
        <v>0</v>
      </c>
      <c r="G2298" s="1">
        <f t="shared" si="822"/>
        <v>254</v>
      </c>
      <c r="H2298" s="2">
        <f t="shared" si="823"/>
        <v>6.8242880171950571E-2</v>
      </c>
      <c r="I2298" s="2"/>
      <c r="J2298" s="2">
        <f t="shared" si="824"/>
        <v>0.46587855991402471</v>
      </c>
      <c r="K2298" s="2">
        <f t="shared" si="824"/>
        <v>0.53412144008597529</v>
      </c>
      <c r="L2298" s="2">
        <f t="shared" si="824"/>
        <v>0</v>
      </c>
      <c r="M2298" s="2">
        <f t="shared" si="825"/>
        <v>0</v>
      </c>
      <c r="N2298" s="57">
        <v>1734</v>
      </c>
      <c r="O2298" s="57">
        <v>1988</v>
      </c>
      <c r="Q2298" s="134"/>
      <c r="R2298" s="134"/>
      <c r="S2298" s="134"/>
      <c r="T2298" s="134"/>
      <c r="AG2298" s="7">
        <f>IF(Q2298&gt;0,RANK(Q2298,(N2298:P2298,Q2298:AE2298)),0)</f>
        <v>0</v>
      </c>
      <c r="AH2298" s="7">
        <f>IF(R2298&gt;0,RANK(R2298,(N2298:P2298,Q2298:AE2298)),0)</f>
        <v>0</v>
      </c>
      <c r="AI2298" s="7">
        <f>IF(T2298&gt;0,RANK(T2298,(N2298:P2298,Q2298:AE2298)),0)</f>
        <v>0</v>
      </c>
      <c r="AJ2298" s="7">
        <f>IF(S2298&gt;0,RANK(S2298,(N2298:P2298,Q2298:AE2298)),0)</f>
        <v>0</v>
      </c>
      <c r="AK2298" s="2">
        <f t="shared" si="826"/>
        <v>0</v>
      </c>
      <c r="AL2298" s="2">
        <f t="shared" si="826"/>
        <v>0</v>
      </c>
      <c r="AM2298" s="2">
        <f t="shared" si="827"/>
        <v>0</v>
      </c>
      <c r="AN2298" s="2">
        <f t="shared" si="828"/>
        <v>0</v>
      </c>
      <c r="AP2298" t="s">
        <v>927</v>
      </c>
      <c r="AQ2298" t="s">
        <v>1248</v>
      </c>
      <c r="AR2298">
        <v>10</v>
      </c>
      <c r="AT2298" s="97">
        <v>13</v>
      </c>
      <c r="AU2298" s="99">
        <v>123</v>
      </c>
      <c r="AV2298" s="103">
        <f t="shared" si="829"/>
        <v>13123</v>
      </c>
      <c r="AX2298" s="7" t="s">
        <v>1370</v>
      </c>
      <c r="BJ2298">
        <v>0</v>
      </c>
      <c r="BK2298">
        <v>0</v>
      </c>
    </row>
    <row r="2299" spans="1:63" hidden="1" outlineLevel="1">
      <c r="A2299" t="s">
        <v>1170</v>
      </c>
      <c r="B2299" t="s">
        <v>1248</v>
      </c>
      <c r="C2299" s="1">
        <f t="shared" si="821"/>
        <v>528</v>
      </c>
      <c r="D2299" s="7">
        <f>IF(N2299&gt;0, RANK(N2299,(N2299:P2299,Q2299:AE2299)),0)</f>
        <v>2</v>
      </c>
      <c r="E2299" s="7">
        <f>IF(O2299&gt;0,RANK(O2299,(N2299:P2299,Q2299:AE2299)),0)</f>
        <v>1</v>
      </c>
      <c r="F2299" s="7">
        <f>IF(P2299&gt;0,RANK(P2299,(N2299:P2299,Q2299:AE2299)),0)</f>
        <v>0</v>
      </c>
      <c r="G2299" s="1">
        <f t="shared" si="822"/>
        <v>230</v>
      </c>
      <c r="H2299" s="2">
        <f t="shared" si="823"/>
        <v>0.43560606060606061</v>
      </c>
      <c r="I2299" s="2"/>
      <c r="J2299" s="2">
        <f t="shared" si="824"/>
        <v>0.28219696969696972</v>
      </c>
      <c r="K2299" s="2">
        <f t="shared" si="824"/>
        <v>0.71780303030303028</v>
      </c>
      <c r="L2299" s="2">
        <f t="shared" si="824"/>
        <v>0</v>
      </c>
      <c r="M2299" s="2">
        <f t="shared" si="825"/>
        <v>0</v>
      </c>
      <c r="N2299" s="57">
        <v>149</v>
      </c>
      <c r="O2299" s="57">
        <v>379</v>
      </c>
      <c r="Q2299" s="134"/>
      <c r="R2299" s="134"/>
      <c r="S2299" s="134"/>
      <c r="T2299" s="134"/>
      <c r="AG2299" s="7">
        <f>IF(Q2299&gt;0,RANK(Q2299,(N2299:P2299,Q2299:AE2299)),0)</f>
        <v>0</v>
      </c>
      <c r="AH2299" s="7">
        <f>IF(R2299&gt;0,RANK(R2299,(N2299:P2299,Q2299:AE2299)),0)</f>
        <v>0</v>
      </c>
      <c r="AI2299" s="7">
        <f>IF(T2299&gt;0,RANK(T2299,(N2299:P2299,Q2299:AE2299)),0)</f>
        <v>0</v>
      </c>
      <c r="AJ2299" s="7">
        <f>IF(S2299&gt;0,RANK(S2299,(N2299:P2299,Q2299:AE2299)),0)</f>
        <v>0</v>
      </c>
      <c r="AK2299" s="2">
        <f t="shared" si="826"/>
        <v>0</v>
      </c>
      <c r="AL2299" s="2">
        <f t="shared" si="826"/>
        <v>0</v>
      </c>
      <c r="AM2299" s="2">
        <f t="shared" si="827"/>
        <v>0</v>
      </c>
      <c r="AN2299" s="2">
        <f t="shared" si="828"/>
        <v>0</v>
      </c>
      <c r="AP2299" t="s">
        <v>1170</v>
      </c>
      <c r="AQ2299" t="s">
        <v>1248</v>
      </c>
      <c r="AR2299">
        <v>12</v>
      </c>
      <c r="AT2299" s="97">
        <v>13</v>
      </c>
      <c r="AU2299" s="99">
        <v>125</v>
      </c>
      <c r="AV2299" s="103">
        <f t="shared" si="829"/>
        <v>13125</v>
      </c>
      <c r="AX2299" s="7" t="s">
        <v>1370</v>
      </c>
      <c r="BJ2299">
        <v>0</v>
      </c>
      <c r="BK2299">
        <v>0</v>
      </c>
    </row>
    <row r="2300" spans="1:63" hidden="1" outlineLevel="1">
      <c r="A2300" t="s">
        <v>1471</v>
      </c>
      <c r="B2300" t="s">
        <v>1248</v>
      </c>
      <c r="C2300" s="1">
        <f t="shared" si="821"/>
        <v>13049</v>
      </c>
      <c r="D2300" s="7">
        <f>IF(N2300&gt;0, RANK(N2300,(N2300:P2300,Q2300:AE2300)),0)</f>
        <v>2</v>
      </c>
      <c r="E2300" s="7">
        <f>IF(O2300&gt;0,RANK(O2300,(N2300:P2300,Q2300:AE2300)),0)</f>
        <v>1</v>
      </c>
      <c r="F2300" s="7">
        <f>IF(P2300&gt;0,RANK(P2300,(N2300:P2300,Q2300:AE2300)),0)</f>
        <v>0</v>
      </c>
      <c r="G2300" s="1">
        <f t="shared" si="822"/>
        <v>2727</v>
      </c>
      <c r="H2300" s="2">
        <f t="shared" si="823"/>
        <v>0.20898153115181239</v>
      </c>
      <c r="I2300" s="2"/>
      <c r="J2300" s="2">
        <f t="shared" si="824"/>
        <v>0.3955092344240938</v>
      </c>
      <c r="K2300" s="2">
        <f t="shared" si="824"/>
        <v>0.6044907655759062</v>
      </c>
      <c r="L2300" s="2">
        <f t="shared" si="824"/>
        <v>0</v>
      </c>
      <c r="M2300" s="2">
        <f t="shared" si="825"/>
        <v>0</v>
      </c>
      <c r="N2300" s="57">
        <v>5161</v>
      </c>
      <c r="O2300" s="57">
        <v>7888</v>
      </c>
      <c r="Q2300" s="134"/>
      <c r="R2300" s="134"/>
      <c r="S2300" s="134"/>
      <c r="T2300" s="134"/>
      <c r="AG2300" s="7">
        <f>IF(Q2300&gt;0,RANK(Q2300,(N2300:P2300,Q2300:AE2300)),0)</f>
        <v>0</v>
      </c>
      <c r="AH2300" s="7">
        <f>IF(R2300&gt;0,RANK(R2300,(N2300:P2300,Q2300:AE2300)),0)</f>
        <v>0</v>
      </c>
      <c r="AI2300" s="7">
        <f>IF(T2300&gt;0,RANK(T2300,(N2300:P2300,Q2300:AE2300)),0)</f>
        <v>0</v>
      </c>
      <c r="AJ2300" s="7">
        <f>IF(S2300&gt;0,RANK(S2300,(N2300:P2300,Q2300:AE2300)),0)</f>
        <v>0</v>
      </c>
      <c r="AK2300" s="2">
        <f t="shared" si="826"/>
        <v>0</v>
      </c>
      <c r="AL2300" s="2">
        <f t="shared" si="826"/>
        <v>0</v>
      </c>
      <c r="AM2300" s="2">
        <f t="shared" si="827"/>
        <v>0</v>
      </c>
      <c r="AN2300" s="2">
        <f t="shared" si="828"/>
        <v>0</v>
      </c>
      <c r="AP2300" t="s">
        <v>1471</v>
      </c>
      <c r="AQ2300" t="s">
        <v>1248</v>
      </c>
      <c r="AR2300">
        <v>1</v>
      </c>
      <c r="AT2300" s="97">
        <v>13</v>
      </c>
      <c r="AU2300" s="99">
        <v>127</v>
      </c>
      <c r="AV2300" s="103">
        <f t="shared" si="829"/>
        <v>13127</v>
      </c>
      <c r="AX2300" s="7" t="s">
        <v>1370</v>
      </c>
      <c r="BJ2300">
        <v>0</v>
      </c>
      <c r="BK2300">
        <v>0</v>
      </c>
    </row>
    <row r="2301" spans="1:63" hidden="1" outlineLevel="1">
      <c r="A2301" t="s">
        <v>1436</v>
      </c>
      <c r="B2301" t="s">
        <v>1248</v>
      </c>
      <c r="C2301" s="1">
        <f t="shared" si="821"/>
        <v>5240</v>
      </c>
      <c r="D2301" s="7">
        <f>IF(N2301&gt;0, RANK(N2301,(N2301:P2301,Q2301:AE2301)),0)</f>
        <v>2</v>
      </c>
      <c r="E2301" s="7">
        <f>IF(O2301&gt;0,RANK(O2301,(N2301:P2301,Q2301:AE2301)),0)</f>
        <v>1</v>
      </c>
      <c r="F2301" s="7">
        <f>IF(P2301&gt;0,RANK(P2301,(N2301:P2301,Q2301:AE2301)),0)</f>
        <v>0</v>
      </c>
      <c r="G2301" s="1">
        <f t="shared" si="822"/>
        <v>558</v>
      </c>
      <c r="H2301" s="2">
        <f t="shared" si="823"/>
        <v>0.1064885496183206</v>
      </c>
      <c r="I2301" s="2"/>
      <c r="J2301" s="2">
        <f t="shared" si="824"/>
        <v>0.44675572519083967</v>
      </c>
      <c r="K2301" s="2">
        <f t="shared" si="824"/>
        <v>0.55324427480916027</v>
      </c>
      <c r="L2301" s="2">
        <f t="shared" si="824"/>
        <v>0</v>
      </c>
      <c r="M2301" s="2">
        <f t="shared" si="825"/>
        <v>1.1102230246251565E-16</v>
      </c>
      <c r="N2301" s="57">
        <v>2341</v>
      </c>
      <c r="O2301" s="57">
        <v>2899</v>
      </c>
      <c r="Q2301" s="134"/>
      <c r="R2301" s="134"/>
      <c r="S2301" s="134"/>
      <c r="T2301" s="134"/>
      <c r="AG2301" s="7">
        <f>IF(Q2301&gt;0,RANK(Q2301,(N2301:P2301,Q2301:AE2301)),0)</f>
        <v>0</v>
      </c>
      <c r="AH2301" s="7">
        <f>IF(R2301&gt;0,RANK(R2301,(N2301:P2301,Q2301:AE2301)),0)</f>
        <v>0</v>
      </c>
      <c r="AI2301" s="7">
        <f>IF(T2301&gt;0,RANK(T2301,(N2301:P2301,Q2301:AE2301)),0)</f>
        <v>0</v>
      </c>
      <c r="AJ2301" s="7">
        <f>IF(S2301&gt;0,RANK(S2301,(N2301:P2301,Q2301:AE2301)),0)</f>
        <v>0</v>
      </c>
      <c r="AK2301" s="2">
        <f t="shared" si="826"/>
        <v>0</v>
      </c>
      <c r="AL2301" s="2">
        <f t="shared" si="826"/>
        <v>0</v>
      </c>
      <c r="AM2301" s="2">
        <f t="shared" si="827"/>
        <v>0</v>
      </c>
      <c r="AN2301" s="2">
        <f t="shared" si="828"/>
        <v>0</v>
      </c>
      <c r="AP2301" t="s">
        <v>1436</v>
      </c>
      <c r="AQ2301" t="s">
        <v>1248</v>
      </c>
      <c r="AR2301">
        <v>10</v>
      </c>
      <c r="AT2301" s="97">
        <v>13</v>
      </c>
      <c r="AU2301" s="99">
        <v>129</v>
      </c>
      <c r="AV2301" s="103">
        <f t="shared" si="829"/>
        <v>13129</v>
      </c>
      <c r="AX2301" s="7" t="s">
        <v>1370</v>
      </c>
      <c r="BJ2301">
        <v>0</v>
      </c>
      <c r="BK2301">
        <v>0</v>
      </c>
    </row>
    <row r="2302" spans="1:63" hidden="1" outlineLevel="1">
      <c r="A2302" t="s">
        <v>46</v>
      </c>
      <c r="B2302" t="s">
        <v>1248</v>
      </c>
      <c r="C2302" s="1">
        <f t="shared" ref="C2302:C2365" si="830">SUM(N2302:AE2302)</f>
        <v>3046</v>
      </c>
      <c r="D2302" s="7">
        <f>IF(N2302&gt;0, RANK(N2302,(N2302:P2302,Q2302:AE2302)),0)</f>
        <v>1</v>
      </c>
      <c r="E2302" s="7">
        <f>IF(O2302&gt;0,RANK(O2302,(N2302:P2302,Q2302:AE2302)),0)</f>
        <v>2</v>
      </c>
      <c r="F2302" s="7">
        <f>IF(P2302&gt;0,RANK(P2302,(N2302:P2302,Q2302:AE2302)),0)</f>
        <v>0</v>
      </c>
      <c r="G2302" s="1">
        <f t="shared" ref="G2302:G2365" si="831">IF(C2302&gt;0,MAX(N2302:P2302)-LARGE(N2302:P2302,2),0)</f>
        <v>322</v>
      </c>
      <c r="H2302" s="2">
        <f t="shared" ref="H2302:H2365" si="832">IF(C2302&gt;0,G2302/C2302,0)</f>
        <v>0.10571240971766251</v>
      </c>
      <c r="I2302" s="2"/>
      <c r="J2302" s="2">
        <f t="shared" ref="J2302:L2365" si="833">IF($C2302=0,"-",N2302/$C2302)</f>
        <v>0.55285620485883125</v>
      </c>
      <c r="K2302" s="2">
        <f t="shared" si="833"/>
        <v>0.44714379514116875</v>
      </c>
      <c r="L2302" s="2">
        <f t="shared" si="833"/>
        <v>0</v>
      </c>
      <c r="M2302" s="2">
        <f t="shared" ref="M2302:M2365" si="834">IF(C2302=0,"-",(1-J2302-K2302-L2302))</f>
        <v>0</v>
      </c>
      <c r="N2302" s="57">
        <v>1684</v>
      </c>
      <c r="O2302" s="57">
        <v>1362</v>
      </c>
      <c r="Q2302" s="134"/>
      <c r="R2302" s="134"/>
      <c r="S2302" s="134"/>
      <c r="T2302" s="134"/>
      <c r="AG2302" s="7">
        <f>IF(Q2302&gt;0,RANK(Q2302,(N2302:P2302,Q2302:AE2302)),0)</f>
        <v>0</v>
      </c>
      <c r="AH2302" s="7">
        <f>IF(R2302&gt;0,RANK(R2302,(N2302:P2302,Q2302:AE2302)),0)</f>
        <v>0</v>
      </c>
      <c r="AI2302" s="7">
        <f>IF(T2302&gt;0,RANK(T2302,(N2302:P2302,Q2302:AE2302)),0)</f>
        <v>0</v>
      </c>
      <c r="AJ2302" s="7">
        <f>IF(S2302&gt;0,RANK(S2302,(N2302:P2302,Q2302:AE2302)),0)</f>
        <v>0</v>
      </c>
      <c r="AK2302" s="2">
        <f t="shared" ref="AK2302:AL2365" si="835">IF($C2302=0,"-",Q2302/$C2302)</f>
        <v>0</v>
      </c>
      <c r="AL2302" s="2">
        <f t="shared" si="835"/>
        <v>0</v>
      </c>
      <c r="AM2302" s="2">
        <f t="shared" ref="AM2302:AM2365" si="836">IF($C2302=0,"-",T2302/$C2302)</f>
        <v>0</v>
      </c>
      <c r="AN2302" s="2">
        <f t="shared" ref="AN2302:AN2365" si="837">IF($C2302=0,"-",S2302/$C2302)</f>
        <v>0</v>
      </c>
      <c r="AP2302" t="s">
        <v>46</v>
      </c>
      <c r="AQ2302" t="s">
        <v>1248</v>
      </c>
      <c r="AR2302">
        <v>2</v>
      </c>
      <c r="AT2302" s="97">
        <v>13</v>
      </c>
      <c r="AU2302" s="99">
        <v>131</v>
      </c>
      <c r="AV2302" s="103">
        <f t="shared" ref="AV2302:AV2365" si="838">1000*AT2302+AU2302</f>
        <v>13131</v>
      </c>
      <c r="AX2302" s="7" t="s">
        <v>1370</v>
      </c>
      <c r="BJ2302">
        <v>0</v>
      </c>
      <c r="BK2302">
        <v>0</v>
      </c>
    </row>
    <row r="2303" spans="1:63" hidden="1" outlineLevel="1">
      <c r="A2303" t="s">
        <v>1999</v>
      </c>
      <c r="B2303" t="s">
        <v>1248</v>
      </c>
      <c r="C2303" s="1">
        <f t="shared" si="830"/>
        <v>2113</v>
      </c>
      <c r="D2303" s="7">
        <f>IF(N2303&gt;0, RANK(N2303,(N2303:P2303,Q2303:AE2303)),0)</f>
        <v>1</v>
      </c>
      <c r="E2303" s="7">
        <f>IF(O2303&gt;0,RANK(O2303,(N2303:P2303,Q2303:AE2303)),0)</f>
        <v>2</v>
      </c>
      <c r="F2303" s="7">
        <f>IF(P2303&gt;0,RANK(P2303,(N2303:P2303,Q2303:AE2303)),0)</f>
        <v>0</v>
      </c>
      <c r="G2303" s="1">
        <f t="shared" si="831"/>
        <v>485</v>
      </c>
      <c r="H2303" s="2">
        <f t="shared" si="832"/>
        <v>0.22953147184098438</v>
      </c>
      <c r="I2303" s="2"/>
      <c r="J2303" s="2">
        <f t="shared" si="833"/>
        <v>0.61476573592049222</v>
      </c>
      <c r="K2303" s="2">
        <f t="shared" si="833"/>
        <v>0.38523426407950778</v>
      </c>
      <c r="L2303" s="2">
        <f t="shared" si="833"/>
        <v>0</v>
      </c>
      <c r="M2303" s="2">
        <f t="shared" si="834"/>
        <v>0</v>
      </c>
      <c r="N2303" s="57">
        <v>1299</v>
      </c>
      <c r="O2303" s="57">
        <v>814</v>
      </c>
      <c r="Q2303" s="134"/>
      <c r="R2303" s="134"/>
      <c r="S2303" s="134"/>
      <c r="T2303" s="134"/>
      <c r="AG2303" s="7">
        <f>IF(Q2303&gt;0,RANK(Q2303,(N2303:P2303,Q2303:AE2303)),0)</f>
        <v>0</v>
      </c>
      <c r="AH2303" s="7">
        <f>IF(R2303&gt;0,RANK(R2303,(N2303:P2303,Q2303:AE2303)),0)</f>
        <v>0</v>
      </c>
      <c r="AI2303" s="7">
        <f>IF(T2303&gt;0,RANK(T2303,(N2303:P2303,Q2303:AE2303)),0)</f>
        <v>0</v>
      </c>
      <c r="AJ2303" s="7">
        <f>IF(S2303&gt;0,RANK(S2303,(N2303:P2303,Q2303:AE2303)),0)</f>
        <v>0</v>
      </c>
      <c r="AK2303" s="2">
        <f t="shared" si="835"/>
        <v>0</v>
      </c>
      <c r="AL2303" s="2">
        <f t="shared" si="835"/>
        <v>0</v>
      </c>
      <c r="AM2303" s="2">
        <f t="shared" si="836"/>
        <v>0</v>
      </c>
      <c r="AN2303" s="2">
        <f t="shared" si="837"/>
        <v>0</v>
      </c>
      <c r="AP2303" t="s">
        <v>1999</v>
      </c>
      <c r="AQ2303" t="s">
        <v>1248</v>
      </c>
      <c r="AR2303">
        <v>9</v>
      </c>
      <c r="AT2303" s="97">
        <v>13</v>
      </c>
      <c r="AU2303" s="99">
        <v>133</v>
      </c>
      <c r="AV2303" s="103">
        <f t="shared" si="838"/>
        <v>13133</v>
      </c>
      <c r="AX2303" s="7" t="s">
        <v>1370</v>
      </c>
      <c r="BJ2303">
        <v>1</v>
      </c>
      <c r="BK2303">
        <v>0</v>
      </c>
    </row>
    <row r="2304" spans="1:63" hidden="1" outlineLevel="1">
      <c r="A2304" t="s">
        <v>2104</v>
      </c>
      <c r="B2304" t="s">
        <v>1248</v>
      </c>
      <c r="C2304" s="1">
        <f t="shared" si="830"/>
        <v>73728</v>
      </c>
      <c r="D2304" s="7">
        <f>IF(N2304&gt;0, RANK(N2304,(N2304:P2304,Q2304:AE2304)),0)</f>
        <v>2</v>
      </c>
      <c r="E2304" s="7">
        <f>IF(O2304&gt;0,RANK(O2304,(N2304:P2304,Q2304:AE2304)),0)</f>
        <v>1</v>
      </c>
      <c r="F2304" s="7">
        <f>IF(P2304&gt;0,RANK(P2304,(N2304:P2304,Q2304:AE2304)),0)</f>
        <v>0</v>
      </c>
      <c r="G2304" s="1">
        <f t="shared" si="831"/>
        <v>21318</v>
      </c>
      <c r="H2304" s="2">
        <f t="shared" si="832"/>
        <v>0.28914388020833331</v>
      </c>
      <c r="I2304" s="2"/>
      <c r="J2304" s="2">
        <f t="shared" si="833"/>
        <v>0.35542805989583331</v>
      </c>
      <c r="K2304" s="2">
        <f t="shared" si="833"/>
        <v>0.64457194010416663</v>
      </c>
      <c r="L2304" s="2">
        <f t="shared" si="833"/>
        <v>0</v>
      </c>
      <c r="M2304" s="2">
        <f t="shared" si="834"/>
        <v>1.1102230246251565E-16</v>
      </c>
      <c r="N2304" s="57">
        <v>26205</v>
      </c>
      <c r="O2304" s="57">
        <v>47523</v>
      </c>
      <c r="Q2304" s="134"/>
      <c r="R2304" s="134"/>
      <c r="S2304" s="134"/>
      <c r="T2304" s="134"/>
      <c r="AG2304" s="7">
        <f>IF(Q2304&gt;0,RANK(Q2304,(N2304:P2304,Q2304:AE2304)),0)</f>
        <v>0</v>
      </c>
      <c r="AH2304" s="7">
        <f>IF(R2304&gt;0,RANK(R2304,(N2304:P2304,Q2304:AE2304)),0)</f>
        <v>0</v>
      </c>
      <c r="AI2304" s="7">
        <f>IF(T2304&gt;0,RANK(T2304,(N2304:P2304,Q2304:AE2304)),0)</f>
        <v>0</v>
      </c>
      <c r="AJ2304" s="7">
        <f>IF(S2304&gt;0,RANK(S2304,(N2304:P2304,Q2304:AE2304)),0)</f>
        <v>0</v>
      </c>
      <c r="AK2304" s="2">
        <f t="shared" si="835"/>
        <v>0</v>
      </c>
      <c r="AL2304" s="2">
        <f t="shared" si="835"/>
        <v>0</v>
      </c>
      <c r="AM2304" s="2">
        <f t="shared" si="836"/>
        <v>0</v>
      </c>
      <c r="AN2304" s="2">
        <f t="shared" si="837"/>
        <v>0</v>
      </c>
      <c r="AP2304" t="s">
        <v>2104</v>
      </c>
      <c r="AQ2304" t="s">
        <v>1248</v>
      </c>
      <c r="AR2304">
        <v>0</v>
      </c>
      <c r="AT2304" s="97">
        <v>13</v>
      </c>
      <c r="AU2304" s="99">
        <v>135</v>
      </c>
      <c r="AV2304" s="103">
        <f t="shared" si="838"/>
        <v>13135</v>
      </c>
      <c r="AX2304" s="7" t="s">
        <v>1370</v>
      </c>
      <c r="BJ2304">
        <v>1</v>
      </c>
      <c r="BK2304">
        <v>0</v>
      </c>
    </row>
    <row r="2305" spans="1:63" hidden="1" outlineLevel="1">
      <c r="A2305" t="s">
        <v>1416</v>
      </c>
      <c r="B2305" t="s">
        <v>1248</v>
      </c>
      <c r="C2305" s="1">
        <f t="shared" si="830"/>
        <v>5015</v>
      </c>
      <c r="D2305" s="7">
        <f>IF(N2305&gt;0, RANK(N2305,(N2305:P2305,Q2305:AE2305)),0)</f>
        <v>2</v>
      </c>
      <c r="E2305" s="7">
        <f>IF(O2305&gt;0,RANK(O2305,(N2305:P2305,Q2305:AE2305)),0)</f>
        <v>1</v>
      </c>
      <c r="F2305" s="7">
        <f>IF(P2305&gt;0,RANK(P2305,(N2305:P2305,Q2305:AE2305)),0)</f>
        <v>0</v>
      </c>
      <c r="G2305" s="1">
        <f t="shared" si="831"/>
        <v>645</v>
      </c>
      <c r="H2305" s="2">
        <f t="shared" si="832"/>
        <v>0.12861415752741776</v>
      </c>
      <c r="I2305" s="2"/>
      <c r="J2305" s="2">
        <f t="shared" si="833"/>
        <v>0.43569292123629111</v>
      </c>
      <c r="K2305" s="2">
        <f t="shared" si="833"/>
        <v>0.56430707876370889</v>
      </c>
      <c r="L2305" s="2">
        <f t="shared" si="833"/>
        <v>0</v>
      </c>
      <c r="M2305" s="2">
        <f t="shared" si="834"/>
        <v>0</v>
      </c>
      <c r="N2305" s="57">
        <v>2185</v>
      </c>
      <c r="O2305" s="57">
        <v>2830</v>
      </c>
      <c r="Q2305" s="134"/>
      <c r="R2305" s="134"/>
      <c r="S2305" s="134"/>
      <c r="T2305" s="134"/>
      <c r="AG2305" s="7">
        <f>IF(Q2305&gt;0,RANK(Q2305,(N2305:P2305,Q2305:AE2305)),0)</f>
        <v>0</v>
      </c>
      <c r="AH2305" s="7">
        <f>IF(R2305&gt;0,RANK(R2305,(N2305:P2305,Q2305:AE2305)),0)</f>
        <v>0</v>
      </c>
      <c r="AI2305" s="7">
        <f>IF(T2305&gt;0,RANK(T2305,(N2305:P2305,Q2305:AE2305)),0)</f>
        <v>0</v>
      </c>
      <c r="AJ2305" s="7">
        <f>IF(S2305&gt;0,RANK(S2305,(N2305:P2305,Q2305:AE2305)),0)</f>
        <v>0</v>
      </c>
      <c r="AK2305" s="2">
        <f t="shared" si="835"/>
        <v>0</v>
      </c>
      <c r="AL2305" s="2">
        <f t="shared" si="835"/>
        <v>0</v>
      </c>
      <c r="AM2305" s="2">
        <f t="shared" si="836"/>
        <v>0</v>
      </c>
      <c r="AN2305" s="2">
        <f t="shared" si="837"/>
        <v>0</v>
      </c>
      <c r="AP2305" t="s">
        <v>1416</v>
      </c>
      <c r="AQ2305" t="s">
        <v>1248</v>
      </c>
      <c r="AR2305">
        <v>9</v>
      </c>
      <c r="AT2305" s="97">
        <v>13</v>
      </c>
      <c r="AU2305" s="99">
        <v>137</v>
      </c>
      <c r="AV2305" s="103">
        <f t="shared" si="838"/>
        <v>13137</v>
      </c>
      <c r="AX2305" s="7" t="s">
        <v>1370</v>
      </c>
      <c r="BJ2305">
        <v>0</v>
      </c>
      <c r="BK2305">
        <v>0</v>
      </c>
    </row>
    <row r="2306" spans="1:63" hidden="1" outlineLevel="1">
      <c r="A2306" t="s">
        <v>1777</v>
      </c>
      <c r="B2306" t="s">
        <v>1248</v>
      </c>
      <c r="C2306" s="1">
        <f t="shared" si="830"/>
        <v>16488</v>
      </c>
      <c r="D2306" s="7">
        <f>IF(N2306&gt;0, RANK(N2306,(N2306:P2306,Q2306:AE2306)),0)</f>
        <v>2</v>
      </c>
      <c r="E2306" s="7">
        <f>IF(O2306&gt;0,RANK(O2306,(N2306:P2306,Q2306:AE2306)),0)</f>
        <v>1</v>
      </c>
      <c r="F2306" s="7">
        <f>IF(P2306&gt;0,RANK(P2306,(N2306:P2306,Q2306:AE2306)),0)</f>
        <v>0</v>
      </c>
      <c r="G2306" s="1">
        <f t="shared" si="831"/>
        <v>2132</v>
      </c>
      <c r="H2306" s="2">
        <f t="shared" si="832"/>
        <v>0.12930616205725376</v>
      </c>
      <c r="I2306" s="2"/>
      <c r="J2306" s="2">
        <f t="shared" si="833"/>
        <v>0.43534691897137312</v>
      </c>
      <c r="K2306" s="2">
        <f t="shared" si="833"/>
        <v>0.56465308102862688</v>
      </c>
      <c r="L2306" s="2">
        <f t="shared" si="833"/>
        <v>0</v>
      </c>
      <c r="M2306" s="2">
        <f t="shared" si="834"/>
        <v>0</v>
      </c>
      <c r="N2306" s="57">
        <v>7178</v>
      </c>
      <c r="O2306" s="57">
        <v>9310</v>
      </c>
      <c r="Q2306" s="134"/>
      <c r="R2306" s="134"/>
      <c r="S2306" s="134"/>
      <c r="T2306" s="134"/>
      <c r="AG2306" s="7">
        <f>IF(Q2306&gt;0,RANK(Q2306,(N2306:P2306,Q2306:AE2306)),0)</f>
        <v>0</v>
      </c>
      <c r="AH2306" s="7">
        <f>IF(R2306&gt;0,RANK(R2306,(N2306:P2306,Q2306:AE2306)),0)</f>
        <v>0</v>
      </c>
      <c r="AI2306" s="7">
        <f>IF(T2306&gt;0,RANK(T2306,(N2306:P2306,Q2306:AE2306)),0)</f>
        <v>0</v>
      </c>
      <c r="AJ2306" s="7">
        <f>IF(S2306&gt;0,RANK(S2306,(N2306:P2306,Q2306:AE2306)),0)</f>
        <v>0</v>
      </c>
      <c r="AK2306" s="2">
        <f t="shared" si="835"/>
        <v>0</v>
      </c>
      <c r="AL2306" s="2">
        <f t="shared" si="835"/>
        <v>0</v>
      </c>
      <c r="AM2306" s="2">
        <f t="shared" si="836"/>
        <v>0</v>
      </c>
      <c r="AN2306" s="2">
        <f t="shared" si="837"/>
        <v>0</v>
      </c>
      <c r="AP2306" t="s">
        <v>1777</v>
      </c>
      <c r="AQ2306" t="s">
        <v>1248</v>
      </c>
      <c r="AR2306">
        <v>10</v>
      </c>
      <c r="AT2306" s="97">
        <v>13</v>
      </c>
      <c r="AU2306" s="99">
        <v>139</v>
      </c>
      <c r="AV2306" s="103">
        <f t="shared" si="838"/>
        <v>13139</v>
      </c>
      <c r="AX2306" s="7" t="s">
        <v>1370</v>
      </c>
      <c r="BJ2306">
        <v>0</v>
      </c>
      <c r="BK2306">
        <v>0</v>
      </c>
    </row>
    <row r="2307" spans="1:63" hidden="1" outlineLevel="1">
      <c r="A2307" t="s">
        <v>1521</v>
      </c>
      <c r="B2307" t="s">
        <v>1248</v>
      </c>
      <c r="C2307" s="1">
        <f t="shared" si="830"/>
        <v>1475</v>
      </c>
      <c r="D2307" s="7">
        <f>IF(N2307&gt;0, RANK(N2307,(N2307:P2307,Q2307:AE2307)),0)</f>
        <v>1</v>
      </c>
      <c r="E2307" s="7">
        <f>IF(O2307&gt;0,RANK(O2307,(N2307:P2307,Q2307:AE2307)),0)</f>
        <v>2</v>
      </c>
      <c r="F2307" s="7">
        <f>IF(P2307&gt;0,RANK(P2307,(N2307:P2307,Q2307:AE2307)),0)</f>
        <v>0</v>
      </c>
      <c r="G2307" s="1">
        <f t="shared" si="831"/>
        <v>925</v>
      </c>
      <c r="H2307" s="2">
        <f t="shared" si="832"/>
        <v>0.6271186440677966</v>
      </c>
      <c r="I2307" s="2"/>
      <c r="J2307" s="2">
        <f t="shared" si="833"/>
        <v>0.81355932203389836</v>
      </c>
      <c r="K2307" s="2">
        <f t="shared" si="833"/>
        <v>0.1864406779661017</v>
      </c>
      <c r="L2307" s="2">
        <f t="shared" si="833"/>
        <v>0</v>
      </c>
      <c r="M2307" s="2">
        <f t="shared" si="834"/>
        <v>-5.5511151231257827E-17</v>
      </c>
      <c r="N2307" s="57">
        <v>1200</v>
      </c>
      <c r="O2307" s="57">
        <v>275</v>
      </c>
      <c r="Q2307" s="134"/>
      <c r="R2307" s="134"/>
      <c r="S2307" s="134"/>
      <c r="T2307" s="134"/>
      <c r="AG2307" s="7">
        <f>IF(Q2307&gt;0,RANK(Q2307,(N2307:P2307,Q2307:AE2307)),0)</f>
        <v>0</v>
      </c>
      <c r="AH2307" s="7">
        <f>IF(R2307&gt;0,RANK(R2307,(N2307:P2307,Q2307:AE2307)),0)</f>
        <v>0</v>
      </c>
      <c r="AI2307" s="7">
        <f>IF(T2307&gt;0,RANK(T2307,(N2307:P2307,Q2307:AE2307)),0)</f>
        <v>0</v>
      </c>
      <c r="AJ2307" s="7">
        <f>IF(S2307&gt;0,RANK(S2307,(N2307:P2307,Q2307:AE2307)),0)</f>
        <v>0</v>
      </c>
      <c r="AK2307" s="2">
        <f t="shared" si="835"/>
        <v>0</v>
      </c>
      <c r="AL2307" s="2">
        <f t="shared" si="835"/>
        <v>0</v>
      </c>
      <c r="AM2307" s="2">
        <f t="shared" si="836"/>
        <v>0</v>
      </c>
      <c r="AN2307" s="2">
        <f t="shared" si="837"/>
        <v>0</v>
      </c>
      <c r="AP2307" t="s">
        <v>1521</v>
      </c>
      <c r="AQ2307" t="s">
        <v>1248</v>
      </c>
      <c r="AR2307">
        <v>3</v>
      </c>
      <c r="AT2307" s="97">
        <v>13</v>
      </c>
      <c r="AU2307" s="99">
        <v>141</v>
      </c>
      <c r="AV2307" s="103">
        <f t="shared" si="838"/>
        <v>13141</v>
      </c>
      <c r="AX2307" s="7" t="s">
        <v>1370</v>
      </c>
      <c r="BJ2307">
        <v>0</v>
      </c>
      <c r="BK2307">
        <v>0</v>
      </c>
    </row>
    <row r="2308" spans="1:63" hidden="1" outlineLevel="1">
      <c r="A2308" t="s">
        <v>588</v>
      </c>
      <c r="B2308" t="s">
        <v>1248</v>
      </c>
      <c r="C2308" s="1">
        <f t="shared" si="830"/>
        <v>3824</v>
      </c>
      <c r="D2308" s="7">
        <f>IF(N2308&gt;0, RANK(N2308,(N2308:P2308,Q2308:AE2308)),0)</f>
        <v>1</v>
      </c>
      <c r="E2308" s="7">
        <f>IF(O2308&gt;0,RANK(O2308,(N2308:P2308,Q2308:AE2308)),0)</f>
        <v>2</v>
      </c>
      <c r="F2308" s="7">
        <f>IF(P2308&gt;0,RANK(P2308,(N2308:P2308,Q2308:AE2308)),0)</f>
        <v>0</v>
      </c>
      <c r="G2308" s="1">
        <f t="shared" si="831"/>
        <v>152</v>
      </c>
      <c r="H2308" s="2">
        <f t="shared" si="832"/>
        <v>3.9748953974895397E-2</v>
      </c>
      <c r="I2308" s="2"/>
      <c r="J2308" s="2">
        <f t="shared" si="833"/>
        <v>0.51987447698744771</v>
      </c>
      <c r="K2308" s="2">
        <f t="shared" si="833"/>
        <v>0.48012552301255229</v>
      </c>
      <c r="L2308" s="2">
        <f t="shared" si="833"/>
        <v>0</v>
      </c>
      <c r="M2308" s="2">
        <f t="shared" si="834"/>
        <v>0</v>
      </c>
      <c r="N2308" s="57">
        <v>1988</v>
      </c>
      <c r="O2308" s="57">
        <v>1836</v>
      </c>
      <c r="Q2308" s="134"/>
      <c r="R2308" s="134"/>
      <c r="S2308" s="134"/>
      <c r="T2308" s="134"/>
      <c r="AG2308" s="7">
        <f>IF(Q2308&gt;0,RANK(Q2308,(N2308:P2308,Q2308:AE2308)),0)</f>
        <v>0</v>
      </c>
      <c r="AH2308" s="7">
        <f>IF(R2308&gt;0,RANK(R2308,(N2308:P2308,Q2308:AE2308)),0)</f>
        <v>0</v>
      </c>
      <c r="AI2308" s="7">
        <f>IF(T2308&gt;0,RANK(T2308,(N2308:P2308,Q2308:AE2308)),0)</f>
        <v>0</v>
      </c>
      <c r="AJ2308" s="7">
        <f>IF(S2308&gt;0,RANK(S2308,(N2308:P2308,Q2308:AE2308)),0)</f>
        <v>0</v>
      </c>
      <c r="AK2308" s="2">
        <f t="shared" si="835"/>
        <v>0</v>
      </c>
      <c r="AL2308" s="2">
        <f t="shared" si="835"/>
        <v>0</v>
      </c>
      <c r="AM2308" s="2">
        <f t="shared" si="836"/>
        <v>0</v>
      </c>
      <c r="AN2308" s="2">
        <f t="shared" si="837"/>
        <v>0</v>
      </c>
      <c r="AP2308" t="s">
        <v>588</v>
      </c>
      <c r="AQ2308" t="s">
        <v>1248</v>
      </c>
      <c r="AR2308">
        <v>11</v>
      </c>
      <c r="AT2308" s="97">
        <v>13</v>
      </c>
      <c r="AU2308" s="99">
        <v>143</v>
      </c>
      <c r="AV2308" s="103">
        <f t="shared" si="838"/>
        <v>13143</v>
      </c>
      <c r="AX2308" s="7" t="s">
        <v>1370</v>
      </c>
      <c r="BJ2308">
        <v>0</v>
      </c>
      <c r="BK2308">
        <v>0</v>
      </c>
    </row>
    <row r="2309" spans="1:63" hidden="1" outlineLevel="1">
      <c r="A2309" t="s">
        <v>161</v>
      </c>
      <c r="B2309" t="s">
        <v>1248</v>
      </c>
      <c r="C2309" s="1">
        <f t="shared" si="830"/>
        <v>3840</v>
      </c>
      <c r="D2309" s="7">
        <f>IF(N2309&gt;0, RANK(N2309,(N2309:P2309,Q2309:AE2309)),0)</f>
        <v>2</v>
      </c>
      <c r="E2309" s="7">
        <f>IF(O2309&gt;0,RANK(O2309,(N2309:P2309,Q2309:AE2309)),0)</f>
        <v>1</v>
      </c>
      <c r="F2309" s="7">
        <f>IF(P2309&gt;0,RANK(P2309,(N2309:P2309,Q2309:AE2309)),0)</f>
        <v>0</v>
      </c>
      <c r="G2309" s="1">
        <f t="shared" si="831"/>
        <v>836</v>
      </c>
      <c r="H2309" s="2">
        <f t="shared" si="832"/>
        <v>0.21770833333333334</v>
      </c>
      <c r="I2309" s="2"/>
      <c r="J2309" s="2">
        <f t="shared" si="833"/>
        <v>0.39114583333333336</v>
      </c>
      <c r="K2309" s="2">
        <f t="shared" si="833"/>
        <v>0.6088541666666667</v>
      </c>
      <c r="L2309" s="2">
        <f t="shared" si="833"/>
        <v>0</v>
      </c>
      <c r="M2309" s="2">
        <f t="shared" si="834"/>
        <v>0</v>
      </c>
      <c r="N2309" s="57">
        <v>1502</v>
      </c>
      <c r="O2309" s="57">
        <v>2338</v>
      </c>
      <c r="Q2309" s="134"/>
      <c r="R2309" s="134"/>
      <c r="S2309" s="134"/>
      <c r="T2309" s="134"/>
      <c r="AG2309" s="7">
        <f>IF(Q2309&gt;0,RANK(Q2309,(N2309:P2309,Q2309:AE2309)),0)</f>
        <v>0</v>
      </c>
      <c r="AH2309" s="7">
        <f>IF(R2309&gt;0,RANK(R2309,(N2309:P2309,Q2309:AE2309)),0)</f>
        <v>0</v>
      </c>
      <c r="AI2309" s="7">
        <f>IF(T2309&gt;0,RANK(T2309,(N2309:P2309,Q2309:AE2309)),0)</f>
        <v>0</v>
      </c>
      <c r="AJ2309" s="7">
        <f>IF(S2309&gt;0,RANK(S2309,(N2309:P2309,Q2309:AE2309)),0)</f>
        <v>0</v>
      </c>
      <c r="AK2309" s="2">
        <f t="shared" si="835"/>
        <v>0</v>
      </c>
      <c r="AL2309" s="2">
        <f t="shared" si="835"/>
        <v>0</v>
      </c>
      <c r="AM2309" s="2">
        <f t="shared" si="836"/>
        <v>0</v>
      </c>
      <c r="AN2309" s="2">
        <f t="shared" si="837"/>
        <v>0</v>
      </c>
      <c r="AP2309" t="s">
        <v>161</v>
      </c>
      <c r="AQ2309" t="s">
        <v>1248</v>
      </c>
      <c r="AR2309">
        <v>0</v>
      </c>
      <c r="AT2309" s="97">
        <v>13</v>
      </c>
      <c r="AU2309" s="99">
        <v>145</v>
      </c>
      <c r="AV2309" s="103">
        <f t="shared" si="838"/>
        <v>13145</v>
      </c>
      <c r="AX2309" s="7" t="s">
        <v>1370</v>
      </c>
      <c r="BJ2309">
        <v>0</v>
      </c>
      <c r="BK2309">
        <v>0</v>
      </c>
    </row>
    <row r="2310" spans="1:63" hidden="1" outlineLevel="1">
      <c r="A2310" t="s">
        <v>1943</v>
      </c>
      <c r="B2310" t="s">
        <v>1248</v>
      </c>
      <c r="C2310" s="1">
        <f t="shared" si="830"/>
        <v>3070</v>
      </c>
      <c r="D2310" s="7">
        <f>IF(N2310&gt;0, RANK(N2310,(N2310:P2310,Q2310:AE2310)),0)</f>
        <v>2</v>
      </c>
      <c r="E2310" s="7">
        <f>IF(O2310&gt;0,RANK(O2310,(N2310:P2310,Q2310:AE2310)),0)</f>
        <v>1</v>
      </c>
      <c r="F2310" s="7">
        <f>IF(P2310&gt;0,RANK(P2310,(N2310:P2310,Q2310:AE2310)),0)</f>
        <v>0</v>
      </c>
      <c r="G2310" s="1">
        <f t="shared" si="831"/>
        <v>352</v>
      </c>
      <c r="H2310" s="2">
        <f t="shared" si="832"/>
        <v>0.11465798045602606</v>
      </c>
      <c r="I2310" s="2"/>
      <c r="J2310" s="2">
        <f t="shared" si="833"/>
        <v>0.44267100977198698</v>
      </c>
      <c r="K2310" s="2">
        <f t="shared" si="833"/>
        <v>0.55732899022801308</v>
      </c>
      <c r="L2310" s="2">
        <f t="shared" si="833"/>
        <v>0</v>
      </c>
      <c r="M2310" s="2">
        <f t="shared" si="834"/>
        <v>-1.1102230246251565E-16</v>
      </c>
      <c r="N2310" s="57">
        <v>1359</v>
      </c>
      <c r="O2310" s="57">
        <v>1711</v>
      </c>
      <c r="Q2310" s="134"/>
      <c r="R2310" s="134"/>
      <c r="S2310" s="134"/>
      <c r="T2310" s="134"/>
      <c r="AG2310" s="7">
        <f>IF(Q2310&gt;0,RANK(Q2310,(N2310:P2310,Q2310:AE2310)),0)</f>
        <v>0</v>
      </c>
      <c r="AH2310" s="7">
        <f>IF(R2310&gt;0,RANK(R2310,(N2310:P2310,Q2310:AE2310)),0)</f>
        <v>0</v>
      </c>
      <c r="AI2310" s="7">
        <f>IF(T2310&gt;0,RANK(T2310,(N2310:P2310,Q2310:AE2310)),0)</f>
        <v>0</v>
      </c>
      <c r="AJ2310" s="7">
        <f>IF(S2310&gt;0,RANK(S2310,(N2310:P2310,Q2310:AE2310)),0)</f>
        <v>0</v>
      </c>
      <c r="AK2310" s="2">
        <f t="shared" si="835"/>
        <v>0</v>
      </c>
      <c r="AL2310" s="2">
        <f t="shared" si="835"/>
        <v>0</v>
      </c>
      <c r="AM2310" s="2">
        <f t="shared" si="836"/>
        <v>0</v>
      </c>
      <c r="AN2310" s="2">
        <f t="shared" si="837"/>
        <v>0</v>
      </c>
      <c r="AP2310" t="s">
        <v>1943</v>
      </c>
      <c r="AQ2310" t="s">
        <v>1248</v>
      </c>
      <c r="AR2310">
        <v>9</v>
      </c>
      <c r="AT2310" s="97">
        <v>13</v>
      </c>
      <c r="AU2310" s="99">
        <v>147</v>
      </c>
      <c r="AV2310" s="103">
        <f t="shared" si="838"/>
        <v>13147</v>
      </c>
      <c r="AX2310" s="7" t="s">
        <v>1370</v>
      </c>
      <c r="BJ2310">
        <v>0</v>
      </c>
      <c r="BK2310">
        <v>0</v>
      </c>
    </row>
    <row r="2311" spans="1:63" hidden="1" outlineLevel="1">
      <c r="A2311" t="s">
        <v>1105</v>
      </c>
      <c r="B2311" t="s">
        <v>1248</v>
      </c>
      <c r="C2311" s="1">
        <f t="shared" si="830"/>
        <v>1471</v>
      </c>
      <c r="D2311" s="7">
        <f>IF(N2311&gt;0, RANK(N2311,(N2311:P2311,Q2311:AE2311)),0)</f>
        <v>1</v>
      </c>
      <c r="E2311" s="7">
        <f>IF(O2311&gt;0,RANK(O2311,(N2311:P2311,Q2311:AE2311)),0)</f>
        <v>2</v>
      </c>
      <c r="F2311" s="7">
        <f>IF(P2311&gt;0,RANK(P2311,(N2311:P2311,Q2311:AE2311)),0)</f>
        <v>0</v>
      </c>
      <c r="G2311" s="1">
        <f t="shared" si="831"/>
        <v>237</v>
      </c>
      <c r="H2311" s="2">
        <f t="shared" si="832"/>
        <v>0.16111488783140721</v>
      </c>
      <c r="I2311" s="2"/>
      <c r="J2311" s="2">
        <f t="shared" si="833"/>
        <v>0.58055744391570363</v>
      </c>
      <c r="K2311" s="2">
        <f t="shared" si="833"/>
        <v>0.41944255608429637</v>
      </c>
      <c r="L2311" s="2">
        <f t="shared" si="833"/>
        <v>0</v>
      </c>
      <c r="M2311" s="2">
        <f t="shared" si="834"/>
        <v>0</v>
      </c>
      <c r="N2311" s="57">
        <v>854</v>
      </c>
      <c r="O2311" s="57">
        <v>617</v>
      </c>
      <c r="Q2311" s="134"/>
      <c r="R2311" s="134"/>
      <c r="S2311" s="134"/>
      <c r="T2311" s="134"/>
      <c r="AG2311" s="7">
        <f>IF(Q2311&gt;0,RANK(Q2311,(N2311:P2311,Q2311:AE2311)),0)</f>
        <v>0</v>
      </c>
      <c r="AH2311" s="7">
        <f>IF(R2311&gt;0,RANK(R2311,(N2311:P2311,Q2311:AE2311)),0)</f>
        <v>0</v>
      </c>
      <c r="AI2311" s="7">
        <f>IF(T2311&gt;0,RANK(T2311,(N2311:P2311,Q2311:AE2311)),0)</f>
        <v>0</v>
      </c>
      <c r="AJ2311" s="7">
        <f>IF(S2311&gt;0,RANK(S2311,(N2311:P2311,Q2311:AE2311)),0)</f>
        <v>0</v>
      </c>
      <c r="AK2311" s="2">
        <f t="shared" si="835"/>
        <v>0</v>
      </c>
      <c r="AL2311" s="2">
        <f t="shared" si="835"/>
        <v>0</v>
      </c>
      <c r="AM2311" s="2">
        <f t="shared" si="836"/>
        <v>0</v>
      </c>
      <c r="AN2311" s="2">
        <f t="shared" si="837"/>
        <v>0</v>
      </c>
      <c r="AP2311" t="s">
        <v>1105</v>
      </c>
      <c r="AQ2311" t="s">
        <v>1248</v>
      </c>
      <c r="AR2311">
        <v>11</v>
      </c>
      <c r="AT2311" s="97">
        <v>13</v>
      </c>
      <c r="AU2311" s="99">
        <v>149</v>
      </c>
      <c r="AV2311" s="103">
        <f t="shared" si="838"/>
        <v>13149</v>
      </c>
      <c r="AX2311" s="7" t="s">
        <v>1370</v>
      </c>
      <c r="BJ2311">
        <v>0</v>
      </c>
      <c r="BK2311">
        <v>0</v>
      </c>
    </row>
    <row r="2312" spans="1:63" hidden="1" outlineLevel="1">
      <c r="A2312" t="s">
        <v>525</v>
      </c>
      <c r="B2312" t="s">
        <v>1248</v>
      </c>
      <c r="C2312" s="1">
        <f t="shared" si="830"/>
        <v>13001</v>
      </c>
      <c r="D2312" s="7">
        <f>IF(N2312&gt;0, RANK(N2312,(N2312:P2312,Q2312:AE2312)),0)</f>
        <v>2</v>
      </c>
      <c r="E2312" s="7">
        <f>IF(O2312&gt;0,RANK(O2312,(N2312:P2312,Q2312:AE2312)),0)</f>
        <v>1</v>
      </c>
      <c r="F2312" s="7">
        <f>IF(P2312&gt;0,RANK(P2312,(N2312:P2312,Q2312:AE2312)),0)</f>
        <v>0</v>
      </c>
      <c r="G2312" s="1">
        <f t="shared" si="831"/>
        <v>2871</v>
      </c>
      <c r="H2312" s="2">
        <f t="shared" si="832"/>
        <v>0.22082916698715482</v>
      </c>
      <c r="I2312" s="2"/>
      <c r="J2312" s="2">
        <f t="shared" si="833"/>
        <v>0.38958541650642259</v>
      </c>
      <c r="K2312" s="2">
        <f t="shared" si="833"/>
        <v>0.61041458349357747</v>
      </c>
      <c r="L2312" s="2">
        <f t="shared" si="833"/>
        <v>0</v>
      </c>
      <c r="M2312" s="2">
        <f t="shared" si="834"/>
        <v>0</v>
      </c>
      <c r="N2312" s="57">
        <v>5065</v>
      </c>
      <c r="O2312" s="57">
        <v>7936</v>
      </c>
      <c r="Q2312" s="134"/>
      <c r="R2312" s="134"/>
      <c r="S2312" s="134"/>
      <c r="T2312" s="134"/>
      <c r="AG2312" s="7">
        <f>IF(Q2312&gt;0,RANK(Q2312,(N2312:P2312,Q2312:AE2312)),0)</f>
        <v>0</v>
      </c>
      <c r="AH2312" s="7">
        <f>IF(R2312&gt;0,RANK(R2312,(N2312:P2312,Q2312:AE2312)),0)</f>
        <v>0</v>
      </c>
      <c r="AI2312" s="7">
        <f>IF(T2312&gt;0,RANK(T2312,(N2312:P2312,Q2312:AE2312)),0)</f>
        <v>0</v>
      </c>
      <c r="AJ2312" s="7">
        <f>IF(S2312&gt;0,RANK(S2312,(N2312:P2312,Q2312:AE2312)),0)</f>
        <v>0</v>
      </c>
      <c r="AK2312" s="2">
        <f t="shared" si="835"/>
        <v>0</v>
      </c>
      <c r="AL2312" s="2">
        <f t="shared" si="835"/>
        <v>0</v>
      </c>
      <c r="AM2312" s="2">
        <f t="shared" si="836"/>
        <v>0</v>
      </c>
      <c r="AN2312" s="2">
        <f t="shared" si="837"/>
        <v>0</v>
      </c>
      <c r="AP2312" t="s">
        <v>525</v>
      </c>
      <c r="AQ2312" t="s">
        <v>1248</v>
      </c>
      <c r="AR2312">
        <v>0</v>
      </c>
      <c r="AT2312" s="97">
        <v>13</v>
      </c>
      <c r="AU2312" s="99">
        <v>151</v>
      </c>
      <c r="AV2312" s="103">
        <f t="shared" si="838"/>
        <v>13151</v>
      </c>
      <c r="AX2312" s="7" t="s">
        <v>1370</v>
      </c>
      <c r="BJ2312">
        <v>0</v>
      </c>
      <c r="BK2312">
        <v>0</v>
      </c>
    </row>
    <row r="2313" spans="1:63" hidden="1" outlineLevel="1">
      <c r="A2313" t="s">
        <v>830</v>
      </c>
      <c r="B2313" t="s">
        <v>1248</v>
      </c>
      <c r="C2313" s="1">
        <f t="shared" si="830"/>
        <v>18186</v>
      </c>
      <c r="D2313" s="7">
        <f>IF(N2313&gt;0, RANK(N2313,(N2313:P2313,Q2313:AE2313)),0)</f>
        <v>2</v>
      </c>
      <c r="E2313" s="7">
        <f>IF(O2313&gt;0,RANK(O2313,(N2313:P2313,Q2313:AE2313)),0)</f>
        <v>1</v>
      </c>
      <c r="F2313" s="7">
        <f>IF(P2313&gt;0,RANK(P2313,(N2313:P2313,Q2313:AE2313)),0)</f>
        <v>0</v>
      </c>
      <c r="G2313" s="1">
        <f t="shared" si="831"/>
        <v>2436</v>
      </c>
      <c r="H2313" s="2">
        <f t="shared" si="832"/>
        <v>0.13394919168591224</v>
      </c>
      <c r="I2313" s="2"/>
      <c r="J2313" s="2">
        <f t="shared" si="833"/>
        <v>0.43302540415704388</v>
      </c>
      <c r="K2313" s="2">
        <f t="shared" si="833"/>
        <v>0.56697459584295617</v>
      </c>
      <c r="L2313" s="2">
        <f t="shared" si="833"/>
        <v>0</v>
      </c>
      <c r="M2313" s="2">
        <f t="shared" si="834"/>
        <v>0</v>
      </c>
      <c r="N2313" s="57">
        <v>7875</v>
      </c>
      <c r="O2313" s="57">
        <v>10311</v>
      </c>
      <c r="Q2313" s="134"/>
      <c r="R2313" s="134"/>
      <c r="S2313" s="134"/>
      <c r="T2313" s="134"/>
      <c r="AG2313" s="7">
        <f>IF(Q2313&gt;0,RANK(Q2313,(N2313:P2313,Q2313:AE2313)),0)</f>
        <v>0</v>
      </c>
      <c r="AH2313" s="7">
        <f>IF(R2313&gt;0,RANK(R2313,(N2313:P2313,Q2313:AE2313)),0)</f>
        <v>0</v>
      </c>
      <c r="AI2313" s="7">
        <f>IF(T2313&gt;0,RANK(T2313,(N2313:P2313,Q2313:AE2313)),0)</f>
        <v>0</v>
      </c>
      <c r="AJ2313" s="7">
        <f>IF(S2313&gt;0,RANK(S2313,(N2313:P2313,Q2313:AE2313)),0)</f>
        <v>0</v>
      </c>
      <c r="AK2313" s="2">
        <f t="shared" si="835"/>
        <v>0</v>
      </c>
      <c r="AL2313" s="2">
        <f t="shared" si="835"/>
        <v>0</v>
      </c>
      <c r="AM2313" s="2">
        <f t="shared" si="836"/>
        <v>0</v>
      </c>
      <c r="AN2313" s="2">
        <f t="shared" si="837"/>
        <v>0</v>
      </c>
      <c r="AP2313" t="s">
        <v>830</v>
      </c>
      <c r="AQ2313" t="s">
        <v>1248</v>
      </c>
      <c r="AR2313">
        <v>0</v>
      </c>
      <c r="AT2313" s="97">
        <v>13</v>
      </c>
      <c r="AU2313" s="99">
        <v>153</v>
      </c>
      <c r="AV2313" s="103">
        <f t="shared" si="838"/>
        <v>13153</v>
      </c>
      <c r="AX2313" s="7" t="s">
        <v>1370</v>
      </c>
      <c r="BJ2313">
        <v>0</v>
      </c>
      <c r="BK2313">
        <v>0</v>
      </c>
    </row>
    <row r="2314" spans="1:63" hidden="1" outlineLevel="1">
      <c r="A2314" t="s">
        <v>926</v>
      </c>
      <c r="B2314" t="s">
        <v>1248</v>
      </c>
      <c r="C2314" s="1">
        <f t="shared" si="830"/>
        <v>1571</v>
      </c>
      <c r="D2314" s="7">
        <f>IF(N2314&gt;0, RANK(N2314,(N2314:P2314,Q2314:AE2314)),0)</f>
        <v>1</v>
      </c>
      <c r="E2314" s="7">
        <f>IF(O2314&gt;0,RANK(O2314,(N2314:P2314,Q2314:AE2314)),0)</f>
        <v>2</v>
      </c>
      <c r="F2314" s="7">
        <f>IF(P2314&gt;0,RANK(P2314,(N2314:P2314,Q2314:AE2314)),0)</f>
        <v>0</v>
      </c>
      <c r="G2314" s="1">
        <f t="shared" si="831"/>
        <v>631</v>
      </c>
      <c r="H2314" s="2">
        <f t="shared" si="832"/>
        <v>0.40165499681731381</v>
      </c>
      <c r="I2314" s="2"/>
      <c r="J2314" s="2">
        <f t="shared" si="833"/>
        <v>0.70082749840865688</v>
      </c>
      <c r="K2314" s="2">
        <f t="shared" si="833"/>
        <v>0.29917250159134312</v>
      </c>
      <c r="L2314" s="2">
        <f t="shared" si="833"/>
        <v>0</v>
      </c>
      <c r="M2314" s="2">
        <f t="shared" si="834"/>
        <v>0</v>
      </c>
      <c r="N2314" s="57">
        <v>1101</v>
      </c>
      <c r="O2314" s="57">
        <v>470</v>
      </c>
      <c r="Q2314" s="134"/>
      <c r="R2314" s="134"/>
      <c r="S2314" s="134"/>
      <c r="T2314" s="134"/>
      <c r="AG2314" s="7">
        <f>IF(Q2314&gt;0,RANK(Q2314,(N2314:P2314,Q2314:AE2314)),0)</f>
        <v>0</v>
      </c>
      <c r="AH2314" s="7">
        <f>IF(R2314&gt;0,RANK(R2314,(N2314:P2314,Q2314:AE2314)),0)</f>
        <v>0</v>
      </c>
      <c r="AI2314" s="7">
        <f>IF(T2314&gt;0,RANK(T2314,(N2314:P2314,Q2314:AE2314)),0)</f>
        <v>0</v>
      </c>
      <c r="AJ2314" s="7">
        <f>IF(S2314&gt;0,RANK(S2314,(N2314:P2314,Q2314:AE2314)),0)</f>
        <v>0</v>
      </c>
      <c r="AK2314" s="2">
        <f t="shared" si="835"/>
        <v>0</v>
      </c>
      <c r="AL2314" s="2">
        <f t="shared" si="835"/>
        <v>0</v>
      </c>
      <c r="AM2314" s="2">
        <f t="shared" si="836"/>
        <v>0</v>
      </c>
      <c r="AN2314" s="2">
        <f t="shared" si="837"/>
        <v>0</v>
      </c>
      <c r="AP2314" t="s">
        <v>926</v>
      </c>
      <c r="AQ2314" t="s">
        <v>1248</v>
      </c>
      <c r="AR2314">
        <v>1</v>
      </c>
      <c r="AT2314" s="97">
        <v>13</v>
      </c>
      <c r="AU2314" s="99">
        <v>155</v>
      </c>
      <c r="AV2314" s="103">
        <f t="shared" si="838"/>
        <v>13155</v>
      </c>
      <c r="AX2314" s="7" t="s">
        <v>1370</v>
      </c>
      <c r="BJ2314">
        <v>0</v>
      </c>
      <c r="BK2314">
        <v>0</v>
      </c>
    </row>
    <row r="2315" spans="1:63" hidden="1" outlineLevel="1">
      <c r="A2315" t="s">
        <v>1151</v>
      </c>
      <c r="B2315" t="s">
        <v>1248</v>
      </c>
      <c r="C2315" s="1">
        <f t="shared" si="830"/>
        <v>5017</v>
      </c>
      <c r="D2315" s="7">
        <f>IF(N2315&gt;0, RANK(N2315,(N2315:P2315,Q2315:AE2315)),0)</f>
        <v>2</v>
      </c>
      <c r="E2315" s="7">
        <f>IF(O2315&gt;0,RANK(O2315,(N2315:P2315,Q2315:AE2315)),0)</f>
        <v>1</v>
      </c>
      <c r="F2315" s="7">
        <f>IF(P2315&gt;0,RANK(P2315,(N2315:P2315,Q2315:AE2315)),0)</f>
        <v>0</v>
      </c>
      <c r="G2315" s="1">
        <f t="shared" si="831"/>
        <v>29</v>
      </c>
      <c r="H2315" s="2">
        <f t="shared" si="832"/>
        <v>5.7803468208092483E-3</v>
      </c>
      <c r="I2315" s="2"/>
      <c r="J2315" s="2">
        <f t="shared" si="833"/>
        <v>0.49710982658959535</v>
      </c>
      <c r="K2315" s="2">
        <f t="shared" si="833"/>
        <v>0.50289017341040465</v>
      </c>
      <c r="L2315" s="2">
        <f t="shared" si="833"/>
        <v>0</v>
      </c>
      <c r="M2315" s="2">
        <f t="shared" si="834"/>
        <v>0</v>
      </c>
      <c r="N2315" s="57">
        <v>2494</v>
      </c>
      <c r="O2315" s="57">
        <v>2523</v>
      </c>
      <c r="Q2315" s="134"/>
      <c r="R2315" s="134"/>
      <c r="S2315" s="134"/>
      <c r="T2315" s="134"/>
      <c r="AG2315" s="7">
        <f>IF(Q2315&gt;0,RANK(Q2315,(N2315:P2315,Q2315:AE2315)),0)</f>
        <v>0</v>
      </c>
      <c r="AH2315" s="7">
        <f>IF(R2315&gt;0,RANK(R2315,(N2315:P2315,Q2315:AE2315)),0)</f>
        <v>0</v>
      </c>
      <c r="AI2315" s="7">
        <f>IF(T2315&gt;0,RANK(T2315,(N2315:P2315,Q2315:AE2315)),0)</f>
        <v>0</v>
      </c>
      <c r="AJ2315" s="7">
        <f>IF(S2315&gt;0,RANK(S2315,(N2315:P2315,Q2315:AE2315)),0)</f>
        <v>0</v>
      </c>
      <c r="AK2315" s="2">
        <f t="shared" si="835"/>
        <v>0</v>
      </c>
      <c r="AL2315" s="2">
        <f t="shared" si="835"/>
        <v>0</v>
      </c>
      <c r="AM2315" s="2">
        <f t="shared" si="836"/>
        <v>0</v>
      </c>
      <c r="AN2315" s="2">
        <f t="shared" si="837"/>
        <v>0</v>
      </c>
      <c r="AP2315" t="s">
        <v>1151</v>
      </c>
      <c r="AQ2315" t="s">
        <v>1248</v>
      </c>
      <c r="AR2315">
        <v>9</v>
      </c>
      <c r="AT2315" s="97">
        <v>13</v>
      </c>
      <c r="AU2315" s="99">
        <v>157</v>
      </c>
      <c r="AV2315" s="103">
        <f t="shared" si="838"/>
        <v>13157</v>
      </c>
      <c r="AX2315" s="7" t="s">
        <v>1370</v>
      </c>
      <c r="BJ2315">
        <v>0</v>
      </c>
      <c r="BK2315">
        <v>0</v>
      </c>
    </row>
    <row r="2316" spans="1:63" hidden="1" outlineLevel="1">
      <c r="A2316" t="s">
        <v>201</v>
      </c>
      <c r="B2316" t="s">
        <v>1248</v>
      </c>
      <c r="C2316" s="1">
        <f t="shared" si="830"/>
        <v>1898</v>
      </c>
      <c r="D2316" s="7">
        <f>IF(N2316&gt;0, RANK(N2316,(N2316:P2316,Q2316:AE2316)),0)</f>
        <v>1</v>
      </c>
      <c r="E2316" s="7">
        <f>IF(O2316&gt;0,RANK(O2316,(N2316:P2316,Q2316:AE2316)),0)</f>
        <v>2</v>
      </c>
      <c r="F2316" s="7">
        <f>IF(P2316&gt;0,RANK(P2316,(N2316:P2316,Q2316:AE2316)),0)</f>
        <v>0</v>
      </c>
      <c r="G2316" s="1">
        <f t="shared" si="831"/>
        <v>154</v>
      </c>
      <c r="H2316" s="2">
        <f t="shared" si="832"/>
        <v>8.1138040042149626E-2</v>
      </c>
      <c r="I2316" s="2"/>
      <c r="J2316" s="2">
        <f t="shared" si="833"/>
        <v>0.54056902002107476</v>
      </c>
      <c r="K2316" s="2">
        <f t="shared" si="833"/>
        <v>0.45943097997892518</v>
      </c>
      <c r="L2316" s="2">
        <f t="shared" si="833"/>
        <v>0</v>
      </c>
      <c r="M2316" s="2">
        <f t="shared" si="834"/>
        <v>5.5511151231257827E-17</v>
      </c>
      <c r="N2316" s="57">
        <v>1026</v>
      </c>
      <c r="O2316" s="57">
        <v>872</v>
      </c>
      <c r="Q2316" s="134"/>
      <c r="R2316" s="134"/>
      <c r="S2316" s="134"/>
      <c r="T2316" s="134"/>
      <c r="AG2316" s="7">
        <f>IF(Q2316&gt;0,RANK(Q2316,(N2316:P2316,Q2316:AE2316)),0)</f>
        <v>0</v>
      </c>
      <c r="AH2316" s="7">
        <f>IF(R2316&gt;0,RANK(R2316,(N2316:P2316,Q2316:AE2316)),0)</f>
        <v>0</v>
      </c>
      <c r="AI2316" s="7">
        <f>IF(T2316&gt;0,RANK(T2316,(N2316:P2316,Q2316:AE2316)),0)</f>
        <v>0</v>
      </c>
      <c r="AJ2316" s="7">
        <f>IF(S2316&gt;0,RANK(S2316,(N2316:P2316,Q2316:AE2316)),0)</f>
        <v>0</v>
      </c>
      <c r="AK2316" s="2">
        <f t="shared" si="835"/>
        <v>0</v>
      </c>
      <c r="AL2316" s="2">
        <f t="shared" si="835"/>
        <v>0</v>
      </c>
      <c r="AM2316" s="2">
        <f t="shared" si="836"/>
        <v>0</v>
      </c>
      <c r="AN2316" s="2">
        <f t="shared" si="837"/>
        <v>0</v>
      </c>
      <c r="AP2316" t="s">
        <v>201</v>
      </c>
      <c r="AQ2316" t="s">
        <v>1248</v>
      </c>
      <c r="AR2316">
        <v>8</v>
      </c>
      <c r="AT2316" s="97">
        <v>13</v>
      </c>
      <c r="AU2316" s="99">
        <v>159</v>
      </c>
      <c r="AV2316" s="103">
        <f t="shared" si="838"/>
        <v>13159</v>
      </c>
      <c r="AX2316" s="7" t="s">
        <v>1370</v>
      </c>
      <c r="BJ2316">
        <v>0</v>
      </c>
      <c r="BK2316">
        <v>0</v>
      </c>
    </row>
    <row r="2317" spans="1:63" hidden="1" outlineLevel="1">
      <c r="A2317" t="s">
        <v>767</v>
      </c>
      <c r="B2317" t="s">
        <v>1248</v>
      </c>
      <c r="C2317" s="1">
        <f t="shared" si="830"/>
        <v>1848</v>
      </c>
      <c r="D2317" s="7">
        <f>IF(N2317&gt;0, RANK(N2317,(N2317:P2317,Q2317:AE2317)),0)</f>
        <v>2</v>
      </c>
      <c r="E2317" s="7">
        <f>IF(O2317&gt;0,RANK(O2317,(N2317:P2317,Q2317:AE2317)),0)</f>
        <v>1</v>
      </c>
      <c r="F2317" s="7">
        <f>IF(P2317&gt;0,RANK(P2317,(N2317:P2317,Q2317:AE2317)),0)</f>
        <v>0</v>
      </c>
      <c r="G2317" s="1">
        <f t="shared" si="831"/>
        <v>300</v>
      </c>
      <c r="H2317" s="2">
        <f t="shared" si="832"/>
        <v>0.16233766233766234</v>
      </c>
      <c r="I2317" s="2"/>
      <c r="J2317" s="2">
        <f t="shared" si="833"/>
        <v>0.41883116883116883</v>
      </c>
      <c r="K2317" s="2">
        <f t="shared" si="833"/>
        <v>0.58116883116883122</v>
      </c>
      <c r="L2317" s="2">
        <f t="shared" si="833"/>
        <v>0</v>
      </c>
      <c r="M2317" s="2">
        <f t="shared" si="834"/>
        <v>0</v>
      </c>
      <c r="N2317" s="57">
        <v>774</v>
      </c>
      <c r="O2317" s="57">
        <v>1074</v>
      </c>
      <c r="Q2317" s="134"/>
      <c r="R2317" s="134"/>
      <c r="S2317" s="134"/>
      <c r="T2317" s="134"/>
      <c r="AG2317" s="7">
        <f>IF(Q2317&gt;0,RANK(Q2317,(N2317:P2317,Q2317:AE2317)),0)</f>
        <v>0</v>
      </c>
      <c r="AH2317" s="7">
        <f>IF(R2317&gt;0,RANK(R2317,(N2317:P2317,Q2317:AE2317)),0)</f>
        <v>0</v>
      </c>
      <c r="AI2317" s="7">
        <f>IF(T2317&gt;0,RANK(T2317,(N2317:P2317,Q2317:AE2317)),0)</f>
        <v>0</v>
      </c>
      <c r="AJ2317" s="7">
        <f>IF(S2317&gt;0,RANK(S2317,(N2317:P2317,Q2317:AE2317)),0)</f>
        <v>0</v>
      </c>
      <c r="AK2317" s="2">
        <f t="shared" si="835"/>
        <v>0</v>
      </c>
      <c r="AL2317" s="2">
        <f t="shared" si="835"/>
        <v>0</v>
      </c>
      <c r="AM2317" s="2">
        <f t="shared" si="836"/>
        <v>0</v>
      </c>
      <c r="AN2317" s="2">
        <f t="shared" si="837"/>
        <v>0</v>
      </c>
      <c r="AP2317" t="s">
        <v>767</v>
      </c>
      <c r="AQ2317" t="s">
        <v>1248</v>
      </c>
      <c r="AR2317">
        <v>1</v>
      </c>
      <c r="AT2317" s="97">
        <v>13</v>
      </c>
      <c r="AU2317" s="99">
        <v>161</v>
      </c>
      <c r="AV2317" s="103">
        <f t="shared" si="838"/>
        <v>13161</v>
      </c>
      <c r="AX2317" s="7" t="s">
        <v>1370</v>
      </c>
      <c r="BJ2317">
        <v>0</v>
      </c>
      <c r="BK2317">
        <v>0</v>
      </c>
    </row>
    <row r="2318" spans="1:63" hidden="1" outlineLevel="1">
      <c r="A2318" t="s">
        <v>1042</v>
      </c>
      <c r="B2318" t="s">
        <v>1248</v>
      </c>
      <c r="C2318" s="1">
        <f t="shared" si="830"/>
        <v>3569</v>
      </c>
      <c r="D2318" s="7">
        <f>IF(N2318&gt;0, RANK(N2318,(N2318:P2318,Q2318:AE2318)),0)</f>
        <v>1</v>
      </c>
      <c r="E2318" s="7">
        <f>IF(O2318&gt;0,RANK(O2318,(N2318:P2318,Q2318:AE2318)),0)</f>
        <v>2</v>
      </c>
      <c r="F2318" s="7">
        <f>IF(P2318&gt;0,RANK(P2318,(N2318:P2318,Q2318:AE2318)),0)</f>
        <v>0</v>
      </c>
      <c r="G2318" s="1">
        <f t="shared" si="831"/>
        <v>33</v>
      </c>
      <c r="H2318" s="2">
        <f t="shared" si="832"/>
        <v>9.2462874754833287E-3</v>
      </c>
      <c r="I2318" s="2"/>
      <c r="J2318" s="2">
        <f t="shared" si="833"/>
        <v>0.50462314373774164</v>
      </c>
      <c r="K2318" s="2">
        <f t="shared" si="833"/>
        <v>0.49537685626225836</v>
      </c>
      <c r="L2318" s="2">
        <f t="shared" si="833"/>
        <v>0</v>
      </c>
      <c r="M2318" s="2">
        <f t="shared" si="834"/>
        <v>0</v>
      </c>
      <c r="N2318" s="57">
        <v>1801</v>
      </c>
      <c r="O2318" s="57">
        <v>1768</v>
      </c>
      <c r="Q2318" s="134"/>
      <c r="R2318" s="134"/>
      <c r="S2318" s="134"/>
      <c r="T2318" s="134"/>
      <c r="AG2318" s="7">
        <f>IF(Q2318&gt;0,RANK(Q2318,(N2318:P2318,Q2318:AE2318)),0)</f>
        <v>0</v>
      </c>
      <c r="AH2318" s="7">
        <f>IF(R2318&gt;0,RANK(R2318,(N2318:P2318,Q2318:AE2318)),0)</f>
        <v>0</v>
      </c>
      <c r="AI2318" s="7">
        <f>IF(T2318&gt;0,RANK(T2318,(N2318:P2318,Q2318:AE2318)),0)</f>
        <v>0</v>
      </c>
      <c r="AJ2318" s="7">
        <f>IF(S2318&gt;0,RANK(S2318,(N2318:P2318,Q2318:AE2318)),0)</f>
        <v>0</v>
      </c>
      <c r="AK2318" s="2">
        <f t="shared" si="835"/>
        <v>0</v>
      </c>
      <c r="AL2318" s="2">
        <f t="shared" si="835"/>
        <v>0</v>
      </c>
      <c r="AM2318" s="2">
        <f t="shared" si="836"/>
        <v>0</v>
      </c>
      <c r="AN2318" s="2">
        <f t="shared" si="837"/>
        <v>0</v>
      </c>
      <c r="AP2318" t="s">
        <v>1042</v>
      </c>
      <c r="AQ2318" t="s">
        <v>1248</v>
      </c>
      <c r="AR2318">
        <v>12</v>
      </c>
      <c r="AT2318" s="97">
        <v>13</v>
      </c>
      <c r="AU2318" s="99">
        <v>163</v>
      </c>
      <c r="AV2318" s="103">
        <f t="shared" si="838"/>
        <v>13163</v>
      </c>
      <c r="AX2318" s="7" t="s">
        <v>1370</v>
      </c>
      <c r="BJ2318">
        <v>0</v>
      </c>
      <c r="BK2318">
        <v>0</v>
      </c>
    </row>
    <row r="2319" spans="1:63" hidden="1" outlineLevel="1">
      <c r="A2319" t="s">
        <v>629</v>
      </c>
      <c r="B2319" t="s">
        <v>1248</v>
      </c>
      <c r="C2319" s="1">
        <f t="shared" si="830"/>
        <v>1307</v>
      </c>
      <c r="D2319" s="7">
        <f>IF(N2319&gt;0, RANK(N2319,(N2319:P2319,Q2319:AE2319)),0)</f>
        <v>2</v>
      </c>
      <c r="E2319" s="7">
        <f>IF(O2319&gt;0,RANK(O2319,(N2319:P2319,Q2319:AE2319)),0)</f>
        <v>1</v>
      </c>
      <c r="F2319" s="7">
        <f>IF(P2319&gt;0,RANK(P2319,(N2319:P2319,Q2319:AE2319)),0)</f>
        <v>0</v>
      </c>
      <c r="G2319" s="1">
        <f t="shared" si="831"/>
        <v>85</v>
      </c>
      <c r="H2319" s="2">
        <f t="shared" si="832"/>
        <v>6.5034429992348888E-2</v>
      </c>
      <c r="I2319" s="2"/>
      <c r="J2319" s="2">
        <f t="shared" si="833"/>
        <v>0.46748278500382556</v>
      </c>
      <c r="K2319" s="2">
        <f t="shared" si="833"/>
        <v>0.53251721499617444</v>
      </c>
      <c r="L2319" s="2">
        <f t="shared" si="833"/>
        <v>0</v>
      </c>
      <c r="M2319" s="2">
        <f t="shared" si="834"/>
        <v>0</v>
      </c>
      <c r="N2319" s="57">
        <v>611</v>
      </c>
      <c r="O2319" s="57">
        <v>696</v>
      </c>
      <c r="Q2319" s="134"/>
      <c r="R2319" s="134"/>
      <c r="S2319" s="134"/>
      <c r="T2319" s="134"/>
      <c r="AG2319" s="7">
        <f>IF(Q2319&gt;0,RANK(Q2319,(N2319:P2319,Q2319:AE2319)),0)</f>
        <v>0</v>
      </c>
      <c r="AH2319" s="7">
        <f>IF(R2319&gt;0,RANK(R2319,(N2319:P2319,Q2319:AE2319)),0)</f>
        <v>0</v>
      </c>
      <c r="AI2319" s="7">
        <f>IF(T2319&gt;0,RANK(T2319,(N2319:P2319,Q2319:AE2319)),0)</f>
        <v>0</v>
      </c>
      <c r="AJ2319" s="7">
        <f>IF(S2319&gt;0,RANK(S2319,(N2319:P2319,Q2319:AE2319)),0)</f>
        <v>0</v>
      </c>
      <c r="AK2319" s="2">
        <f t="shared" si="835"/>
        <v>0</v>
      </c>
      <c r="AL2319" s="2">
        <f t="shared" si="835"/>
        <v>0</v>
      </c>
      <c r="AM2319" s="2">
        <f t="shared" si="836"/>
        <v>0</v>
      </c>
      <c r="AN2319" s="2">
        <f t="shared" si="837"/>
        <v>0</v>
      </c>
      <c r="AP2319" t="s">
        <v>629</v>
      </c>
      <c r="AQ2319" t="s">
        <v>1248</v>
      </c>
      <c r="AR2319">
        <v>12</v>
      </c>
      <c r="AT2319" s="97">
        <v>13</v>
      </c>
      <c r="AU2319" s="99">
        <v>165</v>
      </c>
      <c r="AV2319" s="103">
        <f t="shared" si="838"/>
        <v>13165</v>
      </c>
      <c r="AX2319" s="7" t="s">
        <v>1370</v>
      </c>
      <c r="BJ2319">
        <v>0</v>
      </c>
      <c r="BK2319">
        <v>0</v>
      </c>
    </row>
    <row r="2320" spans="1:63" hidden="1" outlineLevel="1">
      <c r="A2320" t="s">
        <v>1800</v>
      </c>
      <c r="B2320" t="s">
        <v>1248</v>
      </c>
      <c r="C2320" s="1">
        <f t="shared" si="830"/>
        <v>2055</v>
      </c>
      <c r="D2320" s="7">
        <f>IF(N2320&gt;0, RANK(N2320,(N2320:P2320,Q2320:AE2320)),0)</f>
        <v>2</v>
      </c>
      <c r="E2320" s="7">
        <f>IF(O2320&gt;0,RANK(O2320,(N2320:P2320,Q2320:AE2320)),0)</f>
        <v>1</v>
      </c>
      <c r="F2320" s="7">
        <f>IF(P2320&gt;0,RANK(P2320,(N2320:P2320,Q2320:AE2320)),0)</f>
        <v>0</v>
      </c>
      <c r="G2320" s="1">
        <f t="shared" si="831"/>
        <v>35</v>
      </c>
      <c r="H2320" s="2">
        <f t="shared" si="832"/>
        <v>1.7031630170316302E-2</v>
      </c>
      <c r="I2320" s="2"/>
      <c r="J2320" s="2">
        <f t="shared" si="833"/>
        <v>0.49148418491484186</v>
      </c>
      <c r="K2320" s="2">
        <f t="shared" si="833"/>
        <v>0.5085158150851582</v>
      </c>
      <c r="L2320" s="2">
        <f t="shared" si="833"/>
        <v>0</v>
      </c>
      <c r="M2320" s="2">
        <f t="shared" si="834"/>
        <v>-1.1102230246251565E-16</v>
      </c>
      <c r="N2320" s="57">
        <v>1010</v>
      </c>
      <c r="O2320" s="57">
        <v>1045</v>
      </c>
      <c r="Q2320" s="134"/>
      <c r="R2320" s="134"/>
      <c r="S2320" s="134"/>
      <c r="T2320" s="134"/>
      <c r="AG2320" s="7">
        <f>IF(Q2320&gt;0,RANK(Q2320,(N2320:P2320,Q2320:AE2320)),0)</f>
        <v>0</v>
      </c>
      <c r="AH2320" s="7">
        <f>IF(R2320&gt;0,RANK(R2320,(N2320:P2320,Q2320:AE2320)),0)</f>
        <v>0</v>
      </c>
      <c r="AI2320" s="7">
        <f>IF(T2320&gt;0,RANK(T2320,(N2320:P2320,Q2320:AE2320)),0)</f>
        <v>0</v>
      </c>
      <c r="AJ2320" s="7">
        <f>IF(S2320&gt;0,RANK(S2320,(N2320:P2320,Q2320:AE2320)),0)</f>
        <v>0</v>
      </c>
      <c r="AK2320" s="2">
        <f t="shared" si="835"/>
        <v>0</v>
      </c>
      <c r="AL2320" s="2">
        <f t="shared" si="835"/>
        <v>0</v>
      </c>
      <c r="AM2320" s="2">
        <f t="shared" si="836"/>
        <v>0</v>
      </c>
      <c r="AN2320" s="2">
        <f t="shared" si="837"/>
        <v>0</v>
      </c>
      <c r="AP2320" t="s">
        <v>1800</v>
      </c>
      <c r="AQ2320" t="s">
        <v>1248</v>
      </c>
      <c r="AR2320">
        <v>3</v>
      </c>
      <c r="AT2320" s="97">
        <v>13</v>
      </c>
      <c r="AU2320" s="99">
        <v>167</v>
      </c>
      <c r="AV2320" s="103">
        <f t="shared" si="838"/>
        <v>13167</v>
      </c>
      <c r="AX2320" s="7" t="s">
        <v>1370</v>
      </c>
      <c r="BJ2320">
        <v>0</v>
      </c>
      <c r="BK2320">
        <v>0</v>
      </c>
    </row>
    <row r="2321" spans="1:63" hidden="1" outlineLevel="1">
      <c r="A2321" t="s">
        <v>1390</v>
      </c>
      <c r="B2321" t="s">
        <v>1248</v>
      </c>
      <c r="C2321" s="1">
        <f t="shared" si="830"/>
        <v>4365</v>
      </c>
      <c r="D2321" s="7">
        <f>IF(N2321&gt;0, RANK(N2321,(N2321:P2321,Q2321:AE2321)),0)</f>
        <v>1</v>
      </c>
      <c r="E2321" s="7">
        <f>IF(O2321&gt;0,RANK(O2321,(N2321:P2321,Q2321:AE2321)),0)</f>
        <v>2</v>
      </c>
      <c r="F2321" s="7">
        <f>IF(P2321&gt;0,RANK(P2321,(N2321:P2321,Q2321:AE2321)),0)</f>
        <v>0</v>
      </c>
      <c r="G2321" s="1">
        <f t="shared" si="831"/>
        <v>173</v>
      </c>
      <c r="H2321" s="2">
        <f t="shared" si="832"/>
        <v>3.9633447880870559E-2</v>
      </c>
      <c r="I2321" s="2"/>
      <c r="J2321" s="2">
        <f t="shared" si="833"/>
        <v>0.51981672394043532</v>
      </c>
      <c r="K2321" s="2">
        <f t="shared" si="833"/>
        <v>0.48018327605956473</v>
      </c>
      <c r="L2321" s="2">
        <f t="shared" si="833"/>
        <v>0</v>
      </c>
      <c r="M2321" s="2">
        <f t="shared" si="834"/>
        <v>-5.5511151231257827E-17</v>
      </c>
      <c r="N2321" s="57">
        <v>2269</v>
      </c>
      <c r="O2321" s="57">
        <v>2096</v>
      </c>
      <c r="Q2321" s="134"/>
      <c r="R2321" s="134"/>
      <c r="S2321" s="134"/>
      <c r="T2321" s="134"/>
      <c r="AG2321" s="7">
        <f>IF(Q2321&gt;0,RANK(Q2321,(N2321:P2321,Q2321:AE2321)),0)</f>
        <v>0</v>
      </c>
      <c r="AH2321" s="7">
        <f>IF(R2321&gt;0,RANK(R2321,(N2321:P2321,Q2321:AE2321)),0)</f>
        <v>0</v>
      </c>
      <c r="AI2321" s="7">
        <f>IF(T2321&gt;0,RANK(T2321,(N2321:P2321,Q2321:AE2321)),0)</f>
        <v>0</v>
      </c>
      <c r="AJ2321" s="7">
        <f>IF(S2321&gt;0,RANK(S2321,(N2321:P2321,Q2321:AE2321)),0)</f>
        <v>0</v>
      </c>
      <c r="AK2321" s="2">
        <f t="shared" si="835"/>
        <v>0</v>
      </c>
      <c r="AL2321" s="2">
        <f t="shared" si="835"/>
        <v>0</v>
      </c>
      <c r="AM2321" s="2">
        <f t="shared" si="836"/>
        <v>0</v>
      </c>
      <c r="AN2321" s="2">
        <f t="shared" si="837"/>
        <v>0</v>
      </c>
      <c r="AP2321" t="s">
        <v>1390</v>
      </c>
      <c r="AQ2321" t="s">
        <v>1248</v>
      </c>
      <c r="AR2321">
        <v>0</v>
      </c>
      <c r="AT2321" s="97">
        <v>13</v>
      </c>
      <c r="AU2321" s="99">
        <v>169</v>
      </c>
      <c r="AV2321" s="103">
        <f t="shared" si="838"/>
        <v>13169</v>
      </c>
      <c r="AX2321" s="7" t="s">
        <v>1370</v>
      </c>
      <c r="BJ2321">
        <v>0</v>
      </c>
      <c r="BK2321">
        <v>0</v>
      </c>
    </row>
    <row r="2322" spans="1:63" hidden="1" outlineLevel="1">
      <c r="A2322" t="s">
        <v>774</v>
      </c>
      <c r="B2322" t="s">
        <v>1248</v>
      </c>
      <c r="C2322" s="1">
        <f t="shared" si="830"/>
        <v>2595</v>
      </c>
      <c r="D2322" s="7">
        <f>IF(N2322&gt;0, RANK(N2322,(N2322:P2322,Q2322:AE2322)),0)</f>
        <v>1</v>
      </c>
      <c r="E2322" s="7">
        <f>IF(O2322&gt;0,RANK(O2322,(N2322:P2322,Q2322:AE2322)),0)</f>
        <v>2</v>
      </c>
      <c r="F2322" s="7">
        <f>IF(P2322&gt;0,RANK(P2322,(N2322:P2322,Q2322:AE2322)),0)</f>
        <v>0</v>
      </c>
      <c r="G2322" s="1">
        <f t="shared" si="831"/>
        <v>199</v>
      </c>
      <c r="H2322" s="2">
        <f t="shared" si="832"/>
        <v>7.6685934489402696E-2</v>
      </c>
      <c r="I2322" s="2"/>
      <c r="J2322" s="2">
        <f t="shared" si="833"/>
        <v>0.53834296724470132</v>
      </c>
      <c r="K2322" s="2">
        <f t="shared" si="833"/>
        <v>0.46165703275529862</v>
      </c>
      <c r="L2322" s="2">
        <f t="shared" si="833"/>
        <v>0</v>
      </c>
      <c r="M2322" s="2">
        <f t="shared" si="834"/>
        <v>5.5511151231257827E-17</v>
      </c>
      <c r="N2322" s="57">
        <v>1397</v>
      </c>
      <c r="O2322" s="57">
        <v>1198</v>
      </c>
      <c r="Q2322" s="134"/>
      <c r="R2322" s="134"/>
      <c r="S2322" s="134"/>
      <c r="T2322" s="134"/>
      <c r="AG2322" s="7">
        <f>IF(Q2322&gt;0,RANK(Q2322,(N2322:P2322,Q2322:AE2322)),0)</f>
        <v>0</v>
      </c>
      <c r="AH2322" s="7">
        <f>IF(R2322&gt;0,RANK(R2322,(N2322:P2322,Q2322:AE2322)),0)</f>
        <v>0</v>
      </c>
      <c r="AI2322" s="7">
        <f>IF(T2322&gt;0,RANK(T2322,(N2322:P2322,Q2322:AE2322)),0)</f>
        <v>0</v>
      </c>
      <c r="AJ2322" s="7">
        <f>IF(S2322&gt;0,RANK(S2322,(N2322:P2322,Q2322:AE2322)),0)</f>
        <v>0</v>
      </c>
      <c r="AK2322" s="2">
        <f t="shared" si="835"/>
        <v>0</v>
      </c>
      <c r="AL2322" s="2">
        <f t="shared" si="835"/>
        <v>0</v>
      </c>
      <c r="AM2322" s="2">
        <f t="shared" si="836"/>
        <v>0</v>
      </c>
      <c r="AN2322" s="2">
        <f t="shared" si="837"/>
        <v>0</v>
      </c>
      <c r="AP2322" t="s">
        <v>774</v>
      </c>
      <c r="AQ2322" t="s">
        <v>1248</v>
      </c>
      <c r="AR2322">
        <v>8</v>
      </c>
      <c r="AT2322" s="97">
        <v>13</v>
      </c>
      <c r="AU2322" s="99">
        <v>171</v>
      </c>
      <c r="AV2322" s="103">
        <f t="shared" si="838"/>
        <v>13171</v>
      </c>
      <c r="AX2322" s="7" t="s">
        <v>1370</v>
      </c>
      <c r="BJ2322">
        <v>0</v>
      </c>
      <c r="BK2322">
        <v>0</v>
      </c>
    </row>
    <row r="2323" spans="1:63" hidden="1" outlineLevel="1">
      <c r="A2323" t="s">
        <v>1555</v>
      </c>
      <c r="B2323" t="s">
        <v>1248</v>
      </c>
      <c r="C2323" s="1">
        <f t="shared" si="830"/>
        <v>737</v>
      </c>
      <c r="D2323" s="7">
        <f>IF(N2323&gt;0, RANK(N2323,(N2323:P2323,Q2323:AE2323)),0)</f>
        <v>1</v>
      </c>
      <c r="E2323" s="7">
        <f>IF(O2323&gt;0,RANK(O2323,(N2323:P2323,Q2323:AE2323)),0)</f>
        <v>2</v>
      </c>
      <c r="F2323" s="7">
        <f>IF(P2323&gt;0,RANK(P2323,(N2323:P2323,Q2323:AE2323)),0)</f>
        <v>0</v>
      </c>
      <c r="G2323" s="1">
        <f t="shared" si="831"/>
        <v>163</v>
      </c>
      <c r="H2323" s="2">
        <f t="shared" si="832"/>
        <v>0.22116689280868385</v>
      </c>
      <c r="I2323" s="2"/>
      <c r="J2323" s="2">
        <f t="shared" si="833"/>
        <v>0.61058344640434192</v>
      </c>
      <c r="K2323" s="2">
        <f t="shared" si="833"/>
        <v>0.38941655359565808</v>
      </c>
      <c r="L2323" s="2">
        <f t="shared" si="833"/>
        <v>0</v>
      </c>
      <c r="M2323" s="2">
        <f t="shared" si="834"/>
        <v>0</v>
      </c>
      <c r="N2323" s="57">
        <v>450</v>
      </c>
      <c r="O2323" s="57">
        <v>287</v>
      </c>
      <c r="Q2323" s="134"/>
      <c r="R2323" s="134"/>
      <c r="S2323" s="134"/>
      <c r="T2323" s="134"/>
      <c r="AG2323" s="7">
        <f>IF(Q2323&gt;0,RANK(Q2323,(N2323:P2323,Q2323:AE2323)),0)</f>
        <v>0</v>
      </c>
      <c r="AH2323" s="7">
        <f>IF(R2323&gt;0,RANK(R2323,(N2323:P2323,Q2323:AE2323)),0)</f>
        <v>0</v>
      </c>
      <c r="AI2323" s="7">
        <f>IF(T2323&gt;0,RANK(T2323,(N2323:P2323,Q2323:AE2323)),0)</f>
        <v>0</v>
      </c>
      <c r="AJ2323" s="7">
        <f>IF(S2323&gt;0,RANK(S2323,(N2323:P2323,Q2323:AE2323)),0)</f>
        <v>0</v>
      </c>
      <c r="AK2323" s="2">
        <f t="shared" si="835"/>
        <v>0</v>
      </c>
      <c r="AL2323" s="2">
        <f t="shared" si="835"/>
        <v>0</v>
      </c>
      <c r="AM2323" s="2">
        <f t="shared" si="836"/>
        <v>0</v>
      </c>
      <c r="AN2323" s="2">
        <f t="shared" si="837"/>
        <v>0</v>
      </c>
      <c r="AP2323" t="s">
        <v>1555</v>
      </c>
      <c r="AQ2323" t="s">
        <v>1248</v>
      </c>
      <c r="AR2323">
        <v>1</v>
      </c>
      <c r="AT2323" s="97">
        <v>13</v>
      </c>
      <c r="AU2323" s="99">
        <v>173</v>
      </c>
      <c r="AV2323" s="103">
        <f t="shared" si="838"/>
        <v>13173</v>
      </c>
      <c r="AX2323" s="7" t="s">
        <v>1370</v>
      </c>
      <c r="BJ2323">
        <v>0</v>
      </c>
      <c r="BK2323">
        <v>0</v>
      </c>
    </row>
    <row r="2324" spans="1:63" hidden="1" outlineLevel="1">
      <c r="A2324" t="s">
        <v>1483</v>
      </c>
      <c r="B2324" t="s">
        <v>1248</v>
      </c>
      <c r="C2324" s="1">
        <f t="shared" si="830"/>
        <v>7505</v>
      </c>
      <c r="D2324" s="7">
        <f>IF(N2324&gt;0, RANK(N2324,(N2324:P2324,Q2324:AE2324)),0)</f>
        <v>1</v>
      </c>
      <c r="E2324" s="7">
        <f>IF(O2324&gt;0,RANK(O2324,(N2324:P2324,Q2324:AE2324)),0)</f>
        <v>2</v>
      </c>
      <c r="F2324" s="7">
        <f>IF(P2324&gt;0,RANK(P2324,(N2324:P2324,Q2324:AE2324)),0)</f>
        <v>0</v>
      </c>
      <c r="G2324" s="1">
        <f t="shared" si="831"/>
        <v>171</v>
      </c>
      <c r="H2324" s="2">
        <f t="shared" si="832"/>
        <v>2.2784810126582278E-2</v>
      </c>
      <c r="I2324" s="2"/>
      <c r="J2324" s="2">
        <f t="shared" si="833"/>
        <v>0.51139240506329109</v>
      </c>
      <c r="K2324" s="2">
        <f t="shared" si="833"/>
        <v>0.48860759493670886</v>
      </c>
      <c r="L2324" s="2">
        <f t="shared" si="833"/>
        <v>0</v>
      </c>
      <c r="M2324" s="2">
        <f t="shared" si="834"/>
        <v>5.5511151231257827E-17</v>
      </c>
      <c r="N2324" s="57">
        <v>3838</v>
      </c>
      <c r="O2324" s="57">
        <v>3667</v>
      </c>
      <c r="Q2324" s="134"/>
      <c r="R2324" s="134"/>
      <c r="S2324" s="134"/>
      <c r="T2324" s="134"/>
      <c r="AG2324" s="7">
        <f>IF(Q2324&gt;0,RANK(Q2324,(N2324:P2324,Q2324:AE2324)),0)</f>
        <v>0</v>
      </c>
      <c r="AH2324" s="7">
        <f>IF(R2324&gt;0,RANK(R2324,(N2324:P2324,Q2324:AE2324)),0)</f>
        <v>0</v>
      </c>
      <c r="AI2324" s="7">
        <f>IF(T2324&gt;0,RANK(T2324,(N2324:P2324,Q2324:AE2324)),0)</f>
        <v>0</v>
      </c>
      <c r="AJ2324" s="7">
        <f>IF(S2324&gt;0,RANK(S2324,(N2324:P2324,Q2324:AE2324)),0)</f>
        <v>0</v>
      </c>
      <c r="AK2324" s="2">
        <f t="shared" si="835"/>
        <v>0</v>
      </c>
      <c r="AL2324" s="2">
        <f t="shared" si="835"/>
        <v>0</v>
      </c>
      <c r="AM2324" s="2">
        <f t="shared" si="836"/>
        <v>0</v>
      </c>
      <c r="AN2324" s="2">
        <f t="shared" si="837"/>
        <v>0</v>
      </c>
      <c r="AP2324" t="s">
        <v>1483</v>
      </c>
      <c r="AQ2324" t="s">
        <v>1248</v>
      </c>
      <c r="AR2324">
        <v>3</v>
      </c>
      <c r="AT2324" s="97">
        <v>13</v>
      </c>
      <c r="AU2324" s="99">
        <v>175</v>
      </c>
      <c r="AV2324" s="103">
        <f t="shared" si="838"/>
        <v>13175</v>
      </c>
      <c r="AX2324" s="7" t="s">
        <v>1370</v>
      </c>
      <c r="BJ2324">
        <v>0</v>
      </c>
      <c r="BK2324">
        <v>0</v>
      </c>
    </row>
    <row r="2325" spans="1:63" hidden="1" outlineLevel="1">
      <c r="A2325" t="s">
        <v>314</v>
      </c>
      <c r="B2325" t="s">
        <v>1248</v>
      </c>
      <c r="C2325" s="1">
        <f t="shared" si="830"/>
        <v>3301</v>
      </c>
      <c r="D2325" s="7">
        <f>IF(N2325&gt;0, RANK(N2325,(N2325:P2325,Q2325:AE2325)),0)</f>
        <v>2</v>
      </c>
      <c r="E2325" s="7">
        <f>IF(O2325&gt;0,RANK(O2325,(N2325:P2325,Q2325:AE2325)),0)</f>
        <v>1</v>
      </c>
      <c r="F2325" s="7">
        <f>IF(P2325&gt;0,RANK(P2325,(N2325:P2325,Q2325:AE2325)),0)</f>
        <v>0</v>
      </c>
      <c r="G2325" s="1">
        <f t="shared" si="831"/>
        <v>557</v>
      </c>
      <c r="H2325" s="2">
        <f t="shared" si="832"/>
        <v>0.1687367464404726</v>
      </c>
      <c r="I2325" s="2"/>
      <c r="J2325" s="2">
        <f t="shared" si="833"/>
        <v>0.41563162677976373</v>
      </c>
      <c r="K2325" s="2">
        <f t="shared" si="833"/>
        <v>0.58436837322023627</v>
      </c>
      <c r="L2325" s="2">
        <f t="shared" si="833"/>
        <v>0</v>
      </c>
      <c r="M2325" s="2">
        <f t="shared" si="834"/>
        <v>0</v>
      </c>
      <c r="N2325" s="57">
        <v>1372</v>
      </c>
      <c r="O2325" s="57">
        <v>1929</v>
      </c>
      <c r="Q2325" s="134"/>
      <c r="R2325" s="134"/>
      <c r="S2325" s="134"/>
      <c r="T2325" s="134"/>
      <c r="AG2325" s="7">
        <f>IF(Q2325&gt;0,RANK(Q2325,(N2325:P2325,Q2325:AE2325)),0)</f>
        <v>0</v>
      </c>
      <c r="AH2325" s="7">
        <f>IF(R2325&gt;0,RANK(R2325,(N2325:P2325,Q2325:AE2325)),0)</f>
        <v>0</v>
      </c>
      <c r="AI2325" s="7">
        <f>IF(T2325&gt;0,RANK(T2325,(N2325:P2325,Q2325:AE2325)),0)</f>
        <v>0</v>
      </c>
      <c r="AJ2325" s="7">
        <f>IF(S2325&gt;0,RANK(S2325,(N2325:P2325,Q2325:AE2325)),0)</f>
        <v>0</v>
      </c>
      <c r="AK2325" s="2">
        <f t="shared" si="835"/>
        <v>0</v>
      </c>
      <c r="AL2325" s="2">
        <f t="shared" si="835"/>
        <v>0</v>
      </c>
      <c r="AM2325" s="2">
        <f t="shared" si="836"/>
        <v>0</v>
      </c>
      <c r="AN2325" s="2">
        <f t="shared" si="837"/>
        <v>0</v>
      </c>
      <c r="AP2325" t="s">
        <v>314</v>
      </c>
      <c r="AQ2325" t="s">
        <v>1248</v>
      </c>
      <c r="AR2325">
        <v>2</v>
      </c>
      <c r="AT2325" s="97">
        <v>13</v>
      </c>
      <c r="AU2325" s="99">
        <v>177</v>
      </c>
      <c r="AV2325" s="103">
        <f t="shared" si="838"/>
        <v>13177</v>
      </c>
      <c r="AX2325" s="7" t="s">
        <v>1370</v>
      </c>
      <c r="BJ2325">
        <v>0</v>
      </c>
      <c r="BK2325">
        <v>0</v>
      </c>
    </row>
    <row r="2326" spans="1:63" hidden="1" outlineLevel="1">
      <c r="A2326" t="s">
        <v>1747</v>
      </c>
      <c r="B2326" t="s">
        <v>1248</v>
      </c>
      <c r="C2326" s="1">
        <f t="shared" si="830"/>
        <v>3719</v>
      </c>
      <c r="D2326" s="7">
        <f>IF(N2326&gt;0, RANK(N2326,(N2326:P2326,Q2326:AE2326)),0)</f>
        <v>1</v>
      </c>
      <c r="E2326" s="7">
        <f>IF(O2326&gt;0,RANK(O2326,(N2326:P2326,Q2326:AE2326)),0)</f>
        <v>2</v>
      </c>
      <c r="F2326" s="7">
        <f>IF(P2326&gt;0,RANK(P2326,(N2326:P2326,Q2326:AE2326)),0)</f>
        <v>0</v>
      </c>
      <c r="G2326" s="1">
        <f t="shared" si="831"/>
        <v>515</v>
      </c>
      <c r="H2326" s="2">
        <f t="shared" si="832"/>
        <v>0.13847808550685667</v>
      </c>
      <c r="I2326" s="2"/>
      <c r="J2326" s="2">
        <f t="shared" si="833"/>
        <v>0.56923904275342829</v>
      </c>
      <c r="K2326" s="2">
        <f t="shared" si="833"/>
        <v>0.43076095724657165</v>
      </c>
      <c r="L2326" s="2">
        <f t="shared" si="833"/>
        <v>0</v>
      </c>
      <c r="M2326" s="2">
        <f t="shared" si="834"/>
        <v>5.5511151231257827E-17</v>
      </c>
      <c r="N2326" s="57">
        <v>2117</v>
      </c>
      <c r="O2326" s="57">
        <v>1602</v>
      </c>
      <c r="Q2326" s="134"/>
      <c r="R2326" s="134"/>
      <c r="S2326" s="134"/>
      <c r="T2326" s="134"/>
      <c r="AG2326" s="7">
        <f>IF(Q2326&gt;0,RANK(Q2326,(N2326:P2326,Q2326:AE2326)),0)</f>
        <v>0</v>
      </c>
      <c r="AH2326" s="7">
        <f>IF(R2326&gt;0,RANK(R2326,(N2326:P2326,Q2326:AE2326)),0)</f>
        <v>0</v>
      </c>
      <c r="AI2326" s="7">
        <f>IF(T2326&gt;0,RANK(T2326,(N2326:P2326,Q2326:AE2326)),0)</f>
        <v>0</v>
      </c>
      <c r="AJ2326" s="7">
        <f>IF(S2326&gt;0,RANK(S2326,(N2326:P2326,Q2326:AE2326)),0)</f>
        <v>0</v>
      </c>
      <c r="AK2326" s="2">
        <f t="shared" si="835"/>
        <v>0</v>
      </c>
      <c r="AL2326" s="2">
        <f t="shared" si="835"/>
        <v>0</v>
      </c>
      <c r="AM2326" s="2">
        <f t="shared" si="836"/>
        <v>0</v>
      </c>
      <c r="AN2326" s="2">
        <f t="shared" si="837"/>
        <v>0</v>
      </c>
      <c r="AP2326" t="s">
        <v>1747</v>
      </c>
      <c r="AQ2326" t="s">
        <v>1248</v>
      </c>
      <c r="AR2326">
        <v>1</v>
      </c>
      <c r="AT2326" s="97">
        <v>13</v>
      </c>
      <c r="AU2326" s="99">
        <v>179</v>
      </c>
      <c r="AV2326" s="103">
        <f t="shared" si="838"/>
        <v>13179</v>
      </c>
      <c r="AX2326" s="7" t="s">
        <v>1370</v>
      </c>
      <c r="BJ2326">
        <v>0</v>
      </c>
      <c r="BK2326">
        <v>0</v>
      </c>
    </row>
    <row r="2327" spans="1:63" hidden="1" outlineLevel="1">
      <c r="A2327" t="s">
        <v>900</v>
      </c>
      <c r="B2327" t="s">
        <v>1248</v>
      </c>
      <c r="C2327" s="1">
        <f t="shared" si="830"/>
        <v>1467</v>
      </c>
      <c r="D2327" s="7">
        <f>IF(N2327&gt;0, RANK(N2327,(N2327:P2327,Q2327:AE2327)),0)</f>
        <v>2</v>
      </c>
      <c r="E2327" s="7">
        <f>IF(O2327&gt;0,RANK(O2327,(N2327:P2327,Q2327:AE2327)),0)</f>
        <v>1</v>
      </c>
      <c r="F2327" s="7">
        <f>IF(P2327&gt;0,RANK(P2327,(N2327:P2327,Q2327:AE2327)),0)</f>
        <v>0</v>
      </c>
      <c r="G2327" s="1">
        <f t="shared" si="831"/>
        <v>313</v>
      </c>
      <c r="H2327" s="2">
        <f t="shared" si="832"/>
        <v>0.21336059986366734</v>
      </c>
      <c r="I2327" s="2"/>
      <c r="J2327" s="2">
        <f t="shared" si="833"/>
        <v>0.3933197000681663</v>
      </c>
      <c r="K2327" s="2">
        <f t="shared" si="833"/>
        <v>0.6066802999318337</v>
      </c>
      <c r="L2327" s="2">
        <f t="shared" si="833"/>
        <v>0</v>
      </c>
      <c r="M2327" s="2">
        <f t="shared" si="834"/>
        <v>0</v>
      </c>
      <c r="N2327" s="57">
        <v>577</v>
      </c>
      <c r="O2327" s="57">
        <v>890</v>
      </c>
      <c r="Q2327" s="134"/>
      <c r="R2327" s="134"/>
      <c r="S2327" s="134"/>
      <c r="T2327" s="134"/>
      <c r="AG2327" s="7">
        <f>IF(Q2327&gt;0,RANK(Q2327,(N2327:P2327,Q2327:AE2327)),0)</f>
        <v>0</v>
      </c>
      <c r="AH2327" s="7">
        <f>IF(R2327&gt;0,RANK(R2327,(N2327:P2327,Q2327:AE2327)),0)</f>
        <v>0</v>
      </c>
      <c r="AI2327" s="7">
        <f>IF(T2327&gt;0,RANK(T2327,(N2327:P2327,Q2327:AE2327)),0)</f>
        <v>0</v>
      </c>
      <c r="AJ2327" s="7">
        <f>IF(S2327&gt;0,RANK(S2327,(N2327:P2327,Q2327:AE2327)),0)</f>
        <v>0</v>
      </c>
      <c r="AK2327" s="2">
        <f t="shared" si="835"/>
        <v>0</v>
      </c>
      <c r="AL2327" s="2">
        <f t="shared" si="835"/>
        <v>0</v>
      </c>
      <c r="AM2327" s="2">
        <f t="shared" si="836"/>
        <v>0</v>
      </c>
      <c r="AN2327" s="2">
        <f t="shared" si="837"/>
        <v>0</v>
      </c>
      <c r="AP2327" t="s">
        <v>900</v>
      </c>
      <c r="AQ2327" t="s">
        <v>1248</v>
      </c>
      <c r="AR2327">
        <v>9</v>
      </c>
      <c r="AT2327" s="97">
        <v>13</v>
      </c>
      <c r="AU2327" s="99">
        <v>181</v>
      </c>
      <c r="AV2327" s="103">
        <f t="shared" si="838"/>
        <v>13181</v>
      </c>
      <c r="AX2327" s="7" t="s">
        <v>1370</v>
      </c>
      <c r="BJ2327">
        <v>0</v>
      </c>
      <c r="BK2327">
        <v>0</v>
      </c>
    </row>
    <row r="2328" spans="1:63" hidden="1" outlineLevel="1">
      <c r="A2328" t="s">
        <v>969</v>
      </c>
      <c r="B2328" t="s">
        <v>1248</v>
      </c>
      <c r="C2328" s="1">
        <f t="shared" si="830"/>
        <v>861</v>
      </c>
      <c r="D2328" s="7">
        <f>IF(N2328&gt;0, RANK(N2328,(N2328:P2328,Q2328:AE2328)),0)</f>
        <v>1</v>
      </c>
      <c r="E2328" s="7">
        <f>IF(O2328&gt;0,RANK(O2328,(N2328:P2328,Q2328:AE2328)),0)</f>
        <v>2</v>
      </c>
      <c r="F2328" s="7">
        <f>IF(P2328&gt;0,RANK(P2328,(N2328:P2328,Q2328:AE2328)),0)</f>
        <v>0</v>
      </c>
      <c r="G2328" s="1">
        <f t="shared" si="831"/>
        <v>121</v>
      </c>
      <c r="H2328" s="2">
        <f t="shared" si="832"/>
        <v>0.14053426248548201</v>
      </c>
      <c r="I2328" s="2"/>
      <c r="J2328" s="2">
        <f t="shared" si="833"/>
        <v>0.57026713124274098</v>
      </c>
      <c r="K2328" s="2">
        <f t="shared" si="833"/>
        <v>0.42973286875725902</v>
      </c>
      <c r="L2328" s="2">
        <f t="shared" si="833"/>
        <v>0</v>
      </c>
      <c r="M2328" s="2">
        <f t="shared" si="834"/>
        <v>0</v>
      </c>
      <c r="N2328" s="57">
        <v>491</v>
      </c>
      <c r="O2328" s="57">
        <v>370</v>
      </c>
      <c r="Q2328" s="134"/>
      <c r="R2328" s="134"/>
      <c r="S2328" s="134"/>
      <c r="T2328" s="134"/>
      <c r="AG2328" s="7">
        <f>IF(Q2328&gt;0,RANK(Q2328,(N2328:P2328,Q2328:AE2328)),0)</f>
        <v>0</v>
      </c>
      <c r="AH2328" s="7">
        <f>IF(R2328&gt;0,RANK(R2328,(N2328:P2328,Q2328:AE2328)),0)</f>
        <v>0</v>
      </c>
      <c r="AI2328" s="7">
        <f>IF(T2328&gt;0,RANK(T2328,(N2328:P2328,Q2328:AE2328)),0)</f>
        <v>0</v>
      </c>
      <c r="AJ2328" s="7">
        <f>IF(S2328&gt;0,RANK(S2328,(N2328:P2328,Q2328:AE2328)),0)</f>
        <v>0</v>
      </c>
      <c r="AK2328" s="2">
        <f t="shared" si="835"/>
        <v>0</v>
      </c>
      <c r="AL2328" s="2">
        <f t="shared" si="835"/>
        <v>0</v>
      </c>
      <c r="AM2328" s="2">
        <f t="shared" si="836"/>
        <v>0</v>
      </c>
      <c r="AN2328" s="2">
        <f t="shared" si="837"/>
        <v>0</v>
      </c>
      <c r="AP2328" t="s">
        <v>969</v>
      </c>
      <c r="AQ2328" t="s">
        <v>1248</v>
      </c>
      <c r="AR2328">
        <v>1</v>
      </c>
      <c r="AT2328" s="97">
        <v>13</v>
      </c>
      <c r="AU2328" s="99">
        <v>183</v>
      </c>
      <c r="AV2328" s="103">
        <f t="shared" si="838"/>
        <v>13183</v>
      </c>
      <c r="AX2328" s="7" t="s">
        <v>1370</v>
      </c>
      <c r="BJ2328">
        <v>0</v>
      </c>
      <c r="BK2328">
        <v>0</v>
      </c>
    </row>
    <row r="2329" spans="1:63" hidden="1" outlineLevel="1">
      <c r="A2329" t="s">
        <v>1186</v>
      </c>
      <c r="B2329" t="s">
        <v>1248</v>
      </c>
      <c r="C2329" s="1">
        <f t="shared" si="830"/>
        <v>12280</v>
      </c>
      <c r="D2329" s="7">
        <f>IF(N2329&gt;0, RANK(N2329,(N2329:P2329,Q2329:AE2329)),0)</f>
        <v>2</v>
      </c>
      <c r="E2329" s="7">
        <f>IF(O2329&gt;0,RANK(O2329,(N2329:P2329,Q2329:AE2329)),0)</f>
        <v>1</v>
      </c>
      <c r="F2329" s="7">
        <f>IF(P2329&gt;0,RANK(P2329,(N2329:P2329,Q2329:AE2329)),0)</f>
        <v>0</v>
      </c>
      <c r="G2329" s="1">
        <f t="shared" si="831"/>
        <v>464</v>
      </c>
      <c r="H2329" s="2">
        <f t="shared" si="832"/>
        <v>3.7785016286644948E-2</v>
      </c>
      <c r="I2329" s="2"/>
      <c r="J2329" s="2">
        <f t="shared" si="833"/>
        <v>0.4811074918566775</v>
      </c>
      <c r="K2329" s="2">
        <f t="shared" si="833"/>
        <v>0.51889250814332244</v>
      </c>
      <c r="L2329" s="2">
        <f t="shared" si="833"/>
        <v>0</v>
      </c>
      <c r="M2329" s="2">
        <f t="shared" si="834"/>
        <v>0</v>
      </c>
      <c r="N2329" s="57">
        <v>5908</v>
      </c>
      <c r="O2329" s="57">
        <v>6372</v>
      </c>
      <c r="Q2329" s="134"/>
      <c r="R2329" s="134"/>
      <c r="S2329" s="134"/>
      <c r="T2329" s="134"/>
      <c r="AG2329" s="7">
        <f>IF(Q2329&gt;0,RANK(Q2329,(N2329:P2329,Q2329:AE2329)),0)</f>
        <v>0</v>
      </c>
      <c r="AH2329" s="7">
        <f>IF(R2329&gt;0,RANK(R2329,(N2329:P2329,Q2329:AE2329)),0)</f>
        <v>0</v>
      </c>
      <c r="AI2329" s="7">
        <f>IF(T2329&gt;0,RANK(T2329,(N2329:P2329,Q2329:AE2329)),0)</f>
        <v>0</v>
      </c>
      <c r="AJ2329" s="7">
        <f>IF(S2329&gt;0,RANK(S2329,(N2329:P2329,Q2329:AE2329)),0)</f>
        <v>0</v>
      </c>
      <c r="AK2329" s="2">
        <f t="shared" si="835"/>
        <v>0</v>
      </c>
      <c r="AL2329" s="2">
        <f t="shared" si="835"/>
        <v>0</v>
      </c>
      <c r="AM2329" s="2">
        <f t="shared" si="836"/>
        <v>0</v>
      </c>
      <c r="AN2329" s="2">
        <f t="shared" si="837"/>
        <v>0</v>
      </c>
      <c r="AP2329" t="s">
        <v>1186</v>
      </c>
      <c r="AQ2329" t="s">
        <v>1248</v>
      </c>
      <c r="AR2329">
        <v>0</v>
      </c>
      <c r="AT2329" s="97">
        <v>13</v>
      </c>
      <c r="AU2329" s="99">
        <v>185</v>
      </c>
      <c r="AV2329" s="103">
        <f t="shared" si="838"/>
        <v>13185</v>
      </c>
      <c r="AX2329" s="7" t="s">
        <v>1370</v>
      </c>
      <c r="BJ2329">
        <v>0</v>
      </c>
      <c r="BK2329">
        <v>0</v>
      </c>
    </row>
    <row r="2330" spans="1:63" hidden="1" outlineLevel="1">
      <c r="A2330" t="s">
        <v>689</v>
      </c>
      <c r="B2330" t="s">
        <v>1248</v>
      </c>
      <c r="C2330" s="1">
        <f t="shared" si="830"/>
        <v>2437</v>
      </c>
      <c r="D2330" s="7">
        <f>IF(N2330&gt;0, RANK(N2330,(N2330:P2330,Q2330:AE2330)),0)</f>
        <v>2</v>
      </c>
      <c r="E2330" s="7">
        <f>IF(O2330&gt;0,RANK(O2330,(N2330:P2330,Q2330:AE2330)),0)</f>
        <v>1</v>
      </c>
      <c r="F2330" s="7">
        <f>IF(P2330&gt;0,RANK(P2330,(N2330:P2330,Q2330:AE2330)),0)</f>
        <v>0</v>
      </c>
      <c r="G2330" s="1">
        <f t="shared" si="831"/>
        <v>27</v>
      </c>
      <c r="H2330" s="2">
        <f t="shared" si="832"/>
        <v>1.107919573245794E-2</v>
      </c>
      <c r="I2330" s="2"/>
      <c r="J2330" s="2">
        <f t="shared" si="833"/>
        <v>0.49446040213377102</v>
      </c>
      <c r="K2330" s="2">
        <f t="shared" si="833"/>
        <v>0.50553959786622893</v>
      </c>
      <c r="L2330" s="2">
        <f t="shared" si="833"/>
        <v>0</v>
      </c>
      <c r="M2330" s="2">
        <f t="shared" si="834"/>
        <v>0</v>
      </c>
      <c r="N2330" s="57">
        <v>1205</v>
      </c>
      <c r="O2330" s="57">
        <v>1232</v>
      </c>
      <c r="Q2330" s="134"/>
      <c r="R2330" s="134"/>
      <c r="S2330" s="134"/>
      <c r="T2330" s="134"/>
      <c r="AG2330" s="7">
        <f>IF(Q2330&gt;0,RANK(Q2330,(N2330:P2330,Q2330:AE2330)),0)</f>
        <v>0</v>
      </c>
      <c r="AH2330" s="7">
        <f>IF(R2330&gt;0,RANK(R2330,(N2330:P2330,Q2330:AE2330)),0)</f>
        <v>0</v>
      </c>
      <c r="AI2330" s="7">
        <f>IF(T2330&gt;0,RANK(T2330,(N2330:P2330,Q2330:AE2330)),0)</f>
        <v>0</v>
      </c>
      <c r="AJ2330" s="7">
        <f>IF(S2330&gt;0,RANK(S2330,(N2330:P2330,Q2330:AE2330)),0)</f>
        <v>0</v>
      </c>
      <c r="AK2330" s="2">
        <f t="shared" si="835"/>
        <v>0</v>
      </c>
      <c r="AL2330" s="2">
        <f t="shared" si="835"/>
        <v>0</v>
      </c>
      <c r="AM2330" s="2">
        <f t="shared" si="836"/>
        <v>0</v>
      </c>
      <c r="AN2330" s="2">
        <f t="shared" si="837"/>
        <v>0</v>
      </c>
      <c r="AP2330" t="s">
        <v>689</v>
      </c>
      <c r="AQ2330" t="s">
        <v>1248</v>
      </c>
      <c r="AR2330">
        <v>9</v>
      </c>
      <c r="AT2330" s="97">
        <v>13</v>
      </c>
      <c r="AU2330" s="99">
        <v>187</v>
      </c>
      <c r="AV2330" s="103">
        <f t="shared" si="838"/>
        <v>13187</v>
      </c>
      <c r="AX2330" s="7" t="s">
        <v>1370</v>
      </c>
      <c r="BJ2330">
        <v>0</v>
      </c>
      <c r="BK2330">
        <v>0</v>
      </c>
    </row>
    <row r="2331" spans="1:63" hidden="1" outlineLevel="1">
      <c r="A2331" t="s">
        <v>901</v>
      </c>
      <c r="B2331" t="s">
        <v>1248</v>
      </c>
      <c r="C2331" s="1">
        <f t="shared" si="830"/>
        <v>3873</v>
      </c>
      <c r="D2331" s="7">
        <f>IF(N2331&gt;0, RANK(N2331,(N2331:P2331,Q2331:AE2331)),0)</f>
        <v>2</v>
      </c>
      <c r="E2331" s="7">
        <f>IF(O2331&gt;0,RANK(O2331,(N2331:P2331,Q2331:AE2331)),0)</f>
        <v>1</v>
      </c>
      <c r="F2331" s="7">
        <f>IF(P2331&gt;0,RANK(P2331,(N2331:P2331,Q2331:AE2331)),0)</f>
        <v>0</v>
      </c>
      <c r="G2331" s="1">
        <f t="shared" si="831"/>
        <v>1169</v>
      </c>
      <c r="H2331" s="2">
        <f t="shared" si="832"/>
        <v>0.3018332042344436</v>
      </c>
      <c r="I2331" s="2"/>
      <c r="J2331" s="2">
        <f t="shared" si="833"/>
        <v>0.3490833978827782</v>
      </c>
      <c r="K2331" s="2">
        <f t="shared" si="833"/>
        <v>0.6509166021172218</v>
      </c>
      <c r="L2331" s="2">
        <f t="shared" si="833"/>
        <v>0</v>
      </c>
      <c r="M2331" s="2">
        <f t="shared" si="834"/>
        <v>0</v>
      </c>
      <c r="N2331" s="57">
        <v>1352</v>
      </c>
      <c r="O2331" s="57">
        <v>2521</v>
      </c>
      <c r="Q2331" s="134"/>
      <c r="R2331" s="134"/>
      <c r="S2331" s="134"/>
      <c r="T2331" s="134"/>
      <c r="V2331" s="134"/>
      <c r="AG2331" s="7">
        <f>IF(Q2331&gt;0,RANK(Q2331,(N2331:P2331,Q2331:AE2331)),0)</f>
        <v>0</v>
      </c>
      <c r="AH2331" s="7">
        <f>IF(R2331&gt;0,RANK(R2331,(N2331:P2331,Q2331:AE2331)),0)</f>
        <v>0</v>
      </c>
      <c r="AI2331" s="7">
        <f>IF(T2331&gt;0,RANK(T2331,(N2331:P2331,Q2331:AE2331)),0)</f>
        <v>0</v>
      </c>
      <c r="AJ2331" s="7">
        <f>IF(S2331&gt;0,RANK(S2331,(N2331:P2331,Q2331:AE2331)),0)</f>
        <v>0</v>
      </c>
      <c r="AK2331" s="2">
        <f t="shared" si="835"/>
        <v>0</v>
      </c>
      <c r="AL2331" s="2">
        <f t="shared" si="835"/>
        <v>0</v>
      </c>
      <c r="AM2331" s="2">
        <f t="shared" si="836"/>
        <v>0</v>
      </c>
      <c r="AN2331" s="2">
        <f t="shared" si="837"/>
        <v>0</v>
      </c>
      <c r="AP2331" t="s">
        <v>901</v>
      </c>
      <c r="AQ2331" t="s">
        <v>1248</v>
      </c>
      <c r="AR2331">
        <v>9</v>
      </c>
      <c r="AT2331" s="97">
        <v>13</v>
      </c>
      <c r="AU2331" s="99">
        <v>189</v>
      </c>
      <c r="AV2331" s="103">
        <f t="shared" si="838"/>
        <v>13189</v>
      </c>
      <c r="AX2331" s="7" t="s">
        <v>1370</v>
      </c>
      <c r="BJ2331">
        <v>0</v>
      </c>
      <c r="BK2331">
        <v>0</v>
      </c>
    </row>
    <row r="2332" spans="1:63" hidden="1" outlineLevel="1">
      <c r="A2332" t="s">
        <v>688</v>
      </c>
      <c r="B2332" t="s">
        <v>1248</v>
      </c>
      <c r="C2332" s="1">
        <f t="shared" si="830"/>
        <v>1834</v>
      </c>
      <c r="D2332" s="7">
        <f>IF(N2332&gt;0, RANK(N2332,(N2332:P2332,Q2332:AE2332)),0)</f>
        <v>1</v>
      </c>
      <c r="E2332" s="7">
        <f>IF(O2332&gt;0,RANK(O2332,(N2332:P2332,Q2332:AE2332)),0)</f>
        <v>2</v>
      </c>
      <c r="F2332" s="7">
        <f>IF(P2332&gt;0,RANK(P2332,(N2332:P2332,Q2332:AE2332)),0)</f>
        <v>0</v>
      </c>
      <c r="G2332" s="1">
        <f t="shared" si="831"/>
        <v>356</v>
      </c>
      <c r="H2332" s="2">
        <f t="shared" si="832"/>
        <v>0.19411123227917121</v>
      </c>
      <c r="I2332" s="2"/>
      <c r="J2332" s="2">
        <f t="shared" si="833"/>
        <v>0.59705561613958558</v>
      </c>
      <c r="K2332" s="2">
        <f t="shared" si="833"/>
        <v>0.40294438386041437</v>
      </c>
      <c r="L2332" s="2">
        <f t="shared" si="833"/>
        <v>0</v>
      </c>
      <c r="M2332" s="2">
        <f t="shared" si="834"/>
        <v>5.5511151231257827E-17</v>
      </c>
      <c r="N2332" s="57">
        <v>1095</v>
      </c>
      <c r="O2332" s="57">
        <v>739</v>
      </c>
      <c r="Q2332" s="134"/>
      <c r="R2332" s="134"/>
      <c r="S2332" s="134"/>
      <c r="T2332" s="134"/>
      <c r="V2332" s="134"/>
      <c r="AG2332" s="7">
        <f>IF(Q2332&gt;0,RANK(Q2332,(N2332:P2332,Q2332:AE2332)),0)</f>
        <v>0</v>
      </c>
      <c r="AH2332" s="7">
        <f>IF(R2332&gt;0,RANK(R2332,(N2332:P2332,Q2332:AE2332)),0)</f>
        <v>0</v>
      </c>
      <c r="AI2332" s="7">
        <f>IF(T2332&gt;0,RANK(T2332,(N2332:P2332,Q2332:AE2332)),0)</f>
        <v>0</v>
      </c>
      <c r="AJ2332" s="7">
        <f>IF(S2332&gt;0,RANK(S2332,(N2332:P2332,Q2332:AE2332)),0)</f>
        <v>0</v>
      </c>
      <c r="AK2332" s="2">
        <f t="shared" si="835"/>
        <v>0</v>
      </c>
      <c r="AL2332" s="2">
        <f t="shared" si="835"/>
        <v>0</v>
      </c>
      <c r="AM2332" s="2">
        <f t="shared" si="836"/>
        <v>0</v>
      </c>
      <c r="AN2332" s="2">
        <f t="shared" si="837"/>
        <v>0</v>
      </c>
      <c r="AP2332" t="s">
        <v>688</v>
      </c>
      <c r="AQ2332" t="s">
        <v>1248</v>
      </c>
      <c r="AR2332">
        <v>1</v>
      </c>
      <c r="AT2332" s="97">
        <v>13</v>
      </c>
      <c r="AU2332" s="99">
        <v>191</v>
      </c>
      <c r="AV2332" s="103">
        <f t="shared" si="838"/>
        <v>13191</v>
      </c>
      <c r="AX2332" s="7" t="s">
        <v>1370</v>
      </c>
      <c r="BJ2332">
        <v>0</v>
      </c>
      <c r="BK2332">
        <v>0</v>
      </c>
    </row>
    <row r="2333" spans="1:63" hidden="1" outlineLevel="1">
      <c r="A2333" t="s">
        <v>759</v>
      </c>
      <c r="B2333" t="s">
        <v>1248</v>
      </c>
      <c r="C2333" s="1">
        <f t="shared" si="830"/>
        <v>2427</v>
      </c>
      <c r="D2333" s="7">
        <f>IF(N2333&gt;0, RANK(N2333,(N2333:P2333,Q2333:AE2333)),0)</f>
        <v>1</v>
      </c>
      <c r="E2333" s="7">
        <f>IF(O2333&gt;0,RANK(O2333,(N2333:P2333,Q2333:AE2333)),0)</f>
        <v>2</v>
      </c>
      <c r="F2333" s="7">
        <f>IF(P2333&gt;0,RANK(P2333,(N2333:P2333,Q2333:AE2333)),0)</f>
        <v>0</v>
      </c>
      <c r="G2333" s="1">
        <f t="shared" si="831"/>
        <v>1017</v>
      </c>
      <c r="H2333" s="2">
        <f t="shared" si="832"/>
        <v>0.41903584672435107</v>
      </c>
      <c r="I2333" s="2"/>
      <c r="J2333" s="2">
        <f t="shared" si="833"/>
        <v>0.70951792336217556</v>
      </c>
      <c r="K2333" s="2">
        <f t="shared" si="833"/>
        <v>0.29048207663782449</v>
      </c>
      <c r="L2333" s="2">
        <f t="shared" si="833"/>
        <v>0</v>
      </c>
      <c r="M2333" s="2">
        <f t="shared" si="834"/>
        <v>-5.5511151231257827E-17</v>
      </c>
      <c r="N2333" s="57">
        <v>1722</v>
      </c>
      <c r="O2333" s="57">
        <v>705</v>
      </c>
      <c r="Q2333" s="134"/>
      <c r="R2333" s="134"/>
      <c r="S2333" s="134"/>
      <c r="T2333" s="134"/>
      <c r="AG2333" s="7">
        <f>IF(Q2333&gt;0,RANK(Q2333,(N2333:P2333,Q2333:AE2333)),0)</f>
        <v>0</v>
      </c>
      <c r="AH2333" s="7">
        <f>IF(R2333&gt;0,RANK(R2333,(N2333:P2333,Q2333:AE2333)),0)</f>
        <v>0</v>
      </c>
      <c r="AI2333" s="7">
        <f>IF(T2333&gt;0,RANK(T2333,(N2333:P2333,Q2333:AE2333)),0)</f>
        <v>0</v>
      </c>
      <c r="AJ2333" s="7">
        <f>IF(S2333&gt;0,RANK(S2333,(N2333:P2333,Q2333:AE2333)),0)</f>
        <v>0</v>
      </c>
      <c r="AK2333" s="2">
        <f t="shared" si="835"/>
        <v>0</v>
      </c>
      <c r="AL2333" s="2">
        <f t="shared" si="835"/>
        <v>0</v>
      </c>
      <c r="AM2333" s="2">
        <f t="shared" si="836"/>
        <v>0</v>
      </c>
      <c r="AN2333" s="2">
        <f t="shared" si="837"/>
        <v>0</v>
      </c>
      <c r="AP2333" t="s">
        <v>759</v>
      </c>
      <c r="AQ2333" t="s">
        <v>1248</v>
      </c>
      <c r="AR2333">
        <v>3</v>
      </c>
      <c r="AT2333" s="97">
        <v>13</v>
      </c>
      <c r="AU2333" s="99">
        <v>193</v>
      </c>
      <c r="AV2333" s="103">
        <f t="shared" si="838"/>
        <v>13193</v>
      </c>
      <c r="AX2333" s="7" t="s">
        <v>1370</v>
      </c>
      <c r="BJ2333">
        <v>0</v>
      </c>
      <c r="BK2333">
        <v>0</v>
      </c>
    </row>
    <row r="2334" spans="1:63" hidden="1" outlineLevel="1">
      <c r="A2334" t="s">
        <v>760</v>
      </c>
      <c r="B2334" t="s">
        <v>1248</v>
      </c>
      <c r="C2334" s="1">
        <f t="shared" si="830"/>
        <v>3699</v>
      </c>
      <c r="D2334" s="7">
        <f>IF(N2334&gt;0, RANK(N2334,(N2334:P2334,Q2334:AE2334)),0)</f>
        <v>2</v>
      </c>
      <c r="E2334" s="7">
        <f>IF(O2334&gt;0,RANK(O2334,(N2334:P2334,Q2334:AE2334)),0)</f>
        <v>1</v>
      </c>
      <c r="F2334" s="7">
        <f>IF(P2334&gt;0,RANK(P2334,(N2334:P2334,Q2334:AE2334)),0)</f>
        <v>0</v>
      </c>
      <c r="G2334" s="1">
        <f t="shared" si="831"/>
        <v>981</v>
      </c>
      <c r="H2334" s="2">
        <f t="shared" si="832"/>
        <v>0.26520681265206814</v>
      </c>
      <c r="I2334" s="2"/>
      <c r="J2334" s="2">
        <f t="shared" si="833"/>
        <v>0.36739659367396593</v>
      </c>
      <c r="K2334" s="2">
        <f t="shared" si="833"/>
        <v>0.63260340632603407</v>
      </c>
      <c r="L2334" s="2">
        <f t="shared" si="833"/>
        <v>0</v>
      </c>
      <c r="M2334" s="2">
        <f t="shared" si="834"/>
        <v>0</v>
      </c>
      <c r="N2334" s="57">
        <v>1359</v>
      </c>
      <c r="O2334" s="57">
        <v>2340</v>
      </c>
      <c r="Q2334" s="134"/>
      <c r="R2334" s="134"/>
      <c r="S2334" s="134"/>
      <c r="T2334" s="134"/>
      <c r="AG2334" s="7">
        <f>IF(Q2334&gt;0,RANK(Q2334,(N2334:P2334,Q2334:AE2334)),0)</f>
        <v>0</v>
      </c>
      <c r="AH2334" s="7">
        <f>IF(R2334&gt;0,RANK(R2334,(N2334:P2334,Q2334:AE2334)),0)</f>
        <v>0</v>
      </c>
      <c r="AI2334" s="7">
        <f>IF(T2334&gt;0,RANK(T2334,(N2334:P2334,Q2334:AE2334)),0)</f>
        <v>0</v>
      </c>
      <c r="AJ2334" s="7">
        <f>IF(S2334&gt;0,RANK(S2334,(N2334:P2334,Q2334:AE2334)),0)</f>
        <v>0</v>
      </c>
      <c r="AK2334" s="2">
        <f t="shared" si="835"/>
        <v>0</v>
      </c>
      <c r="AL2334" s="2">
        <f t="shared" si="835"/>
        <v>0</v>
      </c>
      <c r="AM2334" s="2">
        <f t="shared" si="836"/>
        <v>0</v>
      </c>
      <c r="AN2334" s="2">
        <f t="shared" si="837"/>
        <v>0</v>
      </c>
      <c r="AP2334" t="s">
        <v>760</v>
      </c>
      <c r="AQ2334" t="s">
        <v>1248</v>
      </c>
      <c r="AR2334">
        <v>9</v>
      </c>
      <c r="AT2334" s="97">
        <v>13</v>
      </c>
      <c r="AU2334" s="99">
        <v>195</v>
      </c>
      <c r="AV2334" s="103">
        <f t="shared" si="838"/>
        <v>13195</v>
      </c>
      <c r="AX2334" s="7" t="s">
        <v>1370</v>
      </c>
      <c r="BJ2334">
        <v>0</v>
      </c>
      <c r="BK2334">
        <v>0</v>
      </c>
    </row>
    <row r="2335" spans="1:63" hidden="1" outlineLevel="1">
      <c r="A2335" t="s">
        <v>1836</v>
      </c>
      <c r="B2335" t="s">
        <v>1248</v>
      </c>
      <c r="C2335" s="1">
        <f t="shared" si="830"/>
        <v>1162</v>
      </c>
      <c r="D2335" s="7">
        <f>IF(N2335&gt;0, RANK(N2335,(N2335:P2335,Q2335:AE2335)),0)</f>
        <v>1</v>
      </c>
      <c r="E2335" s="7">
        <f>IF(O2335&gt;0,RANK(O2335,(N2335:P2335,Q2335:AE2335)),0)</f>
        <v>2</v>
      </c>
      <c r="F2335" s="7">
        <f>IF(P2335&gt;0,RANK(P2335,(N2335:P2335,Q2335:AE2335)),0)</f>
        <v>0</v>
      </c>
      <c r="G2335" s="1">
        <f t="shared" si="831"/>
        <v>292</v>
      </c>
      <c r="H2335" s="2">
        <f t="shared" si="832"/>
        <v>0.2512908777969019</v>
      </c>
      <c r="I2335" s="2"/>
      <c r="J2335" s="2">
        <f t="shared" si="833"/>
        <v>0.62564543889845092</v>
      </c>
      <c r="K2335" s="2">
        <f t="shared" si="833"/>
        <v>0.37435456110154908</v>
      </c>
      <c r="L2335" s="2">
        <f t="shared" si="833"/>
        <v>0</v>
      </c>
      <c r="M2335" s="2">
        <f t="shared" si="834"/>
        <v>0</v>
      </c>
      <c r="N2335" s="57">
        <v>727</v>
      </c>
      <c r="O2335" s="57">
        <v>435</v>
      </c>
      <c r="Q2335" s="134"/>
      <c r="R2335" s="134"/>
      <c r="S2335" s="134"/>
      <c r="T2335" s="134"/>
      <c r="AG2335" s="7">
        <f>IF(Q2335&gt;0,RANK(Q2335,(N2335:P2335,Q2335:AE2335)),0)</f>
        <v>0</v>
      </c>
      <c r="AH2335" s="7">
        <f>IF(R2335&gt;0,RANK(R2335,(N2335:P2335,Q2335:AE2335)),0)</f>
        <v>0</v>
      </c>
      <c r="AI2335" s="7">
        <f>IF(T2335&gt;0,RANK(T2335,(N2335:P2335,Q2335:AE2335)),0)</f>
        <v>0</v>
      </c>
      <c r="AJ2335" s="7">
        <f>IF(S2335&gt;0,RANK(S2335,(N2335:P2335,Q2335:AE2335)),0)</f>
        <v>0</v>
      </c>
      <c r="AK2335" s="2">
        <f t="shared" si="835"/>
        <v>0</v>
      </c>
      <c r="AL2335" s="2">
        <f t="shared" si="835"/>
        <v>0</v>
      </c>
      <c r="AM2335" s="2">
        <f t="shared" si="836"/>
        <v>0</v>
      </c>
      <c r="AN2335" s="2">
        <f t="shared" si="837"/>
        <v>0</v>
      </c>
      <c r="AP2335" t="s">
        <v>1836</v>
      </c>
      <c r="AQ2335" t="s">
        <v>1248</v>
      </c>
      <c r="AR2335">
        <v>3</v>
      </c>
      <c r="AT2335" s="97">
        <v>13</v>
      </c>
      <c r="AU2335" s="99">
        <v>197</v>
      </c>
      <c r="AV2335" s="103">
        <f t="shared" si="838"/>
        <v>13197</v>
      </c>
      <c r="AX2335" s="7" t="s">
        <v>1370</v>
      </c>
      <c r="BJ2335">
        <v>0</v>
      </c>
      <c r="BK2335">
        <v>0</v>
      </c>
    </row>
    <row r="2336" spans="1:63" hidden="1" outlineLevel="1">
      <c r="A2336" t="s">
        <v>446</v>
      </c>
      <c r="B2336" t="s">
        <v>1248</v>
      </c>
      <c r="C2336" s="1">
        <f t="shared" si="830"/>
        <v>3926</v>
      </c>
      <c r="D2336" s="7">
        <f>IF(N2336&gt;0, RANK(N2336,(N2336:P2336,Q2336:AE2336)),0)</f>
        <v>1</v>
      </c>
      <c r="E2336" s="7">
        <f>IF(O2336&gt;0,RANK(O2336,(N2336:P2336,Q2336:AE2336)),0)</f>
        <v>2</v>
      </c>
      <c r="F2336" s="7">
        <f>IF(P2336&gt;0,RANK(P2336,(N2336:P2336,Q2336:AE2336)),0)</f>
        <v>0</v>
      </c>
      <c r="G2336" s="1">
        <f t="shared" si="831"/>
        <v>954</v>
      </c>
      <c r="H2336" s="2">
        <f t="shared" si="832"/>
        <v>0.24299541518084564</v>
      </c>
      <c r="I2336" s="2"/>
      <c r="J2336" s="2">
        <f t="shared" si="833"/>
        <v>0.62149770759042278</v>
      </c>
      <c r="K2336" s="2">
        <f t="shared" si="833"/>
        <v>0.37850229240957717</v>
      </c>
      <c r="L2336" s="2">
        <f t="shared" si="833"/>
        <v>0</v>
      </c>
      <c r="M2336" s="2">
        <f t="shared" si="834"/>
        <v>5.5511151231257827E-17</v>
      </c>
      <c r="N2336" s="57">
        <v>2440</v>
      </c>
      <c r="O2336" s="57">
        <v>1486</v>
      </c>
      <c r="Q2336" s="134"/>
      <c r="R2336" s="134"/>
      <c r="S2336" s="134"/>
      <c r="T2336" s="134"/>
      <c r="AG2336" s="7">
        <f>IF(Q2336&gt;0,RANK(Q2336,(N2336:P2336,Q2336:AE2336)),0)</f>
        <v>0</v>
      </c>
      <c r="AH2336" s="7">
        <f>IF(R2336&gt;0,RANK(R2336,(N2336:P2336,Q2336:AE2336)),0)</f>
        <v>0</v>
      </c>
      <c r="AI2336" s="7">
        <f>IF(T2336&gt;0,RANK(T2336,(N2336:P2336,Q2336:AE2336)),0)</f>
        <v>0</v>
      </c>
      <c r="AJ2336" s="7">
        <f>IF(S2336&gt;0,RANK(S2336,(N2336:P2336,Q2336:AE2336)),0)</f>
        <v>0</v>
      </c>
      <c r="AK2336" s="2">
        <f t="shared" si="835"/>
        <v>0</v>
      </c>
      <c r="AL2336" s="2">
        <f t="shared" si="835"/>
        <v>0</v>
      </c>
      <c r="AM2336" s="2">
        <f t="shared" si="836"/>
        <v>0</v>
      </c>
      <c r="AN2336" s="2">
        <f t="shared" si="837"/>
        <v>0</v>
      </c>
      <c r="AP2336" t="s">
        <v>446</v>
      </c>
      <c r="AQ2336" t="s">
        <v>1248</v>
      </c>
      <c r="AR2336">
        <v>11</v>
      </c>
      <c r="AT2336" s="97">
        <v>13</v>
      </c>
      <c r="AU2336" s="99">
        <v>199</v>
      </c>
      <c r="AV2336" s="103">
        <f t="shared" si="838"/>
        <v>13199</v>
      </c>
      <c r="AX2336" s="7" t="s">
        <v>1370</v>
      </c>
      <c r="BJ2336">
        <v>0</v>
      </c>
      <c r="BK2336">
        <v>0</v>
      </c>
    </row>
    <row r="2337" spans="1:63" hidden="1" outlineLevel="1">
      <c r="A2337" t="s">
        <v>1146</v>
      </c>
      <c r="B2337" t="s">
        <v>1248</v>
      </c>
      <c r="C2337" s="1">
        <f t="shared" si="830"/>
        <v>915</v>
      </c>
      <c r="D2337" s="7">
        <f>IF(N2337&gt;0, RANK(N2337,(N2337:P2337,Q2337:AE2337)),0)</f>
        <v>1</v>
      </c>
      <c r="E2337" s="7">
        <f>IF(O2337&gt;0,RANK(O2337,(N2337:P2337,Q2337:AE2337)),0)</f>
        <v>2</v>
      </c>
      <c r="F2337" s="7">
        <f>IF(P2337&gt;0,RANK(P2337,(N2337:P2337,Q2337:AE2337)),0)</f>
        <v>0</v>
      </c>
      <c r="G2337" s="1">
        <f t="shared" si="831"/>
        <v>213</v>
      </c>
      <c r="H2337" s="2">
        <f t="shared" si="832"/>
        <v>0.23278688524590163</v>
      </c>
      <c r="I2337" s="2"/>
      <c r="J2337" s="2">
        <f t="shared" si="833"/>
        <v>0.61639344262295082</v>
      </c>
      <c r="K2337" s="2">
        <f t="shared" si="833"/>
        <v>0.38360655737704918</v>
      </c>
      <c r="L2337" s="2">
        <f t="shared" si="833"/>
        <v>0</v>
      </c>
      <c r="M2337" s="2">
        <f t="shared" si="834"/>
        <v>0</v>
      </c>
      <c r="N2337" s="57">
        <v>564</v>
      </c>
      <c r="O2337" s="57">
        <v>351</v>
      </c>
      <c r="Q2337" s="134"/>
      <c r="R2337" s="134"/>
      <c r="S2337" s="134"/>
      <c r="T2337" s="134"/>
      <c r="AG2337" s="7">
        <f>IF(Q2337&gt;0,RANK(Q2337,(N2337:P2337,Q2337:AE2337)),0)</f>
        <v>0</v>
      </c>
      <c r="AH2337" s="7">
        <f>IF(R2337&gt;0,RANK(R2337,(N2337:P2337,Q2337:AE2337)),0)</f>
        <v>0</v>
      </c>
      <c r="AI2337" s="7">
        <f>IF(T2337&gt;0,RANK(T2337,(N2337:P2337,Q2337:AE2337)),0)</f>
        <v>0</v>
      </c>
      <c r="AJ2337" s="7">
        <f>IF(S2337&gt;0,RANK(S2337,(N2337:P2337,Q2337:AE2337)),0)</f>
        <v>0</v>
      </c>
      <c r="AK2337" s="2">
        <f t="shared" si="835"/>
        <v>0</v>
      </c>
      <c r="AL2337" s="2">
        <f t="shared" si="835"/>
        <v>0</v>
      </c>
      <c r="AM2337" s="2">
        <f t="shared" si="836"/>
        <v>0</v>
      </c>
      <c r="AN2337" s="2">
        <f t="shared" si="837"/>
        <v>0</v>
      </c>
      <c r="AP2337" t="s">
        <v>1146</v>
      </c>
      <c r="AQ2337" t="s">
        <v>1248</v>
      </c>
      <c r="AR2337">
        <v>2</v>
      </c>
      <c r="AT2337" s="97">
        <v>13</v>
      </c>
      <c r="AU2337" s="99">
        <v>201</v>
      </c>
      <c r="AV2337" s="103">
        <f t="shared" si="838"/>
        <v>13201</v>
      </c>
      <c r="AX2337" s="7" t="s">
        <v>1370</v>
      </c>
      <c r="BJ2337">
        <v>0</v>
      </c>
      <c r="BK2337">
        <v>0</v>
      </c>
    </row>
    <row r="2338" spans="1:63" hidden="1" outlineLevel="1">
      <c r="A2338" t="s">
        <v>2285</v>
      </c>
      <c r="B2338" t="s">
        <v>1248</v>
      </c>
      <c r="C2338" s="1">
        <f t="shared" si="830"/>
        <v>3643</v>
      </c>
      <c r="D2338" s="7">
        <f>IF(N2338&gt;0, RANK(N2338,(N2338:P2338,Q2338:AE2338)),0)</f>
        <v>1</v>
      </c>
      <c r="E2338" s="7">
        <f>IF(O2338&gt;0,RANK(O2338,(N2338:P2338,Q2338:AE2338)),0)</f>
        <v>2</v>
      </c>
      <c r="F2338" s="7">
        <f>IF(P2338&gt;0,RANK(P2338,(N2338:P2338,Q2338:AE2338)),0)</f>
        <v>0</v>
      </c>
      <c r="G2338" s="1">
        <f t="shared" si="831"/>
        <v>1733</v>
      </c>
      <c r="H2338" s="2">
        <f t="shared" si="832"/>
        <v>0.47570683502607741</v>
      </c>
      <c r="I2338" s="2"/>
      <c r="J2338" s="2">
        <f t="shared" si="833"/>
        <v>0.73785341751303868</v>
      </c>
      <c r="K2338" s="2">
        <f t="shared" si="833"/>
        <v>0.26214658248696132</v>
      </c>
      <c r="L2338" s="2">
        <f t="shared" si="833"/>
        <v>0</v>
      </c>
      <c r="M2338" s="2">
        <f t="shared" si="834"/>
        <v>0</v>
      </c>
      <c r="N2338" s="57">
        <v>2688</v>
      </c>
      <c r="O2338" s="57">
        <v>955</v>
      </c>
      <c r="Q2338" s="134"/>
      <c r="R2338" s="134"/>
      <c r="S2338" s="134"/>
      <c r="T2338" s="134"/>
      <c r="AG2338" s="7">
        <f>IF(Q2338&gt;0,RANK(Q2338,(N2338:P2338,Q2338:AE2338)),0)</f>
        <v>0</v>
      </c>
      <c r="AH2338" s="7">
        <f>IF(R2338&gt;0,RANK(R2338,(N2338:P2338,Q2338:AE2338)),0)</f>
        <v>0</v>
      </c>
      <c r="AI2338" s="7">
        <f>IF(T2338&gt;0,RANK(T2338,(N2338:P2338,Q2338:AE2338)),0)</f>
        <v>0</v>
      </c>
      <c r="AJ2338" s="7">
        <f>IF(S2338&gt;0,RANK(S2338,(N2338:P2338,Q2338:AE2338)),0)</f>
        <v>0</v>
      </c>
      <c r="AK2338" s="2">
        <f t="shared" si="835"/>
        <v>0</v>
      </c>
      <c r="AL2338" s="2">
        <f t="shared" si="835"/>
        <v>0</v>
      </c>
      <c r="AM2338" s="2">
        <f t="shared" si="836"/>
        <v>0</v>
      </c>
      <c r="AN2338" s="2">
        <f t="shared" si="837"/>
        <v>0</v>
      </c>
      <c r="AP2338" t="s">
        <v>2285</v>
      </c>
      <c r="AQ2338" t="s">
        <v>1248</v>
      </c>
      <c r="AR2338">
        <v>2</v>
      </c>
      <c r="AT2338" s="97">
        <v>13</v>
      </c>
      <c r="AU2338" s="99">
        <v>205</v>
      </c>
      <c r="AV2338" s="103">
        <f t="shared" si="838"/>
        <v>13205</v>
      </c>
      <c r="AX2338" s="7" t="s">
        <v>1370</v>
      </c>
      <c r="BJ2338">
        <v>0</v>
      </c>
      <c r="BK2338">
        <v>0</v>
      </c>
    </row>
    <row r="2339" spans="1:63" hidden="1" outlineLevel="1">
      <c r="A2339" t="s">
        <v>2112</v>
      </c>
      <c r="B2339" t="s">
        <v>1248</v>
      </c>
      <c r="C2339" s="1">
        <f t="shared" si="830"/>
        <v>3714</v>
      </c>
      <c r="D2339" s="7">
        <f>IF(N2339&gt;0, RANK(N2339,(N2339:P2339,Q2339:AE2339)),0)</f>
        <v>1</v>
      </c>
      <c r="E2339" s="7">
        <f>IF(O2339&gt;0,RANK(O2339,(N2339:P2339,Q2339:AE2339)),0)</f>
        <v>2</v>
      </c>
      <c r="F2339" s="7">
        <f>IF(P2339&gt;0,RANK(P2339,(N2339:P2339,Q2339:AE2339)),0)</f>
        <v>0</v>
      </c>
      <c r="G2339" s="1">
        <f t="shared" si="831"/>
        <v>134</v>
      </c>
      <c r="H2339" s="2">
        <f t="shared" si="832"/>
        <v>3.6079698438341412E-2</v>
      </c>
      <c r="I2339" s="2"/>
      <c r="J2339" s="2">
        <f t="shared" si="833"/>
        <v>0.51803984921917068</v>
      </c>
      <c r="K2339" s="2">
        <f t="shared" si="833"/>
        <v>0.48196015078082932</v>
      </c>
      <c r="L2339" s="2">
        <f t="shared" si="833"/>
        <v>0</v>
      </c>
      <c r="M2339" s="2">
        <f t="shared" si="834"/>
        <v>0</v>
      </c>
      <c r="N2339" s="57">
        <v>1924</v>
      </c>
      <c r="O2339" s="57">
        <v>1790</v>
      </c>
      <c r="Q2339" s="134"/>
      <c r="R2339" s="134"/>
      <c r="S2339" s="134"/>
      <c r="T2339" s="134"/>
      <c r="AG2339" s="7">
        <f>IF(Q2339&gt;0,RANK(Q2339,(N2339:P2339,Q2339:AE2339)),0)</f>
        <v>0</v>
      </c>
      <c r="AH2339" s="7">
        <f>IF(R2339&gt;0,RANK(R2339,(N2339:P2339,Q2339:AE2339)),0)</f>
        <v>0</v>
      </c>
      <c r="AI2339" s="7">
        <f>IF(T2339&gt;0,RANK(T2339,(N2339:P2339,Q2339:AE2339)),0)</f>
        <v>0</v>
      </c>
      <c r="AJ2339" s="7">
        <f>IF(S2339&gt;0,RANK(S2339,(N2339:P2339,Q2339:AE2339)),0)</f>
        <v>0</v>
      </c>
      <c r="AK2339" s="2">
        <f t="shared" si="835"/>
        <v>0</v>
      </c>
      <c r="AL2339" s="2">
        <f t="shared" si="835"/>
        <v>0</v>
      </c>
      <c r="AM2339" s="2">
        <f t="shared" si="836"/>
        <v>0</v>
      </c>
      <c r="AN2339" s="2">
        <f t="shared" si="837"/>
        <v>0</v>
      </c>
      <c r="AP2339" t="s">
        <v>2112</v>
      </c>
      <c r="AQ2339" t="s">
        <v>1248</v>
      </c>
      <c r="AR2339">
        <v>3</v>
      </c>
      <c r="AT2339" s="97">
        <v>13</v>
      </c>
      <c r="AU2339" s="99">
        <v>207</v>
      </c>
      <c r="AV2339" s="103">
        <f t="shared" si="838"/>
        <v>13207</v>
      </c>
      <c r="AX2339" s="7" t="s">
        <v>1370</v>
      </c>
      <c r="BJ2339">
        <v>0</v>
      </c>
      <c r="BK2339">
        <v>0</v>
      </c>
    </row>
    <row r="2340" spans="1:63" hidden="1" outlineLevel="1">
      <c r="A2340" t="s">
        <v>1340</v>
      </c>
      <c r="B2340" t="s">
        <v>1248</v>
      </c>
      <c r="C2340" s="1">
        <f t="shared" si="830"/>
        <v>1323</v>
      </c>
      <c r="D2340" s="7">
        <f>IF(N2340&gt;0, RANK(N2340,(N2340:P2340,Q2340:AE2340)),0)</f>
        <v>2</v>
      </c>
      <c r="E2340" s="7">
        <f>IF(O2340&gt;0,RANK(O2340,(N2340:P2340,Q2340:AE2340)),0)</f>
        <v>1</v>
      </c>
      <c r="F2340" s="7">
        <f>IF(P2340&gt;0,RANK(P2340,(N2340:P2340,Q2340:AE2340)),0)</f>
        <v>0</v>
      </c>
      <c r="G2340" s="1">
        <f t="shared" si="831"/>
        <v>139</v>
      </c>
      <c r="H2340" s="2">
        <f t="shared" si="832"/>
        <v>0.10506424792139078</v>
      </c>
      <c r="I2340" s="2"/>
      <c r="J2340" s="2">
        <f t="shared" si="833"/>
        <v>0.4474678760393046</v>
      </c>
      <c r="K2340" s="2">
        <f t="shared" si="833"/>
        <v>0.5525321239606954</v>
      </c>
      <c r="L2340" s="2">
        <f t="shared" si="833"/>
        <v>0</v>
      </c>
      <c r="M2340" s="2">
        <f t="shared" si="834"/>
        <v>0</v>
      </c>
      <c r="N2340" s="57">
        <v>592</v>
      </c>
      <c r="O2340" s="57">
        <v>731</v>
      </c>
      <c r="Q2340" s="134"/>
      <c r="R2340" s="134"/>
      <c r="S2340" s="134"/>
      <c r="T2340" s="134"/>
      <c r="AG2340" s="7">
        <f>IF(Q2340&gt;0,RANK(Q2340,(N2340:P2340,Q2340:AE2340)),0)</f>
        <v>0</v>
      </c>
      <c r="AH2340" s="7">
        <f>IF(R2340&gt;0,RANK(R2340,(N2340:P2340,Q2340:AE2340)),0)</f>
        <v>0</v>
      </c>
      <c r="AI2340" s="7">
        <f>IF(T2340&gt;0,RANK(T2340,(N2340:P2340,Q2340:AE2340)),0)</f>
        <v>0</v>
      </c>
      <c r="AJ2340" s="7">
        <f>IF(S2340&gt;0,RANK(S2340,(N2340:P2340,Q2340:AE2340)),0)</f>
        <v>0</v>
      </c>
      <c r="AK2340" s="2">
        <f t="shared" si="835"/>
        <v>0</v>
      </c>
      <c r="AL2340" s="2">
        <f t="shared" si="835"/>
        <v>0</v>
      </c>
      <c r="AM2340" s="2">
        <f t="shared" si="836"/>
        <v>0</v>
      </c>
      <c r="AN2340" s="2">
        <f t="shared" si="837"/>
        <v>0</v>
      </c>
      <c r="AP2340" t="s">
        <v>1340</v>
      </c>
      <c r="AQ2340" t="s">
        <v>1248</v>
      </c>
      <c r="AR2340">
        <v>3</v>
      </c>
      <c r="AT2340" s="97">
        <v>13</v>
      </c>
      <c r="AU2340" s="99">
        <v>209</v>
      </c>
      <c r="AV2340" s="103">
        <f t="shared" si="838"/>
        <v>13209</v>
      </c>
      <c r="AX2340" s="7" t="s">
        <v>1370</v>
      </c>
      <c r="BJ2340">
        <v>0</v>
      </c>
      <c r="BK2340">
        <v>0</v>
      </c>
    </row>
    <row r="2341" spans="1:63" hidden="1" outlineLevel="1">
      <c r="A2341" t="s">
        <v>1318</v>
      </c>
      <c r="B2341" t="s">
        <v>1248</v>
      </c>
      <c r="C2341" s="1">
        <f t="shared" si="830"/>
        <v>2602</v>
      </c>
      <c r="D2341" s="7">
        <f>IF(N2341&gt;0, RANK(N2341,(N2341:P2341,Q2341:AE2341)),0)</f>
        <v>1</v>
      </c>
      <c r="E2341" s="7">
        <f>IF(O2341&gt;0,RANK(O2341,(N2341:P2341,Q2341:AE2341)),0)</f>
        <v>2</v>
      </c>
      <c r="F2341" s="7">
        <f>IF(P2341&gt;0,RANK(P2341,(N2341:P2341,Q2341:AE2341)),0)</f>
        <v>0</v>
      </c>
      <c r="G2341" s="1">
        <f t="shared" si="831"/>
        <v>222</v>
      </c>
      <c r="H2341" s="2">
        <f t="shared" si="832"/>
        <v>8.5318985395849353E-2</v>
      </c>
      <c r="I2341" s="2"/>
      <c r="J2341" s="2">
        <f t="shared" si="833"/>
        <v>0.54265949269792468</v>
      </c>
      <c r="K2341" s="2">
        <f t="shared" si="833"/>
        <v>0.45734050730207532</v>
      </c>
      <c r="L2341" s="2">
        <f t="shared" si="833"/>
        <v>0</v>
      </c>
      <c r="M2341" s="2">
        <f t="shared" si="834"/>
        <v>0</v>
      </c>
      <c r="N2341" s="57">
        <v>1412</v>
      </c>
      <c r="O2341" s="57">
        <v>1190</v>
      </c>
      <c r="Q2341" s="134"/>
      <c r="R2341" s="134"/>
      <c r="S2341" s="134"/>
      <c r="T2341" s="134"/>
      <c r="AG2341" s="7">
        <f>IF(Q2341&gt;0,RANK(Q2341,(N2341:P2341,Q2341:AE2341)),0)</f>
        <v>0</v>
      </c>
      <c r="AH2341" s="7">
        <f>IF(R2341&gt;0,RANK(R2341,(N2341:P2341,Q2341:AE2341)),0)</f>
        <v>0</v>
      </c>
      <c r="AI2341" s="7">
        <f>IF(T2341&gt;0,RANK(T2341,(N2341:P2341,Q2341:AE2341)),0)</f>
        <v>0</v>
      </c>
      <c r="AJ2341" s="7">
        <f>IF(S2341&gt;0,RANK(S2341,(N2341:P2341,Q2341:AE2341)),0)</f>
        <v>0</v>
      </c>
      <c r="AK2341" s="2">
        <f t="shared" si="835"/>
        <v>0</v>
      </c>
      <c r="AL2341" s="2">
        <f t="shared" si="835"/>
        <v>0</v>
      </c>
      <c r="AM2341" s="2">
        <f t="shared" si="836"/>
        <v>0</v>
      </c>
      <c r="AN2341" s="2">
        <f t="shared" si="837"/>
        <v>0</v>
      </c>
      <c r="AP2341" t="s">
        <v>1318</v>
      </c>
      <c r="AQ2341" t="s">
        <v>1248</v>
      </c>
      <c r="AR2341">
        <v>9</v>
      </c>
      <c r="AT2341" s="97">
        <v>13</v>
      </c>
      <c r="AU2341" s="99">
        <v>211</v>
      </c>
      <c r="AV2341" s="103">
        <f t="shared" si="838"/>
        <v>13211</v>
      </c>
      <c r="AX2341" s="7" t="s">
        <v>1370</v>
      </c>
      <c r="BJ2341">
        <v>0</v>
      </c>
      <c r="BK2341">
        <v>0</v>
      </c>
    </row>
    <row r="2342" spans="1:63" hidden="1" outlineLevel="1">
      <c r="A2342" t="s">
        <v>732</v>
      </c>
      <c r="B2342" t="s">
        <v>1248</v>
      </c>
      <c r="C2342" s="1">
        <f t="shared" si="830"/>
        <v>2757</v>
      </c>
      <c r="D2342" s="7">
        <f>IF(N2342&gt;0, RANK(N2342,(N2342:P2342,Q2342:AE2342)),0)</f>
        <v>2</v>
      </c>
      <c r="E2342" s="7">
        <f>IF(O2342&gt;0,RANK(O2342,(N2342:P2342,Q2342:AE2342)),0)</f>
        <v>1</v>
      </c>
      <c r="F2342" s="7">
        <f>IF(P2342&gt;0,RANK(P2342,(N2342:P2342,Q2342:AE2342)),0)</f>
        <v>0</v>
      </c>
      <c r="G2342" s="1">
        <f t="shared" si="831"/>
        <v>661</v>
      </c>
      <c r="H2342" s="2">
        <f t="shared" si="832"/>
        <v>0.23975335509611898</v>
      </c>
      <c r="I2342" s="2"/>
      <c r="J2342" s="2">
        <f t="shared" si="833"/>
        <v>0.38012332245194053</v>
      </c>
      <c r="K2342" s="2">
        <f t="shared" si="833"/>
        <v>0.61987667754805953</v>
      </c>
      <c r="L2342" s="2">
        <f t="shared" si="833"/>
        <v>0</v>
      </c>
      <c r="M2342" s="2">
        <f t="shared" si="834"/>
        <v>0</v>
      </c>
      <c r="N2342" s="57">
        <v>1048</v>
      </c>
      <c r="O2342" s="57">
        <v>1709</v>
      </c>
      <c r="Q2342" s="134"/>
      <c r="R2342" s="134"/>
      <c r="S2342" s="134"/>
      <c r="T2342" s="134"/>
      <c r="AG2342" s="7">
        <f>IF(Q2342&gt;0,RANK(Q2342,(N2342:P2342,Q2342:AE2342)),0)</f>
        <v>0</v>
      </c>
      <c r="AH2342" s="7">
        <f>IF(R2342&gt;0,RANK(R2342,(N2342:P2342,Q2342:AE2342)),0)</f>
        <v>0</v>
      </c>
      <c r="AI2342" s="7">
        <f>IF(T2342&gt;0,RANK(T2342,(N2342:P2342,Q2342:AE2342)),0)</f>
        <v>0</v>
      </c>
      <c r="AJ2342" s="7">
        <f>IF(S2342&gt;0,RANK(S2342,(N2342:P2342,Q2342:AE2342)),0)</f>
        <v>0</v>
      </c>
      <c r="AK2342" s="2">
        <f t="shared" si="835"/>
        <v>0</v>
      </c>
      <c r="AL2342" s="2">
        <f t="shared" si="835"/>
        <v>0</v>
      </c>
      <c r="AM2342" s="2">
        <f t="shared" si="836"/>
        <v>0</v>
      </c>
      <c r="AN2342" s="2">
        <f t="shared" si="837"/>
        <v>0</v>
      </c>
      <c r="AP2342" t="s">
        <v>732</v>
      </c>
      <c r="AQ2342" t="s">
        <v>1248</v>
      </c>
      <c r="AR2342">
        <v>10</v>
      </c>
      <c r="AT2342" s="97">
        <v>13</v>
      </c>
      <c r="AU2342" s="99">
        <v>213</v>
      </c>
      <c r="AV2342" s="103">
        <f t="shared" si="838"/>
        <v>13213</v>
      </c>
      <c r="AX2342" s="7" t="s">
        <v>1370</v>
      </c>
      <c r="BJ2342">
        <v>0</v>
      </c>
      <c r="BK2342">
        <v>0</v>
      </c>
    </row>
    <row r="2343" spans="1:63" hidden="1" outlineLevel="1">
      <c r="A2343" t="s">
        <v>2032</v>
      </c>
      <c r="B2343" t="s">
        <v>1248</v>
      </c>
      <c r="C2343" s="1">
        <f t="shared" si="830"/>
        <v>29633</v>
      </c>
      <c r="D2343" s="7">
        <f>IF(N2343&gt;0, RANK(N2343,(N2343:P2343,Q2343:AE2343)),0)</f>
        <v>1</v>
      </c>
      <c r="E2343" s="7">
        <f>IF(O2343&gt;0,RANK(O2343,(N2343:P2343,Q2343:AE2343)),0)</f>
        <v>2</v>
      </c>
      <c r="F2343" s="7">
        <f>IF(P2343&gt;0,RANK(P2343,(N2343:P2343,Q2343:AE2343)),0)</f>
        <v>0</v>
      </c>
      <c r="G2343" s="1">
        <f t="shared" si="831"/>
        <v>1913</v>
      </c>
      <c r="H2343" s="2">
        <f t="shared" si="832"/>
        <v>6.4556406708736885E-2</v>
      </c>
      <c r="I2343" s="2"/>
      <c r="J2343" s="2">
        <f t="shared" si="833"/>
        <v>0.53227820335436848</v>
      </c>
      <c r="K2343" s="2">
        <f t="shared" si="833"/>
        <v>0.46772179664563157</v>
      </c>
      <c r="L2343" s="2">
        <f t="shared" si="833"/>
        <v>0</v>
      </c>
      <c r="M2343" s="2">
        <f t="shared" si="834"/>
        <v>-5.5511151231257827E-17</v>
      </c>
      <c r="N2343" s="57">
        <v>15773</v>
      </c>
      <c r="O2343" s="57">
        <v>13860</v>
      </c>
      <c r="Q2343" s="134"/>
      <c r="R2343" s="134"/>
      <c r="S2343" s="134"/>
      <c r="T2343" s="134"/>
      <c r="AG2343" s="7">
        <f>IF(Q2343&gt;0,RANK(Q2343,(N2343:P2343,Q2343:AE2343)),0)</f>
        <v>0</v>
      </c>
      <c r="AH2343" s="7">
        <f>IF(R2343&gt;0,RANK(R2343,(N2343:P2343,Q2343:AE2343)),0)</f>
        <v>0</v>
      </c>
      <c r="AI2343" s="7">
        <f>IF(T2343&gt;0,RANK(T2343,(N2343:P2343,Q2343:AE2343)),0)</f>
        <v>0</v>
      </c>
      <c r="AJ2343" s="7">
        <f>IF(S2343&gt;0,RANK(S2343,(N2343:P2343,Q2343:AE2343)),0)</f>
        <v>0</v>
      </c>
      <c r="AK2343" s="2">
        <f t="shared" si="835"/>
        <v>0</v>
      </c>
      <c r="AL2343" s="2">
        <f t="shared" si="835"/>
        <v>0</v>
      </c>
      <c r="AM2343" s="2">
        <f t="shared" si="836"/>
        <v>0</v>
      </c>
      <c r="AN2343" s="2">
        <f t="shared" si="837"/>
        <v>0</v>
      </c>
      <c r="AP2343" t="s">
        <v>2032</v>
      </c>
      <c r="AQ2343" t="s">
        <v>1248</v>
      </c>
      <c r="AR2343">
        <v>0</v>
      </c>
      <c r="AT2343" s="97">
        <v>13</v>
      </c>
      <c r="AU2343" s="99">
        <v>215</v>
      </c>
      <c r="AV2343" s="103">
        <f t="shared" si="838"/>
        <v>13215</v>
      </c>
      <c r="AX2343" s="7" t="s">
        <v>1370</v>
      </c>
      <c r="BJ2343">
        <v>0</v>
      </c>
      <c r="BK2343">
        <v>0</v>
      </c>
    </row>
    <row r="2344" spans="1:63" hidden="1" outlineLevel="1">
      <c r="A2344" t="s">
        <v>1304</v>
      </c>
      <c r="B2344" t="s">
        <v>1248</v>
      </c>
      <c r="C2344" s="1">
        <f t="shared" si="830"/>
        <v>7553</v>
      </c>
      <c r="D2344" s="7">
        <f>IF(N2344&gt;0, RANK(N2344,(N2344:P2344,Q2344:AE2344)),0)</f>
        <v>1</v>
      </c>
      <c r="E2344" s="7">
        <f>IF(O2344&gt;0,RANK(O2344,(N2344:P2344,Q2344:AE2344)),0)</f>
        <v>2</v>
      </c>
      <c r="F2344" s="7">
        <f>IF(P2344&gt;0,RANK(P2344,(N2344:P2344,Q2344:AE2344)),0)</f>
        <v>0</v>
      </c>
      <c r="G2344" s="1">
        <f t="shared" si="831"/>
        <v>405</v>
      </c>
      <c r="H2344" s="2">
        <f t="shared" si="832"/>
        <v>5.3621077717463259E-2</v>
      </c>
      <c r="I2344" s="2"/>
      <c r="J2344" s="2">
        <f t="shared" si="833"/>
        <v>0.52681053885873164</v>
      </c>
      <c r="K2344" s="2">
        <f t="shared" si="833"/>
        <v>0.47318946114126836</v>
      </c>
      <c r="L2344" s="2">
        <f t="shared" si="833"/>
        <v>0</v>
      </c>
      <c r="M2344" s="2">
        <f t="shared" si="834"/>
        <v>0</v>
      </c>
      <c r="N2344" s="57">
        <v>3979</v>
      </c>
      <c r="O2344" s="57">
        <v>3574</v>
      </c>
      <c r="Q2344" s="134"/>
      <c r="R2344" s="134"/>
      <c r="S2344" s="134"/>
      <c r="T2344" s="134"/>
      <c r="AG2344" s="7">
        <f>IF(Q2344&gt;0,RANK(Q2344,(N2344:P2344,Q2344:AE2344)),0)</f>
        <v>0</v>
      </c>
      <c r="AH2344" s="7">
        <f>IF(R2344&gt;0,RANK(R2344,(N2344:P2344,Q2344:AE2344)),0)</f>
        <v>0</v>
      </c>
      <c r="AI2344" s="7">
        <f>IF(T2344&gt;0,RANK(T2344,(N2344:P2344,Q2344:AE2344)),0)</f>
        <v>0</v>
      </c>
      <c r="AJ2344" s="7">
        <f>IF(S2344&gt;0,RANK(S2344,(N2344:P2344,Q2344:AE2344)),0)</f>
        <v>0</v>
      </c>
      <c r="AK2344" s="2">
        <f t="shared" si="835"/>
        <v>0</v>
      </c>
      <c r="AL2344" s="2">
        <f t="shared" si="835"/>
        <v>0</v>
      </c>
      <c r="AM2344" s="2">
        <f t="shared" si="836"/>
        <v>0</v>
      </c>
      <c r="AN2344" s="2">
        <f t="shared" si="837"/>
        <v>0</v>
      </c>
      <c r="AP2344" t="s">
        <v>1304</v>
      </c>
      <c r="AQ2344" t="s">
        <v>1248</v>
      </c>
      <c r="AR2344">
        <v>0</v>
      </c>
      <c r="AT2344" s="97">
        <v>13</v>
      </c>
      <c r="AU2344" s="99">
        <v>217</v>
      </c>
      <c r="AV2344" s="103">
        <f t="shared" si="838"/>
        <v>13217</v>
      </c>
      <c r="AX2344" s="7" t="s">
        <v>1370</v>
      </c>
      <c r="BJ2344">
        <v>0</v>
      </c>
      <c r="BK2344">
        <v>0</v>
      </c>
    </row>
    <row r="2345" spans="1:63" hidden="1" outlineLevel="1">
      <c r="A2345" t="s">
        <v>1305</v>
      </c>
      <c r="B2345" t="s">
        <v>1248</v>
      </c>
      <c r="C2345" s="1">
        <f t="shared" si="830"/>
        <v>4866</v>
      </c>
      <c r="D2345" s="7">
        <f>IF(N2345&gt;0, RANK(N2345,(N2345:P2345,Q2345:AE2345)),0)</f>
        <v>2</v>
      </c>
      <c r="E2345" s="7">
        <f>IF(O2345&gt;0,RANK(O2345,(N2345:P2345,Q2345:AE2345)),0)</f>
        <v>1</v>
      </c>
      <c r="F2345" s="7">
        <f>IF(P2345&gt;0,RANK(P2345,(N2345:P2345,Q2345:AE2345)),0)</f>
        <v>0</v>
      </c>
      <c r="G2345" s="1">
        <f t="shared" si="831"/>
        <v>790</v>
      </c>
      <c r="H2345" s="2">
        <f t="shared" si="832"/>
        <v>0.16235100698725852</v>
      </c>
      <c r="I2345" s="2"/>
      <c r="J2345" s="2">
        <f t="shared" si="833"/>
        <v>0.41882449650637071</v>
      </c>
      <c r="K2345" s="2">
        <f t="shared" si="833"/>
        <v>0.58117550349362923</v>
      </c>
      <c r="L2345" s="2">
        <f t="shared" si="833"/>
        <v>0</v>
      </c>
      <c r="M2345" s="2">
        <f t="shared" si="834"/>
        <v>0</v>
      </c>
      <c r="N2345" s="57">
        <v>2038</v>
      </c>
      <c r="O2345" s="57">
        <v>2828</v>
      </c>
      <c r="Q2345" s="134"/>
      <c r="R2345" s="134"/>
      <c r="S2345" s="134"/>
      <c r="T2345" s="134"/>
      <c r="AG2345" s="7">
        <f>IF(Q2345&gt;0,RANK(Q2345,(N2345:P2345,Q2345:AE2345)),0)</f>
        <v>0</v>
      </c>
      <c r="AH2345" s="7">
        <f>IF(R2345&gt;0,RANK(R2345,(N2345:P2345,Q2345:AE2345)),0)</f>
        <v>0</v>
      </c>
      <c r="AI2345" s="7">
        <f>IF(T2345&gt;0,RANK(T2345,(N2345:P2345,Q2345:AE2345)),0)</f>
        <v>0</v>
      </c>
      <c r="AJ2345" s="7">
        <f>IF(S2345&gt;0,RANK(S2345,(N2345:P2345,Q2345:AE2345)),0)</f>
        <v>0</v>
      </c>
      <c r="AK2345" s="2">
        <f t="shared" si="835"/>
        <v>0</v>
      </c>
      <c r="AL2345" s="2">
        <f t="shared" si="835"/>
        <v>0</v>
      </c>
      <c r="AM2345" s="2">
        <f t="shared" si="836"/>
        <v>0</v>
      </c>
      <c r="AN2345" s="2">
        <f t="shared" si="837"/>
        <v>0</v>
      </c>
      <c r="AP2345" t="s">
        <v>1305</v>
      </c>
      <c r="AQ2345" t="s">
        <v>1248</v>
      </c>
      <c r="AR2345">
        <v>9</v>
      </c>
      <c r="AT2345" s="97">
        <v>13</v>
      </c>
      <c r="AU2345" s="99">
        <v>219</v>
      </c>
      <c r="AV2345" s="103">
        <f t="shared" si="838"/>
        <v>13219</v>
      </c>
      <c r="AX2345" s="7" t="s">
        <v>1370</v>
      </c>
      <c r="BJ2345">
        <v>0</v>
      </c>
      <c r="BK2345">
        <v>0</v>
      </c>
    </row>
    <row r="2346" spans="1:63" hidden="1" outlineLevel="1">
      <c r="A2346" t="s">
        <v>257</v>
      </c>
      <c r="B2346" t="s">
        <v>1248</v>
      </c>
      <c r="C2346" s="1">
        <f t="shared" si="830"/>
        <v>2092</v>
      </c>
      <c r="D2346" s="7">
        <f>IF(N2346&gt;0, RANK(N2346,(N2346:P2346,Q2346:AE2346)),0)</f>
        <v>2</v>
      </c>
      <c r="E2346" s="7">
        <f>IF(O2346&gt;0,RANK(O2346,(N2346:P2346,Q2346:AE2346)),0)</f>
        <v>1</v>
      </c>
      <c r="F2346" s="7">
        <f>IF(P2346&gt;0,RANK(P2346,(N2346:P2346,Q2346:AE2346)),0)</f>
        <v>0</v>
      </c>
      <c r="G2346" s="1">
        <f t="shared" si="831"/>
        <v>368</v>
      </c>
      <c r="H2346" s="2">
        <f t="shared" si="832"/>
        <v>0.17590822179732313</v>
      </c>
      <c r="I2346" s="2"/>
      <c r="J2346" s="2">
        <f t="shared" si="833"/>
        <v>0.41204588910133844</v>
      </c>
      <c r="K2346" s="2">
        <f t="shared" si="833"/>
        <v>0.58795411089866156</v>
      </c>
      <c r="L2346" s="2">
        <f t="shared" si="833"/>
        <v>0</v>
      </c>
      <c r="M2346" s="2">
        <f t="shared" si="834"/>
        <v>0</v>
      </c>
      <c r="N2346" s="57">
        <v>862</v>
      </c>
      <c r="O2346" s="57">
        <v>1230</v>
      </c>
      <c r="Q2346" s="134"/>
      <c r="R2346" s="134"/>
      <c r="S2346" s="134"/>
      <c r="T2346" s="134"/>
      <c r="AG2346" s="7">
        <f>IF(Q2346&gt;0,RANK(Q2346,(N2346:P2346,Q2346:AE2346)),0)</f>
        <v>0</v>
      </c>
      <c r="AH2346" s="7">
        <f>IF(R2346&gt;0,RANK(R2346,(N2346:P2346,Q2346:AE2346)),0)</f>
        <v>0</v>
      </c>
      <c r="AI2346" s="7">
        <f>IF(T2346&gt;0,RANK(T2346,(N2346:P2346,Q2346:AE2346)),0)</f>
        <v>0</v>
      </c>
      <c r="AJ2346" s="7">
        <f>IF(S2346&gt;0,RANK(S2346,(N2346:P2346,Q2346:AE2346)),0)</f>
        <v>0</v>
      </c>
      <c r="AK2346" s="2">
        <f t="shared" si="835"/>
        <v>0</v>
      </c>
      <c r="AL2346" s="2">
        <f t="shared" si="835"/>
        <v>0</v>
      </c>
      <c r="AM2346" s="2">
        <f t="shared" si="836"/>
        <v>0</v>
      </c>
      <c r="AN2346" s="2">
        <f t="shared" si="837"/>
        <v>0</v>
      </c>
      <c r="AP2346" t="s">
        <v>257</v>
      </c>
      <c r="AQ2346" t="s">
        <v>1248</v>
      </c>
      <c r="AR2346">
        <v>0</v>
      </c>
      <c r="AT2346" s="97">
        <v>13</v>
      </c>
      <c r="AU2346" s="99">
        <v>221</v>
      </c>
      <c r="AV2346" s="103">
        <f t="shared" si="838"/>
        <v>13221</v>
      </c>
      <c r="AX2346" s="7" t="s">
        <v>1370</v>
      </c>
      <c r="BJ2346">
        <v>0</v>
      </c>
      <c r="BK2346">
        <v>0</v>
      </c>
    </row>
    <row r="2347" spans="1:63" hidden="1" outlineLevel="1">
      <c r="A2347" t="s">
        <v>1955</v>
      </c>
      <c r="B2347" t="s">
        <v>1248</v>
      </c>
      <c r="C2347" s="1">
        <f t="shared" si="830"/>
        <v>6607</v>
      </c>
      <c r="D2347" s="7">
        <f>IF(N2347&gt;0, RANK(N2347,(N2347:P2347,Q2347:AE2347)),0)</f>
        <v>2</v>
      </c>
      <c r="E2347" s="7">
        <f>IF(O2347&gt;0,RANK(O2347,(N2347:P2347,Q2347:AE2347)),0)</f>
        <v>1</v>
      </c>
      <c r="F2347" s="7">
        <f>IF(P2347&gt;0,RANK(P2347,(N2347:P2347,Q2347:AE2347)),0)</f>
        <v>0</v>
      </c>
      <c r="G2347" s="1">
        <f t="shared" si="831"/>
        <v>1025</v>
      </c>
      <c r="H2347" s="2">
        <f t="shared" si="832"/>
        <v>0.15513848948085365</v>
      </c>
      <c r="I2347" s="2"/>
      <c r="J2347" s="2">
        <f t="shared" si="833"/>
        <v>0.42243075525957319</v>
      </c>
      <c r="K2347" s="2">
        <f t="shared" si="833"/>
        <v>0.57756924474042681</v>
      </c>
      <c r="L2347" s="2">
        <f t="shared" si="833"/>
        <v>0</v>
      </c>
      <c r="M2347" s="2">
        <f t="shared" si="834"/>
        <v>0</v>
      </c>
      <c r="N2347" s="57">
        <v>2791</v>
      </c>
      <c r="O2347" s="57">
        <v>3816</v>
      </c>
      <c r="Q2347" s="134"/>
      <c r="R2347" s="134"/>
      <c r="S2347" s="134"/>
      <c r="T2347" s="134"/>
      <c r="AG2347" s="7">
        <f>IF(Q2347&gt;0,RANK(Q2347,(N2347:P2347,Q2347:AE2347)),0)</f>
        <v>0</v>
      </c>
      <c r="AH2347" s="7">
        <f>IF(R2347&gt;0,RANK(R2347,(N2347:P2347,Q2347:AE2347)),0)</f>
        <v>0</v>
      </c>
      <c r="AI2347" s="7">
        <f>IF(T2347&gt;0,RANK(T2347,(N2347:P2347,Q2347:AE2347)),0)</f>
        <v>0</v>
      </c>
      <c r="AJ2347" s="7">
        <f>IF(S2347&gt;0,RANK(S2347,(N2347:P2347,Q2347:AE2347)),0)</f>
        <v>0</v>
      </c>
      <c r="AK2347" s="2">
        <f t="shared" si="835"/>
        <v>0</v>
      </c>
      <c r="AL2347" s="2">
        <f t="shared" si="835"/>
        <v>0</v>
      </c>
      <c r="AM2347" s="2">
        <f t="shared" si="836"/>
        <v>0</v>
      </c>
      <c r="AN2347" s="2">
        <f t="shared" si="837"/>
        <v>0</v>
      </c>
      <c r="AP2347" t="s">
        <v>1955</v>
      </c>
      <c r="AQ2347" t="s">
        <v>1248</v>
      </c>
      <c r="AR2347">
        <v>0</v>
      </c>
      <c r="AT2347" s="97">
        <v>13</v>
      </c>
      <c r="AU2347" s="99">
        <v>223</v>
      </c>
      <c r="AV2347" s="103">
        <f t="shared" si="838"/>
        <v>13223</v>
      </c>
      <c r="AX2347" s="7" t="s">
        <v>1370</v>
      </c>
      <c r="BJ2347">
        <v>0</v>
      </c>
      <c r="BK2347">
        <v>0</v>
      </c>
    </row>
    <row r="2348" spans="1:63" hidden="1" outlineLevel="1">
      <c r="A2348" t="s">
        <v>1626</v>
      </c>
      <c r="B2348" t="s">
        <v>1248</v>
      </c>
      <c r="C2348" s="1">
        <f t="shared" si="830"/>
        <v>4477</v>
      </c>
      <c r="D2348" s="7">
        <f>IF(N2348&gt;0, RANK(N2348,(N2348:P2348,Q2348:AE2348)),0)</f>
        <v>1</v>
      </c>
      <c r="E2348" s="7">
        <f>IF(O2348&gt;0,RANK(O2348,(N2348:P2348,Q2348:AE2348)),0)</f>
        <v>2</v>
      </c>
      <c r="F2348" s="7">
        <f>IF(P2348&gt;0,RANK(P2348,(N2348:P2348,Q2348:AE2348)),0)</f>
        <v>0</v>
      </c>
      <c r="G2348" s="1">
        <f t="shared" si="831"/>
        <v>793</v>
      </c>
      <c r="H2348" s="2">
        <f t="shared" si="832"/>
        <v>0.17712754076390441</v>
      </c>
      <c r="I2348" s="2"/>
      <c r="J2348" s="2">
        <f t="shared" si="833"/>
        <v>0.58856377038195218</v>
      </c>
      <c r="K2348" s="2">
        <f t="shared" si="833"/>
        <v>0.41143622961804782</v>
      </c>
      <c r="L2348" s="2">
        <f t="shared" si="833"/>
        <v>0</v>
      </c>
      <c r="M2348" s="2">
        <f t="shared" si="834"/>
        <v>0</v>
      </c>
      <c r="N2348" s="57">
        <v>2635</v>
      </c>
      <c r="O2348" s="57">
        <v>1842</v>
      </c>
      <c r="Q2348" s="134"/>
      <c r="R2348" s="134"/>
      <c r="S2348" s="134"/>
      <c r="T2348" s="134"/>
      <c r="AG2348" s="7">
        <f>IF(Q2348&gt;0,RANK(Q2348,(N2348:P2348,Q2348:AE2348)),0)</f>
        <v>0</v>
      </c>
      <c r="AH2348" s="7">
        <f>IF(R2348&gt;0,RANK(R2348,(N2348:P2348,Q2348:AE2348)),0)</f>
        <v>0</v>
      </c>
      <c r="AI2348" s="7">
        <f>IF(T2348&gt;0,RANK(T2348,(N2348:P2348,Q2348:AE2348)),0)</f>
        <v>0</v>
      </c>
      <c r="AJ2348" s="7">
        <f>IF(S2348&gt;0,RANK(S2348,(N2348:P2348,Q2348:AE2348)),0)</f>
        <v>0</v>
      </c>
      <c r="AK2348" s="2">
        <f t="shared" si="835"/>
        <v>0</v>
      </c>
      <c r="AL2348" s="2">
        <f t="shared" si="835"/>
        <v>0</v>
      </c>
      <c r="AM2348" s="2">
        <f t="shared" si="836"/>
        <v>0</v>
      </c>
      <c r="AN2348" s="2">
        <f t="shared" si="837"/>
        <v>0</v>
      </c>
      <c r="AP2348" t="s">
        <v>1626</v>
      </c>
      <c r="AQ2348" t="s">
        <v>1248</v>
      </c>
      <c r="AR2348">
        <v>3</v>
      </c>
      <c r="AT2348" s="97">
        <v>13</v>
      </c>
      <c r="AU2348" s="99">
        <v>225</v>
      </c>
      <c r="AV2348" s="103">
        <f t="shared" si="838"/>
        <v>13225</v>
      </c>
      <c r="AX2348" s="7" t="s">
        <v>1370</v>
      </c>
      <c r="BJ2348">
        <v>0</v>
      </c>
      <c r="BK2348">
        <v>0</v>
      </c>
    </row>
    <row r="2349" spans="1:63" hidden="1" outlineLevel="1">
      <c r="A2349" t="s">
        <v>467</v>
      </c>
      <c r="B2349" t="s">
        <v>1248</v>
      </c>
      <c r="C2349" s="1">
        <f t="shared" si="830"/>
        <v>4345</v>
      </c>
      <c r="D2349" s="7">
        <f>IF(N2349&gt;0, RANK(N2349,(N2349:P2349,Q2349:AE2349)),0)</f>
        <v>1</v>
      </c>
      <c r="E2349" s="7">
        <f>IF(O2349&gt;0,RANK(O2349,(N2349:P2349,Q2349:AE2349)),0)</f>
        <v>2</v>
      </c>
      <c r="F2349" s="7">
        <f>IF(P2349&gt;0,RANK(P2349,(N2349:P2349,Q2349:AE2349)),0)</f>
        <v>0</v>
      </c>
      <c r="G2349" s="1">
        <f t="shared" si="831"/>
        <v>347</v>
      </c>
      <c r="H2349" s="2">
        <f t="shared" si="832"/>
        <v>7.9861910241657078E-2</v>
      </c>
      <c r="I2349" s="2"/>
      <c r="J2349" s="2">
        <f t="shared" si="833"/>
        <v>0.53993095512082856</v>
      </c>
      <c r="K2349" s="2">
        <f t="shared" si="833"/>
        <v>0.46006904487917144</v>
      </c>
      <c r="L2349" s="2">
        <f t="shared" si="833"/>
        <v>0</v>
      </c>
      <c r="M2349" s="2">
        <f t="shared" si="834"/>
        <v>0</v>
      </c>
      <c r="N2349" s="57">
        <v>2346</v>
      </c>
      <c r="O2349" s="57">
        <v>1999</v>
      </c>
      <c r="Q2349" s="134"/>
      <c r="R2349" s="134"/>
      <c r="S2349" s="134"/>
      <c r="T2349" s="134"/>
      <c r="AG2349" s="7">
        <f>IF(Q2349&gt;0,RANK(Q2349,(N2349:P2349,Q2349:AE2349)),0)</f>
        <v>0</v>
      </c>
      <c r="AH2349" s="7">
        <f>IF(R2349&gt;0,RANK(R2349,(N2349:P2349,Q2349:AE2349)),0)</f>
        <v>0</v>
      </c>
      <c r="AI2349" s="7">
        <f>IF(T2349&gt;0,RANK(T2349,(N2349:P2349,Q2349:AE2349)),0)</f>
        <v>0</v>
      </c>
      <c r="AJ2349" s="7">
        <f>IF(S2349&gt;0,RANK(S2349,(N2349:P2349,Q2349:AE2349)),0)</f>
        <v>0</v>
      </c>
      <c r="AK2349" s="2">
        <f t="shared" si="835"/>
        <v>0</v>
      </c>
      <c r="AL2349" s="2">
        <f t="shared" si="835"/>
        <v>0</v>
      </c>
      <c r="AM2349" s="2">
        <f t="shared" si="836"/>
        <v>0</v>
      </c>
      <c r="AN2349" s="2">
        <f t="shared" si="837"/>
        <v>0</v>
      </c>
      <c r="AP2349" t="s">
        <v>467</v>
      </c>
      <c r="AQ2349" t="s">
        <v>1248</v>
      </c>
      <c r="AR2349">
        <v>10</v>
      </c>
      <c r="AT2349" s="97">
        <v>13</v>
      </c>
      <c r="AU2349" s="99">
        <v>227</v>
      </c>
      <c r="AV2349" s="103">
        <f t="shared" si="838"/>
        <v>13227</v>
      </c>
      <c r="AX2349" s="7" t="s">
        <v>1370</v>
      </c>
      <c r="BJ2349">
        <v>0</v>
      </c>
      <c r="BK2349">
        <v>0</v>
      </c>
    </row>
    <row r="2350" spans="1:63" hidden="1" outlineLevel="1">
      <c r="A2350" t="s">
        <v>1667</v>
      </c>
      <c r="B2350" t="s">
        <v>1248</v>
      </c>
      <c r="C2350" s="1">
        <f t="shared" si="830"/>
        <v>2172</v>
      </c>
      <c r="D2350" s="7">
        <f>IF(N2350&gt;0, RANK(N2350,(N2350:P2350,Q2350:AE2350)),0)</f>
        <v>1</v>
      </c>
      <c r="E2350" s="7">
        <f>IF(O2350&gt;0,RANK(O2350,(N2350:P2350,Q2350:AE2350)),0)</f>
        <v>2</v>
      </c>
      <c r="F2350" s="7">
        <f>IF(P2350&gt;0,RANK(P2350,(N2350:P2350,Q2350:AE2350)),0)</f>
        <v>0</v>
      </c>
      <c r="G2350" s="1">
        <f t="shared" si="831"/>
        <v>28</v>
      </c>
      <c r="H2350" s="2">
        <f t="shared" si="832"/>
        <v>1.289134438305709E-2</v>
      </c>
      <c r="I2350" s="2"/>
      <c r="J2350" s="2">
        <f t="shared" si="833"/>
        <v>0.50644567219152858</v>
      </c>
      <c r="K2350" s="2">
        <f t="shared" si="833"/>
        <v>0.49355432780847147</v>
      </c>
      <c r="L2350" s="2">
        <f t="shared" si="833"/>
        <v>0</v>
      </c>
      <c r="M2350" s="2">
        <f t="shared" si="834"/>
        <v>-5.5511151231257827E-17</v>
      </c>
      <c r="N2350" s="57">
        <v>1100</v>
      </c>
      <c r="O2350" s="57">
        <v>1072</v>
      </c>
      <c r="Q2350" s="134"/>
      <c r="R2350" s="134"/>
      <c r="S2350" s="134"/>
      <c r="T2350" s="134"/>
      <c r="AG2350" s="7">
        <f>IF(Q2350&gt;0,RANK(Q2350,(N2350:P2350,Q2350:AE2350)),0)</f>
        <v>0</v>
      </c>
      <c r="AH2350" s="7">
        <f>IF(R2350&gt;0,RANK(R2350,(N2350:P2350,Q2350:AE2350)),0)</f>
        <v>0</v>
      </c>
      <c r="AI2350" s="7">
        <f>IF(T2350&gt;0,RANK(T2350,(N2350:P2350,Q2350:AE2350)),0)</f>
        <v>0</v>
      </c>
      <c r="AJ2350" s="7">
        <f>IF(S2350&gt;0,RANK(S2350,(N2350:P2350,Q2350:AE2350)),0)</f>
        <v>0</v>
      </c>
      <c r="AK2350" s="2">
        <f t="shared" si="835"/>
        <v>0</v>
      </c>
      <c r="AL2350" s="2">
        <f t="shared" si="835"/>
        <v>0</v>
      </c>
      <c r="AM2350" s="2">
        <f t="shared" si="836"/>
        <v>0</v>
      </c>
      <c r="AN2350" s="2">
        <f t="shared" si="837"/>
        <v>0</v>
      </c>
      <c r="AP2350" t="s">
        <v>1667</v>
      </c>
      <c r="AQ2350" t="s">
        <v>1248</v>
      </c>
      <c r="AR2350">
        <v>1</v>
      </c>
      <c r="AT2350" s="97">
        <v>13</v>
      </c>
      <c r="AU2350" s="99">
        <v>229</v>
      </c>
      <c r="AV2350" s="103">
        <f t="shared" si="838"/>
        <v>13229</v>
      </c>
      <c r="AX2350" s="7" t="s">
        <v>1370</v>
      </c>
      <c r="BJ2350">
        <v>0</v>
      </c>
      <c r="BK2350">
        <v>0</v>
      </c>
    </row>
    <row r="2351" spans="1:63" hidden="1" outlineLevel="1">
      <c r="A2351" t="s">
        <v>468</v>
      </c>
      <c r="B2351" t="s">
        <v>1248</v>
      </c>
      <c r="C2351" s="1">
        <f t="shared" si="830"/>
        <v>2277</v>
      </c>
      <c r="D2351" s="7">
        <f>IF(N2351&gt;0, RANK(N2351,(N2351:P2351,Q2351:AE2351)),0)</f>
        <v>2</v>
      </c>
      <c r="E2351" s="7">
        <f>IF(O2351&gt;0,RANK(O2351,(N2351:P2351,Q2351:AE2351)),0)</f>
        <v>1</v>
      </c>
      <c r="F2351" s="7">
        <f>IF(P2351&gt;0,RANK(P2351,(N2351:P2351,Q2351:AE2351)),0)</f>
        <v>0</v>
      </c>
      <c r="G2351" s="1">
        <f t="shared" si="831"/>
        <v>275</v>
      </c>
      <c r="H2351" s="2">
        <f t="shared" si="832"/>
        <v>0.12077294685990338</v>
      </c>
      <c r="I2351" s="2"/>
      <c r="J2351" s="2">
        <f t="shared" si="833"/>
        <v>0.43961352657004832</v>
      </c>
      <c r="K2351" s="2">
        <f t="shared" si="833"/>
        <v>0.56038647342995174</v>
      </c>
      <c r="L2351" s="2">
        <f t="shared" si="833"/>
        <v>0</v>
      </c>
      <c r="M2351" s="2">
        <f t="shared" si="834"/>
        <v>0</v>
      </c>
      <c r="N2351" s="57">
        <v>1001</v>
      </c>
      <c r="O2351" s="57">
        <v>1276</v>
      </c>
      <c r="Q2351" s="134"/>
      <c r="R2351" s="134"/>
      <c r="S2351" s="134"/>
      <c r="T2351" s="134"/>
      <c r="AG2351" s="7">
        <f>IF(Q2351&gt;0,RANK(Q2351,(N2351:P2351,Q2351:AE2351)),0)</f>
        <v>0</v>
      </c>
      <c r="AH2351" s="7">
        <f>IF(R2351&gt;0,RANK(R2351,(N2351:P2351,Q2351:AE2351)),0)</f>
        <v>0</v>
      </c>
      <c r="AI2351" s="7">
        <f>IF(T2351&gt;0,RANK(T2351,(N2351:P2351,Q2351:AE2351)),0)</f>
        <v>0</v>
      </c>
      <c r="AJ2351" s="7">
        <f>IF(S2351&gt;0,RANK(S2351,(N2351:P2351,Q2351:AE2351)),0)</f>
        <v>0</v>
      </c>
      <c r="AK2351" s="2">
        <f t="shared" si="835"/>
        <v>0</v>
      </c>
      <c r="AL2351" s="2">
        <f t="shared" si="835"/>
        <v>0</v>
      </c>
      <c r="AM2351" s="2">
        <f t="shared" si="836"/>
        <v>0</v>
      </c>
      <c r="AN2351" s="2">
        <f t="shared" si="837"/>
        <v>0</v>
      </c>
      <c r="AP2351" t="s">
        <v>468</v>
      </c>
      <c r="AQ2351" t="s">
        <v>1248</v>
      </c>
      <c r="AR2351">
        <v>8</v>
      </c>
      <c r="AT2351" s="97">
        <v>13</v>
      </c>
      <c r="AU2351" s="99">
        <v>231</v>
      </c>
      <c r="AV2351" s="103">
        <f t="shared" si="838"/>
        <v>13231</v>
      </c>
      <c r="AX2351" s="7" t="s">
        <v>1370</v>
      </c>
      <c r="BJ2351">
        <v>0</v>
      </c>
      <c r="BK2351">
        <v>0</v>
      </c>
    </row>
    <row r="2352" spans="1:63" hidden="1" outlineLevel="1">
      <c r="A2352" t="s">
        <v>1986</v>
      </c>
      <c r="B2352" t="s">
        <v>1248</v>
      </c>
      <c r="C2352" s="1">
        <f t="shared" si="830"/>
        <v>5524</v>
      </c>
      <c r="D2352" s="7">
        <f>IF(N2352&gt;0, RANK(N2352,(N2352:P2352,Q2352:AE2352)),0)</f>
        <v>1</v>
      </c>
      <c r="E2352" s="7">
        <f>IF(O2352&gt;0,RANK(O2352,(N2352:P2352,Q2352:AE2352)),0)</f>
        <v>2</v>
      </c>
      <c r="F2352" s="7">
        <f>IF(P2352&gt;0,RANK(P2352,(N2352:P2352,Q2352:AE2352)),0)</f>
        <v>0</v>
      </c>
      <c r="G2352" s="1">
        <f t="shared" si="831"/>
        <v>558</v>
      </c>
      <c r="H2352" s="2">
        <f t="shared" si="832"/>
        <v>0.10101375814627082</v>
      </c>
      <c r="I2352" s="2"/>
      <c r="J2352" s="2">
        <f t="shared" si="833"/>
        <v>0.55050687907313545</v>
      </c>
      <c r="K2352" s="2">
        <f t="shared" si="833"/>
        <v>0.44949312092686461</v>
      </c>
      <c r="L2352" s="2">
        <f t="shared" si="833"/>
        <v>0</v>
      </c>
      <c r="M2352" s="2">
        <f t="shared" si="834"/>
        <v>-5.5511151231257827E-17</v>
      </c>
      <c r="N2352" s="57">
        <v>3041</v>
      </c>
      <c r="O2352" s="57">
        <v>2483</v>
      </c>
      <c r="Q2352" s="134"/>
      <c r="R2352" s="134"/>
      <c r="S2352" s="134"/>
      <c r="T2352" s="134"/>
      <c r="AG2352" s="7">
        <f>IF(Q2352&gt;0,RANK(Q2352,(N2352:P2352,Q2352:AE2352)),0)</f>
        <v>0</v>
      </c>
      <c r="AH2352" s="7">
        <f>IF(R2352&gt;0,RANK(R2352,(N2352:P2352,Q2352:AE2352)),0)</f>
        <v>0</v>
      </c>
      <c r="AI2352" s="7">
        <f>IF(T2352&gt;0,RANK(T2352,(N2352:P2352,Q2352:AE2352)),0)</f>
        <v>0</v>
      </c>
      <c r="AJ2352" s="7">
        <f>IF(S2352&gt;0,RANK(S2352,(N2352:P2352,Q2352:AE2352)),0)</f>
        <v>0</v>
      </c>
      <c r="AK2352" s="2">
        <f t="shared" si="835"/>
        <v>0</v>
      </c>
      <c r="AL2352" s="2">
        <f t="shared" si="835"/>
        <v>0</v>
      </c>
      <c r="AM2352" s="2">
        <f t="shared" si="836"/>
        <v>0</v>
      </c>
      <c r="AN2352" s="2">
        <f t="shared" si="837"/>
        <v>0</v>
      </c>
      <c r="AP2352" t="s">
        <v>1986</v>
      </c>
      <c r="AQ2352" t="s">
        <v>1248</v>
      </c>
      <c r="AR2352">
        <v>11</v>
      </c>
      <c r="AT2352" s="97">
        <v>13</v>
      </c>
      <c r="AU2352" s="99">
        <v>233</v>
      </c>
      <c r="AV2352" s="103">
        <f t="shared" si="838"/>
        <v>13233</v>
      </c>
      <c r="AX2352" s="7" t="s">
        <v>1370</v>
      </c>
      <c r="BJ2352">
        <v>0</v>
      </c>
      <c r="BK2352">
        <v>0</v>
      </c>
    </row>
    <row r="2353" spans="1:63" hidden="1" outlineLevel="1">
      <c r="A2353" t="s">
        <v>2014</v>
      </c>
      <c r="B2353" t="s">
        <v>1248</v>
      </c>
      <c r="C2353" s="1">
        <f t="shared" si="830"/>
        <v>1898</v>
      </c>
      <c r="D2353" s="7">
        <f>IF(N2353&gt;0, RANK(N2353,(N2353:P2353,Q2353:AE2353)),0)</f>
        <v>1</v>
      </c>
      <c r="E2353" s="7">
        <f>IF(O2353&gt;0,RANK(O2353,(N2353:P2353,Q2353:AE2353)),0)</f>
        <v>2</v>
      </c>
      <c r="F2353" s="7">
        <f>IF(P2353&gt;0,RANK(P2353,(N2353:P2353,Q2353:AE2353)),0)</f>
        <v>0</v>
      </c>
      <c r="G2353" s="1">
        <f t="shared" si="831"/>
        <v>592</v>
      </c>
      <c r="H2353" s="2">
        <f t="shared" si="832"/>
        <v>0.31190727081138042</v>
      </c>
      <c r="I2353" s="2"/>
      <c r="J2353" s="2">
        <f t="shared" si="833"/>
        <v>0.65595363540569018</v>
      </c>
      <c r="K2353" s="2">
        <f t="shared" si="833"/>
        <v>0.34404636459430982</v>
      </c>
      <c r="L2353" s="2">
        <f t="shared" si="833"/>
        <v>0</v>
      </c>
      <c r="M2353" s="2">
        <f t="shared" si="834"/>
        <v>0</v>
      </c>
      <c r="N2353" s="57">
        <v>1245</v>
      </c>
      <c r="O2353" s="57">
        <v>653</v>
      </c>
      <c r="Q2353" s="134"/>
      <c r="R2353" s="134"/>
      <c r="S2353" s="134"/>
      <c r="T2353" s="134"/>
      <c r="AG2353" s="7">
        <f>IF(Q2353&gt;0,RANK(Q2353,(N2353:P2353,Q2353:AE2353)),0)</f>
        <v>0</v>
      </c>
      <c r="AH2353" s="7">
        <f>IF(R2353&gt;0,RANK(R2353,(N2353:P2353,Q2353:AE2353)),0)</f>
        <v>0</v>
      </c>
      <c r="AI2353" s="7">
        <f>IF(T2353&gt;0,RANK(T2353,(N2353:P2353,Q2353:AE2353)),0)</f>
        <v>0</v>
      </c>
      <c r="AJ2353" s="7">
        <f>IF(S2353&gt;0,RANK(S2353,(N2353:P2353,Q2353:AE2353)),0)</f>
        <v>0</v>
      </c>
      <c r="AK2353" s="2">
        <f t="shared" si="835"/>
        <v>0</v>
      </c>
      <c r="AL2353" s="2">
        <f t="shared" si="835"/>
        <v>0</v>
      </c>
      <c r="AM2353" s="2">
        <f t="shared" si="836"/>
        <v>0</v>
      </c>
      <c r="AN2353" s="2">
        <f t="shared" si="837"/>
        <v>0</v>
      </c>
      <c r="AP2353" t="s">
        <v>2014</v>
      </c>
      <c r="AQ2353" t="s">
        <v>1248</v>
      </c>
      <c r="AR2353">
        <v>0</v>
      </c>
      <c r="AT2353" s="97">
        <v>13</v>
      </c>
      <c r="AU2353" s="99">
        <v>235</v>
      </c>
      <c r="AV2353" s="103">
        <f t="shared" si="838"/>
        <v>13235</v>
      </c>
      <c r="AX2353" s="7" t="s">
        <v>1370</v>
      </c>
      <c r="BJ2353">
        <v>0</v>
      </c>
      <c r="BK2353">
        <v>0</v>
      </c>
    </row>
    <row r="2354" spans="1:63" hidden="1" outlineLevel="1">
      <c r="A2354" t="s">
        <v>1394</v>
      </c>
      <c r="B2354" t="s">
        <v>1248</v>
      </c>
      <c r="C2354" s="1">
        <f t="shared" si="830"/>
        <v>2579</v>
      </c>
      <c r="D2354" s="7">
        <f>IF(N2354&gt;0, RANK(N2354,(N2354:P2354,Q2354:AE2354)),0)</f>
        <v>1</v>
      </c>
      <c r="E2354" s="7">
        <f>IF(O2354&gt;0,RANK(O2354,(N2354:P2354,Q2354:AE2354)),0)</f>
        <v>2</v>
      </c>
      <c r="F2354" s="7">
        <f>IF(P2354&gt;0,RANK(P2354,(N2354:P2354,Q2354:AE2354)),0)</f>
        <v>0</v>
      </c>
      <c r="G2354" s="1">
        <f t="shared" si="831"/>
        <v>245</v>
      </c>
      <c r="H2354" s="2">
        <f t="shared" si="832"/>
        <v>9.4998061264055841E-2</v>
      </c>
      <c r="I2354" s="2"/>
      <c r="J2354" s="2">
        <f t="shared" si="833"/>
        <v>0.54749903063202787</v>
      </c>
      <c r="K2354" s="2">
        <f t="shared" si="833"/>
        <v>0.45250096936797207</v>
      </c>
      <c r="L2354" s="2">
        <f t="shared" si="833"/>
        <v>0</v>
      </c>
      <c r="M2354" s="2">
        <f t="shared" si="834"/>
        <v>5.5511151231257827E-17</v>
      </c>
      <c r="N2354" s="57">
        <v>1412</v>
      </c>
      <c r="O2354" s="57">
        <v>1167</v>
      </c>
      <c r="Q2354" s="134"/>
      <c r="R2354" s="134"/>
      <c r="S2354" s="134"/>
      <c r="T2354" s="134"/>
      <c r="AG2354" s="7">
        <f>IF(Q2354&gt;0,RANK(Q2354,(N2354:P2354,Q2354:AE2354)),0)</f>
        <v>0</v>
      </c>
      <c r="AH2354" s="7">
        <f>IF(R2354&gt;0,RANK(R2354,(N2354:P2354,Q2354:AE2354)),0)</f>
        <v>0</v>
      </c>
      <c r="AI2354" s="7">
        <f>IF(T2354&gt;0,RANK(T2354,(N2354:P2354,Q2354:AE2354)),0)</f>
        <v>0</v>
      </c>
      <c r="AJ2354" s="7">
        <f>IF(S2354&gt;0,RANK(S2354,(N2354:P2354,Q2354:AE2354)),0)</f>
        <v>0</v>
      </c>
      <c r="AK2354" s="2">
        <f t="shared" si="835"/>
        <v>0</v>
      </c>
      <c r="AL2354" s="2">
        <f t="shared" si="835"/>
        <v>0</v>
      </c>
      <c r="AM2354" s="2">
        <f t="shared" si="836"/>
        <v>0</v>
      </c>
      <c r="AN2354" s="2">
        <f t="shared" si="837"/>
        <v>0</v>
      </c>
      <c r="AP2354" t="s">
        <v>1394</v>
      </c>
      <c r="AQ2354" t="s">
        <v>1248</v>
      </c>
      <c r="AR2354">
        <v>9</v>
      </c>
      <c r="AT2354" s="97">
        <v>13</v>
      </c>
      <c r="AU2354" s="99">
        <v>237</v>
      </c>
      <c r="AV2354" s="103">
        <f t="shared" si="838"/>
        <v>13237</v>
      </c>
      <c r="AX2354" s="7" t="s">
        <v>1370</v>
      </c>
      <c r="BJ2354">
        <v>0</v>
      </c>
      <c r="BK2354">
        <v>0</v>
      </c>
    </row>
    <row r="2355" spans="1:63" hidden="1" outlineLevel="1">
      <c r="A2355" t="s">
        <v>1696</v>
      </c>
      <c r="B2355" t="s">
        <v>1248</v>
      </c>
      <c r="C2355" s="1">
        <f t="shared" si="830"/>
        <v>367</v>
      </c>
      <c r="D2355" s="7">
        <f>IF(N2355&gt;0, RANK(N2355,(N2355:P2355,Q2355:AE2355)),0)</f>
        <v>1</v>
      </c>
      <c r="E2355" s="7">
        <f>IF(O2355&gt;0,RANK(O2355,(N2355:P2355,Q2355:AE2355)),0)</f>
        <v>2</v>
      </c>
      <c r="F2355" s="7">
        <f>IF(P2355&gt;0,RANK(P2355,(N2355:P2355,Q2355:AE2355)),0)</f>
        <v>0</v>
      </c>
      <c r="G2355" s="1">
        <f t="shared" si="831"/>
        <v>67</v>
      </c>
      <c r="H2355" s="2">
        <f t="shared" si="832"/>
        <v>0.18256130790190736</v>
      </c>
      <c r="I2355" s="2"/>
      <c r="J2355" s="2">
        <f t="shared" si="833"/>
        <v>0.59128065395095364</v>
      </c>
      <c r="K2355" s="2">
        <f t="shared" si="833"/>
        <v>0.40871934604904631</v>
      </c>
      <c r="L2355" s="2">
        <f t="shared" si="833"/>
        <v>0</v>
      </c>
      <c r="M2355" s="2">
        <f t="shared" si="834"/>
        <v>5.5511151231257827E-17</v>
      </c>
      <c r="N2355" s="57">
        <v>217</v>
      </c>
      <c r="O2355" s="57">
        <v>150</v>
      </c>
      <c r="Q2355" s="134"/>
      <c r="R2355" s="134"/>
      <c r="S2355" s="134"/>
      <c r="T2355" s="134"/>
      <c r="AG2355" s="7">
        <f>IF(Q2355&gt;0,RANK(Q2355,(N2355:P2355,Q2355:AE2355)),0)</f>
        <v>0</v>
      </c>
      <c r="AH2355" s="7">
        <f>IF(R2355&gt;0,RANK(R2355,(N2355:P2355,Q2355:AE2355)),0)</f>
        <v>0</v>
      </c>
      <c r="AI2355" s="7">
        <f>IF(T2355&gt;0,RANK(T2355,(N2355:P2355,Q2355:AE2355)),0)</f>
        <v>0</v>
      </c>
      <c r="AJ2355" s="7">
        <f>IF(S2355&gt;0,RANK(S2355,(N2355:P2355,Q2355:AE2355)),0)</f>
        <v>0</v>
      </c>
      <c r="AK2355" s="2">
        <f t="shared" si="835"/>
        <v>0</v>
      </c>
      <c r="AL2355" s="2">
        <f t="shared" si="835"/>
        <v>0</v>
      </c>
      <c r="AM2355" s="2">
        <f t="shared" si="836"/>
        <v>0</v>
      </c>
      <c r="AN2355" s="2">
        <f t="shared" si="837"/>
        <v>0</v>
      </c>
      <c r="AP2355" t="s">
        <v>1696</v>
      </c>
      <c r="AQ2355" t="s">
        <v>1248</v>
      </c>
      <c r="AR2355">
        <v>2</v>
      </c>
      <c r="AT2355" s="97">
        <v>13</v>
      </c>
      <c r="AU2355" s="99">
        <v>239</v>
      </c>
      <c r="AV2355" s="103">
        <f t="shared" si="838"/>
        <v>13239</v>
      </c>
      <c r="AX2355" s="7" t="s">
        <v>1370</v>
      </c>
      <c r="BJ2355">
        <v>0</v>
      </c>
      <c r="BK2355">
        <v>0</v>
      </c>
    </row>
    <row r="2356" spans="1:63" hidden="1" outlineLevel="1">
      <c r="A2356" t="s">
        <v>416</v>
      </c>
      <c r="B2356" t="s">
        <v>1248</v>
      </c>
      <c r="C2356" s="1">
        <f t="shared" si="830"/>
        <v>2369</v>
      </c>
      <c r="D2356" s="7">
        <f>IF(N2356&gt;0, RANK(N2356,(N2356:P2356,Q2356:AE2356)),0)</f>
        <v>2</v>
      </c>
      <c r="E2356" s="7">
        <f>IF(O2356&gt;0,RANK(O2356,(N2356:P2356,Q2356:AE2356)),0)</f>
        <v>1</v>
      </c>
      <c r="F2356" s="7">
        <f>IF(P2356&gt;0,RANK(P2356,(N2356:P2356,Q2356:AE2356)),0)</f>
        <v>0</v>
      </c>
      <c r="G2356" s="1">
        <f t="shared" si="831"/>
        <v>247</v>
      </c>
      <c r="H2356" s="2">
        <f t="shared" si="832"/>
        <v>0.10426340227944281</v>
      </c>
      <c r="I2356" s="2"/>
      <c r="J2356" s="2">
        <f t="shared" si="833"/>
        <v>0.44786829886027862</v>
      </c>
      <c r="K2356" s="2">
        <f t="shared" si="833"/>
        <v>0.55213170113972143</v>
      </c>
      <c r="L2356" s="2">
        <f t="shared" si="833"/>
        <v>0</v>
      </c>
      <c r="M2356" s="2">
        <f t="shared" si="834"/>
        <v>-1.1102230246251565E-16</v>
      </c>
      <c r="N2356" s="57">
        <v>1061</v>
      </c>
      <c r="O2356" s="57">
        <v>1308</v>
      </c>
      <c r="Q2356" s="134"/>
      <c r="R2356" s="134"/>
      <c r="S2356" s="134"/>
      <c r="T2356" s="134"/>
      <c r="AG2356" s="7">
        <f>IF(Q2356&gt;0,RANK(Q2356,(N2356:P2356,Q2356:AE2356)),0)</f>
        <v>0</v>
      </c>
      <c r="AH2356" s="7">
        <f>IF(R2356&gt;0,RANK(R2356,(N2356:P2356,Q2356:AE2356)),0)</f>
        <v>0</v>
      </c>
      <c r="AI2356" s="7">
        <f>IF(T2356&gt;0,RANK(T2356,(N2356:P2356,Q2356:AE2356)),0)</f>
        <v>0</v>
      </c>
      <c r="AJ2356" s="7">
        <f>IF(S2356&gt;0,RANK(S2356,(N2356:P2356,Q2356:AE2356)),0)</f>
        <v>0</v>
      </c>
      <c r="AK2356" s="2">
        <f t="shared" si="835"/>
        <v>0</v>
      </c>
      <c r="AL2356" s="2">
        <f t="shared" si="835"/>
        <v>0</v>
      </c>
      <c r="AM2356" s="2">
        <f t="shared" si="836"/>
        <v>0</v>
      </c>
      <c r="AN2356" s="2">
        <f t="shared" si="837"/>
        <v>0</v>
      </c>
      <c r="AP2356" t="s">
        <v>416</v>
      </c>
      <c r="AQ2356" t="s">
        <v>1248</v>
      </c>
      <c r="AR2356">
        <v>9</v>
      </c>
      <c r="AT2356" s="97">
        <v>13</v>
      </c>
      <c r="AU2356" s="99">
        <v>241</v>
      </c>
      <c r="AV2356" s="103">
        <f t="shared" si="838"/>
        <v>13241</v>
      </c>
      <c r="AX2356" s="7" t="s">
        <v>1370</v>
      </c>
      <c r="BJ2356">
        <v>0</v>
      </c>
      <c r="BK2356">
        <v>0</v>
      </c>
    </row>
    <row r="2357" spans="1:63" hidden="1" outlineLevel="1">
      <c r="A2357" t="s">
        <v>1268</v>
      </c>
      <c r="B2357" t="s">
        <v>1248</v>
      </c>
      <c r="C2357" s="1">
        <f t="shared" si="830"/>
        <v>1628</v>
      </c>
      <c r="D2357" s="7">
        <f>IF(N2357&gt;0, RANK(N2357,(N2357:P2357,Q2357:AE2357)),0)</f>
        <v>1</v>
      </c>
      <c r="E2357" s="7">
        <f>IF(O2357&gt;0,RANK(O2357,(N2357:P2357,Q2357:AE2357)),0)</f>
        <v>2</v>
      </c>
      <c r="F2357" s="7">
        <f>IF(P2357&gt;0,RANK(P2357,(N2357:P2357,Q2357:AE2357)),0)</f>
        <v>0</v>
      </c>
      <c r="G2357" s="1">
        <f t="shared" si="831"/>
        <v>824</v>
      </c>
      <c r="H2357" s="2">
        <f t="shared" si="832"/>
        <v>0.50614250614250611</v>
      </c>
      <c r="I2357" s="2"/>
      <c r="J2357" s="2">
        <f t="shared" si="833"/>
        <v>0.75307125307125311</v>
      </c>
      <c r="K2357" s="2">
        <f t="shared" si="833"/>
        <v>0.24692874692874692</v>
      </c>
      <c r="L2357" s="2">
        <f t="shared" si="833"/>
        <v>0</v>
      </c>
      <c r="M2357" s="2">
        <f t="shared" si="834"/>
        <v>-2.7755575615628914E-17</v>
      </c>
      <c r="N2357" s="57">
        <v>1226</v>
      </c>
      <c r="O2357" s="57">
        <v>402</v>
      </c>
      <c r="Q2357" s="134"/>
      <c r="R2357" s="134"/>
      <c r="S2357" s="134"/>
      <c r="T2357" s="134"/>
      <c r="AG2357" s="7">
        <f>IF(Q2357&gt;0,RANK(Q2357,(N2357:P2357,Q2357:AE2357)),0)</f>
        <v>0</v>
      </c>
      <c r="AH2357" s="7">
        <f>IF(R2357&gt;0,RANK(R2357,(N2357:P2357,Q2357:AE2357)),0)</f>
        <v>0</v>
      </c>
      <c r="AI2357" s="7">
        <f>IF(T2357&gt;0,RANK(T2357,(N2357:P2357,Q2357:AE2357)),0)</f>
        <v>0</v>
      </c>
      <c r="AJ2357" s="7">
        <f>IF(S2357&gt;0,RANK(S2357,(N2357:P2357,Q2357:AE2357)),0)</f>
        <v>0</v>
      </c>
      <c r="AK2357" s="2">
        <f t="shared" si="835"/>
        <v>0</v>
      </c>
      <c r="AL2357" s="2">
        <f t="shared" si="835"/>
        <v>0</v>
      </c>
      <c r="AM2357" s="2">
        <f t="shared" si="836"/>
        <v>0</v>
      </c>
      <c r="AN2357" s="2">
        <f t="shared" si="837"/>
        <v>0</v>
      </c>
      <c r="AP2357" t="s">
        <v>1268</v>
      </c>
      <c r="AQ2357" t="s">
        <v>1248</v>
      </c>
      <c r="AR2357">
        <v>2</v>
      </c>
      <c r="AT2357" s="97">
        <v>13</v>
      </c>
      <c r="AU2357" s="99">
        <v>243</v>
      </c>
      <c r="AV2357" s="103">
        <f t="shared" si="838"/>
        <v>13243</v>
      </c>
      <c r="AX2357" s="7" t="s">
        <v>1370</v>
      </c>
      <c r="BJ2357">
        <v>0</v>
      </c>
      <c r="BK2357">
        <v>0</v>
      </c>
    </row>
    <row r="2358" spans="1:63" hidden="1" outlineLevel="1">
      <c r="A2358" t="s">
        <v>428</v>
      </c>
      <c r="B2358" t="s">
        <v>1248</v>
      </c>
      <c r="C2358" s="1">
        <f t="shared" si="830"/>
        <v>35826</v>
      </c>
      <c r="D2358" s="7">
        <f>IF(N2358&gt;0, RANK(N2358,(N2358:P2358,Q2358:AE2358)),0)</f>
        <v>2</v>
      </c>
      <c r="E2358" s="7">
        <f>IF(O2358&gt;0,RANK(O2358,(N2358:P2358,Q2358:AE2358)),0)</f>
        <v>1</v>
      </c>
      <c r="F2358" s="7">
        <f>IF(P2358&gt;0,RANK(P2358,(N2358:P2358,Q2358:AE2358)),0)</f>
        <v>0</v>
      </c>
      <c r="G2358" s="1">
        <f t="shared" si="831"/>
        <v>3428</v>
      </c>
      <c r="H2358" s="2">
        <f t="shared" si="832"/>
        <v>9.5684698263830734E-2</v>
      </c>
      <c r="I2358" s="2"/>
      <c r="J2358" s="2">
        <f t="shared" si="833"/>
        <v>0.45215765086808463</v>
      </c>
      <c r="K2358" s="2">
        <f t="shared" si="833"/>
        <v>0.54784234913191532</v>
      </c>
      <c r="L2358" s="2">
        <f t="shared" si="833"/>
        <v>0</v>
      </c>
      <c r="M2358" s="2">
        <f t="shared" si="834"/>
        <v>0</v>
      </c>
      <c r="N2358" s="57">
        <v>16199</v>
      </c>
      <c r="O2358" s="57">
        <v>19627</v>
      </c>
      <c r="Q2358" s="134"/>
      <c r="R2358" s="134"/>
      <c r="S2358" s="134"/>
      <c r="T2358" s="134"/>
      <c r="AG2358" s="7">
        <f>IF(Q2358&gt;0,RANK(Q2358,(N2358:P2358,Q2358:AE2358)),0)</f>
        <v>0</v>
      </c>
      <c r="AH2358" s="7">
        <f>IF(R2358&gt;0,RANK(R2358,(N2358:P2358,Q2358:AE2358)),0)</f>
        <v>0</v>
      </c>
      <c r="AI2358" s="7">
        <f>IF(T2358&gt;0,RANK(T2358,(N2358:P2358,Q2358:AE2358)),0)</f>
        <v>0</v>
      </c>
      <c r="AJ2358" s="7">
        <f>IF(S2358&gt;0,RANK(S2358,(N2358:P2358,Q2358:AE2358)),0)</f>
        <v>0</v>
      </c>
      <c r="AK2358" s="2">
        <f t="shared" si="835"/>
        <v>0</v>
      </c>
      <c r="AL2358" s="2">
        <f t="shared" si="835"/>
        <v>0</v>
      </c>
      <c r="AM2358" s="2">
        <f t="shared" si="836"/>
        <v>0</v>
      </c>
      <c r="AN2358" s="2">
        <f t="shared" si="837"/>
        <v>0</v>
      </c>
      <c r="AP2358" t="s">
        <v>428</v>
      </c>
      <c r="AQ2358" t="s">
        <v>1248</v>
      </c>
      <c r="AR2358">
        <v>0</v>
      </c>
      <c r="AT2358" s="97">
        <v>13</v>
      </c>
      <c r="AU2358" s="99">
        <v>245</v>
      </c>
      <c r="AV2358" s="103">
        <f t="shared" si="838"/>
        <v>13245</v>
      </c>
      <c r="AX2358" s="7" t="s">
        <v>1370</v>
      </c>
      <c r="BJ2358">
        <v>1</v>
      </c>
      <c r="BK2358">
        <v>0</v>
      </c>
    </row>
    <row r="2359" spans="1:63" hidden="1" outlineLevel="1">
      <c r="A2359" t="s">
        <v>486</v>
      </c>
      <c r="B2359" t="s">
        <v>1248</v>
      </c>
      <c r="C2359" s="1">
        <f t="shared" si="830"/>
        <v>12512</v>
      </c>
      <c r="D2359" s="7">
        <f>IF(N2359&gt;0, RANK(N2359,(N2359:P2359,Q2359:AE2359)),0)</f>
        <v>2</v>
      </c>
      <c r="E2359" s="7">
        <f>IF(O2359&gt;0,RANK(O2359,(N2359:P2359,Q2359:AE2359)),0)</f>
        <v>1</v>
      </c>
      <c r="F2359" s="7">
        <f>IF(P2359&gt;0,RANK(P2359,(N2359:P2359,Q2359:AE2359)),0)</f>
        <v>0</v>
      </c>
      <c r="G2359" s="1">
        <f t="shared" si="831"/>
        <v>2788</v>
      </c>
      <c r="H2359" s="2">
        <f t="shared" si="832"/>
        <v>0.22282608695652173</v>
      </c>
      <c r="I2359" s="2"/>
      <c r="J2359" s="2">
        <f t="shared" si="833"/>
        <v>0.38858695652173914</v>
      </c>
      <c r="K2359" s="2">
        <f t="shared" si="833"/>
        <v>0.61141304347826086</v>
      </c>
      <c r="L2359" s="2">
        <f t="shared" si="833"/>
        <v>0</v>
      </c>
      <c r="M2359" s="2">
        <f t="shared" si="834"/>
        <v>0</v>
      </c>
      <c r="N2359" s="57">
        <v>4862</v>
      </c>
      <c r="O2359" s="57">
        <v>7650</v>
      </c>
      <c r="Q2359" s="134"/>
      <c r="R2359" s="134"/>
      <c r="S2359" s="134"/>
      <c r="T2359" s="134"/>
      <c r="AG2359" s="7">
        <f>IF(Q2359&gt;0,RANK(Q2359,(N2359:P2359,Q2359:AE2359)),0)</f>
        <v>0</v>
      </c>
      <c r="AH2359" s="7">
        <f>IF(R2359&gt;0,RANK(R2359,(N2359:P2359,Q2359:AE2359)),0)</f>
        <v>0</v>
      </c>
      <c r="AI2359" s="7">
        <f>IF(T2359&gt;0,RANK(T2359,(N2359:P2359,Q2359:AE2359)),0)</f>
        <v>0</v>
      </c>
      <c r="AJ2359" s="7">
        <f>IF(S2359&gt;0,RANK(S2359,(N2359:P2359,Q2359:AE2359)),0)</f>
        <v>0</v>
      </c>
      <c r="AK2359" s="2">
        <f t="shared" si="835"/>
        <v>0</v>
      </c>
      <c r="AL2359" s="2">
        <f t="shared" si="835"/>
        <v>0</v>
      </c>
      <c r="AM2359" s="2">
        <f t="shared" si="836"/>
        <v>0</v>
      </c>
      <c r="AN2359" s="2">
        <f t="shared" si="837"/>
        <v>0</v>
      </c>
      <c r="AP2359" t="s">
        <v>486</v>
      </c>
      <c r="AQ2359" t="s">
        <v>1248</v>
      </c>
      <c r="AR2359">
        <v>0</v>
      </c>
      <c r="AT2359" s="97">
        <v>13</v>
      </c>
      <c r="AU2359" s="99">
        <v>247</v>
      </c>
      <c r="AV2359" s="103">
        <f t="shared" si="838"/>
        <v>13247</v>
      </c>
      <c r="AX2359" s="7" t="s">
        <v>1370</v>
      </c>
      <c r="BJ2359">
        <v>2</v>
      </c>
      <c r="BK2359">
        <v>0</v>
      </c>
    </row>
    <row r="2360" spans="1:63" hidden="1" outlineLevel="1">
      <c r="A2360" t="s">
        <v>1091</v>
      </c>
      <c r="B2360" t="s">
        <v>1248</v>
      </c>
      <c r="C2360" s="1">
        <f t="shared" si="830"/>
        <v>648</v>
      </c>
      <c r="D2360" s="7">
        <f>IF(N2360&gt;0, RANK(N2360,(N2360:P2360,Q2360:AE2360)),0)</f>
        <v>1</v>
      </c>
      <c r="E2360" s="7">
        <f>IF(O2360&gt;0,RANK(O2360,(N2360:P2360,Q2360:AE2360)),0)</f>
        <v>2</v>
      </c>
      <c r="F2360" s="7">
        <f>IF(P2360&gt;0,RANK(P2360,(N2360:P2360,Q2360:AE2360)),0)</f>
        <v>0</v>
      </c>
      <c r="G2360" s="1">
        <f t="shared" si="831"/>
        <v>34</v>
      </c>
      <c r="H2360" s="2">
        <f t="shared" si="832"/>
        <v>5.2469135802469133E-2</v>
      </c>
      <c r="I2360" s="2"/>
      <c r="J2360" s="2">
        <f t="shared" si="833"/>
        <v>0.52623456790123457</v>
      </c>
      <c r="K2360" s="2">
        <f t="shared" si="833"/>
        <v>0.47376543209876543</v>
      </c>
      <c r="L2360" s="2">
        <f t="shared" si="833"/>
        <v>0</v>
      </c>
      <c r="M2360" s="2">
        <f t="shared" si="834"/>
        <v>0</v>
      </c>
      <c r="N2360" s="57">
        <v>341</v>
      </c>
      <c r="O2360" s="57">
        <v>307</v>
      </c>
      <c r="Q2360" s="134"/>
      <c r="R2360" s="134"/>
      <c r="S2360" s="134"/>
      <c r="T2360" s="134"/>
      <c r="AG2360" s="7">
        <f>IF(Q2360&gt;0,RANK(Q2360,(N2360:P2360,Q2360:AE2360)),0)</f>
        <v>0</v>
      </c>
      <c r="AH2360" s="7">
        <f>IF(R2360&gt;0,RANK(R2360,(N2360:P2360,Q2360:AE2360)),0)</f>
        <v>0</v>
      </c>
      <c r="AI2360" s="7">
        <f>IF(T2360&gt;0,RANK(T2360,(N2360:P2360,Q2360:AE2360)),0)</f>
        <v>0</v>
      </c>
      <c r="AJ2360" s="7">
        <f>IF(S2360&gt;0,RANK(S2360,(N2360:P2360,Q2360:AE2360)),0)</f>
        <v>0</v>
      </c>
      <c r="AK2360" s="2">
        <f t="shared" si="835"/>
        <v>0</v>
      </c>
      <c r="AL2360" s="2">
        <f t="shared" si="835"/>
        <v>0</v>
      </c>
      <c r="AM2360" s="2">
        <f t="shared" si="836"/>
        <v>0</v>
      </c>
      <c r="AN2360" s="2">
        <f t="shared" si="837"/>
        <v>0</v>
      </c>
      <c r="AP2360" t="s">
        <v>1091</v>
      </c>
      <c r="AQ2360" t="s">
        <v>1248</v>
      </c>
      <c r="AR2360">
        <v>3</v>
      </c>
      <c r="AT2360" s="97">
        <v>13</v>
      </c>
      <c r="AU2360" s="99">
        <v>249</v>
      </c>
      <c r="AV2360" s="103">
        <f t="shared" si="838"/>
        <v>13249</v>
      </c>
      <c r="AX2360" s="7" t="s">
        <v>1370</v>
      </c>
      <c r="BJ2360">
        <v>0</v>
      </c>
      <c r="BK2360">
        <v>0</v>
      </c>
    </row>
    <row r="2361" spans="1:63" hidden="1" outlineLevel="1">
      <c r="A2361" t="s">
        <v>1540</v>
      </c>
      <c r="B2361" t="s">
        <v>1248</v>
      </c>
      <c r="C2361" s="1">
        <f t="shared" si="830"/>
        <v>2172</v>
      </c>
      <c r="D2361" s="7">
        <f>IF(N2361&gt;0, RANK(N2361,(N2361:P2361,Q2361:AE2361)),0)</f>
        <v>2</v>
      </c>
      <c r="E2361" s="7">
        <f>IF(O2361&gt;0,RANK(O2361,(N2361:P2361,Q2361:AE2361)),0)</f>
        <v>1</v>
      </c>
      <c r="F2361" s="7">
        <f>IF(P2361&gt;0,RANK(P2361,(N2361:P2361,Q2361:AE2361)),0)</f>
        <v>0</v>
      </c>
      <c r="G2361" s="1">
        <f t="shared" si="831"/>
        <v>176</v>
      </c>
      <c r="H2361" s="2">
        <f t="shared" si="832"/>
        <v>8.1031307550644568E-2</v>
      </c>
      <c r="I2361" s="2"/>
      <c r="J2361" s="2">
        <f t="shared" si="833"/>
        <v>0.45948434622467771</v>
      </c>
      <c r="K2361" s="2">
        <f t="shared" si="833"/>
        <v>0.54051565377532229</v>
      </c>
      <c r="L2361" s="2">
        <f t="shared" si="833"/>
        <v>0</v>
      </c>
      <c r="M2361" s="2">
        <f t="shared" si="834"/>
        <v>0</v>
      </c>
      <c r="N2361" s="57">
        <v>998</v>
      </c>
      <c r="O2361" s="57">
        <v>1174</v>
      </c>
      <c r="Q2361" s="134"/>
      <c r="R2361" s="134"/>
      <c r="S2361" s="134"/>
      <c r="T2361" s="134"/>
      <c r="AG2361" s="7">
        <f>IF(Q2361&gt;0,RANK(Q2361,(N2361:P2361,Q2361:AE2361)),0)</f>
        <v>0</v>
      </c>
      <c r="AH2361" s="7">
        <f>IF(R2361&gt;0,RANK(R2361,(N2361:P2361,Q2361:AE2361)),0)</f>
        <v>0</v>
      </c>
      <c r="AI2361" s="7">
        <f>IF(T2361&gt;0,RANK(T2361,(N2361:P2361,Q2361:AE2361)),0)</f>
        <v>0</v>
      </c>
      <c r="AJ2361" s="7">
        <f>IF(S2361&gt;0,RANK(S2361,(N2361:P2361,Q2361:AE2361)),0)</f>
        <v>0</v>
      </c>
      <c r="AK2361" s="2">
        <f t="shared" si="835"/>
        <v>0</v>
      </c>
      <c r="AL2361" s="2">
        <f t="shared" si="835"/>
        <v>0</v>
      </c>
      <c r="AM2361" s="2">
        <f t="shared" si="836"/>
        <v>0</v>
      </c>
      <c r="AN2361" s="2">
        <f t="shared" si="837"/>
        <v>0</v>
      </c>
      <c r="AP2361" t="s">
        <v>1540</v>
      </c>
      <c r="AQ2361" t="s">
        <v>1248</v>
      </c>
      <c r="AR2361">
        <v>12</v>
      </c>
      <c r="AT2361" s="97">
        <v>13</v>
      </c>
      <c r="AU2361" s="99">
        <v>251</v>
      </c>
      <c r="AV2361" s="103">
        <f t="shared" si="838"/>
        <v>13251</v>
      </c>
      <c r="AX2361" s="7" t="s">
        <v>1370</v>
      </c>
      <c r="BJ2361">
        <v>0</v>
      </c>
      <c r="BK2361">
        <v>0</v>
      </c>
    </row>
    <row r="2362" spans="1:63" hidden="1" outlineLevel="1">
      <c r="A2362" t="s">
        <v>599</v>
      </c>
      <c r="B2362" t="s">
        <v>1248</v>
      </c>
      <c r="C2362" s="1">
        <f t="shared" si="830"/>
        <v>1168</v>
      </c>
      <c r="D2362" s="7">
        <f>IF(N2362&gt;0, RANK(N2362,(N2362:P2362,Q2362:AE2362)),0)</f>
        <v>1</v>
      </c>
      <c r="E2362" s="7">
        <f>IF(O2362&gt;0,RANK(O2362,(N2362:P2362,Q2362:AE2362)),0)</f>
        <v>2</v>
      </c>
      <c r="F2362" s="7">
        <f>IF(P2362&gt;0,RANK(P2362,(N2362:P2362,Q2362:AE2362)),0)</f>
        <v>0</v>
      </c>
      <c r="G2362" s="1">
        <f t="shared" si="831"/>
        <v>314</v>
      </c>
      <c r="H2362" s="2">
        <f t="shared" si="832"/>
        <v>0.26883561643835618</v>
      </c>
      <c r="I2362" s="2"/>
      <c r="J2362" s="2">
        <f t="shared" si="833"/>
        <v>0.63441780821917804</v>
      </c>
      <c r="K2362" s="2">
        <f t="shared" si="833"/>
        <v>0.36558219178082191</v>
      </c>
      <c r="L2362" s="2">
        <f t="shared" si="833"/>
        <v>0</v>
      </c>
      <c r="M2362" s="2">
        <f t="shared" si="834"/>
        <v>5.5511151231257827E-17</v>
      </c>
      <c r="N2362" s="57">
        <v>741</v>
      </c>
      <c r="O2362" s="57">
        <v>427</v>
      </c>
      <c r="Q2362" s="134"/>
      <c r="R2362" s="134"/>
      <c r="S2362" s="134"/>
      <c r="T2362" s="134"/>
      <c r="AG2362" s="7">
        <f>IF(Q2362&gt;0,RANK(Q2362,(N2362:P2362,Q2362:AE2362)),0)</f>
        <v>0</v>
      </c>
      <c r="AH2362" s="7">
        <f>IF(R2362&gt;0,RANK(R2362,(N2362:P2362,Q2362:AE2362)),0)</f>
        <v>0</v>
      </c>
      <c r="AI2362" s="7">
        <f>IF(T2362&gt;0,RANK(T2362,(N2362:P2362,Q2362:AE2362)),0)</f>
        <v>0</v>
      </c>
      <c r="AJ2362" s="7">
        <f>IF(S2362&gt;0,RANK(S2362,(N2362:P2362,Q2362:AE2362)),0)</f>
        <v>0</v>
      </c>
      <c r="AK2362" s="2">
        <f t="shared" si="835"/>
        <v>0</v>
      </c>
      <c r="AL2362" s="2">
        <f t="shared" si="835"/>
        <v>0</v>
      </c>
      <c r="AM2362" s="2">
        <f t="shared" si="836"/>
        <v>0</v>
      </c>
      <c r="AN2362" s="2">
        <f t="shared" si="837"/>
        <v>0</v>
      </c>
      <c r="AP2362" t="s">
        <v>599</v>
      </c>
      <c r="AQ2362" t="s">
        <v>1248</v>
      </c>
      <c r="AR2362">
        <v>2</v>
      </c>
      <c r="AT2362" s="97">
        <v>13</v>
      </c>
      <c r="AU2362" s="99">
        <v>253</v>
      </c>
      <c r="AV2362" s="103">
        <f t="shared" si="838"/>
        <v>13253</v>
      </c>
      <c r="AX2362" s="7" t="s">
        <v>1370</v>
      </c>
      <c r="BJ2362">
        <v>0</v>
      </c>
      <c r="BK2362">
        <v>0</v>
      </c>
    </row>
    <row r="2363" spans="1:63" hidden="1" outlineLevel="1">
      <c r="A2363" t="s">
        <v>1364</v>
      </c>
      <c r="B2363" t="s">
        <v>1248</v>
      </c>
      <c r="C2363" s="1">
        <f t="shared" si="830"/>
        <v>8449</v>
      </c>
      <c r="D2363" s="7">
        <f>IF(N2363&gt;0, RANK(N2363,(N2363:P2363,Q2363:AE2363)),0)</f>
        <v>2</v>
      </c>
      <c r="E2363" s="7">
        <f>IF(O2363&gt;0,RANK(O2363,(N2363:P2363,Q2363:AE2363)),0)</f>
        <v>1</v>
      </c>
      <c r="F2363" s="7">
        <f>IF(P2363&gt;0,RANK(P2363,(N2363:P2363,Q2363:AE2363)),0)</f>
        <v>0</v>
      </c>
      <c r="G2363" s="1">
        <f t="shared" si="831"/>
        <v>1689</v>
      </c>
      <c r="H2363" s="2">
        <f t="shared" si="832"/>
        <v>0.19990531423837141</v>
      </c>
      <c r="I2363" s="2"/>
      <c r="J2363" s="2">
        <f t="shared" si="833"/>
        <v>0.40004734288081428</v>
      </c>
      <c r="K2363" s="2">
        <f t="shared" si="833"/>
        <v>0.59995265711918566</v>
      </c>
      <c r="L2363" s="2">
        <f t="shared" si="833"/>
        <v>0</v>
      </c>
      <c r="M2363" s="2">
        <f t="shared" si="834"/>
        <v>1.1102230246251565E-16</v>
      </c>
      <c r="N2363" s="57">
        <v>3380</v>
      </c>
      <c r="O2363" s="57">
        <v>5069</v>
      </c>
      <c r="Q2363" s="134"/>
      <c r="R2363" s="134"/>
      <c r="S2363" s="134"/>
      <c r="T2363" s="134"/>
      <c r="AG2363" s="7">
        <f>IF(Q2363&gt;0,RANK(Q2363,(N2363:P2363,Q2363:AE2363)),0)</f>
        <v>0</v>
      </c>
      <c r="AH2363" s="7">
        <f>IF(R2363&gt;0,RANK(R2363,(N2363:P2363,Q2363:AE2363)),0)</f>
        <v>0</v>
      </c>
      <c r="AI2363" s="7">
        <f>IF(T2363&gt;0,RANK(T2363,(N2363:P2363,Q2363:AE2363)),0)</f>
        <v>0</v>
      </c>
      <c r="AJ2363" s="7">
        <f>IF(S2363&gt;0,RANK(S2363,(N2363:P2363,Q2363:AE2363)),0)</f>
        <v>0</v>
      </c>
      <c r="AK2363" s="2">
        <f t="shared" si="835"/>
        <v>0</v>
      </c>
      <c r="AL2363" s="2">
        <f t="shared" si="835"/>
        <v>0</v>
      </c>
      <c r="AM2363" s="2">
        <f t="shared" si="836"/>
        <v>0</v>
      </c>
      <c r="AN2363" s="2">
        <f t="shared" si="837"/>
        <v>0</v>
      </c>
      <c r="AP2363" t="s">
        <v>1364</v>
      </c>
      <c r="AQ2363" t="s">
        <v>1248</v>
      </c>
      <c r="AR2363">
        <v>0</v>
      </c>
      <c r="AT2363" s="97">
        <v>13</v>
      </c>
      <c r="AU2363" s="99">
        <v>255</v>
      </c>
      <c r="AV2363" s="103">
        <f t="shared" si="838"/>
        <v>13255</v>
      </c>
      <c r="AX2363" s="7" t="s">
        <v>1370</v>
      </c>
      <c r="BJ2363">
        <v>0</v>
      </c>
      <c r="BK2363">
        <v>0</v>
      </c>
    </row>
    <row r="2364" spans="1:63" hidden="1" outlineLevel="1">
      <c r="A2364" t="s">
        <v>1051</v>
      </c>
      <c r="B2364" t="s">
        <v>1248</v>
      </c>
      <c r="C2364" s="1">
        <f t="shared" si="830"/>
        <v>4081</v>
      </c>
      <c r="D2364" s="7">
        <f>IF(N2364&gt;0, RANK(N2364,(N2364:P2364,Q2364:AE2364)),0)</f>
        <v>2</v>
      </c>
      <c r="E2364" s="7">
        <f>IF(O2364&gt;0,RANK(O2364,(N2364:P2364,Q2364:AE2364)),0)</f>
        <v>1</v>
      </c>
      <c r="F2364" s="7">
        <f>IF(P2364&gt;0,RANK(P2364,(N2364:P2364,Q2364:AE2364)),0)</f>
        <v>0</v>
      </c>
      <c r="G2364" s="1">
        <f t="shared" si="831"/>
        <v>845</v>
      </c>
      <c r="H2364" s="2">
        <f t="shared" si="832"/>
        <v>0.20705709384954668</v>
      </c>
      <c r="I2364" s="2"/>
      <c r="J2364" s="2">
        <f t="shared" si="833"/>
        <v>0.39647145307522669</v>
      </c>
      <c r="K2364" s="2">
        <f t="shared" si="833"/>
        <v>0.60352854692477331</v>
      </c>
      <c r="L2364" s="2">
        <f t="shared" si="833"/>
        <v>0</v>
      </c>
      <c r="M2364" s="2">
        <f t="shared" si="834"/>
        <v>0</v>
      </c>
      <c r="N2364" s="57">
        <v>1618</v>
      </c>
      <c r="O2364" s="57">
        <v>2463</v>
      </c>
      <c r="Q2364" s="134"/>
      <c r="R2364" s="134"/>
      <c r="S2364" s="134"/>
      <c r="T2364" s="134"/>
      <c r="AG2364" s="7">
        <f>IF(Q2364&gt;0,RANK(Q2364,(N2364:P2364,Q2364:AE2364)),0)</f>
        <v>0</v>
      </c>
      <c r="AH2364" s="7">
        <f>IF(R2364&gt;0,RANK(R2364,(N2364:P2364,Q2364:AE2364)),0)</f>
        <v>0</v>
      </c>
      <c r="AI2364" s="7">
        <f>IF(T2364&gt;0,RANK(T2364,(N2364:P2364,Q2364:AE2364)),0)</f>
        <v>0</v>
      </c>
      <c r="AJ2364" s="7">
        <f>IF(S2364&gt;0,RANK(S2364,(N2364:P2364,Q2364:AE2364)),0)</f>
        <v>0</v>
      </c>
      <c r="AK2364" s="2">
        <f t="shared" si="835"/>
        <v>0</v>
      </c>
      <c r="AL2364" s="2">
        <f t="shared" si="835"/>
        <v>0</v>
      </c>
      <c r="AM2364" s="2">
        <f t="shared" si="836"/>
        <v>0</v>
      </c>
      <c r="AN2364" s="2">
        <f t="shared" si="837"/>
        <v>0</v>
      </c>
      <c r="AP2364" t="s">
        <v>1051</v>
      </c>
      <c r="AQ2364" t="s">
        <v>1248</v>
      </c>
      <c r="AR2364">
        <v>9</v>
      </c>
      <c r="AT2364" s="97">
        <v>13</v>
      </c>
      <c r="AU2364" s="99">
        <v>257</v>
      </c>
      <c r="AV2364" s="103">
        <f t="shared" si="838"/>
        <v>13257</v>
      </c>
      <c r="AX2364" s="7" t="s">
        <v>1370</v>
      </c>
      <c r="BJ2364">
        <v>0</v>
      </c>
      <c r="BK2364">
        <v>1</v>
      </c>
    </row>
    <row r="2365" spans="1:63" hidden="1" outlineLevel="1">
      <c r="A2365" t="s">
        <v>1006</v>
      </c>
      <c r="B2365" t="s">
        <v>1248</v>
      </c>
      <c r="C2365" s="1">
        <f t="shared" si="830"/>
        <v>1298</v>
      </c>
      <c r="D2365" s="7">
        <f>IF(N2365&gt;0, RANK(N2365,(N2365:P2365,Q2365:AE2365)),0)</f>
        <v>1</v>
      </c>
      <c r="E2365" s="7">
        <f>IF(O2365&gt;0,RANK(O2365,(N2365:P2365,Q2365:AE2365)),0)</f>
        <v>2</v>
      </c>
      <c r="F2365" s="7">
        <f>IF(P2365&gt;0,RANK(P2365,(N2365:P2365,Q2365:AE2365)),0)</f>
        <v>0</v>
      </c>
      <c r="G2365" s="1">
        <f t="shared" si="831"/>
        <v>558</v>
      </c>
      <c r="H2365" s="2">
        <f t="shared" si="832"/>
        <v>0.42989214175654855</v>
      </c>
      <c r="I2365" s="2"/>
      <c r="J2365" s="2">
        <f t="shared" si="833"/>
        <v>0.71494607087827422</v>
      </c>
      <c r="K2365" s="2">
        <f t="shared" si="833"/>
        <v>0.28505392912172572</v>
      </c>
      <c r="L2365" s="2">
        <f t="shared" si="833"/>
        <v>0</v>
      </c>
      <c r="M2365" s="2">
        <f t="shared" si="834"/>
        <v>5.5511151231257827E-17</v>
      </c>
      <c r="N2365" s="57">
        <v>928</v>
      </c>
      <c r="O2365" s="57">
        <v>370</v>
      </c>
      <c r="Q2365" s="134"/>
      <c r="R2365" s="134"/>
      <c r="S2365" s="134"/>
      <c r="T2365" s="134"/>
      <c r="AG2365" s="7">
        <f>IF(Q2365&gt;0,RANK(Q2365,(N2365:P2365,Q2365:AE2365)),0)</f>
        <v>0</v>
      </c>
      <c r="AH2365" s="7">
        <f>IF(R2365&gt;0,RANK(R2365,(N2365:P2365,Q2365:AE2365)),0)</f>
        <v>0</v>
      </c>
      <c r="AI2365" s="7">
        <f>IF(T2365&gt;0,RANK(T2365,(N2365:P2365,Q2365:AE2365)),0)</f>
        <v>0</v>
      </c>
      <c r="AJ2365" s="7">
        <f>IF(S2365&gt;0,RANK(S2365,(N2365:P2365,Q2365:AE2365)),0)</f>
        <v>0</v>
      </c>
      <c r="AK2365" s="2">
        <f t="shared" si="835"/>
        <v>0</v>
      </c>
      <c r="AL2365" s="2">
        <f t="shared" si="835"/>
        <v>0</v>
      </c>
      <c r="AM2365" s="2">
        <f t="shared" si="836"/>
        <v>0</v>
      </c>
      <c r="AN2365" s="2">
        <f t="shared" si="837"/>
        <v>0</v>
      </c>
      <c r="AP2365" t="s">
        <v>1006</v>
      </c>
      <c r="AQ2365" t="s">
        <v>1248</v>
      </c>
      <c r="AR2365">
        <v>2</v>
      </c>
      <c r="AT2365" s="97">
        <v>13</v>
      </c>
      <c r="AU2365" s="99">
        <v>259</v>
      </c>
      <c r="AV2365" s="103">
        <f t="shared" si="838"/>
        <v>13259</v>
      </c>
      <c r="AX2365" s="7" t="s">
        <v>1370</v>
      </c>
      <c r="BJ2365">
        <v>0</v>
      </c>
      <c r="BK2365">
        <v>0</v>
      </c>
    </row>
    <row r="2366" spans="1:63" hidden="1" outlineLevel="1">
      <c r="A2366" t="s">
        <v>339</v>
      </c>
      <c r="B2366" t="s">
        <v>1248</v>
      </c>
      <c r="C2366" s="1">
        <f t="shared" ref="C2366:C2397" si="839">SUM(N2366:AE2366)</f>
        <v>4580</v>
      </c>
      <c r="D2366" s="7">
        <f>IF(N2366&gt;0, RANK(N2366,(N2366:P2366,Q2366:AE2366)),0)</f>
        <v>1</v>
      </c>
      <c r="E2366" s="7">
        <f>IF(O2366&gt;0,RANK(O2366,(N2366:P2366,Q2366:AE2366)),0)</f>
        <v>2</v>
      </c>
      <c r="F2366" s="7">
        <f>IF(P2366&gt;0,RANK(P2366,(N2366:P2366,Q2366:AE2366)),0)</f>
        <v>0</v>
      </c>
      <c r="G2366" s="1">
        <f t="shared" ref="G2366:G2397" si="840">IF(C2366&gt;0,MAX(N2366:P2366)-LARGE(N2366:P2366,2),0)</f>
        <v>898</v>
      </c>
      <c r="H2366" s="2">
        <f t="shared" ref="H2366:H2397" si="841">IF(C2366&gt;0,G2366/C2366,0)</f>
        <v>0.1960698689956332</v>
      </c>
      <c r="I2366" s="2"/>
      <c r="J2366" s="2">
        <f t="shared" ref="J2366:L2397" si="842">IF($C2366=0,"-",N2366/$C2366)</f>
        <v>0.59803493449781664</v>
      </c>
      <c r="K2366" s="2">
        <f t="shared" si="842"/>
        <v>0.40196506550218342</v>
      </c>
      <c r="L2366" s="2">
        <f t="shared" si="842"/>
        <v>0</v>
      </c>
      <c r="M2366" s="2">
        <f t="shared" ref="M2366:M2397" si="843">IF(C2366=0,"-",(1-J2366-K2366-L2366))</f>
        <v>-5.5511151231257827E-17</v>
      </c>
      <c r="N2366" s="57">
        <v>2739</v>
      </c>
      <c r="O2366" s="57">
        <v>1841</v>
      </c>
      <c r="Q2366" s="134"/>
      <c r="R2366" s="134"/>
      <c r="S2366" s="134"/>
      <c r="T2366" s="134"/>
      <c r="AG2366" s="7">
        <f>IF(Q2366&gt;0,RANK(Q2366,(N2366:P2366,Q2366:AE2366)),0)</f>
        <v>0</v>
      </c>
      <c r="AH2366" s="7">
        <f>IF(R2366&gt;0,RANK(R2366,(N2366:P2366,Q2366:AE2366)),0)</f>
        <v>0</v>
      </c>
      <c r="AI2366" s="7">
        <f>IF(T2366&gt;0,RANK(T2366,(N2366:P2366,Q2366:AE2366)),0)</f>
        <v>0</v>
      </c>
      <c r="AJ2366" s="7">
        <f>IF(S2366&gt;0,RANK(S2366,(N2366:P2366,Q2366:AE2366)),0)</f>
        <v>0</v>
      </c>
      <c r="AK2366" s="2">
        <f t="shared" ref="AK2366:AL2397" si="844">IF($C2366=0,"-",Q2366/$C2366)</f>
        <v>0</v>
      </c>
      <c r="AL2366" s="2">
        <f t="shared" si="844"/>
        <v>0</v>
      </c>
      <c r="AM2366" s="2">
        <f t="shared" ref="AM2366:AM2397" si="845">IF($C2366=0,"-",T2366/$C2366)</f>
        <v>0</v>
      </c>
      <c r="AN2366" s="2">
        <f t="shared" ref="AN2366:AN2397" si="846">IF($C2366=0,"-",S2366/$C2366)</f>
        <v>0</v>
      </c>
      <c r="AP2366" t="s">
        <v>339</v>
      </c>
      <c r="AQ2366" t="s">
        <v>1248</v>
      </c>
      <c r="AR2366">
        <v>2</v>
      </c>
      <c r="AT2366" s="97">
        <v>13</v>
      </c>
      <c r="AU2366" s="99">
        <v>261</v>
      </c>
      <c r="AV2366" s="103">
        <f t="shared" ref="AV2366:AV2396" si="847">1000*AT2366+AU2366</f>
        <v>13261</v>
      </c>
      <c r="AX2366" s="7" t="s">
        <v>1370</v>
      </c>
      <c r="BJ2366">
        <v>0</v>
      </c>
      <c r="BK2366">
        <v>0</v>
      </c>
    </row>
    <row r="2367" spans="1:63" hidden="1" outlineLevel="1">
      <c r="A2367" t="s">
        <v>1277</v>
      </c>
      <c r="B2367" t="s">
        <v>1248</v>
      </c>
      <c r="C2367" s="1">
        <f t="shared" si="839"/>
        <v>1305</v>
      </c>
      <c r="D2367" s="7">
        <f>IF(N2367&gt;0, RANK(N2367,(N2367:P2367,Q2367:AE2367)),0)</f>
        <v>1</v>
      </c>
      <c r="E2367" s="7">
        <f>IF(O2367&gt;0,RANK(O2367,(N2367:P2367,Q2367:AE2367)),0)</f>
        <v>2</v>
      </c>
      <c r="F2367" s="7">
        <f>IF(P2367&gt;0,RANK(P2367,(N2367:P2367,Q2367:AE2367)),0)</f>
        <v>0</v>
      </c>
      <c r="G2367" s="1">
        <f t="shared" si="840"/>
        <v>443</v>
      </c>
      <c r="H2367" s="2">
        <f t="shared" si="841"/>
        <v>0.33946360153256705</v>
      </c>
      <c r="I2367" s="2"/>
      <c r="J2367" s="2">
        <f t="shared" si="842"/>
        <v>0.66973180076628358</v>
      </c>
      <c r="K2367" s="2">
        <f t="shared" si="842"/>
        <v>0.33026819923371648</v>
      </c>
      <c r="L2367" s="2">
        <f t="shared" si="842"/>
        <v>0</v>
      </c>
      <c r="M2367" s="2">
        <f t="shared" si="843"/>
        <v>-5.5511151231257827E-17</v>
      </c>
      <c r="N2367" s="57">
        <v>874</v>
      </c>
      <c r="O2367" s="57">
        <v>431</v>
      </c>
      <c r="Q2367" s="134"/>
      <c r="R2367" s="134"/>
      <c r="S2367" s="134"/>
      <c r="T2367" s="134"/>
      <c r="AG2367" s="7">
        <f>IF(Q2367&gt;0,RANK(Q2367,(N2367:P2367,Q2367:AE2367)),0)</f>
        <v>0</v>
      </c>
      <c r="AH2367" s="7">
        <f>IF(R2367&gt;0,RANK(R2367,(N2367:P2367,Q2367:AE2367)),0)</f>
        <v>0</v>
      </c>
      <c r="AI2367" s="7">
        <f>IF(T2367&gt;0,RANK(T2367,(N2367:P2367,Q2367:AE2367)),0)</f>
        <v>0</v>
      </c>
      <c r="AJ2367" s="7">
        <f>IF(S2367&gt;0,RANK(S2367,(N2367:P2367,Q2367:AE2367)),0)</f>
        <v>0</v>
      </c>
      <c r="AK2367" s="2">
        <f t="shared" si="844"/>
        <v>0</v>
      </c>
      <c r="AL2367" s="2">
        <f t="shared" si="844"/>
        <v>0</v>
      </c>
      <c r="AM2367" s="2">
        <f t="shared" si="845"/>
        <v>0</v>
      </c>
      <c r="AN2367" s="2">
        <f t="shared" si="846"/>
        <v>0</v>
      </c>
      <c r="AP2367" t="s">
        <v>1277</v>
      </c>
      <c r="AQ2367" t="s">
        <v>1248</v>
      </c>
      <c r="AR2367">
        <v>11</v>
      </c>
      <c r="AT2367" s="97">
        <v>13</v>
      </c>
      <c r="AU2367" s="99">
        <v>263</v>
      </c>
      <c r="AV2367" s="103">
        <f t="shared" si="847"/>
        <v>13263</v>
      </c>
      <c r="AX2367" s="7" t="s">
        <v>1370</v>
      </c>
      <c r="BJ2367">
        <v>0</v>
      </c>
      <c r="BK2367">
        <v>0</v>
      </c>
    </row>
    <row r="2368" spans="1:63" hidden="1" outlineLevel="1">
      <c r="A2368" t="s">
        <v>1736</v>
      </c>
      <c r="B2368" t="s">
        <v>1248</v>
      </c>
      <c r="C2368" s="1">
        <f t="shared" si="839"/>
        <v>527</v>
      </c>
      <c r="D2368" s="7">
        <f>IF(N2368&gt;0, RANK(N2368,(N2368:P2368,Q2368:AE2368)),0)</f>
        <v>1</v>
      </c>
      <c r="E2368" s="7">
        <f>IF(O2368&gt;0,RANK(O2368,(N2368:P2368,Q2368:AE2368)),0)</f>
        <v>2</v>
      </c>
      <c r="F2368" s="7">
        <f>IF(P2368&gt;0,RANK(P2368,(N2368:P2368,Q2368:AE2368)),0)</f>
        <v>0</v>
      </c>
      <c r="G2368" s="1">
        <f t="shared" si="840"/>
        <v>183</v>
      </c>
      <c r="H2368" s="2">
        <f t="shared" si="841"/>
        <v>0.34724857685009486</v>
      </c>
      <c r="I2368" s="2"/>
      <c r="J2368" s="2">
        <f t="shared" si="842"/>
        <v>0.6736242884250474</v>
      </c>
      <c r="K2368" s="2">
        <f t="shared" si="842"/>
        <v>0.32637571157495254</v>
      </c>
      <c r="L2368" s="2">
        <f t="shared" si="842"/>
        <v>0</v>
      </c>
      <c r="M2368" s="2">
        <f t="shared" si="843"/>
        <v>5.5511151231257827E-17</v>
      </c>
      <c r="N2368" s="57">
        <v>355</v>
      </c>
      <c r="O2368" s="57">
        <v>172</v>
      </c>
      <c r="Q2368" s="134"/>
      <c r="R2368" s="134"/>
      <c r="S2368" s="134"/>
      <c r="T2368" s="134"/>
      <c r="AG2368" s="7">
        <f>IF(Q2368&gt;0,RANK(Q2368,(N2368:P2368,Q2368:AE2368)),0)</f>
        <v>0</v>
      </c>
      <c r="AH2368" s="7">
        <f>IF(R2368&gt;0,RANK(R2368,(N2368:P2368,Q2368:AE2368)),0)</f>
        <v>0</v>
      </c>
      <c r="AI2368" s="7">
        <f>IF(T2368&gt;0,RANK(T2368,(N2368:P2368,Q2368:AE2368)),0)</f>
        <v>0</v>
      </c>
      <c r="AJ2368" s="7">
        <f>IF(S2368&gt;0,RANK(S2368,(N2368:P2368,Q2368:AE2368)),0)</f>
        <v>0</v>
      </c>
      <c r="AK2368" s="2">
        <f t="shared" si="844"/>
        <v>0</v>
      </c>
      <c r="AL2368" s="2">
        <f t="shared" si="844"/>
        <v>0</v>
      </c>
      <c r="AM2368" s="2">
        <f t="shared" si="845"/>
        <v>0</v>
      </c>
      <c r="AN2368" s="2">
        <f t="shared" si="846"/>
        <v>0</v>
      </c>
      <c r="AP2368" t="s">
        <v>1736</v>
      </c>
      <c r="AQ2368" t="s">
        <v>1248</v>
      </c>
      <c r="AR2368">
        <v>12</v>
      </c>
      <c r="AT2368" s="97">
        <v>13</v>
      </c>
      <c r="AU2368" s="99">
        <v>265</v>
      </c>
      <c r="AV2368" s="103">
        <f t="shared" si="847"/>
        <v>13265</v>
      </c>
      <c r="AX2368" s="7" t="s">
        <v>1370</v>
      </c>
      <c r="BJ2368">
        <v>0</v>
      </c>
      <c r="BK2368">
        <v>0</v>
      </c>
    </row>
    <row r="2369" spans="1:63" hidden="1" outlineLevel="1">
      <c r="A2369" t="s">
        <v>164</v>
      </c>
      <c r="B2369" t="s">
        <v>1248</v>
      </c>
      <c r="C2369" s="1">
        <f t="shared" si="839"/>
        <v>2821</v>
      </c>
      <c r="D2369" s="7">
        <f>IF(N2369&gt;0, RANK(N2369,(N2369:P2369,Q2369:AE2369)),0)</f>
        <v>1</v>
      </c>
      <c r="E2369" s="7">
        <f>IF(O2369&gt;0,RANK(O2369,(N2369:P2369,Q2369:AE2369)),0)</f>
        <v>2</v>
      </c>
      <c r="F2369" s="7">
        <f>IF(P2369&gt;0,RANK(P2369,(N2369:P2369,Q2369:AE2369)),0)</f>
        <v>0</v>
      </c>
      <c r="G2369" s="1">
        <f t="shared" si="840"/>
        <v>53</v>
      </c>
      <c r="H2369" s="2">
        <f t="shared" si="841"/>
        <v>1.8787663948954272E-2</v>
      </c>
      <c r="I2369" s="2"/>
      <c r="J2369" s="2">
        <f t="shared" si="842"/>
        <v>0.50939383197447718</v>
      </c>
      <c r="K2369" s="2">
        <f t="shared" si="842"/>
        <v>0.49060616802552287</v>
      </c>
      <c r="L2369" s="2">
        <f t="shared" si="842"/>
        <v>0</v>
      </c>
      <c r="M2369" s="2">
        <f t="shared" si="843"/>
        <v>-5.5511151231257827E-17</v>
      </c>
      <c r="N2369" s="57">
        <v>1437</v>
      </c>
      <c r="O2369" s="57">
        <v>1384</v>
      </c>
      <c r="Q2369" s="134"/>
      <c r="R2369" s="134"/>
      <c r="S2369" s="134"/>
      <c r="T2369" s="134"/>
      <c r="AG2369" s="7">
        <f>IF(Q2369&gt;0,RANK(Q2369,(N2369:P2369,Q2369:AE2369)),0)</f>
        <v>0</v>
      </c>
      <c r="AH2369" s="7">
        <f>IF(R2369&gt;0,RANK(R2369,(N2369:P2369,Q2369:AE2369)),0)</f>
        <v>0</v>
      </c>
      <c r="AI2369" s="7">
        <f>IF(T2369&gt;0,RANK(T2369,(N2369:P2369,Q2369:AE2369)),0)</f>
        <v>0</v>
      </c>
      <c r="AJ2369" s="7">
        <f>IF(S2369&gt;0,RANK(S2369,(N2369:P2369,Q2369:AE2369)),0)</f>
        <v>0</v>
      </c>
      <c r="AK2369" s="2">
        <f t="shared" si="844"/>
        <v>0</v>
      </c>
      <c r="AL2369" s="2">
        <f t="shared" si="844"/>
        <v>0</v>
      </c>
      <c r="AM2369" s="2">
        <f t="shared" si="845"/>
        <v>0</v>
      </c>
      <c r="AN2369" s="2">
        <f t="shared" si="846"/>
        <v>0</v>
      </c>
      <c r="AP2369" t="s">
        <v>164</v>
      </c>
      <c r="AQ2369" t="s">
        <v>1248</v>
      </c>
      <c r="AR2369">
        <v>3</v>
      </c>
      <c r="AT2369" s="97">
        <v>13</v>
      </c>
      <c r="AU2369" s="99">
        <v>267</v>
      </c>
      <c r="AV2369" s="103">
        <f t="shared" si="847"/>
        <v>13267</v>
      </c>
      <c r="AX2369" s="7" t="s">
        <v>1370</v>
      </c>
      <c r="BJ2369">
        <v>0</v>
      </c>
      <c r="BK2369">
        <v>0</v>
      </c>
    </row>
    <row r="2370" spans="1:63" hidden="1" outlineLevel="1">
      <c r="A2370" t="s">
        <v>387</v>
      </c>
      <c r="B2370" t="s">
        <v>1248</v>
      </c>
      <c r="C2370" s="1">
        <f t="shared" si="839"/>
        <v>1606</v>
      </c>
      <c r="D2370" s="7">
        <f>IF(N2370&gt;0, RANK(N2370,(N2370:P2370,Q2370:AE2370)),0)</f>
        <v>1</v>
      </c>
      <c r="E2370" s="7">
        <f>IF(O2370&gt;0,RANK(O2370,(N2370:P2370,Q2370:AE2370)),0)</f>
        <v>2</v>
      </c>
      <c r="F2370" s="7">
        <f>IF(P2370&gt;0,RANK(P2370,(N2370:P2370,Q2370:AE2370)),0)</f>
        <v>0</v>
      </c>
      <c r="G2370" s="1">
        <f t="shared" si="840"/>
        <v>150</v>
      </c>
      <c r="H2370" s="2">
        <f t="shared" si="841"/>
        <v>9.3399750933997508E-2</v>
      </c>
      <c r="I2370" s="2"/>
      <c r="J2370" s="2">
        <f t="shared" si="842"/>
        <v>0.54669987546699872</v>
      </c>
      <c r="K2370" s="2">
        <f t="shared" si="842"/>
        <v>0.45330012453300123</v>
      </c>
      <c r="L2370" s="2">
        <f t="shared" si="842"/>
        <v>0</v>
      </c>
      <c r="M2370" s="2">
        <f t="shared" si="843"/>
        <v>5.5511151231257827E-17</v>
      </c>
      <c r="N2370" s="57">
        <v>878</v>
      </c>
      <c r="O2370" s="57">
        <v>728</v>
      </c>
      <c r="Q2370" s="134"/>
      <c r="R2370" s="134"/>
      <c r="S2370" s="134"/>
      <c r="T2370" s="134"/>
      <c r="AG2370" s="7">
        <f>IF(Q2370&gt;0,RANK(Q2370,(N2370:P2370,Q2370:AE2370)),0)</f>
        <v>0</v>
      </c>
      <c r="AH2370" s="7">
        <f>IF(R2370&gt;0,RANK(R2370,(N2370:P2370,Q2370:AE2370)),0)</f>
        <v>0</v>
      </c>
      <c r="AI2370" s="7">
        <f>IF(T2370&gt;0,RANK(T2370,(N2370:P2370,Q2370:AE2370)),0)</f>
        <v>0</v>
      </c>
      <c r="AJ2370" s="7">
        <f>IF(S2370&gt;0,RANK(S2370,(N2370:P2370,Q2370:AE2370)),0)</f>
        <v>0</v>
      </c>
      <c r="AK2370" s="2">
        <f t="shared" si="844"/>
        <v>0</v>
      </c>
      <c r="AL2370" s="2">
        <f t="shared" si="844"/>
        <v>0</v>
      </c>
      <c r="AM2370" s="2">
        <f t="shared" si="845"/>
        <v>0</v>
      </c>
      <c r="AN2370" s="2">
        <f t="shared" si="846"/>
        <v>0</v>
      </c>
      <c r="AP2370" t="s">
        <v>387</v>
      </c>
      <c r="AQ2370" t="s">
        <v>1248</v>
      </c>
      <c r="AR2370">
        <v>3</v>
      </c>
      <c r="AT2370" s="97">
        <v>13</v>
      </c>
      <c r="AU2370" s="99">
        <v>269</v>
      </c>
      <c r="AV2370" s="103">
        <f t="shared" si="847"/>
        <v>13269</v>
      </c>
      <c r="AX2370" s="7" t="s">
        <v>1370</v>
      </c>
      <c r="BJ2370">
        <v>0</v>
      </c>
      <c r="BK2370">
        <v>0</v>
      </c>
    </row>
    <row r="2371" spans="1:63" hidden="1" outlineLevel="1">
      <c r="A2371" t="s">
        <v>1136</v>
      </c>
      <c r="B2371" t="s">
        <v>1248</v>
      </c>
      <c r="C2371" s="1">
        <f t="shared" si="839"/>
        <v>1814</v>
      </c>
      <c r="D2371" s="7">
        <f>IF(N2371&gt;0, RANK(N2371,(N2371:P2371,Q2371:AE2371)),0)</f>
        <v>1</v>
      </c>
      <c r="E2371" s="7">
        <f>IF(O2371&gt;0,RANK(O2371,(N2371:P2371,Q2371:AE2371)),0)</f>
        <v>2</v>
      </c>
      <c r="F2371" s="7">
        <f>IF(P2371&gt;0,RANK(P2371,(N2371:P2371,Q2371:AE2371)),0)</f>
        <v>0</v>
      </c>
      <c r="G2371" s="1">
        <f t="shared" si="840"/>
        <v>508</v>
      </c>
      <c r="H2371" s="2">
        <f t="shared" si="841"/>
        <v>0.28004410143329656</v>
      </c>
      <c r="I2371" s="2"/>
      <c r="J2371" s="2">
        <f t="shared" si="842"/>
        <v>0.64002205071664831</v>
      </c>
      <c r="K2371" s="2">
        <f t="shared" si="842"/>
        <v>0.35997794928335169</v>
      </c>
      <c r="L2371" s="2">
        <f t="shared" si="842"/>
        <v>0</v>
      </c>
      <c r="M2371" s="2">
        <f t="shared" si="843"/>
        <v>0</v>
      </c>
      <c r="N2371" s="57">
        <v>1161</v>
      </c>
      <c r="O2371" s="57">
        <v>653</v>
      </c>
      <c r="Q2371" s="134"/>
      <c r="R2371" s="134"/>
      <c r="S2371" s="134"/>
      <c r="T2371" s="134"/>
      <c r="AG2371" s="7">
        <f>IF(Q2371&gt;0,RANK(Q2371,(N2371:P2371,Q2371:AE2371)),0)</f>
        <v>0</v>
      </c>
      <c r="AH2371" s="7">
        <f>IF(R2371&gt;0,RANK(R2371,(N2371:P2371,Q2371:AE2371)),0)</f>
        <v>0</v>
      </c>
      <c r="AI2371" s="7">
        <f>IF(T2371&gt;0,RANK(T2371,(N2371:P2371,Q2371:AE2371)),0)</f>
        <v>0</v>
      </c>
      <c r="AJ2371" s="7">
        <f>IF(S2371&gt;0,RANK(S2371,(N2371:P2371,Q2371:AE2371)),0)</f>
        <v>0</v>
      </c>
      <c r="AK2371" s="2">
        <f t="shared" si="844"/>
        <v>0</v>
      </c>
      <c r="AL2371" s="2">
        <f t="shared" si="844"/>
        <v>0</v>
      </c>
      <c r="AM2371" s="2">
        <f t="shared" si="845"/>
        <v>0</v>
      </c>
      <c r="AN2371" s="2">
        <f t="shared" si="846"/>
        <v>0</v>
      </c>
      <c r="AP2371" t="s">
        <v>1136</v>
      </c>
      <c r="AQ2371" t="s">
        <v>1248</v>
      </c>
      <c r="AR2371">
        <v>3</v>
      </c>
      <c r="AT2371" s="97">
        <v>13</v>
      </c>
      <c r="AU2371" s="99">
        <v>271</v>
      </c>
      <c r="AV2371" s="103">
        <f t="shared" si="847"/>
        <v>13271</v>
      </c>
      <c r="AX2371" s="7" t="s">
        <v>1370</v>
      </c>
      <c r="BJ2371">
        <v>0</v>
      </c>
      <c r="BK2371">
        <v>0</v>
      </c>
    </row>
    <row r="2372" spans="1:63" hidden="1" outlineLevel="1">
      <c r="A2372" t="s">
        <v>1796</v>
      </c>
      <c r="B2372" t="s">
        <v>1248</v>
      </c>
      <c r="C2372" s="1">
        <f t="shared" si="839"/>
        <v>2018</v>
      </c>
      <c r="D2372" s="7">
        <f>IF(N2372&gt;0, RANK(N2372,(N2372:P2372,Q2372:AE2372)),0)</f>
        <v>1</v>
      </c>
      <c r="E2372" s="7">
        <f>IF(O2372&gt;0,RANK(O2372,(N2372:P2372,Q2372:AE2372)),0)</f>
        <v>2</v>
      </c>
      <c r="F2372" s="7">
        <f>IF(P2372&gt;0,RANK(P2372,(N2372:P2372,Q2372:AE2372)),0)</f>
        <v>0</v>
      </c>
      <c r="G2372" s="1">
        <f t="shared" si="840"/>
        <v>778</v>
      </c>
      <c r="H2372" s="2">
        <f t="shared" si="841"/>
        <v>0.38553022794846381</v>
      </c>
      <c r="I2372" s="2"/>
      <c r="J2372" s="2">
        <f t="shared" si="842"/>
        <v>0.69276511397423191</v>
      </c>
      <c r="K2372" s="2">
        <f t="shared" si="842"/>
        <v>0.30723488602576809</v>
      </c>
      <c r="L2372" s="2">
        <f t="shared" si="842"/>
        <v>0</v>
      </c>
      <c r="M2372" s="2">
        <f t="shared" si="843"/>
        <v>0</v>
      </c>
      <c r="N2372" s="57">
        <v>1398</v>
      </c>
      <c r="O2372" s="57">
        <v>620</v>
      </c>
      <c r="Q2372" s="134"/>
      <c r="R2372" s="134"/>
      <c r="S2372" s="134"/>
      <c r="T2372" s="134"/>
      <c r="AG2372" s="7">
        <f>IF(Q2372&gt;0,RANK(Q2372,(N2372:P2372,Q2372:AE2372)),0)</f>
        <v>0</v>
      </c>
      <c r="AH2372" s="7">
        <f>IF(R2372&gt;0,RANK(R2372,(N2372:P2372,Q2372:AE2372)),0)</f>
        <v>0</v>
      </c>
      <c r="AI2372" s="7">
        <f>IF(T2372&gt;0,RANK(T2372,(N2372:P2372,Q2372:AE2372)),0)</f>
        <v>0</v>
      </c>
      <c r="AJ2372" s="7">
        <f>IF(S2372&gt;0,RANK(S2372,(N2372:P2372,Q2372:AE2372)),0)</f>
        <v>0</v>
      </c>
      <c r="AK2372" s="2">
        <f t="shared" si="844"/>
        <v>0</v>
      </c>
      <c r="AL2372" s="2">
        <f t="shared" si="844"/>
        <v>0</v>
      </c>
      <c r="AM2372" s="2">
        <f t="shared" si="845"/>
        <v>0</v>
      </c>
      <c r="AN2372" s="2">
        <f t="shared" si="846"/>
        <v>0</v>
      </c>
      <c r="AP2372" t="s">
        <v>1796</v>
      </c>
      <c r="AQ2372" t="s">
        <v>1248</v>
      </c>
      <c r="AR2372">
        <v>2</v>
      </c>
      <c r="AT2372" s="97">
        <v>13</v>
      </c>
      <c r="AU2372" s="99">
        <v>273</v>
      </c>
      <c r="AV2372" s="103">
        <f t="shared" si="847"/>
        <v>13273</v>
      </c>
      <c r="AX2372" s="7" t="s">
        <v>1370</v>
      </c>
      <c r="BJ2372">
        <v>0</v>
      </c>
      <c r="BK2372">
        <v>0</v>
      </c>
    </row>
    <row r="2373" spans="1:63" hidden="1" outlineLevel="1">
      <c r="A2373" t="s">
        <v>1288</v>
      </c>
      <c r="B2373" t="s">
        <v>1248</v>
      </c>
      <c r="C2373" s="1">
        <f t="shared" si="839"/>
        <v>6812</v>
      </c>
      <c r="D2373" s="7">
        <f>IF(N2373&gt;0, RANK(N2373,(N2373:P2373,Q2373:AE2373)),0)</f>
        <v>2</v>
      </c>
      <c r="E2373" s="7">
        <f>IF(O2373&gt;0,RANK(O2373,(N2373:P2373,Q2373:AE2373)),0)</f>
        <v>1</v>
      </c>
      <c r="F2373" s="7">
        <f>IF(P2373&gt;0,RANK(P2373,(N2373:P2373,Q2373:AE2373)),0)</f>
        <v>0</v>
      </c>
      <c r="G2373" s="1">
        <f t="shared" si="840"/>
        <v>464</v>
      </c>
      <c r="H2373" s="2">
        <f t="shared" si="841"/>
        <v>6.8115091015854376E-2</v>
      </c>
      <c r="I2373" s="2"/>
      <c r="J2373" s="2">
        <f t="shared" si="842"/>
        <v>0.46594245449207283</v>
      </c>
      <c r="K2373" s="2">
        <f t="shared" si="842"/>
        <v>0.53405754550792717</v>
      </c>
      <c r="L2373" s="2">
        <f t="shared" si="842"/>
        <v>0</v>
      </c>
      <c r="M2373" s="2">
        <f t="shared" si="843"/>
        <v>0</v>
      </c>
      <c r="N2373" s="57">
        <v>3174</v>
      </c>
      <c r="O2373" s="57">
        <v>3638</v>
      </c>
      <c r="Q2373" s="134"/>
      <c r="R2373" s="134"/>
      <c r="S2373" s="134"/>
      <c r="T2373" s="134"/>
      <c r="AG2373" s="7">
        <f>IF(Q2373&gt;0,RANK(Q2373,(N2373:P2373,Q2373:AE2373)),0)</f>
        <v>0</v>
      </c>
      <c r="AH2373" s="7">
        <f>IF(R2373&gt;0,RANK(R2373,(N2373:P2373,Q2373:AE2373)),0)</f>
        <v>0</v>
      </c>
      <c r="AI2373" s="7">
        <f>IF(T2373&gt;0,RANK(T2373,(N2373:P2373,Q2373:AE2373)),0)</f>
        <v>0</v>
      </c>
      <c r="AJ2373" s="7">
        <f>IF(S2373&gt;0,RANK(S2373,(N2373:P2373,Q2373:AE2373)),0)</f>
        <v>0</v>
      </c>
      <c r="AK2373" s="2">
        <f t="shared" si="844"/>
        <v>0</v>
      </c>
      <c r="AL2373" s="2">
        <f t="shared" si="844"/>
        <v>0</v>
      </c>
      <c r="AM2373" s="2">
        <f t="shared" si="845"/>
        <v>0</v>
      </c>
      <c r="AN2373" s="2">
        <f t="shared" si="846"/>
        <v>0</v>
      </c>
      <c r="AP2373" t="s">
        <v>1288</v>
      </c>
      <c r="AQ2373" t="s">
        <v>1248</v>
      </c>
      <c r="AR2373">
        <v>2</v>
      </c>
      <c r="AT2373" s="97">
        <v>13</v>
      </c>
      <c r="AU2373" s="99">
        <v>275</v>
      </c>
      <c r="AV2373" s="103">
        <f t="shared" si="847"/>
        <v>13275</v>
      </c>
      <c r="AX2373" s="7" t="s">
        <v>1370</v>
      </c>
      <c r="BJ2373">
        <v>0</v>
      </c>
      <c r="BK2373">
        <v>0</v>
      </c>
    </row>
    <row r="2374" spans="1:63" hidden="1" outlineLevel="1">
      <c r="A2374" t="s">
        <v>2125</v>
      </c>
      <c r="B2374" t="s">
        <v>1248</v>
      </c>
      <c r="C2374" s="1">
        <f t="shared" si="839"/>
        <v>5352</v>
      </c>
      <c r="D2374" s="7">
        <f>IF(N2374&gt;0, RANK(N2374,(N2374:P2374,Q2374:AE2374)),0)</f>
        <v>1</v>
      </c>
      <c r="E2374" s="7">
        <f>IF(O2374&gt;0,RANK(O2374,(N2374:P2374,Q2374:AE2374)),0)</f>
        <v>2</v>
      </c>
      <c r="F2374" s="7">
        <f>IF(P2374&gt;0,RANK(P2374,(N2374:P2374,Q2374:AE2374)),0)</f>
        <v>0</v>
      </c>
      <c r="G2374" s="1">
        <f t="shared" si="840"/>
        <v>342</v>
      </c>
      <c r="H2374" s="2">
        <f t="shared" si="841"/>
        <v>6.3901345291479825E-2</v>
      </c>
      <c r="I2374" s="2"/>
      <c r="J2374" s="2">
        <f t="shared" si="842"/>
        <v>0.53195067264573992</v>
      </c>
      <c r="K2374" s="2">
        <f t="shared" si="842"/>
        <v>0.46804932735426008</v>
      </c>
      <c r="L2374" s="2">
        <f t="shared" si="842"/>
        <v>0</v>
      </c>
      <c r="M2374" s="2">
        <f t="shared" si="843"/>
        <v>0</v>
      </c>
      <c r="N2374" s="57">
        <v>2847</v>
      </c>
      <c r="O2374" s="57">
        <v>2505</v>
      </c>
      <c r="Q2374" s="134"/>
      <c r="R2374" s="134"/>
      <c r="S2374" s="134"/>
      <c r="T2374" s="134"/>
      <c r="AG2374" s="7">
        <f>IF(Q2374&gt;0,RANK(Q2374,(N2374:P2374,Q2374:AE2374)),0)</f>
        <v>0</v>
      </c>
      <c r="AH2374" s="7">
        <f>IF(R2374&gt;0,RANK(R2374,(N2374:P2374,Q2374:AE2374)),0)</f>
        <v>0</v>
      </c>
      <c r="AI2374" s="7">
        <f>IF(T2374&gt;0,RANK(T2374,(N2374:P2374,Q2374:AE2374)),0)</f>
        <v>0</v>
      </c>
      <c r="AJ2374" s="7">
        <f>IF(S2374&gt;0,RANK(S2374,(N2374:P2374,Q2374:AE2374)),0)</f>
        <v>0</v>
      </c>
      <c r="AK2374" s="2">
        <f t="shared" si="844"/>
        <v>0</v>
      </c>
      <c r="AL2374" s="2">
        <f t="shared" si="844"/>
        <v>0</v>
      </c>
      <c r="AM2374" s="2">
        <f t="shared" si="845"/>
        <v>0</v>
      </c>
      <c r="AN2374" s="2">
        <f t="shared" si="846"/>
        <v>0</v>
      </c>
      <c r="AP2374" t="s">
        <v>2125</v>
      </c>
      <c r="AQ2374" t="s">
        <v>1248</v>
      </c>
      <c r="AR2374">
        <v>2</v>
      </c>
      <c r="AT2374" s="97">
        <v>13</v>
      </c>
      <c r="AU2374" s="99">
        <v>277</v>
      </c>
      <c r="AV2374" s="103">
        <f t="shared" si="847"/>
        <v>13277</v>
      </c>
      <c r="AX2374" s="7" t="s">
        <v>1370</v>
      </c>
      <c r="BJ2374">
        <v>0</v>
      </c>
      <c r="BK2374">
        <v>0</v>
      </c>
    </row>
    <row r="2375" spans="1:63" hidden="1" outlineLevel="1">
      <c r="A2375" t="s">
        <v>1037</v>
      </c>
      <c r="B2375" t="s">
        <v>1248</v>
      </c>
      <c r="C2375" s="1">
        <f t="shared" si="839"/>
        <v>4156</v>
      </c>
      <c r="D2375" s="7">
        <f>IF(N2375&gt;0, RANK(N2375,(N2375:P2375,Q2375:AE2375)),0)</f>
        <v>2</v>
      </c>
      <c r="E2375" s="7">
        <f>IF(O2375&gt;0,RANK(O2375,(N2375:P2375,Q2375:AE2375)),0)</f>
        <v>1</v>
      </c>
      <c r="F2375" s="7">
        <f>IF(P2375&gt;0,RANK(P2375,(N2375:P2375,Q2375:AE2375)),0)</f>
        <v>0</v>
      </c>
      <c r="G2375" s="1">
        <f t="shared" si="840"/>
        <v>1314</v>
      </c>
      <c r="H2375" s="2">
        <f t="shared" si="841"/>
        <v>0.31616939364773822</v>
      </c>
      <c r="I2375" s="2"/>
      <c r="J2375" s="2">
        <f t="shared" si="842"/>
        <v>0.34191530317613089</v>
      </c>
      <c r="K2375" s="2">
        <f t="shared" si="842"/>
        <v>0.65808469682386905</v>
      </c>
      <c r="L2375" s="2">
        <f t="shared" si="842"/>
        <v>0</v>
      </c>
      <c r="M2375" s="2">
        <f t="shared" si="843"/>
        <v>1.1102230246251565E-16</v>
      </c>
      <c r="N2375" s="57">
        <v>1421</v>
      </c>
      <c r="O2375" s="57">
        <v>2735</v>
      </c>
      <c r="Q2375" s="134"/>
      <c r="R2375" s="134"/>
      <c r="S2375" s="134"/>
      <c r="T2375" s="134"/>
      <c r="AG2375" s="7">
        <f>IF(Q2375&gt;0,RANK(Q2375,(N2375:P2375,Q2375:AE2375)),0)</f>
        <v>0</v>
      </c>
      <c r="AH2375" s="7">
        <f>IF(R2375&gt;0,RANK(R2375,(N2375:P2375,Q2375:AE2375)),0)</f>
        <v>0</v>
      </c>
      <c r="AI2375" s="7">
        <f>IF(T2375&gt;0,RANK(T2375,(N2375:P2375,Q2375:AE2375)),0)</f>
        <v>0</v>
      </c>
      <c r="AJ2375" s="7">
        <f>IF(S2375&gt;0,RANK(S2375,(N2375:P2375,Q2375:AE2375)),0)</f>
        <v>0</v>
      </c>
      <c r="AK2375" s="2">
        <f t="shared" si="844"/>
        <v>0</v>
      </c>
      <c r="AL2375" s="2">
        <f t="shared" si="844"/>
        <v>0</v>
      </c>
      <c r="AM2375" s="2">
        <f t="shared" si="845"/>
        <v>0</v>
      </c>
      <c r="AN2375" s="2">
        <f t="shared" si="846"/>
        <v>0</v>
      </c>
      <c r="AP2375" t="s">
        <v>1037</v>
      </c>
      <c r="AQ2375" t="s">
        <v>1248</v>
      </c>
      <c r="AR2375">
        <v>3</v>
      </c>
      <c r="AT2375" s="97">
        <v>13</v>
      </c>
      <c r="AU2375" s="99">
        <v>279</v>
      </c>
      <c r="AV2375" s="103">
        <f t="shared" si="847"/>
        <v>13279</v>
      </c>
      <c r="AX2375" s="7" t="s">
        <v>1370</v>
      </c>
      <c r="BJ2375">
        <v>0</v>
      </c>
      <c r="BK2375">
        <v>0</v>
      </c>
    </row>
    <row r="2376" spans="1:63" hidden="1" outlineLevel="1">
      <c r="A2376" t="s">
        <v>784</v>
      </c>
      <c r="B2376" t="s">
        <v>1248</v>
      </c>
      <c r="C2376" s="1">
        <f t="shared" si="839"/>
        <v>1669</v>
      </c>
      <c r="D2376" s="7">
        <f>IF(N2376&gt;0, RANK(N2376,(N2376:P2376,Q2376:AE2376)),0)</f>
        <v>2</v>
      </c>
      <c r="E2376" s="7">
        <f>IF(O2376&gt;0,RANK(O2376,(N2376:P2376,Q2376:AE2376)),0)</f>
        <v>1</v>
      </c>
      <c r="F2376" s="7">
        <f>IF(P2376&gt;0,RANK(P2376,(N2376:P2376,Q2376:AE2376)),0)</f>
        <v>0</v>
      </c>
      <c r="G2376" s="1">
        <f t="shared" si="840"/>
        <v>97</v>
      </c>
      <c r="H2376" s="2">
        <f t="shared" si="841"/>
        <v>5.811863391252247E-2</v>
      </c>
      <c r="I2376" s="2"/>
      <c r="J2376" s="2">
        <f t="shared" si="842"/>
        <v>0.47094068304373876</v>
      </c>
      <c r="K2376" s="2">
        <f t="shared" si="842"/>
        <v>0.52905931695626118</v>
      </c>
      <c r="L2376" s="2">
        <f t="shared" si="842"/>
        <v>0</v>
      </c>
      <c r="M2376" s="2">
        <f t="shared" si="843"/>
        <v>0</v>
      </c>
      <c r="N2376" s="57">
        <v>786</v>
      </c>
      <c r="O2376" s="57">
        <v>883</v>
      </c>
      <c r="Q2376" s="134"/>
      <c r="R2376" s="134"/>
      <c r="S2376" s="134"/>
      <c r="T2376" s="134"/>
      <c r="AG2376" s="7">
        <f>IF(Q2376&gt;0,RANK(Q2376,(N2376:P2376,Q2376:AE2376)),0)</f>
        <v>0</v>
      </c>
      <c r="AH2376" s="7">
        <f>IF(R2376&gt;0,RANK(R2376,(N2376:P2376,Q2376:AE2376)),0)</f>
        <v>0</v>
      </c>
      <c r="AI2376" s="7">
        <f>IF(T2376&gt;0,RANK(T2376,(N2376:P2376,Q2376:AE2376)),0)</f>
        <v>0</v>
      </c>
      <c r="AJ2376" s="7">
        <f>IF(S2376&gt;0,RANK(S2376,(N2376:P2376,Q2376:AE2376)),0)</f>
        <v>0</v>
      </c>
      <c r="AK2376" s="2">
        <f t="shared" si="844"/>
        <v>0</v>
      </c>
      <c r="AL2376" s="2">
        <f t="shared" si="844"/>
        <v>0</v>
      </c>
      <c r="AM2376" s="2">
        <f t="shared" si="845"/>
        <v>0</v>
      </c>
      <c r="AN2376" s="2">
        <f t="shared" si="846"/>
        <v>0</v>
      </c>
      <c r="AP2376" t="s">
        <v>784</v>
      </c>
      <c r="AQ2376" t="s">
        <v>1248</v>
      </c>
      <c r="AR2376">
        <v>9</v>
      </c>
      <c r="AT2376" s="97">
        <v>13</v>
      </c>
      <c r="AU2376" s="99">
        <v>281</v>
      </c>
      <c r="AV2376" s="103">
        <f t="shared" si="847"/>
        <v>13281</v>
      </c>
      <c r="AX2376" s="7" t="s">
        <v>1370</v>
      </c>
      <c r="BJ2376">
        <v>0</v>
      </c>
      <c r="BK2376">
        <v>0</v>
      </c>
    </row>
    <row r="2377" spans="1:63" hidden="1" outlineLevel="1">
      <c r="A2377" t="s">
        <v>2145</v>
      </c>
      <c r="B2377" t="s">
        <v>1248</v>
      </c>
      <c r="C2377" s="1">
        <f t="shared" si="839"/>
        <v>1192</v>
      </c>
      <c r="D2377" s="7">
        <f>IF(N2377&gt;0, RANK(N2377,(N2377:P2377,Q2377:AE2377)),0)</f>
        <v>1</v>
      </c>
      <c r="E2377" s="7">
        <f>IF(O2377&gt;0,RANK(O2377,(N2377:P2377,Q2377:AE2377)),0)</f>
        <v>2</v>
      </c>
      <c r="F2377" s="7">
        <f>IF(P2377&gt;0,RANK(P2377,(N2377:P2377,Q2377:AE2377)),0)</f>
        <v>0</v>
      </c>
      <c r="G2377" s="1">
        <f t="shared" si="840"/>
        <v>208</v>
      </c>
      <c r="H2377" s="2">
        <f t="shared" si="841"/>
        <v>0.17449664429530201</v>
      </c>
      <c r="I2377" s="2"/>
      <c r="J2377" s="2">
        <f t="shared" si="842"/>
        <v>0.58724832214765099</v>
      </c>
      <c r="K2377" s="2">
        <f t="shared" si="842"/>
        <v>0.41275167785234901</v>
      </c>
      <c r="L2377" s="2">
        <f t="shared" si="842"/>
        <v>0</v>
      </c>
      <c r="M2377" s="2">
        <f t="shared" si="843"/>
        <v>0</v>
      </c>
      <c r="N2377" s="57">
        <v>700</v>
      </c>
      <c r="O2377" s="57">
        <v>492</v>
      </c>
      <c r="Q2377" s="134"/>
      <c r="R2377" s="134"/>
      <c r="S2377" s="134"/>
      <c r="T2377" s="134"/>
      <c r="AG2377" s="7">
        <f>IF(Q2377&gt;0,RANK(Q2377,(N2377:P2377,Q2377:AE2377)),0)</f>
        <v>0</v>
      </c>
      <c r="AH2377" s="7">
        <f>IF(R2377&gt;0,RANK(R2377,(N2377:P2377,Q2377:AE2377)),0)</f>
        <v>0</v>
      </c>
      <c r="AI2377" s="7">
        <f>IF(T2377&gt;0,RANK(T2377,(N2377:P2377,Q2377:AE2377)),0)</f>
        <v>0</v>
      </c>
      <c r="AJ2377" s="7">
        <f>IF(S2377&gt;0,RANK(S2377,(N2377:P2377,Q2377:AE2377)),0)</f>
        <v>0</v>
      </c>
      <c r="AK2377" s="2">
        <f t="shared" si="844"/>
        <v>0</v>
      </c>
      <c r="AL2377" s="2">
        <f t="shared" si="844"/>
        <v>0</v>
      </c>
      <c r="AM2377" s="2">
        <f t="shared" si="845"/>
        <v>0</v>
      </c>
      <c r="AN2377" s="2">
        <f t="shared" si="846"/>
        <v>0</v>
      </c>
      <c r="AP2377" t="s">
        <v>2145</v>
      </c>
      <c r="AQ2377" t="s">
        <v>1248</v>
      </c>
      <c r="AR2377">
        <v>3</v>
      </c>
      <c r="AT2377" s="97">
        <v>13</v>
      </c>
      <c r="AU2377" s="99">
        <v>283</v>
      </c>
      <c r="AV2377" s="103">
        <f t="shared" si="847"/>
        <v>13283</v>
      </c>
      <c r="AX2377" s="7" t="s">
        <v>1370</v>
      </c>
      <c r="BJ2377">
        <v>0</v>
      </c>
      <c r="BK2377">
        <v>0</v>
      </c>
    </row>
    <row r="2378" spans="1:63" hidden="1" outlineLevel="1">
      <c r="A2378" t="s">
        <v>885</v>
      </c>
      <c r="B2378" t="s">
        <v>1248</v>
      </c>
      <c r="C2378" s="1">
        <f t="shared" si="839"/>
        <v>8716</v>
      </c>
      <c r="D2378" s="7">
        <f>IF(N2378&gt;0, RANK(N2378,(N2378:P2378,Q2378:AE2378)),0)</f>
        <v>2</v>
      </c>
      <c r="E2378" s="7">
        <f>IF(O2378&gt;0,RANK(O2378,(N2378:P2378,Q2378:AE2378)),0)</f>
        <v>1</v>
      </c>
      <c r="F2378" s="7">
        <f>IF(P2378&gt;0,RANK(P2378,(N2378:P2378,Q2378:AE2378)),0)</f>
        <v>0</v>
      </c>
      <c r="G2378" s="1">
        <f t="shared" si="840"/>
        <v>1476</v>
      </c>
      <c r="H2378" s="2">
        <f t="shared" si="841"/>
        <v>0.16934373565855898</v>
      </c>
      <c r="I2378" s="2"/>
      <c r="J2378" s="2">
        <f t="shared" si="842"/>
        <v>0.41532813217072051</v>
      </c>
      <c r="K2378" s="2">
        <f t="shared" si="842"/>
        <v>0.58467186782927949</v>
      </c>
      <c r="L2378" s="2">
        <f t="shared" si="842"/>
        <v>0</v>
      </c>
      <c r="M2378" s="2">
        <f t="shared" si="843"/>
        <v>0</v>
      </c>
      <c r="N2378" s="57">
        <v>3620</v>
      </c>
      <c r="O2378" s="57">
        <v>5096</v>
      </c>
      <c r="Q2378" s="134"/>
      <c r="R2378" s="134"/>
      <c r="S2378" s="134"/>
      <c r="T2378" s="134"/>
      <c r="AG2378" s="7">
        <f>IF(Q2378&gt;0,RANK(Q2378,(N2378:P2378,Q2378:AE2378)),0)</f>
        <v>0</v>
      </c>
      <c r="AH2378" s="7">
        <f>IF(R2378&gt;0,RANK(R2378,(N2378:P2378,Q2378:AE2378)),0)</f>
        <v>0</v>
      </c>
      <c r="AI2378" s="7">
        <f>IF(T2378&gt;0,RANK(T2378,(N2378:P2378,Q2378:AE2378)),0)</f>
        <v>0</v>
      </c>
      <c r="AJ2378" s="7">
        <f>IF(S2378&gt;0,RANK(S2378,(N2378:P2378,Q2378:AE2378)),0)</f>
        <v>0</v>
      </c>
      <c r="AK2378" s="2">
        <f t="shared" si="844"/>
        <v>0</v>
      </c>
      <c r="AL2378" s="2">
        <f t="shared" si="844"/>
        <v>0</v>
      </c>
      <c r="AM2378" s="2">
        <f t="shared" si="845"/>
        <v>0</v>
      </c>
      <c r="AN2378" s="2">
        <f t="shared" si="846"/>
        <v>0</v>
      </c>
      <c r="AP2378" t="s">
        <v>885</v>
      </c>
      <c r="AQ2378" t="s">
        <v>1248</v>
      </c>
      <c r="AR2378">
        <v>0</v>
      </c>
      <c r="AT2378" s="97">
        <v>13</v>
      </c>
      <c r="AU2378" s="99">
        <v>285</v>
      </c>
      <c r="AV2378" s="103">
        <f t="shared" si="847"/>
        <v>13285</v>
      </c>
      <c r="AX2378" s="7" t="s">
        <v>1370</v>
      </c>
      <c r="BJ2378">
        <v>0</v>
      </c>
      <c r="BK2378">
        <v>0</v>
      </c>
    </row>
    <row r="2379" spans="1:63" hidden="1" outlineLevel="1">
      <c r="A2379" t="s">
        <v>2086</v>
      </c>
      <c r="B2379" t="s">
        <v>1248</v>
      </c>
      <c r="C2379" s="1">
        <f t="shared" si="839"/>
        <v>1427</v>
      </c>
      <c r="D2379" s="7">
        <f>IF(N2379&gt;0, RANK(N2379,(N2379:P2379,Q2379:AE2379)),0)</f>
        <v>1</v>
      </c>
      <c r="E2379" s="7">
        <f>IF(O2379&gt;0,RANK(O2379,(N2379:P2379,Q2379:AE2379)),0)</f>
        <v>2</v>
      </c>
      <c r="F2379" s="7">
        <f>IF(P2379&gt;0,RANK(P2379,(N2379:P2379,Q2379:AE2379)),0)</f>
        <v>0</v>
      </c>
      <c r="G2379" s="1">
        <f t="shared" si="840"/>
        <v>651</v>
      </c>
      <c r="H2379" s="2">
        <f t="shared" si="841"/>
        <v>0.45620182200420462</v>
      </c>
      <c r="I2379" s="2"/>
      <c r="J2379" s="2">
        <f t="shared" si="842"/>
        <v>0.72810091100210228</v>
      </c>
      <c r="K2379" s="2">
        <f t="shared" si="842"/>
        <v>0.27189908899789766</v>
      </c>
      <c r="L2379" s="2">
        <f t="shared" si="842"/>
        <v>0</v>
      </c>
      <c r="M2379" s="2">
        <f t="shared" si="843"/>
        <v>5.5511151231257827E-17</v>
      </c>
      <c r="N2379" s="57">
        <v>1039</v>
      </c>
      <c r="O2379" s="57">
        <v>388</v>
      </c>
      <c r="Q2379" s="134"/>
      <c r="R2379" s="134"/>
      <c r="S2379" s="134"/>
      <c r="T2379" s="134"/>
      <c r="AG2379" s="7">
        <f>IF(Q2379&gt;0,RANK(Q2379,(N2379:P2379,Q2379:AE2379)),0)</f>
        <v>0</v>
      </c>
      <c r="AH2379" s="7">
        <f>IF(R2379&gt;0,RANK(R2379,(N2379:P2379,Q2379:AE2379)),0)</f>
        <v>0</v>
      </c>
      <c r="AI2379" s="7">
        <f>IF(T2379&gt;0,RANK(T2379,(N2379:P2379,Q2379:AE2379)),0)</f>
        <v>0</v>
      </c>
      <c r="AJ2379" s="7">
        <f>IF(S2379&gt;0,RANK(S2379,(N2379:P2379,Q2379:AE2379)),0)</f>
        <v>0</v>
      </c>
      <c r="AK2379" s="2">
        <f t="shared" si="844"/>
        <v>0</v>
      </c>
      <c r="AL2379" s="2">
        <f t="shared" si="844"/>
        <v>0</v>
      </c>
      <c r="AM2379" s="2">
        <f t="shared" si="845"/>
        <v>0</v>
      </c>
      <c r="AN2379" s="2">
        <f t="shared" si="846"/>
        <v>0</v>
      </c>
      <c r="AP2379" t="s">
        <v>2086</v>
      </c>
      <c r="AQ2379" t="s">
        <v>1248</v>
      </c>
      <c r="AR2379">
        <v>2</v>
      </c>
      <c r="AT2379" s="97">
        <v>13</v>
      </c>
      <c r="AU2379" s="99">
        <v>287</v>
      </c>
      <c r="AV2379" s="103">
        <f t="shared" si="847"/>
        <v>13287</v>
      </c>
      <c r="AX2379" s="7" t="s">
        <v>1370</v>
      </c>
      <c r="BJ2379">
        <v>0</v>
      </c>
      <c r="BK2379">
        <v>0</v>
      </c>
    </row>
    <row r="2380" spans="1:63" hidden="1" outlineLevel="1">
      <c r="A2380" t="s">
        <v>1813</v>
      </c>
      <c r="B2380" t="s">
        <v>1248</v>
      </c>
      <c r="C2380" s="1">
        <f t="shared" si="839"/>
        <v>2020</v>
      </c>
      <c r="D2380" s="7">
        <f>IF(N2380&gt;0, RANK(N2380,(N2380:P2380,Q2380:AE2380)),0)</f>
        <v>1</v>
      </c>
      <c r="E2380" s="7">
        <f>IF(O2380&gt;0,RANK(O2380,(N2380:P2380,Q2380:AE2380)),0)</f>
        <v>2</v>
      </c>
      <c r="F2380" s="7">
        <f>IF(P2380&gt;0,RANK(P2380,(N2380:P2380,Q2380:AE2380)),0)</f>
        <v>0</v>
      </c>
      <c r="G2380" s="1">
        <f t="shared" si="840"/>
        <v>764</v>
      </c>
      <c r="H2380" s="2">
        <f t="shared" si="841"/>
        <v>0.37821782178217822</v>
      </c>
      <c r="I2380" s="2"/>
      <c r="J2380" s="2">
        <f t="shared" si="842"/>
        <v>0.68910891089108905</v>
      </c>
      <c r="K2380" s="2">
        <f t="shared" si="842"/>
        <v>0.31089108910891089</v>
      </c>
      <c r="L2380" s="2">
        <f t="shared" si="842"/>
        <v>0</v>
      </c>
      <c r="M2380" s="2">
        <f t="shared" si="843"/>
        <v>5.5511151231257827E-17</v>
      </c>
      <c r="N2380" s="57">
        <v>1392</v>
      </c>
      <c r="O2380" s="57">
        <v>628</v>
      </c>
      <c r="Q2380" s="134"/>
      <c r="R2380" s="134"/>
      <c r="S2380" s="134"/>
      <c r="T2380" s="134"/>
      <c r="AG2380" s="7">
        <f>IF(Q2380&gt;0,RANK(Q2380,(N2380:P2380,Q2380:AE2380)),0)</f>
        <v>0</v>
      </c>
      <c r="AH2380" s="7">
        <f>IF(R2380&gt;0,RANK(R2380,(N2380:P2380,Q2380:AE2380)),0)</f>
        <v>0</v>
      </c>
      <c r="AI2380" s="7">
        <f>IF(T2380&gt;0,RANK(T2380,(N2380:P2380,Q2380:AE2380)),0)</f>
        <v>0</v>
      </c>
      <c r="AJ2380" s="7">
        <f>IF(S2380&gt;0,RANK(S2380,(N2380:P2380,Q2380:AE2380)),0)</f>
        <v>0</v>
      </c>
      <c r="AK2380" s="2">
        <f t="shared" si="844"/>
        <v>0</v>
      </c>
      <c r="AL2380" s="2">
        <f t="shared" si="844"/>
        <v>0</v>
      </c>
      <c r="AM2380" s="2">
        <f t="shared" si="845"/>
        <v>0</v>
      </c>
      <c r="AN2380" s="2">
        <f t="shared" si="846"/>
        <v>0</v>
      </c>
      <c r="AP2380" t="s">
        <v>1813</v>
      </c>
      <c r="AQ2380" t="s">
        <v>1248</v>
      </c>
      <c r="AR2380">
        <v>3</v>
      </c>
      <c r="AT2380" s="97">
        <v>13</v>
      </c>
      <c r="AU2380" s="99">
        <v>289</v>
      </c>
      <c r="AV2380" s="103">
        <f t="shared" si="847"/>
        <v>13289</v>
      </c>
      <c r="AX2380" s="7" t="s">
        <v>1370</v>
      </c>
      <c r="BJ2380">
        <v>0</v>
      </c>
      <c r="BK2380">
        <v>0</v>
      </c>
    </row>
    <row r="2381" spans="1:63" hidden="1" outlineLevel="1">
      <c r="A2381" t="s">
        <v>762</v>
      </c>
      <c r="B2381" t="s">
        <v>1248</v>
      </c>
      <c r="C2381" s="1">
        <f t="shared" si="839"/>
        <v>2742</v>
      </c>
      <c r="D2381" s="7">
        <f>IF(N2381&gt;0, RANK(N2381,(N2381:P2381,Q2381:AE2381)),0)</f>
        <v>2</v>
      </c>
      <c r="E2381" s="7">
        <f>IF(O2381&gt;0,RANK(O2381,(N2381:P2381,Q2381:AE2381)),0)</f>
        <v>1</v>
      </c>
      <c r="F2381" s="7">
        <f>IF(P2381&gt;0,RANK(P2381,(N2381:P2381,Q2381:AE2381)),0)</f>
        <v>0</v>
      </c>
      <c r="G2381" s="1">
        <f t="shared" si="840"/>
        <v>202</v>
      </c>
      <c r="H2381" s="2">
        <f t="shared" si="841"/>
        <v>7.36688548504741E-2</v>
      </c>
      <c r="I2381" s="2"/>
      <c r="J2381" s="2">
        <f t="shared" si="842"/>
        <v>0.46316557257476293</v>
      </c>
      <c r="K2381" s="2">
        <f t="shared" si="842"/>
        <v>0.53683442742523702</v>
      </c>
      <c r="L2381" s="2">
        <f t="shared" si="842"/>
        <v>0</v>
      </c>
      <c r="M2381" s="2">
        <f t="shared" si="843"/>
        <v>0</v>
      </c>
      <c r="N2381" s="57">
        <v>1270</v>
      </c>
      <c r="O2381" s="57">
        <v>1472</v>
      </c>
      <c r="Q2381" s="134"/>
      <c r="R2381" s="134"/>
      <c r="S2381" s="134"/>
      <c r="T2381" s="134"/>
      <c r="AG2381" s="7">
        <f>IF(Q2381&gt;0,RANK(Q2381,(N2381:P2381,Q2381:AE2381)),0)</f>
        <v>0</v>
      </c>
      <c r="AH2381" s="7">
        <f>IF(R2381&gt;0,RANK(R2381,(N2381:P2381,Q2381:AE2381)),0)</f>
        <v>0</v>
      </c>
      <c r="AI2381" s="7">
        <f>IF(T2381&gt;0,RANK(T2381,(N2381:P2381,Q2381:AE2381)),0)</f>
        <v>0</v>
      </c>
      <c r="AJ2381" s="7">
        <f>IF(S2381&gt;0,RANK(S2381,(N2381:P2381,Q2381:AE2381)),0)</f>
        <v>0</v>
      </c>
      <c r="AK2381" s="2">
        <f t="shared" si="844"/>
        <v>0</v>
      </c>
      <c r="AL2381" s="2">
        <f t="shared" si="844"/>
        <v>0</v>
      </c>
      <c r="AM2381" s="2">
        <f t="shared" si="845"/>
        <v>0</v>
      </c>
      <c r="AN2381" s="2">
        <f t="shared" si="846"/>
        <v>0</v>
      </c>
      <c r="AP2381" t="s">
        <v>762</v>
      </c>
      <c r="AQ2381" t="s">
        <v>1248</v>
      </c>
      <c r="AR2381">
        <v>9</v>
      </c>
      <c r="AT2381" s="97">
        <v>13</v>
      </c>
      <c r="AU2381" s="99">
        <v>291</v>
      </c>
      <c r="AV2381" s="103">
        <f t="shared" si="847"/>
        <v>13291</v>
      </c>
      <c r="AX2381" s="7" t="s">
        <v>1370</v>
      </c>
      <c r="BJ2381">
        <v>0</v>
      </c>
      <c r="BK2381">
        <v>0</v>
      </c>
    </row>
    <row r="2382" spans="1:63" hidden="1" outlineLevel="1">
      <c r="A2382" t="s">
        <v>1640</v>
      </c>
      <c r="B2382" t="s">
        <v>1248</v>
      </c>
      <c r="C2382" s="1">
        <f t="shared" si="839"/>
        <v>4309</v>
      </c>
      <c r="D2382" s="7">
        <f>IF(N2382&gt;0, RANK(N2382,(N2382:P2382,Q2382:AE2382)),0)</f>
        <v>2</v>
      </c>
      <c r="E2382" s="7">
        <f>IF(O2382&gt;0,RANK(O2382,(N2382:P2382,Q2382:AE2382)),0)</f>
        <v>1</v>
      </c>
      <c r="F2382" s="7">
        <f>IF(P2382&gt;0,RANK(P2382,(N2382:P2382,Q2382:AE2382)),0)</f>
        <v>0</v>
      </c>
      <c r="G2382" s="1">
        <f t="shared" si="840"/>
        <v>71</v>
      </c>
      <c r="H2382" s="2">
        <f t="shared" si="841"/>
        <v>1.6477140867950799E-2</v>
      </c>
      <c r="I2382" s="2"/>
      <c r="J2382" s="2">
        <f t="shared" si="842"/>
        <v>0.49176142956602459</v>
      </c>
      <c r="K2382" s="2">
        <f t="shared" si="842"/>
        <v>0.50823857043397536</v>
      </c>
      <c r="L2382" s="2">
        <f t="shared" si="842"/>
        <v>0</v>
      </c>
      <c r="M2382" s="2">
        <f t="shared" si="843"/>
        <v>0</v>
      </c>
      <c r="N2382" s="57">
        <v>2119</v>
      </c>
      <c r="O2382" s="57">
        <v>2190</v>
      </c>
      <c r="Q2382" s="134"/>
      <c r="R2382" s="134"/>
      <c r="S2382" s="134"/>
      <c r="T2382" s="134"/>
      <c r="AG2382" s="7">
        <f>IF(Q2382&gt;0,RANK(Q2382,(N2382:P2382,Q2382:AE2382)),0)</f>
        <v>0</v>
      </c>
      <c r="AH2382" s="7">
        <f>IF(R2382&gt;0,RANK(R2382,(N2382:P2382,Q2382:AE2382)),0)</f>
        <v>0</v>
      </c>
      <c r="AI2382" s="7">
        <f>IF(T2382&gt;0,RANK(T2382,(N2382:P2382,Q2382:AE2382)),0)</f>
        <v>0</v>
      </c>
      <c r="AJ2382" s="7">
        <f>IF(S2382&gt;0,RANK(S2382,(N2382:P2382,Q2382:AE2382)),0)</f>
        <v>0</v>
      </c>
      <c r="AK2382" s="2">
        <f t="shared" si="844"/>
        <v>0</v>
      </c>
      <c r="AL2382" s="2">
        <f t="shared" si="844"/>
        <v>0</v>
      </c>
      <c r="AM2382" s="2">
        <f t="shared" si="845"/>
        <v>0</v>
      </c>
      <c r="AN2382" s="2">
        <f t="shared" si="846"/>
        <v>0</v>
      </c>
      <c r="AP2382" t="s">
        <v>1640</v>
      </c>
      <c r="AQ2382" t="s">
        <v>1248</v>
      </c>
      <c r="AR2382">
        <v>0</v>
      </c>
      <c r="AT2382" s="97">
        <v>13</v>
      </c>
      <c r="AU2382" s="99">
        <v>293</v>
      </c>
      <c r="AV2382" s="103">
        <f t="shared" si="847"/>
        <v>13293</v>
      </c>
      <c r="AX2382" s="7" t="s">
        <v>1370</v>
      </c>
      <c r="BJ2382">
        <v>0</v>
      </c>
      <c r="BK2382">
        <v>0</v>
      </c>
    </row>
    <row r="2383" spans="1:63" hidden="1" outlineLevel="1">
      <c r="A2383" t="s">
        <v>267</v>
      </c>
      <c r="B2383" t="s">
        <v>1248</v>
      </c>
      <c r="C2383" s="1">
        <f t="shared" si="839"/>
        <v>9395</v>
      </c>
      <c r="D2383" s="7">
        <f>IF(N2383&gt;0, RANK(N2383,(N2383:P2383,Q2383:AE2383)),0)</f>
        <v>2</v>
      </c>
      <c r="E2383" s="7">
        <f>IF(O2383&gt;0,RANK(O2383,(N2383:P2383,Q2383:AE2383)),0)</f>
        <v>1</v>
      </c>
      <c r="F2383" s="7">
        <f>IF(P2383&gt;0,RANK(P2383,(N2383:P2383,Q2383:AE2383)),0)</f>
        <v>0</v>
      </c>
      <c r="G2383" s="1">
        <f t="shared" si="840"/>
        <v>3783</v>
      </c>
      <c r="H2383" s="2">
        <f t="shared" si="841"/>
        <v>0.40266098988823845</v>
      </c>
      <c r="I2383" s="2"/>
      <c r="J2383" s="2">
        <f t="shared" si="842"/>
        <v>0.2986695050558808</v>
      </c>
      <c r="K2383" s="2">
        <f t="shared" si="842"/>
        <v>0.70133049494411925</v>
      </c>
      <c r="L2383" s="2">
        <f t="shared" si="842"/>
        <v>0</v>
      </c>
      <c r="M2383" s="2">
        <f t="shared" si="843"/>
        <v>0</v>
      </c>
      <c r="N2383" s="57">
        <v>2806</v>
      </c>
      <c r="O2383" s="57">
        <v>6589</v>
      </c>
      <c r="Q2383" s="134"/>
      <c r="R2383" s="134"/>
      <c r="S2383" s="134"/>
      <c r="T2383" s="134"/>
      <c r="AG2383" s="7">
        <f>IF(Q2383&gt;0,RANK(Q2383,(N2383:P2383,Q2383:AE2383)),0)</f>
        <v>0</v>
      </c>
      <c r="AH2383" s="7">
        <f>IF(R2383&gt;0,RANK(R2383,(N2383:P2383,Q2383:AE2383)),0)</f>
        <v>0</v>
      </c>
      <c r="AI2383" s="7">
        <f>IF(T2383&gt;0,RANK(T2383,(N2383:P2383,Q2383:AE2383)),0)</f>
        <v>0</v>
      </c>
      <c r="AJ2383" s="7">
        <f>IF(S2383&gt;0,RANK(S2383,(N2383:P2383,Q2383:AE2383)),0)</f>
        <v>0</v>
      </c>
      <c r="AK2383" s="2">
        <f t="shared" si="844"/>
        <v>0</v>
      </c>
      <c r="AL2383" s="2">
        <f t="shared" si="844"/>
        <v>0</v>
      </c>
      <c r="AM2383" s="2">
        <f t="shared" si="845"/>
        <v>0</v>
      </c>
      <c r="AN2383" s="2">
        <f t="shared" si="846"/>
        <v>0</v>
      </c>
      <c r="AP2383" t="s">
        <v>267</v>
      </c>
      <c r="AQ2383" t="s">
        <v>1248</v>
      </c>
      <c r="AR2383">
        <v>10</v>
      </c>
      <c r="AT2383" s="97">
        <v>13</v>
      </c>
      <c r="AU2383" s="99">
        <v>295</v>
      </c>
      <c r="AV2383" s="103">
        <f t="shared" si="847"/>
        <v>13295</v>
      </c>
      <c r="AX2383" s="7" t="s">
        <v>1370</v>
      </c>
      <c r="BJ2383">
        <v>0</v>
      </c>
      <c r="BK2383">
        <v>0</v>
      </c>
    </row>
    <row r="2384" spans="1:63" hidden="1" outlineLevel="1">
      <c r="A2384" t="s">
        <v>2039</v>
      </c>
      <c r="B2384" t="s">
        <v>1248</v>
      </c>
      <c r="C2384" s="1">
        <f t="shared" si="839"/>
        <v>6785</v>
      </c>
      <c r="D2384" s="7">
        <f>IF(N2384&gt;0, RANK(N2384,(N2384:P2384,Q2384:AE2384)),0)</f>
        <v>2</v>
      </c>
      <c r="E2384" s="7">
        <f>IF(O2384&gt;0,RANK(O2384,(N2384:P2384,Q2384:AE2384)),0)</f>
        <v>1</v>
      </c>
      <c r="F2384" s="7">
        <f>IF(P2384&gt;0,RANK(P2384,(N2384:P2384,Q2384:AE2384)),0)</f>
        <v>0</v>
      </c>
      <c r="G2384" s="1">
        <f t="shared" si="840"/>
        <v>211</v>
      </c>
      <c r="H2384" s="2">
        <f t="shared" si="841"/>
        <v>3.1098010316875462E-2</v>
      </c>
      <c r="I2384" s="2"/>
      <c r="J2384" s="2">
        <f t="shared" si="842"/>
        <v>0.48445099484156229</v>
      </c>
      <c r="K2384" s="2">
        <f t="shared" si="842"/>
        <v>0.51554900515843771</v>
      </c>
      <c r="L2384" s="2">
        <f t="shared" si="842"/>
        <v>0</v>
      </c>
      <c r="M2384" s="2">
        <f t="shared" si="843"/>
        <v>0</v>
      </c>
      <c r="N2384" s="57">
        <v>3287</v>
      </c>
      <c r="O2384" s="57">
        <v>3498</v>
      </c>
      <c r="Q2384" s="134"/>
      <c r="R2384" s="134"/>
      <c r="S2384" s="134"/>
      <c r="T2384" s="134"/>
      <c r="AG2384" s="7">
        <f>IF(Q2384&gt;0,RANK(Q2384,(N2384:P2384,Q2384:AE2384)),0)</f>
        <v>0</v>
      </c>
      <c r="AH2384" s="7">
        <f>IF(R2384&gt;0,RANK(R2384,(N2384:P2384,Q2384:AE2384)),0)</f>
        <v>0</v>
      </c>
      <c r="AI2384" s="7">
        <f>IF(T2384&gt;0,RANK(T2384,(N2384:P2384,Q2384:AE2384)),0)</f>
        <v>0</v>
      </c>
      <c r="AJ2384" s="7">
        <f>IF(S2384&gt;0,RANK(S2384,(N2384:P2384,Q2384:AE2384)),0)</f>
        <v>0</v>
      </c>
      <c r="AK2384" s="2">
        <f t="shared" si="844"/>
        <v>0</v>
      </c>
      <c r="AL2384" s="2">
        <f t="shared" si="844"/>
        <v>0</v>
      </c>
      <c r="AM2384" s="2">
        <f t="shared" si="845"/>
        <v>0</v>
      </c>
      <c r="AN2384" s="2">
        <f t="shared" si="846"/>
        <v>0</v>
      </c>
      <c r="AP2384" t="s">
        <v>2039</v>
      </c>
      <c r="AQ2384" t="s">
        <v>1248</v>
      </c>
      <c r="AR2384">
        <v>0</v>
      </c>
      <c r="AT2384" s="97">
        <v>13</v>
      </c>
      <c r="AU2384" s="99">
        <v>297</v>
      </c>
      <c r="AV2384" s="103">
        <f t="shared" si="847"/>
        <v>13297</v>
      </c>
      <c r="AX2384" s="7" t="s">
        <v>1370</v>
      </c>
      <c r="BJ2384">
        <v>0</v>
      </c>
      <c r="BK2384">
        <v>0</v>
      </c>
    </row>
    <row r="2385" spans="1:63" hidden="1" outlineLevel="1">
      <c r="A2385" t="s">
        <v>1434</v>
      </c>
      <c r="B2385" t="s">
        <v>1248</v>
      </c>
      <c r="C2385" s="1">
        <f t="shared" si="839"/>
        <v>5827</v>
      </c>
      <c r="D2385" s="7">
        <f>IF(N2385&gt;0, RANK(N2385,(N2385:P2385,Q2385:AE2385)),0)</f>
        <v>2</v>
      </c>
      <c r="E2385" s="7">
        <f>IF(O2385&gt;0,RANK(O2385,(N2385:P2385,Q2385:AE2385)),0)</f>
        <v>1</v>
      </c>
      <c r="F2385" s="7">
        <f>IF(P2385&gt;0,RANK(P2385,(N2385:P2385,Q2385:AE2385)),0)</f>
        <v>0</v>
      </c>
      <c r="G2385" s="1">
        <f t="shared" si="840"/>
        <v>145</v>
      </c>
      <c r="H2385" s="2">
        <f t="shared" si="841"/>
        <v>2.4884159945083233E-2</v>
      </c>
      <c r="I2385" s="2"/>
      <c r="J2385" s="2">
        <f t="shared" si="842"/>
        <v>0.4875579200274584</v>
      </c>
      <c r="K2385" s="2">
        <f t="shared" si="842"/>
        <v>0.51244207997254165</v>
      </c>
      <c r="L2385" s="2">
        <f t="shared" si="842"/>
        <v>0</v>
      </c>
      <c r="M2385" s="2">
        <f t="shared" si="843"/>
        <v>-1.1102230246251565E-16</v>
      </c>
      <c r="N2385" s="57">
        <v>2841</v>
      </c>
      <c r="O2385" s="57">
        <v>2986</v>
      </c>
      <c r="Q2385" s="134"/>
      <c r="R2385" s="134"/>
      <c r="S2385" s="134"/>
      <c r="T2385" s="134"/>
      <c r="AG2385" s="7">
        <f>IF(Q2385&gt;0,RANK(Q2385,(N2385:P2385,Q2385:AE2385)),0)</f>
        <v>0</v>
      </c>
      <c r="AH2385" s="7">
        <f>IF(R2385&gt;0,RANK(R2385,(N2385:P2385,Q2385:AE2385)),0)</f>
        <v>0</v>
      </c>
      <c r="AI2385" s="7">
        <f>IF(T2385&gt;0,RANK(T2385,(N2385:P2385,Q2385:AE2385)),0)</f>
        <v>0</v>
      </c>
      <c r="AJ2385" s="7">
        <f>IF(S2385&gt;0,RANK(S2385,(N2385:P2385,Q2385:AE2385)),0)</f>
        <v>0</v>
      </c>
      <c r="AK2385" s="2">
        <f t="shared" si="844"/>
        <v>0</v>
      </c>
      <c r="AL2385" s="2">
        <f t="shared" si="844"/>
        <v>0</v>
      </c>
      <c r="AM2385" s="2">
        <f t="shared" si="845"/>
        <v>0</v>
      </c>
      <c r="AN2385" s="2">
        <f t="shared" si="846"/>
        <v>0</v>
      </c>
      <c r="AP2385" t="s">
        <v>1434</v>
      </c>
      <c r="AQ2385" t="s">
        <v>1248</v>
      </c>
      <c r="AR2385">
        <v>1</v>
      </c>
      <c r="AT2385" s="97">
        <v>13</v>
      </c>
      <c r="AU2385" s="99">
        <v>299</v>
      </c>
      <c r="AV2385" s="103">
        <f t="shared" si="847"/>
        <v>13299</v>
      </c>
      <c r="AX2385" s="7" t="s">
        <v>1370</v>
      </c>
      <c r="BJ2385">
        <v>0</v>
      </c>
      <c r="BK2385">
        <v>0</v>
      </c>
    </row>
    <row r="2386" spans="1:63" hidden="1" outlineLevel="1">
      <c r="A2386" t="s">
        <v>1881</v>
      </c>
      <c r="B2386" t="s">
        <v>1248</v>
      </c>
      <c r="C2386" s="1">
        <f t="shared" si="839"/>
        <v>1281</v>
      </c>
      <c r="D2386" s="7">
        <f>IF(N2386&gt;0, RANK(N2386,(N2386:P2386,Q2386:AE2386)),0)</f>
        <v>1</v>
      </c>
      <c r="E2386" s="7">
        <f>IF(O2386&gt;0,RANK(O2386,(N2386:P2386,Q2386:AE2386)),0)</f>
        <v>2</v>
      </c>
      <c r="F2386" s="7">
        <f>IF(P2386&gt;0,RANK(P2386,(N2386:P2386,Q2386:AE2386)),0)</f>
        <v>0</v>
      </c>
      <c r="G2386" s="1">
        <f t="shared" si="840"/>
        <v>63</v>
      </c>
      <c r="H2386" s="2">
        <f t="shared" si="841"/>
        <v>4.9180327868852458E-2</v>
      </c>
      <c r="I2386" s="2"/>
      <c r="J2386" s="2">
        <f t="shared" si="842"/>
        <v>0.52459016393442626</v>
      </c>
      <c r="K2386" s="2">
        <f t="shared" si="842"/>
        <v>0.47540983606557374</v>
      </c>
      <c r="L2386" s="2">
        <f t="shared" si="842"/>
        <v>0</v>
      </c>
      <c r="M2386" s="2">
        <f t="shared" si="843"/>
        <v>0</v>
      </c>
      <c r="N2386" s="57">
        <v>672</v>
      </c>
      <c r="O2386" s="57">
        <v>609</v>
      </c>
      <c r="Q2386" s="134"/>
      <c r="R2386" s="134"/>
      <c r="S2386" s="134"/>
      <c r="T2386" s="134"/>
      <c r="AG2386" s="7">
        <f>IF(Q2386&gt;0,RANK(Q2386,(N2386:P2386,Q2386:AE2386)),0)</f>
        <v>0</v>
      </c>
      <c r="AH2386" s="7">
        <f>IF(R2386&gt;0,RANK(R2386,(N2386:P2386,Q2386:AE2386)),0)</f>
        <v>0</v>
      </c>
      <c r="AI2386" s="7">
        <f>IF(T2386&gt;0,RANK(T2386,(N2386:P2386,Q2386:AE2386)),0)</f>
        <v>0</v>
      </c>
      <c r="AJ2386" s="7">
        <f>IF(S2386&gt;0,RANK(S2386,(N2386:P2386,Q2386:AE2386)),0)</f>
        <v>0</v>
      </c>
      <c r="AK2386" s="2">
        <f t="shared" si="844"/>
        <v>0</v>
      </c>
      <c r="AL2386" s="2">
        <f t="shared" si="844"/>
        <v>0</v>
      </c>
      <c r="AM2386" s="2">
        <f t="shared" si="845"/>
        <v>0</v>
      </c>
      <c r="AN2386" s="2">
        <f t="shared" si="846"/>
        <v>0</v>
      </c>
      <c r="AP2386" t="s">
        <v>1881</v>
      </c>
      <c r="AQ2386" t="s">
        <v>1248</v>
      </c>
      <c r="AR2386">
        <v>12</v>
      </c>
      <c r="AT2386" s="97">
        <v>13</v>
      </c>
      <c r="AU2386" s="99">
        <v>301</v>
      </c>
      <c r="AV2386" s="103">
        <f t="shared" si="847"/>
        <v>13301</v>
      </c>
      <c r="AX2386" s="7" t="s">
        <v>1370</v>
      </c>
      <c r="BJ2386">
        <v>0</v>
      </c>
      <c r="BK2386">
        <v>0</v>
      </c>
    </row>
    <row r="2387" spans="1:63" hidden="1" outlineLevel="1">
      <c r="A2387" t="s">
        <v>2040</v>
      </c>
      <c r="B2387" t="s">
        <v>1248</v>
      </c>
      <c r="C2387" s="1">
        <f t="shared" si="839"/>
        <v>3827</v>
      </c>
      <c r="D2387" s="7">
        <f>IF(N2387&gt;0, RANK(N2387,(N2387:P2387,Q2387:AE2387)),0)</f>
        <v>1</v>
      </c>
      <c r="E2387" s="7">
        <f>IF(O2387&gt;0,RANK(O2387,(N2387:P2387,Q2387:AE2387)),0)</f>
        <v>2</v>
      </c>
      <c r="F2387" s="7">
        <f>IF(P2387&gt;0,RANK(P2387,(N2387:P2387,Q2387:AE2387)),0)</f>
        <v>0</v>
      </c>
      <c r="G2387" s="1">
        <f t="shared" si="840"/>
        <v>651</v>
      </c>
      <c r="H2387" s="2">
        <f t="shared" si="841"/>
        <v>0.17010713352495427</v>
      </c>
      <c r="I2387" s="2"/>
      <c r="J2387" s="2">
        <f t="shared" si="842"/>
        <v>0.58505356676247711</v>
      </c>
      <c r="K2387" s="2">
        <f t="shared" si="842"/>
        <v>0.41494643323752284</v>
      </c>
      <c r="L2387" s="2">
        <f t="shared" si="842"/>
        <v>0</v>
      </c>
      <c r="M2387" s="2">
        <f t="shared" si="843"/>
        <v>5.5511151231257827E-17</v>
      </c>
      <c r="N2387" s="57">
        <v>2239</v>
      </c>
      <c r="O2387" s="57">
        <v>1588</v>
      </c>
      <c r="Q2387" s="134"/>
      <c r="R2387" s="134"/>
      <c r="S2387" s="134"/>
      <c r="T2387" s="134"/>
      <c r="AG2387" s="7">
        <f>IF(Q2387&gt;0,RANK(Q2387,(N2387:P2387,Q2387:AE2387)),0)</f>
        <v>0</v>
      </c>
      <c r="AH2387" s="7">
        <f>IF(R2387&gt;0,RANK(R2387,(N2387:P2387,Q2387:AE2387)),0)</f>
        <v>0</v>
      </c>
      <c r="AI2387" s="7">
        <f>IF(T2387&gt;0,RANK(T2387,(N2387:P2387,Q2387:AE2387)),0)</f>
        <v>0</v>
      </c>
      <c r="AJ2387" s="7">
        <f>IF(S2387&gt;0,RANK(S2387,(N2387:P2387,Q2387:AE2387)),0)</f>
        <v>0</v>
      </c>
      <c r="AK2387" s="2">
        <f t="shared" si="844"/>
        <v>0</v>
      </c>
      <c r="AL2387" s="2">
        <f t="shared" si="844"/>
        <v>0</v>
      </c>
      <c r="AM2387" s="2">
        <f t="shared" si="845"/>
        <v>0</v>
      </c>
      <c r="AN2387" s="2">
        <f t="shared" si="846"/>
        <v>0</v>
      </c>
      <c r="AP2387" t="s">
        <v>2040</v>
      </c>
      <c r="AQ2387" t="s">
        <v>1248</v>
      </c>
      <c r="AR2387">
        <v>3</v>
      </c>
      <c r="AT2387" s="97">
        <v>13</v>
      </c>
      <c r="AU2387" s="99">
        <v>303</v>
      </c>
      <c r="AV2387" s="103">
        <f t="shared" si="847"/>
        <v>13303</v>
      </c>
      <c r="AX2387" s="7" t="s">
        <v>1370</v>
      </c>
      <c r="BJ2387">
        <v>0</v>
      </c>
      <c r="BK2387">
        <v>0</v>
      </c>
    </row>
    <row r="2388" spans="1:63" hidden="1" outlineLevel="1">
      <c r="A2388" t="s">
        <v>1882</v>
      </c>
      <c r="B2388" t="s">
        <v>1248</v>
      </c>
      <c r="C2388" s="1">
        <f t="shared" si="839"/>
        <v>4042</v>
      </c>
      <c r="D2388" s="7">
        <f>IF(N2388&gt;0, RANK(N2388,(N2388:P2388,Q2388:AE2388)),0)</f>
        <v>2</v>
      </c>
      <c r="E2388" s="7">
        <f>IF(O2388&gt;0,RANK(O2388,(N2388:P2388,Q2388:AE2388)),0)</f>
        <v>1</v>
      </c>
      <c r="F2388" s="7">
        <f>IF(P2388&gt;0,RANK(P2388,(N2388:P2388,Q2388:AE2388)),0)</f>
        <v>0</v>
      </c>
      <c r="G2388" s="1">
        <f t="shared" si="840"/>
        <v>122</v>
      </c>
      <c r="H2388" s="2">
        <f t="shared" si="841"/>
        <v>3.0183077684314694E-2</v>
      </c>
      <c r="I2388" s="2"/>
      <c r="J2388" s="2">
        <f t="shared" si="842"/>
        <v>0.48490846115784264</v>
      </c>
      <c r="K2388" s="2">
        <f t="shared" si="842"/>
        <v>0.5150915388421573</v>
      </c>
      <c r="L2388" s="2">
        <f t="shared" si="842"/>
        <v>0</v>
      </c>
      <c r="M2388" s="2">
        <f t="shared" si="843"/>
        <v>0</v>
      </c>
      <c r="N2388" s="57">
        <v>1960</v>
      </c>
      <c r="O2388" s="57">
        <v>2082</v>
      </c>
      <c r="Q2388" s="134"/>
      <c r="R2388" s="134"/>
      <c r="S2388" s="134"/>
      <c r="T2388" s="134"/>
      <c r="AG2388" s="7">
        <f>IF(Q2388&gt;0,RANK(Q2388,(N2388:P2388,Q2388:AE2388)),0)</f>
        <v>0</v>
      </c>
      <c r="AH2388" s="7">
        <f>IF(R2388&gt;0,RANK(R2388,(N2388:P2388,Q2388:AE2388)),0)</f>
        <v>0</v>
      </c>
      <c r="AI2388" s="7">
        <f>IF(T2388&gt;0,RANK(T2388,(N2388:P2388,Q2388:AE2388)),0)</f>
        <v>0</v>
      </c>
      <c r="AJ2388" s="7">
        <f>IF(S2388&gt;0,RANK(S2388,(N2388:P2388,Q2388:AE2388)),0)</f>
        <v>0</v>
      </c>
      <c r="AK2388" s="2">
        <f t="shared" si="844"/>
        <v>0</v>
      </c>
      <c r="AL2388" s="2">
        <f t="shared" si="844"/>
        <v>0</v>
      </c>
      <c r="AM2388" s="2">
        <f t="shared" si="845"/>
        <v>0</v>
      </c>
      <c r="AN2388" s="2">
        <f t="shared" si="846"/>
        <v>0</v>
      </c>
      <c r="AP2388" t="s">
        <v>1882</v>
      </c>
      <c r="AQ2388" t="s">
        <v>1248</v>
      </c>
      <c r="AR2388">
        <v>1</v>
      </c>
      <c r="AT2388" s="97">
        <v>13</v>
      </c>
      <c r="AU2388" s="99">
        <v>305</v>
      </c>
      <c r="AV2388" s="103">
        <f t="shared" si="847"/>
        <v>13305</v>
      </c>
      <c r="AX2388" s="7" t="s">
        <v>1370</v>
      </c>
      <c r="BJ2388">
        <v>0</v>
      </c>
      <c r="BK2388">
        <v>0</v>
      </c>
    </row>
    <row r="2389" spans="1:63" hidden="1" outlineLevel="1">
      <c r="A2389" t="s">
        <v>1748</v>
      </c>
      <c r="B2389" t="s">
        <v>1248</v>
      </c>
      <c r="C2389" s="1">
        <f t="shared" si="839"/>
        <v>471</v>
      </c>
      <c r="D2389" s="7">
        <f>IF(N2389&gt;0, RANK(N2389,(N2389:P2389,Q2389:AE2389)),0)</f>
        <v>1</v>
      </c>
      <c r="E2389" s="7">
        <f>IF(O2389&gt;0,RANK(O2389,(N2389:P2389,Q2389:AE2389)),0)</f>
        <v>2</v>
      </c>
      <c r="F2389" s="7">
        <f>IF(P2389&gt;0,RANK(P2389,(N2389:P2389,Q2389:AE2389)),0)</f>
        <v>0</v>
      </c>
      <c r="G2389" s="1">
        <f t="shared" si="840"/>
        <v>221</v>
      </c>
      <c r="H2389" s="2">
        <f t="shared" si="841"/>
        <v>0.46921443736730362</v>
      </c>
      <c r="I2389" s="2"/>
      <c r="J2389" s="2">
        <f t="shared" si="842"/>
        <v>0.73460721868365175</v>
      </c>
      <c r="K2389" s="2">
        <f t="shared" si="842"/>
        <v>0.26539278131634819</v>
      </c>
      <c r="L2389" s="2">
        <f t="shared" si="842"/>
        <v>0</v>
      </c>
      <c r="M2389" s="2">
        <f t="shared" si="843"/>
        <v>5.5511151231257827E-17</v>
      </c>
      <c r="N2389" s="57">
        <v>346</v>
      </c>
      <c r="O2389" s="57">
        <v>125</v>
      </c>
      <c r="Q2389" s="134"/>
      <c r="R2389" s="134"/>
      <c r="S2389" s="134"/>
      <c r="T2389" s="134"/>
      <c r="AG2389" s="7">
        <f>IF(Q2389&gt;0,RANK(Q2389,(N2389:P2389,Q2389:AE2389)),0)</f>
        <v>0</v>
      </c>
      <c r="AH2389" s="7">
        <f>IF(R2389&gt;0,RANK(R2389,(N2389:P2389,Q2389:AE2389)),0)</f>
        <v>0</v>
      </c>
      <c r="AI2389" s="7">
        <f>IF(T2389&gt;0,RANK(T2389,(N2389:P2389,Q2389:AE2389)),0)</f>
        <v>0</v>
      </c>
      <c r="AJ2389" s="7">
        <f>IF(S2389&gt;0,RANK(S2389,(N2389:P2389,Q2389:AE2389)),0)</f>
        <v>0</v>
      </c>
      <c r="AK2389" s="2">
        <f t="shared" si="844"/>
        <v>0</v>
      </c>
      <c r="AL2389" s="2">
        <f t="shared" si="844"/>
        <v>0</v>
      </c>
      <c r="AM2389" s="2">
        <f t="shared" si="845"/>
        <v>0</v>
      </c>
      <c r="AN2389" s="2">
        <f t="shared" si="846"/>
        <v>0</v>
      </c>
      <c r="AP2389" t="s">
        <v>1748</v>
      </c>
      <c r="AQ2389" t="s">
        <v>1248</v>
      </c>
      <c r="AR2389">
        <v>2</v>
      </c>
      <c r="AT2389" s="97">
        <v>13</v>
      </c>
      <c r="AU2389" s="99">
        <v>307</v>
      </c>
      <c r="AV2389" s="103">
        <f t="shared" si="847"/>
        <v>13307</v>
      </c>
      <c r="AX2389" s="7" t="s">
        <v>1370</v>
      </c>
      <c r="BJ2389">
        <v>0</v>
      </c>
      <c r="BK2389">
        <v>0</v>
      </c>
    </row>
    <row r="2390" spans="1:63" hidden="1" outlineLevel="1">
      <c r="A2390" t="s">
        <v>1720</v>
      </c>
      <c r="B2390" t="s">
        <v>1248</v>
      </c>
      <c r="C2390" s="1">
        <f t="shared" si="839"/>
        <v>725</v>
      </c>
      <c r="D2390" s="7">
        <f>IF(N2390&gt;0, RANK(N2390,(N2390:P2390,Q2390:AE2390)),0)</f>
        <v>1</v>
      </c>
      <c r="E2390" s="7">
        <f>IF(O2390&gt;0,RANK(O2390,(N2390:P2390,Q2390:AE2390)),0)</f>
        <v>2</v>
      </c>
      <c r="F2390" s="7">
        <f>IF(P2390&gt;0,RANK(P2390,(N2390:P2390,Q2390:AE2390)),0)</f>
        <v>0</v>
      </c>
      <c r="G2390" s="1">
        <f t="shared" si="840"/>
        <v>73</v>
      </c>
      <c r="H2390" s="2">
        <f t="shared" si="841"/>
        <v>0.10068965517241379</v>
      </c>
      <c r="I2390" s="2"/>
      <c r="J2390" s="2">
        <f t="shared" si="842"/>
        <v>0.55034482758620684</v>
      </c>
      <c r="K2390" s="2">
        <f t="shared" si="842"/>
        <v>0.4496551724137931</v>
      </c>
      <c r="L2390" s="2">
        <f t="shared" si="842"/>
        <v>0</v>
      </c>
      <c r="M2390" s="2">
        <f t="shared" si="843"/>
        <v>5.5511151231257827E-17</v>
      </c>
      <c r="N2390" s="57">
        <v>399</v>
      </c>
      <c r="O2390" s="57">
        <v>326</v>
      </c>
      <c r="Q2390" s="134"/>
      <c r="R2390" s="134"/>
      <c r="S2390" s="134"/>
      <c r="T2390" s="134"/>
      <c r="AG2390" s="7">
        <f>IF(Q2390&gt;0,RANK(Q2390,(N2390:P2390,Q2390:AE2390)),0)</f>
        <v>0</v>
      </c>
      <c r="AH2390" s="7">
        <f>IF(R2390&gt;0,RANK(R2390,(N2390:P2390,Q2390:AE2390)),0)</f>
        <v>0</v>
      </c>
      <c r="AI2390" s="7">
        <f>IF(T2390&gt;0,RANK(T2390,(N2390:P2390,Q2390:AE2390)),0)</f>
        <v>0</v>
      </c>
      <c r="AJ2390" s="7">
        <f>IF(S2390&gt;0,RANK(S2390,(N2390:P2390,Q2390:AE2390)),0)</f>
        <v>0</v>
      </c>
      <c r="AK2390" s="2">
        <f t="shared" si="844"/>
        <v>0</v>
      </c>
      <c r="AL2390" s="2">
        <f t="shared" si="844"/>
        <v>0</v>
      </c>
      <c r="AM2390" s="2">
        <f t="shared" si="845"/>
        <v>0</v>
      </c>
      <c r="AN2390" s="2">
        <f t="shared" si="846"/>
        <v>0</v>
      </c>
      <c r="AP2390" t="s">
        <v>1720</v>
      </c>
      <c r="AQ2390" t="s">
        <v>1248</v>
      </c>
      <c r="AR2390">
        <v>3</v>
      </c>
      <c r="AT2390" s="97">
        <v>13</v>
      </c>
      <c r="AU2390" s="99">
        <v>309</v>
      </c>
      <c r="AV2390" s="103">
        <f t="shared" si="847"/>
        <v>13309</v>
      </c>
      <c r="AX2390" s="7" t="s">
        <v>1370</v>
      </c>
      <c r="BJ2390">
        <v>0</v>
      </c>
      <c r="BK2390">
        <v>0</v>
      </c>
    </row>
    <row r="2391" spans="1:63" hidden="1" outlineLevel="1">
      <c r="A2391" t="s">
        <v>994</v>
      </c>
      <c r="B2391" t="s">
        <v>1248</v>
      </c>
      <c r="C2391" s="1">
        <f t="shared" si="839"/>
        <v>2726</v>
      </c>
      <c r="D2391" s="7">
        <f>IF(N2391&gt;0, RANK(N2391,(N2391:P2391,Q2391:AE2391)),0)</f>
        <v>2</v>
      </c>
      <c r="E2391" s="7">
        <f>IF(O2391&gt;0,RANK(O2391,(N2391:P2391,Q2391:AE2391)),0)</f>
        <v>1</v>
      </c>
      <c r="F2391" s="7">
        <f>IF(P2391&gt;0,RANK(P2391,(N2391:P2391,Q2391:AE2391)),0)</f>
        <v>0</v>
      </c>
      <c r="G2391" s="1">
        <f t="shared" si="840"/>
        <v>498</v>
      </c>
      <c r="H2391" s="2">
        <f t="shared" si="841"/>
        <v>0.18268525311812178</v>
      </c>
      <c r="I2391" s="2"/>
      <c r="J2391" s="2">
        <f t="shared" si="842"/>
        <v>0.40865737344093911</v>
      </c>
      <c r="K2391" s="2">
        <f t="shared" si="842"/>
        <v>0.59134262655906089</v>
      </c>
      <c r="L2391" s="2">
        <f t="shared" si="842"/>
        <v>0</v>
      </c>
      <c r="M2391" s="2">
        <f t="shared" si="843"/>
        <v>0</v>
      </c>
      <c r="N2391" s="57">
        <v>1114</v>
      </c>
      <c r="O2391" s="57">
        <v>1612</v>
      </c>
      <c r="Q2391" s="134"/>
      <c r="R2391" s="134"/>
      <c r="S2391" s="134"/>
      <c r="T2391" s="134"/>
      <c r="AG2391" s="7">
        <f>IF(Q2391&gt;0,RANK(Q2391,(N2391:P2391,Q2391:AE2391)),0)</f>
        <v>0</v>
      </c>
      <c r="AH2391" s="7">
        <f>IF(R2391&gt;0,RANK(R2391,(N2391:P2391,Q2391:AE2391)),0)</f>
        <v>0</v>
      </c>
      <c r="AI2391" s="7">
        <f>IF(T2391&gt;0,RANK(T2391,(N2391:P2391,Q2391:AE2391)),0)</f>
        <v>0</v>
      </c>
      <c r="AJ2391" s="7">
        <f>IF(S2391&gt;0,RANK(S2391,(N2391:P2391,Q2391:AE2391)),0)</f>
        <v>0</v>
      </c>
      <c r="AK2391" s="2">
        <f t="shared" si="844"/>
        <v>0</v>
      </c>
      <c r="AL2391" s="2">
        <f t="shared" si="844"/>
        <v>0</v>
      </c>
      <c r="AM2391" s="2">
        <f t="shared" si="845"/>
        <v>0</v>
      </c>
      <c r="AN2391" s="2">
        <f t="shared" si="846"/>
        <v>0</v>
      </c>
      <c r="AP2391" t="s">
        <v>994</v>
      </c>
      <c r="AQ2391" t="s">
        <v>1248</v>
      </c>
      <c r="AR2391">
        <v>9</v>
      </c>
      <c r="AT2391" s="97">
        <v>13</v>
      </c>
      <c r="AU2391" s="99">
        <v>311</v>
      </c>
      <c r="AV2391" s="103">
        <f t="shared" si="847"/>
        <v>13311</v>
      </c>
      <c r="AX2391" s="7" t="s">
        <v>1370</v>
      </c>
      <c r="BJ2391">
        <v>0</v>
      </c>
      <c r="BK2391">
        <v>0</v>
      </c>
    </row>
    <row r="2392" spans="1:63" hidden="1" outlineLevel="1">
      <c r="A2392" t="s">
        <v>1215</v>
      </c>
      <c r="B2392" t="s">
        <v>1248</v>
      </c>
      <c r="C2392" s="1">
        <f t="shared" si="839"/>
        <v>10491</v>
      </c>
      <c r="D2392" s="7">
        <f>IF(N2392&gt;0, RANK(N2392,(N2392:P2392,Q2392:AE2392)),0)</f>
        <v>2</v>
      </c>
      <c r="E2392" s="7">
        <f>IF(O2392&gt;0,RANK(O2392,(N2392:P2392,Q2392:AE2392)),0)</f>
        <v>1</v>
      </c>
      <c r="F2392" s="7">
        <f>IF(P2392&gt;0,RANK(P2392,(N2392:P2392,Q2392:AE2392)),0)</f>
        <v>0</v>
      </c>
      <c r="G2392" s="1">
        <f t="shared" si="840"/>
        <v>3695</v>
      </c>
      <c r="H2392" s="2">
        <f t="shared" si="841"/>
        <v>0.35220665332189494</v>
      </c>
      <c r="I2392" s="2"/>
      <c r="J2392" s="2">
        <f t="shared" si="842"/>
        <v>0.32389667333905253</v>
      </c>
      <c r="K2392" s="2">
        <f t="shared" si="842"/>
        <v>0.67610332666094752</v>
      </c>
      <c r="L2392" s="2">
        <f t="shared" si="842"/>
        <v>0</v>
      </c>
      <c r="M2392" s="2">
        <f t="shared" si="843"/>
        <v>0</v>
      </c>
      <c r="N2392" s="57">
        <v>3398</v>
      </c>
      <c r="O2392" s="57">
        <v>7093</v>
      </c>
      <c r="Q2392" s="134"/>
      <c r="R2392" s="134"/>
      <c r="S2392" s="134"/>
      <c r="T2392" s="134"/>
      <c r="AG2392" s="7">
        <f>IF(Q2392&gt;0,RANK(Q2392,(N2392:P2392,Q2392:AE2392)),0)</f>
        <v>0</v>
      </c>
      <c r="AH2392" s="7">
        <f>IF(R2392&gt;0,RANK(R2392,(N2392:P2392,Q2392:AE2392)),0)</f>
        <v>0</v>
      </c>
      <c r="AI2392" s="7">
        <f>IF(T2392&gt;0,RANK(T2392,(N2392:P2392,Q2392:AE2392)),0)</f>
        <v>0</v>
      </c>
      <c r="AJ2392" s="7">
        <f>IF(S2392&gt;0,RANK(S2392,(N2392:P2392,Q2392:AE2392)),0)</f>
        <v>0</v>
      </c>
      <c r="AK2392" s="2">
        <f t="shared" si="844"/>
        <v>0</v>
      </c>
      <c r="AL2392" s="2">
        <f t="shared" si="844"/>
        <v>0</v>
      </c>
      <c r="AM2392" s="2">
        <f t="shared" si="845"/>
        <v>0</v>
      </c>
      <c r="AN2392" s="2">
        <f t="shared" si="846"/>
        <v>0</v>
      </c>
      <c r="AP2392" t="s">
        <v>1215</v>
      </c>
      <c r="AQ2392" t="s">
        <v>1248</v>
      </c>
      <c r="AR2392">
        <v>10</v>
      </c>
      <c r="AT2392" s="97">
        <v>13</v>
      </c>
      <c r="AU2392" s="99">
        <v>313</v>
      </c>
      <c r="AV2392" s="103">
        <f t="shared" si="847"/>
        <v>13313</v>
      </c>
      <c r="AX2392" s="7" t="s">
        <v>1370</v>
      </c>
      <c r="BJ2392">
        <v>0</v>
      </c>
      <c r="BK2392">
        <v>0</v>
      </c>
    </row>
    <row r="2393" spans="1:63" hidden="1" outlineLevel="1">
      <c r="A2393" t="s">
        <v>2041</v>
      </c>
      <c r="B2393" t="s">
        <v>1248</v>
      </c>
      <c r="C2393" s="1">
        <f t="shared" si="839"/>
        <v>1326</v>
      </c>
      <c r="D2393" s="7">
        <f>IF(N2393&gt;0, RANK(N2393,(N2393:P2393,Q2393:AE2393)),0)</f>
        <v>1</v>
      </c>
      <c r="E2393" s="7">
        <f>IF(O2393&gt;0,RANK(O2393,(N2393:P2393,Q2393:AE2393)),0)</f>
        <v>2</v>
      </c>
      <c r="F2393" s="7">
        <f>IF(P2393&gt;0,RANK(P2393,(N2393:P2393,Q2393:AE2393)),0)</f>
        <v>0</v>
      </c>
      <c r="G2393" s="1">
        <f t="shared" si="840"/>
        <v>424</v>
      </c>
      <c r="H2393" s="2">
        <f t="shared" si="841"/>
        <v>0.31975867269984914</v>
      </c>
      <c r="I2393" s="2"/>
      <c r="J2393" s="2">
        <f t="shared" si="842"/>
        <v>0.65987933634992457</v>
      </c>
      <c r="K2393" s="2">
        <f t="shared" si="842"/>
        <v>0.34012066365007543</v>
      </c>
      <c r="L2393" s="2">
        <f t="shared" si="842"/>
        <v>0</v>
      </c>
      <c r="M2393" s="2">
        <f t="shared" si="843"/>
        <v>0</v>
      </c>
      <c r="N2393" s="57">
        <v>875</v>
      </c>
      <c r="O2393" s="57">
        <v>451</v>
      </c>
      <c r="Q2393" s="134"/>
      <c r="R2393" s="134"/>
      <c r="S2393" s="134"/>
      <c r="T2393" s="134"/>
      <c r="AG2393" s="7">
        <f>IF(Q2393&gt;0,RANK(Q2393,(N2393:P2393,Q2393:AE2393)),0)</f>
        <v>0</v>
      </c>
      <c r="AH2393" s="7">
        <f>IF(R2393&gt;0,RANK(R2393,(N2393:P2393,Q2393:AE2393)),0)</f>
        <v>0</v>
      </c>
      <c r="AI2393" s="7">
        <f>IF(T2393&gt;0,RANK(T2393,(N2393:P2393,Q2393:AE2393)),0)</f>
        <v>0</v>
      </c>
      <c r="AJ2393" s="7">
        <f>IF(S2393&gt;0,RANK(S2393,(N2393:P2393,Q2393:AE2393)),0)</f>
        <v>0</v>
      </c>
      <c r="AK2393" s="2">
        <f t="shared" si="844"/>
        <v>0</v>
      </c>
      <c r="AL2393" s="2">
        <f t="shared" si="844"/>
        <v>0</v>
      </c>
      <c r="AM2393" s="2">
        <f t="shared" si="845"/>
        <v>0</v>
      </c>
      <c r="AN2393" s="2">
        <f t="shared" si="846"/>
        <v>0</v>
      </c>
      <c r="AP2393" t="s">
        <v>2041</v>
      </c>
      <c r="AQ2393" t="s">
        <v>1248</v>
      </c>
      <c r="AR2393">
        <v>0</v>
      </c>
      <c r="AT2393" s="97">
        <v>13</v>
      </c>
      <c r="AU2393" s="99">
        <v>315</v>
      </c>
      <c r="AV2393" s="103">
        <f t="shared" si="847"/>
        <v>13315</v>
      </c>
      <c r="AX2393" s="7" t="s">
        <v>1370</v>
      </c>
      <c r="BJ2393">
        <v>0</v>
      </c>
      <c r="BK2393">
        <v>0</v>
      </c>
    </row>
    <row r="2394" spans="1:63" hidden="1" outlineLevel="1">
      <c r="A2394" t="s">
        <v>1240</v>
      </c>
      <c r="B2394" t="s">
        <v>1248</v>
      </c>
      <c r="C2394" s="1">
        <f t="shared" si="839"/>
        <v>2345</v>
      </c>
      <c r="D2394" s="7">
        <f>IF(N2394&gt;0, RANK(N2394,(N2394:P2394,Q2394:AE2394)),0)</f>
        <v>2</v>
      </c>
      <c r="E2394" s="7">
        <f>IF(O2394&gt;0,RANK(O2394,(N2394:P2394,Q2394:AE2394)),0)</f>
        <v>1</v>
      </c>
      <c r="F2394" s="7">
        <f>IF(P2394&gt;0,RANK(P2394,(N2394:P2394,Q2394:AE2394)),0)</f>
        <v>0</v>
      </c>
      <c r="G2394" s="1">
        <f t="shared" si="840"/>
        <v>17</v>
      </c>
      <c r="H2394" s="2">
        <f t="shared" si="841"/>
        <v>7.2494669509594887E-3</v>
      </c>
      <c r="I2394" s="2"/>
      <c r="J2394" s="2">
        <f t="shared" si="842"/>
        <v>0.49637526652452024</v>
      </c>
      <c r="K2394" s="2">
        <f t="shared" si="842"/>
        <v>0.50362473347547976</v>
      </c>
      <c r="L2394" s="2">
        <f t="shared" si="842"/>
        <v>0</v>
      </c>
      <c r="M2394" s="2">
        <f t="shared" si="843"/>
        <v>0</v>
      </c>
      <c r="N2394" s="57">
        <v>1164</v>
      </c>
      <c r="O2394" s="57">
        <v>1181</v>
      </c>
      <c r="Q2394" s="134"/>
      <c r="R2394" s="134"/>
      <c r="S2394" s="134"/>
      <c r="T2394" s="134"/>
      <c r="AG2394" s="7">
        <f>IF(Q2394&gt;0,RANK(Q2394,(N2394:P2394,Q2394:AE2394)),0)</f>
        <v>0</v>
      </c>
      <c r="AH2394" s="7">
        <f>IF(R2394&gt;0,RANK(R2394,(N2394:P2394,Q2394:AE2394)),0)</f>
        <v>0</v>
      </c>
      <c r="AI2394" s="7">
        <f>IF(T2394&gt;0,RANK(T2394,(N2394:P2394,Q2394:AE2394)),0)</f>
        <v>0</v>
      </c>
      <c r="AJ2394" s="7">
        <f>IF(S2394&gt;0,RANK(S2394,(N2394:P2394,Q2394:AE2394)),0)</f>
        <v>0</v>
      </c>
      <c r="AK2394" s="2">
        <f t="shared" si="844"/>
        <v>0</v>
      </c>
      <c r="AL2394" s="2">
        <f t="shared" si="844"/>
        <v>0</v>
      </c>
      <c r="AM2394" s="2">
        <f t="shared" si="845"/>
        <v>0</v>
      </c>
      <c r="AN2394" s="2">
        <f t="shared" si="846"/>
        <v>0</v>
      </c>
      <c r="AP2394" t="s">
        <v>1240</v>
      </c>
      <c r="AQ2394" t="s">
        <v>1248</v>
      </c>
      <c r="AR2394">
        <v>9</v>
      </c>
      <c r="AT2394" s="97">
        <v>13</v>
      </c>
      <c r="AU2394" s="99">
        <v>317</v>
      </c>
      <c r="AV2394" s="103">
        <f t="shared" si="847"/>
        <v>13317</v>
      </c>
      <c r="AX2394" s="7" t="s">
        <v>1370</v>
      </c>
      <c r="BJ2394">
        <v>0</v>
      </c>
      <c r="BK2394">
        <v>0</v>
      </c>
    </row>
    <row r="2395" spans="1:63" hidden="1" outlineLevel="1">
      <c r="A2395" t="s">
        <v>1008</v>
      </c>
      <c r="B2395" t="s">
        <v>1248</v>
      </c>
      <c r="C2395" s="1">
        <f t="shared" si="839"/>
        <v>2500</v>
      </c>
      <c r="D2395" s="7">
        <f>IF(N2395&gt;0, RANK(N2395,(N2395:P2395,Q2395:AE2395)),0)</f>
        <v>1</v>
      </c>
      <c r="E2395" s="7">
        <f>IF(O2395&gt;0,RANK(O2395,(N2395:P2395,Q2395:AE2395)),0)</f>
        <v>2</v>
      </c>
      <c r="F2395" s="7">
        <f>IF(P2395&gt;0,RANK(P2395,(N2395:P2395,Q2395:AE2395)),0)</f>
        <v>0</v>
      </c>
      <c r="G2395" s="1">
        <f t="shared" si="840"/>
        <v>688</v>
      </c>
      <c r="H2395" s="2">
        <f t="shared" si="841"/>
        <v>0.2752</v>
      </c>
      <c r="I2395" s="2"/>
      <c r="J2395" s="2">
        <f t="shared" si="842"/>
        <v>0.63759999999999994</v>
      </c>
      <c r="K2395" s="2">
        <f t="shared" si="842"/>
        <v>0.3624</v>
      </c>
      <c r="L2395" s="2">
        <f t="shared" si="842"/>
        <v>0</v>
      </c>
      <c r="M2395" s="2">
        <f t="shared" si="843"/>
        <v>5.5511151231257827E-17</v>
      </c>
      <c r="N2395" s="57">
        <v>1594</v>
      </c>
      <c r="O2395" s="57">
        <v>906</v>
      </c>
      <c r="Q2395" s="134"/>
      <c r="R2395" s="134"/>
      <c r="S2395" s="134"/>
      <c r="T2395" s="134"/>
      <c r="AG2395" s="7">
        <f>IF(Q2395&gt;0,RANK(Q2395,(N2395:P2395,Q2395:AE2395)),0)</f>
        <v>0</v>
      </c>
      <c r="AH2395" s="7">
        <f>IF(R2395&gt;0,RANK(R2395,(N2395:P2395,Q2395:AE2395)),0)</f>
        <v>0</v>
      </c>
      <c r="AI2395" s="7">
        <f>IF(T2395&gt;0,RANK(T2395,(N2395:P2395,Q2395:AE2395)),0)</f>
        <v>0</v>
      </c>
      <c r="AJ2395" s="7">
        <f>IF(S2395&gt;0,RANK(S2395,(N2395:P2395,Q2395:AE2395)),0)</f>
        <v>0</v>
      </c>
      <c r="AK2395" s="2">
        <f t="shared" si="844"/>
        <v>0</v>
      </c>
      <c r="AL2395" s="2">
        <f t="shared" si="844"/>
        <v>0</v>
      </c>
      <c r="AM2395" s="2">
        <f t="shared" si="845"/>
        <v>0</v>
      </c>
      <c r="AN2395" s="2">
        <f t="shared" si="846"/>
        <v>0</v>
      </c>
      <c r="AP2395" t="s">
        <v>1008</v>
      </c>
      <c r="AQ2395" t="s">
        <v>1248</v>
      </c>
      <c r="AR2395">
        <v>3</v>
      </c>
      <c r="AT2395" s="97">
        <v>13</v>
      </c>
      <c r="AU2395" s="99">
        <v>319</v>
      </c>
      <c r="AV2395" s="103">
        <f t="shared" si="847"/>
        <v>13319</v>
      </c>
      <c r="AX2395" s="7" t="s">
        <v>1370</v>
      </c>
      <c r="BJ2395">
        <v>0</v>
      </c>
      <c r="BK2395">
        <v>0</v>
      </c>
    </row>
    <row r="2396" spans="1:63" hidden="1" outlineLevel="1">
      <c r="A2396" t="s">
        <v>2127</v>
      </c>
      <c r="B2396" t="s">
        <v>1248</v>
      </c>
      <c r="C2396" s="1">
        <f t="shared" si="839"/>
        <v>3646</v>
      </c>
      <c r="D2396" s="7">
        <f>IF(N2396&gt;0, RANK(N2396,(N2396:P2396,Q2396:AE2396)),0)</f>
        <v>1</v>
      </c>
      <c r="E2396" s="7">
        <f>IF(O2396&gt;0,RANK(O2396,(N2396:P2396,Q2396:AE2396)),0)</f>
        <v>2</v>
      </c>
      <c r="F2396" s="7">
        <f>IF(P2396&gt;0,RANK(P2396,(N2396:P2396,Q2396:AE2396)),0)</f>
        <v>0</v>
      </c>
      <c r="G2396" s="1">
        <f t="shared" si="840"/>
        <v>754</v>
      </c>
      <c r="H2396" s="2">
        <f t="shared" si="841"/>
        <v>0.20680197476686779</v>
      </c>
      <c r="I2396" s="2"/>
      <c r="J2396" s="2">
        <f t="shared" si="842"/>
        <v>0.60340098738343395</v>
      </c>
      <c r="K2396" s="2">
        <f t="shared" si="842"/>
        <v>0.3965990126165661</v>
      </c>
      <c r="L2396" s="2">
        <f t="shared" si="842"/>
        <v>0</v>
      </c>
      <c r="M2396" s="2">
        <f t="shared" si="843"/>
        <v>-5.5511151231257827E-17</v>
      </c>
      <c r="N2396" s="57">
        <v>2200</v>
      </c>
      <c r="O2396" s="57">
        <v>1446</v>
      </c>
      <c r="Q2396" s="134"/>
      <c r="R2396" s="134"/>
      <c r="S2396" s="134"/>
      <c r="T2396" s="134"/>
      <c r="AG2396" s="7">
        <f>IF(Q2396&gt;0,RANK(Q2396,(N2396:P2396,Q2396:AE2396)),0)</f>
        <v>0</v>
      </c>
      <c r="AH2396" s="7">
        <f>IF(R2396&gt;0,RANK(R2396,(N2396:P2396,Q2396:AE2396)),0)</f>
        <v>0</v>
      </c>
      <c r="AI2396" s="7">
        <f>IF(T2396&gt;0,RANK(T2396,(N2396:P2396,Q2396:AE2396)),0)</f>
        <v>0</v>
      </c>
      <c r="AJ2396" s="7">
        <f>IF(S2396&gt;0,RANK(S2396,(N2396:P2396,Q2396:AE2396)),0)</f>
        <v>0</v>
      </c>
      <c r="AK2396" s="2">
        <f t="shared" si="844"/>
        <v>0</v>
      </c>
      <c r="AL2396" s="2">
        <f t="shared" si="844"/>
        <v>0</v>
      </c>
      <c r="AM2396" s="2">
        <f t="shared" si="845"/>
        <v>0</v>
      </c>
      <c r="AN2396" s="2">
        <f t="shared" si="846"/>
        <v>0</v>
      </c>
      <c r="AP2396" t="s">
        <v>2127</v>
      </c>
      <c r="AQ2396" t="s">
        <v>1248</v>
      </c>
      <c r="AR2396">
        <v>2</v>
      </c>
      <c r="AT2396" s="97">
        <v>13</v>
      </c>
      <c r="AU2396" s="99">
        <v>321</v>
      </c>
      <c r="AV2396" s="103">
        <f t="shared" si="847"/>
        <v>13321</v>
      </c>
      <c r="AX2396" s="7" t="s">
        <v>1370</v>
      </c>
      <c r="BJ2396">
        <v>0</v>
      </c>
      <c r="BK2396">
        <v>0</v>
      </c>
    </row>
    <row r="2397" spans="1:63" collapsed="1">
      <c r="A2397" t="s">
        <v>2246</v>
      </c>
      <c r="B2397" t="s">
        <v>1894</v>
      </c>
      <c r="C2397" s="1">
        <f t="shared" si="839"/>
        <v>1253991</v>
      </c>
      <c r="D2397" s="7">
        <f>IF(N2397&gt;0, RANK(N2397,(N2397:P2397,Q2397:AE2397)),0)</f>
        <v>2</v>
      </c>
      <c r="E2397" s="7">
        <f>IF(O2397&gt;0,RANK(O2397,(N2397:P2397,Q2397:AE2397)),0)</f>
        <v>1</v>
      </c>
      <c r="F2397" s="7">
        <f>IF(P2397&gt;0,RANK(P2397,(N2397:P2397,Q2397:AE2397)),0)</f>
        <v>0</v>
      </c>
      <c r="G2397" s="1">
        <f t="shared" si="840"/>
        <v>16237</v>
      </c>
      <c r="H2397" s="2">
        <f t="shared" si="841"/>
        <v>1.2948258799305577E-2</v>
      </c>
      <c r="I2397" s="2"/>
      <c r="J2397" s="2">
        <f t="shared" si="842"/>
        <v>0.49352587060034719</v>
      </c>
      <c r="K2397" s="2">
        <f t="shared" si="842"/>
        <v>0.50647412939965275</v>
      </c>
      <c r="L2397" s="2">
        <f t="shared" si="842"/>
        <v>0</v>
      </c>
      <c r="M2397" s="2">
        <f t="shared" si="843"/>
        <v>1.1102230246251565E-16</v>
      </c>
      <c r="N2397" s="57">
        <f>SUM(N2238:N2396)</f>
        <v>618877</v>
      </c>
      <c r="O2397" s="57">
        <f>SUM(O2238:O2396)</f>
        <v>635114</v>
      </c>
      <c r="AE2397" s="57">
        <f>SUM(AE2238:AE2396)</f>
        <v>0</v>
      </c>
      <c r="AG2397" s="7">
        <f>IF(Q2397&gt;0,RANK(Q2397,(N2397:P2397,Q2397:AE2397)),0)</f>
        <v>0</v>
      </c>
      <c r="AH2397" s="7">
        <f>IF(R2397&gt;0,RANK(R2397,(N2397:P2397,Q2397:AE2397)),0)</f>
        <v>0</v>
      </c>
      <c r="AI2397" s="7">
        <f>IF(T2397&gt;0,RANK(T2397,(N2397:P2397,Q2397:AE2397)),0)</f>
        <v>0</v>
      </c>
      <c r="AJ2397" s="7">
        <f>IF(S2397&gt;0,RANK(S2397,(N2397:P2397,Q2397:AE2397)),0)</f>
        <v>0</v>
      </c>
      <c r="AK2397" s="2">
        <f t="shared" si="844"/>
        <v>0</v>
      </c>
      <c r="AL2397" s="2">
        <f t="shared" si="844"/>
        <v>0</v>
      </c>
      <c r="AM2397" s="2">
        <f t="shared" si="845"/>
        <v>0</v>
      </c>
      <c r="AN2397" s="2">
        <f t="shared" si="846"/>
        <v>0</v>
      </c>
      <c r="AP2397" t="s">
        <v>1247</v>
      </c>
      <c r="AQ2397" t="s">
        <v>1894</v>
      </c>
      <c r="AT2397" s="97">
        <v>13</v>
      </c>
      <c r="AU2397" s="99"/>
      <c r="AV2397" s="97">
        <v>13</v>
      </c>
      <c r="AX2397" s="7" t="s">
        <v>2353</v>
      </c>
      <c r="BF2397" s="1"/>
      <c r="BG2397" s="1"/>
      <c r="BJ2397">
        <f>SUM(BJ2238:BJ2396)</f>
        <v>31</v>
      </c>
      <c r="BK2397">
        <f>SUM(BK2238:BK2396)</f>
        <v>7</v>
      </c>
    </row>
    <row r="2398" spans="1:63">
      <c r="C2398" s="1"/>
      <c r="E2398" s="7"/>
      <c r="F2398" s="7"/>
      <c r="I2398" s="2"/>
      <c r="AE2398" s="59"/>
      <c r="AG2398" s="7"/>
      <c r="AH2398" s="7"/>
      <c r="AI2398" s="7"/>
      <c r="AJ2398" s="7"/>
      <c r="AT2398" s="97"/>
      <c r="AU2398" s="99"/>
      <c r="AV2398" s="103"/>
    </row>
    <row r="2399" spans="1:63" hidden="1" outlineLevel="1">
      <c r="A2399" t="s">
        <v>685</v>
      </c>
      <c r="B2399" t="s">
        <v>1290</v>
      </c>
      <c r="C2399" s="1">
        <f t="shared" ref="C2399:C2452" si="848">SUM(N2399:AE2399)</f>
        <v>787</v>
      </c>
      <c r="D2399" s="7">
        <f>IF(N2399&gt;0, RANK(N2399,(N2399:P2399,Q2399:AE2399)),0)</f>
        <v>1</v>
      </c>
      <c r="E2399" s="7">
        <f>IF(O2399&gt;0,RANK(O2399,(N2399:P2399,Q2399:AE2399)),0)</f>
        <v>2</v>
      </c>
      <c r="F2399" s="7">
        <f>IF(P2399&gt;0,RANK(P2399,(N2399:P2399,Q2399:AE2399)),0)</f>
        <v>3</v>
      </c>
      <c r="G2399" s="1">
        <f t="shared" ref="G2399:G2452" si="849">IF(C2399&gt;0,MAX(N2399:P2399)-LARGE(N2399:P2399,2),0)</f>
        <v>222</v>
      </c>
      <c r="H2399" s="2">
        <f t="shared" ref="H2399:H2452" si="850">IF(C2399&gt;0,G2399/C2399,0)</f>
        <v>0.28208386277001268</v>
      </c>
      <c r="I2399" s="2"/>
      <c r="J2399" s="2">
        <f t="shared" ref="J2399:J2452" si="851">IF($C2399=0,"-",N2399/$C2399)</f>
        <v>0.63913595933926304</v>
      </c>
      <c r="K2399" s="2">
        <f t="shared" ref="K2399:K2452" si="852">IF($C2399=0,"-",O2399/$C2399)</f>
        <v>0.3570520965692503</v>
      </c>
      <c r="L2399" s="2">
        <f t="shared" ref="L2399:L2452" si="853">IF($C2399=0,"-",P2399/$C2399)</f>
        <v>3.8119440914866584E-3</v>
      </c>
      <c r="M2399" s="2">
        <f t="shared" ref="M2399:M2452" si="854">IF(C2399=0,"-",(1-J2399-K2399-L2399))</f>
        <v>4.7704895589362195E-18</v>
      </c>
      <c r="N2399" s="57">
        <v>503</v>
      </c>
      <c r="O2399" s="57">
        <v>281</v>
      </c>
      <c r="P2399" s="57">
        <v>3</v>
      </c>
      <c r="AE2399" s="59"/>
      <c r="AG2399" s="7">
        <f>IF(Q2399&gt;0,RANK(Q2399,(N2399:P2399,Q2399:AE2399)),0)</f>
        <v>0</v>
      </c>
      <c r="AH2399" s="7">
        <f>IF(R2399&gt;0,RANK(R2399,(N2399:P2399,Q2399:AE2399)),0)</f>
        <v>0</v>
      </c>
      <c r="AI2399" s="7">
        <f>IF(T2399&gt;0,RANK(T2399,(N2399:P2399,Q2399:AE2399)),0)</f>
        <v>0</v>
      </c>
      <c r="AJ2399" s="7">
        <f>IF(S2399&gt;0,RANK(S2399,(N2399:P2399,Q2399:AE2399)),0)</f>
        <v>0</v>
      </c>
      <c r="AK2399" s="2">
        <f t="shared" ref="AK2399:AK2452" si="855">IF($C2399=0,"-",Q2399/$C2399)</f>
        <v>0</v>
      </c>
      <c r="AL2399" s="2">
        <f t="shared" ref="AL2399:AL2452" si="856">IF($C2399=0,"-",R2399/$C2399)</f>
        <v>0</v>
      </c>
      <c r="AM2399" s="2">
        <f t="shared" ref="AM2399:AM2452" si="857">IF($C2399=0,"-",T2399/$C2399)</f>
        <v>0</v>
      </c>
      <c r="AN2399" s="2">
        <f t="shared" ref="AN2399:AN2452" si="858">IF($C2399=0,"-",S2399/$C2399)</f>
        <v>0</v>
      </c>
      <c r="AP2399" t="s">
        <v>685</v>
      </c>
      <c r="AQ2399" t="s">
        <v>1290</v>
      </c>
      <c r="AR2399">
        <v>1</v>
      </c>
      <c r="AT2399" s="97">
        <v>38</v>
      </c>
      <c r="AU2399" s="99">
        <v>1</v>
      </c>
      <c r="AV2399" s="103">
        <f t="shared" ref="AV2399:AV2451" si="859">1000*AT2399+AU2399</f>
        <v>38001</v>
      </c>
      <c r="AX2399" s="7" t="s">
        <v>1370</v>
      </c>
    </row>
    <row r="2400" spans="1:63" hidden="1" outlineLevel="1">
      <c r="A2400" t="s">
        <v>317</v>
      </c>
      <c r="B2400" t="s">
        <v>1290</v>
      </c>
      <c r="C2400" s="1">
        <f t="shared" si="848"/>
        <v>3742</v>
      </c>
      <c r="D2400" s="7">
        <f>IF(N2400&gt;0, RANK(N2400,(N2400:P2400,Q2400:AE2400)),0)</f>
        <v>1</v>
      </c>
      <c r="E2400" s="7">
        <f>IF(O2400&gt;0,RANK(O2400,(N2400:P2400,Q2400:AE2400)),0)</f>
        <v>2</v>
      </c>
      <c r="F2400" s="7">
        <f>IF(P2400&gt;0,RANK(P2400,(N2400:P2400,Q2400:AE2400)),0)</f>
        <v>3</v>
      </c>
      <c r="G2400" s="1">
        <f t="shared" si="849"/>
        <v>1196</v>
      </c>
      <c r="H2400" s="2">
        <f t="shared" si="850"/>
        <v>0.31961517904863707</v>
      </c>
      <c r="I2400" s="2"/>
      <c r="J2400" s="2">
        <f t="shared" si="851"/>
        <v>0.64190272581507213</v>
      </c>
      <c r="K2400" s="2">
        <f t="shared" si="852"/>
        <v>0.32228754676643506</v>
      </c>
      <c r="L2400" s="2">
        <f t="shared" si="853"/>
        <v>3.5809727418492782E-2</v>
      </c>
      <c r="M2400" s="2">
        <f t="shared" si="854"/>
        <v>2.7755575615628914E-17</v>
      </c>
      <c r="N2400" s="57">
        <v>2402</v>
      </c>
      <c r="O2400" s="57">
        <v>1206</v>
      </c>
      <c r="P2400" s="57">
        <v>134</v>
      </c>
      <c r="AE2400" s="59"/>
      <c r="AG2400" s="7">
        <f>IF(Q2400&gt;0,RANK(Q2400,(N2400:P2400,Q2400:AE2400)),0)</f>
        <v>0</v>
      </c>
      <c r="AH2400" s="7">
        <f>IF(R2400&gt;0,RANK(R2400,(N2400:P2400,Q2400:AE2400)),0)</f>
        <v>0</v>
      </c>
      <c r="AI2400" s="7">
        <f>IF(T2400&gt;0,RANK(T2400,(N2400:P2400,Q2400:AE2400)),0)</f>
        <v>0</v>
      </c>
      <c r="AJ2400" s="7">
        <f>IF(S2400&gt;0,RANK(S2400,(N2400:P2400,Q2400:AE2400)),0)</f>
        <v>0</v>
      </c>
      <c r="AK2400" s="2">
        <f t="shared" si="855"/>
        <v>0</v>
      </c>
      <c r="AL2400" s="2">
        <f t="shared" si="856"/>
        <v>0</v>
      </c>
      <c r="AM2400" s="2">
        <f t="shared" si="857"/>
        <v>0</v>
      </c>
      <c r="AN2400" s="2">
        <f t="shared" si="858"/>
        <v>0</v>
      </c>
      <c r="AP2400" t="s">
        <v>317</v>
      </c>
      <c r="AQ2400" t="s">
        <v>1290</v>
      </c>
      <c r="AR2400">
        <v>1</v>
      </c>
      <c r="AT2400" s="97">
        <v>38</v>
      </c>
      <c r="AU2400" s="99">
        <v>3</v>
      </c>
      <c r="AV2400" s="103">
        <f t="shared" si="859"/>
        <v>38003</v>
      </c>
      <c r="AX2400" s="7" t="s">
        <v>1370</v>
      </c>
    </row>
    <row r="2401" spans="1:50" hidden="1" outlineLevel="1">
      <c r="A2401" t="s">
        <v>1346</v>
      </c>
      <c r="B2401" t="s">
        <v>1290</v>
      </c>
      <c r="C2401" s="1">
        <f t="shared" si="848"/>
        <v>1666</v>
      </c>
      <c r="D2401" s="7">
        <f>IF(N2401&gt;0, RANK(N2401,(N2401:P2401,Q2401:AE2401)),0)</f>
        <v>1</v>
      </c>
      <c r="E2401" s="7">
        <f>IF(O2401&gt;0,RANK(O2401,(N2401:P2401,Q2401:AE2401)),0)</f>
        <v>2</v>
      </c>
      <c r="F2401" s="7">
        <f>IF(P2401&gt;0,RANK(P2401,(N2401:P2401,Q2401:AE2401)),0)</f>
        <v>3</v>
      </c>
      <c r="G2401" s="1">
        <f t="shared" si="849"/>
        <v>781</v>
      </c>
      <c r="H2401" s="2">
        <f t="shared" si="850"/>
        <v>0.46878751500600241</v>
      </c>
      <c r="I2401" s="2"/>
      <c r="J2401" s="2">
        <f t="shared" si="851"/>
        <v>0.71548619447779116</v>
      </c>
      <c r="K2401" s="2">
        <f t="shared" si="852"/>
        <v>0.24669867947178872</v>
      </c>
      <c r="L2401" s="2">
        <f t="shared" si="853"/>
        <v>3.7815126050420166E-2</v>
      </c>
      <c r="M2401" s="2">
        <f t="shared" si="854"/>
        <v>-4.8572257327350599E-17</v>
      </c>
      <c r="N2401" s="57">
        <v>1192</v>
      </c>
      <c r="O2401" s="57">
        <v>411</v>
      </c>
      <c r="P2401" s="57">
        <v>63</v>
      </c>
      <c r="AE2401" s="59"/>
      <c r="AG2401" s="7">
        <f>IF(Q2401&gt;0,RANK(Q2401,(N2401:P2401,Q2401:AE2401)),0)</f>
        <v>0</v>
      </c>
      <c r="AH2401" s="7">
        <f>IF(R2401&gt;0,RANK(R2401,(N2401:P2401,Q2401:AE2401)),0)</f>
        <v>0</v>
      </c>
      <c r="AI2401" s="7">
        <f>IF(T2401&gt;0,RANK(T2401,(N2401:P2401,Q2401:AE2401)),0)</f>
        <v>0</v>
      </c>
      <c r="AJ2401" s="7">
        <f>IF(S2401&gt;0,RANK(S2401,(N2401:P2401,Q2401:AE2401)),0)</f>
        <v>0</v>
      </c>
      <c r="AK2401" s="2">
        <f t="shared" si="855"/>
        <v>0</v>
      </c>
      <c r="AL2401" s="2">
        <f t="shared" si="856"/>
        <v>0</v>
      </c>
      <c r="AM2401" s="2">
        <f t="shared" si="857"/>
        <v>0</v>
      </c>
      <c r="AN2401" s="2">
        <f t="shared" si="858"/>
        <v>0</v>
      </c>
      <c r="AP2401" t="s">
        <v>1346</v>
      </c>
      <c r="AQ2401" t="s">
        <v>1290</v>
      </c>
      <c r="AR2401">
        <v>1</v>
      </c>
      <c r="AT2401" s="97">
        <v>38</v>
      </c>
      <c r="AU2401" s="99">
        <v>5</v>
      </c>
      <c r="AV2401" s="103">
        <f t="shared" si="859"/>
        <v>38005</v>
      </c>
      <c r="AX2401" s="7" t="s">
        <v>1370</v>
      </c>
    </row>
    <row r="2402" spans="1:50" hidden="1" outlineLevel="1">
      <c r="A2402" t="s">
        <v>1257</v>
      </c>
      <c r="B2402" t="s">
        <v>1290</v>
      </c>
      <c r="C2402" s="1">
        <f t="shared" si="848"/>
        <v>381</v>
      </c>
      <c r="D2402" s="7">
        <f>IF(N2402&gt;0, RANK(N2402,(N2402:P2402,Q2402:AE2402)),0)</f>
        <v>2</v>
      </c>
      <c r="E2402" s="7">
        <f>IF(O2402&gt;0,RANK(O2402,(N2402:P2402,Q2402:AE2402)),0)</f>
        <v>1</v>
      </c>
      <c r="F2402" s="7">
        <f>IF(P2402&gt;0,RANK(P2402,(N2402:P2402,Q2402:AE2402)),0)</f>
        <v>3</v>
      </c>
      <c r="G2402" s="1">
        <f t="shared" si="849"/>
        <v>2</v>
      </c>
      <c r="H2402" s="2">
        <f t="shared" si="850"/>
        <v>5.2493438320209973E-3</v>
      </c>
      <c r="I2402" s="2"/>
      <c r="J2402" s="2">
        <f t="shared" si="851"/>
        <v>0.47769028871391078</v>
      </c>
      <c r="K2402" s="2">
        <f t="shared" si="852"/>
        <v>0.48293963254593175</v>
      </c>
      <c r="L2402" s="2">
        <f t="shared" si="853"/>
        <v>3.937007874015748E-2</v>
      </c>
      <c r="M2402" s="2">
        <f t="shared" si="854"/>
        <v>4.163336342344337E-17</v>
      </c>
      <c r="N2402" s="57">
        <v>182</v>
      </c>
      <c r="O2402" s="57">
        <v>184</v>
      </c>
      <c r="P2402" s="57">
        <v>15</v>
      </c>
      <c r="AE2402" s="59"/>
      <c r="AG2402" s="7">
        <f>IF(Q2402&gt;0,RANK(Q2402,(N2402:P2402,Q2402:AE2402)),0)</f>
        <v>0</v>
      </c>
      <c r="AH2402" s="7">
        <f>IF(R2402&gt;0,RANK(R2402,(N2402:P2402,Q2402:AE2402)),0)</f>
        <v>0</v>
      </c>
      <c r="AI2402" s="7">
        <f>IF(T2402&gt;0,RANK(T2402,(N2402:P2402,Q2402:AE2402)),0)</f>
        <v>0</v>
      </c>
      <c r="AJ2402" s="7">
        <f>IF(S2402&gt;0,RANK(S2402,(N2402:P2402,Q2402:AE2402)),0)</f>
        <v>0</v>
      </c>
      <c r="AK2402" s="2">
        <f t="shared" si="855"/>
        <v>0</v>
      </c>
      <c r="AL2402" s="2">
        <f t="shared" si="856"/>
        <v>0</v>
      </c>
      <c r="AM2402" s="2">
        <f t="shared" si="857"/>
        <v>0</v>
      </c>
      <c r="AN2402" s="2">
        <f t="shared" si="858"/>
        <v>0</v>
      </c>
      <c r="AP2402" t="s">
        <v>1257</v>
      </c>
      <c r="AQ2402" t="s">
        <v>1290</v>
      </c>
      <c r="AR2402">
        <v>1</v>
      </c>
      <c r="AT2402" s="97">
        <v>38</v>
      </c>
      <c r="AU2402" s="99">
        <v>7</v>
      </c>
      <c r="AV2402" s="103">
        <f t="shared" si="859"/>
        <v>38007</v>
      </c>
      <c r="AX2402" s="7" t="s">
        <v>1370</v>
      </c>
    </row>
    <row r="2403" spans="1:50" hidden="1" outlineLevel="1">
      <c r="A2403" t="s">
        <v>1074</v>
      </c>
      <c r="B2403" t="s">
        <v>1290</v>
      </c>
      <c r="C2403" s="1">
        <f t="shared" si="848"/>
        <v>2336</v>
      </c>
      <c r="D2403" s="7">
        <f>IF(N2403&gt;0, RANK(N2403,(N2403:P2403,Q2403:AE2403)),0)</f>
        <v>1</v>
      </c>
      <c r="E2403" s="7">
        <f>IF(O2403&gt;0,RANK(O2403,(N2403:P2403,Q2403:AE2403)),0)</f>
        <v>2</v>
      </c>
      <c r="F2403" s="7">
        <f>IF(P2403&gt;0,RANK(P2403,(N2403:P2403,Q2403:AE2403)),0)</f>
        <v>3</v>
      </c>
      <c r="G2403" s="1">
        <f t="shared" si="849"/>
        <v>730</v>
      </c>
      <c r="H2403" s="2">
        <f t="shared" si="850"/>
        <v>0.3125</v>
      </c>
      <c r="I2403" s="2"/>
      <c r="J2403" s="2">
        <f t="shared" si="851"/>
        <v>0.64212328767123283</v>
      </c>
      <c r="K2403" s="2">
        <f t="shared" si="852"/>
        <v>0.32962328767123289</v>
      </c>
      <c r="L2403" s="2">
        <f t="shared" si="853"/>
        <v>2.8253424657534245E-2</v>
      </c>
      <c r="M2403" s="2">
        <f t="shared" si="854"/>
        <v>3.1225022567582528E-17</v>
      </c>
      <c r="N2403" s="57">
        <v>1500</v>
      </c>
      <c r="O2403" s="57">
        <v>770</v>
      </c>
      <c r="P2403" s="57">
        <v>66</v>
      </c>
      <c r="AE2403" s="59"/>
      <c r="AG2403" s="7">
        <f>IF(Q2403&gt;0,RANK(Q2403,(N2403:P2403,Q2403:AE2403)),0)</f>
        <v>0</v>
      </c>
      <c r="AH2403" s="7">
        <f>IF(R2403&gt;0,RANK(R2403,(N2403:P2403,Q2403:AE2403)),0)</f>
        <v>0</v>
      </c>
      <c r="AI2403" s="7">
        <f>IF(T2403&gt;0,RANK(T2403,(N2403:P2403,Q2403:AE2403)),0)</f>
        <v>0</v>
      </c>
      <c r="AJ2403" s="7">
        <f>IF(S2403&gt;0,RANK(S2403,(N2403:P2403,Q2403:AE2403)),0)</f>
        <v>0</v>
      </c>
      <c r="AK2403" s="2">
        <f t="shared" si="855"/>
        <v>0</v>
      </c>
      <c r="AL2403" s="2">
        <f t="shared" si="856"/>
        <v>0</v>
      </c>
      <c r="AM2403" s="2">
        <f t="shared" si="857"/>
        <v>0</v>
      </c>
      <c r="AN2403" s="2">
        <f t="shared" si="858"/>
        <v>0</v>
      </c>
      <c r="AP2403" t="s">
        <v>1074</v>
      </c>
      <c r="AQ2403" t="s">
        <v>1290</v>
      </c>
      <c r="AR2403">
        <v>1</v>
      </c>
      <c r="AT2403" s="97">
        <v>38</v>
      </c>
      <c r="AU2403" s="99">
        <v>9</v>
      </c>
      <c r="AV2403" s="103">
        <f t="shared" si="859"/>
        <v>38009</v>
      </c>
      <c r="AX2403" s="7" t="s">
        <v>1370</v>
      </c>
    </row>
    <row r="2404" spans="1:50" hidden="1" outlineLevel="1">
      <c r="A2404" t="s">
        <v>1842</v>
      </c>
      <c r="B2404" t="s">
        <v>1290</v>
      </c>
      <c r="C2404" s="1">
        <f t="shared" si="848"/>
        <v>989</v>
      </c>
      <c r="D2404" s="7">
        <f>IF(N2404&gt;0, RANK(N2404,(N2404:P2404,Q2404:AE2404)),0)</f>
        <v>1</v>
      </c>
      <c r="E2404" s="7">
        <f>IF(O2404&gt;0,RANK(O2404,(N2404:P2404,Q2404:AE2404)),0)</f>
        <v>2</v>
      </c>
      <c r="F2404" s="7">
        <f>IF(P2404&gt;0,RANK(P2404,(N2404:P2404,Q2404:AE2404)),0)</f>
        <v>3</v>
      </c>
      <c r="G2404" s="1">
        <f t="shared" si="849"/>
        <v>288</v>
      </c>
      <c r="H2404" s="2">
        <f t="shared" si="850"/>
        <v>0.29120323559150657</v>
      </c>
      <c r="I2404" s="2"/>
      <c r="J2404" s="2">
        <f t="shared" si="851"/>
        <v>0.63397371081900911</v>
      </c>
      <c r="K2404" s="2">
        <f t="shared" si="852"/>
        <v>0.34277047522750254</v>
      </c>
      <c r="L2404" s="2">
        <f t="shared" si="853"/>
        <v>2.3255813953488372E-2</v>
      </c>
      <c r="M2404" s="2">
        <f t="shared" si="854"/>
        <v>-1.3877787807814457E-17</v>
      </c>
      <c r="N2404" s="57">
        <v>627</v>
      </c>
      <c r="O2404" s="57">
        <v>339</v>
      </c>
      <c r="P2404" s="57">
        <v>23</v>
      </c>
      <c r="AE2404" s="59"/>
      <c r="AG2404" s="7">
        <f>IF(Q2404&gt;0,RANK(Q2404,(N2404:P2404,Q2404:AE2404)),0)</f>
        <v>0</v>
      </c>
      <c r="AH2404" s="7">
        <f>IF(R2404&gt;0,RANK(R2404,(N2404:P2404,Q2404:AE2404)),0)</f>
        <v>0</v>
      </c>
      <c r="AI2404" s="7">
        <f>IF(T2404&gt;0,RANK(T2404,(N2404:P2404,Q2404:AE2404)),0)</f>
        <v>0</v>
      </c>
      <c r="AJ2404" s="7">
        <f>IF(S2404&gt;0,RANK(S2404,(N2404:P2404,Q2404:AE2404)),0)</f>
        <v>0</v>
      </c>
      <c r="AK2404" s="2">
        <f t="shared" si="855"/>
        <v>0</v>
      </c>
      <c r="AL2404" s="2">
        <f t="shared" si="856"/>
        <v>0</v>
      </c>
      <c r="AM2404" s="2">
        <f t="shared" si="857"/>
        <v>0</v>
      </c>
      <c r="AN2404" s="2">
        <f t="shared" si="858"/>
        <v>0</v>
      </c>
      <c r="AP2404" t="s">
        <v>1842</v>
      </c>
      <c r="AQ2404" t="s">
        <v>1290</v>
      </c>
      <c r="AR2404">
        <v>1</v>
      </c>
      <c r="AT2404" s="97">
        <v>38</v>
      </c>
      <c r="AU2404" s="99">
        <v>11</v>
      </c>
      <c r="AV2404" s="103">
        <f t="shared" si="859"/>
        <v>38011</v>
      </c>
      <c r="AX2404" s="7" t="s">
        <v>1370</v>
      </c>
    </row>
    <row r="2405" spans="1:50" hidden="1" outlineLevel="1">
      <c r="A2405" t="s">
        <v>287</v>
      </c>
      <c r="B2405" t="s">
        <v>1290</v>
      </c>
      <c r="C2405" s="1">
        <f t="shared" si="848"/>
        <v>916</v>
      </c>
      <c r="D2405" s="7">
        <f>IF(N2405&gt;0, RANK(N2405,(N2405:P2405,Q2405:AE2405)),0)</f>
        <v>1</v>
      </c>
      <c r="E2405" s="7">
        <f>IF(O2405&gt;0,RANK(O2405,(N2405:P2405,Q2405:AE2405)),0)</f>
        <v>2</v>
      </c>
      <c r="F2405" s="7">
        <f>IF(P2405&gt;0,RANK(P2405,(N2405:P2405,Q2405:AE2405)),0)</f>
        <v>3</v>
      </c>
      <c r="G2405" s="1">
        <f t="shared" si="849"/>
        <v>333</v>
      </c>
      <c r="H2405" s="2">
        <f t="shared" si="850"/>
        <v>0.36353711790393012</v>
      </c>
      <c r="I2405" s="2"/>
      <c r="J2405" s="2">
        <f t="shared" si="851"/>
        <v>0.67685589519650657</v>
      </c>
      <c r="K2405" s="2">
        <f t="shared" si="852"/>
        <v>0.3133187772925764</v>
      </c>
      <c r="L2405" s="2">
        <f t="shared" si="853"/>
        <v>9.8253275109170309E-3</v>
      </c>
      <c r="M2405" s="2">
        <f t="shared" si="854"/>
        <v>-5.2041704279304213E-18</v>
      </c>
      <c r="N2405" s="57">
        <v>620</v>
      </c>
      <c r="O2405" s="57">
        <v>287</v>
      </c>
      <c r="P2405" s="57">
        <v>9</v>
      </c>
      <c r="AE2405" s="59"/>
      <c r="AG2405" s="7">
        <f>IF(Q2405&gt;0,RANK(Q2405,(N2405:P2405,Q2405:AE2405)),0)</f>
        <v>0</v>
      </c>
      <c r="AH2405" s="7">
        <f>IF(R2405&gt;0,RANK(R2405,(N2405:P2405,Q2405:AE2405)),0)</f>
        <v>0</v>
      </c>
      <c r="AI2405" s="7">
        <f>IF(T2405&gt;0,RANK(T2405,(N2405:P2405,Q2405:AE2405)),0)</f>
        <v>0</v>
      </c>
      <c r="AJ2405" s="7">
        <f>IF(S2405&gt;0,RANK(S2405,(N2405:P2405,Q2405:AE2405)),0)</f>
        <v>0</v>
      </c>
      <c r="AK2405" s="2">
        <f t="shared" si="855"/>
        <v>0</v>
      </c>
      <c r="AL2405" s="2">
        <f t="shared" si="856"/>
        <v>0</v>
      </c>
      <c r="AM2405" s="2">
        <f t="shared" si="857"/>
        <v>0</v>
      </c>
      <c r="AN2405" s="2">
        <f t="shared" si="858"/>
        <v>0</v>
      </c>
      <c r="AP2405" t="s">
        <v>287</v>
      </c>
      <c r="AQ2405" t="s">
        <v>1290</v>
      </c>
      <c r="AR2405">
        <v>1</v>
      </c>
      <c r="AT2405" s="97">
        <v>38</v>
      </c>
      <c r="AU2405" s="99">
        <v>13</v>
      </c>
      <c r="AV2405" s="103">
        <f t="shared" si="859"/>
        <v>38013</v>
      </c>
      <c r="AX2405" s="7" t="s">
        <v>1370</v>
      </c>
    </row>
    <row r="2406" spans="1:50" hidden="1" outlineLevel="1">
      <c r="A2406" t="s">
        <v>1635</v>
      </c>
      <c r="B2406" t="s">
        <v>1290</v>
      </c>
      <c r="C2406" s="1">
        <f t="shared" si="848"/>
        <v>17318</v>
      </c>
      <c r="D2406" s="7">
        <f>IF(N2406&gt;0, RANK(N2406,(N2406:P2406,Q2406:AE2406)),0)</f>
        <v>1</v>
      </c>
      <c r="E2406" s="7">
        <f>IF(O2406&gt;0,RANK(O2406,(N2406:P2406,Q2406:AE2406)),0)</f>
        <v>2</v>
      </c>
      <c r="F2406" s="7">
        <f>IF(P2406&gt;0,RANK(P2406,(N2406:P2406,Q2406:AE2406)),0)</f>
        <v>3</v>
      </c>
      <c r="G2406" s="1">
        <f t="shared" si="849"/>
        <v>2223</v>
      </c>
      <c r="H2406" s="2">
        <f t="shared" si="850"/>
        <v>0.12836355237325325</v>
      </c>
      <c r="I2406" s="2"/>
      <c r="J2406" s="2">
        <f t="shared" si="851"/>
        <v>0.55358586441852409</v>
      </c>
      <c r="K2406" s="2">
        <f t="shared" si="852"/>
        <v>0.42522231204527083</v>
      </c>
      <c r="L2406" s="2">
        <f t="shared" si="853"/>
        <v>2.1191823536205103E-2</v>
      </c>
      <c r="M2406" s="2">
        <f t="shared" si="854"/>
        <v>-2.4286128663675299E-17</v>
      </c>
      <c r="N2406" s="57">
        <v>9587</v>
      </c>
      <c r="O2406" s="57">
        <v>7364</v>
      </c>
      <c r="P2406" s="57">
        <v>367</v>
      </c>
      <c r="AE2406" s="59"/>
      <c r="AG2406" s="7">
        <f>IF(Q2406&gt;0,RANK(Q2406,(N2406:P2406,Q2406:AE2406)),0)</f>
        <v>0</v>
      </c>
      <c r="AH2406" s="7">
        <f>IF(R2406&gt;0,RANK(R2406,(N2406:P2406,Q2406:AE2406)),0)</f>
        <v>0</v>
      </c>
      <c r="AI2406" s="7">
        <f>IF(T2406&gt;0,RANK(T2406,(N2406:P2406,Q2406:AE2406)),0)</f>
        <v>0</v>
      </c>
      <c r="AJ2406" s="7">
        <f>IF(S2406&gt;0,RANK(S2406,(N2406:P2406,Q2406:AE2406)),0)</f>
        <v>0</v>
      </c>
      <c r="AK2406" s="2">
        <f t="shared" si="855"/>
        <v>0</v>
      </c>
      <c r="AL2406" s="2">
        <f t="shared" si="856"/>
        <v>0</v>
      </c>
      <c r="AM2406" s="2">
        <f t="shared" si="857"/>
        <v>0</v>
      </c>
      <c r="AN2406" s="2">
        <f t="shared" si="858"/>
        <v>0</v>
      </c>
      <c r="AP2406" t="s">
        <v>1635</v>
      </c>
      <c r="AQ2406" t="s">
        <v>1290</v>
      </c>
      <c r="AR2406">
        <v>1</v>
      </c>
      <c r="AT2406" s="97">
        <v>38</v>
      </c>
      <c r="AU2406" s="99">
        <v>15</v>
      </c>
      <c r="AV2406" s="103">
        <f t="shared" si="859"/>
        <v>38015</v>
      </c>
      <c r="AX2406" s="7" t="s">
        <v>1370</v>
      </c>
    </row>
    <row r="2407" spans="1:50" hidden="1" outlineLevel="1">
      <c r="A2407" t="s">
        <v>1885</v>
      </c>
      <c r="B2407" t="s">
        <v>1290</v>
      </c>
      <c r="C2407" s="1">
        <f t="shared" si="848"/>
        <v>26502</v>
      </c>
      <c r="D2407" s="7">
        <f>IF(N2407&gt;0, RANK(N2407,(N2407:P2407,Q2407:AE2407)),0)</f>
        <v>1</v>
      </c>
      <c r="E2407" s="7">
        <f>IF(O2407&gt;0,RANK(O2407,(N2407:P2407,Q2407:AE2407)),0)</f>
        <v>2</v>
      </c>
      <c r="F2407" s="7">
        <f>IF(P2407&gt;0,RANK(P2407,(N2407:P2407,Q2407:AE2407)),0)</f>
        <v>3</v>
      </c>
      <c r="G2407" s="1">
        <f t="shared" si="849"/>
        <v>6453</v>
      </c>
      <c r="H2407" s="2">
        <f t="shared" si="850"/>
        <v>0.24349105727869594</v>
      </c>
      <c r="I2407" s="2"/>
      <c r="J2407" s="2">
        <f t="shared" si="851"/>
        <v>0.60572786959474756</v>
      </c>
      <c r="K2407" s="2">
        <f t="shared" si="852"/>
        <v>0.36223681231605159</v>
      </c>
      <c r="L2407" s="2">
        <f t="shared" si="853"/>
        <v>3.2035318089200814E-2</v>
      </c>
      <c r="M2407" s="2">
        <f t="shared" si="854"/>
        <v>3.4694469519536142E-17</v>
      </c>
      <c r="N2407" s="57">
        <v>16053</v>
      </c>
      <c r="O2407" s="57">
        <v>9600</v>
      </c>
      <c r="P2407" s="57">
        <v>849</v>
      </c>
      <c r="AE2407" s="59"/>
      <c r="AG2407" s="7">
        <f>IF(Q2407&gt;0,RANK(Q2407,(N2407:P2407,Q2407:AE2407)),0)</f>
        <v>0</v>
      </c>
      <c r="AH2407" s="7">
        <f>IF(R2407&gt;0,RANK(R2407,(N2407:P2407,Q2407:AE2407)),0)</f>
        <v>0</v>
      </c>
      <c r="AI2407" s="7">
        <f>IF(T2407&gt;0,RANK(T2407,(N2407:P2407,Q2407:AE2407)),0)</f>
        <v>0</v>
      </c>
      <c r="AJ2407" s="7">
        <f>IF(S2407&gt;0,RANK(S2407,(N2407:P2407,Q2407:AE2407)),0)</f>
        <v>0</v>
      </c>
      <c r="AK2407" s="2">
        <f t="shared" si="855"/>
        <v>0</v>
      </c>
      <c r="AL2407" s="2">
        <f t="shared" si="856"/>
        <v>0</v>
      </c>
      <c r="AM2407" s="2">
        <f t="shared" si="857"/>
        <v>0</v>
      </c>
      <c r="AN2407" s="2">
        <f t="shared" si="858"/>
        <v>0</v>
      </c>
      <c r="AP2407" t="s">
        <v>1885</v>
      </c>
      <c r="AQ2407" t="s">
        <v>1290</v>
      </c>
      <c r="AR2407">
        <v>1</v>
      </c>
      <c r="AT2407" s="97">
        <v>38</v>
      </c>
      <c r="AU2407" s="99">
        <v>17</v>
      </c>
      <c r="AV2407" s="103">
        <f t="shared" si="859"/>
        <v>38017</v>
      </c>
      <c r="AX2407" s="7" t="s">
        <v>1370</v>
      </c>
    </row>
    <row r="2408" spans="1:50" hidden="1" outlineLevel="1">
      <c r="A2408" t="s">
        <v>1619</v>
      </c>
      <c r="B2408" t="s">
        <v>1290</v>
      </c>
      <c r="C2408" s="1">
        <f t="shared" si="848"/>
        <v>2133</v>
      </c>
      <c r="D2408" s="7">
        <f>IF(N2408&gt;0, RANK(N2408,(N2408:P2408,Q2408:AE2408)),0)</f>
        <v>1</v>
      </c>
      <c r="E2408" s="7">
        <f>IF(O2408&gt;0,RANK(O2408,(N2408:P2408,Q2408:AE2408)),0)</f>
        <v>2</v>
      </c>
      <c r="F2408" s="7">
        <f>IF(P2408&gt;0,RANK(P2408,(N2408:P2408,Q2408:AE2408)),0)</f>
        <v>3</v>
      </c>
      <c r="G2408" s="1">
        <f t="shared" si="849"/>
        <v>595</v>
      </c>
      <c r="H2408" s="2">
        <f t="shared" si="850"/>
        <v>0.27894983591186123</v>
      </c>
      <c r="I2408" s="2"/>
      <c r="J2408" s="2">
        <f t="shared" si="851"/>
        <v>0.59821847163619313</v>
      </c>
      <c r="K2408" s="2">
        <f t="shared" si="852"/>
        <v>0.31926863572433195</v>
      </c>
      <c r="L2408" s="2">
        <f t="shared" si="853"/>
        <v>8.2512892639474922E-2</v>
      </c>
      <c r="M2408" s="2">
        <f t="shared" si="854"/>
        <v>0</v>
      </c>
      <c r="N2408" s="57">
        <v>1276</v>
      </c>
      <c r="O2408" s="57">
        <v>681</v>
      </c>
      <c r="P2408" s="57">
        <v>176</v>
      </c>
      <c r="AE2408" s="59"/>
      <c r="AG2408" s="7">
        <f>IF(Q2408&gt;0,RANK(Q2408,(N2408:P2408,Q2408:AE2408)),0)</f>
        <v>0</v>
      </c>
      <c r="AH2408" s="7">
        <f>IF(R2408&gt;0,RANK(R2408,(N2408:P2408,Q2408:AE2408)),0)</f>
        <v>0</v>
      </c>
      <c r="AI2408" s="7">
        <f>IF(T2408&gt;0,RANK(T2408,(N2408:P2408,Q2408:AE2408)),0)</f>
        <v>0</v>
      </c>
      <c r="AJ2408" s="7">
        <f>IF(S2408&gt;0,RANK(S2408,(N2408:P2408,Q2408:AE2408)),0)</f>
        <v>0</v>
      </c>
      <c r="AK2408" s="2">
        <f t="shared" si="855"/>
        <v>0</v>
      </c>
      <c r="AL2408" s="2">
        <f t="shared" si="856"/>
        <v>0</v>
      </c>
      <c r="AM2408" s="2">
        <f t="shared" si="857"/>
        <v>0</v>
      </c>
      <c r="AN2408" s="2">
        <f t="shared" si="858"/>
        <v>0</v>
      </c>
      <c r="AP2408" t="s">
        <v>1619</v>
      </c>
      <c r="AQ2408" t="s">
        <v>1290</v>
      </c>
      <c r="AR2408">
        <v>1</v>
      </c>
      <c r="AT2408" s="97">
        <v>38</v>
      </c>
      <c r="AU2408" s="99">
        <v>19</v>
      </c>
      <c r="AV2408" s="103">
        <f t="shared" si="859"/>
        <v>38019</v>
      </c>
      <c r="AX2408" s="7" t="s">
        <v>1370</v>
      </c>
    </row>
    <row r="2409" spans="1:50" hidden="1" outlineLevel="1">
      <c r="A2409" t="s">
        <v>458</v>
      </c>
      <c r="B2409" t="s">
        <v>1290</v>
      </c>
      <c r="C2409" s="1">
        <f t="shared" si="848"/>
        <v>1674</v>
      </c>
      <c r="D2409" s="7">
        <f>IF(N2409&gt;0, RANK(N2409,(N2409:P2409,Q2409:AE2409)),0)</f>
        <v>1</v>
      </c>
      <c r="E2409" s="7">
        <f>IF(O2409&gt;0,RANK(O2409,(N2409:P2409,Q2409:AE2409)),0)</f>
        <v>2</v>
      </c>
      <c r="F2409" s="7">
        <f>IF(P2409&gt;0,RANK(P2409,(N2409:P2409,Q2409:AE2409)),0)</f>
        <v>3</v>
      </c>
      <c r="G2409" s="1">
        <f t="shared" si="849"/>
        <v>327</v>
      </c>
      <c r="H2409" s="2">
        <f t="shared" si="850"/>
        <v>0.19534050179211471</v>
      </c>
      <c r="I2409" s="2"/>
      <c r="J2409" s="2">
        <f t="shared" si="851"/>
        <v>0.57825567502986863</v>
      </c>
      <c r="K2409" s="2">
        <f t="shared" si="852"/>
        <v>0.38291517323775387</v>
      </c>
      <c r="L2409" s="2">
        <f t="shared" si="853"/>
        <v>3.882915173237754E-2</v>
      </c>
      <c r="M2409" s="2">
        <f t="shared" si="854"/>
        <v>-4.163336342344337E-17</v>
      </c>
      <c r="N2409" s="57">
        <v>968</v>
      </c>
      <c r="O2409" s="57">
        <v>641</v>
      </c>
      <c r="P2409" s="57">
        <v>65</v>
      </c>
      <c r="AE2409" s="59"/>
      <c r="AG2409" s="7">
        <f>IF(Q2409&gt;0,RANK(Q2409,(N2409:P2409,Q2409:AE2409)),0)</f>
        <v>0</v>
      </c>
      <c r="AH2409" s="7">
        <f>IF(R2409&gt;0,RANK(R2409,(N2409:P2409,Q2409:AE2409)),0)</f>
        <v>0</v>
      </c>
      <c r="AI2409" s="7">
        <f>IF(T2409&gt;0,RANK(T2409,(N2409:P2409,Q2409:AE2409)),0)</f>
        <v>0</v>
      </c>
      <c r="AJ2409" s="7">
        <f>IF(S2409&gt;0,RANK(S2409,(N2409:P2409,Q2409:AE2409)),0)</f>
        <v>0</v>
      </c>
      <c r="AK2409" s="2">
        <f t="shared" si="855"/>
        <v>0</v>
      </c>
      <c r="AL2409" s="2">
        <f t="shared" si="856"/>
        <v>0</v>
      </c>
      <c r="AM2409" s="2">
        <f t="shared" si="857"/>
        <v>0</v>
      </c>
      <c r="AN2409" s="2">
        <f t="shared" si="858"/>
        <v>0</v>
      </c>
      <c r="AP2409" t="s">
        <v>458</v>
      </c>
      <c r="AQ2409" t="s">
        <v>1290</v>
      </c>
      <c r="AR2409">
        <v>1</v>
      </c>
      <c r="AT2409" s="97">
        <v>38</v>
      </c>
      <c r="AU2409" s="99">
        <v>21</v>
      </c>
      <c r="AV2409" s="103">
        <f t="shared" si="859"/>
        <v>38021</v>
      </c>
      <c r="AX2409" s="7" t="s">
        <v>1370</v>
      </c>
    </row>
    <row r="2410" spans="1:50" hidden="1" outlineLevel="1">
      <c r="A2410" t="s">
        <v>2028</v>
      </c>
      <c r="B2410" t="s">
        <v>1290</v>
      </c>
      <c r="C2410" s="1">
        <f t="shared" si="848"/>
        <v>1016</v>
      </c>
      <c r="D2410" s="7">
        <f>IF(N2410&gt;0, RANK(N2410,(N2410:P2410,Q2410:AE2410)),0)</f>
        <v>1</v>
      </c>
      <c r="E2410" s="7">
        <f>IF(O2410&gt;0,RANK(O2410,(N2410:P2410,Q2410:AE2410)),0)</f>
        <v>2</v>
      </c>
      <c r="F2410" s="7">
        <f>IF(P2410&gt;0,RANK(P2410,(N2410:P2410,Q2410:AE2410)),0)</f>
        <v>3</v>
      </c>
      <c r="G2410" s="1">
        <f t="shared" si="849"/>
        <v>489</v>
      </c>
      <c r="H2410" s="2">
        <f t="shared" si="850"/>
        <v>0.48129921259842517</v>
      </c>
      <c r="I2410" s="2"/>
      <c r="J2410" s="2">
        <f t="shared" si="851"/>
        <v>0.72933070866141736</v>
      </c>
      <c r="K2410" s="2">
        <f t="shared" si="852"/>
        <v>0.24803149606299213</v>
      </c>
      <c r="L2410" s="2">
        <f t="shared" si="853"/>
        <v>2.2637795275590553E-2</v>
      </c>
      <c r="M2410" s="2">
        <f t="shared" si="854"/>
        <v>-4.163336342344337E-17</v>
      </c>
      <c r="N2410" s="57">
        <v>741</v>
      </c>
      <c r="O2410" s="57">
        <v>252</v>
      </c>
      <c r="P2410" s="57">
        <v>23</v>
      </c>
      <c r="AE2410" s="59"/>
      <c r="AG2410" s="7">
        <f>IF(Q2410&gt;0,RANK(Q2410,(N2410:P2410,Q2410:AE2410)),0)</f>
        <v>0</v>
      </c>
      <c r="AH2410" s="7">
        <f>IF(R2410&gt;0,RANK(R2410,(N2410:P2410,Q2410:AE2410)),0)</f>
        <v>0</v>
      </c>
      <c r="AI2410" s="7">
        <f>IF(T2410&gt;0,RANK(T2410,(N2410:P2410,Q2410:AE2410)),0)</f>
        <v>0</v>
      </c>
      <c r="AJ2410" s="7">
        <f>IF(S2410&gt;0,RANK(S2410,(N2410:P2410,Q2410:AE2410)),0)</f>
        <v>0</v>
      </c>
      <c r="AK2410" s="2">
        <f t="shared" si="855"/>
        <v>0</v>
      </c>
      <c r="AL2410" s="2">
        <f t="shared" si="856"/>
        <v>0</v>
      </c>
      <c r="AM2410" s="2">
        <f t="shared" si="857"/>
        <v>0</v>
      </c>
      <c r="AN2410" s="2">
        <f t="shared" si="858"/>
        <v>0</v>
      </c>
      <c r="AP2410" t="s">
        <v>2028</v>
      </c>
      <c r="AQ2410" t="s">
        <v>1290</v>
      </c>
      <c r="AR2410">
        <v>1</v>
      </c>
      <c r="AT2410" s="97">
        <v>38</v>
      </c>
      <c r="AU2410" s="99">
        <v>23</v>
      </c>
      <c r="AV2410" s="103">
        <f t="shared" si="859"/>
        <v>38023</v>
      </c>
      <c r="AX2410" s="7" t="s">
        <v>1370</v>
      </c>
    </row>
    <row r="2411" spans="1:50" hidden="1" outlineLevel="1">
      <c r="A2411" t="s">
        <v>32</v>
      </c>
      <c r="B2411" t="s">
        <v>1290</v>
      </c>
      <c r="C2411" s="1">
        <f t="shared" si="848"/>
        <v>1249</v>
      </c>
      <c r="D2411" s="7">
        <f>IF(N2411&gt;0, RANK(N2411,(N2411:P2411,Q2411:AE2411)),0)</f>
        <v>1</v>
      </c>
      <c r="E2411" s="7">
        <f>IF(O2411&gt;0,RANK(O2411,(N2411:P2411,Q2411:AE2411)),0)</f>
        <v>2</v>
      </c>
      <c r="F2411" s="7">
        <f>IF(P2411&gt;0,RANK(P2411,(N2411:P2411,Q2411:AE2411)),0)</f>
        <v>3</v>
      </c>
      <c r="G2411" s="1">
        <f t="shared" si="849"/>
        <v>292</v>
      </c>
      <c r="H2411" s="2">
        <f t="shared" si="850"/>
        <v>0.23378702962369896</v>
      </c>
      <c r="I2411" s="2"/>
      <c r="J2411" s="2">
        <f t="shared" si="851"/>
        <v>0.6076861489191353</v>
      </c>
      <c r="K2411" s="2">
        <f t="shared" si="852"/>
        <v>0.37389911929543634</v>
      </c>
      <c r="L2411" s="2">
        <f t="shared" si="853"/>
        <v>1.8414731785428344E-2</v>
      </c>
      <c r="M2411" s="2">
        <f t="shared" si="854"/>
        <v>6.9388939039072284E-18</v>
      </c>
      <c r="N2411" s="57">
        <v>759</v>
      </c>
      <c r="O2411" s="57">
        <v>467</v>
      </c>
      <c r="P2411" s="57">
        <v>23</v>
      </c>
      <c r="AE2411" s="59"/>
      <c r="AG2411" s="7">
        <f>IF(Q2411&gt;0,RANK(Q2411,(N2411:P2411,Q2411:AE2411)),0)</f>
        <v>0</v>
      </c>
      <c r="AH2411" s="7">
        <f>IF(R2411&gt;0,RANK(R2411,(N2411:P2411,Q2411:AE2411)),0)</f>
        <v>0</v>
      </c>
      <c r="AI2411" s="7">
        <f>IF(T2411&gt;0,RANK(T2411,(N2411:P2411,Q2411:AE2411)),0)</f>
        <v>0</v>
      </c>
      <c r="AJ2411" s="7">
        <f>IF(S2411&gt;0,RANK(S2411,(N2411:P2411,Q2411:AE2411)),0)</f>
        <v>0</v>
      </c>
      <c r="AK2411" s="2">
        <f t="shared" si="855"/>
        <v>0</v>
      </c>
      <c r="AL2411" s="2">
        <f t="shared" si="856"/>
        <v>0</v>
      </c>
      <c r="AM2411" s="2">
        <f t="shared" si="857"/>
        <v>0</v>
      </c>
      <c r="AN2411" s="2">
        <f t="shared" si="858"/>
        <v>0</v>
      </c>
      <c r="AP2411" t="s">
        <v>32</v>
      </c>
      <c r="AQ2411" t="s">
        <v>1290</v>
      </c>
      <c r="AR2411">
        <v>1</v>
      </c>
      <c r="AT2411" s="97">
        <v>38</v>
      </c>
      <c r="AU2411" s="99">
        <v>25</v>
      </c>
      <c r="AV2411" s="103">
        <f t="shared" si="859"/>
        <v>38025</v>
      </c>
      <c r="AX2411" s="7" t="s">
        <v>1370</v>
      </c>
    </row>
    <row r="2412" spans="1:50" hidden="1" outlineLevel="1">
      <c r="A2412" t="s">
        <v>15</v>
      </c>
      <c r="B2412" t="s">
        <v>1290</v>
      </c>
      <c r="C2412" s="1">
        <f t="shared" si="848"/>
        <v>1024</v>
      </c>
      <c r="D2412" s="7">
        <f>IF(N2412&gt;0, RANK(N2412,(N2412:P2412,Q2412:AE2412)),0)</f>
        <v>1</v>
      </c>
      <c r="E2412" s="7">
        <f>IF(O2412&gt;0,RANK(O2412,(N2412:P2412,Q2412:AE2412)),0)</f>
        <v>2</v>
      </c>
      <c r="F2412" s="7">
        <f>IF(P2412&gt;0,RANK(P2412,(N2412:P2412,Q2412:AE2412)),0)</f>
        <v>3</v>
      </c>
      <c r="G2412" s="1">
        <f t="shared" si="849"/>
        <v>342</v>
      </c>
      <c r="H2412" s="2">
        <f t="shared" si="850"/>
        <v>0.333984375</v>
      </c>
      <c r="I2412" s="2"/>
      <c r="J2412" s="2">
        <f t="shared" si="851"/>
        <v>0.6376953125</v>
      </c>
      <c r="K2412" s="2">
        <f t="shared" si="852"/>
        <v>0.3037109375</v>
      </c>
      <c r="L2412" s="2">
        <f t="shared" si="853"/>
        <v>5.859375E-2</v>
      </c>
      <c r="M2412" s="2">
        <f t="shared" si="854"/>
        <v>0</v>
      </c>
      <c r="N2412" s="57">
        <v>653</v>
      </c>
      <c r="O2412" s="57">
        <v>311</v>
      </c>
      <c r="P2412" s="57">
        <v>60</v>
      </c>
      <c r="AE2412" s="59"/>
      <c r="AG2412" s="7">
        <f>IF(Q2412&gt;0,RANK(Q2412,(N2412:P2412,Q2412:AE2412)),0)</f>
        <v>0</v>
      </c>
      <c r="AH2412" s="7">
        <f>IF(R2412&gt;0,RANK(R2412,(N2412:P2412,Q2412:AE2412)),0)</f>
        <v>0</v>
      </c>
      <c r="AI2412" s="7">
        <f>IF(T2412&gt;0,RANK(T2412,(N2412:P2412,Q2412:AE2412)),0)</f>
        <v>0</v>
      </c>
      <c r="AJ2412" s="7">
        <f>IF(S2412&gt;0,RANK(S2412,(N2412:P2412,Q2412:AE2412)),0)</f>
        <v>0</v>
      </c>
      <c r="AK2412" s="2">
        <f t="shared" si="855"/>
        <v>0</v>
      </c>
      <c r="AL2412" s="2">
        <f t="shared" si="856"/>
        <v>0</v>
      </c>
      <c r="AM2412" s="2">
        <f t="shared" si="857"/>
        <v>0</v>
      </c>
      <c r="AN2412" s="2">
        <f t="shared" si="858"/>
        <v>0</v>
      </c>
      <c r="AP2412" t="s">
        <v>15</v>
      </c>
      <c r="AQ2412" t="s">
        <v>1290</v>
      </c>
      <c r="AR2412">
        <v>1</v>
      </c>
      <c r="AT2412" s="97">
        <v>38</v>
      </c>
      <c r="AU2412" s="99">
        <v>27</v>
      </c>
      <c r="AV2412" s="103">
        <f t="shared" si="859"/>
        <v>38027</v>
      </c>
      <c r="AX2412" s="7" t="s">
        <v>1370</v>
      </c>
    </row>
    <row r="2413" spans="1:50" hidden="1" outlineLevel="1">
      <c r="A2413" t="s">
        <v>2029</v>
      </c>
      <c r="B2413" t="s">
        <v>1290</v>
      </c>
      <c r="C2413" s="1">
        <f t="shared" si="848"/>
        <v>1422</v>
      </c>
      <c r="D2413" s="7">
        <f>IF(N2413&gt;0, RANK(N2413,(N2413:P2413,Q2413:AE2413)),0)</f>
        <v>1</v>
      </c>
      <c r="E2413" s="7">
        <f>IF(O2413&gt;0,RANK(O2413,(N2413:P2413,Q2413:AE2413)),0)</f>
        <v>2</v>
      </c>
      <c r="F2413" s="7">
        <f>IF(P2413&gt;0,RANK(P2413,(N2413:P2413,Q2413:AE2413)),0)</f>
        <v>3</v>
      </c>
      <c r="G2413" s="1">
        <f t="shared" si="849"/>
        <v>194</v>
      </c>
      <c r="H2413" s="2">
        <f t="shared" si="850"/>
        <v>0.13642756680731363</v>
      </c>
      <c r="I2413" s="2"/>
      <c r="J2413" s="2">
        <f t="shared" si="851"/>
        <v>0.55555555555555558</v>
      </c>
      <c r="K2413" s="2">
        <f t="shared" si="852"/>
        <v>0.41912798874824192</v>
      </c>
      <c r="L2413" s="2">
        <f t="shared" si="853"/>
        <v>2.5316455696202531E-2</v>
      </c>
      <c r="M2413" s="2">
        <f t="shared" si="854"/>
        <v>-3.1225022567582528E-17</v>
      </c>
      <c r="N2413" s="57">
        <v>790</v>
      </c>
      <c r="O2413" s="57">
        <v>596</v>
      </c>
      <c r="P2413" s="57">
        <v>36</v>
      </c>
      <c r="AE2413" s="59"/>
      <c r="AG2413" s="7">
        <f>IF(Q2413&gt;0,RANK(Q2413,(N2413:P2413,Q2413:AE2413)),0)</f>
        <v>0</v>
      </c>
      <c r="AH2413" s="7">
        <f>IF(R2413&gt;0,RANK(R2413,(N2413:P2413,Q2413:AE2413)),0)</f>
        <v>0</v>
      </c>
      <c r="AI2413" s="7">
        <f>IF(T2413&gt;0,RANK(T2413,(N2413:P2413,Q2413:AE2413)),0)</f>
        <v>0</v>
      </c>
      <c r="AJ2413" s="7">
        <f>IF(S2413&gt;0,RANK(S2413,(N2413:P2413,Q2413:AE2413)),0)</f>
        <v>0</v>
      </c>
      <c r="AK2413" s="2">
        <f t="shared" si="855"/>
        <v>0</v>
      </c>
      <c r="AL2413" s="2">
        <f t="shared" si="856"/>
        <v>0</v>
      </c>
      <c r="AM2413" s="2">
        <f t="shared" si="857"/>
        <v>0</v>
      </c>
      <c r="AN2413" s="2">
        <f t="shared" si="858"/>
        <v>0</v>
      </c>
      <c r="AP2413" t="s">
        <v>2029</v>
      </c>
      <c r="AQ2413" t="s">
        <v>1290</v>
      </c>
      <c r="AR2413">
        <v>1</v>
      </c>
      <c r="AT2413" s="97">
        <v>38</v>
      </c>
      <c r="AU2413" s="99">
        <v>29</v>
      </c>
      <c r="AV2413" s="103">
        <f t="shared" si="859"/>
        <v>38029</v>
      </c>
      <c r="AX2413" s="7" t="s">
        <v>1370</v>
      </c>
    </row>
    <row r="2414" spans="1:50" hidden="1" outlineLevel="1">
      <c r="A2414" t="s">
        <v>2351</v>
      </c>
      <c r="B2414" t="s">
        <v>1290</v>
      </c>
      <c r="C2414" s="1">
        <f t="shared" si="848"/>
        <v>1273</v>
      </c>
      <c r="D2414" s="7">
        <f>IF(N2414&gt;0, RANK(N2414,(N2414:P2414,Q2414:AE2414)),0)</f>
        <v>1</v>
      </c>
      <c r="E2414" s="7">
        <f>IF(O2414&gt;0,RANK(O2414,(N2414:P2414,Q2414:AE2414)),0)</f>
        <v>2</v>
      </c>
      <c r="F2414" s="7">
        <f>IF(P2414&gt;0,RANK(P2414,(N2414:P2414,Q2414:AE2414)),0)</f>
        <v>3</v>
      </c>
      <c r="G2414" s="1">
        <f t="shared" si="849"/>
        <v>146</v>
      </c>
      <c r="H2414" s="2">
        <f t="shared" si="850"/>
        <v>0.11468970934799685</v>
      </c>
      <c r="I2414" s="2"/>
      <c r="J2414" s="2">
        <f t="shared" si="851"/>
        <v>0.5483110761979576</v>
      </c>
      <c r="K2414" s="2">
        <f t="shared" si="852"/>
        <v>0.43362136684996072</v>
      </c>
      <c r="L2414" s="2">
        <f t="shared" si="853"/>
        <v>1.8067556952081697E-2</v>
      </c>
      <c r="M2414" s="2">
        <f t="shared" si="854"/>
        <v>-2.0816681711721685E-17</v>
      </c>
      <c r="N2414" s="57">
        <v>698</v>
      </c>
      <c r="O2414" s="57">
        <v>552</v>
      </c>
      <c r="P2414" s="57">
        <v>23</v>
      </c>
      <c r="AE2414" s="59"/>
      <c r="AG2414" s="7">
        <f>IF(Q2414&gt;0,RANK(Q2414,(N2414:P2414,Q2414:AE2414)),0)</f>
        <v>0</v>
      </c>
      <c r="AH2414" s="7">
        <f>IF(R2414&gt;0,RANK(R2414,(N2414:P2414,Q2414:AE2414)),0)</f>
        <v>0</v>
      </c>
      <c r="AI2414" s="7">
        <f>IF(T2414&gt;0,RANK(T2414,(N2414:P2414,Q2414:AE2414)),0)</f>
        <v>0</v>
      </c>
      <c r="AJ2414" s="7">
        <f>IF(S2414&gt;0,RANK(S2414,(N2414:P2414,Q2414:AE2414)),0)</f>
        <v>0</v>
      </c>
      <c r="AK2414" s="2">
        <f t="shared" si="855"/>
        <v>0</v>
      </c>
      <c r="AL2414" s="2">
        <f t="shared" si="856"/>
        <v>0</v>
      </c>
      <c r="AM2414" s="2">
        <f t="shared" si="857"/>
        <v>0</v>
      </c>
      <c r="AN2414" s="2">
        <f t="shared" si="858"/>
        <v>0</v>
      </c>
      <c r="AP2414" t="s">
        <v>2351</v>
      </c>
      <c r="AQ2414" t="s">
        <v>1290</v>
      </c>
      <c r="AR2414">
        <v>1</v>
      </c>
      <c r="AT2414" s="97">
        <v>38</v>
      </c>
      <c r="AU2414" s="99">
        <v>31</v>
      </c>
      <c r="AV2414" s="103">
        <f t="shared" si="859"/>
        <v>38031</v>
      </c>
      <c r="AX2414" s="7" t="s">
        <v>1370</v>
      </c>
    </row>
    <row r="2415" spans="1:50" hidden="1" outlineLevel="1">
      <c r="A2415" t="s">
        <v>1530</v>
      </c>
      <c r="B2415" t="s">
        <v>1290</v>
      </c>
      <c r="C2415" s="1">
        <f t="shared" si="848"/>
        <v>609</v>
      </c>
      <c r="D2415" s="7">
        <f>IF(N2415&gt;0, RANK(N2415,(N2415:P2415,Q2415:AE2415)),0)</f>
        <v>1</v>
      </c>
      <c r="E2415" s="7">
        <f>IF(O2415&gt;0,RANK(O2415,(N2415:P2415,Q2415:AE2415)),0)</f>
        <v>2</v>
      </c>
      <c r="F2415" s="7">
        <f>IF(P2415&gt;0,RANK(P2415,(N2415:P2415,Q2415:AE2415)),0)</f>
        <v>3</v>
      </c>
      <c r="G2415" s="1">
        <f t="shared" si="849"/>
        <v>161</v>
      </c>
      <c r="H2415" s="2">
        <f t="shared" si="850"/>
        <v>0.26436781609195403</v>
      </c>
      <c r="I2415" s="2"/>
      <c r="J2415" s="2">
        <f t="shared" si="851"/>
        <v>0.62068965517241381</v>
      </c>
      <c r="K2415" s="2">
        <f t="shared" si="852"/>
        <v>0.35632183908045978</v>
      </c>
      <c r="L2415" s="2">
        <f t="shared" si="853"/>
        <v>2.2988505747126436E-2</v>
      </c>
      <c r="M2415" s="2">
        <f t="shared" si="854"/>
        <v>-2.7755575615628914E-17</v>
      </c>
      <c r="N2415" s="57">
        <v>378</v>
      </c>
      <c r="O2415" s="57">
        <v>217</v>
      </c>
      <c r="P2415" s="57">
        <v>14</v>
      </c>
      <c r="AE2415" s="59"/>
      <c r="AG2415" s="7">
        <f>IF(Q2415&gt;0,RANK(Q2415,(N2415:P2415,Q2415:AE2415)),0)</f>
        <v>0</v>
      </c>
      <c r="AH2415" s="7">
        <f>IF(R2415&gt;0,RANK(R2415,(N2415:P2415,Q2415:AE2415)),0)</f>
        <v>0</v>
      </c>
      <c r="AI2415" s="7">
        <f>IF(T2415&gt;0,RANK(T2415,(N2415:P2415,Q2415:AE2415)),0)</f>
        <v>0</v>
      </c>
      <c r="AJ2415" s="7">
        <f>IF(S2415&gt;0,RANK(S2415,(N2415:P2415,Q2415:AE2415)),0)</f>
        <v>0</v>
      </c>
      <c r="AK2415" s="2">
        <f t="shared" si="855"/>
        <v>0</v>
      </c>
      <c r="AL2415" s="2">
        <f t="shared" si="856"/>
        <v>0</v>
      </c>
      <c r="AM2415" s="2">
        <f t="shared" si="857"/>
        <v>0</v>
      </c>
      <c r="AN2415" s="2">
        <f t="shared" si="858"/>
        <v>0</v>
      </c>
      <c r="AP2415" t="s">
        <v>1530</v>
      </c>
      <c r="AQ2415" t="s">
        <v>1290</v>
      </c>
      <c r="AR2415">
        <v>1</v>
      </c>
      <c r="AT2415" s="97">
        <v>38</v>
      </c>
      <c r="AU2415" s="99">
        <v>33</v>
      </c>
      <c r="AV2415" s="103">
        <f t="shared" si="859"/>
        <v>38033</v>
      </c>
      <c r="AX2415" s="7" t="s">
        <v>1370</v>
      </c>
    </row>
    <row r="2416" spans="1:50" hidden="1" outlineLevel="1">
      <c r="A2416" t="s">
        <v>2080</v>
      </c>
      <c r="B2416" t="s">
        <v>1290</v>
      </c>
      <c r="C2416" s="1">
        <f t="shared" si="848"/>
        <v>15692</v>
      </c>
      <c r="D2416" s="7">
        <f>IF(N2416&gt;0, RANK(N2416,(N2416:P2416,Q2416:AE2416)),0)</f>
        <v>1</v>
      </c>
      <c r="E2416" s="7">
        <f>IF(O2416&gt;0,RANK(O2416,(N2416:P2416,Q2416:AE2416)),0)</f>
        <v>2</v>
      </c>
      <c r="F2416" s="7">
        <f>IF(P2416&gt;0,RANK(P2416,(N2416:P2416,Q2416:AE2416)),0)</f>
        <v>3</v>
      </c>
      <c r="G2416" s="1">
        <f t="shared" si="849"/>
        <v>6257</v>
      </c>
      <c r="H2416" s="2">
        <f t="shared" si="850"/>
        <v>0.39873821055314812</v>
      </c>
      <c r="I2416" s="2"/>
      <c r="J2416" s="2">
        <f t="shared" si="851"/>
        <v>0.68423400458832528</v>
      </c>
      <c r="K2416" s="2">
        <f t="shared" si="852"/>
        <v>0.28549579403517716</v>
      </c>
      <c r="L2416" s="2">
        <f t="shared" si="853"/>
        <v>3.027020137649758E-2</v>
      </c>
      <c r="M2416" s="2">
        <f t="shared" si="854"/>
        <v>-2.7755575615628914E-17</v>
      </c>
      <c r="N2416" s="57">
        <v>10737</v>
      </c>
      <c r="O2416" s="57">
        <v>4480</v>
      </c>
      <c r="P2416" s="57">
        <v>475</v>
      </c>
      <c r="AE2416" s="59"/>
      <c r="AG2416" s="7">
        <f>IF(Q2416&gt;0,RANK(Q2416,(N2416:P2416,Q2416:AE2416)),0)</f>
        <v>0</v>
      </c>
      <c r="AH2416" s="7">
        <f>IF(R2416&gt;0,RANK(R2416,(N2416:P2416,Q2416:AE2416)),0)</f>
        <v>0</v>
      </c>
      <c r="AI2416" s="7">
        <f>IF(T2416&gt;0,RANK(T2416,(N2416:P2416,Q2416:AE2416)),0)</f>
        <v>0</v>
      </c>
      <c r="AJ2416" s="7">
        <f>IF(S2416&gt;0,RANK(S2416,(N2416:P2416,Q2416:AE2416)),0)</f>
        <v>0</v>
      </c>
      <c r="AK2416" s="2">
        <f t="shared" si="855"/>
        <v>0</v>
      </c>
      <c r="AL2416" s="2">
        <f t="shared" si="856"/>
        <v>0</v>
      </c>
      <c r="AM2416" s="2">
        <f t="shared" si="857"/>
        <v>0</v>
      </c>
      <c r="AN2416" s="2">
        <f t="shared" si="858"/>
        <v>0</v>
      </c>
      <c r="AP2416" t="s">
        <v>2080</v>
      </c>
      <c r="AQ2416" t="s">
        <v>1290</v>
      </c>
      <c r="AR2416">
        <v>1</v>
      </c>
      <c r="AT2416" s="97">
        <v>38</v>
      </c>
      <c r="AU2416" s="99">
        <v>35</v>
      </c>
      <c r="AV2416" s="103">
        <f t="shared" si="859"/>
        <v>38035</v>
      </c>
      <c r="AX2416" s="7" t="s">
        <v>1370</v>
      </c>
    </row>
    <row r="2417" spans="1:50" hidden="1" outlineLevel="1">
      <c r="A2417" t="s">
        <v>373</v>
      </c>
      <c r="B2417" t="s">
        <v>1290</v>
      </c>
      <c r="C2417" s="1">
        <f t="shared" si="848"/>
        <v>1197</v>
      </c>
      <c r="D2417" s="7">
        <f>IF(N2417&gt;0, RANK(N2417,(N2417:P2417,Q2417:AE2417)),0)</f>
        <v>1</v>
      </c>
      <c r="E2417" s="7">
        <f>IF(O2417&gt;0,RANK(O2417,(N2417:P2417,Q2417:AE2417)),0)</f>
        <v>2</v>
      </c>
      <c r="F2417" s="7">
        <f>IF(P2417&gt;0,RANK(P2417,(N2417:P2417,Q2417:AE2417)),0)</f>
        <v>3</v>
      </c>
      <c r="G2417" s="1">
        <f t="shared" si="849"/>
        <v>99</v>
      </c>
      <c r="H2417" s="2">
        <f t="shared" si="850"/>
        <v>8.2706766917293228E-2</v>
      </c>
      <c r="I2417" s="2"/>
      <c r="J2417" s="2">
        <f t="shared" si="851"/>
        <v>0.5271512113617377</v>
      </c>
      <c r="K2417" s="2">
        <f t="shared" si="852"/>
        <v>0.44444444444444442</v>
      </c>
      <c r="L2417" s="2">
        <f t="shared" si="853"/>
        <v>2.8404344193817876E-2</v>
      </c>
      <c r="M2417" s="2">
        <f t="shared" si="854"/>
        <v>0</v>
      </c>
      <c r="N2417" s="57">
        <v>631</v>
      </c>
      <c r="O2417" s="57">
        <v>532</v>
      </c>
      <c r="P2417" s="57">
        <v>34</v>
      </c>
      <c r="AE2417" s="59"/>
      <c r="AG2417" s="7">
        <f>IF(Q2417&gt;0,RANK(Q2417,(N2417:P2417,Q2417:AE2417)),0)</f>
        <v>0</v>
      </c>
      <c r="AH2417" s="7">
        <f>IF(R2417&gt;0,RANK(R2417,(N2417:P2417,Q2417:AE2417)),0)</f>
        <v>0</v>
      </c>
      <c r="AI2417" s="7">
        <f>IF(T2417&gt;0,RANK(T2417,(N2417:P2417,Q2417:AE2417)),0)</f>
        <v>0</v>
      </c>
      <c r="AJ2417" s="7">
        <f>IF(S2417&gt;0,RANK(S2417,(N2417:P2417,Q2417:AE2417)),0)</f>
        <v>0</v>
      </c>
      <c r="AK2417" s="2">
        <f t="shared" si="855"/>
        <v>0</v>
      </c>
      <c r="AL2417" s="2">
        <f t="shared" si="856"/>
        <v>0</v>
      </c>
      <c r="AM2417" s="2">
        <f t="shared" si="857"/>
        <v>0</v>
      </c>
      <c r="AN2417" s="2">
        <f t="shared" si="858"/>
        <v>0</v>
      </c>
      <c r="AP2417" t="s">
        <v>373</v>
      </c>
      <c r="AQ2417" t="s">
        <v>1290</v>
      </c>
      <c r="AR2417">
        <v>1</v>
      </c>
      <c r="AT2417" s="97">
        <v>38</v>
      </c>
      <c r="AU2417" s="99">
        <v>37</v>
      </c>
      <c r="AV2417" s="103">
        <f t="shared" si="859"/>
        <v>38037</v>
      </c>
      <c r="AX2417" s="7" t="s">
        <v>1370</v>
      </c>
    </row>
    <row r="2418" spans="1:50" hidden="1" outlineLevel="1">
      <c r="A2418" t="s">
        <v>918</v>
      </c>
      <c r="B2418" t="s">
        <v>1290</v>
      </c>
      <c r="C2418" s="1">
        <f t="shared" si="848"/>
        <v>1216</v>
      </c>
      <c r="D2418" s="7">
        <f>IF(N2418&gt;0, RANK(N2418,(N2418:P2418,Q2418:AE2418)),0)</f>
        <v>1</v>
      </c>
      <c r="E2418" s="7">
        <f>IF(O2418&gt;0,RANK(O2418,(N2418:P2418,Q2418:AE2418)),0)</f>
        <v>2</v>
      </c>
      <c r="F2418" s="7">
        <f>IF(P2418&gt;0,RANK(P2418,(N2418:P2418,Q2418:AE2418)),0)</f>
        <v>3</v>
      </c>
      <c r="G2418" s="1">
        <f t="shared" si="849"/>
        <v>354</v>
      </c>
      <c r="H2418" s="2">
        <f t="shared" si="850"/>
        <v>0.29111842105263158</v>
      </c>
      <c r="I2418" s="2"/>
      <c r="J2418" s="2">
        <f t="shared" si="851"/>
        <v>0.62582236842105265</v>
      </c>
      <c r="K2418" s="2">
        <f t="shared" si="852"/>
        <v>0.33470394736842107</v>
      </c>
      <c r="L2418" s="2">
        <f t="shared" si="853"/>
        <v>3.9473684210526314E-2</v>
      </c>
      <c r="M2418" s="2">
        <f t="shared" si="854"/>
        <v>-4.163336342344337E-17</v>
      </c>
      <c r="N2418" s="57">
        <v>761</v>
      </c>
      <c r="O2418" s="57">
        <v>407</v>
      </c>
      <c r="P2418" s="57">
        <v>48</v>
      </c>
      <c r="AE2418" s="59"/>
      <c r="AG2418" s="7">
        <f>IF(Q2418&gt;0,RANK(Q2418,(N2418:P2418,Q2418:AE2418)),0)</f>
        <v>0</v>
      </c>
      <c r="AH2418" s="7">
        <f>IF(R2418&gt;0,RANK(R2418,(N2418:P2418,Q2418:AE2418)),0)</f>
        <v>0</v>
      </c>
      <c r="AI2418" s="7">
        <f>IF(T2418&gt;0,RANK(T2418,(N2418:P2418,Q2418:AE2418)),0)</f>
        <v>0</v>
      </c>
      <c r="AJ2418" s="7">
        <f>IF(S2418&gt;0,RANK(S2418,(N2418:P2418,Q2418:AE2418)),0)</f>
        <v>0</v>
      </c>
      <c r="AK2418" s="2">
        <f t="shared" si="855"/>
        <v>0</v>
      </c>
      <c r="AL2418" s="2">
        <f t="shared" si="856"/>
        <v>0</v>
      </c>
      <c r="AM2418" s="2">
        <f t="shared" si="857"/>
        <v>0</v>
      </c>
      <c r="AN2418" s="2">
        <f t="shared" si="858"/>
        <v>0</v>
      </c>
      <c r="AP2418" t="s">
        <v>918</v>
      </c>
      <c r="AQ2418" t="s">
        <v>1290</v>
      </c>
      <c r="AR2418">
        <v>1</v>
      </c>
      <c r="AT2418" s="97">
        <v>38</v>
      </c>
      <c r="AU2418" s="99">
        <v>39</v>
      </c>
      <c r="AV2418" s="103">
        <f t="shared" si="859"/>
        <v>38039</v>
      </c>
      <c r="AX2418" s="7" t="s">
        <v>1370</v>
      </c>
    </row>
    <row r="2419" spans="1:50" hidden="1" outlineLevel="1">
      <c r="A2419" t="s">
        <v>598</v>
      </c>
      <c r="B2419" t="s">
        <v>1290</v>
      </c>
      <c r="C2419" s="1">
        <f t="shared" si="848"/>
        <v>1069</v>
      </c>
      <c r="D2419" s="7">
        <f>IF(N2419&gt;0, RANK(N2419,(N2419:P2419,Q2419:AE2419)),0)</f>
        <v>1</v>
      </c>
      <c r="E2419" s="7">
        <f>IF(O2419&gt;0,RANK(O2419,(N2419:P2419,Q2419:AE2419)),0)</f>
        <v>2</v>
      </c>
      <c r="F2419" s="7">
        <f>IF(P2419&gt;0,RANK(P2419,(N2419:P2419,Q2419:AE2419)),0)</f>
        <v>3</v>
      </c>
      <c r="G2419" s="1">
        <f t="shared" si="849"/>
        <v>212</v>
      </c>
      <c r="H2419" s="2">
        <f t="shared" si="850"/>
        <v>0.19831618334892423</v>
      </c>
      <c r="I2419" s="2"/>
      <c r="J2419" s="2">
        <f t="shared" si="851"/>
        <v>0.58840037418147806</v>
      </c>
      <c r="K2419" s="2">
        <f t="shared" si="852"/>
        <v>0.3900841908325538</v>
      </c>
      <c r="L2419" s="2">
        <f t="shared" si="853"/>
        <v>2.1515434985968196E-2</v>
      </c>
      <c r="M2419" s="2">
        <f t="shared" si="854"/>
        <v>-5.5511151231257827E-17</v>
      </c>
      <c r="N2419" s="57">
        <v>629</v>
      </c>
      <c r="O2419" s="57">
        <v>417</v>
      </c>
      <c r="P2419" s="57">
        <v>23</v>
      </c>
      <c r="AE2419" s="59"/>
      <c r="AG2419" s="7">
        <f>IF(Q2419&gt;0,RANK(Q2419,(N2419:P2419,Q2419:AE2419)),0)</f>
        <v>0</v>
      </c>
      <c r="AH2419" s="7">
        <f>IF(R2419&gt;0,RANK(R2419,(N2419:P2419,Q2419:AE2419)),0)</f>
        <v>0</v>
      </c>
      <c r="AI2419" s="7">
        <f>IF(T2419&gt;0,RANK(T2419,(N2419:P2419,Q2419:AE2419)),0)</f>
        <v>0</v>
      </c>
      <c r="AJ2419" s="7">
        <f>IF(S2419&gt;0,RANK(S2419,(N2419:P2419,Q2419:AE2419)),0)</f>
        <v>0</v>
      </c>
      <c r="AK2419" s="2">
        <f t="shared" si="855"/>
        <v>0</v>
      </c>
      <c r="AL2419" s="2">
        <f t="shared" si="856"/>
        <v>0</v>
      </c>
      <c r="AM2419" s="2">
        <f t="shared" si="857"/>
        <v>0</v>
      </c>
      <c r="AN2419" s="2">
        <f t="shared" si="858"/>
        <v>0</v>
      </c>
      <c r="AP2419" t="s">
        <v>598</v>
      </c>
      <c r="AQ2419" t="s">
        <v>1290</v>
      </c>
      <c r="AR2419">
        <v>1</v>
      </c>
      <c r="AT2419" s="97">
        <v>38</v>
      </c>
      <c r="AU2419" s="99">
        <v>41</v>
      </c>
      <c r="AV2419" s="103">
        <f t="shared" si="859"/>
        <v>38041</v>
      </c>
      <c r="AX2419" s="7" t="s">
        <v>1370</v>
      </c>
    </row>
    <row r="2420" spans="1:50" hidden="1" outlineLevel="1">
      <c r="A2420" t="s">
        <v>1503</v>
      </c>
      <c r="B2420" t="s">
        <v>1290</v>
      </c>
      <c r="C2420" s="1">
        <f t="shared" si="848"/>
        <v>1054</v>
      </c>
      <c r="D2420" s="7">
        <f>IF(N2420&gt;0, RANK(N2420,(N2420:P2420,Q2420:AE2420)),0)</f>
        <v>1</v>
      </c>
      <c r="E2420" s="7">
        <f>IF(O2420&gt;0,RANK(O2420,(N2420:P2420,Q2420:AE2420)),0)</f>
        <v>2</v>
      </c>
      <c r="F2420" s="7">
        <f>IF(P2420&gt;0,RANK(P2420,(N2420:P2420,Q2420:AE2420)),0)</f>
        <v>3</v>
      </c>
      <c r="G2420" s="1">
        <f t="shared" si="849"/>
        <v>128</v>
      </c>
      <c r="H2420" s="2">
        <f t="shared" si="850"/>
        <v>0.12144212523719165</v>
      </c>
      <c r="I2420" s="2"/>
      <c r="J2420" s="2">
        <f t="shared" si="851"/>
        <v>0.54554079696394686</v>
      </c>
      <c r="K2420" s="2">
        <f t="shared" si="852"/>
        <v>0.42409867172675519</v>
      </c>
      <c r="L2420" s="2">
        <f t="shared" si="853"/>
        <v>3.0360531309297913E-2</v>
      </c>
      <c r="M2420" s="2">
        <f t="shared" si="854"/>
        <v>3.1225022567582528E-17</v>
      </c>
      <c r="N2420" s="57">
        <v>575</v>
      </c>
      <c r="O2420" s="57">
        <v>447</v>
      </c>
      <c r="P2420" s="57">
        <v>32</v>
      </c>
      <c r="AE2420" s="59"/>
      <c r="AG2420" s="7">
        <f>IF(Q2420&gt;0,RANK(Q2420,(N2420:P2420,Q2420:AE2420)),0)</f>
        <v>0</v>
      </c>
      <c r="AH2420" s="7">
        <f>IF(R2420&gt;0,RANK(R2420,(N2420:P2420,Q2420:AE2420)),0)</f>
        <v>0</v>
      </c>
      <c r="AI2420" s="7">
        <f>IF(T2420&gt;0,RANK(T2420,(N2420:P2420,Q2420:AE2420)),0)</f>
        <v>0</v>
      </c>
      <c r="AJ2420" s="7">
        <f>IF(S2420&gt;0,RANK(S2420,(N2420:P2420,Q2420:AE2420)),0)</f>
        <v>0</v>
      </c>
      <c r="AK2420" s="2">
        <f t="shared" si="855"/>
        <v>0</v>
      </c>
      <c r="AL2420" s="2">
        <f t="shared" si="856"/>
        <v>0</v>
      </c>
      <c r="AM2420" s="2">
        <f t="shared" si="857"/>
        <v>0</v>
      </c>
      <c r="AN2420" s="2">
        <f t="shared" si="858"/>
        <v>0</v>
      </c>
      <c r="AP2420" t="s">
        <v>1503</v>
      </c>
      <c r="AQ2420" t="s">
        <v>1290</v>
      </c>
      <c r="AR2420">
        <v>1</v>
      </c>
      <c r="AT2420" s="97">
        <v>38</v>
      </c>
      <c r="AU2420" s="99">
        <v>43</v>
      </c>
      <c r="AV2420" s="103">
        <f t="shared" si="859"/>
        <v>38043</v>
      </c>
      <c r="AX2420" s="7" t="s">
        <v>1370</v>
      </c>
    </row>
    <row r="2421" spans="1:50" hidden="1" outlineLevel="1">
      <c r="A2421" t="s">
        <v>2081</v>
      </c>
      <c r="B2421" t="s">
        <v>1290</v>
      </c>
      <c r="C2421" s="1">
        <f t="shared" si="848"/>
        <v>1784</v>
      </c>
      <c r="D2421" s="7">
        <f>IF(N2421&gt;0, RANK(N2421,(N2421:P2421,Q2421:AE2421)),0)</f>
        <v>1</v>
      </c>
      <c r="E2421" s="7">
        <f>IF(O2421&gt;0,RANK(O2421,(N2421:P2421,Q2421:AE2421)),0)</f>
        <v>2</v>
      </c>
      <c r="F2421" s="7">
        <f>IF(P2421&gt;0,RANK(P2421,(N2421:P2421,Q2421:AE2421)),0)</f>
        <v>3</v>
      </c>
      <c r="G2421" s="1">
        <f t="shared" si="849"/>
        <v>409</v>
      </c>
      <c r="H2421" s="2">
        <f t="shared" si="850"/>
        <v>0.22926008968609865</v>
      </c>
      <c r="I2421" s="2"/>
      <c r="J2421" s="2">
        <f t="shared" si="851"/>
        <v>0.59865470852017932</v>
      </c>
      <c r="K2421" s="2">
        <f t="shared" si="852"/>
        <v>0.3693946188340807</v>
      </c>
      <c r="L2421" s="2">
        <f t="shared" si="853"/>
        <v>3.1950672645739912E-2</v>
      </c>
      <c r="M2421" s="2">
        <f t="shared" si="854"/>
        <v>6.2450045135165055E-17</v>
      </c>
      <c r="N2421" s="57">
        <v>1068</v>
      </c>
      <c r="O2421" s="57">
        <v>659</v>
      </c>
      <c r="P2421" s="57">
        <v>57</v>
      </c>
      <c r="AE2421" s="59"/>
      <c r="AG2421" s="7">
        <f>IF(Q2421&gt;0,RANK(Q2421,(N2421:P2421,Q2421:AE2421)),0)</f>
        <v>0</v>
      </c>
      <c r="AH2421" s="7">
        <f>IF(R2421&gt;0,RANK(R2421,(N2421:P2421,Q2421:AE2421)),0)</f>
        <v>0</v>
      </c>
      <c r="AI2421" s="7">
        <f>IF(T2421&gt;0,RANK(T2421,(N2421:P2421,Q2421:AE2421)),0)</f>
        <v>0</v>
      </c>
      <c r="AJ2421" s="7">
        <f>IF(S2421&gt;0,RANK(S2421,(N2421:P2421,Q2421:AE2421)),0)</f>
        <v>0</v>
      </c>
      <c r="AK2421" s="2">
        <f t="shared" si="855"/>
        <v>0</v>
      </c>
      <c r="AL2421" s="2">
        <f t="shared" si="856"/>
        <v>0</v>
      </c>
      <c r="AM2421" s="2">
        <f t="shared" si="857"/>
        <v>0</v>
      </c>
      <c r="AN2421" s="2">
        <f t="shared" si="858"/>
        <v>0</v>
      </c>
      <c r="AP2421" t="s">
        <v>2081</v>
      </c>
      <c r="AQ2421" t="s">
        <v>1290</v>
      </c>
      <c r="AR2421">
        <v>1</v>
      </c>
      <c r="AT2421" s="97">
        <v>38</v>
      </c>
      <c r="AU2421" s="99">
        <v>45</v>
      </c>
      <c r="AV2421" s="103">
        <f t="shared" si="859"/>
        <v>38045</v>
      </c>
      <c r="AX2421" s="7" t="s">
        <v>1370</v>
      </c>
    </row>
    <row r="2422" spans="1:50" hidden="1" outlineLevel="1">
      <c r="A2422" t="s">
        <v>1812</v>
      </c>
      <c r="B2422" t="s">
        <v>1290</v>
      </c>
      <c r="C2422" s="1">
        <f t="shared" si="848"/>
        <v>964</v>
      </c>
      <c r="D2422" s="7">
        <f>IF(N2422&gt;0, RANK(N2422,(N2422:P2422,Q2422:AE2422)),0)</f>
        <v>1</v>
      </c>
      <c r="E2422" s="7">
        <f>IF(O2422&gt;0,RANK(O2422,(N2422:P2422,Q2422:AE2422)),0)</f>
        <v>2</v>
      </c>
      <c r="F2422" s="7">
        <f>IF(P2422&gt;0,RANK(P2422,(N2422:P2422,Q2422:AE2422)),0)</f>
        <v>3</v>
      </c>
      <c r="G2422" s="1">
        <f t="shared" si="849"/>
        <v>68</v>
      </c>
      <c r="H2422" s="2">
        <f t="shared" si="850"/>
        <v>7.0539419087136929E-2</v>
      </c>
      <c r="I2422" s="2"/>
      <c r="J2422" s="2">
        <f t="shared" si="851"/>
        <v>0.52385892116182575</v>
      </c>
      <c r="K2422" s="2">
        <f t="shared" si="852"/>
        <v>0.4533195020746888</v>
      </c>
      <c r="L2422" s="2">
        <f t="shared" si="853"/>
        <v>2.2821576763485476E-2</v>
      </c>
      <c r="M2422" s="2">
        <f t="shared" si="854"/>
        <v>-2.4286128663675299E-17</v>
      </c>
      <c r="N2422" s="57">
        <v>505</v>
      </c>
      <c r="O2422" s="57">
        <v>437</v>
      </c>
      <c r="P2422" s="57">
        <v>22</v>
      </c>
      <c r="AE2422" s="59"/>
      <c r="AG2422" s="7">
        <f>IF(Q2422&gt;0,RANK(Q2422,(N2422:P2422,Q2422:AE2422)),0)</f>
        <v>0</v>
      </c>
      <c r="AH2422" s="7">
        <f>IF(R2422&gt;0,RANK(R2422,(N2422:P2422,Q2422:AE2422)),0)</f>
        <v>0</v>
      </c>
      <c r="AI2422" s="7">
        <f>IF(T2422&gt;0,RANK(T2422,(N2422:P2422,Q2422:AE2422)),0)</f>
        <v>0</v>
      </c>
      <c r="AJ2422" s="7">
        <f>IF(S2422&gt;0,RANK(S2422,(N2422:P2422,Q2422:AE2422)),0)</f>
        <v>0</v>
      </c>
      <c r="AK2422" s="2">
        <f t="shared" si="855"/>
        <v>0</v>
      </c>
      <c r="AL2422" s="2">
        <f t="shared" si="856"/>
        <v>0</v>
      </c>
      <c r="AM2422" s="2">
        <f t="shared" si="857"/>
        <v>0</v>
      </c>
      <c r="AN2422" s="2">
        <f t="shared" si="858"/>
        <v>0</v>
      </c>
      <c r="AP2422" t="s">
        <v>1812</v>
      </c>
      <c r="AQ2422" t="s">
        <v>1290</v>
      </c>
      <c r="AR2422">
        <v>1</v>
      </c>
      <c r="AT2422" s="97">
        <v>38</v>
      </c>
      <c r="AU2422" s="99">
        <v>47</v>
      </c>
      <c r="AV2422" s="103">
        <f t="shared" si="859"/>
        <v>38047</v>
      </c>
      <c r="AX2422" s="7" t="s">
        <v>1370</v>
      </c>
    </row>
    <row r="2423" spans="1:50" hidden="1" outlineLevel="1">
      <c r="A2423" t="s">
        <v>877</v>
      </c>
      <c r="B2423" t="s">
        <v>1290</v>
      </c>
      <c r="C2423" s="1">
        <f t="shared" si="848"/>
        <v>2155</v>
      </c>
      <c r="D2423" s="7">
        <f>IF(N2423&gt;0, RANK(N2423,(N2423:P2423,Q2423:AE2423)),0)</f>
        <v>1</v>
      </c>
      <c r="E2423" s="7">
        <f>IF(O2423&gt;0,RANK(O2423,(N2423:P2423,Q2423:AE2423)),0)</f>
        <v>2</v>
      </c>
      <c r="F2423" s="7">
        <f>IF(P2423&gt;0,RANK(P2423,(N2423:P2423,Q2423:AE2423)),0)</f>
        <v>3</v>
      </c>
      <c r="G2423" s="1">
        <f t="shared" si="849"/>
        <v>984</v>
      </c>
      <c r="H2423" s="2">
        <f t="shared" si="850"/>
        <v>0.45661252900232019</v>
      </c>
      <c r="I2423" s="2"/>
      <c r="J2423" s="2">
        <f t="shared" si="851"/>
        <v>0.71322505800464042</v>
      </c>
      <c r="K2423" s="2">
        <f t="shared" si="852"/>
        <v>0.25661252900232018</v>
      </c>
      <c r="L2423" s="2">
        <f t="shared" si="853"/>
        <v>3.0162412993039442E-2</v>
      </c>
      <c r="M2423" s="2">
        <f t="shared" si="854"/>
        <v>-4.163336342344337E-17</v>
      </c>
      <c r="N2423" s="57">
        <v>1537</v>
      </c>
      <c r="O2423" s="57">
        <v>553</v>
      </c>
      <c r="P2423" s="57">
        <v>65</v>
      </c>
      <c r="AE2423" s="59"/>
      <c r="AG2423" s="7">
        <f>IF(Q2423&gt;0,RANK(Q2423,(N2423:P2423,Q2423:AE2423)),0)</f>
        <v>0</v>
      </c>
      <c r="AH2423" s="7">
        <f>IF(R2423&gt;0,RANK(R2423,(N2423:P2423,Q2423:AE2423)),0)</f>
        <v>0</v>
      </c>
      <c r="AI2423" s="7">
        <f>IF(T2423&gt;0,RANK(T2423,(N2423:P2423,Q2423:AE2423)),0)</f>
        <v>0</v>
      </c>
      <c r="AJ2423" s="7">
        <f>IF(S2423&gt;0,RANK(S2423,(N2423:P2423,Q2423:AE2423)),0)</f>
        <v>0</v>
      </c>
      <c r="AK2423" s="2">
        <f t="shared" si="855"/>
        <v>0</v>
      </c>
      <c r="AL2423" s="2">
        <f t="shared" si="856"/>
        <v>0</v>
      </c>
      <c r="AM2423" s="2">
        <f t="shared" si="857"/>
        <v>0</v>
      </c>
      <c r="AN2423" s="2">
        <f t="shared" si="858"/>
        <v>0</v>
      </c>
      <c r="AP2423" t="s">
        <v>877</v>
      </c>
      <c r="AQ2423" t="s">
        <v>1290</v>
      </c>
      <c r="AR2423">
        <v>1</v>
      </c>
      <c r="AT2423" s="97">
        <v>38</v>
      </c>
      <c r="AU2423" s="99">
        <v>49</v>
      </c>
      <c r="AV2423" s="103">
        <f t="shared" si="859"/>
        <v>38049</v>
      </c>
      <c r="AX2423" s="7" t="s">
        <v>1370</v>
      </c>
    </row>
    <row r="2424" spans="1:50" hidden="1" outlineLevel="1">
      <c r="A2424" t="s">
        <v>688</v>
      </c>
      <c r="B2424" t="s">
        <v>1290</v>
      </c>
      <c r="C2424" s="1">
        <f t="shared" si="848"/>
        <v>1195</v>
      </c>
      <c r="D2424" s="7">
        <f>IF(N2424&gt;0, RANK(N2424,(N2424:P2424,Q2424:AE2424)),0)</f>
        <v>2</v>
      </c>
      <c r="E2424" s="7">
        <f>IF(O2424&gt;0,RANK(O2424,(N2424:P2424,Q2424:AE2424)),0)</f>
        <v>1</v>
      </c>
      <c r="F2424" s="7">
        <f>IF(P2424&gt;0,RANK(P2424,(N2424:P2424,Q2424:AE2424)),0)</f>
        <v>3</v>
      </c>
      <c r="G2424" s="1">
        <f t="shared" si="849"/>
        <v>110</v>
      </c>
      <c r="H2424" s="2">
        <f t="shared" si="850"/>
        <v>9.2050209205020925E-2</v>
      </c>
      <c r="I2424" s="2"/>
      <c r="J2424" s="2">
        <f t="shared" si="851"/>
        <v>0.44351464435146443</v>
      </c>
      <c r="K2424" s="2">
        <f t="shared" si="852"/>
        <v>0.53556485355648531</v>
      </c>
      <c r="L2424" s="2">
        <f t="shared" si="853"/>
        <v>2.0920502092050208E-2</v>
      </c>
      <c r="M2424" s="2">
        <f t="shared" si="854"/>
        <v>1.1102230246251565E-16</v>
      </c>
      <c r="N2424" s="57">
        <v>530</v>
      </c>
      <c r="O2424" s="57">
        <v>640</v>
      </c>
      <c r="P2424" s="57">
        <v>25</v>
      </c>
      <c r="AE2424" s="59"/>
      <c r="AG2424" s="7">
        <f>IF(Q2424&gt;0,RANK(Q2424,(N2424:P2424,Q2424:AE2424)),0)</f>
        <v>0</v>
      </c>
      <c r="AH2424" s="7">
        <f>IF(R2424&gt;0,RANK(R2424,(N2424:P2424,Q2424:AE2424)),0)</f>
        <v>0</v>
      </c>
      <c r="AI2424" s="7">
        <f>IF(T2424&gt;0,RANK(T2424,(N2424:P2424,Q2424:AE2424)),0)</f>
        <v>0</v>
      </c>
      <c r="AJ2424" s="7">
        <f>IF(S2424&gt;0,RANK(S2424,(N2424:P2424,Q2424:AE2424)),0)</f>
        <v>0</v>
      </c>
      <c r="AK2424" s="2">
        <f t="shared" si="855"/>
        <v>0</v>
      </c>
      <c r="AL2424" s="2">
        <f t="shared" si="856"/>
        <v>0</v>
      </c>
      <c r="AM2424" s="2">
        <f t="shared" si="857"/>
        <v>0</v>
      </c>
      <c r="AN2424" s="2">
        <f t="shared" si="858"/>
        <v>0</v>
      </c>
      <c r="AP2424" t="s">
        <v>688</v>
      </c>
      <c r="AQ2424" t="s">
        <v>1290</v>
      </c>
      <c r="AR2424">
        <v>1</v>
      </c>
      <c r="AT2424" s="97">
        <v>38</v>
      </c>
      <c r="AU2424" s="99">
        <v>51</v>
      </c>
      <c r="AV2424" s="103">
        <f t="shared" si="859"/>
        <v>38051</v>
      </c>
      <c r="AX2424" s="7" t="s">
        <v>1370</v>
      </c>
    </row>
    <row r="2425" spans="1:50" hidden="1" outlineLevel="1">
      <c r="A2425" t="s">
        <v>1840</v>
      </c>
      <c r="B2425" t="s">
        <v>1290</v>
      </c>
      <c r="C2425" s="1">
        <f t="shared" si="848"/>
        <v>1675</v>
      </c>
      <c r="D2425" s="7">
        <f>IF(N2425&gt;0, RANK(N2425,(N2425:P2425,Q2425:AE2425)),0)</f>
        <v>1</v>
      </c>
      <c r="E2425" s="7">
        <f>IF(O2425&gt;0,RANK(O2425,(N2425:P2425,Q2425:AE2425)),0)</f>
        <v>2</v>
      </c>
      <c r="F2425" s="7">
        <f>IF(P2425&gt;0,RANK(P2425,(N2425:P2425,Q2425:AE2425)),0)</f>
        <v>3</v>
      </c>
      <c r="G2425" s="1">
        <f t="shared" si="849"/>
        <v>453</v>
      </c>
      <c r="H2425" s="2">
        <f t="shared" si="850"/>
        <v>0.27044776119402986</v>
      </c>
      <c r="I2425" s="2"/>
      <c r="J2425" s="2">
        <f t="shared" si="851"/>
        <v>0.62686567164179108</v>
      </c>
      <c r="K2425" s="2">
        <f t="shared" si="852"/>
        <v>0.35641791044776122</v>
      </c>
      <c r="L2425" s="2">
        <f t="shared" si="853"/>
        <v>1.671641791044776E-2</v>
      </c>
      <c r="M2425" s="2">
        <f t="shared" si="854"/>
        <v>-5.8980598183211441E-17</v>
      </c>
      <c r="N2425" s="57">
        <v>1050</v>
      </c>
      <c r="O2425" s="57">
        <v>597</v>
      </c>
      <c r="P2425" s="57">
        <v>28</v>
      </c>
      <c r="AE2425" s="59"/>
      <c r="AG2425" s="7">
        <f>IF(Q2425&gt;0,RANK(Q2425,(N2425:P2425,Q2425:AE2425)),0)</f>
        <v>0</v>
      </c>
      <c r="AH2425" s="7">
        <f>IF(R2425&gt;0,RANK(R2425,(N2425:P2425,Q2425:AE2425)),0)</f>
        <v>0</v>
      </c>
      <c r="AI2425" s="7">
        <f>IF(T2425&gt;0,RANK(T2425,(N2425:P2425,Q2425:AE2425)),0)</f>
        <v>0</v>
      </c>
      <c r="AJ2425" s="7">
        <f>IF(S2425&gt;0,RANK(S2425,(N2425:P2425,Q2425:AE2425)),0)</f>
        <v>0</v>
      </c>
      <c r="AK2425" s="2">
        <f t="shared" si="855"/>
        <v>0</v>
      </c>
      <c r="AL2425" s="2">
        <f t="shared" si="856"/>
        <v>0</v>
      </c>
      <c r="AM2425" s="2">
        <f t="shared" si="857"/>
        <v>0</v>
      </c>
      <c r="AN2425" s="2">
        <f t="shared" si="858"/>
        <v>0</v>
      </c>
      <c r="AP2425" t="s">
        <v>1840</v>
      </c>
      <c r="AQ2425" t="s">
        <v>1290</v>
      </c>
      <c r="AR2425">
        <v>1</v>
      </c>
      <c r="AT2425" s="97">
        <v>38</v>
      </c>
      <c r="AU2425" s="99">
        <v>53</v>
      </c>
      <c r="AV2425" s="103">
        <f t="shared" si="859"/>
        <v>38053</v>
      </c>
      <c r="AX2425" s="7" t="s">
        <v>1370</v>
      </c>
    </row>
    <row r="2426" spans="1:50" hidden="1" outlineLevel="1">
      <c r="A2426" t="s">
        <v>1157</v>
      </c>
      <c r="B2426" t="s">
        <v>1290</v>
      </c>
      <c r="C2426" s="1">
        <f t="shared" si="848"/>
        <v>3468</v>
      </c>
      <c r="D2426" s="7">
        <f>IF(N2426&gt;0, RANK(N2426,(N2426:P2426,Q2426:AE2426)),0)</f>
        <v>1</v>
      </c>
      <c r="E2426" s="7">
        <f>IF(O2426&gt;0,RANK(O2426,(N2426:P2426,Q2426:AE2426)),0)</f>
        <v>2</v>
      </c>
      <c r="F2426" s="7">
        <f>IF(P2426&gt;0,RANK(P2426,(N2426:P2426,Q2426:AE2426)),0)</f>
        <v>3</v>
      </c>
      <c r="G2426" s="1">
        <f t="shared" si="849"/>
        <v>888</v>
      </c>
      <c r="H2426" s="2">
        <f t="shared" si="850"/>
        <v>0.25605536332179929</v>
      </c>
      <c r="I2426" s="2"/>
      <c r="J2426" s="2">
        <f t="shared" si="851"/>
        <v>0.61505190311418689</v>
      </c>
      <c r="K2426" s="2">
        <f t="shared" si="852"/>
        <v>0.35899653979238755</v>
      </c>
      <c r="L2426" s="2">
        <f t="shared" si="853"/>
        <v>2.5951557093425604E-2</v>
      </c>
      <c r="M2426" s="2">
        <f t="shared" si="854"/>
        <v>-4.5102810375396984E-17</v>
      </c>
      <c r="N2426" s="57">
        <v>2133</v>
      </c>
      <c r="O2426" s="57">
        <v>1245</v>
      </c>
      <c r="P2426" s="57">
        <v>90</v>
      </c>
      <c r="AE2426" s="59"/>
      <c r="AG2426" s="7">
        <f>IF(Q2426&gt;0,RANK(Q2426,(N2426:P2426,Q2426:AE2426)),0)</f>
        <v>0</v>
      </c>
      <c r="AH2426" s="7">
        <f>IF(R2426&gt;0,RANK(R2426,(N2426:P2426,Q2426:AE2426)),0)</f>
        <v>0</v>
      </c>
      <c r="AI2426" s="7">
        <f>IF(T2426&gt;0,RANK(T2426,(N2426:P2426,Q2426:AE2426)),0)</f>
        <v>0</v>
      </c>
      <c r="AJ2426" s="7">
        <f>IF(S2426&gt;0,RANK(S2426,(N2426:P2426,Q2426:AE2426)),0)</f>
        <v>0</v>
      </c>
      <c r="AK2426" s="2">
        <f t="shared" si="855"/>
        <v>0</v>
      </c>
      <c r="AL2426" s="2">
        <f t="shared" si="856"/>
        <v>0</v>
      </c>
      <c r="AM2426" s="2">
        <f t="shared" si="857"/>
        <v>0</v>
      </c>
      <c r="AN2426" s="2">
        <f t="shared" si="858"/>
        <v>0</v>
      </c>
      <c r="AP2426" t="s">
        <v>1157</v>
      </c>
      <c r="AQ2426" t="s">
        <v>1290</v>
      </c>
      <c r="AR2426">
        <v>1</v>
      </c>
      <c r="AT2426" s="97">
        <v>38</v>
      </c>
      <c r="AU2426" s="99">
        <v>55</v>
      </c>
      <c r="AV2426" s="103">
        <f t="shared" si="859"/>
        <v>38055</v>
      </c>
      <c r="AX2426" s="7" t="s">
        <v>1370</v>
      </c>
    </row>
    <row r="2427" spans="1:50" hidden="1" outlineLevel="1">
      <c r="A2427" t="s">
        <v>1165</v>
      </c>
      <c r="B2427" t="s">
        <v>1290</v>
      </c>
      <c r="C2427" s="1">
        <f t="shared" si="848"/>
        <v>2610</v>
      </c>
      <c r="D2427" s="7">
        <f>IF(N2427&gt;0, RANK(N2427,(N2427:P2427,Q2427:AE2427)),0)</f>
        <v>1</v>
      </c>
      <c r="E2427" s="7">
        <f>IF(O2427&gt;0,RANK(O2427,(N2427:P2427,Q2427:AE2427)),0)</f>
        <v>2</v>
      </c>
      <c r="F2427" s="7">
        <f>IF(P2427&gt;0,RANK(P2427,(N2427:P2427,Q2427:AE2427)),0)</f>
        <v>3</v>
      </c>
      <c r="G2427" s="1">
        <f t="shared" si="849"/>
        <v>559</v>
      </c>
      <c r="H2427" s="2">
        <f t="shared" si="850"/>
        <v>0.21417624521072798</v>
      </c>
      <c r="I2427" s="2"/>
      <c r="J2427" s="2">
        <f t="shared" si="851"/>
        <v>0.59616858237547887</v>
      </c>
      <c r="K2427" s="2">
        <f t="shared" si="852"/>
        <v>0.38199233716475095</v>
      </c>
      <c r="L2427" s="2">
        <f t="shared" si="853"/>
        <v>2.1839080459770115E-2</v>
      </c>
      <c r="M2427" s="2">
        <f t="shared" si="854"/>
        <v>6.2450045135165055E-17</v>
      </c>
      <c r="N2427" s="57">
        <v>1556</v>
      </c>
      <c r="O2427" s="57">
        <v>997</v>
      </c>
      <c r="P2427" s="57">
        <v>57</v>
      </c>
      <c r="AE2427" s="59"/>
      <c r="AG2427" s="7">
        <f>IF(Q2427&gt;0,RANK(Q2427,(N2427:P2427,Q2427:AE2427)),0)</f>
        <v>0</v>
      </c>
      <c r="AH2427" s="7">
        <f>IF(R2427&gt;0,RANK(R2427,(N2427:P2427,Q2427:AE2427)),0)</f>
        <v>0</v>
      </c>
      <c r="AI2427" s="7">
        <f>IF(T2427&gt;0,RANK(T2427,(N2427:P2427,Q2427:AE2427)),0)</f>
        <v>0</v>
      </c>
      <c r="AJ2427" s="7">
        <f>IF(S2427&gt;0,RANK(S2427,(N2427:P2427,Q2427:AE2427)),0)</f>
        <v>0</v>
      </c>
      <c r="AK2427" s="2">
        <f t="shared" si="855"/>
        <v>0</v>
      </c>
      <c r="AL2427" s="2">
        <f t="shared" si="856"/>
        <v>0</v>
      </c>
      <c r="AM2427" s="2">
        <f t="shared" si="857"/>
        <v>0</v>
      </c>
      <c r="AN2427" s="2">
        <f t="shared" si="858"/>
        <v>0</v>
      </c>
      <c r="AP2427" t="s">
        <v>1165</v>
      </c>
      <c r="AQ2427" t="s">
        <v>1290</v>
      </c>
      <c r="AR2427">
        <v>1</v>
      </c>
      <c r="AT2427" s="97">
        <v>38</v>
      </c>
      <c r="AU2427" s="99">
        <v>57</v>
      </c>
      <c r="AV2427" s="103">
        <f t="shared" si="859"/>
        <v>38057</v>
      </c>
      <c r="AX2427" s="7" t="s">
        <v>1370</v>
      </c>
    </row>
    <row r="2428" spans="1:50" hidden="1" outlineLevel="1">
      <c r="A2428" t="s">
        <v>1009</v>
      </c>
      <c r="B2428" t="s">
        <v>1290</v>
      </c>
      <c r="C2428" s="1">
        <f t="shared" si="848"/>
        <v>5510</v>
      </c>
      <c r="D2428" s="7">
        <f>IF(N2428&gt;0, RANK(N2428,(N2428:P2428,Q2428:AE2428)),0)</f>
        <v>1</v>
      </c>
      <c r="E2428" s="7">
        <f>IF(O2428&gt;0,RANK(O2428,(N2428:P2428,Q2428:AE2428)),0)</f>
        <v>2</v>
      </c>
      <c r="F2428" s="7">
        <f>IF(P2428&gt;0,RANK(P2428,(N2428:P2428,Q2428:AE2428)),0)</f>
        <v>3</v>
      </c>
      <c r="G2428" s="1">
        <f t="shared" si="849"/>
        <v>1418</v>
      </c>
      <c r="H2428" s="2">
        <f t="shared" si="850"/>
        <v>0.25735027223230489</v>
      </c>
      <c r="I2428" s="2"/>
      <c r="J2428" s="2">
        <f t="shared" si="851"/>
        <v>0.61651542649727764</v>
      </c>
      <c r="K2428" s="2">
        <f t="shared" si="852"/>
        <v>0.35916515426497275</v>
      </c>
      <c r="L2428" s="2">
        <f t="shared" si="853"/>
        <v>2.4319419237749548E-2</v>
      </c>
      <c r="M2428" s="2">
        <f t="shared" si="854"/>
        <v>5.8980598183211441E-17</v>
      </c>
      <c r="N2428" s="57">
        <v>3397</v>
      </c>
      <c r="O2428" s="57">
        <v>1979</v>
      </c>
      <c r="P2428" s="57">
        <v>134</v>
      </c>
      <c r="AE2428" s="59"/>
      <c r="AG2428" s="7">
        <f>IF(Q2428&gt;0,RANK(Q2428,(N2428:P2428,Q2428:AE2428)),0)</f>
        <v>0</v>
      </c>
      <c r="AH2428" s="7">
        <f>IF(R2428&gt;0,RANK(R2428,(N2428:P2428,Q2428:AE2428)),0)</f>
        <v>0</v>
      </c>
      <c r="AI2428" s="7">
        <f>IF(T2428&gt;0,RANK(T2428,(N2428:P2428,Q2428:AE2428)),0)</f>
        <v>0</v>
      </c>
      <c r="AJ2428" s="7">
        <f>IF(S2428&gt;0,RANK(S2428,(N2428:P2428,Q2428:AE2428)),0)</f>
        <v>0</v>
      </c>
      <c r="AK2428" s="2">
        <f t="shared" si="855"/>
        <v>0</v>
      </c>
      <c r="AL2428" s="2">
        <f t="shared" si="856"/>
        <v>0</v>
      </c>
      <c r="AM2428" s="2">
        <f t="shared" si="857"/>
        <v>0</v>
      </c>
      <c r="AN2428" s="2">
        <f t="shared" si="858"/>
        <v>0</v>
      </c>
      <c r="AP2428" t="s">
        <v>1009</v>
      </c>
      <c r="AQ2428" t="s">
        <v>1290</v>
      </c>
      <c r="AR2428">
        <v>1</v>
      </c>
      <c r="AT2428" s="97">
        <v>38</v>
      </c>
      <c r="AU2428" s="99">
        <v>59</v>
      </c>
      <c r="AV2428" s="103">
        <f t="shared" si="859"/>
        <v>38059</v>
      </c>
      <c r="AX2428" s="7" t="s">
        <v>1370</v>
      </c>
    </row>
    <row r="2429" spans="1:50" hidden="1" outlineLevel="1">
      <c r="A2429" t="s">
        <v>1153</v>
      </c>
      <c r="B2429" t="s">
        <v>1290</v>
      </c>
      <c r="C2429" s="1">
        <f t="shared" si="848"/>
        <v>1845</v>
      </c>
      <c r="D2429" s="7">
        <f>IF(N2429&gt;0, RANK(N2429,(N2429:P2429,Q2429:AE2429)),0)</f>
        <v>1</v>
      </c>
      <c r="E2429" s="7">
        <f>IF(O2429&gt;0,RANK(O2429,(N2429:P2429,Q2429:AE2429)),0)</f>
        <v>2</v>
      </c>
      <c r="F2429" s="7">
        <f>IF(P2429&gt;0,RANK(P2429,(N2429:P2429,Q2429:AE2429)),0)</f>
        <v>3</v>
      </c>
      <c r="G2429" s="1">
        <f t="shared" si="849"/>
        <v>995</v>
      </c>
      <c r="H2429" s="2">
        <f t="shared" si="850"/>
        <v>0.53929539295392959</v>
      </c>
      <c r="I2429" s="2"/>
      <c r="J2429" s="2">
        <f t="shared" si="851"/>
        <v>0.75555555555555554</v>
      </c>
      <c r="K2429" s="2">
        <f t="shared" si="852"/>
        <v>0.216260162601626</v>
      </c>
      <c r="L2429" s="2">
        <f t="shared" si="853"/>
        <v>2.8184281842818428E-2</v>
      </c>
      <c r="M2429" s="2">
        <f t="shared" si="854"/>
        <v>3.1225022567582528E-17</v>
      </c>
      <c r="N2429" s="57">
        <v>1394</v>
      </c>
      <c r="O2429" s="57">
        <v>399</v>
      </c>
      <c r="P2429" s="57">
        <v>52</v>
      </c>
      <c r="AE2429" s="59"/>
      <c r="AG2429" s="7">
        <f>IF(Q2429&gt;0,RANK(Q2429,(N2429:P2429,Q2429:AE2429)),0)</f>
        <v>0</v>
      </c>
      <c r="AH2429" s="7">
        <f>IF(R2429&gt;0,RANK(R2429,(N2429:P2429,Q2429:AE2429)),0)</f>
        <v>0</v>
      </c>
      <c r="AI2429" s="7">
        <f>IF(T2429&gt;0,RANK(T2429,(N2429:P2429,Q2429:AE2429)),0)</f>
        <v>0</v>
      </c>
      <c r="AJ2429" s="7">
        <f>IF(S2429&gt;0,RANK(S2429,(N2429:P2429,Q2429:AE2429)),0)</f>
        <v>0</v>
      </c>
      <c r="AK2429" s="2">
        <f t="shared" si="855"/>
        <v>0</v>
      </c>
      <c r="AL2429" s="2">
        <f t="shared" si="856"/>
        <v>0</v>
      </c>
      <c r="AM2429" s="2">
        <f t="shared" si="857"/>
        <v>0</v>
      </c>
      <c r="AN2429" s="2">
        <f t="shared" si="858"/>
        <v>0</v>
      </c>
      <c r="AP2429" t="s">
        <v>1153</v>
      </c>
      <c r="AQ2429" t="s">
        <v>1290</v>
      </c>
      <c r="AR2429">
        <v>1</v>
      </c>
      <c r="AT2429" s="97">
        <v>38</v>
      </c>
      <c r="AU2429" s="99">
        <v>61</v>
      </c>
      <c r="AV2429" s="103">
        <f t="shared" si="859"/>
        <v>38061</v>
      </c>
      <c r="AX2429" s="7" t="s">
        <v>1370</v>
      </c>
    </row>
    <row r="2430" spans="1:50" hidden="1" outlineLevel="1">
      <c r="A2430" t="s">
        <v>1496</v>
      </c>
      <c r="B2430" t="s">
        <v>1290</v>
      </c>
      <c r="C2430" s="1">
        <f t="shared" si="848"/>
        <v>1590</v>
      </c>
      <c r="D2430" s="7">
        <f>IF(N2430&gt;0, RANK(N2430,(N2430:P2430,Q2430:AE2430)),0)</f>
        <v>1</v>
      </c>
      <c r="E2430" s="7">
        <f>IF(O2430&gt;0,RANK(O2430,(N2430:P2430,Q2430:AE2430)),0)</f>
        <v>2</v>
      </c>
      <c r="F2430" s="7">
        <f>IF(P2430&gt;0,RANK(P2430,(N2430:P2430,Q2430:AE2430)),0)</f>
        <v>3</v>
      </c>
      <c r="G2430" s="1">
        <f t="shared" si="849"/>
        <v>707</v>
      </c>
      <c r="H2430" s="2">
        <f t="shared" si="850"/>
        <v>0.44465408805031448</v>
      </c>
      <c r="I2430" s="2"/>
      <c r="J2430" s="2">
        <f t="shared" si="851"/>
        <v>0.70691823899371065</v>
      </c>
      <c r="K2430" s="2">
        <f t="shared" si="852"/>
        <v>0.26226415094339622</v>
      </c>
      <c r="L2430" s="2">
        <f t="shared" si="853"/>
        <v>3.0817610062893082E-2</v>
      </c>
      <c r="M2430" s="2">
        <f t="shared" si="854"/>
        <v>4.8572257327350599E-17</v>
      </c>
      <c r="N2430" s="57">
        <v>1124</v>
      </c>
      <c r="O2430" s="57">
        <v>417</v>
      </c>
      <c r="P2430" s="57">
        <v>49</v>
      </c>
      <c r="AE2430" s="59"/>
      <c r="AG2430" s="7">
        <f>IF(Q2430&gt;0,RANK(Q2430,(N2430:P2430,Q2430:AE2430)),0)</f>
        <v>0</v>
      </c>
      <c r="AH2430" s="7">
        <f>IF(R2430&gt;0,RANK(R2430,(N2430:P2430,Q2430:AE2430)),0)</f>
        <v>0</v>
      </c>
      <c r="AI2430" s="7">
        <f>IF(T2430&gt;0,RANK(T2430,(N2430:P2430,Q2430:AE2430)),0)</f>
        <v>0</v>
      </c>
      <c r="AJ2430" s="7">
        <f>IF(S2430&gt;0,RANK(S2430,(N2430:P2430,Q2430:AE2430)),0)</f>
        <v>0</v>
      </c>
      <c r="AK2430" s="2">
        <f t="shared" si="855"/>
        <v>0</v>
      </c>
      <c r="AL2430" s="2">
        <f t="shared" si="856"/>
        <v>0</v>
      </c>
      <c r="AM2430" s="2">
        <f t="shared" si="857"/>
        <v>0</v>
      </c>
      <c r="AN2430" s="2">
        <f t="shared" si="858"/>
        <v>0</v>
      </c>
      <c r="AP2430" t="s">
        <v>1496</v>
      </c>
      <c r="AQ2430" t="s">
        <v>1290</v>
      </c>
      <c r="AR2430">
        <v>1</v>
      </c>
      <c r="AT2430" s="97">
        <v>38</v>
      </c>
      <c r="AU2430" s="99">
        <v>63</v>
      </c>
      <c r="AV2430" s="103">
        <f t="shared" si="859"/>
        <v>38063</v>
      </c>
      <c r="AX2430" s="7" t="s">
        <v>1370</v>
      </c>
    </row>
    <row r="2431" spans="1:50" hidden="1" outlineLevel="1">
      <c r="A2431" t="s">
        <v>667</v>
      </c>
      <c r="B2431" t="s">
        <v>1290</v>
      </c>
      <c r="C2431" s="1">
        <f t="shared" si="848"/>
        <v>709</v>
      </c>
      <c r="D2431" s="7">
        <f>IF(N2431&gt;0, RANK(N2431,(N2431:P2431,Q2431:AE2431)),0)</f>
        <v>1</v>
      </c>
      <c r="E2431" s="7">
        <f>IF(O2431&gt;0,RANK(O2431,(N2431:P2431,Q2431:AE2431)),0)</f>
        <v>2</v>
      </c>
      <c r="F2431" s="7">
        <f>IF(P2431&gt;0,RANK(P2431,(N2431:P2431,Q2431:AE2431)),0)</f>
        <v>3</v>
      </c>
      <c r="G2431" s="1">
        <f t="shared" si="849"/>
        <v>123</v>
      </c>
      <c r="H2431" s="2">
        <f t="shared" si="850"/>
        <v>0.17348377997179126</v>
      </c>
      <c r="I2431" s="2"/>
      <c r="J2431" s="2">
        <f t="shared" si="851"/>
        <v>0.57827926657263751</v>
      </c>
      <c r="K2431" s="2">
        <f t="shared" si="852"/>
        <v>0.40479548660084624</v>
      </c>
      <c r="L2431" s="2">
        <f t="shared" si="853"/>
        <v>1.6925246826516221E-2</v>
      </c>
      <c r="M2431" s="2">
        <f t="shared" si="854"/>
        <v>2.7755575615628914E-17</v>
      </c>
      <c r="N2431" s="57">
        <v>410</v>
      </c>
      <c r="O2431" s="57">
        <v>287</v>
      </c>
      <c r="P2431" s="57">
        <v>12</v>
      </c>
      <c r="AE2431" s="59"/>
      <c r="AG2431" s="7">
        <f>IF(Q2431&gt;0,RANK(Q2431,(N2431:P2431,Q2431:AE2431)),0)</f>
        <v>0</v>
      </c>
      <c r="AH2431" s="7">
        <f>IF(R2431&gt;0,RANK(R2431,(N2431:P2431,Q2431:AE2431)),0)</f>
        <v>0</v>
      </c>
      <c r="AI2431" s="7">
        <f>IF(T2431&gt;0,RANK(T2431,(N2431:P2431,Q2431:AE2431)),0)</f>
        <v>0</v>
      </c>
      <c r="AJ2431" s="7">
        <f>IF(S2431&gt;0,RANK(S2431,(N2431:P2431,Q2431:AE2431)),0)</f>
        <v>0</v>
      </c>
      <c r="AK2431" s="2">
        <f t="shared" si="855"/>
        <v>0</v>
      </c>
      <c r="AL2431" s="2">
        <f t="shared" si="856"/>
        <v>0</v>
      </c>
      <c r="AM2431" s="2">
        <f t="shared" si="857"/>
        <v>0</v>
      </c>
      <c r="AN2431" s="2">
        <f t="shared" si="858"/>
        <v>0</v>
      </c>
      <c r="AP2431" t="s">
        <v>667</v>
      </c>
      <c r="AQ2431" t="s">
        <v>1290</v>
      </c>
      <c r="AR2431">
        <v>1</v>
      </c>
      <c r="AT2431" s="97">
        <v>38</v>
      </c>
      <c r="AU2431" s="99">
        <v>65</v>
      </c>
      <c r="AV2431" s="103">
        <f t="shared" si="859"/>
        <v>38065</v>
      </c>
      <c r="AX2431" s="7" t="s">
        <v>1370</v>
      </c>
    </row>
    <row r="2432" spans="1:50" hidden="1" outlineLevel="1">
      <c r="A2432" t="s">
        <v>459</v>
      </c>
      <c r="B2432" t="s">
        <v>1290</v>
      </c>
      <c r="C2432" s="1">
        <f t="shared" si="848"/>
        <v>2275</v>
      </c>
      <c r="D2432" s="7">
        <f>IF(N2432&gt;0, RANK(N2432,(N2432:P2432,Q2432:AE2432)),0)</f>
        <v>1</v>
      </c>
      <c r="E2432" s="7">
        <f>IF(O2432&gt;0,RANK(O2432,(N2432:P2432,Q2432:AE2432)),0)</f>
        <v>2</v>
      </c>
      <c r="F2432" s="7">
        <f>IF(P2432&gt;0,RANK(P2432,(N2432:P2432,Q2432:AE2432)),0)</f>
        <v>3</v>
      </c>
      <c r="G2432" s="1">
        <f t="shared" si="849"/>
        <v>653</v>
      </c>
      <c r="H2432" s="2">
        <f t="shared" si="850"/>
        <v>0.28703296703296705</v>
      </c>
      <c r="I2432" s="2"/>
      <c r="J2432" s="2">
        <f t="shared" si="851"/>
        <v>0.62109890109890109</v>
      </c>
      <c r="K2432" s="2">
        <f t="shared" si="852"/>
        <v>0.33406593406593404</v>
      </c>
      <c r="L2432" s="2">
        <f t="shared" si="853"/>
        <v>4.4835164835164837E-2</v>
      </c>
      <c r="M2432" s="2">
        <f t="shared" si="854"/>
        <v>2.7755575615628914E-17</v>
      </c>
      <c r="N2432" s="57">
        <v>1413</v>
      </c>
      <c r="O2432" s="57">
        <v>760</v>
      </c>
      <c r="P2432" s="57">
        <v>102</v>
      </c>
      <c r="AE2432" s="59"/>
      <c r="AG2432" s="7">
        <f>IF(Q2432&gt;0,RANK(Q2432,(N2432:P2432,Q2432:AE2432)),0)</f>
        <v>0</v>
      </c>
      <c r="AH2432" s="7">
        <f>IF(R2432&gt;0,RANK(R2432,(N2432:P2432,Q2432:AE2432)),0)</f>
        <v>0</v>
      </c>
      <c r="AI2432" s="7">
        <f>IF(T2432&gt;0,RANK(T2432,(N2432:P2432,Q2432:AE2432)),0)</f>
        <v>0</v>
      </c>
      <c r="AJ2432" s="7">
        <f>IF(S2432&gt;0,RANK(S2432,(N2432:P2432,Q2432:AE2432)),0)</f>
        <v>0</v>
      </c>
      <c r="AK2432" s="2">
        <f t="shared" si="855"/>
        <v>0</v>
      </c>
      <c r="AL2432" s="2">
        <f t="shared" si="856"/>
        <v>0</v>
      </c>
      <c r="AM2432" s="2">
        <f t="shared" si="857"/>
        <v>0</v>
      </c>
      <c r="AN2432" s="2">
        <f t="shared" si="858"/>
        <v>0</v>
      </c>
      <c r="AP2432" t="s">
        <v>459</v>
      </c>
      <c r="AQ2432" t="s">
        <v>1290</v>
      </c>
      <c r="AR2432">
        <v>1</v>
      </c>
      <c r="AT2432" s="97">
        <v>38</v>
      </c>
      <c r="AU2432" s="99">
        <v>67</v>
      </c>
      <c r="AV2432" s="103">
        <f t="shared" si="859"/>
        <v>38067</v>
      </c>
      <c r="AX2432" s="7" t="s">
        <v>1370</v>
      </c>
    </row>
    <row r="2433" spans="1:50" hidden="1" outlineLevel="1">
      <c r="A2433" t="s">
        <v>1667</v>
      </c>
      <c r="B2433" t="s">
        <v>1290</v>
      </c>
      <c r="C2433" s="1">
        <f t="shared" si="848"/>
        <v>1396</v>
      </c>
      <c r="D2433" s="7">
        <f>IF(N2433&gt;0, RANK(N2433,(N2433:P2433,Q2433:AE2433)),0)</f>
        <v>1</v>
      </c>
      <c r="E2433" s="7">
        <f>IF(O2433&gt;0,RANK(O2433,(N2433:P2433,Q2433:AE2433)),0)</f>
        <v>2</v>
      </c>
      <c r="F2433" s="7">
        <f>IF(P2433&gt;0,RANK(P2433,(N2433:P2433,Q2433:AE2433)),0)</f>
        <v>3</v>
      </c>
      <c r="G2433" s="1">
        <f t="shared" si="849"/>
        <v>509</v>
      </c>
      <c r="H2433" s="2">
        <f t="shared" si="850"/>
        <v>0.36461318051575931</v>
      </c>
      <c r="I2433" s="2"/>
      <c r="J2433" s="2">
        <f t="shared" si="851"/>
        <v>0.65902578796561606</v>
      </c>
      <c r="K2433" s="2">
        <f t="shared" si="852"/>
        <v>0.29441260744985676</v>
      </c>
      <c r="L2433" s="2">
        <f t="shared" si="853"/>
        <v>4.6561604584527218E-2</v>
      </c>
      <c r="M2433" s="2">
        <f t="shared" si="854"/>
        <v>-3.4694469519536142E-17</v>
      </c>
      <c r="N2433" s="57">
        <v>920</v>
      </c>
      <c r="O2433" s="57">
        <v>411</v>
      </c>
      <c r="P2433" s="57">
        <v>65</v>
      </c>
      <c r="AE2433" s="59"/>
      <c r="AG2433" s="7">
        <f>IF(Q2433&gt;0,RANK(Q2433,(N2433:P2433,Q2433:AE2433)),0)</f>
        <v>0</v>
      </c>
      <c r="AH2433" s="7">
        <f>IF(R2433&gt;0,RANK(R2433,(N2433:P2433,Q2433:AE2433)),0)</f>
        <v>0</v>
      </c>
      <c r="AI2433" s="7">
        <f>IF(T2433&gt;0,RANK(T2433,(N2433:P2433,Q2433:AE2433)),0)</f>
        <v>0</v>
      </c>
      <c r="AJ2433" s="7">
        <f>IF(S2433&gt;0,RANK(S2433,(N2433:P2433,Q2433:AE2433)),0)</f>
        <v>0</v>
      </c>
      <c r="AK2433" s="2">
        <f t="shared" si="855"/>
        <v>0</v>
      </c>
      <c r="AL2433" s="2">
        <f t="shared" si="856"/>
        <v>0</v>
      </c>
      <c r="AM2433" s="2">
        <f t="shared" si="857"/>
        <v>0</v>
      </c>
      <c r="AN2433" s="2">
        <f t="shared" si="858"/>
        <v>0</v>
      </c>
      <c r="AP2433" t="s">
        <v>1667</v>
      </c>
      <c r="AQ2433" t="s">
        <v>1290</v>
      </c>
      <c r="AR2433">
        <v>1</v>
      </c>
      <c r="AT2433" s="97">
        <v>38</v>
      </c>
      <c r="AU2433" s="99">
        <v>69</v>
      </c>
      <c r="AV2433" s="103">
        <f t="shared" si="859"/>
        <v>38069</v>
      </c>
      <c r="AX2433" s="7" t="s">
        <v>1370</v>
      </c>
    </row>
    <row r="2434" spans="1:50" hidden="1" outlineLevel="1">
      <c r="A2434" t="s">
        <v>1474</v>
      </c>
      <c r="B2434" t="s">
        <v>1290</v>
      </c>
      <c r="C2434" s="1">
        <f t="shared" si="848"/>
        <v>3131</v>
      </c>
      <c r="D2434" s="7">
        <f>IF(N2434&gt;0, RANK(N2434,(N2434:P2434,Q2434:AE2434)),0)</f>
        <v>1</v>
      </c>
      <c r="E2434" s="7">
        <f>IF(O2434&gt;0,RANK(O2434,(N2434:P2434,Q2434:AE2434)),0)</f>
        <v>2</v>
      </c>
      <c r="F2434" s="7">
        <f>IF(P2434&gt;0,RANK(P2434,(N2434:P2434,Q2434:AE2434)),0)</f>
        <v>3</v>
      </c>
      <c r="G2434" s="1">
        <f t="shared" si="849"/>
        <v>1271</v>
      </c>
      <c r="H2434" s="2">
        <f t="shared" si="850"/>
        <v>0.40594059405940597</v>
      </c>
      <c r="I2434" s="2"/>
      <c r="J2434" s="2">
        <f t="shared" si="851"/>
        <v>0.67965506228042161</v>
      </c>
      <c r="K2434" s="2">
        <f t="shared" si="852"/>
        <v>0.27371446822101564</v>
      </c>
      <c r="L2434" s="2">
        <f t="shared" si="853"/>
        <v>4.6630469498562761E-2</v>
      </c>
      <c r="M2434" s="2">
        <f t="shared" si="854"/>
        <v>-6.9388939039072284E-18</v>
      </c>
      <c r="N2434" s="57">
        <v>2128</v>
      </c>
      <c r="O2434" s="57">
        <v>857</v>
      </c>
      <c r="P2434" s="57">
        <v>146</v>
      </c>
      <c r="AE2434" s="59"/>
      <c r="AG2434" s="7">
        <f>IF(Q2434&gt;0,RANK(Q2434,(N2434:P2434,Q2434:AE2434)),0)</f>
        <v>0</v>
      </c>
      <c r="AH2434" s="7">
        <f>IF(R2434&gt;0,RANK(R2434,(N2434:P2434,Q2434:AE2434)),0)</f>
        <v>0</v>
      </c>
      <c r="AI2434" s="7">
        <f>IF(T2434&gt;0,RANK(T2434,(N2434:P2434,Q2434:AE2434)),0)</f>
        <v>0</v>
      </c>
      <c r="AJ2434" s="7">
        <f>IF(S2434&gt;0,RANK(S2434,(N2434:P2434,Q2434:AE2434)),0)</f>
        <v>0</v>
      </c>
      <c r="AK2434" s="2">
        <f t="shared" si="855"/>
        <v>0</v>
      </c>
      <c r="AL2434" s="2">
        <f t="shared" si="856"/>
        <v>0</v>
      </c>
      <c r="AM2434" s="2">
        <f t="shared" si="857"/>
        <v>0</v>
      </c>
      <c r="AN2434" s="2">
        <f t="shared" si="858"/>
        <v>0</v>
      </c>
      <c r="AP2434" t="s">
        <v>1474</v>
      </c>
      <c r="AQ2434" t="s">
        <v>1290</v>
      </c>
      <c r="AR2434">
        <v>1</v>
      </c>
      <c r="AT2434" s="97">
        <v>38</v>
      </c>
      <c r="AU2434" s="99">
        <v>71</v>
      </c>
      <c r="AV2434" s="103">
        <f t="shared" si="859"/>
        <v>38071</v>
      </c>
      <c r="AX2434" s="7" t="s">
        <v>1370</v>
      </c>
    </row>
    <row r="2435" spans="1:50" hidden="1" outlineLevel="1">
      <c r="A2435" t="s">
        <v>1184</v>
      </c>
      <c r="B2435" t="s">
        <v>1290</v>
      </c>
      <c r="C2435" s="1">
        <f t="shared" si="848"/>
        <v>1769</v>
      </c>
      <c r="D2435" s="7">
        <f>IF(N2435&gt;0, RANK(N2435,(N2435:P2435,Q2435:AE2435)),0)</f>
        <v>1</v>
      </c>
      <c r="E2435" s="7">
        <f>IF(O2435&gt;0,RANK(O2435,(N2435:P2435,Q2435:AE2435)),0)</f>
        <v>2</v>
      </c>
      <c r="F2435" s="7">
        <f>IF(P2435&gt;0,RANK(P2435,(N2435:P2435,Q2435:AE2435)),0)</f>
        <v>3</v>
      </c>
      <c r="G2435" s="1">
        <f t="shared" si="849"/>
        <v>786</v>
      </c>
      <c r="H2435" s="2">
        <f t="shared" si="850"/>
        <v>0.44431882419446017</v>
      </c>
      <c r="I2435" s="2"/>
      <c r="J2435" s="2">
        <f t="shared" si="851"/>
        <v>0.71113623516110802</v>
      </c>
      <c r="K2435" s="2">
        <f t="shared" si="852"/>
        <v>0.26681741096664785</v>
      </c>
      <c r="L2435" s="2">
        <f t="shared" si="853"/>
        <v>2.2046353872244205E-2</v>
      </c>
      <c r="M2435" s="2">
        <f t="shared" si="854"/>
        <v>-7.6327832942979512E-17</v>
      </c>
      <c r="N2435" s="57">
        <v>1258</v>
      </c>
      <c r="O2435" s="57">
        <v>472</v>
      </c>
      <c r="P2435" s="57">
        <v>39</v>
      </c>
      <c r="AE2435" s="59"/>
      <c r="AG2435" s="7">
        <f>IF(Q2435&gt;0,RANK(Q2435,(N2435:P2435,Q2435:AE2435)),0)</f>
        <v>0</v>
      </c>
      <c r="AH2435" s="7">
        <f>IF(R2435&gt;0,RANK(R2435,(N2435:P2435,Q2435:AE2435)),0)</f>
        <v>0</v>
      </c>
      <c r="AI2435" s="7">
        <f>IF(T2435&gt;0,RANK(T2435,(N2435:P2435,Q2435:AE2435)),0)</f>
        <v>0</v>
      </c>
      <c r="AJ2435" s="7">
        <f>IF(S2435&gt;0,RANK(S2435,(N2435:P2435,Q2435:AE2435)),0)</f>
        <v>0</v>
      </c>
      <c r="AK2435" s="2">
        <f t="shared" si="855"/>
        <v>0</v>
      </c>
      <c r="AL2435" s="2">
        <f t="shared" si="856"/>
        <v>0</v>
      </c>
      <c r="AM2435" s="2">
        <f t="shared" si="857"/>
        <v>0</v>
      </c>
      <c r="AN2435" s="2">
        <f t="shared" si="858"/>
        <v>0</v>
      </c>
      <c r="AP2435" t="s">
        <v>1184</v>
      </c>
      <c r="AQ2435" t="s">
        <v>1290</v>
      </c>
      <c r="AR2435">
        <v>1</v>
      </c>
      <c r="AT2435" s="97">
        <v>38</v>
      </c>
      <c r="AU2435" s="99">
        <v>73</v>
      </c>
      <c r="AV2435" s="103">
        <f t="shared" si="859"/>
        <v>38073</v>
      </c>
      <c r="AX2435" s="7" t="s">
        <v>1370</v>
      </c>
    </row>
    <row r="2436" spans="1:50" hidden="1" outlineLevel="1">
      <c r="A2436" t="s">
        <v>333</v>
      </c>
      <c r="B2436" t="s">
        <v>1290</v>
      </c>
      <c r="C2436" s="1">
        <f t="shared" si="848"/>
        <v>1092</v>
      </c>
      <c r="D2436" s="7">
        <f>IF(N2436&gt;0, RANK(N2436,(N2436:P2436,Q2436:AE2436)),0)</f>
        <v>1</v>
      </c>
      <c r="E2436" s="7">
        <f>IF(O2436&gt;0,RANK(O2436,(N2436:P2436,Q2436:AE2436)),0)</f>
        <v>2</v>
      </c>
      <c r="F2436" s="7">
        <f>IF(P2436&gt;0,RANK(P2436,(N2436:P2436,Q2436:AE2436)),0)</f>
        <v>3</v>
      </c>
      <c r="G2436" s="1">
        <f t="shared" si="849"/>
        <v>525</v>
      </c>
      <c r="H2436" s="2">
        <f t="shared" si="850"/>
        <v>0.48076923076923078</v>
      </c>
      <c r="I2436" s="2"/>
      <c r="J2436" s="2">
        <f t="shared" si="851"/>
        <v>0.72527472527472525</v>
      </c>
      <c r="K2436" s="2">
        <f t="shared" si="852"/>
        <v>0.2445054945054945</v>
      </c>
      <c r="L2436" s="2">
        <f t="shared" si="853"/>
        <v>3.021978021978022E-2</v>
      </c>
      <c r="M2436" s="2">
        <f t="shared" si="854"/>
        <v>3.1225022567582528E-17</v>
      </c>
      <c r="N2436" s="57">
        <v>792</v>
      </c>
      <c r="O2436" s="57">
        <v>267</v>
      </c>
      <c r="P2436" s="57">
        <v>33</v>
      </c>
      <c r="AE2436" s="59"/>
      <c r="AG2436" s="7">
        <f>IF(Q2436&gt;0,RANK(Q2436,(N2436:P2436,Q2436:AE2436)),0)</f>
        <v>0</v>
      </c>
      <c r="AH2436" s="7">
        <f>IF(R2436&gt;0,RANK(R2436,(N2436:P2436,Q2436:AE2436)),0)</f>
        <v>0</v>
      </c>
      <c r="AI2436" s="7">
        <f>IF(T2436&gt;0,RANK(T2436,(N2436:P2436,Q2436:AE2436)),0)</f>
        <v>0</v>
      </c>
      <c r="AJ2436" s="7">
        <f>IF(S2436&gt;0,RANK(S2436,(N2436:P2436,Q2436:AE2436)),0)</f>
        <v>0</v>
      </c>
      <c r="AK2436" s="2">
        <f t="shared" si="855"/>
        <v>0</v>
      </c>
      <c r="AL2436" s="2">
        <f t="shared" si="856"/>
        <v>0</v>
      </c>
      <c r="AM2436" s="2">
        <f t="shared" si="857"/>
        <v>0</v>
      </c>
      <c r="AN2436" s="2">
        <f t="shared" si="858"/>
        <v>0</v>
      </c>
      <c r="AP2436" t="s">
        <v>333</v>
      </c>
      <c r="AQ2436" t="s">
        <v>1290</v>
      </c>
      <c r="AR2436">
        <v>1</v>
      </c>
      <c r="AT2436" s="97">
        <v>38</v>
      </c>
      <c r="AU2436" s="99">
        <v>75</v>
      </c>
      <c r="AV2436" s="103">
        <f t="shared" si="859"/>
        <v>38075</v>
      </c>
      <c r="AX2436" s="7" t="s">
        <v>1370</v>
      </c>
    </row>
    <row r="2437" spans="1:50" hidden="1" outlineLevel="1">
      <c r="A2437" t="s">
        <v>987</v>
      </c>
      <c r="B2437" t="s">
        <v>1290</v>
      </c>
      <c r="C2437" s="1">
        <f t="shared" si="848"/>
        <v>4268</v>
      </c>
      <c r="D2437" s="7">
        <f>IF(N2437&gt;0, RANK(N2437,(N2437:P2437,Q2437:AE2437)),0)</f>
        <v>1</v>
      </c>
      <c r="E2437" s="7">
        <f>IF(O2437&gt;0,RANK(O2437,(N2437:P2437,Q2437:AE2437)),0)</f>
        <v>2</v>
      </c>
      <c r="F2437" s="7">
        <f>IF(P2437&gt;0,RANK(P2437,(N2437:P2437,Q2437:AE2437)),0)</f>
        <v>3</v>
      </c>
      <c r="G2437" s="1">
        <f t="shared" si="849"/>
        <v>1166</v>
      </c>
      <c r="H2437" s="2">
        <f t="shared" si="850"/>
        <v>0.27319587628865977</v>
      </c>
      <c r="I2437" s="2"/>
      <c r="J2437" s="2">
        <f t="shared" si="851"/>
        <v>0.61105904404873479</v>
      </c>
      <c r="K2437" s="2">
        <f t="shared" si="852"/>
        <v>0.33786316776007497</v>
      </c>
      <c r="L2437" s="2">
        <f t="shared" si="853"/>
        <v>5.107778819119025E-2</v>
      </c>
      <c r="M2437" s="2">
        <f t="shared" si="854"/>
        <v>-6.9388939039072284E-18</v>
      </c>
      <c r="N2437" s="57">
        <v>2608</v>
      </c>
      <c r="O2437" s="57">
        <v>1442</v>
      </c>
      <c r="P2437" s="57">
        <v>218</v>
      </c>
      <c r="AE2437" s="59"/>
      <c r="AG2437" s="7">
        <f>IF(Q2437&gt;0,RANK(Q2437,(N2437:P2437,Q2437:AE2437)),0)</f>
        <v>0</v>
      </c>
      <c r="AH2437" s="7">
        <f>IF(R2437&gt;0,RANK(R2437,(N2437:P2437,Q2437:AE2437)),0)</f>
        <v>0</v>
      </c>
      <c r="AI2437" s="7">
        <f>IF(T2437&gt;0,RANK(T2437,(N2437:P2437,Q2437:AE2437)),0)</f>
        <v>0</v>
      </c>
      <c r="AJ2437" s="7">
        <f>IF(S2437&gt;0,RANK(S2437,(N2437:P2437,Q2437:AE2437)),0)</f>
        <v>0</v>
      </c>
      <c r="AK2437" s="2">
        <f t="shared" si="855"/>
        <v>0</v>
      </c>
      <c r="AL2437" s="2">
        <f t="shared" si="856"/>
        <v>0</v>
      </c>
      <c r="AM2437" s="2">
        <f t="shared" si="857"/>
        <v>0</v>
      </c>
      <c r="AN2437" s="2">
        <f t="shared" si="858"/>
        <v>0</v>
      </c>
      <c r="AP2437" t="s">
        <v>987</v>
      </c>
      <c r="AQ2437" t="s">
        <v>1290</v>
      </c>
      <c r="AR2437">
        <v>1</v>
      </c>
      <c r="AT2437" s="97">
        <v>38</v>
      </c>
      <c r="AU2437" s="99">
        <v>77</v>
      </c>
      <c r="AV2437" s="103">
        <f t="shared" si="859"/>
        <v>38077</v>
      </c>
      <c r="AX2437" s="7" t="s">
        <v>1370</v>
      </c>
    </row>
    <row r="2438" spans="1:50" hidden="1" outlineLevel="1">
      <c r="A2438" t="s">
        <v>602</v>
      </c>
      <c r="B2438" t="s">
        <v>1290</v>
      </c>
      <c r="C2438" s="1">
        <f t="shared" si="848"/>
        <v>1709</v>
      </c>
      <c r="D2438" s="7">
        <f>IF(N2438&gt;0, RANK(N2438,(N2438:P2438,Q2438:AE2438)),0)</f>
        <v>1</v>
      </c>
      <c r="E2438" s="7">
        <f>IF(O2438&gt;0,RANK(O2438,(N2438:P2438,Q2438:AE2438)),0)</f>
        <v>2</v>
      </c>
      <c r="F2438" s="7">
        <f>IF(P2438&gt;0,RANK(P2438,(N2438:P2438,Q2438:AE2438)),0)</f>
        <v>3</v>
      </c>
      <c r="G2438" s="1">
        <f t="shared" si="849"/>
        <v>985</v>
      </c>
      <c r="H2438" s="2">
        <f t="shared" si="850"/>
        <v>0.57636044470450554</v>
      </c>
      <c r="I2438" s="2"/>
      <c r="J2438" s="2">
        <f t="shared" si="851"/>
        <v>0.77296664716208308</v>
      </c>
      <c r="K2438" s="2">
        <f t="shared" si="852"/>
        <v>0.19660620245757754</v>
      </c>
      <c r="L2438" s="2">
        <f t="shared" si="853"/>
        <v>3.0427150380339378E-2</v>
      </c>
      <c r="M2438" s="2">
        <f t="shared" si="854"/>
        <v>6.9388939039072284E-18</v>
      </c>
      <c r="N2438" s="57">
        <v>1321</v>
      </c>
      <c r="O2438" s="57">
        <v>336</v>
      </c>
      <c r="P2438" s="57">
        <v>52</v>
      </c>
      <c r="AE2438" s="59"/>
      <c r="AG2438" s="7">
        <f>IF(Q2438&gt;0,RANK(Q2438,(N2438:P2438,Q2438:AE2438)),0)</f>
        <v>0</v>
      </c>
      <c r="AH2438" s="7">
        <f>IF(R2438&gt;0,RANK(R2438,(N2438:P2438,Q2438:AE2438)),0)</f>
        <v>0</v>
      </c>
      <c r="AI2438" s="7">
        <f>IF(T2438&gt;0,RANK(T2438,(N2438:P2438,Q2438:AE2438)),0)</f>
        <v>0</v>
      </c>
      <c r="AJ2438" s="7">
        <f>IF(S2438&gt;0,RANK(S2438,(N2438:P2438,Q2438:AE2438)),0)</f>
        <v>0</v>
      </c>
      <c r="AK2438" s="2">
        <f t="shared" si="855"/>
        <v>0</v>
      </c>
      <c r="AL2438" s="2">
        <f t="shared" si="856"/>
        <v>0</v>
      </c>
      <c r="AM2438" s="2">
        <f t="shared" si="857"/>
        <v>0</v>
      </c>
      <c r="AN2438" s="2">
        <f t="shared" si="858"/>
        <v>0</v>
      </c>
      <c r="AP2438" t="s">
        <v>602</v>
      </c>
      <c r="AQ2438" t="s">
        <v>1290</v>
      </c>
      <c r="AR2438">
        <v>1</v>
      </c>
      <c r="AT2438" s="97">
        <v>38</v>
      </c>
      <c r="AU2438" s="99">
        <v>79</v>
      </c>
      <c r="AV2438" s="103">
        <f t="shared" si="859"/>
        <v>38079</v>
      </c>
      <c r="AX2438" s="7" t="s">
        <v>1370</v>
      </c>
    </row>
    <row r="2439" spans="1:50" hidden="1" outlineLevel="1">
      <c r="A2439" t="s">
        <v>396</v>
      </c>
      <c r="B2439" t="s">
        <v>1290</v>
      </c>
      <c r="C2439" s="1">
        <f t="shared" si="848"/>
        <v>1490</v>
      </c>
      <c r="D2439" s="7">
        <f>IF(N2439&gt;0, RANK(N2439,(N2439:P2439,Q2439:AE2439)),0)</f>
        <v>1</v>
      </c>
      <c r="E2439" s="7">
        <f>IF(O2439&gt;0,RANK(O2439,(N2439:P2439,Q2439:AE2439)),0)</f>
        <v>2</v>
      </c>
      <c r="F2439" s="7">
        <f>IF(P2439&gt;0,RANK(P2439,(N2439:P2439,Q2439:AE2439)),0)</f>
        <v>3</v>
      </c>
      <c r="G2439" s="1">
        <f t="shared" si="849"/>
        <v>536</v>
      </c>
      <c r="H2439" s="2">
        <f t="shared" si="850"/>
        <v>0.3597315436241611</v>
      </c>
      <c r="I2439" s="2"/>
      <c r="J2439" s="2">
        <f t="shared" si="851"/>
        <v>0.67181208053691277</v>
      </c>
      <c r="K2439" s="2">
        <f t="shared" si="852"/>
        <v>0.31208053691275167</v>
      </c>
      <c r="L2439" s="2">
        <f t="shared" si="853"/>
        <v>1.6107382550335572E-2</v>
      </c>
      <c r="M2439" s="2">
        <f t="shared" si="854"/>
        <v>-1.3877787807814457E-17</v>
      </c>
      <c r="N2439" s="57">
        <v>1001</v>
      </c>
      <c r="O2439" s="57">
        <v>465</v>
      </c>
      <c r="P2439" s="57">
        <v>24</v>
      </c>
      <c r="AE2439" s="59"/>
      <c r="AG2439" s="7">
        <f>IF(Q2439&gt;0,RANK(Q2439,(N2439:P2439,Q2439:AE2439)),0)</f>
        <v>0</v>
      </c>
      <c r="AH2439" s="7">
        <f>IF(R2439&gt;0,RANK(R2439,(N2439:P2439,Q2439:AE2439)),0)</f>
        <v>0</v>
      </c>
      <c r="AI2439" s="7">
        <f>IF(T2439&gt;0,RANK(T2439,(N2439:P2439,Q2439:AE2439)),0)</f>
        <v>0</v>
      </c>
      <c r="AJ2439" s="7">
        <f>IF(S2439&gt;0,RANK(S2439,(N2439:P2439,Q2439:AE2439)),0)</f>
        <v>0</v>
      </c>
      <c r="AK2439" s="2">
        <f t="shared" si="855"/>
        <v>0</v>
      </c>
      <c r="AL2439" s="2">
        <f t="shared" si="856"/>
        <v>0</v>
      </c>
      <c r="AM2439" s="2">
        <f t="shared" si="857"/>
        <v>0</v>
      </c>
      <c r="AN2439" s="2">
        <f t="shared" si="858"/>
        <v>0</v>
      </c>
      <c r="AP2439" t="s">
        <v>396</v>
      </c>
      <c r="AQ2439" t="s">
        <v>1290</v>
      </c>
      <c r="AR2439">
        <v>1</v>
      </c>
      <c r="AT2439" s="97">
        <v>38</v>
      </c>
      <c r="AU2439" s="99">
        <v>81</v>
      </c>
      <c r="AV2439" s="103">
        <f t="shared" si="859"/>
        <v>38081</v>
      </c>
      <c r="AX2439" s="7" t="s">
        <v>1370</v>
      </c>
    </row>
    <row r="2440" spans="1:50" hidden="1" outlineLevel="1">
      <c r="A2440" t="s">
        <v>775</v>
      </c>
      <c r="B2440" t="s">
        <v>1290</v>
      </c>
      <c r="C2440" s="1">
        <f t="shared" si="848"/>
        <v>828</v>
      </c>
      <c r="D2440" s="7">
        <f>IF(N2440&gt;0, RANK(N2440,(N2440:P2440,Q2440:AE2440)),0)</f>
        <v>2</v>
      </c>
      <c r="E2440" s="7">
        <f>IF(O2440&gt;0,RANK(O2440,(N2440:P2440,Q2440:AE2440)),0)</f>
        <v>1</v>
      </c>
      <c r="F2440" s="7">
        <f>IF(P2440&gt;0,RANK(P2440,(N2440:P2440,Q2440:AE2440)),0)</f>
        <v>3</v>
      </c>
      <c r="G2440" s="1">
        <f t="shared" si="849"/>
        <v>89</v>
      </c>
      <c r="H2440" s="2">
        <f t="shared" si="850"/>
        <v>0.10748792270531402</v>
      </c>
      <c r="I2440" s="2"/>
      <c r="J2440" s="2">
        <f t="shared" si="851"/>
        <v>0.43357487922705312</v>
      </c>
      <c r="K2440" s="2">
        <f t="shared" si="852"/>
        <v>0.54106280193236711</v>
      </c>
      <c r="L2440" s="2">
        <f t="shared" si="853"/>
        <v>2.5362318840579712E-2</v>
      </c>
      <c r="M2440" s="2">
        <f t="shared" si="854"/>
        <v>1.1102230246251565E-16</v>
      </c>
      <c r="N2440" s="57">
        <v>359</v>
      </c>
      <c r="O2440" s="57">
        <v>448</v>
      </c>
      <c r="P2440" s="57">
        <v>21</v>
      </c>
      <c r="AE2440" s="59"/>
      <c r="AG2440" s="7">
        <f>IF(Q2440&gt;0,RANK(Q2440,(N2440:P2440,Q2440:AE2440)),0)</f>
        <v>0</v>
      </c>
      <c r="AH2440" s="7">
        <f>IF(R2440&gt;0,RANK(R2440,(N2440:P2440,Q2440:AE2440)),0)</f>
        <v>0</v>
      </c>
      <c r="AI2440" s="7">
        <f>IF(T2440&gt;0,RANK(T2440,(N2440:P2440,Q2440:AE2440)),0)</f>
        <v>0</v>
      </c>
      <c r="AJ2440" s="7">
        <f>IF(S2440&gt;0,RANK(S2440,(N2440:P2440,Q2440:AE2440)),0)</f>
        <v>0</v>
      </c>
      <c r="AK2440" s="2">
        <f t="shared" si="855"/>
        <v>0</v>
      </c>
      <c r="AL2440" s="2">
        <f t="shared" si="856"/>
        <v>0</v>
      </c>
      <c r="AM2440" s="2">
        <f t="shared" si="857"/>
        <v>0</v>
      </c>
      <c r="AN2440" s="2">
        <f t="shared" si="858"/>
        <v>0</v>
      </c>
      <c r="AP2440" t="s">
        <v>775</v>
      </c>
      <c r="AQ2440" t="s">
        <v>1290</v>
      </c>
      <c r="AR2440">
        <v>1</v>
      </c>
      <c r="AT2440" s="97">
        <v>38</v>
      </c>
      <c r="AU2440" s="99">
        <v>83</v>
      </c>
      <c r="AV2440" s="103">
        <f t="shared" si="859"/>
        <v>38083</v>
      </c>
      <c r="AX2440" s="7" t="s">
        <v>1370</v>
      </c>
    </row>
    <row r="2441" spans="1:50" hidden="1" outlineLevel="1">
      <c r="A2441" t="s">
        <v>1856</v>
      </c>
      <c r="B2441" t="s">
        <v>1290</v>
      </c>
      <c r="C2441" s="1">
        <f t="shared" si="848"/>
        <v>374</v>
      </c>
      <c r="D2441" s="7">
        <f>IF(N2441&gt;0, RANK(N2441,(N2441:P2441,Q2441:AE2441)),0)</f>
        <v>1</v>
      </c>
      <c r="E2441" s="7">
        <f>IF(O2441&gt;0,RANK(O2441,(N2441:P2441,Q2441:AE2441)),0)</f>
        <v>2</v>
      </c>
      <c r="F2441" s="7">
        <f>IF(P2441&gt;0,RANK(P2441,(N2441:P2441,Q2441:AE2441)),0)</f>
        <v>3</v>
      </c>
      <c r="G2441" s="1">
        <f t="shared" si="849"/>
        <v>143</v>
      </c>
      <c r="H2441" s="2">
        <f t="shared" si="850"/>
        <v>0.38235294117647056</v>
      </c>
      <c r="I2441" s="2"/>
      <c r="J2441" s="2">
        <f t="shared" si="851"/>
        <v>0.68449197860962563</v>
      </c>
      <c r="K2441" s="2">
        <f t="shared" si="852"/>
        <v>0.30213903743315507</v>
      </c>
      <c r="L2441" s="2">
        <f t="shared" si="853"/>
        <v>1.3368983957219251E-2</v>
      </c>
      <c r="M2441" s="2">
        <f t="shared" si="854"/>
        <v>5.377642775528102E-17</v>
      </c>
      <c r="N2441" s="57">
        <v>256</v>
      </c>
      <c r="O2441" s="57">
        <v>113</v>
      </c>
      <c r="P2441" s="57">
        <v>5</v>
      </c>
      <c r="AE2441" s="59"/>
      <c r="AG2441" s="7">
        <f>IF(Q2441&gt;0,RANK(Q2441,(N2441:P2441,Q2441:AE2441)),0)</f>
        <v>0</v>
      </c>
      <c r="AH2441" s="7">
        <f>IF(R2441&gt;0,RANK(R2441,(N2441:P2441,Q2441:AE2441)),0)</f>
        <v>0</v>
      </c>
      <c r="AI2441" s="7">
        <f>IF(T2441&gt;0,RANK(T2441,(N2441:P2441,Q2441:AE2441)),0)</f>
        <v>0</v>
      </c>
      <c r="AJ2441" s="7">
        <f>IF(S2441&gt;0,RANK(S2441,(N2441:P2441,Q2441:AE2441)),0)</f>
        <v>0</v>
      </c>
      <c r="AK2441" s="2">
        <f t="shared" si="855"/>
        <v>0</v>
      </c>
      <c r="AL2441" s="2">
        <f t="shared" si="856"/>
        <v>0</v>
      </c>
      <c r="AM2441" s="2">
        <f t="shared" si="857"/>
        <v>0</v>
      </c>
      <c r="AN2441" s="2">
        <f t="shared" si="858"/>
        <v>0</v>
      </c>
      <c r="AP2441" t="s">
        <v>1856</v>
      </c>
      <c r="AQ2441" t="s">
        <v>1290</v>
      </c>
      <c r="AR2441">
        <v>1</v>
      </c>
      <c r="AT2441" s="97">
        <v>38</v>
      </c>
      <c r="AU2441" s="99">
        <v>85</v>
      </c>
      <c r="AV2441" s="103">
        <f t="shared" si="859"/>
        <v>38085</v>
      </c>
      <c r="AX2441" s="7" t="s">
        <v>1370</v>
      </c>
    </row>
    <row r="2442" spans="1:50" hidden="1" outlineLevel="1">
      <c r="A2442" t="s">
        <v>397</v>
      </c>
      <c r="B2442" t="s">
        <v>1290</v>
      </c>
      <c r="C2442" s="1">
        <f t="shared" si="848"/>
        <v>344</v>
      </c>
      <c r="D2442" s="7">
        <f>IF(N2442&gt;0, RANK(N2442,(N2442:P2442,Q2442:AE2442)),0)</f>
        <v>1</v>
      </c>
      <c r="E2442" s="7">
        <f>IF(O2442&gt;0,RANK(O2442,(N2442:P2442,Q2442:AE2442)),0)</f>
        <v>2</v>
      </c>
      <c r="F2442" s="7">
        <f>IF(P2442&gt;0,RANK(P2442,(N2442:P2442,Q2442:AE2442)),0)</f>
        <v>3</v>
      </c>
      <c r="G2442" s="1">
        <f t="shared" si="849"/>
        <v>97</v>
      </c>
      <c r="H2442" s="2">
        <f t="shared" si="850"/>
        <v>0.28197674418604651</v>
      </c>
      <c r="I2442" s="2"/>
      <c r="J2442" s="2">
        <f t="shared" si="851"/>
        <v>0.62790697674418605</v>
      </c>
      <c r="K2442" s="2">
        <f t="shared" si="852"/>
        <v>0.34593023255813954</v>
      </c>
      <c r="L2442" s="2">
        <f t="shared" si="853"/>
        <v>2.616279069767442E-2</v>
      </c>
      <c r="M2442" s="2">
        <f t="shared" si="854"/>
        <v>-1.0408340855860843E-17</v>
      </c>
      <c r="N2442" s="57">
        <v>216</v>
      </c>
      <c r="O2442" s="57">
        <v>119</v>
      </c>
      <c r="P2442" s="57">
        <v>9</v>
      </c>
      <c r="AE2442" s="59"/>
      <c r="AG2442" s="7">
        <f>IF(Q2442&gt;0,RANK(Q2442,(N2442:P2442,Q2442:AE2442)),0)</f>
        <v>0</v>
      </c>
      <c r="AH2442" s="7">
        <f>IF(R2442&gt;0,RANK(R2442,(N2442:P2442,Q2442:AE2442)),0)</f>
        <v>0</v>
      </c>
      <c r="AI2442" s="7">
        <f>IF(T2442&gt;0,RANK(T2442,(N2442:P2442,Q2442:AE2442)),0)</f>
        <v>0</v>
      </c>
      <c r="AJ2442" s="7">
        <f>IF(S2442&gt;0,RANK(S2442,(N2442:P2442,Q2442:AE2442)),0)</f>
        <v>0</v>
      </c>
      <c r="AK2442" s="2">
        <f t="shared" si="855"/>
        <v>0</v>
      </c>
      <c r="AL2442" s="2">
        <f t="shared" si="856"/>
        <v>0</v>
      </c>
      <c r="AM2442" s="2">
        <f t="shared" si="857"/>
        <v>0</v>
      </c>
      <c r="AN2442" s="2">
        <f t="shared" si="858"/>
        <v>0</v>
      </c>
      <c r="AP2442" t="s">
        <v>397</v>
      </c>
      <c r="AQ2442" t="s">
        <v>1290</v>
      </c>
      <c r="AR2442">
        <v>1</v>
      </c>
      <c r="AT2442" s="97">
        <v>38</v>
      </c>
      <c r="AU2442" s="99">
        <v>87</v>
      </c>
      <c r="AV2442" s="103">
        <f t="shared" si="859"/>
        <v>38087</v>
      </c>
      <c r="AX2442" s="7" t="s">
        <v>1370</v>
      </c>
    </row>
    <row r="2443" spans="1:50" hidden="1" outlineLevel="1">
      <c r="A2443" t="s">
        <v>1092</v>
      </c>
      <c r="B2443" t="s">
        <v>1290</v>
      </c>
      <c r="C2443" s="1">
        <f t="shared" si="848"/>
        <v>4822</v>
      </c>
      <c r="D2443" s="7">
        <f>IF(N2443&gt;0, RANK(N2443,(N2443:P2443,Q2443:AE2443)),0)</f>
        <v>1</v>
      </c>
      <c r="E2443" s="7">
        <f>IF(O2443&gt;0,RANK(O2443,(N2443:P2443,Q2443:AE2443)),0)</f>
        <v>2</v>
      </c>
      <c r="F2443" s="7">
        <f>IF(P2443&gt;0,RANK(P2443,(N2443:P2443,Q2443:AE2443)),0)</f>
        <v>3</v>
      </c>
      <c r="G2443" s="1">
        <f t="shared" si="849"/>
        <v>1232</v>
      </c>
      <c r="H2443" s="2">
        <f t="shared" si="850"/>
        <v>0.25549564496059729</v>
      </c>
      <c r="I2443" s="2"/>
      <c r="J2443" s="2">
        <f t="shared" si="851"/>
        <v>0.61779344670261305</v>
      </c>
      <c r="K2443" s="2">
        <f t="shared" si="852"/>
        <v>0.36229780174201576</v>
      </c>
      <c r="L2443" s="2">
        <f t="shared" si="853"/>
        <v>1.9908751555371217E-2</v>
      </c>
      <c r="M2443" s="2">
        <f t="shared" si="854"/>
        <v>-2.0816681711721685E-17</v>
      </c>
      <c r="N2443" s="57">
        <v>2979</v>
      </c>
      <c r="O2443" s="57">
        <v>1747</v>
      </c>
      <c r="P2443" s="57">
        <v>96</v>
      </c>
      <c r="AE2443" s="59"/>
      <c r="AG2443" s="7">
        <f>IF(Q2443&gt;0,RANK(Q2443,(N2443:P2443,Q2443:AE2443)),0)</f>
        <v>0</v>
      </c>
      <c r="AH2443" s="7">
        <f>IF(R2443&gt;0,RANK(R2443,(N2443:P2443,Q2443:AE2443)),0)</f>
        <v>0</v>
      </c>
      <c r="AI2443" s="7">
        <f>IF(T2443&gt;0,RANK(T2443,(N2443:P2443,Q2443:AE2443)),0)</f>
        <v>0</v>
      </c>
      <c r="AJ2443" s="7">
        <f>IF(S2443&gt;0,RANK(S2443,(N2443:P2443,Q2443:AE2443)),0)</f>
        <v>0</v>
      </c>
      <c r="AK2443" s="2">
        <f t="shared" si="855"/>
        <v>0</v>
      </c>
      <c r="AL2443" s="2">
        <f t="shared" si="856"/>
        <v>0</v>
      </c>
      <c r="AM2443" s="2">
        <f t="shared" si="857"/>
        <v>0</v>
      </c>
      <c r="AN2443" s="2">
        <f t="shared" si="858"/>
        <v>0</v>
      </c>
      <c r="AP2443" t="s">
        <v>1092</v>
      </c>
      <c r="AQ2443" t="s">
        <v>1290</v>
      </c>
      <c r="AR2443">
        <v>1</v>
      </c>
      <c r="AT2443" s="97">
        <v>38</v>
      </c>
      <c r="AU2443" s="99">
        <v>89</v>
      </c>
      <c r="AV2443" s="103">
        <f t="shared" si="859"/>
        <v>38089</v>
      </c>
      <c r="AX2443" s="7" t="s">
        <v>1370</v>
      </c>
    </row>
    <row r="2444" spans="1:50" hidden="1" outlineLevel="1">
      <c r="A2444" t="s">
        <v>1482</v>
      </c>
      <c r="B2444" t="s">
        <v>1290</v>
      </c>
      <c r="C2444" s="1">
        <f t="shared" si="848"/>
        <v>1021</v>
      </c>
      <c r="D2444" s="7">
        <f>IF(N2444&gt;0, RANK(N2444,(N2444:P2444,Q2444:AE2444)),0)</f>
        <v>1</v>
      </c>
      <c r="E2444" s="7">
        <f>IF(O2444&gt;0,RANK(O2444,(N2444:P2444,Q2444:AE2444)),0)</f>
        <v>2</v>
      </c>
      <c r="F2444" s="7">
        <f>IF(P2444&gt;0,RANK(P2444,(N2444:P2444,Q2444:AE2444)),0)</f>
        <v>3</v>
      </c>
      <c r="G2444" s="1">
        <f t="shared" si="849"/>
        <v>454</v>
      </c>
      <c r="H2444" s="2">
        <f t="shared" si="850"/>
        <v>0.4446620959843291</v>
      </c>
      <c r="I2444" s="2"/>
      <c r="J2444" s="2">
        <f t="shared" si="851"/>
        <v>0.71400587659157688</v>
      </c>
      <c r="K2444" s="2">
        <f t="shared" si="852"/>
        <v>0.26934378060724778</v>
      </c>
      <c r="L2444" s="2">
        <f t="shared" si="853"/>
        <v>1.6650342801175319E-2</v>
      </c>
      <c r="M2444" s="2">
        <f t="shared" si="854"/>
        <v>1.3877787807814457E-17</v>
      </c>
      <c r="N2444" s="57">
        <v>729</v>
      </c>
      <c r="O2444" s="57">
        <v>275</v>
      </c>
      <c r="P2444" s="57">
        <v>17</v>
      </c>
      <c r="AE2444" s="59"/>
      <c r="AG2444" s="7">
        <f>IF(Q2444&gt;0,RANK(Q2444,(N2444:P2444,Q2444:AE2444)),0)</f>
        <v>0</v>
      </c>
      <c r="AH2444" s="7">
        <f>IF(R2444&gt;0,RANK(R2444,(N2444:P2444,Q2444:AE2444)),0)</f>
        <v>0</v>
      </c>
      <c r="AI2444" s="7">
        <f>IF(T2444&gt;0,RANK(T2444,(N2444:P2444,Q2444:AE2444)),0)</f>
        <v>0</v>
      </c>
      <c r="AJ2444" s="7">
        <f>IF(S2444&gt;0,RANK(S2444,(N2444:P2444,Q2444:AE2444)),0)</f>
        <v>0</v>
      </c>
      <c r="AK2444" s="2">
        <f t="shared" si="855"/>
        <v>0</v>
      </c>
      <c r="AL2444" s="2">
        <f t="shared" si="856"/>
        <v>0</v>
      </c>
      <c r="AM2444" s="2">
        <f t="shared" si="857"/>
        <v>0</v>
      </c>
      <c r="AN2444" s="2">
        <f t="shared" si="858"/>
        <v>0</v>
      </c>
      <c r="AP2444" t="s">
        <v>1482</v>
      </c>
      <c r="AQ2444" t="s">
        <v>1290</v>
      </c>
      <c r="AR2444">
        <v>1</v>
      </c>
      <c r="AT2444" s="97">
        <v>38</v>
      </c>
      <c r="AU2444" s="99">
        <v>91</v>
      </c>
      <c r="AV2444" s="103">
        <f t="shared" si="859"/>
        <v>38091</v>
      </c>
      <c r="AX2444" s="7" t="s">
        <v>1370</v>
      </c>
    </row>
    <row r="2445" spans="1:50" hidden="1" outlineLevel="1">
      <c r="A2445" t="s">
        <v>1185</v>
      </c>
      <c r="B2445" t="s">
        <v>1290</v>
      </c>
      <c r="C2445" s="1">
        <f t="shared" si="848"/>
        <v>5330</v>
      </c>
      <c r="D2445" s="7">
        <f>IF(N2445&gt;0, RANK(N2445,(N2445:P2445,Q2445:AE2445)),0)</f>
        <v>1</v>
      </c>
      <c r="E2445" s="7">
        <f>IF(O2445&gt;0,RANK(O2445,(N2445:P2445,Q2445:AE2445)),0)</f>
        <v>2</v>
      </c>
      <c r="F2445" s="7">
        <f>IF(P2445&gt;0,RANK(P2445,(N2445:P2445,Q2445:AE2445)),0)</f>
        <v>3</v>
      </c>
      <c r="G2445" s="1">
        <f t="shared" si="849"/>
        <v>1833</v>
      </c>
      <c r="H2445" s="2">
        <f t="shared" si="850"/>
        <v>0.34390243902439022</v>
      </c>
      <c r="I2445" s="2"/>
      <c r="J2445" s="2">
        <f t="shared" si="851"/>
        <v>0.65872420262664166</v>
      </c>
      <c r="K2445" s="2">
        <f t="shared" si="852"/>
        <v>0.31482176360225139</v>
      </c>
      <c r="L2445" s="2">
        <f t="shared" si="853"/>
        <v>2.6454033771106941E-2</v>
      </c>
      <c r="M2445" s="2">
        <f t="shared" si="854"/>
        <v>3.4694469519536142E-18</v>
      </c>
      <c r="N2445" s="57">
        <v>3511</v>
      </c>
      <c r="O2445" s="57">
        <v>1678</v>
      </c>
      <c r="P2445" s="57">
        <v>141</v>
      </c>
      <c r="AE2445" s="59"/>
      <c r="AG2445" s="7">
        <f>IF(Q2445&gt;0,RANK(Q2445,(N2445:P2445,Q2445:AE2445)),0)</f>
        <v>0</v>
      </c>
      <c r="AH2445" s="7">
        <f>IF(R2445&gt;0,RANK(R2445,(N2445:P2445,Q2445:AE2445)),0)</f>
        <v>0</v>
      </c>
      <c r="AI2445" s="7">
        <f>IF(T2445&gt;0,RANK(T2445,(N2445:P2445,Q2445:AE2445)),0)</f>
        <v>0</v>
      </c>
      <c r="AJ2445" s="7">
        <f>IF(S2445&gt;0,RANK(S2445,(N2445:P2445,Q2445:AE2445)),0)</f>
        <v>0</v>
      </c>
      <c r="AK2445" s="2">
        <f t="shared" si="855"/>
        <v>0</v>
      </c>
      <c r="AL2445" s="2">
        <f t="shared" si="856"/>
        <v>0</v>
      </c>
      <c r="AM2445" s="2">
        <f t="shared" si="857"/>
        <v>0</v>
      </c>
      <c r="AN2445" s="2">
        <f t="shared" si="858"/>
        <v>0</v>
      </c>
      <c r="AP2445" t="s">
        <v>1185</v>
      </c>
      <c r="AQ2445" t="s">
        <v>1290</v>
      </c>
      <c r="AR2445">
        <v>1</v>
      </c>
      <c r="AT2445" s="97">
        <v>38</v>
      </c>
      <c r="AU2445" s="99">
        <v>93</v>
      </c>
      <c r="AV2445" s="103">
        <f t="shared" si="859"/>
        <v>38093</v>
      </c>
      <c r="AX2445" s="7" t="s">
        <v>1370</v>
      </c>
    </row>
    <row r="2446" spans="1:50" hidden="1" outlineLevel="1">
      <c r="A2446" t="s">
        <v>1439</v>
      </c>
      <c r="B2446" t="s">
        <v>1290</v>
      </c>
      <c r="C2446" s="1">
        <f t="shared" si="848"/>
        <v>1110</v>
      </c>
      <c r="D2446" s="7">
        <f>IF(N2446&gt;0, RANK(N2446,(N2446:P2446,Q2446:AE2446)),0)</f>
        <v>1</v>
      </c>
      <c r="E2446" s="7">
        <f>IF(O2446&gt;0,RANK(O2446,(N2446:P2446,Q2446:AE2446)),0)</f>
        <v>2</v>
      </c>
      <c r="F2446" s="7">
        <f>IF(P2446&gt;0,RANK(P2446,(N2446:P2446,Q2446:AE2446)),0)</f>
        <v>3</v>
      </c>
      <c r="G2446" s="1">
        <f t="shared" si="849"/>
        <v>504</v>
      </c>
      <c r="H2446" s="2">
        <f t="shared" si="850"/>
        <v>0.45405405405405408</v>
      </c>
      <c r="I2446" s="2"/>
      <c r="J2446" s="2">
        <f t="shared" si="851"/>
        <v>0.70540540540540542</v>
      </c>
      <c r="K2446" s="2">
        <f t="shared" si="852"/>
        <v>0.25135135135135134</v>
      </c>
      <c r="L2446" s="2">
        <f t="shared" si="853"/>
        <v>4.3243243243243246E-2</v>
      </c>
      <c r="M2446" s="2">
        <f t="shared" si="854"/>
        <v>0</v>
      </c>
      <c r="N2446" s="57">
        <v>783</v>
      </c>
      <c r="O2446" s="57">
        <v>279</v>
      </c>
      <c r="P2446" s="57">
        <v>48</v>
      </c>
      <c r="AE2446" s="59"/>
      <c r="AG2446" s="7">
        <f>IF(Q2446&gt;0,RANK(Q2446,(N2446:P2446,Q2446:AE2446)),0)</f>
        <v>0</v>
      </c>
      <c r="AH2446" s="7">
        <f>IF(R2446&gt;0,RANK(R2446,(N2446:P2446,Q2446:AE2446)),0)</f>
        <v>0</v>
      </c>
      <c r="AI2446" s="7">
        <f>IF(T2446&gt;0,RANK(T2446,(N2446:P2446,Q2446:AE2446)),0)</f>
        <v>0</v>
      </c>
      <c r="AJ2446" s="7">
        <f>IF(S2446&gt;0,RANK(S2446,(N2446:P2446,Q2446:AE2446)),0)</f>
        <v>0</v>
      </c>
      <c r="AK2446" s="2">
        <f t="shared" si="855"/>
        <v>0</v>
      </c>
      <c r="AL2446" s="2">
        <f t="shared" si="856"/>
        <v>0</v>
      </c>
      <c r="AM2446" s="2">
        <f t="shared" si="857"/>
        <v>0</v>
      </c>
      <c r="AN2446" s="2">
        <f t="shared" si="858"/>
        <v>0</v>
      </c>
      <c r="AP2446" t="s">
        <v>1439</v>
      </c>
      <c r="AQ2446" t="s">
        <v>1290</v>
      </c>
      <c r="AR2446">
        <v>1</v>
      </c>
      <c r="AT2446" s="97">
        <v>38</v>
      </c>
      <c r="AU2446" s="99">
        <v>95</v>
      </c>
      <c r="AV2446" s="103">
        <f t="shared" si="859"/>
        <v>38095</v>
      </c>
      <c r="AX2446" s="7" t="s">
        <v>1370</v>
      </c>
    </row>
    <row r="2447" spans="1:50" hidden="1" outlineLevel="1">
      <c r="A2447" t="s">
        <v>942</v>
      </c>
      <c r="B2447" t="s">
        <v>1290</v>
      </c>
      <c r="C2447" s="1">
        <f t="shared" si="848"/>
        <v>2824</v>
      </c>
      <c r="D2447" s="7">
        <f>IF(N2447&gt;0, RANK(N2447,(N2447:P2447,Q2447:AE2447)),0)</f>
        <v>1</v>
      </c>
      <c r="E2447" s="7">
        <f>IF(O2447&gt;0,RANK(O2447,(N2447:P2447,Q2447:AE2447)),0)</f>
        <v>2</v>
      </c>
      <c r="F2447" s="7">
        <f>IF(P2447&gt;0,RANK(P2447,(N2447:P2447,Q2447:AE2447)),0)</f>
        <v>3</v>
      </c>
      <c r="G2447" s="1">
        <f t="shared" si="849"/>
        <v>900</v>
      </c>
      <c r="H2447" s="2">
        <f t="shared" si="850"/>
        <v>0.31869688385269124</v>
      </c>
      <c r="I2447" s="2"/>
      <c r="J2447" s="2">
        <f t="shared" si="851"/>
        <v>0.6469546742209632</v>
      </c>
      <c r="K2447" s="2">
        <f t="shared" si="852"/>
        <v>0.32825779036827196</v>
      </c>
      <c r="L2447" s="2">
        <f t="shared" si="853"/>
        <v>2.4787535410764873E-2</v>
      </c>
      <c r="M2447" s="2">
        <f t="shared" si="854"/>
        <v>-3.4694469519536142E-17</v>
      </c>
      <c r="N2447" s="57">
        <v>1827</v>
      </c>
      <c r="O2447" s="57">
        <v>927</v>
      </c>
      <c r="P2447" s="57">
        <v>70</v>
      </c>
      <c r="AE2447" s="59"/>
      <c r="AG2447" s="7">
        <f>IF(Q2447&gt;0,RANK(Q2447,(N2447:P2447,Q2447:AE2447)),0)</f>
        <v>0</v>
      </c>
      <c r="AH2447" s="7">
        <f>IF(R2447&gt;0,RANK(R2447,(N2447:P2447,Q2447:AE2447)),0)</f>
        <v>0</v>
      </c>
      <c r="AI2447" s="7">
        <f>IF(T2447&gt;0,RANK(T2447,(N2447:P2447,Q2447:AE2447)),0)</f>
        <v>0</v>
      </c>
      <c r="AJ2447" s="7">
        <f>IF(S2447&gt;0,RANK(S2447,(N2447:P2447,Q2447:AE2447)),0)</f>
        <v>0</v>
      </c>
      <c r="AK2447" s="2">
        <f t="shared" si="855"/>
        <v>0</v>
      </c>
      <c r="AL2447" s="2">
        <f t="shared" si="856"/>
        <v>0</v>
      </c>
      <c r="AM2447" s="2">
        <f t="shared" si="857"/>
        <v>0</v>
      </c>
      <c r="AN2447" s="2">
        <f t="shared" si="858"/>
        <v>0</v>
      </c>
      <c r="AP2447" t="s">
        <v>942</v>
      </c>
      <c r="AQ2447" t="s">
        <v>1290</v>
      </c>
      <c r="AR2447">
        <v>1</v>
      </c>
      <c r="AT2447" s="97">
        <v>38</v>
      </c>
      <c r="AU2447" s="99">
        <v>97</v>
      </c>
      <c r="AV2447" s="103">
        <f t="shared" si="859"/>
        <v>38097</v>
      </c>
      <c r="AX2447" s="7" t="s">
        <v>1370</v>
      </c>
    </row>
    <row r="2448" spans="1:50" hidden="1" outlineLevel="1">
      <c r="A2448" t="s">
        <v>982</v>
      </c>
      <c r="B2448" t="s">
        <v>1290</v>
      </c>
      <c r="C2448" s="1">
        <f t="shared" si="848"/>
        <v>3098</v>
      </c>
      <c r="D2448" s="7">
        <f>IF(N2448&gt;0, RANK(N2448,(N2448:P2448,Q2448:AE2448)),0)</f>
        <v>1</v>
      </c>
      <c r="E2448" s="7">
        <f>IF(O2448&gt;0,RANK(O2448,(N2448:P2448,Q2448:AE2448)),0)</f>
        <v>2</v>
      </c>
      <c r="F2448" s="7">
        <f>IF(P2448&gt;0,RANK(P2448,(N2448:P2448,Q2448:AE2448)),0)</f>
        <v>3</v>
      </c>
      <c r="G2448" s="1">
        <f t="shared" si="849"/>
        <v>1099</v>
      </c>
      <c r="H2448" s="2">
        <f t="shared" si="850"/>
        <v>0.35474499677211102</v>
      </c>
      <c r="I2448" s="2"/>
      <c r="J2448" s="2">
        <f t="shared" si="851"/>
        <v>0.6526791478373144</v>
      </c>
      <c r="K2448" s="2">
        <f t="shared" si="852"/>
        <v>0.29793415106520338</v>
      </c>
      <c r="L2448" s="2">
        <f t="shared" si="853"/>
        <v>4.938670109748225E-2</v>
      </c>
      <c r="M2448" s="2">
        <f t="shared" si="854"/>
        <v>-2.7755575615628914E-17</v>
      </c>
      <c r="N2448" s="57">
        <v>2022</v>
      </c>
      <c r="O2448" s="57">
        <v>923</v>
      </c>
      <c r="P2448" s="57">
        <v>153</v>
      </c>
      <c r="AE2448" s="59"/>
      <c r="AG2448" s="7">
        <f>IF(Q2448&gt;0,RANK(Q2448,(N2448:P2448,Q2448:AE2448)),0)</f>
        <v>0</v>
      </c>
      <c r="AH2448" s="7">
        <f>IF(R2448&gt;0,RANK(R2448,(N2448:P2448,Q2448:AE2448)),0)</f>
        <v>0</v>
      </c>
      <c r="AI2448" s="7">
        <f>IF(T2448&gt;0,RANK(T2448,(N2448:P2448,Q2448:AE2448)),0)</f>
        <v>0</v>
      </c>
      <c r="AJ2448" s="7">
        <f>IF(S2448&gt;0,RANK(S2448,(N2448:P2448,Q2448:AE2448)),0)</f>
        <v>0</v>
      </c>
      <c r="AK2448" s="2">
        <f t="shared" si="855"/>
        <v>0</v>
      </c>
      <c r="AL2448" s="2">
        <f t="shared" si="856"/>
        <v>0</v>
      </c>
      <c r="AM2448" s="2">
        <f t="shared" si="857"/>
        <v>0</v>
      </c>
      <c r="AN2448" s="2">
        <f t="shared" si="858"/>
        <v>0</v>
      </c>
      <c r="AP2448" t="s">
        <v>982</v>
      </c>
      <c r="AQ2448" t="s">
        <v>1290</v>
      </c>
      <c r="AR2448">
        <v>1</v>
      </c>
      <c r="AT2448" s="97">
        <v>38</v>
      </c>
      <c r="AU2448" s="99">
        <v>99</v>
      </c>
      <c r="AV2448" s="103">
        <f t="shared" si="859"/>
        <v>38099</v>
      </c>
      <c r="AX2448" s="7" t="s">
        <v>1370</v>
      </c>
    </row>
    <row r="2449" spans="1:50" hidden="1" outlineLevel="1">
      <c r="A2449" t="s">
        <v>188</v>
      </c>
      <c r="B2449" t="s">
        <v>1290</v>
      </c>
      <c r="C2449" s="1">
        <f t="shared" si="848"/>
        <v>11399</v>
      </c>
      <c r="D2449" s="7">
        <f>IF(N2449&gt;0, RANK(N2449,(N2449:P2449,Q2449:AE2449)),0)</f>
        <v>1</v>
      </c>
      <c r="E2449" s="7">
        <f>IF(O2449&gt;0,RANK(O2449,(N2449:P2449,Q2449:AE2449)),0)</f>
        <v>2</v>
      </c>
      <c r="F2449" s="7">
        <f>IF(P2449&gt;0,RANK(P2449,(N2449:P2449,Q2449:AE2449)),0)</f>
        <v>3</v>
      </c>
      <c r="G2449" s="1">
        <f t="shared" si="849"/>
        <v>5206</v>
      </c>
      <c r="H2449" s="2">
        <f t="shared" si="850"/>
        <v>0.45670672866040879</v>
      </c>
      <c r="I2449" s="2"/>
      <c r="J2449" s="2">
        <f t="shared" si="851"/>
        <v>0.71304500394771475</v>
      </c>
      <c r="K2449" s="2">
        <f t="shared" si="852"/>
        <v>0.25633827528730591</v>
      </c>
      <c r="L2449" s="2">
        <f t="shared" si="853"/>
        <v>3.0616720764979385E-2</v>
      </c>
      <c r="M2449" s="2">
        <f t="shared" si="854"/>
        <v>-4.163336342344337E-17</v>
      </c>
      <c r="N2449" s="57">
        <v>8128</v>
      </c>
      <c r="O2449" s="57">
        <v>2922</v>
      </c>
      <c r="P2449" s="57">
        <v>349</v>
      </c>
      <c r="AE2449" s="59"/>
      <c r="AG2449" s="7">
        <f>IF(Q2449&gt;0,RANK(Q2449,(N2449:P2449,Q2449:AE2449)),0)</f>
        <v>0</v>
      </c>
      <c r="AH2449" s="7">
        <f>IF(R2449&gt;0,RANK(R2449,(N2449:P2449,Q2449:AE2449)),0)</f>
        <v>0</v>
      </c>
      <c r="AI2449" s="7">
        <f>IF(T2449&gt;0,RANK(T2449,(N2449:P2449,Q2449:AE2449)),0)</f>
        <v>0</v>
      </c>
      <c r="AJ2449" s="7">
        <f>IF(S2449&gt;0,RANK(S2449,(N2449:P2449,Q2449:AE2449)),0)</f>
        <v>0</v>
      </c>
      <c r="AK2449" s="2">
        <f t="shared" si="855"/>
        <v>0</v>
      </c>
      <c r="AL2449" s="2">
        <f t="shared" si="856"/>
        <v>0</v>
      </c>
      <c r="AM2449" s="2">
        <f t="shared" si="857"/>
        <v>0</v>
      </c>
      <c r="AN2449" s="2">
        <f t="shared" si="858"/>
        <v>0</v>
      </c>
      <c r="AP2449" t="s">
        <v>188</v>
      </c>
      <c r="AQ2449" t="s">
        <v>1290</v>
      </c>
      <c r="AR2449">
        <v>1</v>
      </c>
      <c r="AT2449" s="97">
        <v>38</v>
      </c>
      <c r="AU2449" s="99">
        <v>101</v>
      </c>
      <c r="AV2449" s="103">
        <f t="shared" si="859"/>
        <v>38101</v>
      </c>
      <c r="AX2449" s="7" t="s">
        <v>1370</v>
      </c>
    </row>
    <row r="2450" spans="1:50" hidden="1" outlineLevel="1">
      <c r="A2450" t="s">
        <v>610</v>
      </c>
      <c r="B2450" t="s">
        <v>1290</v>
      </c>
      <c r="C2450" s="1">
        <f t="shared" si="848"/>
        <v>1814</v>
      </c>
      <c r="D2450" s="7">
        <f>IF(N2450&gt;0, RANK(N2450,(N2450:P2450,Q2450:AE2450)),0)</f>
        <v>1</v>
      </c>
      <c r="E2450" s="7">
        <f>IF(O2450&gt;0,RANK(O2450,(N2450:P2450,Q2450:AE2450)),0)</f>
        <v>2</v>
      </c>
      <c r="F2450" s="7">
        <f>IF(P2450&gt;0,RANK(P2450,(N2450:P2450,Q2450:AE2450)),0)</f>
        <v>3</v>
      </c>
      <c r="G2450" s="1">
        <f t="shared" si="849"/>
        <v>299</v>
      </c>
      <c r="H2450" s="2">
        <f t="shared" si="850"/>
        <v>0.16482910694597575</v>
      </c>
      <c r="I2450" s="2"/>
      <c r="J2450" s="2">
        <f t="shared" si="851"/>
        <v>0.56890848952590956</v>
      </c>
      <c r="K2450" s="2">
        <f t="shared" si="852"/>
        <v>0.40407938257993387</v>
      </c>
      <c r="L2450" s="2">
        <f t="shared" si="853"/>
        <v>2.7012127894156562E-2</v>
      </c>
      <c r="M2450" s="2">
        <f t="shared" si="854"/>
        <v>1.7347234759768071E-17</v>
      </c>
      <c r="N2450" s="57">
        <v>1032</v>
      </c>
      <c r="O2450" s="57">
        <v>733</v>
      </c>
      <c r="P2450" s="57">
        <v>49</v>
      </c>
      <c r="AE2450" s="59"/>
      <c r="AG2450" s="7">
        <f>IF(Q2450&gt;0,RANK(Q2450,(N2450:P2450,Q2450:AE2450)),0)</f>
        <v>0</v>
      </c>
      <c r="AH2450" s="7">
        <f>IF(R2450&gt;0,RANK(R2450,(N2450:P2450,Q2450:AE2450)),0)</f>
        <v>0</v>
      </c>
      <c r="AI2450" s="7">
        <f>IF(T2450&gt;0,RANK(T2450,(N2450:P2450,Q2450:AE2450)),0)</f>
        <v>0</v>
      </c>
      <c r="AJ2450" s="7">
        <f>IF(S2450&gt;0,RANK(S2450,(N2450:P2450,Q2450:AE2450)),0)</f>
        <v>0</v>
      </c>
      <c r="AK2450" s="2">
        <f t="shared" si="855"/>
        <v>0</v>
      </c>
      <c r="AL2450" s="2">
        <f t="shared" si="856"/>
        <v>0</v>
      </c>
      <c r="AM2450" s="2">
        <f t="shared" si="857"/>
        <v>0</v>
      </c>
      <c r="AN2450" s="2">
        <f t="shared" si="858"/>
        <v>0</v>
      </c>
      <c r="AP2450" t="s">
        <v>610</v>
      </c>
      <c r="AQ2450" t="s">
        <v>1290</v>
      </c>
      <c r="AR2450">
        <v>1</v>
      </c>
      <c r="AT2450" s="97">
        <v>38</v>
      </c>
      <c r="AU2450" s="99">
        <v>103</v>
      </c>
      <c r="AV2450" s="103">
        <f t="shared" si="859"/>
        <v>38103</v>
      </c>
      <c r="AX2450" s="7" t="s">
        <v>1370</v>
      </c>
    </row>
    <row r="2451" spans="1:50" hidden="1" outlineLevel="1">
      <c r="A2451" t="s">
        <v>768</v>
      </c>
      <c r="B2451" t="s">
        <v>1290</v>
      </c>
      <c r="C2451" s="1">
        <f t="shared" si="848"/>
        <v>4447</v>
      </c>
      <c r="D2451" s="7">
        <f>IF(N2451&gt;0, RANK(N2451,(N2451:P2451,Q2451:AE2451)),0)</f>
        <v>1</v>
      </c>
      <c r="E2451" s="7">
        <f>IF(O2451&gt;0,RANK(O2451,(N2451:P2451,Q2451:AE2451)),0)</f>
        <v>2</v>
      </c>
      <c r="F2451" s="7">
        <f>IF(P2451&gt;0,RANK(P2451,(N2451:P2451,Q2451:AE2451)),0)</f>
        <v>3</v>
      </c>
      <c r="G2451" s="1">
        <f t="shared" si="849"/>
        <v>1629</v>
      </c>
      <c r="H2451" s="2">
        <f t="shared" si="850"/>
        <v>0.36631436923768834</v>
      </c>
      <c r="I2451" s="2"/>
      <c r="J2451" s="2">
        <f t="shared" si="851"/>
        <v>0.67393748594558134</v>
      </c>
      <c r="K2451" s="2">
        <f t="shared" si="852"/>
        <v>0.30762311670789294</v>
      </c>
      <c r="L2451" s="2">
        <f t="shared" si="853"/>
        <v>1.8439397346525749E-2</v>
      </c>
      <c r="M2451" s="2">
        <f t="shared" si="854"/>
        <v>-2.7755575615628914E-17</v>
      </c>
      <c r="N2451" s="57">
        <v>2997</v>
      </c>
      <c r="O2451" s="57">
        <v>1368</v>
      </c>
      <c r="P2451" s="57">
        <v>82</v>
      </c>
      <c r="AE2451" s="59"/>
      <c r="AG2451" s="7">
        <f>IF(Q2451&gt;0,RANK(Q2451,(N2451:P2451,Q2451:AE2451)),0)</f>
        <v>0</v>
      </c>
      <c r="AH2451" s="7">
        <f>IF(R2451&gt;0,RANK(R2451,(N2451:P2451,Q2451:AE2451)),0)</f>
        <v>0</v>
      </c>
      <c r="AI2451" s="7">
        <f>IF(T2451&gt;0,RANK(T2451,(N2451:P2451,Q2451:AE2451)),0)</f>
        <v>0</v>
      </c>
      <c r="AJ2451" s="7">
        <f>IF(S2451&gt;0,RANK(S2451,(N2451:P2451,Q2451:AE2451)),0)</f>
        <v>0</v>
      </c>
      <c r="AK2451" s="2">
        <f t="shared" si="855"/>
        <v>0</v>
      </c>
      <c r="AL2451" s="2">
        <f t="shared" si="856"/>
        <v>0</v>
      </c>
      <c r="AM2451" s="2">
        <f t="shared" si="857"/>
        <v>0</v>
      </c>
      <c r="AN2451" s="2">
        <f t="shared" si="858"/>
        <v>0</v>
      </c>
      <c r="AP2451" t="s">
        <v>768</v>
      </c>
      <c r="AQ2451" t="s">
        <v>1290</v>
      </c>
      <c r="AR2451">
        <v>1</v>
      </c>
      <c r="AT2451" s="97">
        <v>38</v>
      </c>
      <c r="AU2451" s="99">
        <v>105</v>
      </c>
      <c r="AV2451" s="103">
        <f t="shared" si="859"/>
        <v>38105</v>
      </c>
      <c r="AX2451" s="7" t="s">
        <v>1370</v>
      </c>
    </row>
    <row r="2452" spans="1:50" collapsed="1">
      <c r="A2452" t="s">
        <v>472</v>
      </c>
      <c r="B2452" t="s">
        <v>1894</v>
      </c>
      <c r="C2452" s="1">
        <f t="shared" si="848"/>
        <v>163311</v>
      </c>
      <c r="D2452" s="7">
        <f>IF(N2452&gt;0, RANK(N2452,(N2452:P2452,Q2452:AE2452)),0)</f>
        <v>1</v>
      </c>
      <c r="E2452" s="7">
        <f>IF(O2452&gt;0,RANK(O2452,(N2452:P2452,Q2452:AE2452)),0)</f>
        <v>2</v>
      </c>
      <c r="F2452" s="7">
        <f>IF(P2452&gt;0,RANK(P2452,(N2452:P2452,Q2452:AE2452)),0)</f>
        <v>3</v>
      </c>
      <c r="G2452" s="1">
        <f t="shared" si="849"/>
        <v>48052</v>
      </c>
      <c r="H2452" s="2">
        <f t="shared" si="850"/>
        <v>0.29423615065733477</v>
      </c>
      <c r="I2452" s="2"/>
      <c r="J2452" s="2">
        <f t="shared" si="851"/>
        <v>0.63220481167833154</v>
      </c>
      <c r="K2452" s="2">
        <f t="shared" si="852"/>
        <v>0.33796866102099676</v>
      </c>
      <c r="L2452" s="2">
        <f t="shared" si="853"/>
        <v>2.9826527300671726E-2</v>
      </c>
      <c r="M2452" s="2">
        <f t="shared" si="854"/>
        <v>-2.4286128663675299E-17</v>
      </c>
      <c r="N2452" s="59">
        <f>SUM(N2399:N2451)</f>
        <v>103246</v>
      </c>
      <c r="O2452" s="59">
        <f>SUM(O2399:O2451)</f>
        <v>55194</v>
      </c>
      <c r="P2452" s="59">
        <f>SUM(P2399:P2451)</f>
        <v>4871</v>
      </c>
      <c r="Q2452" s="59"/>
      <c r="AE2452" s="59">
        <f>SUM(AE2399:AE2451)</f>
        <v>0</v>
      </c>
      <c r="AG2452" s="7">
        <f>IF(Q2452&gt;0,RANK(Q2452,(N2452:P2452,Q2452:AE2452)),0)</f>
        <v>0</v>
      </c>
      <c r="AH2452" s="7">
        <f>IF(R2452&gt;0,RANK(R2452,(N2452:P2452,Q2452:AE2452)),0)</f>
        <v>0</v>
      </c>
      <c r="AI2452" s="7">
        <f>IF(T2452&gt;0,RANK(T2452,(N2452:P2452,Q2452:AE2452)),0)</f>
        <v>0</v>
      </c>
      <c r="AJ2452" s="7">
        <f>IF(S2452&gt;0,RANK(S2452,(N2452:P2452,Q2452:AE2452)),0)</f>
        <v>0</v>
      </c>
      <c r="AK2452" s="2">
        <f t="shared" si="855"/>
        <v>0</v>
      </c>
      <c r="AL2452" s="2">
        <f t="shared" si="856"/>
        <v>0</v>
      </c>
      <c r="AM2452" s="2">
        <f t="shared" si="857"/>
        <v>0</v>
      </c>
      <c r="AN2452" s="2">
        <f t="shared" si="858"/>
        <v>0</v>
      </c>
      <c r="AP2452" t="s">
        <v>472</v>
      </c>
      <c r="AQ2452" t="s">
        <v>1894</v>
      </c>
      <c r="AT2452" s="97">
        <v>38</v>
      </c>
      <c r="AU2452" s="99"/>
      <c r="AV2452" s="97">
        <v>38</v>
      </c>
      <c r="AX2452" s="7" t="s">
        <v>2353</v>
      </c>
    </row>
  </sheetData>
  <phoneticPr fontId="8"/>
  <conditionalFormatting sqref="D2691:D2709 D3:D2453">
    <cfRule type="cellIs" dxfId="40" priority="1" stopIfTrue="1" operator="equal">
      <formula>1</formula>
    </cfRule>
    <cfRule type="cellIs" dxfId="39" priority="2" stopIfTrue="1" operator="equal">
      <formula>3</formula>
    </cfRule>
  </conditionalFormatting>
  <conditionalFormatting sqref="E2691:E2709 E3:E2453">
    <cfRule type="cellIs" dxfId="38" priority="3" stopIfTrue="1" operator="equal">
      <formula>1</formula>
    </cfRule>
    <cfRule type="cellIs" dxfId="37" priority="4" stopIfTrue="1" operator="equal">
      <formula>3</formula>
    </cfRule>
  </conditionalFormatting>
  <conditionalFormatting sqref="F3:F70 AG3:AJ70 F2691:F2709 AG2691:AJ2709 F72:F113 F115:F2453 AG72:AJ2453">
    <cfRule type="cellIs" dxfId="36" priority="5" stopIfTrue="1" operator="equal">
      <formula>1</formula>
    </cfRule>
    <cfRule type="cellIs" dxfId="35" priority="6" stopIfTrue="1" operator="equal">
      <formula>3</formula>
    </cfRule>
  </conditionalFormatting>
  <conditionalFormatting sqref="G1:G2">
    <cfRule type="expression" dxfId="34" priority="7" stopIfTrue="1">
      <formula>IF(D1=1,1,0)</formula>
    </cfRule>
    <cfRule type="expression" dxfId="33" priority="8" stopIfTrue="1">
      <formula>IF(E1=1,1,0)</formula>
    </cfRule>
  </conditionalFormatting>
  <conditionalFormatting sqref="H1:H2 H2454:H65537">
    <cfRule type="expression" dxfId="32" priority="9" stopIfTrue="1">
      <formula>IF(D1=1,1,0)</formula>
    </cfRule>
    <cfRule type="expression" dxfId="31" priority="10" stopIfTrue="1">
      <formula>IF(E1=1,1,0)</formula>
    </cfRule>
  </conditionalFormatting>
  <conditionalFormatting sqref="G3:G2453">
    <cfRule type="expression" dxfId="30" priority="11" stopIfTrue="1">
      <formula>IF(AND(G3&gt;0,D3=1),1,0)</formula>
    </cfRule>
    <cfRule type="expression" dxfId="29" priority="12" stopIfTrue="1">
      <formula>IF(AND(G3&gt;0,E3=1),1,0)</formula>
    </cfRule>
    <cfRule type="expression" dxfId="28" priority="13" stopIfTrue="1">
      <formula>IF(AND(G3&gt;0,F3=1),1,0)</formula>
    </cfRule>
  </conditionalFormatting>
  <conditionalFormatting sqref="H3:H2453">
    <cfRule type="expression" dxfId="27" priority="14" stopIfTrue="1">
      <formula>IF(AND(G3&gt;0,D3=1),1,0)</formula>
    </cfRule>
    <cfRule type="expression" dxfId="26" priority="15" stopIfTrue="1">
      <formula>IF(AND(G3&gt;0,E3=1),1,0)</formula>
    </cfRule>
    <cfRule type="expression" dxfId="25" priority="16" stopIfTrue="1">
      <formula>IF(AND(G3&gt;0,F3=1),1,0)</formula>
    </cfRule>
  </conditionalFormatting>
  <printOptions gridLines="1" gridLinesSet="0"/>
  <pageMargins left="0.75" right="0.75" top="1" bottom="1" header="0.5" footer="0.5"/>
  <pageSetup orientation="portrait" horizontalDpi="4294967292" verticalDpi="4294967292"/>
  <headerFooter>
    <oddHeader>&amp;A</oddHeader>
    <oddFooter>Page &amp;P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BA698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A268" sqref="A268"/>
    </sheetView>
  </sheetViews>
  <sheetFormatPr baseColWidth="10" defaultColWidth="11.42578125" defaultRowHeight="13" outlineLevelRow="1" x14ac:dyDescent="0"/>
  <cols>
    <col min="1" max="1" width="16.28515625" customWidth="1"/>
    <col min="2" max="2" width="3.140625" style="56" bestFit="1" customWidth="1"/>
    <col min="3" max="3" width="10.7109375" style="56" customWidth="1"/>
    <col min="4" max="6" width="1.85546875" customWidth="1"/>
    <col min="7" max="7" width="9.7109375" customWidth="1"/>
    <col min="8" max="8" width="9.7109375" style="2" customWidth="1"/>
    <col min="9" max="9" width="1.7109375" customWidth="1"/>
    <col min="10" max="13" width="7.5703125" customWidth="1"/>
    <col min="14" max="14" width="10.42578125" style="9" bestFit="1" customWidth="1"/>
    <col min="15" max="31" width="9.7109375" style="9" customWidth="1"/>
    <col min="32" max="32" width="8.7109375" customWidth="1"/>
    <col min="33" max="33" width="18.140625" customWidth="1"/>
    <col min="34" max="34" width="14.28515625" customWidth="1"/>
    <col min="35" max="35" width="3" bestFit="1" customWidth="1"/>
    <col min="36" max="36" width="11.42578125" customWidth="1"/>
    <col min="37" max="37" width="3" style="97" bestFit="1" customWidth="1"/>
    <col min="38" max="38" width="4" style="99" bestFit="1" customWidth="1"/>
    <col min="39" max="39" width="4.140625" style="99" bestFit="1" customWidth="1"/>
    <col min="40" max="40" width="7.140625" style="103" customWidth="1"/>
    <col min="41" max="41" width="6" style="103" bestFit="1" customWidth="1"/>
    <col min="42" max="43" width="11.42578125" customWidth="1"/>
    <col min="44" max="44" width="6.5703125" style="1" customWidth="1"/>
    <col min="45" max="45" width="5.5703125" style="1" bestFit="1" customWidth="1"/>
    <col min="46" max="51" width="11.42578125" customWidth="1"/>
    <col min="52" max="53" width="11.42578125" style="1" customWidth="1"/>
  </cols>
  <sheetData>
    <row r="1" spans="1:53">
      <c r="A1" s="56" t="s">
        <v>202</v>
      </c>
      <c r="C1" s="25" t="s">
        <v>992</v>
      </c>
      <c r="D1" s="22" t="str">
        <f>LEFT(N1)</f>
        <v>D</v>
      </c>
      <c r="E1" s="19" t="str">
        <f>LEFT(O1)</f>
        <v>R</v>
      </c>
      <c r="F1" s="20" t="str">
        <f>LEFT(P1)</f>
        <v>I</v>
      </c>
      <c r="G1" s="29" t="s">
        <v>674</v>
      </c>
      <c r="H1" s="2" t="s">
        <v>1774</v>
      </c>
      <c r="I1" s="15"/>
      <c r="J1" s="14" t="str">
        <f>County!J1</f>
        <v>Democratic</v>
      </c>
      <c r="K1" s="13" t="str">
        <f>County!K1</f>
        <v>Republican</v>
      </c>
      <c r="L1" s="15" t="str">
        <f>County!L1</f>
        <v>Independent</v>
      </c>
      <c r="M1" t="str">
        <f>County!M1</f>
        <v>Other</v>
      </c>
      <c r="N1" s="3" t="str">
        <f>County!N1</f>
        <v>Democratic</v>
      </c>
      <c r="O1" s="4" t="str">
        <f>County!O1</f>
        <v>Republican</v>
      </c>
      <c r="P1" s="21" t="str">
        <f>County!P1</f>
        <v>Independent</v>
      </c>
      <c r="Q1" s="59" t="str">
        <f>County!Q1</f>
        <v>Libertarian</v>
      </c>
      <c r="R1" s="59" t="str">
        <f>County!R1</f>
        <v>Green</v>
      </c>
      <c r="S1" s="59" t="str">
        <f>County!S1</f>
        <v>New Alliance</v>
      </c>
      <c r="T1" s="59" t="str">
        <f>County!T1</f>
        <v>Conservative</v>
      </c>
      <c r="U1" s="59" t="str">
        <f>County!U1</f>
        <v>Natural Law</v>
      </c>
      <c r="V1" s="59" t="str">
        <f>County!V1</f>
        <v>Populist</v>
      </c>
      <c r="W1" s="59" t="str">
        <f>County!W1</f>
        <v>Soc. Workers</v>
      </c>
      <c r="X1" s="59" t="str">
        <f>County!X1</f>
        <v>Peace &amp; Free</v>
      </c>
      <c r="Y1" s="59" t="str">
        <f>County!Y1</f>
        <v>Write-ins</v>
      </c>
      <c r="Z1" s="59" t="str">
        <f>County!Z1</f>
        <v>Am. Independent</v>
      </c>
      <c r="AA1" s="59" t="str">
        <f>County!AA1</f>
        <v>State1</v>
      </c>
      <c r="AB1" s="59" t="str">
        <f>County!AB1</f>
        <v>State2</v>
      </c>
      <c r="AC1" s="58" t="str">
        <f>County!AC1</f>
        <v>State3</v>
      </c>
      <c r="AD1" s="58" t="str">
        <f>County!AD1</f>
        <v>State4</v>
      </c>
      <c r="AE1" s="58" t="str">
        <f>County!AE1</f>
        <v>State5</v>
      </c>
      <c r="AG1" t="s">
        <v>202</v>
      </c>
      <c r="AH1" t="s">
        <v>1370</v>
      </c>
      <c r="AI1" t="s">
        <v>342</v>
      </c>
      <c r="AK1" s="102" t="s">
        <v>402</v>
      </c>
      <c r="AL1" s="99" t="s">
        <v>403</v>
      </c>
      <c r="AM1" s="99" t="s">
        <v>1376</v>
      </c>
      <c r="AN1" s="103" t="s">
        <v>276</v>
      </c>
      <c r="AO1" s="103" t="s">
        <v>1771</v>
      </c>
      <c r="AP1" s="7" t="s">
        <v>1755</v>
      </c>
      <c r="AQ1" s="7" t="s">
        <v>1756</v>
      </c>
      <c r="AR1" s="1" t="s">
        <v>906</v>
      </c>
      <c r="AS1" s="1" t="s">
        <v>1652</v>
      </c>
      <c r="AU1" s="7" t="s">
        <v>903</v>
      </c>
      <c r="AV1" s="7" t="s">
        <v>984</v>
      </c>
      <c r="AW1" s="7" t="s">
        <v>833</v>
      </c>
    </row>
    <row r="2" spans="1:53">
      <c r="A2" s="9"/>
      <c r="B2" s="9"/>
      <c r="C2" s="1"/>
      <c r="D2" s="7"/>
      <c r="E2" s="7"/>
      <c r="F2" s="7"/>
      <c r="G2" s="1"/>
      <c r="I2" s="15"/>
      <c r="J2" s="2"/>
      <c r="K2" s="2"/>
      <c r="L2" s="2"/>
      <c r="M2" s="2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8"/>
      <c r="AE2" s="58"/>
      <c r="AZ2" s="1" t="s">
        <v>88</v>
      </c>
      <c r="BA2" s="1" t="s">
        <v>89</v>
      </c>
    </row>
    <row r="3" spans="1:53" hidden="1" outlineLevel="1">
      <c r="A3" t="s">
        <v>99</v>
      </c>
      <c r="B3" s="9" t="s">
        <v>212</v>
      </c>
      <c r="C3" s="1">
        <f t="shared" ref="C3:C34" si="0">SUM(N3:AE3)</f>
        <v>1505</v>
      </c>
      <c r="D3" s="7">
        <f>IF(N3&gt;0, RANK(N3,(N3:P3,Q3:AE3)),0)</f>
        <v>1</v>
      </c>
      <c r="E3" s="7">
        <f>IF(O3&gt;0,RANK(O3,(N3:P3,Q3:AE3)),0)</f>
        <v>2</v>
      </c>
      <c r="F3" s="7">
        <f t="shared" ref="F3:F34" si="1">IF(P3&gt;0,RANK(P3,(N3:AE3)),0)</f>
        <v>0</v>
      </c>
      <c r="G3" s="1">
        <f t="shared" ref="G3:G65" si="2">IF(C3&gt;0,MAX(N3:P3)-LARGE(N3:P3,2),0)</f>
        <v>302</v>
      </c>
      <c r="H3" s="2">
        <f t="shared" ref="H3:H65" si="3">IF(C3&gt;0,G3/C3,0)</f>
        <v>0.20066445182724252</v>
      </c>
      <c r="I3" s="8"/>
      <c r="J3" s="2">
        <f t="shared" ref="J3:J34" si="4">IF(C3=0,"-",N3/C3)</f>
        <v>0.57475083056478404</v>
      </c>
      <c r="K3" s="2">
        <f t="shared" ref="K3:K34" si="5">IF(C3=0,"-",O3/C3)</f>
        <v>0.37408637873754153</v>
      </c>
      <c r="L3" s="2">
        <f t="shared" ref="L3:L34" si="6">IF(C3=0,"-",P3/C3)</f>
        <v>0</v>
      </c>
      <c r="M3" s="2">
        <f t="shared" ref="M3:M34" si="7">IF(C3=0,"-",(1-J3-K3-L3))</f>
        <v>5.1162790697674432E-2</v>
      </c>
      <c r="N3" s="59">
        <f>AZ3+BA3</f>
        <v>865</v>
      </c>
      <c r="O3" s="59">
        <v>563</v>
      </c>
      <c r="P3" s="59"/>
      <c r="Q3" s="58">
        <v>17</v>
      </c>
      <c r="R3" s="59"/>
      <c r="S3" s="59"/>
      <c r="T3" s="59"/>
      <c r="U3" s="59"/>
      <c r="V3" s="58"/>
      <c r="W3" s="58"/>
      <c r="X3" s="59"/>
      <c r="Y3" s="58"/>
      <c r="Z3" s="59">
        <v>60</v>
      </c>
      <c r="AA3" s="59"/>
      <c r="AB3" s="59"/>
      <c r="AC3" s="59"/>
      <c r="AD3" s="58"/>
      <c r="AE3" s="58"/>
      <c r="AG3" t="str">
        <f>A3</f>
        <v>Andover</v>
      </c>
      <c r="AH3" t="s">
        <v>1698</v>
      </c>
      <c r="AI3" s="9">
        <v>2</v>
      </c>
      <c r="AK3" s="97">
        <v>9</v>
      </c>
      <c r="AL3" s="99">
        <v>13</v>
      </c>
      <c r="AM3" s="99">
        <v>5</v>
      </c>
      <c r="AN3" s="103">
        <v>1080</v>
      </c>
      <c r="AO3" s="103">
        <f>AK3*1000+AL3</f>
        <v>9013</v>
      </c>
      <c r="AP3" t="s">
        <v>202</v>
      </c>
      <c r="AQ3" s="107">
        <f t="shared" ref="AQ3:AQ34" si="8">AK3*100000+AN3</f>
        <v>901080</v>
      </c>
      <c r="AU3">
        <v>15.7</v>
      </c>
      <c r="AV3">
        <v>0.24</v>
      </c>
      <c r="AW3">
        <v>15.46</v>
      </c>
      <c r="AX3" s="2"/>
      <c r="AZ3" s="1">
        <v>317</v>
      </c>
      <c r="BA3" s="1">
        <v>548</v>
      </c>
    </row>
    <row r="4" spans="1:53" hidden="1" outlineLevel="1">
      <c r="A4" t="s">
        <v>894</v>
      </c>
      <c r="B4" s="9" t="s">
        <v>212</v>
      </c>
      <c r="C4" s="1">
        <f t="shared" si="0"/>
        <v>8092</v>
      </c>
      <c r="D4" s="7">
        <f>IF(N4&gt;0, RANK(N4,(N4:P4,Q4:AE4)),0)</f>
        <v>1</v>
      </c>
      <c r="E4" s="7">
        <f>IF(O4&gt;0,RANK(O4,(N4:P4,Q4:AE4)),0)</f>
        <v>2</v>
      </c>
      <c r="F4" s="7">
        <f t="shared" si="1"/>
        <v>0</v>
      </c>
      <c r="G4" s="1">
        <f t="shared" si="2"/>
        <v>2309</v>
      </c>
      <c r="H4" s="2">
        <f t="shared" si="3"/>
        <v>0.28534354918437965</v>
      </c>
      <c r="I4" s="8"/>
      <c r="J4" s="2">
        <f t="shared" si="4"/>
        <v>0.62283737024221453</v>
      </c>
      <c r="K4" s="2">
        <f t="shared" si="5"/>
        <v>0.33749382105783488</v>
      </c>
      <c r="L4" s="2">
        <f t="shared" si="6"/>
        <v>0</v>
      </c>
      <c r="M4" s="2">
        <f t="shared" si="7"/>
        <v>3.9668808699950597E-2</v>
      </c>
      <c r="N4" s="59">
        <f t="shared" ref="N4:N67" si="9">AZ4+BA4</f>
        <v>5040</v>
      </c>
      <c r="O4" s="59">
        <v>2731</v>
      </c>
      <c r="P4" s="59"/>
      <c r="Q4" s="58">
        <v>63</v>
      </c>
      <c r="R4" s="59"/>
      <c r="S4" s="59"/>
      <c r="T4" s="59"/>
      <c r="U4" s="59"/>
      <c r="V4" s="58"/>
      <c r="W4" s="58"/>
      <c r="X4" s="59"/>
      <c r="Y4" s="58"/>
      <c r="Z4" s="59">
        <v>258</v>
      </c>
      <c r="AA4" s="59"/>
      <c r="AB4" s="59"/>
      <c r="AC4" s="59"/>
      <c r="AD4" s="58"/>
      <c r="AE4" s="58"/>
      <c r="AG4" t="str">
        <f t="shared" ref="AG4:AG67" si="10">A4</f>
        <v>Ansonia</v>
      </c>
      <c r="AH4" t="s">
        <v>726</v>
      </c>
      <c r="AI4" s="9">
        <v>3</v>
      </c>
      <c r="AK4" s="97">
        <v>9</v>
      </c>
      <c r="AL4" s="99">
        <v>9</v>
      </c>
      <c r="AM4" s="99">
        <v>5</v>
      </c>
      <c r="AN4" s="103">
        <v>1220</v>
      </c>
      <c r="AO4" s="103">
        <f t="shared" ref="AO4:AO67" si="11">AK4*1000+AL4</f>
        <v>9009</v>
      </c>
      <c r="AP4" t="s">
        <v>202</v>
      </c>
      <c r="AQ4" s="107">
        <f t="shared" si="8"/>
        <v>901220</v>
      </c>
      <c r="AU4">
        <v>6.19</v>
      </c>
      <c r="AV4">
        <v>0.16</v>
      </c>
      <c r="AW4">
        <v>6.03</v>
      </c>
      <c r="AX4" s="2"/>
      <c r="AZ4" s="1">
        <v>1885</v>
      </c>
      <c r="BA4" s="1">
        <v>3155</v>
      </c>
    </row>
    <row r="5" spans="1:53" hidden="1" outlineLevel="1">
      <c r="A5" t="s">
        <v>516</v>
      </c>
      <c r="B5" s="9" t="s">
        <v>212</v>
      </c>
      <c r="C5" s="1">
        <f t="shared" si="0"/>
        <v>1925</v>
      </c>
      <c r="D5" s="7">
        <f>IF(N5&gt;0, RANK(N5,(N5:P5,Q5:AE5)),0)</f>
        <v>1</v>
      </c>
      <c r="E5" s="7">
        <f>IF(O5&gt;0,RANK(O5,(N5:P5,Q5:AE5)),0)</f>
        <v>2</v>
      </c>
      <c r="F5" s="7">
        <f t="shared" si="1"/>
        <v>0</v>
      </c>
      <c r="G5" s="1">
        <f t="shared" si="2"/>
        <v>463</v>
      </c>
      <c r="H5" s="2">
        <f t="shared" si="3"/>
        <v>0.24051948051948052</v>
      </c>
      <c r="I5" s="8"/>
      <c r="J5" s="2">
        <f t="shared" si="4"/>
        <v>0.6020779220779221</v>
      </c>
      <c r="K5" s="2">
        <f t="shared" si="5"/>
        <v>0.36155844155844158</v>
      </c>
      <c r="L5" s="2">
        <f t="shared" si="6"/>
        <v>0</v>
      </c>
      <c r="M5" s="2">
        <f t="shared" si="7"/>
        <v>3.636363636363632E-2</v>
      </c>
      <c r="N5" s="59">
        <f t="shared" si="9"/>
        <v>1159</v>
      </c>
      <c r="O5" s="59">
        <v>696</v>
      </c>
      <c r="P5" s="59"/>
      <c r="Q5" s="58">
        <v>18</v>
      </c>
      <c r="R5" s="59"/>
      <c r="S5" s="59"/>
      <c r="T5" s="59"/>
      <c r="U5" s="59"/>
      <c r="V5" s="58"/>
      <c r="W5" s="58"/>
      <c r="X5" s="59"/>
      <c r="Y5" s="58"/>
      <c r="Z5" s="59">
        <v>52</v>
      </c>
      <c r="AA5" s="59"/>
      <c r="AB5" s="59"/>
      <c r="AC5" s="59"/>
      <c r="AD5" s="58"/>
      <c r="AE5" s="58"/>
      <c r="AG5" t="str">
        <f t="shared" si="10"/>
        <v>Ashford</v>
      </c>
      <c r="AH5" t="s">
        <v>1373</v>
      </c>
      <c r="AI5" s="9">
        <v>2</v>
      </c>
      <c r="AK5" s="97">
        <v>9</v>
      </c>
      <c r="AL5" s="99">
        <v>15</v>
      </c>
      <c r="AM5" s="99">
        <v>5</v>
      </c>
      <c r="AN5" s="103">
        <v>1430</v>
      </c>
      <c r="AO5" s="103">
        <f t="shared" si="11"/>
        <v>9015</v>
      </c>
      <c r="AP5" t="s">
        <v>202</v>
      </c>
      <c r="AQ5" s="107">
        <f t="shared" si="8"/>
        <v>901430</v>
      </c>
      <c r="AU5">
        <v>39.5</v>
      </c>
      <c r="AV5">
        <v>0.71</v>
      </c>
      <c r="AW5">
        <v>38.79</v>
      </c>
      <c r="AX5" s="2"/>
      <c r="AZ5" s="1">
        <v>421</v>
      </c>
      <c r="BA5" s="1">
        <v>738</v>
      </c>
    </row>
    <row r="6" spans="1:53" hidden="1" outlineLevel="1">
      <c r="A6" t="s">
        <v>1780</v>
      </c>
      <c r="B6" s="9" t="s">
        <v>212</v>
      </c>
      <c r="C6" s="1">
        <f t="shared" si="0"/>
        <v>8679</v>
      </c>
      <c r="D6" s="7">
        <f>IF(N6&gt;0, RANK(N6,(N6:P6,Q6:AE6)),0)</f>
        <v>1</v>
      </c>
      <c r="E6" s="7">
        <f>IF(O6&gt;0,RANK(O6,(N6:P6,Q6:AE6)),0)</f>
        <v>2</v>
      </c>
      <c r="F6" s="7">
        <f t="shared" si="1"/>
        <v>0</v>
      </c>
      <c r="G6" s="1">
        <f t="shared" si="2"/>
        <v>395</v>
      </c>
      <c r="H6" s="2">
        <f t="shared" si="3"/>
        <v>4.5512155778315473E-2</v>
      </c>
      <c r="I6" s="8"/>
      <c r="J6" s="2">
        <f t="shared" si="4"/>
        <v>0.51169489572531401</v>
      </c>
      <c r="K6" s="2">
        <f t="shared" si="5"/>
        <v>0.46618273994699849</v>
      </c>
      <c r="L6" s="2">
        <f t="shared" si="6"/>
        <v>0</v>
      </c>
      <c r="M6" s="2">
        <f t="shared" si="7"/>
        <v>2.2122364327687494E-2</v>
      </c>
      <c r="N6" s="59">
        <f t="shared" si="9"/>
        <v>4441</v>
      </c>
      <c r="O6" s="59">
        <v>4046</v>
      </c>
      <c r="P6" s="59"/>
      <c r="Q6" s="58">
        <v>53</v>
      </c>
      <c r="R6" s="59"/>
      <c r="S6" s="59"/>
      <c r="T6" s="59"/>
      <c r="U6" s="59"/>
      <c r="V6" s="58"/>
      <c r="W6" s="58"/>
      <c r="X6" s="59"/>
      <c r="Y6" s="58"/>
      <c r="Z6" s="59">
        <v>139</v>
      </c>
      <c r="AA6" s="59"/>
      <c r="AB6" s="59"/>
      <c r="AC6" s="59"/>
      <c r="AD6" s="58"/>
      <c r="AE6" s="58"/>
      <c r="AG6" t="str">
        <f t="shared" si="10"/>
        <v>Avon</v>
      </c>
      <c r="AH6" t="s">
        <v>1979</v>
      </c>
      <c r="AI6" s="9">
        <v>5</v>
      </c>
      <c r="AK6" s="97">
        <v>9</v>
      </c>
      <c r="AL6" s="99">
        <v>3</v>
      </c>
      <c r="AM6" s="99">
        <v>5</v>
      </c>
      <c r="AN6" s="103">
        <v>2060</v>
      </c>
      <c r="AO6" s="103">
        <f t="shared" si="11"/>
        <v>9003</v>
      </c>
      <c r="AP6" t="s">
        <v>202</v>
      </c>
      <c r="AQ6" s="107">
        <f t="shared" si="8"/>
        <v>902060</v>
      </c>
      <c r="AU6">
        <v>23.52</v>
      </c>
      <c r="AV6">
        <v>0.4</v>
      </c>
      <c r="AW6">
        <v>23.12</v>
      </c>
      <c r="AX6" s="2"/>
      <c r="AZ6" s="1">
        <v>1807</v>
      </c>
      <c r="BA6" s="1">
        <v>2634</v>
      </c>
    </row>
    <row r="7" spans="1:53" hidden="1" outlineLevel="1">
      <c r="A7" t="s">
        <v>1628</v>
      </c>
      <c r="B7" s="9" t="s">
        <v>212</v>
      </c>
      <c r="C7" s="1">
        <f t="shared" si="0"/>
        <v>1756</v>
      </c>
      <c r="D7" s="7">
        <f>IF(N7&gt;0, RANK(N7,(N7:P7,Q7:AE7)),0)</f>
        <v>1</v>
      </c>
      <c r="E7" s="7">
        <f>IF(O7&gt;0,RANK(O7,(N7:P7,Q7:AE7)),0)</f>
        <v>2</v>
      </c>
      <c r="F7" s="7">
        <f t="shared" si="1"/>
        <v>0</v>
      </c>
      <c r="G7" s="1">
        <f t="shared" si="2"/>
        <v>355</v>
      </c>
      <c r="H7" s="2">
        <f t="shared" si="3"/>
        <v>0.2021640091116173</v>
      </c>
      <c r="I7" s="8"/>
      <c r="J7" s="2">
        <f t="shared" si="4"/>
        <v>0.58257403189066059</v>
      </c>
      <c r="K7" s="2">
        <f t="shared" si="5"/>
        <v>0.38041002277904329</v>
      </c>
      <c r="L7" s="2">
        <f t="shared" si="6"/>
        <v>0</v>
      </c>
      <c r="M7" s="2">
        <f t="shared" si="7"/>
        <v>3.7015945330296118E-2</v>
      </c>
      <c r="N7" s="59">
        <f t="shared" si="9"/>
        <v>1023</v>
      </c>
      <c r="O7" s="59">
        <v>668</v>
      </c>
      <c r="P7" s="59"/>
      <c r="Q7" s="58">
        <v>20</v>
      </c>
      <c r="R7" s="59"/>
      <c r="S7" s="59"/>
      <c r="T7" s="59"/>
      <c r="U7" s="59"/>
      <c r="V7" s="58"/>
      <c r="W7" s="58"/>
      <c r="X7" s="59"/>
      <c r="Y7" s="58"/>
      <c r="Z7" s="59">
        <v>45</v>
      </c>
      <c r="AA7" s="59"/>
      <c r="AB7" s="59"/>
      <c r="AC7" s="59"/>
      <c r="AD7" s="58"/>
      <c r="AE7" s="58"/>
      <c r="AG7" t="str">
        <f t="shared" si="10"/>
        <v>Barkhamsted</v>
      </c>
      <c r="AH7" t="s">
        <v>1200</v>
      </c>
      <c r="AI7" s="9">
        <v>1</v>
      </c>
      <c r="AK7" s="97">
        <v>9</v>
      </c>
      <c r="AL7" s="99">
        <v>5</v>
      </c>
      <c r="AM7" s="99">
        <v>5</v>
      </c>
      <c r="AN7" s="103">
        <v>2760</v>
      </c>
      <c r="AO7" s="103">
        <f t="shared" si="11"/>
        <v>9005</v>
      </c>
      <c r="AP7" t="s">
        <v>202</v>
      </c>
      <c r="AQ7" s="107">
        <f t="shared" si="8"/>
        <v>902760</v>
      </c>
      <c r="AU7">
        <v>38.83</v>
      </c>
      <c r="AV7">
        <v>2.61</v>
      </c>
      <c r="AW7">
        <v>36.22</v>
      </c>
      <c r="AX7" s="2"/>
      <c r="AZ7" s="1">
        <v>436</v>
      </c>
      <c r="BA7" s="1">
        <v>587</v>
      </c>
    </row>
    <row r="8" spans="1:53" hidden="1" outlineLevel="1">
      <c r="A8" t="s">
        <v>1358</v>
      </c>
      <c r="B8" s="9" t="s">
        <v>212</v>
      </c>
      <c r="C8" s="1">
        <f t="shared" si="0"/>
        <v>2379</v>
      </c>
      <c r="D8" s="7">
        <f>IF(N8&gt;0, RANK(N8,(N8:P8,Q8:AE8)),0)</f>
        <v>1</v>
      </c>
      <c r="E8" s="7">
        <f>IF(O8&gt;0,RANK(O8,(N8:P8,Q8:AE8)),0)</f>
        <v>2</v>
      </c>
      <c r="F8" s="7">
        <f t="shared" si="1"/>
        <v>0</v>
      </c>
      <c r="G8" s="1">
        <f t="shared" si="2"/>
        <v>419</v>
      </c>
      <c r="H8" s="2">
        <f t="shared" si="3"/>
        <v>0.17612442202606138</v>
      </c>
      <c r="I8" s="8"/>
      <c r="J8" s="2">
        <f t="shared" si="4"/>
        <v>0.5670449768810425</v>
      </c>
      <c r="K8" s="2">
        <f t="shared" si="5"/>
        <v>0.39092055485498106</v>
      </c>
      <c r="L8" s="2">
        <f t="shared" si="6"/>
        <v>0</v>
      </c>
      <c r="M8" s="2">
        <f t="shared" si="7"/>
        <v>4.2034468263976443E-2</v>
      </c>
      <c r="N8" s="59">
        <f t="shared" si="9"/>
        <v>1349</v>
      </c>
      <c r="O8" s="59">
        <v>930</v>
      </c>
      <c r="P8" s="59"/>
      <c r="Q8" s="58">
        <v>26</v>
      </c>
      <c r="R8" s="59"/>
      <c r="S8" s="59"/>
      <c r="T8" s="59"/>
      <c r="U8" s="59"/>
      <c r="V8" s="58"/>
      <c r="W8" s="58"/>
      <c r="X8" s="59"/>
      <c r="Y8" s="58"/>
      <c r="Z8" s="59">
        <v>74</v>
      </c>
      <c r="AA8" s="59"/>
      <c r="AB8" s="59"/>
      <c r="AC8" s="59"/>
      <c r="AD8" s="58"/>
      <c r="AE8" s="58"/>
      <c r="AG8" t="str">
        <f t="shared" si="10"/>
        <v>Beacon Falls</v>
      </c>
      <c r="AH8" t="s">
        <v>726</v>
      </c>
      <c r="AI8" s="9">
        <v>3</v>
      </c>
      <c r="AK8" s="97">
        <v>9</v>
      </c>
      <c r="AL8" s="99">
        <v>9</v>
      </c>
      <c r="AM8" s="99">
        <v>10</v>
      </c>
      <c r="AN8" s="103">
        <v>3250</v>
      </c>
      <c r="AO8" s="103">
        <f t="shared" si="11"/>
        <v>9009</v>
      </c>
      <c r="AP8" t="s">
        <v>202</v>
      </c>
      <c r="AQ8" s="107">
        <f t="shared" si="8"/>
        <v>903250</v>
      </c>
      <c r="AU8">
        <v>9.8699999999999992</v>
      </c>
      <c r="AV8">
        <v>0.1</v>
      </c>
      <c r="AW8">
        <v>9.7799999999999994</v>
      </c>
      <c r="AX8" s="2"/>
      <c r="AZ8" s="1">
        <v>521</v>
      </c>
      <c r="BA8" s="1">
        <v>828</v>
      </c>
    </row>
    <row r="9" spans="1:53" hidden="1" outlineLevel="1">
      <c r="A9" t="s">
        <v>1637</v>
      </c>
      <c r="B9" s="9" t="s">
        <v>212</v>
      </c>
      <c r="C9" s="1">
        <f t="shared" si="0"/>
        <v>9518</v>
      </c>
      <c r="D9" s="7">
        <f>IF(N9&gt;0, RANK(N9,(N9:P9,Q9:AE9)),0)</f>
        <v>1</v>
      </c>
      <c r="E9" s="7">
        <f>IF(O9&gt;0,RANK(O9,(N9:P9,Q9:AE9)),0)</f>
        <v>2</v>
      </c>
      <c r="F9" s="7">
        <f t="shared" si="1"/>
        <v>0</v>
      </c>
      <c r="G9" s="1">
        <f t="shared" si="2"/>
        <v>1768</v>
      </c>
      <c r="H9" s="2">
        <f t="shared" si="3"/>
        <v>0.18575330951880648</v>
      </c>
      <c r="I9" s="8"/>
      <c r="J9" s="2">
        <f t="shared" si="4"/>
        <v>0.57732716957343977</v>
      </c>
      <c r="K9" s="2">
        <f t="shared" si="5"/>
        <v>0.39157386005463335</v>
      </c>
      <c r="L9" s="2">
        <f t="shared" si="6"/>
        <v>0</v>
      </c>
      <c r="M9" s="2">
        <f t="shared" si="7"/>
        <v>3.1098970371926882E-2</v>
      </c>
      <c r="N9" s="59">
        <f t="shared" si="9"/>
        <v>5495</v>
      </c>
      <c r="O9" s="59">
        <v>3727</v>
      </c>
      <c r="P9" s="59"/>
      <c r="Q9" s="58">
        <v>60</v>
      </c>
      <c r="R9" s="59"/>
      <c r="S9" s="59"/>
      <c r="T9" s="59"/>
      <c r="U9" s="59"/>
      <c r="V9" s="58"/>
      <c r="W9" s="58"/>
      <c r="X9" s="59"/>
      <c r="Y9" s="58"/>
      <c r="Z9" s="59">
        <v>236</v>
      </c>
      <c r="AA9" s="59"/>
      <c r="AB9" s="59"/>
      <c r="AC9" s="59"/>
      <c r="AD9" s="58"/>
      <c r="AE9" s="58"/>
      <c r="AG9" t="str">
        <f t="shared" si="10"/>
        <v>Berlin</v>
      </c>
      <c r="AH9" t="s">
        <v>1979</v>
      </c>
      <c r="AI9" s="9">
        <v>1</v>
      </c>
      <c r="AK9" s="97">
        <v>9</v>
      </c>
      <c r="AL9" s="99">
        <v>3</v>
      </c>
      <c r="AM9" s="99">
        <v>10</v>
      </c>
      <c r="AN9" s="103">
        <v>4300</v>
      </c>
      <c r="AO9" s="103">
        <f t="shared" si="11"/>
        <v>9003</v>
      </c>
      <c r="AP9" t="s">
        <v>202</v>
      </c>
      <c r="AQ9" s="107">
        <f t="shared" si="8"/>
        <v>904300</v>
      </c>
      <c r="AU9">
        <v>27.04</v>
      </c>
      <c r="AV9">
        <v>0.59</v>
      </c>
      <c r="AW9">
        <v>26.45</v>
      </c>
      <c r="AX9" s="2"/>
      <c r="AZ9" s="1">
        <v>1940</v>
      </c>
      <c r="BA9" s="1">
        <v>3555</v>
      </c>
    </row>
    <row r="10" spans="1:53" hidden="1" outlineLevel="1">
      <c r="A10" t="s">
        <v>549</v>
      </c>
      <c r="B10" s="9" t="s">
        <v>212</v>
      </c>
      <c r="C10" s="1">
        <f t="shared" si="0"/>
        <v>2681</v>
      </c>
      <c r="D10" s="7">
        <f>IF(N10&gt;0, RANK(N10,(N10:P10,Q10:AE10)),0)</f>
        <v>1</v>
      </c>
      <c r="E10" s="7">
        <f>IF(O10&gt;0,RANK(O10,(N10:P10,Q10:AE10)),0)</f>
        <v>2</v>
      </c>
      <c r="F10" s="7">
        <f t="shared" si="1"/>
        <v>0</v>
      </c>
      <c r="G10" s="1">
        <f t="shared" si="2"/>
        <v>198</v>
      </c>
      <c r="H10" s="2">
        <f t="shared" si="3"/>
        <v>7.3853039910481158E-2</v>
      </c>
      <c r="I10" s="8"/>
      <c r="J10" s="2">
        <f t="shared" si="4"/>
        <v>0.52144722118612463</v>
      </c>
      <c r="K10" s="2">
        <f t="shared" si="5"/>
        <v>0.44759418127564343</v>
      </c>
      <c r="L10" s="2">
        <f t="shared" si="6"/>
        <v>0</v>
      </c>
      <c r="M10" s="2">
        <f t="shared" si="7"/>
        <v>3.0958597538231936E-2</v>
      </c>
      <c r="N10" s="59">
        <f t="shared" si="9"/>
        <v>1398</v>
      </c>
      <c r="O10" s="59">
        <v>1200</v>
      </c>
      <c r="P10" s="59"/>
      <c r="Q10" s="58">
        <v>20</v>
      </c>
      <c r="R10" s="59"/>
      <c r="S10" s="59"/>
      <c r="T10" s="59"/>
      <c r="U10" s="59"/>
      <c r="V10" s="58"/>
      <c r="W10" s="58"/>
      <c r="X10" s="59"/>
      <c r="Y10" s="58"/>
      <c r="Z10" s="59">
        <v>63</v>
      </c>
      <c r="AA10" s="59"/>
      <c r="AB10" s="59"/>
      <c r="AC10" s="59"/>
      <c r="AD10" s="58"/>
      <c r="AE10" s="58"/>
      <c r="AG10" t="str">
        <f t="shared" si="10"/>
        <v>Bethany</v>
      </c>
      <c r="AH10" t="s">
        <v>726</v>
      </c>
      <c r="AI10" s="9">
        <v>3</v>
      </c>
      <c r="AK10" s="97">
        <v>9</v>
      </c>
      <c r="AL10" s="99">
        <v>9</v>
      </c>
      <c r="AM10" s="99">
        <v>15</v>
      </c>
      <c r="AN10" s="103">
        <v>4580</v>
      </c>
      <c r="AO10" s="103">
        <f t="shared" si="11"/>
        <v>9009</v>
      </c>
      <c r="AP10" t="s">
        <v>202</v>
      </c>
      <c r="AQ10" s="107">
        <f t="shared" si="8"/>
        <v>904580</v>
      </c>
      <c r="AU10">
        <v>21.36</v>
      </c>
      <c r="AV10">
        <v>0.39</v>
      </c>
      <c r="AW10">
        <v>20.97</v>
      </c>
      <c r="AX10" s="2"/>
      <c r="AZ10" s="1">
        <v>587</v>
      </c>
      <c r="BA10" s="1">
        <v>811</v>
      </c>
    </row>
    <row r="11" spans="1:53" hidden="1" outlineLevel="1">
      <c r="A11" t="s">
        <v>1638</v>
      </c>
      <c r="B11" s="9" t="s">
        <v>212</v>
      </c>
      <c r="C11" s="1">
        <f t="shared" si="0"/>
        <v>8420</v>
      </c>
      <c r="D11" s="7">
        <f>IF(N11&gt;0, RANK(N11,(N11:P11,Q11:AE11)),0)</f>
        <v>1</v>
      </c>
      <c r="E11" s="7">
        <f>IF(O11&gt;0,RANK(O11,(N11:P11,Q11:AE11)),0)</f>
        <v>2</v>
      </c>
      <c r="F11" s="7">
        <f t="shared" si="1"/>
        <v>0</v>
      </c>
      <c r="G11" s="1">
        <f t="shared" si="2"/>
        <v>1194</v>
      </c>
      <c r="H11" s="2">
        <f t="shared" si="3"/>
        <v>0.14180522565320666</v>
      </c>
      <c r="I11" s="8"/>
      <c r="J11" s="2">
        <f t="shared" si="4"/>
        <v>0.55415676959619953</v>
      </c>
      <c r="K11" s="2">
        <f t="shared" si="5"/>
        <v>0.41235154394299289</v>
      </c>
      <c r="L11" s="2">
        <f t="shared" si="6"/>
        <v>0</v>
      </c>
      <c r="M11" s="2">
        <f t="shared" si="7"/>
        <v>3.3491686460807579E-2</v>
      </c>
      <c r="N11" s="59">
        <f t="shared" si="9"/>
        <v>4666</v>
      </c>
      <c r="O11" s="59">
        <v>3472</v>
      </c>
      <c r="P11" s="59"/>
      <c r="Q11" s="58">
        <v>69</v>
      </c>
      <c r="R11" s="59"/>
      <c r="S11" s="59"/>
      <c r="T11" s="59"/>
      <c r="U11" s="59"/>
      <c r="V11" s="58"/>
      <c r="W11" s="58"/>
      <c r="X11" s="59"/>
      <c r="Y11" s="58"/>
      <c r="Z11" s="59">
        <v>213</v>
      </c>
      <c r="AA11" s="59"/>
      <c r="AB11" s="59"/>
      <c r="AC11" s="59"/>
      <c r="AD11" s="58"/>
      <c r="AE11" s="58"/>
      <c r="AG11" t="str">
        <f t="shared" si="10"/>
        <v>Bethel</v>
      </c>
      <c r="AH11" t="s">
        <v>2251</v>
      </c>
      <c r="AI11" s="9">
        <v>5</v>
      </c>
      <c r="AK11" s="97">
        <v>9</v>
      </c>
      <c r="AL11" s="99">
        <v>1</v>
      </c>
      <c r="AM11" s="99">
        <v>5</v>
      </c>
      <c r="AN11" s="103">
        <v>4720</v>
      </c>
      <c r="AO11" s="103">
        <f t="shared" si="11"/>
        <v>9001</v>
      </c>
      <c r="AP11" t="s">
        <v>202</v>
      </c>
      <c r="AQ11" s="107">
        <f t="shared" si="8"/>
        <v>904720</v>
      </c>
      <c r="AU11">
        <v>16.89</v>
      </c>
      <c r="AV11">
        <v>0.09</v>
      </c>
      <c r="AW11">
        <v>16.79</v>
      </c>
      <c r="AX11" s="2"/>
      <c r="AZ11" s="1">
        <v>2166</v>
      </c>
      <c r="BA11" s="1">
        <v>2500</v>
      </c>
    </row>
    <row r="12" spans="1:53" hidden="1" outlineLevel="1">
      <c r="A12" t="s">
        <v>274</v>
      </c>
      <c r="B12" s="9" t="s">
        <v>212</v>
      </c>
      <c r="C12" s="1">
        <f t="shared" si="0"/>
        <v>1894</v>
      </c>
      <c r="D12" s="7">
        <f>IF(N12&gt;0, RANK(N12,(N12:P12,Q12:AE12)),0)</f>
        <v>2</v>
      </c>
      <c r="E12" s="7">
        <f>IF(O12&gt;0,RANK(O12,(N12:P12,Q12:AE12)),0)</f>
        <v>1</v>
      </c>
      <c r="F12" s="7">
        <f t="shared" si="1"/>
        <v>0</v>
      </c>
      <c r="G12" s="1">
        <f t="shared" si="2"/>
        <v>9</v>
      </c>
      <c r="H12" s="2">
        <f t="shared" si="3"/>
        <v>4.7518479408658922E-3</v>
      </c>
      <c r="I12" s="8"/>
      <c r="J12" s="2">
        <f t="shared" si="4"/>
        <v>0.47360084477296727</v>
      </c>
      <c r="K12" s="2">
        <f t="shared" si="5"/>
        <v>0.47835269271383318</v>
      </c>
      <c r="L12" s="2">
        <f t="shared" si="6"/>
        <v>0</v>
      </c>
      <c r="M12" s="2">
        <f t="shared" si="7"/>
        <v>4.804646251319955E-2</v>
      </c>
      <c r="N12" s="59">
        <f t="shared" si="9"/>
        <v>897</v>
      </c>
      <c r="O12" s="59">
        <v>906</v>
      </c>
      <c r="P12" s="59"/>
      <c r="Q12" s="58">
        <v>22</v>
      </c>
      <c r="R12" s="59"/>
      <c r="S12" s="59"/>
      <c r="T12" s="59"/>
      <c r="U12" s="59"/>
      <c r="V12" s="58"/>
      <c r="W12" s="58"/>
      <c r="X12" s="59"/>
      <c r="Y12" s="58"/>
      <c r="Z12" s="59">
        <v>69</v>
      </c>
      <c r="AA12" s="59"/>
      <c r="AB12" s="59"/>
      <c r="AC12" s="59"/>
      <c r="AD12" s="58"/>
      <c r="AE12" s="58"/>
      <c r="AG12" t="str">
        <f t="shared" si="10"/>
        <v>Bethlehem</v>
      </c>
      <c r="AH12" t="s">
        <v>1200</v>
      </c>
      <c r="AI12" s="9">
        <v>5</v>
      </c>
      <c r="AK12" s="97">
        <v>9</v>
      </c>
      <c r="AL12" s="99">
        <v>5</v>
      </c>
      <c r="AM12" s="99">
        <v>10</v>
      </c>
      <c r="AN12" s="103">
        <v>4930</v>
      </c>
      <c r="AO12" s="103">
        <f t="shared" si="11"/>
        <v>9005</v>
      </c>
      <c r="AP12" t="s">
        <v>202</v>
      </c>
      <c r="AQ12" s="107">
        <f t="shared" si="8"/>
        <v>904930</v>
      </c>
      <c r="AU12">
        <v>19.66</v>
      </c>
      <c r="AV12">
        <v>0.3</v>
      </c>
      <c r="AW12">
        <v>19.36</v>
      </c>
      <c r="AX12" s="2"/>
      <c r="AZ12" s="1">
        <v>315</v>
      </c>
      <c r="BA12" s="1">
        <v>582</v>
      </c>
    </row>
    <row r="13" spans="1:53" hidden="1" outlineLevel="1">
      <c r="A13" t="s">
        <v>1386</v>
      </c>
      <c r="B13" s="9" t="s">
        <v>212</v>
      </c>
      <c r="C13" s="1">
        <f t="shared" si="0"/>
        <v>10018</v>
      </c>
      <c r="D13" s="7">
        <f>IF(N13&gt;0, RANK(N13,(N13:P13,Q13:AE13)),0)</f>
        <v>1</v>
      </c>
      <c r="E13" s="7">
        <f>IF(O13&gt;0,RANK(O13,(N13:P13,Q13:AE13)),0)</f>
        <v>2</v>
      </c>
      <c r="F13" s="7">
        <f t="shared" si="1"/>
        <v>0</v>
      </c>
      <c r="G13" s="1">
        <f t="shared" si="2"/>
        <v>4791</v>
      </c>
      <c r="H13" s="2">
        <f t="shared" si="3"/>
        <v>0.47823916949490919</v>
      </c>
      <c r="I13" s="8"/>
      <c r="J13" s="2">
        <f t="shared" si="4"/>
        <v>0.72459572769015768</v>
      </c>
      <c r="K13" s="2">
        <f t="shared" si="5"/>
        <v>0.24635655819524854</v>
      </c>
      <c r="L13" s="2">
        <f t="shared" si="6"/>
        <v>0</v>
      </c>
      <c r="M13" s="2">
        <f t="shared" si="7"/>
        <v>2.9047714114593781E-2</v>
      </c>
      <c r="N13" s="59">
        <f t="shared" si="9"/>
        <v>7259</v>
      </c>
      <c r="O13" s="59">
        <v>2468</v>
      </c>
      <c r="P13" s="59"/>
      <c r="Q13" s="58">
        <v>70</v>
      </c>
      <c r="R13" s="59"/>
      <c r="S13" s="59"/>
      <c r="T13" s="59"/>
      <c r="U13" s="59"/>
      <c r="V13" s="58"/>
      <c r="W13" s="58"/>
      <c r="X13" s="59"/>
      <c r="Y13" s="58"/>
      <c r="Z13" s="59">
        <v>221</v>
      </c>
      <c r="AA13" s="59"/>
      <c r="AB13" s="59"/>
      <c r="AC13" s="59"/>
      <c r="AD13" s="58"/>
      <c r="AE13" s="58"/>
      <c r="AG13" t="str">
        <f t="shared" si="10"/>
        <v>Bloomfield</v>
      </c>
      <c r="AH13" t="s">
        <v>1979</v>
      </c>
      <c r="AI13" s="9">
        <v>1</v>
      </c>
      <c r="AK13" s="97">
        <v>9</v>
      </c>
      <c r="AL13" s="99">
        <v>3</v>
      </c>
      <c r="AM13" s="99">
        <v>15</v>
      </c>
      <c r="AN13" s="103">
        <v>5910</v>
      </c>
      <c r="AO13" s="103">
        <f t="shared" si="11"/>
        <v>9003</v>
      </c>
      <c r="AP13" t="s">
        <v>202</v>
      </c>
      <c r="AQ13" s="107">
        <f t="shared" si="8"/>
        <v>905910</v>
      </c>
      <c r="AU13">
        <v>26.18</v>
      </c>
      <c r="AV13">
        <v>0.16</v>
      </c>
      <c r="AW13">
        <v>26.01</v>
      </c>
      <c r="AX13" s="2"/>
      <c r="AZ13" s="1">
        <v>2053</v>
      </c>
      <c r="BA13" s="1">
        <v>5206</v>
      </c>
    </row>
    <row r="14" spans="1:53" hidden="1" outlineLevel="1">
      <c r="A14" t="s">
        <v>1387</v>
      </c>
      <c r="B14" s="9" t="s">
        <v>212</v>
      </c>
      <c r="C14" s="1">
        <f t="shared" si="0"/>
        <v>2640</v>
      </c>
      <c r="D14" s="7">
        <f>IF(N14&gt;0, RANK(N14,(N14:P14,Q14:AE14)),0)</f>
        <v>1</v>
      </c>
      <c r="E14" s="7">
        <f>IF(O14&gt;0,RANK(O14,(N14:P14,Q14:AE14)),0)</f>
        <v>2</v>
      </c>
      <c r="F14" s="7">
        <f t="shared" si="1"/>
        <v>0</v>
      </c>
      <c r="G14" s="1">
        <f t="shared" si="2"/>
        <v>296</v>
      </c>
      <c r="H14" s="2">
        <f t="shared" si="3"/>
        <v>0.11212121212121212</v>
      </c>
      <c r="I14" s="8"/>
      <c r="J14" s="2">
        <f t="shared" si="4"/>
        <v>0.54128787878787876</v>
      </c>
      <c r="K14" s="2">
        <f t="shared" si="5"/>
        <v>0.42916666666666664</v>
      </c>
      <c r="L14" s="2">
        <f t="shared" si="6"/>
        <v>0</v>
      </c>
      <c r="M14" s="2">
        <f t="shared" si="7"/>
        <v>2.9545454545454597E-2</v>
      </c>
      <c r="N14" s="59">
        <f t="shared" si="9"/>
        <v>1429</v>
      </c>
      <c r="O14" s="59">
        <v>1133</v>
      </c>
      <c r="P14" s="59"/>
      <c r="Q14" s="58">
        <v>21</v>
      </c>
      <c r="R14" s="59"/>
      <c r="S14" s="59"/>
      <c r="T14" s="59"/>
      <c r="U14" s="59"/>
      <c r="V14" s="58"/>
      <c r="W14" s="58"/>
      <c r="X14" s="59"/>
      <c r="Y14" s="58"/>
      <c r="Z14" s="59">
        <v>57</v>
      </c>
      <c r="AA14" s="59"/>
      <c r="AB14" s="59"/>
      <c r="AC14" s="59"/>
      <c r="AD14" s="58"/>
      <c r="AE14" s="58"/>
      <c r="AG14" t="str">
        <f t="shared" si="10"/>
        <v>Bolton</v>
      </c>
      <c r="AH14" t="s">
        <v>1698</v>
      </c>
      <c r="AI14" s="9">
        <v>2</v>
      </c>
      <c r="AK14" s="97">
        <v>9</v>
      </c>
      <c r="AL14" s="99">
        <v>13</v>
      </c>
      <c r="AM14" s="99">
        <v>10</v>
      </c>
      <c r="AN14" s="103">
        <v>6260</v>
      </c>
      <c r="AO14" s="103">
        <f t="shared" si="11"/>
        <v>9013</v>
      </c>
      <c r="AP14" t="s">
        <v>202</v>
      </c>
      <c r="AQ14" s="107">
        <f t="shared" si="8"/>
        <v>906260</v>
      </c>
      <c r="AU14">
        <v>14.69</v>
      </c>
      <c r="AV14">
        <v>0.28000000000000003</v>
      </c>
      <c r="AW14">
        <v>14.41</v>
      </c>
      <c r="AX14" s="2"/>
      <c r="AZ14" s="1">
        <v>576</v>
      </c>
      <c r="BA14" s="1">
        <v>853</v>
      </c>
    </row>
    <row r="15" spans="1:53" hidden="1" outlineLevel="1">
      <c r="A15" t="s">
        <v>440</v>
      </c>
      <c r="B15" s="9" t="s">
        <v>212</v>
      </c>
      <c r="C15" s="1">
        <f t="shared" si="0"/>
        <v>1236</v>
      </c>
      <c r="D15" s="7">
        <f>IF(N15&gt;0, RANK(N15,(N15:P15,Q15:AE15)),0)</f>
        <v>1</v>
      </c>
      <c r="E15" s="7">
        <f>IF(O15&gt;0,RANK(O15,(N15:P15,Q15:AE15)),0)</f>
        <v>2</v>
      </c>
      <c r="F15" s="7">
        <f t="shared" si="1"/>
        <v>0</v>
      </c>
      <c r="G15" s="1">
        <f t="shared" si="2"/>
        <v>146</v>
      </c>
      <c r="H15" s="2">
        <f t="shared" si="3"/>
        <v>0.11812297734627832</v>
      </c>
      <c r="I15" s="8"/>
      <c r="J15" s="2">
        <f t="shared" si="4"/>
        <v>0.5436893203883495</v>
      </c>
      <c r="K15" s="2">
        <f t="shared" si="5"/>
        <v>0.42556634304207119</v>
      </c>
      <c r="L15" s="2">
        <f t="shared" si="6"/>
        <v>0</v>
      </c>
      <c r="M15" s="2">
        <f t="shared" si="7"/>
        <v>3.0744336569579311E-2</v>
      </c>
      <c r="N15" s="59">
        <f t="shared" si="9"/>
        <v>672</v>
      </c>
      <c r="O15" s="59">
        <v>526</v>
      </c>
      <c r="P15" s="59"/>
      <c r="Q15" s="58">
        <v>11</v>
      </c>
      <c r="R15" s="59"/>
      <c r="S15" s="59"/>
      <c r="T15" s="59"/>
      <c r="U15" s="59"/>
      <c r="V15" s="58"/>
      <c r="W15" s="58"/>
      <c r="X15" s="59"/>
      <c r="Y15" s="58"/>
      <c r="Z15" s="59">
        <v>27</v>
      </c>
      <c r="AA15" s="59"/>
      <c r="AB15" s="59"/>
      <c r="AC15" s="59"/>
      <c r="AD15" s="58"/>
      <c r="AE15" s="58"/>
      <c r="AG15" t="str">
        <f t="shared" si="10"/>
        <v>Bozrah</v>
      </c>
      <c r="AH15" t="s">
        <v>1697</v>
      </c>
      <c r="AI15" s="9">
        <v>2</v>
      </c>
      <c r="AK15" s="97">
        <v>9</v>
      </c>
      <c r="AL15" s="99">
        <v>11</v>
      </c>
      <c r="AM15" s="99">
        <v>5</v>
      </c>
      <c r="AN15" s="103">
        <v>6820</v>
      </c>
      <c r="AO15" s="103">
        <f t="shared" si="11"/>
        <v>9011</v>
      </c>
      <c r="AP15" t="s">
        <v>202</v>
      </c>
      <c r="AQ15" s="107">
        <f t="shared" si="8"/>
        <v>906820</v>
      </c>
      <c r="AU15">
        <v>20.239999999999998</v>
      </c>
      <c r="AV15">
        <v>0.27</v>
      </c>
      <c r="AW15">
        <v>19.97</v>
      </c>
      <c r="AX15" s="2"/>
      <c r="AZ15" s="1">
        <v>259</v>
      </c>
      <c r="BA15" s="1">
        <v>413</v>
      </c>
    </row>
    <row r="16" spans="1:53" hidden="1" outlineLevel="1">
      <c r="A16" t="s">
        <v>1864</v>
      </c>
      <c r="B16" s="9" t="s">
        <v>212</v>
      </c>
      <c r="C16" s="1">
        <f t="shared" si="0"/>
        <v>14152</v>
      </c>
      <c r="D16" s="7">
        <f>IF(N16&gt;0, RANK(N16,(N16:P16,Q16:AE16)),0)</f>
        <v>1</v>
      </c>
      <c r="E16" s="7">
        <f>IF(O16&gt;0,RANK(O16,(N16:P16,Q16:AE16)),0)</f>
        <v>2</v>
      </c>
      <c r="F16" s="7">
        <f t="shared" si="1"/>
        <v>0</v>
      </c>
      <c r="G16" s="1">
        <f t="shared" si="2"/>
        <v>3481</v>
      </c>
      <c r="H16" s="2">
        <f t="shared" si="3"/>
        <v>0.24597230073487847</v>
      </c>
      <c r="I16" s="8"/>
      <c r="J16" s="2">
        <f t="shared" si="4"/>
        <v>0.61425946862634262</v>
      </c>
      <c r="K16" s="2">
        <f t="shared" si="5"/>
        <v>0.3682871678914641</v>
      </c>
      <c r="L16" s="2">
        <f t="shared" si="6"/>
        <v>0</v>
      </c>
      <c r="M16" s="2">
        <f t="shared" si="7"/>
        <v>1.7453363482193285E-2</v>
      </c>
      <c r="N16" s="59">
        <f t="shared" si="9"/>
        <v>8693</v>
      </c>
      <c r="O16" s="59">
        <v>5212</v>
      </c>
      <c r="P16" s="59"/>
      <c r="Q16" s="58">
        <v>57</v>
      </c>
      <c r="R16" s="59"/>
      <c r="S16" s="59"/>
      <c r="T16" s="59"/>
      <c r="U16" s="59"/>
      <c r="V16" s="58"/>
      <c r="W16" s="58"/>
      <c r="X16" s="59"/>
      <c r="Y16" s="58"/>
      <c r="Z16" s="59">
        <v>190</v>
      </c>
      <c r="AA16" s="59"/>
      <c r="AB16" s="59"/>
      <c r="AC16" s="59"/>
      <c r="AD16" s="58"/>
      <c r="AE16" s="58"/>
      <c r="AG16" t="str">
        <f t="shared" si="10"/>
        <v>Branford</v>
      </c>
      <c r="AH16" t="s">
        <v>726</v>
      </c>
      <c r="AI16" s="9">
        <v>3</v>
      </c>
      <c r="AK16" s="97">
        <v>9</v>
      </c>
      <c r="AL16" s="99">
        <v>9</v>
      </c>
      <c r="AM16" s="99">
        <v>20</v>
      </c>
      <c r="AN16" s="103">
        <v>7310</v>
      </c>
      <c r="AO16" s="103">
        <f t="shared" si="11"/>
        <v>9009</v>
      </c>
      <c r="AP16" t="s">
        <v>202</v>
      </c>
      <c r="AQ16" s="107">
        <f t="shared" si="8"/>
        <v>907310</v>
      </c>
      <c r="AU16">
        <v>28</v>
      </c>
      <c r="AV16">
        <v>6.02</v>
      </c>
      <c r="AW16">
        <v>21.98</v>
      </c>
      <c r="AX16" s="2"/>
      <c r="AZ16" s="1">
        <v>2787</v>
      </c>
      <c r="BA16" s="1">
        <v>5906</v>
      </c>
    </row>
    <row r="17" spans="1:53" hidden="1" outlineLevel="1">
      <c r="A17" t="s">
        <v>1870</v>
      </c>
      <c r="B17" s="9" t="s">
        <v>212</v>
      </c>
      <c r="C17" s="1">
        <f t="shared" si="0"/>
        <v>36663</v>
      </c>
      <c r="D17" s="7">
        <f>IF(N17&gt;0, RANK(N17,(N17:P17,Q17:AE17)),0)</f>
        <v>1</v>
      </c>
      <c r="E17" s="7">
        <f>IF(O17&gt;0,RANK(O17,(N17:P17,Q17:AE17)),0)</f>
        <v>2</v>
      </c>
      <c r="F17" s="7">
        <f t="shared" si="1"/>
        <v>0</v>
      </c>
      <c r="G17" s="1">
        <f t="shared" si="2"/>
        <v>13648</v>
      </c>
      <c r="H17" s="2">
        <f t="shared" si="3"/>
        <v>0.37225540735891771</v>
      </c>
      <c r="I17" s="8"/>
      <c r="J17" s="2">
        <f t="shared" si="4"/>
        <v>0.67037612852194306</v>
      </c>
      <c r="K17" s="2">
        <f t="shared" si="5"/>
        <v>0.2981207211630254</v>
      </c>
      <c r="L17" s="2">
        <f t="shared" si="6"/>
        <v>0</v>
      </c>
      <c r="M17" s="2">
        <f t="shared" si="7"/>
        <v>3.1503150315031536E-2</v>
      </c>
      <c r="N17" s="59">
        <f t="shared" si="9"/>
        <v>24578</v>
      </c>
      <c r="O17" s="59">
        <v>10930</v>
      </c>
      <c r="P17" s="59"/>
      <c r="Q17" s="58">
        <v>244</v>
      </c>
      <c r="R17" s="59"/>
      <c r="S17" s="59"/>
      <c r="T17" s="59"/>
      <c r="U17" s="59"/>
      <c r="V17" s="58"/>
      <c r="W17" s="58"/>
      <c r="X17" s="59"/>
      <c r="Y17" s="58"/>
      <c r="Z17" s="59">
        <v>911</v>
      </c>
      <c r="AA17" s="59"/>
      <c r="AB17" s="59"/>
      <c r="AC17" s="59"/>
      <c r="AD17" s="58"/>
      <c r="AE17" s="58"/>
      <c r="AG17" t="str">
        <f t="shared" si="10"/>
        <v>Bridgeport</v>
      </c>
      <c r="AH17" t="s">
        <v>2251</v>
      </c>
      <c r="AI17" s="9">
        <v>4</v>
      </c>
      <c r="AK17" s="97">
        <v>9</v>
      </c>
      <c r="AL17" s="99">
        <v>1</v>
      </c>
      <c r="AM17" s="99">
        <v>10</v>
      </c>
      <c r="AN17" s="103">
        <v>8070</v>
      </c>
      <c r="AO17" s="103">
        <f t="shared" si="11"/>
        <v>9001</v>
      </c>
      <c r="AP17" t="s">
        <v>202</v>
      </c>
      <c r="AQ17" s="107">
        <f t="shared" si="8"/>
        <v>908070</v>
      </c>
      <c r="AU17">
        <v>19.399999999999999</v>
      </c>
      <c r="AV17">
        <v>3.4</v>
      </c>
      <c r="AW17">
        <v>16</v>
      </c>
      <c r="AX17" s="2"/>
      <c r="AZ17" s="1">
        <v>5731</v>
      </c>
      <c r="BA17" s="1">
        <v>18847</v>
      </c>
    </row>
    <row r="18" spans="1:53" hidden="1" outlineLevel="1">
      <c r="A18" t="s">
        <v>1467</v>
      </c>
      <c r="B18" s="9" t="s">
        <v>212</v>
      </c>
      <c r="C18" s="1">
        <f t="shared" si="0"/>
        <v>1070</v>
      </c>
      <c r="D18" s="7">
        <f>IF(N18&gt;0, RANK(N18,(N18:P18,Q18:AE18)),0)</f>
        <v>1</v>
      </c>
      <c r="E18" s="7">
        <f>IF(O18&gt;0,RANK(O18,(N18:P18,Q18:AE18)),0)</f>
        <v>2</v>
      </c>
      <c r="F18" s="7">
        <f t="shared" si="1"/>
        <v>0</v>
      </c>
      <c r="G18" s="1">
        <f t="shared" si="2"/>
        <v>58</v>
      </c>
      <c r="H18" s="2">
        <f t="shared" si="3"/>
        <v>5.4205607476635512E-2</v>
      </c>
      <c r="I18" s="8"/>
      <c r="J18" s="2">
        <f t="shared" si="4"/>
        <v>0.51962616822429908</v>
      </c>
      <c r="K18" s="2">
        <f t="shared" si="5"/>
        <v>0.46542056074766353</v>
      </c>
      <c r="L18" s="2">
        <f t="shared" si="6"/>
        <v>0</v>
      </c>
      <c r="M18" s="2">
        <f t="shared" si="7"/>
        <v>1.4953271028037396E-2</v>
      </c>
      <c r="N18" s="59">
        <f t="shared" si="9"/>
        <v>556</v>
      </c>
      <c r="O18" s="59">
        <v>498</v>
      </c>
      <c r="P18" s="59"/>
      <c r="Q18" s="58">
        <v>5</v>
      </c>
      <c r="R18" s="59"/>
      <c r="S18" s="59"/>
      <c r="T18" s="59"/>
      <c r="U18" s="59"/>
      <c r="V18" s="58"/>
      <c r="W18" s="58"/>
      <c r="X18" s="59"/>
      <c r="Y18" s="58"/>
      <c r="Z18" s="59">
        <v>11</v>
      </c>
      <c r="AA18" s="59"/>
      <c r="AB18" s="59"/>
      <c r="AC18" s="59"/>
      <c r="AD18" s="58"/>
      <c r="AE18" s="58"/>
      <c r="AG18" t="str">
        <f t="shared" si="10"/>
        <v>Bridgewater</v>
      </c>
      <c r="AH18" t="s">
        <v>1200</v>
      </c>
      <c r="AI18" s="9">
        <v>5</v>
      </c>
      <c r="AK18" s="97">
        <v>9</v>
      </c>
      <c r="AL18" s="99">
        <v>5</v>
      </c>
      <c r="AM18" s="99">
        <v>15</v>
      </c>
      <c r="AN18" s="103">
        <v>8210</v>
      </c>
      <c r="AO18" s="103">
        <f t="shared" si="11"/>
        <v>9005</v>
      </c>
      <c r="AP18" t="s">
        <v>202</v>
      </c>
      <c r="AQ18" s="107">
        <f t="shared" si="8"/>
        <v>908210</v>
      </c>
      <c r="AU18">
        <v>17.260000000000002</v>
      </c>
      <c r="AV18">
        <v>1.03</v>
      </c>
      <c r="AW18">
        <v>16.23</v>
      </c>
      <c r="AX18" s="2"/>
      <c r="AZ18" s="1">
        <v>184</v>
      </c>
      <c r="BA18" s="1">
        <v>372</v>
      </c>
    </row>
    <row r="19" spans="1:53" hidden="1" outlineLevel="1">
      <c r="A19" t="s">
        <v>1133</v>
      </c>
      <c r="B19" s="9" t="s">
        <v>212</v>
      </c>
      <c r="C19" s="1">
        <f t="shared" si="0"/>
        <v>26201</v>
      </c>
      <c r="D19" s="7">
        <f>IF(N19&gt;0, RANK(N19,(N19:P19,Q19:AE19)),0)</f>
        <v>1</v>
      </c>
      <c r="E19" s="7">
        <f>IF(O19&gt;0,RANK(O19,(N19:P19,Q19:AE19)),0)</f>
        <v>2</v>
      </c>
      <c r="F19" s="7">
        <f t="shared" si="1"/>
        <v>0</v>
      </c>
      <c r="G19" s="1">
        <f t="shared" si="2"/>
        <v>7543</v>
      </c>
      <c r="H19" s="2">
        <f t="shared" si="3"/>
        <v>0.28788977519941988</v>
      </c>
      <c r="I19" s="8"/>
      <c r="J19" s="2">
        <f t="shared" si="4"/>
        <v>0.62535781077058128</v>
      </c>
      <c r="K19" s="2">
        <f t="shared" si="5"/>
        <v>0.3374680355711614</v>
      </c>
      <c r="L19" s="2">
        <f t="shared" si="6"/>
        <v>0</v>
      </c>
      <c r="M19" s="2">
        <f t="shared" si="7"/>
        <v>3.7174153658257325E-2</v>
      </c>
      <c r="N19" s="59">
        <f t="shared" si="9"/>
        <v>16385</v>
      </c>
      <c r="O19" s="59">
        <v>8842</v>
      </c>
      <c r="P19" s="59"/>
      <c r="Q19" s="58">
        <v>203</v>
      </c>
      <c r="R19" s="59"/>
      <c r="S19" s="59"/>
      <c r="T19" s="59"/>
      <c r="U19" s="59"/>
      <c r="V19" s="58"/>
      <c r="W19" s="58"/>
      <c r="X19" s="59"/>
      <c r="Y19" s="58"/>
      <c r="Z19" s="59">
        <v>771</v>
      </c>
      <c r="AA19" s="59"/>
      <c r="AB19" s="59"/>
      <c r="AC19" s="59"/>
      <c r="AD19" s="58"/>
      <c r="AE19" s="58"/>
      <c r="AG19" t="str">
        <f t="shared" si="10"/>
        <v>Bristol</v>
      </c>
      <c r="AH19" t="s">
        <v>1979</v>
      </c>
      <c r="AI19" s="9">
        <v>1</v>
      </c>
      <c r="AK19" s="97">
        <v>9</v>
      </c>
      <c r="AL19" s="99">
        <v>3</v>
      </c>
      <c r="AM19" s="99">
        <v>20</v>
      </c>
      <c r="AN19" s="103">
        <v>8490</v>
      </c>
      <c r="AO19" s="103">
        <f t="shared" si="11"/>
        <v>9003</v>
      </c>
      <c r="AP19" t="s">
        <v>202</v>
      </c>
      <c r="AQ19" s="107">
        <f t="shared" si="8"/>
        <v>908490</v>
      </c>
      <c r="AU19">
        <v>26.84</v>
      </c>
      <c r="AV19">
        <v>0.34</v>
      </c>
      <c r="AW19">
        <v>26.51</v>
      </c>
      <c r="AX19" s="2"/>
      <c r="AZ19" s="1">
        <v>6566</v>
      </c>
      <c r="BA19" s="1">
        <v>9819</v>
      </c>
    </row>
    <row r="20" spans="1:53" hidden="1" outlineLevel="1">
      <c r="A20" t="s">
        <v>300</v>
      </c>
      <c r="B20" s="9" t="s">
        <v>212</v>
      </c>
      <c r="C20" s="1">
        <f t="shared" si="0"/>
        <v>7856</v>
      </c>
      <c r="D20" s="7">
        <f>IF(N20&gt;0, RANK(N20,(N20:P20,Q20:AE20)),0)</f>
        <v>2</v>
      </c>
      <c r="E20" s="7">
        <f>IF(O20&gt;0,RANK(O20,(N20:P20,Q20:AE20)),0)</f>
        <v>1</v>
      </c>
      <c r="F20" s="7">
        <f t="shared" si="1"/>
        <v>0</v>
      </c>
      <c r="G20" s="1">
        <f t="shared" si="2"/>
        <v>98</v>
      </c>
      <c r="H20" s="2">
        <f t="shared" si="3"/>
        <v>1.2474541751527495E-2</v>
      </c>
      <c r="I20" s="8"/>
      <c r="J20" s="2">
        <f t="shared" si="4"/>
        <v>0.48116089613034624</v>
      </c>
      <c r="K20" s="2">
        <f t="shared" si="5"/>
        <v>0.49363543788187375</v>
      </c>
      <c r="L20" s="2">
        <f t="shared" si="6"/>
        <v>0</v>
      </c>
      <c r="M20" s="2">
        <f t="shared" si="7"/>
        <v>2.5203665987780066E-2</v>
      </c>
      <c r="N20" s="59">
        <f t="shared" si="9"/>
        <v>3780</v>
      </c>
      <c r="O20" s="59">
        <v>3878</v>
      </c>
      <c r="P20" s="59"/>
      <c r="Q20" s="58">
        <v>40</v>
      </c>
      <c r="R20" s="59"/>
      <c r="S20" s="59"/>
      <c r="T20" s="59"/>
      <c r="U20" s="59"/>
      <c r="V20" s="58"/>
      <c r="W20" s="58"/>
      <c r="X20" s="59"/>
      <c r="Y20" s="58"/>
      <c r="Z20" s="59">
        <v>158</v>
      </c>
      <c r="AA20" s="59"/>
      <c r="AB20" s="59"/>
      <c r="AC20" s="59"/>
      <c r="AD20" s="58"/>
      <c r="AE20" s="58"/>
      <c r="AG20" t="str">
        <f t="shared" si="10"/>
        <v>Brookfield</v>
      </c>
      <c r="AH20" t="s">
        <v>2251</v>
      </c>
      <c r="AI20" s="9">
        <v>5</v>
      </c>
      <c r="AK20" s="97">
        <v>9</v>
      </c>
      <c r="AL20" s="99">
        <v>1</v>
      </c>
      <c r="AM20" s="99">
        <v>15</v>
      </c>
      <c r="AN20" s="103">
        <v>8980</v>
      </c>
      <c r="AO20" s="103">
        <f t="shared" si="11"/>
        <v>9001</v>
      </c>
      <c r="AP20" t="s">
        <v>202</v>
      </c>
      <c r="AQ20" s="107">
        <f t="shared" si="8"/>
        <v>908980</v>
      </c>
      <c r="AU20">
        <v>20.399999999999999</v>
      </c>
      <c r="AV20">
        <v>0.6</v>
      </c>
      <c r="AW20">
        <v>19.8</v>
      </c>
      <c r="AX20" s="2"/>
      <c r="AZ20" s="1">
        <v>1613</v>
      </c>
      <c r="BA20" s="1">
        <v>2167</v>
      </c>
    </row>
    <row r="21" spans="1:53" hidden="1" outlineLevel="1">
      <c r="A21" t="s">
        <v>1014</v>
      </c>
      <c r="B21" s="9" t="s">
        <v>212</v>
      </c>
      <c r="C21" s="1">
        <f t="shared" si="0"/>
        <v>3062</v>
      </c>
      <c r="D21" s="7">
        <f>IF(N21&gt;0, RANK(N21,(N21:P21,Q21:AE21)),0)</f>
        <v>1</v>
      </c>
      <c r="E21" s="7">
        <f>IF(O21&gt;0,RANK(O21,(N21:P21,Q21:AE21)),0)</f>
        <v>2</v>
      </c>
      <c r="F21" s="7">
        <f t="shared" si="1"/>
        <v>0</v>
      </c>
      <c r="G21" s="1">
        <f t="shared" si="2"/>
        <v>189</v>
      </c>
      <c r="H21" s="2">
        <f t="shared" si="3"/>
        <v>6.1724363161332466E-2</v>
      </c>
      <c r="I21" s="8"/>
      <c r="J21" s="2">
        <f t="shared" si="4"/>
        <v>0.51502286087524496</v>
      </c>
      <c r="K21" s="2">
        <f t="shared" si="5"/>
        <v>0.45329849771391245</v>
      </c>
      <c r="L21" s="2">
        <f t="shared" si="6"/>
        <v>0</v>
      </c>
      <c r="M21" s="2">
        <f t="shared" si="7"/>
        <v>3.167864141084259E-2</v>
      </c>
      <c r="N21" s="59">
        <f t="shared" si="9"/>
        <v>1577</v>
      </c>
      <c r="O21" s="59">
        <v>1388</v>
      </c>
      <c r="P21" s="59"/>
      <c r="Q21" s="58">
        <v>34</v>
      </c>
      <c r="R21" s="59"/>
      <c r="S21" s="59"/>
      <c r="T21" s="59"/>
      <c r="U21" s="59"/>
      <c r="V21" s="58"/>
      <c r="W21" s="58"/>
      <c r="X21" s="59"/>
      <c r="Y21" s="58"/>
      <c r="Z21" s="59">
        <v>63</v>
      </c>
      <c r="AA21" s="59"/>
      <c r="AB21" s="59"/>
      <c r="AC21" s="59"/>
      <c r="AD21" s="58"/>
      <c r="AE21" s="58"/>
      <c r="AG21" t="str">
        <f t="shared" si="10"/>
        <v>Brooklyn</v>
      </c>
      <c r="AH21" t="s">
        <v>1373</v>
      </c>
      <c r="AI21" s="9">
        <v>2</v>
      </c>
      <c r="AK21" s="97">
        <v>9</v>
      </c>
      <c r="AL21" s="99">
        <v>15</v>
      </c>
      <c r="AM21" s="99">
        <v>10</v>
      </c>
      <c r="AN21" s="103">
        <v>9190</v>
      </c>
      <c r="AO21" s="103">
        <f t="shared" si="11"/>
        <v>9015</v>
      </c>
      <c r="AP21" t="s">
        <v>202</v>
      </c>
      <c r="AQ21" s="107">
        <f t="shared" si="8"/>
        <v>909190</v>
      </c>
      <c r="AU21">
        <v>29.14</v>
      </c>
      <c r="AV21">
        <v>0.17</v>
      </c>
      <c r="AW21">
        <v>28.97</v>
      </c>
      <c r="AX21" s="2"/>
      <c r="AZ21" s="1">
        <v>628</v>
      </c>
      <c r="BA21" s="1">
        <v>949</v>
      </c>
    </row>
    <row r="22" spans="1:53" hidden="1" outlineLevel="1">
      <c r="A22" t="s">
        <v>680</v>
      </c>
      <c r="B22" s="9" t="s">
        <v>212</v>
      </c>
      <c r="C22" s="1">
        <f t="shared" si="0"/>
        <v>3840</v>
      </c>
      <c r="D22" s="7">
        <f>IF(N22&gt;0, RANK(N22,(N22:P22,Q22:AE22)),0)</f>
        <v>1</v>
      </c>
      <c r="E22" s="7">
        <f>IF(O22&gt;0,RANK(O22,(N22:P22,Q22:AE22)),0)</f>
        <v>2</v>
      </c>
      <c r="F22" s="7">
        <f t="shared" si="1"/>
        <v>0</v>
      </c>
      <c r="G22" s="1">
        <f t="shared" si="2"/>
        <v>638</v>
      </c>
      <c r="H22" s="2">
        <f t="shared" si="3"/>
        <v>0.16614583333333333</v>
      </c>
      <c r="I22" s="8"/>
      <c r="J22" s="2">
        <f t="shared" si="4"/>
        <v>0.56744791666666672</v>
      </c>
      <c r="K22" s="2">
        <f t="shared" si="5"/>
        <v>0.40130208333333334</v>
      </c>
      <c r="L22" s="2">
        <f t="shared" si="6"/>
        <v>0</v>
      </c>
      <c r="M22" s="2">
        <f t="shared" si="7"/>
        <v>3.1249999999999944E-2</v>
      </c>
      <c r="N22" s="59">
        <f t="shared" si="9"/>
        <v>2179</v>
      </c>
      <c r="O22" s="59">
        <v>1541</v>
      </c>
      <c r="P22" s="59"/>
      <c r="Q22" s="58">
        <v>31</v>
      </c>
      <c r="R22" s="59"/>
      <c r="S22" s="59"/>
      <c r="T22" s="59"/>
      <c r="U22" s="59"/>
      <c r="V22" s="58"/>
      <c r="W22" s="58"/>
      <c r="X22" s="59"/>
      <c r="Y22" s="58"/>
      <c r="Z22" s="59">
        <v>89</v>
      </c>
      <c r="AA22" s="59"/>
      <c r="AB22" s="59"/>
      <c r="AC22" s="59"/>
      <c r="AD22" s="58"/>
      <c r="AE22" s="58"/>
      <c r="AG22" t="str">
        <f t="shared" si="10"/>
        <v>Burlington</v>
      </c>
      <c r="AH22" t="s">
        <v>1979</v>
      </c>
      <c r="AI22" s="9">
        <v>5</v>
      </c>
      <c r="AK22" s="97">
        <v>9</v>
      </c>
      <c r="AL22" s="99">
        <v>3</v>
      </c>
      <c r="AM22" s="99">
        <v>25</v>
      </c>
      <c r="AN22" s="103">
        <v>10100</v>
      </c>
      <c r="AO22" s="103">
        <f t="shared" si="11"/>
        <v>9003</v>
      </c>
      <c r="AP22" t="s">
        <v>202</v>
      </c>
      <c r="AQ22" s="107">
        <f t="shared" si="8"/>
        <v>910100</v>
      </c>
      <c r="AU22">
        <v>30.43</v>
      </c>
      <c r="AV22">
        <v>0.63</v>
      </c>
      <c r="AW22">
        <v>29.8</v>
      </c>
      <c r="AX22" s="2"/>
      <c r="AZ22" s="1">
        <v>1059</v>
      </c>
      <c r="BA22" s="1">
        <v>1120</v>
      </c>
    </row>
    <row r="23" spans="1:53" hidden="1" outlineLevel="1">
      <c r="A23" t="s">
        <v>896</v>
      </c>
      <c r="B23" s="9" t="s">
        <v>212</v>
      </c>
      <c r="C23" s="1">
        <f t="shared" si="0"/>
        <v>529</v>
      </c>
      <c r="D23" s="7">
        <f>IF(N23&gt;0, RANK(N23,(N23:P23,Q23:AE23)),0)</f>
        <v>1</v>
      </c>
      <c r="E23" s="7">
        <f>IF(O23&gt;0,RANK(O23,(N23:P23,Q23:AE23)),0)</f>
        <v>2</v>
      </c>
      <c r="F23" s="7">
        <f t="shared" si="1"/>
        <v>0</v>
      </c>
      <c r="G23" s="1">
        <f t="shared" si="2"/>
        <v>105</v>
      </c>
      <c r="H23" s="2">
        <f t="shared" si="3"/>
        <v>0.19848771266540643</v>
      </c>
      <c r="I23" s="8"/>
      <c r="J23" s="2">
        <f t="shared" si="4"/>
        <v>0.58412098298676751</v>
      </c>
      <c r="K23" s="2">
        <f t="shared" si="5"/>
        <v>0.38563327032136108</v>
      </c>
      <c r="L23" s="2">
        <f t="shared" si="6"/>
        <v>0</v>
      </c>
      <c r="M23" s="2">
        <f t="shared" si="7"/>
        <v>3.0245746691871411E-2</v>
      </c>
      <c r="N23" s="59">
        <f t="shared" si="9"/>
        <v>309</v>
      </c>
      <c r="O23" s="59">
        <v>204</v>
      </c>
      <c r="P23" s="59"/>
      <c r="Q23" s="58">
        <v>6</v>
      </c>
      <c r="R23" s="59"/>
      <c r="S23" s="59"/>
      <c r="T23" s="59"/>
      <c r="U23" s="59"/>
      <c r="V23" s="58"/>
      <c r="W23" s="58"/>
      <c r="X23" s="59"/>
      <c r="Y23" s="58"/>
      <c r="Z23" s="59">
        <v>10</v>
      </c>
      <c r="AA23" s="59"/>
      <c r="AB23" s="59"/>
      <c r="AC23" s="59"/>
      <c r="AD23" s="58"/>
      <c r="AE23" s="58"/>
      <c r="AG23" t="str">
        <f t="shared" si="10"/>
        <v>Canaan</v>
      </c>
      <c r="AH23" t="s">
        <v>1200</v>
      </c>
      <c r="AI23" s="9">
        <v>5</v>
      </c>
      <c r="AK23" s="97">
        <v>9</v>
      </c>
      <c r="AL23" s="99">
        <v>5</v>
      </c>
      <c r="AM23" s="99">
        <v>20</v>
      </c>
      <c r="AN23" s="103">
        <v>10940</v>
      </c>
      <c r="AO23" s="103">
        <f t="shared" si="11"/>
        <v>9005</v>
      </c>
      <c r="AP23" t="s">
        <v>202</v>
      </c>
      <c r="AQ23" s="107">
        <f t="shared" si="8"/>
        <v>910940</v>
      </c>
      <c r="AU23">
        <v>33.28</v>
      </c>
      <c r="AV23">
        <v>0.33</v>
      </c>
      <c r="AW23">
        <v>32.950000000000003</v>
      </c>
      <c r="AX23" s="2"/>
      <c r="AZ23" s="1">
        <v>127</v>
      </c>
      <c r="BA23" s="1">
        <v>182</v>
      </c>
    </row>
    <row r="24" spans="1:53" hidden="1" outlineLevel="1">
      <c r="A24" t="s">
        <v>332</v>
      </c>
      <c r="B24" s="9" t="s">
        <v>212</v>
      </c>
      <c r="C24" s="1">
        <f t="shared" si="0"/>
        <v>2179</v>
      </c>
      <c r="D24" s="7">
        <f>IF(N24&gt;0, RANK(N24,(N24:P24,Q24:AE24)),0)</f>
        <v>1</v>
      </c>
      <c r="E24" s="7">
        <f>IF(O24&gt;0,RANK(O24,(N24:P24,Q24:AE24)),0)</f>
        <v>2</v>
      </c>
      <c r="F24" s="7">
        <f t="shared" si="1"/>
        <v>0</v>
      </c>
      <c r="G24" s="1">
        <f t="shared" si="2"/>
        <v>14</v>
      </c>
      <c r="H24" s="2">
        <f t="shared" si="3"/>
        <v>6.4249655805415327E-3</v>
      </c>
      <c r="I24" s="8"/>
      <c r="J24" s="2">
        <f t="shared" si="4"/>
        <v>0.48646167966957321</v>
      </c>
      <c r="K24" s="2">
        <f t="shared" si="5"/>
        <v>0.48003671408903165</v>
      </c>
      <c r="L24" s="2">
        <f t="shared" si="6"/>
        <v>0</v>
      </c>
      <c r="M24" s="2">
        <f t="shared" si="7"/>
        <v>3.3501606241395143E-2</v>
      </c>
      <c r="N24" s="59">
        <f t="shared" si="9"/>
        <v>1060</v>
      </c>
      <c r="O24" s="59">
        <v>1046</v>
      </c>
      <c r="P24" s="59"/>
      <c r="Q24" s="58">
        <v>22</v>
      </c>
      <c r="R24" s="59"/>
      <c r="S24" s="59"/>
      <c r="T24" s="59"/>
      <c r="U24" s="59"/>
      <c r="V24" s="58"/>
      <c r="W24" s="58"/>
      <c r="X24" s="59"/>
      <c r="Y24" s="58"/>
      <c r="Z24" s="59">
        <v>51</v>
      </c>
      <c r="AA24" s="59"/>
      <c r="AB24" s="59"/>
      <c r="AC24" s="59"/>
      <c r="AD24" s="58"/>
      <c r="AE24" s="58"/>
      <c r="AG24" t="str">
        <f t="shared" si="10"/>
        <v>Canterbury</v>
      </c>
      <c r="AH24" t="s">
        <v>1373</v>
      </c>
      <c r="AI24" s="9">
        <v>2</v>
      </c>
      <c r="AK24" s="97">
        <v>9</v>
      </c>
      <c r="AL24" s="99">
        <v>15</v>
      </c>
      <c r="AM24" s="99">
        <v>15</v>
      </c>
      <c r="AN24" s="103">
        <v>12130</v>
      </c>
      <c r="AO24" s="103">
        <f t="shared" si="11"/>
        <v>9015</v>
      </c>
      <c r="AP24" t="s">
        <v>202</v>
      </c>
      <c r="AQ24" s="107">
        <f t="shared" si="8"/>
        <v>912130</v>
      </c>
      <c r="AU24">
        <v>40.15</v>
      </c>
      <c r="AV24">
        <v>0.25</v>
      </c>
      <c r="AW24">
        <v>39.9</v>
      </c>
      <c r="AX24" s="2"/>
      <c r="AZ24" s="1">
        <v>424</v>
      </c>
      <c r="BA24" s="1">
        <v>636</v>
      </c>
    </row>
    <row r="25" spans="1:53" hidden="1" outlineLevel="1">
      <c r="A25" t="s">
        <v>571</v>
      </c>
      <c r="B25" s="9" t="s">
        <v>212</v>
      </c>
      <c r="C25" s="1">
        <f t="shared" si="0"/>
        <v>4830</v>
      </c>
      <c r="D25" s="7">
        <f>IF(N25&gt;0, RANK(N25,(N25:P25,Q25:AE25)),0)</f>
        <v>1</v>
      </c>
      <c r="E25" s="7">
        <f>IF(O25&gt;0,RANK(O25,(N25:P25,Q25:AE25)),0)</f>
        <v>2</v>
      </c>
      <c r="F25" s="7">
        <f t="shared" si="1"/>
        <v>0</v>
      </c>
      <c r="G25" s="1">
        <f t="shared" si="2"/>
        <v>864</v>
      </c>
      <c r="H25" s="2">
        <f t="shared" si="3"/>
        <v>0.17888198757763976</v>
      </c>
      <c r="I25" s="8"/>
      <c r="J25" s="2">
        <f t="shared" si="4"/>
        <v>0.56956521739130439</v>
      </c>
      <c r="K25" s="2">
        <f t="shared" si="5"/>
        <v>0.3906832298136646</v>
      </c>
      <c r="L25" s="2">
        <f t="shared" si="6"/>
        <v>0</v>
      </c>
      <c r="M25" s="2">
        <f t="shared" si="7"/>
        <v>3.9751552795031009E-2</v>
      </c>
      <c r="N25" s="59">
        <f t="shared" si="9"/>
        <v>2751</v>
      </c>
      <c r="O25" s="59">
        <v>1887</v>
      </c>
      <c r="P25" s="59"/>
      <c r="Q25" s="58">
        <v>61</v>
      </c>
      <c r="R25" s="59"/>
      <c r="S25" s="59"/>
      <c r="T25" s="59"/>
      <c r="U25" s="59"/>
      <c r="V25" s="58"/>
      <c r="W25" s="58"/>
      <c r="X25" s="59"/>
      <c r="Y25" s="58"/>
      <c r="Z25" s="59">
        <v>131</v>
      </c>
      <c r="AA25" s="59"/>
      <c r="AB25" s="59"/>
      <c r="AC25" s="59"/>
      <c r="AD25" s="58"/>
      <c r="AE25" s="58"/>
      <c r="AG25" t="str">
        <f t="shared" si="10"/>
        <v>Canton</v>
      </c>
      <c r="AH25" t="s">
        <v>1979</v>
      </c>
      <c r="AI25" s="9">
        <v>5</v>
      </c>
      <c r="AK25" s="97">
        <v>9</v>
      </c>
      <c r="AL25" s="99">
        <v>3</v>
      </c>
      <c r="AM25" s="99">
        <v>30</v>
      </c>
      <c r="AN25" s="103">
        <v>12270</v>
      </c>
      <c r="AO25" s="103">
        <f t="shared" si="11"/>
        <v>9003</v>
      </c>
      <c r="AP25" t="s">
        <v>202</v>
      </c>
      <c r="AQ25" s="107">
        <f t="shared" si="8"/>
        <v>912270</v>
      </c>
      <c r="AU25">
        <v>25.04</v>
      </c>
      <c r="AV25">
        <v>0.47</v>
      </c>
      <c r="AW25">
        <v>24.57</v>
      </c>
      <c r="AX25" s="2"/>
      <c r="AZ25" s="1">
        <v>1087</v>
      </c>
      <c r="BA25" s="1">
        <v>1664</v>
      </c>
    </row>
    <row r="26" spans="1:53" hidden="1" outlineLevel="1">
      <c r="A26" t="s">
        <v>905</v>
      </c>
      <c r="B26" s="9" t="s">
        <v>212</v>
      </c>
      <c r="C26" s="1">
        <f t="shared" si="0"/>
        <v>998</v>
      </c>
      <c r="D26" s="7">
        <f>IF(N26&gt;0, RANK(N26,(N26:P26,Q26:AE26)),0)</f>
        <v>1</v>
      </c>
      <c r="E26" s="7">
        <f>IF(O26&gt;0,RANK(O26,(N26:P26,Q26:AE26)),0)</f>
        <v>2</v>
      </c>
      <c r="F26" s="7">
        <f t="shared" si="1"/>
        <v>0</v>
      </c>
      <c r="G26" s="1">
        <f t="shared" si="2"/>
        <v>146</v>
      </c>
      <c r="H26" s="2">
        <f t="shared" si="3"/>
        <v>0.14629258517034069</v>
      </c>
      <c r="I26" s="8"/>
      <c r="J26" s="2">
        <f t="shared" si="4"/>
        <v>0.55711422845691383</v>
      </c>
      <c r="K26" s="2">
        <f t="shared" si="5"/>
        <v>0.41082164328657317</v>
      </c>
      <c r="L26" s="2">
        <f t="shared" si="6"/>
        <v>0</v>
      </c>
      <c r="M26" s="2">
        <f t="shared" si="7"/>
        <v>3.2064128256513003E-2</v>
      </c>
      <c r="N26" s="59">
        <f t="shared" si="9"/>
        <v>556</v>
      </c>
      <c r="O26" s="59">
        <v>410</v>
      </c>
      <c r="P26" s="59"/>
      <c r="Q26" s="58">
        <v>10</v>
      </c>
      <c r="R26" s="59"/>
      <c r="S26" s="59"/>
      <c r="T26" s="59"/>
      <c r="U26" s="59"/>
      <c r="V26" s="58"/>
      <c r="W26" s="58"/>
      <c r="X26" s="59"/>
      <c r="Y26" s="58"/>
      <c r="Z26" s="59">
        <v>22</v>
      </c>
      <c r="AA26" s="59"/>
      <c r="AB26" s="59"/>
      <c r="AC26" s="59"/>
      <c r="AD26" s="58"/>
      <c r="AE26" s="58"/>
      <c r="AG26" t="str">
        <f t="shared" si="10"/>
        <v>Chaplin</v>
      </c>
      <c r="AH26" t="s">
        <v>1373</v>
      </c>
      <c r="AI26" s="9">
        <v>2</v>
      </c>
      <c r="AK26" s="97">
        <v>9</v>
      </c>
      <c r="AL26" s="99">
        <v>15</v>
      </c>
      <c r="AM26" s="99">
        <v>20</v>
      </c>
      <c r="AN26" s="103">
        <v>13810</v>
      </c>
      <c r="AO26" s="103">
        <f t="shared" si="11"/>
        <v>9015</v>
      </c>
      <c r="AP26" t="s">
        <v>202</v>
      </c>
      <c r="AQ26" s="107">
        <f t="shared" si="8"/>
        <v>913810</v>
      </c>
      <c r="AU26">
        <v>19.559999999999999</v>
      </c>
      <c r="AV26">
        <v>0.13</v>
      </c>
      <c r="AW26">
        <v>19.43</v>
      </c>
      <c r="AX26" s="2"/>
      <c r="AZ26" s="1">
        <v>220</v>
      </c>
      <c r="BA26" s="1">
        <v>336</v>
      </c>
    </row>
    <row r="27" spans="1:53" hidden="1" outlineLevel="1">
      <c r="A27" t="s">
        <v>499</v>
      </c>
      <c r="B27" s="9" t="s">
        <v>212</v>
      </c>
      <c r="C27" s="1">
        <f t="shared" si="0"/>
        <v>13748</v>
      </c>
      <c r="D27" s="7">
        <f>IF(N27&gt;0, RANK(N27,(N27:P27,Q27:AE27)),0)</f>
        <v>1</v>
      </c>
      <c r="E27" s="7">
        <f>IF(O27&gt;0,RANK(O27,(N27:P27,Q27:AE27)),0)</f>
        <v>2</v>
      </c>
      <c r="F27" s="7">
        <f t="shared" si="1"/>
        <v>0</v>
      </c>
      <c r="G27" s="1">
        <f t="shared" si="2"/>
        <v>1723</v>
      </c>
      <c r="H27" s="2">
        <f t="shared" si="3"/>
        <v>0.12532732033750363</v>
      </c>
      <c r="I27" s="8"/>
      <c r="J27" s="2">
        <f t="shared" si="4"/>
        <v>0.54837067209775969</v>
      </c>
      <c r="K27" s="2">
        <f t="shared" si="5"/>
        <v>0.42304335176025604</v>
      </c>
      <c r="L27" s="2">
        <f t="shared" si="6"/>
        <v>0</v>
      </c>
      <c r="M27" s="2">
        <f t="shared" si="7"/>
        <v>2.8585976141984271E-2</v>
      </c>
      <c r="N27" s="59">
        <f t="shared" si="9"/>
        <v>7539</v>
      </c>
      <c r="O27" s="59">
        <v>5816</v>
      </c>
      <c r="P27" s="59"/>
      <c r="Q27" s="58">
        <v>64</v>
      </c>
      <c r="R27" s="59"/>
      <c r="S27" s="59"/>
      <c r="T27" s="59"/>
      <c r="U27" s="59"/>
      <c r="V27" s="58"/>
      <c r="W27" s="58"/>
      <c r="X27" s="59"/>
      <c r="Y27" s="58"/>
      <c r="Z27" s="59">
        <v>329</v>
      </c>
      <c r="AA27" s="59"/>
      <c r="AB27" s="59"/>
      <c r="AC27" s="59"/>
      <c r="AD27" s="58"/>
      <c r="AE27" s="58"/>
      <c r="AG27" t="str">
        <f t="shared" si="10"/>
        <v>Cheshire</v>
      </c>
      <c r="AH27" t="s">
        <v>726</v>
      </c>
      <c r="AI27" s="9">
        <v>5</v>
      </c>
      <c r="AK27" s="97">
        <v>9</v>
      </c>
      <c r="AL27" s="99">
        <v>9</v>
      </c>
      <c r="AM27" s="99">
        <v>25</v>
      </c>
      <c r="AN27" s="103">
        <v>14160</v>
      </c>
      <c r="AO27" s="103">
        <f t="shared" si="11"/>
        <v>9009</v>
      </c>
      <c r="AP27" t="s">
        <v>202</v>
      </c>
      <c r="AQ27" s="107">
        <f t="shared" si="8"/>
        <v>914160</v>
      </c>
      <c r="AU27">
        <v>33.409999999999997</v>
      </c>
      <c r="AV27">
        <v>0.5</v>
      </c>
      <c r="AW27">
        <v>32.909999999999997</v>
      </c>
      <c r="AX27" s="2"/>
      <c r="AZ27" s="1">
        <v>3103</v>
      </c>
      <c r="BA27" s="1">
        <v>4436</v>
      </c>
    </row>
    <row r="28" spans="1:53" hidden="1" outlineLevel="1">
      <c r="A28" t="s">
        <v>1097</v>
      </c>
      <c r="B28" s="9" t="s">
        <v>212</v>
      </c>
      <c r="C28" s="1">
        <f t="shared" si="0"/>
        <v>1963</v>
      </c>
      <c r="D28" s="7">
        <f>IF(N28&gt;0, RANK(N28,(N28:P28,Q28:AE28)),0)</f>
        <v>1</v>
      </c>
      <c r="E28" s="7">
        <f>IF(O28&gt;0,RANK(O28,(N28:P28,Q28:AE28)),0)</f>
        <v>2</v>
      </c>
      <c r="F28" s="7">
        <f t="shared" si="1"/>
        <v>0</v>
      </c>
      <c r="G28" s="1">
        <f t="shared" si="2"/>
        <v>491</v>
      </c>
      <c r="H28" s="2">
        <f t="shared" si="3"/>
        <v>0.25012735608762099</v>
      </c>
      <c r="I28" s="8"/>
      <c r="J28" s="2">
        <f t="shared" si="4"/>
        <v>0.61130922058074377</v>
      </c>
      <c r="K28" s="2">
        <f t="shared" si="5"/>
        <v>0.36118186449312278</v>
      </c>
      <c r="L28" s="2">
        <f t="shared" si="6"/>
        <v>0</v>
      </c>
      <c r="M28" s="2">
        <f t="shared" si="7"/>
        <v>2.7508914926133443E-2</v>
      </c>
      <c r="N28" s="59">
        <f t="shared" si="9"/>
        <v>1200</v>
      </c>
      <c r="O28" s="59">
        <v>709</v>
      </c>
      <c r="P28" s="59"/>
      <c r="Q28" s="58">
        <v>20</v>
      </c>
      <c r="R28" s="59"/>
      <c r="S28" s="59"/>
      <c r="T28" s="59"/>
      <c r="U28" s="59"/>
      <c r="V28" s="58"/>
      <c r="W28" s="58"/>
      <c r="X28" s="59"/>
      <c r="Y28" s="58"/>
      <c r="Z28" s="59">
        <v>34</v>
      </c>
      <c r="AA28" s="59"/>
      <c r="AB28" s="59"/>
      <c r="AC28" s="59"/>
      <c r="AD28" s="58"/>
      <c r="AE28" s="58"/>
      <c r="AG28" t="str">
        <f t="shared" si="10"/>
        <v>Chester</v>
      </c>
      <c r="AH28" t="s">
        <v>699</v>
      </c>
      <c r="AI28" s="9">
        <v>2</v>
      </c>
      <c r="AK28" s="97">
        <v>9</v>
      </c>
      <c r="AL28" s="99">
        <v>7</v>
      </c>
      <c r="AM28" s="99">
        <v>5</v>
      </c>
      <c r="AN28" s="103">
        <v>14300</v>
      </c>
      <c r="AO28" s="103">
        <f t="shared" si="11"/>
        <v>9007</v>
      </c>
      <c r="AP28" t="s">
        <v>202</v>
      </c>
      <c r="AQ28" s="107">
        <f t="shared" si="8"/>
        <v>914300</v>
      </c>
      <c r="AU28">
        <v>16.829999999999998</v>
      </c>
      <c r="AV28">
        <v>0.8</v>
      </c>
      <c r="AW28">
        <v>16.03</v>
      </c>
      <c r="AX28" s="2"/>
      <c r="AZ28" s="1">
        <v>413</v>
      </c>
      <c r="BA28" s="1">
        <v>787</v>
      </c>
    </row>
    <row r="29" spans="1:53" hidden="1" outlineLevel="1">
      <c r="A29" t="s">
        <v>466</v>
      </c>
      <c r="B29" s="9" t="s">
        <v>212</v>
      </c>
      <c r="C29" s="1">
        <f t="shared" si="0"/>
        <v>6455</v>
      </c>
      <c r="D29" s="7">
        <f>IF(N29&gt;0, RANK(N29,(N29:P29,Q29:AE29)),0)</f>
        <v>1</v>
      </c>
      <c r="E29" s="7">
        <f>IF(O29&gt;0,RANK(O29,(N29:P29,Q29:AE29)),0)</f>
        <v>2</v>
      </c>
      <c r="F29" s="7">
        <f t="shared" si="1"/>
        <v>0</v>
      </c>
      <c r="G29" s="1">
        <f t="shared" si="2"/>
        <v>1001</v>
      </c>
      <c r="H29" s="2">
        <f t="shared" si="3"/>
        <v>0.15507358636715723</v>
      </c>
      <c r="I29" s="8"/>
      <c r="J29" s="2">
        <f t="shared" si="4"/>
        <v>0.56498838109992255</v>
      </c>
      <c r="K29" s="2">
        <f t="shared" si="5"/>
        <v>0.40991479473276532</v>
      </c>
      <c r="L29" s="2">
        <f t="shared" si="6"/>
        <v>0</v>
      </c>
      <c r="M29" s="2">
        <f t="shared" si="7"/>
        <v>2.5096824167312126E-2</v>
      </c>
      <c r="N29" s="59">
        <f t="shared" si="9"/>
        <v>3647</v>
      </c>
      <c r="O29" s="59">
        <v>2646</v>
      </c>
      <c r="P29" s="59"/>
      <c r="Q29" s="58">
        <v>42</v>
      </c>
      <c r="R29" s="59"/>
      <c r="S29" s="59"/>
      <c r="T29" s="59"/>
      <c r="U29" s="59"/>
      <c r="V29" s="58"/>
      <c r="W29" s="58"/>
      <c r="X29" s="59"/>
      <c r="Y29" s="58"/>
      <c r="Z29" s="59">
        <v>120</v>
      </c>
      <c r="AA29" s="59"/>
      <c r="AB29" s="59"/>
      <c r="AC29" s="59"/>
      <c r="AD29" s="58"/>
      <c r="AE29" s="58"/>
      <c r="AG29" t="str">
        <f t="shared" si="10"/>
        <v>Clinton</v>
      </c>
      <c r="AH29" t="s">
        <v>699</v>
      </c>
      <c r="AI29" s="9">
        <v>2</v>
      </c>
      <c r="AK29" s="97">
        <v>9</v>
      </c>
      <c r="AL29" s="99">
        <v>7</v>
      </c>
      <c r="AM29" s="99">
        <v>10</v>
      </c>
      <c r="AN29" s="103">
        <v>15350</v>
      </c>
      <c r="AO29" s="103">
        <f t="shared" si="11"/>
        <v>9007</v>
      </c>
      <c r="AP29" t="s">
        <v>202</v>
      </c>
      <c r="AQ29" s="107">
        <f t="shared" si="8"/>
        <v>915350</v>
      </c>
      <c r="AU29">
        <v>19.04</v>
      </c>
      <c r="AV29">
        <v>2.76</v>
      </c>
      <c r="AW29">
        <v>16.28</v>
      </c>
      <c r="AX29" s="2"/>
      <c r="AZ29" s="1">
        <v>1445</v>
      </c>
      <c r="BA29" s="1">
        <v>2202</v>
      </c>
    </row>
    <row r="30" spans="1:53" hidden="1" outlineLevel="1">
      <c r="A30" t="s">
        <v>1046</v>
      </c>
      <c r="B30" s="9" t="s">
        <v>212</v>
      </c>
      <c r="C30" s="1">
        <f t="shared" si="0"/>
        <v>6066</v>
      </c>
      <c r="D30" s="7">
        <f>IF(N30&gt;0, RANK(N30,(N30:P30,Q30:AE30)),0)</f>
        <v>1</v>
      </c>
      <c r="E30" s="7">
        <f>IF(O30&gt;0,RANK(O30,(N30:P30,Q30:AE30)),0)</f>
        <v>2</v>
      </c>
      <c r="F30" s="7">
        <f t="shared" si="1"/>
        <v>0</v>
      </c>
      <c r="G30" s="1">
        <f t="shared" si="2"/>
        <v>1590</v>
      </c>
      <c r="H30" s="2">
        <f t="shared" si="3"/>
        <v>0.26211671612265086</v>
      </c>
      <c r="I30" s="8"/>
      <c r="J30" s="2">
        <f t="shared" si="4"/>
        <v>0.61473788328387735</v>
      </c>
      <c r="K30" s="2">
        <f t="shared" si="5"/>
        <v>0.35262116716122649</v>
      </c>
      <c r="L30" s="2">
        <f t="shared" si="6"/>
        <v>0</v>
      </c>
      <c r="M30" s="2">
        <f t="shared" si="7"/>
        <v>3.2640949554896159E-2</v>
      </c>
      <c r="N30" s="59">
        <f t="shared" si="9"/>
        <v>3729</v>
      </c>
      <c r="O30" s="59">
        <v>2139</v>
      </c>
      <c r="P30" s="59"/>
      <c r="Q30" s="58">
        <v>39</v>
      </c>
      <c r="R30" s="59"/>
      <c r="S30" s="59"/>
      <c r="T30" s="59"/>
      <c r="U30" s="59"/>
      <c r="V30" s="58"/>
      <c r="W30" s="58"/>
      <c r="X30" s="59"/>
      <c r="Y30" s="58"/>
      <c r="Z30" s="59">
        <v>159</v>
      </c>
      <c r="AA30" s="59"/>
      <c r="AB30" s="59"/>
      <c r="AC30" s="59"/>
      <c r="AD30" s="58"/>
      <c r="AE30" s="58"/>
      <c r="AG30" t="str">
        <f t="shared" si="10"/>
        <v>Colchester</v>
      </c>
      <c r="AH30" t="s">
        <v>1697</v>
      </c>
      <c r="AI30" s="9">
        <v>2</v>
      </c>
      <c r="AK30" s="97">
        <v>9</v>
      </c>
      <c r="AL30" s="99">
        <v>11</v>
      </c>
      <c r="AM30" s="99">
        <v>10</v>
      </c>
      <c r="AN30" s="103">
        <v>15910</v>
      </c>
      <c r="AO30" s="103">
        <f t="shared" si="11"/>
        <v>9011</v>
      </c>
      <c r="AP30" t="s">
        <v>202</v>
      </c>
      <c r="AQ30" s="107">
        <f t="shared" si="8"/>
        <v>915910</v>
      </c>
      <c r="AU30">
        <v>49.8</v>
      </c>
      <c r="AV30">
        <v>0.74</v>
      </c>
      <c r="AW30">
        <v>49.06</v>
      </c>
      <c r="AX30" s="2"/>
      <c r="AZ30" s="1">
        <v>1467</v>
      </c>
      <c r="BA30" s="1">
        <v>2262</v>
      </c>
    </row>
    <row r="31" spans="1:53" hidden="1" outlineLevel="1">
      <c r="A31" t="s">
        <v>1737</v>
      </c>
      <c r="B31" s="9" t="s">
        <v>212</v>
      </c>
      <c r="C31" s="1">
        <f t="shared" si="0"/>
        <v>800</v>
      </c>
      <c r="D31" s="7">
        <f>IF(N31&gt;0, RANK(N31,(N31:P31,Q31:AE31)),0)</f>
        <v>1</v>
      </c>
      <c r="E31" s="7">
        <f>IF(O31&gt;0,RANK(O31,(N31:P31,Q31:AE31)),0)</f>
        <v>2</v>
      </c>
      <c r="F31" s="7">
        <f t="shared" si="1"/>
        <v>0</v>
      </c>
      <c r="G31" s="1">
        <f t="shared" si="2"/>
        <v>146</v>
      </c>
      <c r="H31" s="2">
        <f t="shared" si="3"/>
        <v>0.1825</v>
      </c>
      <c r="I31" s="8"/>
      <c r="J31" s="2">
        <f t="shared" si="4"/>
        <v>0.56999999999999995</v>
      </c>
      <c r="K31" s="2">
        <f t="shared" si="5"/>
        <v>0.38750000000000001</v>
      </c>
      <c r="L31" s="2">
        <f t="shared" si="6"/>
        <v>0</v>
      </c>
      <c r="M31" s="2">
        <f t="shared" si="7"/>
        <v>4.2500000000000038E-2</v>
      </c>
      <c r="N31" s="59">
        <f t="shared" si="9"/>
        <v>456</v>
      </c>
      <c r="O31" s="59">
        <v>310</v>
      </c>
      <c r="P31" s="59"/>
      <c r="Q31" s="58">
        <v>8</v>
      </c>
      <c r="R31" s="59"/>
      <c r="S31" s="59"/>
      <c r="T31" s="59"/>
      <c r="U31" s="59"/>
      <c r="V31" s="58"/>
      <c r="W31" s="58"/>
      <c r="X31" s="59"/>
      <c r="Y31" s="58"/>
      <c r="Z31" s="59">
        <v>26</v>
      </c>
      <c r="AA31" s="59"/>
      <c r="AB31" s="59"/>
      <c r="AC31" s="59"/>
      <c r="AD31" s="58"/>
      <c r="AE31" s="58"/>
      <c r="AG31" t="str">
        <f t="shared" si="10"/>
        <v>Colebrook</v>
      </c>
      <c r="AH31" t="s">
        <v>1200</v>
      </c>
      <c r="AI31" s="9">
        <v>1</v>
      </c>
      <c r="AK31" s="97">
        <v>9</v>
      </c>
      <c r="AL31" s="99">
        <v>5</v>
      </c>
      <c r="AM31" s="99">
        <v>25</v>
      </c>
      <c r="AN31" s="103">
        <v>16050</v>
      </c>
      <c r="AO31" s="103">
        <f t="shared" si="11"/>
        <v>9005</v>
      </c>
      <c r="AP31" t="s">
        <v>202</v>
      </c>
      <c r="AQ31" s="107">
        <f t="shared" si="8"/>
        <v>916050</v>
      </c>
      <c r="AU31">
        <v>32.92</v>
      </c>
      <c r="AV31">
        <v>1.45</v>
      </c>
      <c r="AW31">
        <v>31.47</v>
      </c>
      <c r="AX31" s="2"/>
      <c r="AZ31" s="1">
        <v>188</v>
      </c>
      <c r="BA31" s="1">
        <v>268</v>
      </c>
    </row>
    <row r="32" spans="1:53" hidden="1" outlineLevel="1">
      <c r="A32" t="s">
        <v>803</v>
      </c>
      <c r="B32" s="9" t="s">
        <v>212</v>
      </c>
      <c r="C32" s="1">
        <f t="shared" si="0"/>
        <v>2720</v>
      </c>
      <c r="D32" s="7">
        <f>IF(N32&gt;0, RANK(N32,(N32:P32,Q32:AE32)),0)</f>
        <v>1</v>
      </c>
      <c r="E32" s="7">
        <f>IF(O32&gt;0,RANK(O32,(N32:P32,Q32:AE32)),0)</f>
        <v>2</v>
      </c>
      <c r="F32" s="7">
        <f t="shared" si="1"/>
        <v>0</v>
      </c>
      <c r="G32" s="1">
        <f t="shared" si="2"/>
        <v>514</v>
      </c>
      <c r="H32" s="2">
        <f t="shared" si="3"/>
        <v>0.18897058823529411</v>
      </c>
      <c r="I32" s="8"/>
      <c r="J32" s="2">
        <f t="shared" si="4"/>
        <v>0.5819852941176471</v>
      </c>
      <c r="K32" s="2">
        <f t="shared" si="5"/>
        <v>0.39301470588235293</v>
      </c>
      <c r="L32" s="2">
        <f t="shared" si="6"/>
        <v>0</v>
      </c>
      <c r="M32" s="2">
        <f t="shared" si="7"/>
        <v>2.4999999999999967E-2</v>
      </c>
      <c r="N32" s="59">
        <f t="shared" si="9"/>
        <v>1583</v>
      </c>
      <c r="O32" s="59">
        <v>1069</v>
      </c>
      <c r="P32" s="59"/>
      <c r="Q32" s="58">
        <v>21</v>
      </c>
      <c r="R32" s="59"/>
      <c r="S32" s="59"/>
      <c r="T32" s="59"/>
      <c r="U32" s="59"/>
      <c r="V32" s="58"/>
      <c r="W32" s="58"/>
      <c r="X32" s="59"/>
      <c r="Y32" s="58"/>
      <c r="Z32" s="59">
        <v>47</v>
      </c>
      <c r="AA32" s="59"/>
      <c r="AB32" s="59"/>
      <c r="AC32" s="59"/>
      <c r="AD32" s="58"/>
      <c r="AE32" s="58"/>
      <c r="AG32" t="str">
        <f t="shared" si="10"/>
        <v>Columbia</v>
      </c>
      <c r="AH32" t="s">
        <v>1698</v>
      </c>
      <c r="AI32" s="9">
        <v>2</v>
      </c>
      <c r="AK32" s="97">
        <v>9</v>
      </c>
      <c r="AL32" s="99">
        <v>13</v>
      </c>
      <c r="AM32" s="99">
        <v>15</v>
      </c>
      <c r="AN32" s="103">
        <v>16400</v>
      </c>
      <c r="AO32" s="103">
        <f t="shared" si="11"/>
        <v>9013</v>
      </c>
      <c r="AP32" t="s">
        <v>202</v>
      </c>
      <c r="AQ32" s="107">
        <f t="shared" si="8"/>
        <v>916400</v>
      </c>
      <c r="AU32">
        <v>21.97</v>
      </c>
      <c r="AV32">
        <v>0.61</v>
      </c>
      <c r="AW32">
        <v>21.36</v>
      </c>
      <c r="AX32" s="2"/>
      <c r="AZ32" s="1">
        <v>532</v>
      </c>
      <c r="BA32" s="1">
        <v>1051</v>
      </c>
    </row>
    <row r="33" spans="1:53" hidden="1" outlineLevel="1">
      <c r="A33" t="s">
        <v>443</v>
      </c>
      <c r="B33" s="9" t="s">
        <v>212</v>
      </c>
      <c r="C33" s="1">
        <f t="shared" si="0"/>
        <v>845</v>
      </c>
      <c r="D33" s="7">
        <f>IF(N33&gt;0, RANK(N33,(N33:P33,Q33:AE33)),0)</f>
        <v>1</v>
      </c>
      <c r="E33" s="7">
        <f>IF(O33&gt;0,RANK(O33,(N33:P33,Q33:AE33)),0)</f>
        <v>2</v>
      </c>
      <c r="F33" s="7">
        <f t="shared" si="1"/>
        <v>0</v>
      </c>
      <c r="G33" s="1">
        <f t="shared" si="2"/>
        <v>193</v>
      </c>
      <c r="H33" s="2">
        <f t="shared" si="3"/>
        <v>0.22840236686390533</v>
      </c>
      <c r="I33" s="8"/>
      <c r="J33" s="2">
        <f t="shared" si="4"/>
        <v>0.6</v>
      </c>
      <c r="K33" s="2">
        <f t="shared" si="5"/>
        <v>0.37159763313609467</v>
      </c>
      <c r="L33" s="2">
        <f t="shared" si="6"/>
        <v>0</v>
      </c>
      <c r="M33" s="2">
        <f t="shared" si="7"/>
        <v>2.8402366863905348E-2</v>
      </c>
      <c r="N33" s="59">
        <f t="shared" si="9"/>
        <v>507</v>
      </c>
      <c r="O33" s="59">
        <v>314</v>
      </c>
      <c r="P33" s="59"/>
      <c r="Q33" s="58">
        <v>9</v>
      </c>
      <c r="R33" s="59"/>
      <c r="S33" s="59"/>
      <c r="T33" s="59"/>
      <c r="U33" s="59"/>
      <c r="V33" s="58"/>
      <c r="W33" s="58"/>
      <c r="X33" s="59"/>
      <c r="Y33" s="58"/>
      <c r="Z33" s="59">
        <v>15</v>
      </c>
      <c r="AA33" s="59"/>
      <c r="AB33" s="59"/>
      <c r="AC33" s="59"/>
      <c r="AD33" s="58"/>
      <c r="AE33" s="58"/>
      <c r="AG33" t="str">
        <f t="shared" si="10"/>
        <v>Cornwall</v>
      </c>
      <c r="AH33" t="s">
        <v>1200</v>
      </c>
      <c r="AI33" s="9">
        <v>5</v>
      </c>
      <c r="AK33" s="97">
        <v>9</v>
      </c>
      <c r="AL33" s="99">
        <v>5</v>
      </c>
      <c r="AM33" s="99">
        <v>30</v>
      </c>
      <c r="AN33" s="103">
        <v>17240</v>
      </c>
      <c r="AO33" s="103">
        <f t="shared" si="11"/>
        <v>9005</v>
      </c>
      <c r="AP33" t="s">
        <v>202</v>
      </c>
      <c r="AQ33" s="107">
        <f t="shared" si="8"/>
        <v>917240</v>
      </c>
      <c r="AU33">
        <v>46.27</v>
      </c>
      <c r="AV33">
        <v>0.25</v>
      </c>
      <c r="AW33">
        <v>46.01</v>
      </c>
      <c r="AX33" s="2"/>
      <c r="AZ33" s="1">
        <v>154</v>
      </c>
      <c r="BA33" s="1">
        <v>353</v>
      </c>
    </row>
    <row r="34" spans="1:53" hidden="1" outlineLevel="1">
      <c r="A34" t="s">
        <v>378</v>
      </c>
      <c r="B34" s="9" t="s">
        <v>212</v>
      </c>
      <c r="C34" s="1">
        <f t="shared" si="0"/>
        <v>5268</v>
      </c>
      <c r="D34" s="7">
        <f>IF(N34&gt;0, RANK(N34,(N34:P34,Q34:AE34)),0)</f>
        <v>1</v>
      </c>
      <c r="E34" s="7">
        <f>IF(O34&gt;0,RANK(O34,(N34:P34,Q34:AE34)),0)</f>
        <v>2</v>
      </c>
      <c r="F34" s="7">
        <f t="shared" si="1"/>
        <v>0</v>
      </c>
      <c r="G34" s="1">
        <f t="shared" si="2"/>
        <v>1260</v>
      </c>
      <c r="H34" s="2">
        <f t="shared" si="3"/>
        <v>0.23917995444191345</v>
      </c>
      <c r="I34" s="8"/>
      <c r="J34" s="2">
        <f t="shared" si="4"/>
        <v>0.60250569476082005</v>
      </c>
      <c r="K34" s="2">
        <f t="shared" si="5"/>
        <v>0.36332574031890663</v>
      </c>
      <c r="L34" s="2">
        <f t="shared" si="6"/>
        <v>0</v>
      </c>
      <c r="M34" s="2">
        <f t="shared" si="7"/>
        <v>3.4168564920273314E-2</v>
      </c>
      <c r="N34" s="59">
        <f t="shared" si="9"/>
        <v>3174</v>
      </c>
      <c r="O34" s="59">
        <v>1914</v>
      </c>
      <c r="P34" s="59"/>
      <c r="Q34" s="58">
        <v>58</v>
      </c>
      <c r="R34" s="59"/>
      <c r="S34" s="59"/>
      <c r="T34" s="59"/>
      <c r="U34" s="59"/>
      <c r="V34" s="58"/>
      <c r="W34" s="58"/>
      <c r="X34" s="59"/>
      <c r="Y34" s="58"/>
      <c r="Z34" s="59">
        <v>122</v>
      </c>
      <c r="AA34" s="59"/>
      <c r="AB34" s="59"/>
      <c r="AC34" s="59"/>
      <c r="AD34" s="58"/>
      <c r="AE34" s="58"/>
      <c r="AG34" t="str">
        <f t="shared" si="10"/>
        <v>Coventry</v>
      </c>
      <c r="AH34" t="s">
        <v>1698</v>
      </c>
      <c r="AI34" s="9">
        <v>2</v>
      </c>
      <c r="AK34" s="97">
        <v>9</v>
      </c>
      <c r="AL34" s="99">
        <v>13</v>
      </c>
      <c r="AM34" s="99">
        <v>20</v>
      </c>
      <c r="AN34" s="103">
        <v>17800</v>
      </c>
      <c r="AO34" s="103">
        <f t="shared" si="11"/>
        <v>9013</v>
      </c>
      <c r="AP34" t="s">
        <v>202</v>
      </c>
      <c r="AQ34" s="107">
        <f t="shared" si="8"/>
        <v>917800</v>
      </c>
      <c r="AU34">
        <v>38.36</v>
      </c>
      <c r="AV34">
        <v>0.64</v>
      </c>
      <c r="AW34">
        <v>37.72</v>
      </c>
      <c r="AX34" s="2"/>
      <c r="AZ34" s="1">
        <v>1187</v>
      </c>
      <c r="BA34" s="1">
        <v>1987</v>
      </c>
    </row>
    <row r="35" spans="1:53" hidden="1" outlineLevel="1">
      <c r="A35" t="s">
        <v>904</v>
      </c>
      <c r="B35" s="9" t="s">
        <v>212</v>
      </c>
      <c r="C35" s="1">
        <f t="shared" ref="C35:C66" si="12">SUM(N35:AE35)</f>
        <v>6897</v>
      </c>
      <c r="D35" s="7">
        <f>IF(N35&gt;0, RANK(N35,(N35:P35,Q35:AE35)),0)</f>
        <v>1</v>
      </c>
      <c r="E35" s="7">
        <f>IF(O35&gt;0,RANK(O35,(N35:P35,Q35:AE35)),0)</f>
        <v>2</v>
      </c>
      <c r="F35" s="7">
        <f t="shared" ref="F35:F66" si="13">IF(P35&gt;0,RANK(P35,(N35:AE35)),0)</f>
        <v>0</v>
      </c>
      <c r="G35" s="1">
        <f t="shared" si="2"/>
        <v>1727</v>
      </c>
      <c r="H35" s="2">
        <f t="shared" si="3"/>
        <v>0.25039872408293462</v>
      </c>
      <c r="I35" s="8"/>
      <c r="J35" s="2">
        <f t="shared" ref="J35:J66" si="14">IF(C35=0,"-",N35/C35)</f>
        <v>0.60896041757285779</v>
      </c>
      <c r="K35" s="2">
        <f t="shared" ref="K35:K66" si="15">IF(C35=0,"-",O35/C35)</f>
        <v>0.35856169348992317</v>
      </c>
      <c r="L35" s="2">
        <f t="shared" ref="L35:L66" si="16">IF(C35=0,"-",P35/C35)</f>
        <v>0</v>
      </c>
      <c r="M35" s="2">
        <f t="shared" ref="M35:M66" si="17">IF(C35=0,"-",(1-J35-K35-L35))</f>
        <v>3.2477888937219035E-2</v>
      </c>
      <c r="N35" s="59">
        <f t="shared" si="9"/>
        <v>4200</v>
      </c>
      <c r="O35" s="59">
        <v>2473</v>
      </c>
      <c r="P35" s="59"/>
      <c r="Q35" s="58">
        <v>57</v>
      </c>
      <c r="R35" s="59"/>
      <c r="S35" s="59"/>
      <c r="T35" s="59"/>
      <c r="U35" s="59"/>
      <c r="V35" s="58"/>
      <c r="W35" s="58"/>
      <c r="X35" s="59"/>
      <c r="Y35" s="58"/>
      <c r="Z35" s="59">
        <v>167</v>
      </c>
      <c r="AA35" s="59"/>
      <c r="AB35" s="59"/>
      <c r="AC35" s="59"/>
      <c r="AD35" s="58"/>
      <c r="AE35" s="58"/>
      <c r="AG35" t="str">
        <f t="shared" si="10"/>
        <v>Cromwell</v>
      </c>
      <c r="AH35" t="s">
        <v>699</v>
      </c>
      <c r="AI35" s="9">
        <v>1</v>
      </c>
      <c r="AK35" s="97">
        <v>9</v>
      </c>
      <c r="AL35" s="99">
        <v>7</v>
      </c>
      <c r="AM35" s="99">
        <v>15</v>
      </c>
      <c r="AN35" s="103">
        <v>18080</v>
      </c>
      <c r="AO35" s="103">
        <f t="shared" si="11"/>
        <v>9007</v>
      </c>
      <c r="AP35" t="s">
        <v>202</v>
      </c>
      <c r="AQ35" s="107">
        <f t="shared" ref="AQ35:AQ66" si="18">AK35*100000+AN35</f>
        <v>918080</v>
      </c>
      <c r="AU35">
        <v>12.91</v>
      </c>
      <c r="AV35">
        <v>0.52</v>
      </c>
      <c r="AW35">
        <v>12.39</v>
      </c>
      <c r="AX35" s="2"/>
      <c r="AZ35" s="1">
        <v>1653</v>
      </c>
      <c r="BA35" s="1">
        <v>2547</v>
      </c>
    </row>
    <row r="36" spans="1:53" hidden="1" outlineLevel="1">
      <c r="A36" t="s">
        <v>1231</v>
      </c>
      <c r="B36" s="9" t="s">
        <v>212</v>
      </c>
      <c r="C36" s="1">
        <f t="shared" si="12"/>
        <v>23150</v>
      </c>
      <c r="D36" s="7">
        <f>IF(N36&gt;0, RANK(N36,(N36:P36,Q36:AE36)),0)</f>
        <v>1</v>
      </c>
      <c r="E36" s="7">
        <f>IF(O36&gt;0,RANK(O36,(N36:P36,Q36:AE36)),0)</f>
        <v>2</v>
      </c>
      <c r="F36" s="7">
        <f t="shared" si="13"/>
        <v>0</v>
      </c>
      <c r="G36" s="1">
        <f t="shared" si="2"/>
        <v>4149</v>
      </c>
      <c r="H36" s="2">
        <f t="shared" si="3"/>
        <v>0.17922246220302376</v>
      </c>
      <c r="I36" s="8"/>
      <c r="J36" s="2">
        <f t="shared" si="14"/>
        <v>0.57334773218142554</v>
      </c>
      <c r="K36" s="2">
        <f t="shared" si="15"/>
        <v>0.39412526997840175</v>
      </c>
      <c r="L36" s="2">
        <f t="shared" si="16"/>
        <v>0</v>
      </c>
      <c r="M36" s="2">
        <f t="shared" si="17"/>
        <v>3.2526997840172711E-2</v>
      </c>
      <c r="N36" s="59">
        <f t="shared" si="9"/>
        <v>13273</v>
      </c>
      <c r="O36" s="59">
        <v>9124</v>
      </c>
      <c r="P36" s="59"/>
      <c r="Q36" s="58">
        <v>133</v>
      </c>
      <c r="R36" s="59"/>
      <c r="S36" s="59"/>
      <c r="T36" s="59"/>
      <c r="U36" s="59"/>
      <c r="V36" s="58"/>
      <c r="W36" s="58"/>
      <c r="X36" s="59"/>
      <c r="Y36" s="58"/>
      <c r="Z36" s="59">
        <v>620</v>
      </c>
      <c r="AA36" s="59"/>
      <c r="AB36" s="59"/>
      <c r="AC36" s="59"/>
      <c r="AD36" s="58"/>
      <c r="AE36" s="58"/>
      <c r="AG36" t="str">
        <f t="shared" si="10"/>
        <v>Danbury</v>
      </c>
      <c r="AH36" t="s">
        <v>2251</v>
      </c>
      <c r="AI36" s="9">
        <v>5</v>
      </c>
      <c r="AK36" s="97">
        <v>9</v>
      </c>
      <c r="AL36" s="99">
        <v>1</v>
      </c>
      <c r="AM36" s="99">
        <v>20</v>
      </c>
      <c r="AN36" s="103">
        <v>18500</v>
      </c>
      <c r="AO36" s="103">
        <f t="shared" si="11"/>
        <v>9001</v>
      </c>
      <c r="AP36" t="s">
        <v>202</v>
      </c>
      <c r="AQ36" s="107">
        <f t="shared" si="18"/>
        <v>918500</v>
      </c>
      <c r="AU36">
        <v>44.3</v>
      </c>
      <c r="AV36">
        <v>2.19</v>
      </c>
      <c r="AW36">
        <v>42.11</v>
      </c>
      <c r="AX36" s="2"/>
      <c r="AZ36" s="1">
        <v>5323</v>
      </c>
      <c r="BA36" s="1">
        <v>7950</v>
      </c>
    </row>
    <row r="37" spans="1:53" hidden="1" outlineLevel="1">
      <c r="A37" t="s">
        <v>1661</v>
      </c>
      <c r="B37" s="9" t="s">
        <v>212</v>
      </c>
      <c r="C37" s="1">
        <f t="shared" si="12"/>
        <v>10348</v>
      </c>
      <c r="D37" s="7">
        <f>IF(N37&gt;0, RANK(N37,(N37:P37,Q37:AE37)),0)</f>
        <v>2</v>
      </c>
      <c r="E37" s="7">
        <f>IF(O37&gt;0,RANK(O37,(N37:P37,Q37:AE37)),0)</f>
        <v>1</v>
      </c>
      <c r="F37" s="7">
        <f t="shared" si="13"/>
        <v>0</v>
      </c>
      <c r="G37" s="1">
        <f t="shared" si="2"/>
        <v>2201</v>
      </c>
      <c r="H37" s="2">
        <f t="shared" si="3"/>
        <v>0.21269810591418631</v>
      </c>
      <c r="I37" s="8"/>
      <c r="J37" s="2">
        <f t="shared" si="14"/>
        <v>0.38722458446076535</v>
      </c>
      <c r="K37" s="2">
        <f t="shared" si="15"/>
        <v>0.59992269037495172</v>
      </c>
      <c r="L37" s="2">
        <f t="shared" si="16"/>
        <v>0</v>
      </c>
      <c r="M37" s="2">
        <f t="shared" si="17"/>
        <v>1.285272516428293E-2</v>
      </c>
      <c r="N37" s="59">
        <f t="shared" si="9"/>
        <v>4007</v>
      </c>
      <c r="O37" s="59">
        <v>6208</v>
      </c>
      <c r="P37" s="59"/>
      <c r="Q37" s="58">
        <v>56</v>
      </c>
      <c r="R37" s="59"/>
      <c r="S37" s="59"/>
      <c r="T37" s="59"/>
      <c r="U37" s="59"/>
      <c r="V37" s="58"/>
      <c r="W37" s="58"/>
      <c r="X37" s="59"/>
      <c r="Y37" s="58"/>
      <c r="Z37" s="59">
        <v>77</v>
      </c>
      <c r="AA37" s="59"/>
      <c r="AB37" s="59"/>
      <c r="AC37" s="59"/>
      <c r="AD37" s="58"/>
      <c r="AE37" s="58"/>
      <c r="AG37" t="str">
        <f t="shared" si="10"/>
        <v>Darien</v>
      </c>
      <c r="AH37" t="s">
        <v>2251</v>
      </c>
      <c r="AI37" s="9">
        <v>4</v>
      </c>
      <c r="AK37" s="97">
        <v>9</v>
      </c>
      <c r="AL37" s="99">
        <v>1</v>
      </c>
      <c r="AM37" s="99">
        <v>25</v>
      </c>
      <c r="AN37" s="103">
        <v>18850</v>
      </c>
      <c r="AO37" s="103">
        <f t="shared" si="11"/>
        <v>9001</v>
      </c>
      <c r="AP37" t="s">
        <v>202</v>
      </c>
      <c r="AQ37" s="107">
        <f t="shared" si="18"/>
        <v>918850</v>
      </c>
      <c r="AU37">
        <v>23.44</v>
      </c>
      <c r="AV37">
        <v>10.59</v>
      </c>
      <c r="AW37">
        <v>12.86</v>
      </c>
      <c r="AX37" s="2"/>
      <c r="AZ37" s="1">
        <v>1574</v>
      </c>
      <c r="BA37" s="1">
        <v>2433</v>
      </c>
    </row>
    <row r="38" spans="1:53" hidden="1" outlineLevel="1">
      <c r="A38" t="s">
        <v>570</v>
      </c>
      <c r="B38" s="9" t="s">
        <v>212</v>
      </c>
      <c r="C38" s="1">
        <f t="shared" si="12"/>
        <v>2315</v>
      </c>
      <c r="D38" s="7">
        <f>IF(N38&gt;0, RANK(N38,(N38:P38,Q38:AE38)),0)</f>
        <v>1</v>
      </c>
      <c r="E38" s="7">
        <f>IF(O38&gt;0,RANK(O38,(N38:P38,Q38:AE38)),0)</f>
        <v>2</v>
      </c>
      <c r="F38" s="7">
        <f t="shared" si="13"/>
        <v>0</v>
      </c>
      <c r="G38" s="1">
        <f t="shared" si="2"/>
        <v>463</v>
      </c>
      <c r="H38" s="2">
        <f t="shared" si="3"/>
        <v>0.2</v>
      </c>
      <c r="I38" s="8"/>
      <c r="J38" s="2">
        <f t="shared" si="14"/>
        <v>0.58704103671706265</v>
      </c>
      <c r="K38" s="2">
        <f t="shared" si="15"/>
        <v>0.38704103671706264</v>
      </c>
      <c r="L38" s="2">
        <f t="shared" si="16"/>
        <v>0</v>
      </c>
      <c r="M38" s="2">
        <f t="shared" si="17"/>
        <v>2.5917926565874716E-2</v>
      </c>
      <c r="N38" s="59">
        <f t="shared" si="9"/>
        <v>1359</v>
      </c>
      <c r="O38" s="59">
        <v>896</v>
      </c>
      <c r="P38" s="59"/>
      <c r="Q38" s="58">
        <v>11</v>
      </c>
      <c r="R38" s="59"/>
      <c r="S38" s="59"/>
      <c r="T38" s="59"/>
      <c r="U38" s="59"/>
      <c r="V38" s="58"/>
      <c r="W38" s="58"/>
      <c r="X38" s="59"/>
      <c r="Y38" s="58"/>
      <c r="Z38" s="59">
        <v>49</v>
      </c>
      <c r="AA38" s="59"/>
      <c r="AB38" s="59"/>
      <c r="AC38" s="59"/>
      <c r="AD38" s="58"/>
      <c r="AE38" s="58"/>
      <c r="AG38" t="str">
        <f t="shared" si="10"/>
        <v>Deep River</v>
      </c>
      <c r="AH38" t="s">
        <v>699</v>
      </c>
      <c r="AI38" s="9">
        <v>2</v>
      </c>
      <c r="AK38" s="97">
        <v>9</v>
      </c>
      <c r="AL38" s="99">
        <v>7</v>
      </c>
      <c r="AM38" s="99">
        <v>20</v>
      </c>
      <c r="AN38" s="103">
        <v>19130</v>
      </c>
      <c r="AO38" s="103">
        <f t="shared" si="11"/>
        <v>9007</v>
      </c>
      <c r="AP38" t="s">
        <v>202</v>
      </c>
      <c r="AQ38" s="107">
        <f t="shared" si="18"/>
        <v>919130</v>
      </c>
      <c r="AU38">
        <v>14.17</v>
      </c>
      <c r="AV38">
        <v>0.61</v>
      </c>
      <c r="AW38">
        <v>13.55</v>
      </c>
      <c r="AX38" s="2"/>
      <c r="AZ38" s="1">
        <v>535</v>
      </c>
      <c r="BA38" s="1">
        <v>824</v>
      </c>
    </row>
    <row r="39" spans="1:53" hidden="1" outlineLevel="1">
      <c r="A39" t="s">
        <v>1222</v>
      </c>
      <c r="B39" s="9" t="s">
        <v>212</v>
      </c>
      <c r="C39" s="1">
        <f t="shared" si="12"/>
        <v>5216</v>
      </c>
      <c r="D39" s="7">
        <f>IF(N39&gt;0, RANK(N39,(N39:P39,Q39:AE39)),0)</f>
        <v>1</v>
      </c>
      <c r="E39" s="7">
        <f>IF(O39&gt;0,RANK(O39,(N39:P39,Q39:AE39)),0)</f>
        <v>2</v>
      </c>
      <c r="F39" s="7">
        <f t="shared" si="13"/>
        <v>0</v>
      </c>
      <c r="G39" s="1">
        <f t="shared" si="2"/>
        <v>1383</v>
      </c>
      <c r="H39" s="2">
        <f t="shared" si="3"/>
        <v>0.26514570552147237</v>
      </c>
      <c r="I39" s="8"/>
      <c r="J39" s="2">
        <f t="shared" si="14"/>
        <v>0.61234662576687116</v>
      </c>
      <c r="K39" s="2">
        <f t="shared" si="15"/>
        <v>0.34720092024539878</v>
      </c>
      <c r="L39" s="2">
        <f t="shared" si="16"/>
        <v>0</v>
      </c>
      <c r="M39" s="2">
        <f t="shared" si="17"/>
        <v>4.0452453987730064E-2</v>
      </c>
      <c r="N39" s="59">
        <f t="shared" si="9"/>
        <v>3194</v>
      </c>
      <c r="O39" s="59">
        <v>1811</v>
      </c>
      <c r="P39" s="59"/>
      <c r="Q39" s="58">
        <v>64</v>
      </c>
      <c r="R39" s="59"/>
      <c r="S39" s="59"/>
      <c r="T39" s="59"/>
      <c r="U39" s="59"/>
      <c r="V39" s="58"/>
      <c r="W39" s="58"/>
      <c r="X39" s="59"/>
      <c r="Y39" s="58"/>
      <c r="Z39" s="59">
        <v>147</v>
      </c>
      <c r="AA39" s="59"/>
      <c r="AB39" s="59"/>
      <c r="AC39" s="59"/>
      <c r="AD39" s="58"/>
      <c r="AE39" s="58"/>
      <c r="AG39" t="str">
        <f t="shared" si="10"/>
        <v>Derby</v>
      </c>
      <c r="AH39" t="s">
        <v>726</v>
      </c>
      <c r="AI39" s="9">
        <v>3</v>
      </c>
      <c r="AK39" s="97">
        <v>9</v>
      </c>
      <c r="AL39" s="99">
        <v>9</v>
      </c>
      <c r="AM39" s="99">
        <v>30</v>
      </c>
      <c r="AN39" s="103">
        <v>19550</v>
      </c>
      <c r="AO39" s="103">
        <f t="shared" si="11"/>
        <v>9009</v>
      </c>
      <c r="AP39" t="s">
        <v>202</v>
      </c>
      <c r="AQ39" s="107">
        <f t="shared" si="18"/>
        <v>919550</v>
      </c>
      <c r="AU39">
        <v>5.38</v>
      </c>
      <c r="AV39">
        <v>0.4</v>
      </c>
      <c r="AW39">
        <v>4.9800000000000004</v>
      </c>
      <c r="AX39" s="2"/>
      <c r="AZ39" s="1">
        <v>1276</v>
      </c>
      <c r="BA39" s="1">
        <v>1918</v>
      </c>
    </row>
    <row r="40" spans="1:53" hidden="1" outlineLevel="1">
      <c r="A40" t="s">
        <v>580</v>
      </c>
      <c r="B40" s="9" t="s">
        <v>212</v>
      </c>
      <c r="C40" s="1">
        <f t="shared" si="12"/>
        <v>3293</v>
      </c>
      <c r="D40" s="7">
        <f>IF(N40&gt;0, RANK(N40,(N40:P40,Q40:AE40)),0)</f>
        <v>1</v>
      </c>
      <c r="E40" s="7">
        <f>IF(O40&gt;0,RANK(O40,(N40:P40,Q40:AE40)),0)</f>
        <v>2</v>
      </c>
      <c r="F40" s="7">
        <f t="shared" si="13"/>
        <v>0</v>
      </c>
      <c r="G40" s="1">
        <f t="shared" si="2"/>
        <v>670</v>
      </c>
      <c r="H40" s="2">
        <f t="shared" si="3"/>
        <v>0.20346188885514729</v>
      </c>
      <c r="I40" s="8"/>
      <c r="J40" s="2">
        <f t="shared" si="14"/>
        <v>0.5879137564530823</v>
      </c>
      <c r="K40" s="2">
        <f t="shared" si="15"/>
        <v>0.38445186759793504</v>
      </c>
      <c r="L40" s="2">
        <f t="shared" si="16"/>
        <v>0</v>
      </c>
      <c r="M40" s="2">
        <f t="shared" si="17"/>
        <v>2.7634375948982659E-2</v>
      </c>
      <c r="N40" s="59">
        <f t="shared" si="9"/>
        <v>1936</v>
      </c>
      <c r="O40" s="59">
        <v>1266</v>
      </c>
      <c r="P40" s="59"/>
      <c r="Q40" s="58">
        <v>24</v>
      </c>
      <c r="R40" s="59"/>
      <c r="S40" s="59"/>
      <c r="T40" s="59"/>
      <c r="U40" s="59"/>
      <c r="V40" s="58"/>
      <c r="W40" s="58"/>
      <c r="X40" s="59"/>
      <c r="Y40" s="58"/>
      <c r="Z40" s="59">
        <v>67</v>
      </c>
      <c r="AA40" s="59"/>
      <c r="AB40" s="59"/>
      <c r="AC40" s="59"/>
      <c r="AD40" s="58"/>
      <c r="AE40" s="58"/>
      <c r="AG40" t="str">
        <f t="shared" si="10"/>
        <v>Durham</v>
      </c>
      <c r="AH40" t="s">
        <v>699</v>
      </c>
      <c r="AI40" s="9">
        <v>0</v>
      </c>
      <c r="AK40" s="97">
        <v>9</v>
      </c>
      <c r="AL40" s="99">
        <v>7</v>
      </c>
      <c r="AM40" s="99">
        <v>25</v>
      </c>
      <c r="AN40" s="103">
        <v>20810</v>
      </c>
      <c r="AO40" s="103">
        <f t="shared" si="11"/>
        <v>9007</v>
      </c>
      <c r="AP40" t="s">
        <v>202</v>
      </c>
      <c r="AQ40" s="107">
        <f t="shared" si="18"/>
        <v>920810</v>
      </c>
      <c r="AU40">
        <v>23.76</v>
      </c>
      <c r="AV40">
        <v>0.16</v>
      </c>
      <c r="AW40">
        <v>23.6</v>
      </c>
      <c r="AX40" s="2"/>
      <c r="AZ40" s="1">
        <v>723</v>
      </c>
      <c r="BA40" s="1">
        <v>1213</v>
      </c>
    </row>
    <row r="41" spans="1:53" hidden="1" outlineLevel="1">
      <c r="A41" t="s">
        <v>917</v>
      </c>
      <c r="B41" s="9" t="s">
        <v>212</v>
      </c>
      <c r="C41" s="1">
        <f t="shared" si="12"/>
        <v>2451</v>
      </c>
      <c r="D41" s="7">
        <f>IF(N41&gt;0, RANK(N41,(N41:P41,Q41:AE41)),0)</f>
        <v>1</v>
      </c>
      <c r="E41" s="7">
        <f>IF(O41&gt;0,RANK(O41,(N41:P41,Q41:AE41)),0)</f>
        <v>2</v>
      </c>
      <c r="F41" s="7">
        <f t="shared" si="13"/>
        <v>0</v>
      </c>
      <c r="G41" s="1">
        <f t="shared" si="2"/>
        <v>304</v>
      </c>
      <c r="H41" s="2">
        <f t="shared" si="3"/>
        <v>0.12403100775193798</v>
      </c>
      <c r="I41" s="8"/>
      <c r="J41" s="2">
        <f t="shared" si="14"/>
        <v>0.54222766217870255</v>
      </c>
      <c r="K41" s="2">
        <f t="shared" si="15"/>
        <v>0.41819665442676457</v>
      </c>
      <c r="L41" s="2">
        <f t="shared" si="16"/>
        <v>0</v>
      </c>
      <c r="M41" s="2">
        <f t="shared" si="17"/>
        <v>3.9575683394532879E-2</v>
      </c>
      <c r="N41" s="59">
        <f t="shared" si="9"/>
        <v>1329</v>
      </c>
      <c r="O41" s="59">
        <v>1025</v>
      </c>
      <c r="P41" s="59"/>
      <c r="Q41" s="58">
        <v>20</v>
      </c>
      <c r="R41" s="59"/>
      <c r="S41" s="59"/>
      <c r="T41" s="59"/>
      <c r="U41" s="59"/>
      <c r="V41" s="58"/>
      <c r="W41" s="58"/>
      <c r="X41" s="59"/>
      <c r="Y41" s="58"/>
      <c r="Z41" s="59">
        <v>77</v>
      </c>
      <c r="AA41" s="59"/>
      <c r="AB41" s="59"/>
      <c r="AC41" s="59"/>
      <c r="AD41" s="58"/>
      <c r="AE41" s="58"/>
      <c r="AG41" t="str">
        <f t="shared" si="10"/>
        <v>East Granby</v>
      </c>
      <c r="AH41" t="s">
        <v>1979</v>
      </c>
      <c r="AI41" s="9">
        <v>1</v>
      </c>
      <c r="AK41" s="97">
        <v>9</v>
      </c>
      <c r="AL41" s="99">
        <v>3</v>
      </c>
      <c r="AM41" s="99">
        <v>35</v>
      </c>
      <c r="AN41" s="103">
        <v>22070</v>
      </c>
      <c r="AO41" s="103">
        <f t="shared" si="11"/>
        <v>9003</v>
      </c>
      <c r="AP41" t="s">
        <v>202</v>
      </c>
      <c r="AQ41" s="107">
        <f t="shared" si="18"/>
        <v>922070</v>
      </c>
      <c r="AU41">
        <v>17.559999999999999</v>
      </c>
      <c r="AV41">
        <v>0.08</v>
      </c>
      <c r="AW41">
        <v>17.48</v>
      </c>
      <c r="AX41" s="2"/>
      <c r="AZ41" s="1">
        <v>542</v>
      </c>
      <c r="BA41" s="1">
        <v>787</v>
      </c>
    </row>
    <row r="42" spans="1:53" hidden="1" outlineLevel="1">
      <c r="A42" t="s">
        <v>1431</v>
      </c>
      <c r="B42" s="9" t="s">
        <v>212</v>
      </c>
      <c r="C42" s="1">
        <f t="shared" si="12"/>
        <v>3806</v>
      </c>
      <c r="D42" s="7">
        <f>IF(N42&gt;0, RANK(N42,(N42:P42,Q42:AE42)),0)</f>
        <v>1</v>
      </c>
      <c r="E42" s="7">
        <f>IF(O42&gt;0,RANK(O42,(N42:P42,Q42:AE42)),0)</f>
        <v>2</v>
      </c>
      <c r="F42" s="7">
        <f t="shared" si="13"/>
        <v>0</v>
      </c>
      <c r="G42" s="1">
        <f t="shared" si="2"/>
        <v>1202</v>
      </c>
      <c r="H42" s="2">
        <f t="shared" si="3"/>
        <v>0.31581713084603258</v>
      </c>
      <c r="I42" s="8"/>
      <c r="J42" s="2">
        <f t="shared" si="14"/>
        <v>0.64214398318444565</v>
      </c>
      <c r="K42" s="2">
        <f t="shared" si="15"/>
        <v>0.32632685233841302</v>
      </c>
      <c r="L42" s="2">
        <f t="shared" si="16"/>
        <v>0</v>
      </c>
      <c r="M42" s="2">
        <f t="shared" si="17"/>
        <v>3.1529164477141325E-2</v>
      </c>
      <c r="N42" s="59">
        <f t="shared" si="9"/>
        <v>2444</v>
      </c>
      <c r="O42" s="59">
        <v>1242</v>
      </c>
      <c r="P42" s="59"/>
      <c r="Q42" s="58">
        <v>31</v>
      </c>
      <c r="R42" s="59"/>
      <c r="S42" s="59"/>
      <c r="T42" s="59"/>
      <c r="U42" s="59"/>
      <c r="V42" s="58"/>
      <c r="W42" s="58"/>
      <c r="X42" s="59"/>
      <c r="Y42" s="58"/>
      <c r="Z42" s="59">
        <v>89</v>
      </c>
      <c r="AA42" s="59"/>
      <c r="AB42" s="59"/>
      <c r="AC42" s="59"/>
      <c r="AD42" s="58"/>
      <c r="AE42" s="58"/>
      <c r="AG42" t="str">
        <f t="shared" si="10"/>
        <v>East Haddam</v>
      </c>
      <c r="AH42" t="s">
        <v>699</v>
      </c>
      <c r="AI42" s="9">
        <v>2</v>
      </c>
      <c r="AK42" s="97">
        <v>9</v>
      </c>
      <c r="AL42" s="99">
        <v>7</v>
      </c>
      <c r="AM42" s="99">
        <v>30</v>
      </c>
      <c r="AN42" s="103">
        <v>22280</v>
      </c>
      <c r="AO42" s="103">
        <f t="shared" si="11"/>
        <v>9007</v>
      </c>
      <c r="AP42" t="s">
        <v>202</v>
      </c>
      <c r="AQ42" s="107">
        <f t="shared" si="18"/>
        <v>922280</v>
      </c>
      <c r="AU42">
        <v>56.57</v>
      </c>
      <c r="AV42">
        <v>2.2400000000000002</v>
      </c>
      <c r="AW42">
        <v>54.33</v>
      </c>
      <c r="AX42" s="2"/>
      <c r="AZ42" s="1">
        <v>991</v>
      </c>
      <c r="BA42" s="1">
        <v>1453</v>
      </c>
    </row>
    <row r="43" spans="1:53" hidden="1" outlineLevel="1">
      <c r="A43" t="s">
        <v>608</v>
      </c>
      <c r="B43" s="9" t="s">
        <v>212</v>
      </c>
      <c r="C43" s="1">
        <f t="shared" si="12"/>
        <v>5404</v>
      </c>
      <c r="D43" s="7">
        <f>IF(N43&gt;0, RANK(N43,(N43:P43,Q43:AE43)),0)</f>
        <v>1</v>
      </c>
      <c r="E43" s="7">
        <f>IF(O43&gt;0,RANK(O43,(N43:P43,Q43:AE43)),0)</f>
        <v>2</v>
      </c>
      <c r="F43" s="7">
        <f t="shared" si="13"/>
        <v>0</v>
      </c>
      <c r="G43" s="1">
        <f t="shared" si="2"/>
        <v>1151</v>
      </c>
      <c r="H43" s="2">
        <f t="shared" si="3"/>
        <v>0.21299037749814953</v>
      </c>
      <c r="I43" s="8"/>
      <c r="J43" s="2">
        <f t="shared" si="14"/>
        <v>0.59178386380458914</v>
      </c>
      <c r="K43" s="2">
        <f t="shared" si="15"/>
        <v>0.37879348630643966</v>
      </c>
      <c r="L43" s="2">
        <f t="shared" si="16"/>
        <v>0</v>
      </c>
      <c r="M43" s="2">
        <f t="shared" si="17"/>
        <v>2.9422649888971197E-2</v>
      </c>
      <c r="N43" s="59">
        <f t="shared" si="9"/>
        <v>3198</v>
      </c>
      <c r="O43" s="59">
        <v>2047</v>
      </c>
      <c r="P43" s="59"/>
      <c r="Q43" s="58">
        <v>19</v>
      </c>
      <c r="R43" s="59"/>
      <c r="S43" s="59"/>
      <c r="T43" s="59"/>
      <c r="U43" s="59"/>
      <c r="V43" s="58"/>
      <c r="W43" s="58"/>
      <c r="X43" s="59"/>
      <c r="Y43" s="58"/>
      <c r="Z43" s="59">
        <v>140</v>
      </c>
      <c r="AA43" s="59"/>
      <c r="AB43" s="59"/>
      <c r="AC43" s="59"/>
      <c r="AD43" s="58"/>
      <c r="AE43" s="58"/>
      <c r="AG43" t="str">
        <f t="shared" si="10"/>
        <v>East Hampton</v>
      </c>
      <c r="AH43" t="s">
        <v>699</v>
      </c>
      <c r="AI43" s="9">
        <v>2</v>
      </c>
      <c r="AK43" s="97">
        <v>9</v>
      </c>
      <c r="AL43" s="99">
        <v>7</v>
      </c>
      <c r="AM43" s="99">
        <v>35</v>
      </c>
      <c r="AN43" s="103">
        <v>22490</v>
      </c>
      <c r="AO43" s="103">
        <f t="shared" si="11"/>
        <v>9007</v>
      </c>
      <c r="AP43" t="s">
        <v>202</v>
      </c>
      <c r="AQ43" s="107">
        <f t="shared" si="18"/>
        <v>922490</v>
      </c>
      <c r="AU43">
        <v>36.840000000000003</v>
      </c>
      <c r="AV43">
        <v>1.24</v>
      </c>
      <c r="AW43">
        <v>35.590000000000003</v>
      </c>
      <c r="AX43" s="2"/>
      <c r="AZ43" s="1">
        <v>1258</v>
      </c>
      <c r="BA43" s="1">
        <v>1940</v>
      </c>
    </row>
    <row r="44" spans="1:53" hidden="1" outlineLevel="1">
      <c r="A44" t="s">
        <v>862</v>
      </c>
      <c r="B44" s="9" t="s">
        <v>212</v>
      </c>
      <c r="C44" s="1">
        <f t="shared" si="12"/>
        <v>21913</v>
      </c>
      <c r="D44" s="7">
        <f>IF(N44&gt;0, RANK(N44,(N44:P44,Q44:AE44)),0)</f>
        <v>1</v>
      </c>
      <c r="E44" s="7">
        <f>IF(O44&gt;0,RANK(O44,(N44:P44,Q44:AE44)),0)</f>
        <v>2</v>
      </c>
      <c r="F44" s="7">
        <f t="shared" si="13"/>
        <v>0</v>
      </c>
      <c r="G44" s="1">
        <f t="shared" si="2"/>
        <v>7755</v>
      </c>
      <c r="H44" s="2">
        <f t="shared" si="3"/>
        <v>0.35389951170538037</v>
      </c>
      <c r="I44" s="8"/>
      <c r="J44" s="2">
        <f t="shared" si="14"/>
        <v>0.6586957513804591</v>
      </c>
      <c r="K44" s="2">
        <f t="shared" si="15"/>
        <v>0.30479623967507874</v>
      </c>
      <c r="L44" s="2">
        <f t="shared" si="16"/>
        <v>0</v>
      </c>
      <c r="M44" s="2">
        <f t="shared" si="17"/>
        <v>3.6508008944462156E-2</v>
      </c>
      <c r="N44" s="59">
        <f t="shared" si="9"/>
        <v>14434</v>
      </c>
      <c r="O44" s="59">
        <v>6679</v>
      </c>
      <c r="P44" s="59"/>
      <c r="Q44" s="58">
        <v>173</v>
      </c>
      <c r="R44" s="59"/>
      <c r="S44" s="59"/>
      <c r="T44" s="59"/>
      <c r="U44" s="59"/>
      <c r="V44" s="58"/>
      <c r="W44" s="58"/>
      <c r="X44" s="59"/>
      <c r="Y44" s="58"/>
      <c r="Z44" s="59">
        <v>627</v>
      </c>
      <c r="AA44" s="59"/>
      <c r="AB44" s="59"/>
      <c r="AC44" s="59"/>
      <c r="AD44" s="58"/>
      <c r="AE44" s="58"/>
      <c r="AG44" t="str">
        <f t="shared" si="10"/>
        <v>East Hartford</v>
      </c>
      <c r="AH44" t="s">
        <v>1979</v>
      </c>
      <c r="AI44" s="9">
        <v>1</v>
      </c>
      <c r="AK44" s="97">
        <v>9</v>
      </c>
      <c r="AL44" s="99">
        <v>3</v>
      </c>
      <c r="AM44" s="99">
        <v>40</v>
      </c>
      <c r="AN44" s="103">
        <v>22630</v>
      </c>
      <c r="AO44" s="103">
        <f t="shared" si="11"/>
        <v>9003</v>
      </c>
      <c r="AP44" t="s">
        <v>202</v>
      </c>
      <c r="AQ44" s="107">
        <f t="shared" si="18"/>
        <v>922630</v>
      </c>
      <c r="AU44">
        <v>18.78</v>
      </c>
      <c r="AV44">
        <v>0.76</v>
      </c>
      <c r="AW44">
        <v>18.02</v>
      </c>
      <c r="AX44" s="2"/>
      <c r="AZ44" s="1">
        <v>4745</v>
      </c>
      <c r="BA44" s="1">
        <v>9689</v>
      </c>
    </row>
    <row r="45" spans="1:53" hidden="1" outlineLevel="1">
      <c r="A45" t="s">
        <v>381</v>
      </c>
      <c r="B45" s="9" t="s">
        <v>212</v>
      </c>
      <c r="C45" s="1">
        <f t="shared" si="12"/>
        <v>11973</v>
      </c>
      <c r="D45" s="7">
        <f>IF(N45&gt;0, RANK(N45,(N45:P45,Q45:AE45)),0)</f>
        <v>1</v>
      </c>
      <c r="E45" s="7">
        <f>IF(O45&gt;0,RANK(O45,(N45:P45,Q45:AE45)),0)</f>
        <v>2</v>
      </c>
      <c r="F45" s="7">
        <f t="shared" si="13"/>
        <v>0</v>
      </c>
      <c r="G45" s="1">
        <f t="shared" si="2"/>
        <v>3317</v>
      </c>
      <c r="H45" s="2">
        <f t="shared" si="3"/>
        <v>0.27704000668170048</v>
      </c>
      <c r="I45" s="8"/>
      <c r="J45" s="2">
        <f t="shared" si="14"/>
        <v>0.62640942119769483</v>
      </c>
      <c r="K45" s="2">
        <f t="shared" si="15"/>
        <v>0.34936941451599435</v>
      </c>
      <c r="L45" s="2">
        <f t="shared" si="16"/>
        <v>0</v>
      </c>
      <c r="M45" s="2">
        <f t="shared" si="17"/>
        <v>2.4221164286310826E-2</v>
      </c>
      <c r="N45" s="59">
        <f t="shared" si="9"/>
        <v>7500</v>
      </c>
      <c r="O45" s="59">
        <v>4183</v>
      </c>
      <c r="P45" s="59"/>
      <c r="Q45" s="58">
        <v>77</v>
      </c>
      <c r="R45" s="59"/>
      <c r="S45" s="59"/>
      <c r="T45" s="59"/>
      <c r="U45" s="59"/>
      <c r="V45" s="58"/>
      <c r="W45" s="58"/>
      <c r="X45" s="59"/>
      <c r="Y45" s="58"/>
      <c r="Z45" s="59">
        <v>213</v>
      </c>
      <c r="AA45" s="59"/>
      <c r="AB45" s="59"/>
      <c r="AC45" s="59"/>
      <c r="AD45" s="58"/>
      <c r="AE45" s="58"/>
      <c r="AG45" t="str">
        <f t="shared" si="10"/>
        <v>East Haven</v>
      </c>
      <c r="AH45" t="s">
        <v>726</v>
      </c>
      <c r="AI45" s="9">
        <v>3</v>
      </c>
      <c r="AK45" s="97">
        <v>9</v>
      </c>
      <c r="AL45" s="99">
        <v>9</v>
      </c>
      <c r="AM45" s="99">
        <v>35</v>
      </c>
      <c r="AN45" s="103">
        <v>22910</v>
      </c>
      <c r="AO45" s="103">
        <f t="shared" si="11"/>
        <v>9009</v>
      </c>
      <c r="AP45" t="s">
        <v>202</v>
      </c>
      <c r="AQ45" s="107">
        <f t="shared" si="18"/>
        <v>922910</v>
      </c>
      <c r="AU45">
        <v>13.42</v>
      </c>
      <c r="AV45">
        <v>1.1499999999999999</v>
      </c>
      <c r="AW45">
        <v>12.26</v>
      </c>
      <c r="AX45" s="2"/>
      <c r="AZ45" s="1">
        <v>2442</v>
      </c>
      <c r="BA45" s="1">
        <v>5058</v>
      </c>
    </row>
    <row r="46" spans="1:53" hidden="1" outlineLevel="1">
      <c r="A46" t="s">
        <v>861</v>
      </c>
      <c r="B46" s="9" t="s">
        <v>212</v>
      </c>
      <c r="C46" s="1">
        <f t="shared" si="12"/>
        <v>7857</v>
      </c>
      <c r="D46" s="7">
        <f>IF(N46&gt;0, RANK(N46,(N46:P46,Q46:AE46)),0)</f>
        <v>1</v>
      </c>
      <c r="E46" s="7">
        <f>IF(O46&gt;0,RANK(O46,(N46:P46,Q46:AE46)),0)</f>
        <v>2</v>
      </c>
      <c r="F46" s="7">
        <f t="shared" si="13"/>
        <v>0</v>
      </c>
      <c r="G46" s="1">
        <f t="shared" si="2"/>
        <v>1416</v>
      </c>
      <c r="H46" s="2">
        <f t="shared" si="3"/>
        <v>0.18022145857197402</v>
      </c>
      <c r="I46" s="8"/>
      <c r="J46" s="2">
        <f t="shared" si="14"/>
        <v>0.57922871324933178</v>
      </c>
      <c r="K46" s="2">
        <f t="shared" si="15"/>
        <v>0.39900725467735776</v>
      </c>
      <c r="L46" s="2">
        <f t="shared" si="16"/>
        <v>0</v>
      </c>
      <c r="M46" s="2">
        <f t="shared" si="17"/>
        <v>2.1764032073310458E-2</v>
      </c>
      <c r="N46" s="59">
        <f t="shared" si="9"/>
        <v>4551</v>
      </c>
      <c r="O46" s="59">
        <v>3135</v>
      </c>
      <c r="P46" s="59"/>
      <c r="Q46" s="58">
        <v>58</v>
      </c>
      <c r="R46" s="59"/>
      <c r="S46" s="59"/>
      <c r="T46" s="59"/>
      <c r="U46" s="59"/>
      <c r="V46" s="58"/>
      <c r="W46" s="58"/>
      <c r="X46" s="59"/>
      <c r="Y46" s="58"/>
      <c r="Z46" s="59">
        <v>113</v>
      </c>
      <c r="AA46" s="59"/>
      <c r="AB46" s="59"/>
      <c r="AC46" s="59"/>
      <c r="AD46" s="58"/>
      <c r="AE46" s="58"/>
      <c r="AG46" t="str">
        <f t="shared" si="10"/>
        <v>East Lyme</v>
      </c>
      <c r="AH46" t="s">
        <v>1697</v>
      </c>
      <c r="AI46" s="9">
        <v>2</v>
      </c>
      <c r="AK46" s="97">
        <v>9</v>
      </c>
      <c r="AL46" s="99">
        <v>11</v>
      </c>
      <c r="AM46" s="99">
        <v>15</v>
      </c>
      <c r="AN46" s="103">
        <v>23400</v>
      </c>
      <c r="AO46" s="103">
        <f t="shared" si="11"/>
        <v>9011</v>
      </c>
      <c r="AP46" t="s">
        <v>202</v>
      </c>
      <c r="AQ46" s="107">
        <f t="shared" si="18"/>
        <v>923400</v>
      </c>
      <c r="AU46">
        <v>41.97</v>
      </c>
      <c r="AV46">
        <v>7.93</v>
      </c>
      <c r="AW46">
        <v>34.03</v>
      </c>
      <c r="AX46" s="2"/>
      <c r="AZ46" s="1">
        <v>1972</v>
      </c>
      <c r="BA46" s="1">
        <v>2579</v>
      </c>
    </row>
    <row r="47" spans="1:53" hidden="1" outlineLevel="1">
      <c r="A47" t="s">
        <v>818</v>
      </c>
      <c r="B47" s="9" t="s">
        <v>212</v>
      </c>
      <c r="C47" s="1">
        <f t="shared" si="12"/>
        <v>4437</v>
      </c>
      <c r="D47" s="7">
        <f>IF(N47&gt;0, RANK(N47,(N47:P47,Q47:AE47)),0)</f>
        <v>1</v>
      </c>
      <c r="E47" s="7">
        <f>IF(O47&gt;0,RANK(O47,(N47:P47,Q47:AE47)),0)</f>
        <v>2</v>
      </c>
      <c r="F47" s="7">
        <f t="shared" si="13"/>
        <v>0</v>
      </c>
      <c r="G47" s="1">
        <f t="shared" si="2"/>
        <v>983</v>
      </c>
      <c r="H47" s="2">
        <f t="shared" si="3"/>
        <v>0.22154608970024792</v>
      </c>
      <c r="I47" s="8"/>
      <c r="J47" s="2">
        <f t="shared" si="14"/>
        <v>0.59229208924949295</v>
      </c>
      <c r="K47" s="2">
        <f t="shared" si="15"/>
        <v>0.37074599954924498</v>
      </c>
      <c r="L47" s="2">
        <f t="shared" si="16"/>
        <v>0</v>
      </c>
      <c r="M47" s="2">
        <f t="shared" si="17"/>
        <v>3.6961911201262077E-2</v>
      </c>
      <c r="N47" s="59">
        <f t="shared" si="9"/>
        <v>2628</v>
      </c>
      <c r="O47" s="59">
        <v>1645</v>
      </c>
      <c r="P47" s="59"/>
      <c r="Q47" s="58">
        <v>35</v>
      </c>
      <c r="R47" s="59"/>
      <c r="S47" s="59"/>
      <c r="T47" s="59"/>
      <c r="U47" s="59"/>
      <c r="V47" s="58"/>
      <c r="W47" s="58"/>
      <c r="X47" s="59"/>
      <c r="Y47" s="58"/>
      <c r="Z47" s="59">
        <v>129</v>
      </c>
      <c r="AA47" s="59"/>
      <c r="AB47" s="59"/>
      <c r="AC47" s="59"/>
      <c r="AD47" s="58"/>
      <c r="AE47" s="58"/>
      <c r="AG47" t="str">
        <f t="shared" si="10"/>
        <v>East Windsor</v>
      </c>
      <c r="AH47" t="s">
        <v>1979</v>
      </c>
      <c r="AI47" s="9">
        <v>1</v>
      </c>
      <c r="AK47" s="97">
        <v>9</v>
      </c>
      <c r="AL47" s="99">
        <v>3</v>
      </c>
      <c r="AM47" s="99">
        <v>45</v>
      </c>
      <c r="AN47" s="103">
        <v>24800</v>
      </c>
      <c r="AO47" s="103">
        <f t="shared" si="11"/>
        <v>9003</v>
      </c>
      <c r="AP47" t="s">
        <v>202</v>
      </c>
      <c r="AQ47" s="107">
        <f t="shared" si="18"/>
        <v>924800</v>
      </c>
      <c r="AU47">
        <v>26.82</v>
      </c>
      <c r="AV47">
        <v>0.53</v>
      </c>
      <c r="AW47">
        <v>26.29</v>
      </c>
      <c r="AX47" s="2"/>
      <c r="AZ47" s="1">
        <v>1000</v>
      </c>
      <c r="BA47" s="1">
        <v>1628</v>
      </c>
    </row>
    <row r="48" spans="1:53" hidden="1" outlineLevel="1">
      <c r="A48" t="s">
        <v>819</v>
      </c>
      <c r="B48" s="9" t="s">
        <v>212</v>
      </c>
      <c r="C48" s="1">
        <f t="shared" si="12"/>
        <v>820</v>
      </c>
      <c r="D48" s="7">
        <f>IF(N48&gt;0, RANK(N48,(N48:P48,Q48:AE48)),0)</f>
        <v>2</v>
      </c>
      <c r="E48" s="7">
        <f>IF(O48&gt;0,RANK(O48,(N48:P48,Q48:AE48)),0)</f>
        <v>1</v>
      </c>
      <c r="F48" s="7">
        <f t="shared" si="13"/>
        <v>0</v>
      </c>
      <c r="G48" s="1">
        <f t="shared" si="2"/>
        <v>79</v>
      </c>
      <c r="H48" s="2">
        <f t="shared" si="3"/>
        <v>9.6341463414634149E-2</v>
      </c>
      <c r="I48" s="8"/>
      <c r="J48" s="2">
        <f t="shared" si="14"/>
        <v>0.43902439024390244</v>
      </c>
      <c r="K48" s="2">
        <f t="shared" si="15"/>
        <v>0.53536585365853662</v>
      </c>
      <c r="L48" s="2">
        <f t="shared" si="16"/>
        <v>0</v>
      </c>
      <c r="M48" s="2">
        <f t="shared" si="17"/>
        <v>2.5609756097560998E-2</v>
      </c>
      <c r="N48" s="59">
        <f t="shared" si="9"/>
        <v>360</v>
      </c>
      <c r="O48" s="59">
        <v>439</v>
      </c>
      <c r="P48" s="59"/>
      <c r="Q48" s="58">
        <v>8</v>
      </c>
      <c r="R48" s="59"/>
      <c r="S48" s="59"/>
      <c r="T48" s="59"/>
      <c r="U48" s="59"/>
      <c r="V48" s="58"/>
      <c r="W48" s="58"/>
      <c r="X48" s="59"/>
      <c r="Y48" s="58"/>
      <c r="Z48" s="59">
        <v>13</v>
      </c>
      <c r="AA48" s="59"/>
      <c r="AB48" s="59"/>
      <c r="AC48" s="59"/>
      <c r="AD48" s="58"/>
      <c r="AE48" s="58"/>
      <c r="AG48" t="str">
        <f t="shared" si="10"/>
        <v>Eastford</v>
      </c>
      <c r="AH48" t="s">
        <v>1373</v>
      </c>
      <c r="AI48" s="9">
        <v>2</v>
      </c>
      <c r="AK48" s="97">
        <v>9</v>
      </c>
      <c r="AL48" s="99">
        <v>15</v>
      </c>
      <c r="AM48" s="99">
        <v>25</v>
      </c>
      <c r="AN48" s="103">
        <v>21860</v>
      </c>
      <c r="AO48" s="103">
        <f t="shared" si="11"/>
        <v>9015</v>
      </c>
      <c r="AP48" t="s">
        <v>202</v>
      </c>
      <c r="AQ48" s="107">
        <f t="shared" si="18"/>
        <v>921860</v>
      </c>
      <c r="AU48">
        <v>29.23</v>
      </c>
      <c r="AV48">
        <v>0.35</v>
      </c>
      <c r="AW48">
        <v>28.89</v>
      </c>
      <c r="AX48" s="2"/>
      <c r="AZ48" s="1">
        <v>121</v>
      </c>
      <c r="BA48" s="1">
        <v>239</v>
      </c>
    </row>
    <row r="49" spans="1:53" hidden="1" outlineLevel="1">
      <c r="A49" t="s">
        <v>786</v>
      </c>
      <c r="B49" s="9" t="s">
        <v>212</v>
      </c>
      <c r="C49" s="1">
        <f t="shared" si="12"/>
        <v>3751</v>
      </c>
      <c r="D49" s="7">
        <f>IF(N49&gt;0, RANK(N49,(N49:P49,Q49:AE49)),0)</f>
        <v>2</v>
      </c>
      <c r="E49" s="7">
        <f>IF(O49&gt;0,RANK(O49,(N49:P49,Q49:AE49)),0)</f>
        <v>1</v>
      </c>
      <c r="F49" s="7">
        <f t="shared" si="13"/>
        <v>0</v>
      </c>
      <c r="G49" s="1">
        <f t="shared" si="2"/>
        <v>245</v>
      </c>
      <c r="H49" s="2">
        <f t="shared" si="3"/>
        <v>6.5315915755798454E-2</v>
      </c>
      <c r="I49" s="8"/>
      <c r="J49" s="2">
        <f t="shared" si="14"/>
        <v>0.45614502799253531</v>
      </c>
      <c r="K49" s="2">
        <f t="shared" si="15"/>
        <v>0.52146094374833374</v>
      </c>
      <c r="L49" s="2">
        <f t="shared" si="16"/>
        <v>0</v>
      </c>
      <c r="M49" s="2">
        <f t="shared" si="17"/>
        <v>2.2394028259130949E-2</v>
      </c>
      <c r="N49" s="59">
        <f t="shared" si="9"/>
        <v>1711</v>
      </c>
      <c r="O49" s="59">
        <v>1956</v>
      </c>
      <c r="P49" s="59"/>
      <c r="Q49" s="58">
        <v>26</v>
      </c>
      <c r="R49" s="59"/>
      <c r="S49" s="59"/>
      <c r="T49" s="59"/>
      <c r="U49" s="59"/>
      <c r="V49" s="58"/>
      <c r="W49" s="58"/>
      <c r="X49" s="59"/>
      <c r="Y49" s="58"/>
      <c r="Z49" s="59">
        <v>58</v>
      </c>
      <c r="AA49" s="59"/>
      <c r="AB49" s="59"/>
      <c r="AC49" s="59"/>
      <c r="AD49" s="58"/>
      <c r="AE49" s="58"/>
      <c r="AG49" t="str">
        <f t="shared" si="10"/>
        <v>Easton</v>
      </c>
      <c r="AH49" t="s">
        <v>2251</v>
      </c>
      <c r="AI49" s="9">
        <v>4</v>
      </c>
      <c r="AK49" s="97">
        <v>9</v>
      </c>
      <c r="AL49" s="99">
        <v>1</v>
      </c>
      <c r="AM49" s="99">
        <v>30</v>
      </c>
      <c r="AN49" s="103">
        <v>23890</v>
      </c>
      <c r="AO49" s="103">
        <f t="shared" si="11"/>
        <v>9001</v>
      </c>
      <c r="AP49" t="s">
        <v>202</v>
      </c>
      <c r="AQ49" s="107">
        <f t="shared" si="18"/>
        <v>923890</v>
      </c>
      <c r="AU49">
        <v>28.63</v>
      </c>
      <c r="AV49">
        <v>1.21</v>
      </c>
      <c r="AW49">
        <v>27.42</v>
      </c>
      <c r="AX49" s="2"/>
      <c r="AZ49" s="1">
        <v>690</v>
      </c>
      <c r="BA49" s="1">
        <v>1021</v>
      </c>
    </row>
    <row r="50" spans="1:53" hidden="1" outlineLevel="1">
      <c r="A50" t="s">
        <v>1341</v>
      </c>
      <c r="B50" s="9" t="s">
        <v>212</v>
      </c>
      <c r="C50" s="1">
        <f t="shared" si="12"/>
        <v>5810</v>
      </c>
      <c r="D50" s="7">
        <f>IF(N50&gt;0, RANK(N50,(N50:P50,Q50:AE50)),0)</f>
        <v>1</v>
      </c>
      <c r="E50" s="7">
        <f>IF(O50&gt;0,RANK(O50,(N50:P50,Q50:AE50)),0)</f>
        <v>2</v>
      </c>
      <c r="F50" s="7">
        <f t="shared" si="13"/>
        <v>0</v>
      </c>
      <c r="G50" s="1">
        <f t="shared" si="2"/>
        <v>848</v>
      </c>
      <c r="H50" s="2">
        <f t="shared" si="3"/>
        <v>0.1459552495697074</v>
      </c>
      <c r="I50" s="8"/>
      <c r="J50" s="2">
        <f t="shared" si="14"/>
        <v>0.55559380378657486</v>
      </c>
      <c r="K50" s="2">
        <f t="shared" si="15"/>
        <v>0.40963855421686746</v>
      </c>
      <c r="L50" s="2">
        <f t="shared" si="16"/>
        <v>0</v>
      </c>
      <c r="M50" s="2">
        <f t="shared" si="17"/>
        <v>3.4767641996557686E-2</v>
      </c>
      <c r="N50" s="59">
        <f t="shared" si="9"/>
        <v>3228</v>
      </c>
      <c r="O50" s="59">
        <v>2380</v>
      </c>
      <c r="P50" s="59"/>
      <c r="Q50" s="58">
        <v>53</v>
      </c>
      <c r="R50" s="59"/>
      <c r="S50" s="59"/>
      <c r="T50" s="59"/>
      <c r="U50" s="59"/>
      <c r="V50" s="58"/>
      <c r="W50" s="58"/>
      <c r="X50" s="59"/>
      <c r="Y50" s="58"/>
      <c r="Z50" s="59">
        <v>149</v>
      </c>
      <c r="AA50" s="59"/>
      <c r="AB50" s="59"/>
      <c r="AC50" s="59"/>
      <c r="AD50" s="58"/>
      <c r="AE50" s="58"/>
      <c r="AG50" t="str">
        <f t="shared" si="10"/>
        <v>Ellington</v>
      </c>
      <c r="AH50" t="s">
        <v>1698</v>
      </c>
      <c r="AI50" s="9">
        <v>2</v>
      </c>
      <c r="AK50" s="97">
        <v>9</v>
      </c>
      <c r="AL50" s="99">
        <v>13</v>
      </c>
      <c r="AM50" s="99">
        <v>25</v>
      </c>
      <c r="AN50" s="103">
        <v>25360</v>
      </c>
      <c r="AO50" s="103">
        <f t="shared" si="11"/>
        <v>9013</v>
      </c>
      <c r="AP50" t="s">
        <v>202</v>
      </c>
      <c r="AQ50" s="107">
        <f t="shared" si="18"/>
        <v>925360</v>
      </c>
      <c r="AU50">
        <v>34.61</v>
      </c>
      <c r="AV50">
        <v>0.55000000000000004</v>
      </c>
      <c r="AW50">
        <v>34.049999999999997</v>
      </c>
      <c r="AX50" s="2"/>
      <c r="AZ50" s="1">
        <v>1391</v>
      </c>
      <c r="BA50" s="1">
        <v>1837</v>
      </c>
    </row>
    <row r="51" spans="1:53" hidden="1" outlineLevel="1">
      <c r="A51" t="s">
        <v>609</v>
      </c>
      <c r="B51" s="9" t="s">
        <v>212</v>
      </c>
      <c r="C51" s="1">
        <f t="shared" si="12"/>
        <v>20509</v>
      </c>
      <c r="D51" s="7">
        <f>IF(N51&gt;0, RANK(N51,(N51:P51,Q51:AE51)),0)</f>
        <v>1</v>
      </c>
      <c r="E51" s="7">
        <f>IF(O51&gt;0,RANK(O51,(N51:P51,Q51:AE51)),0)</f>
        <v>2</v>
      </c>
      <c r="F51" s="7">
        <f t="shared" si="13"/>
        <v>0</v>
      </c>
      <c r="G51" s="1">
        <f t="shared" si="2"/>
        <v>5430</v>
      </c>
      <c r="H51" s="2">
        <f t="shared" si="3"/>
        <v>0.26476181188746406</v>
      </c>
      <c r="I51" s="8"/>
      <c r="J51" s="2">
        <f t="shared" si="14"/>
        <v>0.61070749427080795</v>
      </c>
      <c r="K51" s="2">
        <f t="shared" si="15"/>
        <v>0.34594568238334389</v>
      </c>
      <c r="L51" s="2">
        <f t="shared" si="16"/>
        <v>0</v>
      </c>
      <c r="M51" s="2">
        <f t="shared" si="17"/>
        <v>4.3346823345848162E-2</v>
      </c>
      <c r="N51" s="59">
        <f t="shared" si="9"/>
        <v>12525</v>
      </c>
      <c r="O51" s="59">
        <v>7095</v>
      </c>
      <c r="P51" s="59"/>
      <c r="Q51" s="58">
        <v>165</v>
      </c>
      <c r="R51" s="59"/>
      <c r="S51" s="59"/>
      <c r="T51" s="59"/>
      <c r="U51" s="59"/>
      <c r="V51" s="58"/>
      <c r="W51" s="58"/>
      <c r="X51" s="59"/>
      <c r="Y51" s="58"/>
      <c r="Z51" s="59">
        <v>724</v>
      </c>
      <c r="AA51" s="59"/>
      <c r="AB51" s="59"/>
      <c r="AC51" s="59"/>
      <c r="AD51" s="58"/>
      <c r="AE51" s="58"/>
      <c r="AG51" t="str">
        <f t="shared" si="10"/>
        <v>Enfield</v>
      </c>
      <c r="AH51" t="s">
        <v>1979</v>
      </c>
      <c r="AI51" s="9">
        <v>2</v>
      </c>
      <c r="AK51" s="97">
        <v>9</v>
      </c>
      <c r="AL51" s="99">
        <v>3</v>
      </c>
      <c r="AM51" s="99">
        <v>50</v>
      </c>
      <c r="AN51" s="103">
        <v>25990</v>
      </c>
      <c r="AO51" s="103">
        <f t="shared" si="11"/>
        <v>9003</v>
      </c>
      <c r="AP51" t="s">
        <v>202</v>
      </c>
      <c r="AQ51" s="107">
        <f t="shared" si="18"/>
        <v>925990</v>
      </c>
      <c r="AU51">
        <v>34.22</v>
      </c>
      <c r="AV51">
        <v>0.83</v>
      </c>
      <c r="AW51">
        <v>33.380000000000003</v>
      </c>
      <c r="AX51" s="2"/>
      <c r="AZ51" s="1">
        <v>4907</v>
      </c>
      <c r="BA51" s="1">
        <v>7618</v>
      </c>
    </row>
    <row r="52" spans="1:53" hidden="1" outlineLevel="1">
      <c r="A52" t="s">
        <v>1804</v>
      </c>
      <c r="B52" s="9" t="s">
        <v>212</v>
      </c>
      <c r="C52" s="1">
        <f t="shared" si="12"/>
        <v>3591</v>
      </c>
      <c r="D52" s="7">
        <f>IF(N52&gt;0, RANK(N52,(N52:P52,Q52:AE52)),0)</f>
        <v>1</v>
      </c>
      <c r="E52" s="7">
        <f>IF(O52&gt;0,RANK(O52,(N52:P52,Q52:AE52)),0)</f>
        <v>2</v>
      </c>
      <c r="F52" s="7">
        <f t="shared" si="13"/>
        <v>0</v>
      </c>
      <c r="G52" s="1">
        <f t="shared" si="2"/>
        <v>315</v>
      </c>
      <c r="H52" s="2">
        <f t="shared" si="3"/>
        <v>8.771929824561403E-2</v>
      </c>
      <c r="I52" s="8"/>
      <c r="J52" s="2">
        <f t="shared" si="14"/>
        <v>0.53244221665274294</v>
      </c>
      <c r="K52" s="2">
        <f t="shared" si="15"/>
        <v>0.44472291840712891</v>
      </c>
      <c r="L52" s="2">
        <f t="shared" si="16"/>
        <v>0</v>
      </c>
      <c r="M52" s="2">
        <f t="shared" si="17"/>
        <v>2.2834864940128152E-2</v>
      </c>
      <c r="N52" s="59">
        <f t="shared" si="9"/>
        <v>1912</v>
      </c>
      <c r="O52" s="59">
        <v>1597</v>
      </c>
      <c r="P52" s="59"/>
      <c r="Q52" s="58">
        <v>19</v>
      </c>
      <c r="R52" s="59"/>
      <c r="S52" s="59"/>
      <c r="T52" s="59"/>
      <c r="U52" s="59"/>
      <c r="V52" s="58"/>
      <c r="W52" s="58"/>
      <c r="X52" s="59"/>
      <c r="Y52" s="58"/>
      <c r="Z52" s="59">
        <v>63</v>
      </c>
      <c r="AA52" s="59"/>
      <c r="AB52" s="59"/>
      <c r="AC52" s="59"/>
      <c r="AD52" s="58"/>
      <c r="AE52" s="58"/>
      <c r="AG52" t="str">
        <f t="shared" si="10"/>
        <v>Essex</v>
      </c>
      <c r="AH52" t="s">
        <v>699</v>
      </c>
      <c r="AI52" s="9">
        <v>2</v>
      </c>
      <c r="AK52" s="97">
        <v>9</v>
      </c>
      <c r="AL52" s="99">
        <v>7</v>
      </c>
      <c r="AM52" s="99">
        <v>40</v>
      </c>
      <c r="AN52" s="103">
        <v>26270</v>
      </c>
      <c r="AO52" s="103">
        <f t="shared" si="11"/>
        <v>9007</v>
      </c>
      <c r="AP52" t="s">
        <v>202</v>
      </c>
      <c r="AQ52" s="107">
        <f t="shared" si="18"/>
        <v>926270</v>
      </c>
      <c r="AU52">
        <v>11.82</v>
      </c>
      <c r="AV52">
        <v>1.46</v>
      </c>
      <c r="AW52">
        <v>10.36</v>
      </c>
      <c r="AX52" s="2"/>
      <c r="AZ52" s="1">
        <v>693</v>
      </c>
      <c r="BA52" s="1">
        <v>1219</v>
      </c>
    </row>
    <row r="53" spans="1:53" hidden="1" outlineLevel="1">
      <c r="A53" t="s">
        <v>2251</v>
      </c>
      <c r="B53" s="9" t="s">
        <v>212</v>
      </c>
      <c r="C53" s="1">
        <f t="shared" si="12"/>
        <v>30160</v>
      </c>
      <c r="D53" s="7">
        <f>IF(N53&gt;0, RANK(N53,(N53:P53,Q53:AE53)),0)</f>
        <v>1</v>
      </c>
      <c r="E53" s="7">
        <f>IF(O53&gt;0,RANK(O53,(N53:P53,Q53:AE53)),0)</f>
        <v>2</v>
      </c>
      <c r="F53" s="7">
        <f t="shared" si="13"/>
        <v>0</v>
      </c>
      <c r="G53" s="1">
        <f t="shared" si="2"/>
        <v>3133</v>
      </c>
      <c r="H53" s="2">
        <f t="shared" si="3"/>
        <v>0.10387931034482759</v>
      </c>
      <c r="I53" s="8"/>
      <c r="J53" s="2">
        <f t="shared" si="14"/>
        <v>0.54200928381962865</v>
      </c>
      <c r="K53" s="2">
        <f t="shared" si="15"/>
        <v>0.43812997347480104</v>
      </c>
      <c r="L53" s="2">
        <f t="shared" si="16"/>
        <v>0</v>
      </c>
      <c r="M53" s="2">
        <f t="shared" si="17"/>
        <v>1.9860742705570311E-2</v>
      </c>
      <c r="N53" s="59">
        <f t="shared" si="9"/>
        <v>16347</v>
      </c>
      <c r="O53" s="59">
        <v>13214</v>
      </c>
      <c r="P53" s="59"/>
      <c r="Q53" s="58">
        <v>146</v>
      </c>
      <c r="R53" s="59"/>
      <c r="S53" s="59"/>
      <c r="T53" s="59"/>
      <c r="U53" s="59"/>
      <c r="V53" s="58"/>
      <c r="W53" s="58"/>
      <c r="X53" s="59"/>
      <c r="Y53" s="58"/>
      <c r="Z53" s="59">
        <v>453</v>
      </c>
      <c r="AA53" s="59"/>
      <c r="AB53" s="59"/>
      <c r="AC53" s="59"/>
      <c r="AD53" s="58"/>
      <c r="AE53" s="58"/>
      <c r="AG53" t="str">
        <f t="shared" si="10"/>
        <v>Fairfield</v>
      </c>
      <c r="AH53" t="s">
        <v>2251</v>
      </c>
      <c r="AI53" s="9">
        <v>4</v>
      </c>
      <c r="AK53" s="97">
        <v>9</v>
      </c>
      <c r="AL53" s="99">
        <v>1</v>
      </c>
      <c r="AM53" s="99">
        <v>35</v>
      </c>
      <c r="AN53" s="103">
        <v>26620</v>
      </c>
      <c r="AO53" s="103">
        <f t="shared" si="11"/>
        <v>9001</v>
      </c>
      <c r="AP53" t="s">
        <v>202</v>
      </c>
      <c r="AQ53" s="107">
        <f t="shared" si="18"/>
        <v>926620</v>
      </c>
      <c r="AU53">
        <v>31.33</v>
      </c>
      <c r="AV53">
        <v>1.3</v>
      </c>
      <c r="AW53">
        <v>30.03</v>
      </c>
      <c r="AX53" s="2"/>
      <c r="AZ53" s="1">
        <v>5789</v>
      </c>
      <c r="BA53" s="1">
        <v>10558</v>
      </c>
    </row>
    <row r="54" spans="1:53" hidden="1" outlineLevel="1">
      <c r="A54" t="s">
        <v>1287</v>
      </c>
      <c r="B54" s="9" t="s">
        <v>212</v>
      </c>
      <c r="C54" s="1">
        <f t="shared" si="12"/>
        <v>11655</v>
      </c>
      <c r="D54" s="7">
        <f>IF(N54&gt;0, RANK(N54,(N54:P54,Q54:AE54)),0)</f>
        <v>1</v>
      </c>
      <c r="E54" s="7">
        <f>IF(O54&gt;0,RANK(O54,(N54:P54,Q54:AE54)),0)</f>
        <v>2</v>
      </c>
      <c r="F54" s="7">
        <f t="shared" si="13"/>
        <v>0</v>
      </c>
      <c r="G54" s="1">
        <f t="shared" si="2"/>
        <v>1546</v>
      </c>
      <c r="H54" s="2">
        <f t="shared" si="3"/>
        <v>0.13264693264693264</v>
      </c>
      <c r="I54" s="8"/>
      <c r="J54" s="2">
        <f t="shared" si="14"/>
        <v>0.55289575289575288</v>
      </c>
      <c r="K54" s="2">
        <f t="shared" si="15"/>
        <v>0.42024882024882027</v>
      </c>
      <c r="L54" s="2">
        <f t="shared" si="16"/>
        <v>0</v>
      </c>
      <c r="M54" s="2">
        <f t="shared" si="17"/>
        <v>2.6855426855426856E-2</v>
      </c>
      <c r="N54" s="59">
        <f t="shared" si="9"/>
        <v>6444</v>
      </c>
      <c r="O54" s="59">
        <v>4898</v>
      </c>
      <c r="P54" s="59"/>
      <c r="Q54" s="58">
        <v>114</v>
      </c>
      <c r="R54" s="59"/>
      <c r="S54" s="59"/>
      <c r="T54" s="59"/>
      <c r="U54" s="59"/>
      <c r="V54" s="58"/>
      <c r="W54" s="58"/>
      <c r="X54" s="59"/>
      <c r="Y54" s="58"/>
      <c r="Z54" s="59">
        <v>199</v>
      </c>
      <c r="AA54" s="59"/>
      <c r="AB54" s="59"/>
      <c r="AC54" s="59"/>
      <c r="AD54" s="58"/>
      <c r="AE54" s="58"/>
      <c r="AG54" t="str">
        <f t="shared" si="10"/>
        <v>Farmington</v>
      </c>
      <c r="AH54" t="s">
        <v>1979</v>
      </c>
      <c r="AI54" s="9">
        <v>5</v>
      </c>
      <c r="AK54" s="97">
        <v>9</v>
      </c>
      <c r="AL54" s="99">
        <v>3</v>
      </c>
      <c r="AM54" s="99">
        <v>55</v>
      </c>
      <c r="AN54" s="103">
        <v>27600</v>
      </c>
      <c r="AO54" s="103">
        <f t="shared" si="11"/>
        <v>9003</v>
      </c>
      <c r="AP54" t="s">
        <v>202</v>
      </c>
      <c r="AQ54" s="107">
        <f t="shared" si="18"/>
        <v>927600</v>
      </c>
      <c r="AU54">
        <v>28.77</v>
      </c>
      <c r="AV54">
        <v>0.72</v>
      </c>
      <c r="AW54">
        <v>28.06</v>
      </c>
      <c r="AX54" s="2"/>
      <c r="AZ54" s="1">
        <v>2624</v>
      </c>
      <c r="BA54" s="1">
        <v>3820</v>
      </c>
    </row>
    <row r="55" spans="1:53" hidden="1" outlineLevel="1">
      <c r="A55" t="s">
        <v>1785</v>
      </c>
      <c r="B55" s="9" t="s">
        <v>212</v>
      </c>
      <c r="C55" s="1">
        <f t="shared" si="12"/>
        <v>1083</v>
      </c>
      <c r="D55" s="7">
        <f>IF(N55&gt;0, RANK(N55,(N55:P55,Q55:AE55)),0)</f>
        <v>1</v>
      </c>
      <c r="E55" s="7">
        <f>IF(O55&gt;0,RANK(O55,(N55:P55,Q55:AE55)),0)</f>
        <v>2</v>
      </c>
      <c r="F55" s="7">
        <f t="shared" si="13"/>
        <v>0</v>
      </c>
      <c r="G55" s="1">
        <f t="shared" si="2"/>
        <v>86</v>
      </c>
      <c r="H55" s="2">
        <f t="shared" si="3"/>
        <v>7.9409048938134816E-2</v>
      </c>
      <c r="I55" s="8"/>
      <c r="J55" s="2">
        <f t="shared" si="14"/>
        <v>0.51985226223453374</v>
      </c>
      <c r="K55" s="2">
        <f t="shared" si="15"/>
        <v>0.44044321329639891</v>
      </c>
      <c r="L55" s="2">
        <f t="shared" si="16"/>
        <v>0</v>
      </c>
      <c r="M55" s="2">
        <f t="shared" si="17"/>
        <v>3.9704524469067359E-2</v>
      </c>
      <c r="N55" s="59">
        <f t="shared" si="9"/>
        <v>563</v>
      </c>
      <c r="O55" s="59">
        <v>477</v>
      </c>
      <c r="P55" s="59"/>
      <c r="Q55" s="58">
        <v>8</v>
      </c>
      <c r="R55" s="59"/>
      <c r="S55" s="59"/>
      <c r="T55" s="59"/>
      <c r="U55" s="59"/>
      <c r="V55" s="58"/>
      <c r="W55" s="58"/>
      <c r="X55" s="59"/>
      <c r="Y55" s="58"/>
      <c r="Z55" s="59">
        <v>35</v>
      </c>
      <c r="AA55" s="59"/>
      <c r="AB55" s="59"/>
      <c r="AC55" s="59"/>
      <c r="AD55" s="58"/>
      <c r="AE55" s="58"/>
      <c r="AG55" t="str">
        <f t="shared" si="10"/>
        <v>Franklin</v>
      </c>
      <c r="AH55" t="s">
        <v>1697</v>
      </c>
      <c r="AI55" s="9">
        <v>2</v>
      </c>
      <c r="AK55" s="97">
        <v>9</v>
      </c>
      <c r="AL55" s="99">
        <v>11</v>
      </c>
      <c r="AM55" s="99">
        <v>20</v>
      </c>
      <c r="AN55" s="103">
        <v>29910</v>
      </c>
      <c r="AO55" s="103">
        <f t="shared" si="11"/>
        <v>9011</v>
      </c>
      <c r="AP55" t="s">
        <v>202</v>
      </c>
      <c r="AQ55" s="107">
        <f t="shared" si="18"/>
        <v>929910</v>
      </c>
      <c r="AU55">
        <v>19.579999999999998</v>
      </c>
      <c r="AV55">
        <v>7.0000000000000007E-2</v>
      </c>
      <c r="AW55">
        <v>19.510000000000002</v>
      </c>
      <c r="AX55" s="2"/>
      <c r="AZ55" s="1">
        <v>245</v>
      </c>
      <c r="BA55" s="1">
        <v>318</v>
      </c>
    </row>
    <row r="56" spans="1:53" hidden="1" outlineLevel="1">
      <c r="A56" t="s">
        <v>1171</v>
      </c>
      <c r="B56" s="9" t="s">
        <v>212</v>
      </c>
      <c r="C56" s="1">
        <f t="shared" si="12"/>
        <v>16819</v>
      </c>
      <c r="D56" s="7">
        <f>IF(N56&gt;0, RANK(N56,(N56:P56,Q56:AE56)),0)</f>
        <v>1</v>
      </c>
      <c r="E56" s="7">
        <f>IF(O56&gt;0,RANK(O56,(N56:P56,Q56:AE56)),0)</f>
        <v>2</v>
      </c>
      <c r="F56" s="7">
        <f t="shared" si="13"/>
        <v>0</v>
      </c>
      <c r="G56" s="1">
        <f t="shared" si="2"/>
        <v>1410</v>
      </c>
      <c r="H56" s="2">
        <f t="shared" si="3"/>
        <v>8.3833759438730004E-2</v>
      </c>
      <c r="I56" s="8"/>
      <c r="J56" s="2">
        <f t="shared" si="14"/>
        <v>0.52999583804031158</v>
      </c>
      <c r="K56" s="2">
        <f t="shared" si="15"/>
        <v>0.44616207860158152</v>
      </c>
      <c r="L56" s="2">
        <f t="shared" si="16"/>
        <v>0</v>
      </c>
      <c r="M56" s="2">
        <f t="shared" si="17"/>
        <v>2.3842083358106891E-2</v>
      </c>
      <c r="N56" s="59">
        <f t="shared" si="9"/>
        <v>8914</v>
      </c>
      <c r="O56" s="59">
        <v>7504</v>
      </c>
      <c r="P56" s="59"/>
      <c r="Q56" s="58">
        <v>101</v>
      </c>
      <c r="R56" s="59"/>
      <c r="S56" s="59"/>
      <c r="T56" s="59"/>
      <c r="U56" s="59"/>
      <c r="V56" s="58"/>
      <c r="W56" s="58"/>
      <c r="X56" s="59"/>
      <c r="Y56" s="58"/>
      <c r="Z56" s="59">
        <v>300</v>
      </c>
      <c r="AA56" s="59"/>
      <c r="AB56" s="59"/>
      <c r="AC56" s="59"/>
      <c r="AD56" s="58"/>
      <c r="AE56" s="58"/>
      <c r="AG56" t="str">
        <f t="shared" si="10"/>
        <v>Glastonbury</v>
      </c>
      <c r="AH56" t="s">
        <v>1979</v>
      </c>
      <c r="AI56" s="9">
        <v>0</v>
      </c>
      <c r="AK56" s="97">
        <v>9</v>
      </c>
      <c r="AL56" s="99">
        <v>3</v>
      </c>
      <c r="AM56" s="99">
        <v>60</v>
      </c>
      <c r="AN56" s="103">
        <v>31240</v>
      </c>
      <c r="AO56" s="103">
        <f t="shared" si="11"/>
        <v>9003</v>
      </c>
      <c r="AP56" t="s">
        <v>202</v>
      </c>
      <c r="AQ56" s="107">
        <f t="shared" si="18"/>
        <v>931240</v>
      </c>
      <c r="AU56">
        <v>52.29</v>
      </c>
      <c r="AV56">
        <v>0.92</v>
      </c>
      <c r="AW56">
        <v>51.37</v>
      </c>
      <c r="AX56" s="2"/>
      <c r="AZ56" s="1">
        <v>3275</v>
      </c>
      <c r="BA56" s="1">
        <v>5639</v>
      </c>
    </row>
    <row r="57" spans="1:53" hidden="1" outlineLevel="1">
      <c r="A57" t="s">
        <v>2253</v>
      </c>
      <c r="B57" s="9" t="s">
        <v>212</v>
      </c>
      <c r="C57" s="1">
        <f t="shared" si="12"/>
        <v>1380</v>
      </c>
      <c r="D57" s="7">
        <f>IF(N57&gt;0, RANK(N57,(N57:P57,Q57:AE57)),0)</f>
        <v>1</v>
      </c>
      <c r="E57" s="7">
        <f>IF(O57&gt;0,RANK(O57,(N57:P57,Q57:AE57)),0)</f>
        <v>2</v>
      </c>
      <c r="F57" s="7">
        <f t="shared" si="13"/>
        <v>0</v>
      </c>
      <c r="G57" s="1">
        <f t="shared" si="2"/>
        <v>27</v>
      </c>
      <c r="H57" s="2">
        <f t="shared" si="3"/>
        <v>1.9565217391304349E-2</v>
      </c>
      <c r="I57" s="8"/>
      <c r="J57" s="2">
        <f t="shared" si="14"/>
        <v>0.49202898550724639</v>
      </c>
      <c r="K57" s="2">
        <f t="shared" si="15"/>
        <v>0.47246376811594204</v>
      </c>
      <c r="L57" s="2">
        <f t="shared" si="16"/>
        <v>0</v>
      </c>
      <c r="M57" s="2">
        <f t="shared" si="17"/>
        <v>3.5507246376811574E-2</v>
      </c>
      <c r="N57" s="59">
        <f t="shared" si="9"/>
        <v>679</v>
      </c>
      <c r="O57" s="59">
        <v>652</v>
      </c>
      <c r="P57" s="59"/>
      <c r="Q57" s="58">
        <v>12</v>
      </c>
      <c r="R57" s="59"/>
      <c r="S57" s="59"/>
      <c r="T57" s="59"/>
      <c r="U57" s="59"/>
      <c r="V57" s="58"/>
      <c r="W57" s="58"/>
      <c r="X57" s="59"/>
      <c r="Y57" s="58"/>
      <c r="Z57" s="59">
        <v>37</v>
      </c>
      <c r="AA57" s="59"/>
      <c r="AB57" s="59"/>
      <c r="AC57" s="59"/>
      <c r="AD57" s="58"/>
      <c r="AE57" s="58"/>
      <c r="AG57" t="str">
        <f t="shared" si="10"/>
        <v>Goshen</v>
      </c>
      <c r="AH57" t="s">
        <v>1200</v>
      </c>
      <c r="AI57" s="9">
        <v>5</v>
      </c>
      <c r="AK57" s="97">
        <v>9</v>
      </c>
      <c r="AL57" s="99">
        <v>5</v>
      </c>
      <c r="AM57" s="99">
        <v>35</v>
      </c>
      <c r="AN57" s="103">
        <v>32290</v>
      </c>
      <c r="AO57" s="103">
        <f t="shared" si="11"/>
        <v>9005</v>
      </c>
      <c r="AP57" t="s">
        <v>202</v>
      </c>
      <c r="AQ57" s="107">
        <f t="shared" si="18"/>
        <v>932290</v>
      </c>
      <c r="AU57">
        <v>45.2</v>
      </c>
      <c r="AV57">
        <v>1.55</v>
      </c>
      <c r="AW57">
        <v>43.66</v>
      </c>
      <c r="AX57" s="2"/>
      <c r="AZ57" s="1">
        <v>252</v>
      </c>
      <c r="BA57" s="1">
        <v>427</v>
      </c>
    </row>
    <row r="58" spans="1:53" hidden="1" outlineLevel="1">
      <c r="A58" t="s">
        <v>646</v>
      </c>
      <c r="B58" s="9" t="s">
        <v>212</v>
      </c>
      <c r="C58" s="1">
        <f t="shared" si="12"/>
        <v>5316</v>
      </c>
      <c r="D58" s="7">
        <f>IF(N58&gt;0, RANK(N58,(N58:P58,Q58:AE58)),0)</f>
        <v>1</v>
      </c>
      <c r="E58" s="7">
        <f>IF(O58&gt;0,RANK(O58,(N58:P58,Q58:AE58)),0)</f>
        <v>2</v>
      </c>
      <c r="F58" s="7">
        <f t="shared" si="13"/>
        <v>0</v>
      </c>
      <c r="G58" s="1">
        <f t="shared" si="2"/>
        <v>397</v>
      </c>
      <c r="H58" s="2">
        <f t="shared" si="3"/>
        <v>7.4680210684725357E-2</v>
      </c>
      <c r="I58" s="8"/>
      <c r="J58" s="2">
        <f t="shared" si="14"/>
        <v>0.52012791572610984</v>
      </c>
      <c r="K58" s="2">
        <f t="shared" si="15"/>
        <v>0.44544770504138448</v>
      </c>
      <c r="L58" s="2">
        <f t="shared" si="16"/>
        <v>0</v>
      </c>
      <c r="M58" s="2">
        <f t="shared" si="17"/>
        <v>3.4424379232505686E-2</v>
      </c>
      <c r="N58" s="59">
        <f t="shared" si="9"/>
        <v>2765</v>
      </c>
      <c r="O58" s="59">
        <v>2368</v>
      </c>
      <c r="P58" s="59"/>
      <c r="Q58" s="58">
        <v>40</v>
      </c>
      <c r="R58" s="59"/>
      <c r="S58" s="59"/>
      <c r="T58" s="59"/>
      <c r="U58" s="59"/>
      <c r="V58" s="58"/>
      <c r="W58" s="58"/>
      <c r="X58" s="59"/>
      <c r="Y58" s="58"/>
      <c r="Z58" s="59">
        <v>143</v>
      </c>
      <c r="AA58" s="59"/>
      <c r="AB58" s="59"/>
      <c r="AC58" s="59"/>
      <c r="AD58" s="58"/>
      <c r="AE58" s="58"/>
      <c r="AG58" t="str">
        <f t="shared" si="10"/>
        <v>Granby</v>
      </c>
      <c r="AH58" t="s">
        <v>1979</v>
      </c>
      <c r="AI58" s="9">
        <v>1</v>
      </c>
      <c r="AK58" s="97">
        <v>9</v>
      </c>
      <c r="AL58" s="99">
        <v>3</v>
      </c>
      <c r="AM58" s="99">
        <v>65</v>
      </c>
      <c r="AN58" s="103">
        <v>32640</v>
      </c>
      <c r="AO58" s="103">
        <f t="shared" si="11"/>
        <v>9003</v>
      </c>
      <c r="AP58" t="s">
        <v>202</v>
      </c>
      <c r="AQ58" s="107">
        <f t="shared" si="18"/>
        <v>932640</v>
      </c>
      <c r="AU58">
        <v>40.82</v>
      </c>
      <c r="AV58">
        <v>0.13</v>
      </c>
      <c r="AW58">
        <v>40.69</v>
      </c>
      <c r="AX58" s="2"/>
      <c r="AZ58" s="1">
        <v>1210</v>
      </c>
      <c r="BA58" s="1">
        <v>1555</v>
      </c>
    </row>
    <row r="59" spans="1:53" hidden="1" outlineLevel="1">
      <c r="A59" t="s">
        <v>1179</v>
      </c>
      <c r="B59" s="9" t="s">
        <v>212</v>
      </c>
      <c r="C59" s="1">
        <f t="shared" si="12"/>
        <v>30097</v>
      </c>
      <c r="D59" s="7">
        <f>IF(N59&gt;0, RANK(N59,(N59:P59,Q59:AE59)),0)</f>
        <v>2</v>
      </c>
      <c r="E59" s="7">
        <f>IF(O59&gt;0,RANK(O59,(N59:P59,Q59:AE59)),0)</f>
        <v>1</v>
      </c>
      <c r="F59" s="7">
        <f t="shared" si="13"/>
        <v>0</v>
      </c>
      <c r="G59" s="1">
        <f t="shared" si="2"/>
        <v>681</v>
      </c>
      <c r="H59" s="2">
        <f t="shared" si="3"/>
        <v>2.2626839884373858E-2</v>
      </c>
      <c r="I59" s="8"/>
      <c r="J59" s="2">
        <f t="shared" si="14"/>
        <v>0.48157623683423595</v>
      </c>
      <c r="K59" s="2">
        <f t="shared" si="15"/>
        <v>0.50420307671860987</v>
      </c>
      <c r="L59" s="2">
        <f t="shared" si="16"/>
        <v>0</v>
      </c>
      <c r="M59" s="2">
        <f t="shared" si="17"/>
        <v>1.4220686447154129E-2</v>
      </c>
      <c r="N59" s="59">
        <f t="shared" si="9"/>
        <v>14494</v>
      </c>
      <c r="O59" s="59">
        <v>15175</v>
      </c>
      <c r="P59" s="59"/>
      <c r="Q59" s="58">
        <v>137</v>
      </c>
      <c r="R59" s="59"/>
      <c r="S59" s="59"/>
      <c r="T59" s="59"/>
      <c r="U59" s="59"/>
      <c r="V59" s="58"/>
      <c r="W59" s="58"/>
      <c r="X59" s="59"/>
      <c r="Y59" s="58"/>
      <c r="Z59" s="59">
        <v>291</v>
      </c>
      <c r="AA59" s="59"/>
      <c r="AB59" s="59"/>
      <c r="AC59" s="59"/>
      <c r="AD59" s="58"/>
      <c r="AE59" s="58"/>
      <c r="AG59" t="str">
        <f t="shared" si="10"/>
        <v>Greenwich</v>
      </c>
      <c r="AH59" t="s">
        <v>2251</v>
      </c>
      <c r="AI59" s="9">
        <v>4</v>
      </c>
      <c r="AK59" s="97">
        <v>9</v>
      </c>
      <c r="AL59" s="99">
        <v>1</v>
      </c>
      <c r="AM59" s="99">
        <v>40</v>
      </c>
      <c r="AN59" s="103">
        <v>33620</v>
      </c>
      <c r="AO59" s="103">
        <f t="shared" si="11"/>
        <v>9001</v>
      </c>
      <c r="AP59" t="s">
        <v>202</v>
      </c>
      <c r="AQ59" s="107">
        <f t="shared" si="18"/>
        <v>933620</v>
      </c>
      <c r="AU59">
        <v>67.239999999999995</v>
      </c>
      <c r="AV59">
        <v>19.420000000000002</v>
      </c>
      <c r="AW59">
        <v>47.83</v>
      </c>
      <c r="AX59" s="2"/>
      <c r="AZ59" s="1">
        <v>4863</v>
      </c>
      <c r="BA59" s="1">
        <v>9631</v>
      </c>
    </row>
    <row r="60" spans="1:53" hidden="1" outlineLevel="1">
      <c r="A60" t="s">
        <v>714</v>
      </c>
      <c r="B60" s="9" t="s">
        <v>212</v>
      </c>
      <c r="C60" s="1">
        <f t="shared" si="12"/>
        <v>3965</v>
      </c>
      <c r="D60" s="7">
        <f>IF(N60&gt;0, RANK(N60,(N60:P60,Q60:AE60)),0)</f>
        <v>1</v>
      </c>
      <c r="E60" s="7">
        <f>IF(O60&gt;0,RANK(O60,(N60:P60,Q60:AE60)),0)</f>
        <v>2</v>
      </c>
      <c r="F60" s="7">
        <f t="shared" si="13"/>
        <v>0</v>
      </c>
      <c r="G60" s="1">
        <f t="shared" si="2"/>
        <v>1031</v>
      </c>
      <c r="H60" s="2">
        <f t="shared" si="3"/>
        <v>0.2600252206809584</v>
      </c>
      <c r="I60" s="8"/>
      <c r="J60" s="2">
        <f t="shared" si="14"/>
        <v>0.61084489281210597</v>
      </c>
      <c r="K60" s="2">
        <f t="shared" si="15"/>
        <v>0.35081967213114756</v>
      </c>
      <c r="L60" s="2">
        <f t="shared" si="16"/>
        <v>0</v>
      </c>
      <c r="M60" s="2">
        <f t="shared" si="17"/>
        <v>3.833543505674647E-2</v>
      </c>
      <c r="N60" s="59">
        <f t="shared" si="9"/>
        <v>2422</v>
      </c>
      <c r="O60" s="59">
        <v>1391</v>
      </c>
      <c r="P60" s="59"/>
      <c r="Q60" s="58">
        <v>43</v>
      </c>
      <c r="R60" s="59"/>
      <c r="S60" s="59"/>
      <c r="T60" s="59"/>
      <c r="U60" s="59"/>
      <c r="V60" s="58"/>
      <c r="W60" s="58"/>
      <c r="X60" s="59"/>
      <c r="Y60" s="58"/>
      <c r="Z60" s="59">
        <v>109</v>
      </c>
      <c r="AA60" s="59"/>
      <c r="AB60" s="59"/>
      <c r="AC60" s="59"/>
      <c r="AD60" s="58"/>
      <c r="AE60" s="58"/>
      <c r="AG60" t="str">
        <f t="shared" si="10"/>
        <v>Griswold</v>
      </c>
      <c r="AH60" t="s">
        <v>1697</v>
      </c>
      <c r="AI60" s="9">
        <v>2</v>
      </c>
      <c r="AK60" s="97">
        <v>9</v>
      </c>
      <c r="AL60" s="99">
        <v>11</v>
      </c>
      <c r="AM60" s="99">
        <v>25</v>
      </c>
      <c r="AN60" s="103">
        <v>33900</v>
      </c>
      <c r="AO60" s="103">
        <f t="shared" si="11"/>
        <v>9011</v>
      </c>
      <c r="AP60" t="s">
        <v>202</v>
      </c>
      <c r="AQ60" s="107">
        <f t="shared" si="18"/>
        <v>933900</v>
      </c>
      <c r="AU60">
        <v>37.1</v>
      </c>
      <c r="AV60">
        <v>2.16</v>
      </c>
      <c r="AW60">
        <v>34.950000000000003</v>
      </c>
      <c r="AX60" s="2"/>
      <c r="AZ60" s="1">
        <v>820</v>
      </c>
      <c r="BA60" s="1">
        <v>1602</v>
      </c>
    </row>
    <row r="61" spans="1:53" hidden="1" outlineLevel="1">
      <c r="A61" t="s">
        <v>1866</v>
      </c>
      <c r="B61" s="9" t="s">
        <v>212</v>
      </c>
      <c r="C61" s="1">
        <f t="shared" si="12"/>
        <v>13996</v>
      </c>
      <c r="D61" s="7">
        <f>IF(N61&gt;0, RANK(N61,(N61:P61,Q61:AE61)),0)</f>
        <v>1</v>
      </c>
      <c r="E61" s="7">
        <f>IF(O61&gt;0,RANK(O61,(N61:P61,Q61:AE61)),0)</f>
        <v>2</v>
      </c>
      <c r="F61" s="7">
        <f t="shared" si="13"/>
        <v>0</v>
      </c>
      <c r="G61" s="1">
        <f t="shared" si="2"/>
        <v>2914</v>
      </c>
      <c r="H61" s="2">
        <f t="shared" si="3"/>
        <v>0.20820234352672193</v>
      </c>
      <c r="I61" s="8"/>
      <c r="J61" s="2">
        <f t="shared" si="14"/>
        <v>0.58966847670763078</v>
      </c>
      <c r="K61" s="2">
        <f t="shared" si="15"/>
        <v>0.38146613318090883</v>
      </c>
      <c r="L61" s="2">
        <f t="shared" si="16"/>
        <v>0</v>
      </c>
      <c r="M61" s="2">
        <f t="shared" si="17"/>
        <v>2.8865390111460387E-2</v>
      </c>
      <c r="N61" s="59">
        <f t="shared" si="9"/>
        <v>8253</v>
      </c>
      <c r="O61" s="59">
        <v>5339</v>
      </c>
      <c r="P61" s="59"/>
      <c r="Q61" s="58">
        <v>135</v>
      </c>
      <c r="R61" s="59"/>
      <c r="S61" s="59"/>
      <c r="T61" s="59"/>
      <c r="U61" s="59"/>
      <c r="V61" s="58"/>
      <c r="W61" s="58"/>
      <c r="X61" s="59"/>
      <c r="Y61" s="58"/>
      <c r="Z61" s="59">
        <v>269</v>
      </c>
      <c r="AA61" s="59"/>
      <c r="AB61" s="59"/>
      <c r="AC61" s="59"/>
      <c r="AD61" s="58"/>
      <c r="AE61" s="58"/>
      <c r="AG61" t="str">
        <f t="shared" si="10"/>
        <v>Groton</v>
      </c>
      <c r="AH61" t="s">
        <v>1697</v>
      </c>
      <c r="AI61" s="9">
        <v>2</v>
      </c>
      <c r="AK61" s="97">
        <v>9</v>
      </c>
      <c r="AL61" s="99">
        <v>11</v>
      </c>
      <c r="AM61" s="99">
        <v>30</v>
      </c>
      <c r="AN61" s="103">
        <v>34250</v>
      </c>
      <c r="AO61" s="103">
        <f t="shared" si="11"/>
        <v>9011</v>
      </c>
      <c r="AP61" t="s">
        <v>202</v>
      </c>
      <c r="AQ61" s="107">
        <f t="shared" si="18"/>
        <v>934250</v>
      </c>
      <c r="AU61">
        <v>45.2</v>
      </c>
      <c r="AV61">
        <v>13.9</v>
      </c>
      <c r="AW61">
        <v>31.3</v>
      </c>
      <c r="AX61" s="2"/>
      <c r="AZ61" s="1">
        <v>3095</v>
      </c>
      <c r="BA61" s="1">
        <v>5158</v>
      </c>
    </row>
    <row r="62" spans="1:53" hidden="1" outlineLevel="1">
      <c r="A62" t="s">
        <v>360</v>
      </c>
      <c r="B62" s="9" t="s">
        <v>212</v>
      </c>
      <c r="C62" s="1">
        <f t="shared" si="12"/>
        <v>10984</v>
      </c>
      <c r="D62" s="7">
        <f>IF(N62&gt;0, RANK(N62,(N62:P62,Q62:AE62)),0)</f>
        <v>1</v>
      </c>
      <c r="E62" s="7">
        <f>IF(O62&gt;0,RANK(O62,(N62:P62,Q62:AE62)),0)</f>
        <v>2</v>
      </c>
      <c r="F62" s="7">
        <f t="shared" si="13"/>
        <v>0</v>
      </c>
      <c r="G62" s="1">
        <f t="shared" si="2"/>
        <v>1858</v>
      </c>
      <c r="H62" s="2">
        <f t="shared" si="3"/>
        <v>0.16915513474144209</v>
      </c>
      <c r="I62" s="8"/>
      <c r="J62" s="2">
        <f t="shared" si="14"/>
        <v>0.57474508375819378</v>
      </c>
      <c r="K62" s="2">
        <f t="shared" si="15"/>
        <v>0.40558994901675166</v>
      </c>
      <c r="L62" s="2">
        <f t="shared" si="16"/>
        <v>0</v>
      </c>
      <c r="M62" s="2">
        <f t="shared" si="17"/>
        <v>1.9664967225054564E-2</v>
      </c>
      <c r="N62" s="59">
        <f t="shared" si="9"/>
        <v>6313</v>
      </c>
      <c r="O62" s="59">
        <v>4455</v>
      </c>
      <c r="P62" s="59"/>
      <c r="Q62" s="58">
        <v>55</v>
      </c>
      <c r="R62" s="59"/>
      <c r="S62" s="59"/>
      <c r="T62" s="59"/>
      <c r="U62" s="59"/>
      <c r="V62" s="58"/>
      <c r="W62" s="58"/>
      <c r="X62" s="59"/>
      <c r="Y62" s="58"/>
      <c r="Z62" s="59">
        <v>161</v>
      </c>
      <c r="AA62" s="59"/>
      <c r="AB62" s="59"/>
      <c r="AC62" s="59"/>
      <c r="AD62" s="58"/>
      <c r="AE62" s="58"/>
      <c r="AG62" t="str">
        <f t="shared" si="10"/>
        <v>Guilford</v>
      </c>
      <c r="AH62" t="s">
        <v>726</v>
      </c>
      <c r="AI62" s="9">
        <v>3</v>
      </c>
      <c r="AK62" s="97">
        <v>9</v>
      </c>
      <c r="AL62" s="99">
        <v>9</v>
      </c>
      <c r="AM62" s="99">
        <v>40</v>
      </c>
      <c r="AN62" s="103">
        <v>34950</v>
      </c>
      <c r="AO62" s="103">
        <f t="shared" si="11"/>
        <v>9009</v>
      </c>
      <c r="AP62" t="s">
        <v>202</v>
      </c>
      <c r="AQ62" s="107">
        <f t="shared" si="18"/>
        <v>934950</v>
      </c>
      <c r="AU62">
        <v>49.73</v>
      </c>
      <c r="AV62">
        <v>2.68</v>
      </c>
      <c r="AW62">
        <v>47.05</v>
      </c>
      <c r="AX62" s="2"/>
      <c r="AZ62" s="1">
        <v>2206</v>
      </c>
      <c r="BA62" s="1">
        <v>4107</v>
      </c>
    </row>
    <row r="63" spans="1:53" hidden="1" outlineLevel="1">
      <c r="A63" t="s">
        <v>310</v>
      </c>
      <c r="B63" s="9" t="s">
        <v>212</v>
      </c>
      <c r="C63" s="1">
        <f t="shared" si="12"/>
        <v>4044</v>
      </c>
      <c r="D63" s="7">
        <f>IF(N63&gt;0, RANK(N63,(N63:P63,Q63:AE63)),0)</f>
        <v>1</v>
      </c>
      <c r="E63" s="7">
        <f>IF(O63&gt;0,RANK(O63,(N63:P63,Q63:AE63)),0)</f>
        <v>2</v>
      </c>
      <c r="F63" s="7">
        <f t="shared" si="13"/>
        <v>0</v>
      </c>
      <c r="G63" s="1">
        <f t="shared" si="2"/>
        <v>1046</v>
      </c>
      <c r="H63" s="2">
        <f t="shared" si="3"/>
        <v>0.25865479723046486</v>
      </c>
      <c r="I63" s="8"/>
      <c r="J63" s="2">
        <f t="shared" si="14"/>
        <v>0.6132542037586548</v>
      </c>
      <c r="K63" s="2">
        <f t="shared" si="15"/>
        <v>0.35459940652818989</v>
      </c>
      <c r="L63" s="2">
        <f t="shared" si="16"/>
        <v>0</v>
      </c>
      <c r="M63" s="2">
        <f t="shared" si="17"/>
        <v>3.214638971315531E-2</v>
      </c>
      <c r="N63" s="59">
        <f t="shared" si="9"/>
        <v>2480</v>
      </c>
      <c r="O63" s="59">
        <v>1434</v>
      </c>
      <c r="P63" s="59"/>
      <c r="Q63" s="58">
        <v>42</v>
      </c>
      <c r="R63" s="59"/>
      <c r="S63" s="59"/>
      <c r="T63" s="59"/>
      <c r="U63" s="59"/>
      <c r="V63" s="58"/>
      <c r="W63" s="58"/>
      <c r="X63" s="59"/>
      <c r="Y63" s="58"/>
      <c r="Z63" s="59">
        <v>88</v>
      </c>
      <c r="AA63" s="59"/>
      <c r="AB63" s="59"/>
      <c r="AC63" s="59"/>
      <c r="AD63" s="58"/>
      <c r="AE63" s="58"/>
      <c r="AG63" t="str">
        <f t="shared" si="10"/>
        <v>Haddam</v>
      </c>
      <c r="AH63" t="s">
        <v>699</v>
      </c>
      <c r="AI63" s="9">
        <v>2</v>
      </c>
      <c r="AK63" s="97">
        <v>9</v>
      </c>
      <c r="AL63" s="99">
        <v>7</v>
      </c>
      <c r="AM63" s="99">
        <v>45</v>
      </c>
      <c r="AN63" s="103">
        <v>35230</v>
      </c>
      <c r="AO63" s="103">
        <f t="shared" si="11"/>
        <v>9007</v>
      </c>
      <c r="AP63" t="s">
        <v>202</v>
      </c>
      <c r="AQ63" s="107">
        <f t="shared" si="18"/>
        <v>935230</v>
      </c>
      <c r="AU63">
        <v>46.35</v>
      </c>
      <c r="AV63">
        <v>2.3199999999999998</v>
      </c>
      <c r="AW63">
        <v>44.03</v>
      </c>
      <c r="AX63" s="2"/>
      <c r="AZ63" s="1">
        <v>908</v>
      </c>
      <c r="BA63" s="1">
        <v>1572</v>
      </c>
    </row>
    <row r="64" spans="1:53" hidden="1" outlineLevel="1">
      <c r="A64" t="s">
        <v>311</v>
      </c>
      <c r="B64" s="9" t="s">
        <v>212</v>
      </c>
      <c r="C64" s="1">
        <f t="shared" si="12"/>
        <v>26442</v>
      </c>
      <c r="D64" s="7">
        <f>IF(N64&gt;0, RANK(N64,(N64:P64,Q64:AE64)),0)</f>
        <v>1</v>
      </c>
      <c r="E64" s="7">
        <f>IF(O64&gt;0,RANK(O64,(N64:P64,Q64:AE64)),0)</f>
        <v>2</v>
      </c>
      <c r="F64" s="7">
        <f t="shared" si="13"/>
        <v>0</v>
      </c>
      <c r="G64" s="1">
        <f t="shared" si="2"/>
        <v>8468</v>
      </c>
      <c r="H64" s="2">
        <f t="shared" si="3"/>
        <v>0.3202480901595946</v>
      </c>
      <c r="I64" s="8"/>
      <c r="J64" s="2">
        <f t="shared" si="14"/>
        <v>0.64968610543831784</v>
      </c>
      <c r="K64" s="2">
        <f t="shared" si="15"/>
        <v>0.32943801527872324</v>
      </c>
      <c r="L64" s="2">
        <f t="shared" si="16"/>
        <v>0</v>
      </c>
      <c r="M64" s="2">
        <f t="shared" si="17"/>
        <v>2.087587928295892E-2</v>
      </c>
      <c r="N64" s="59">
        <f t="shared" si="9"/>
        <v>17179</v>
      </c>
      <c r="O64" s="59">
        <v>8711</v>
      </c>
      <c r="P64" s="59"/>
      <c r="Q64" s="58">
        <v>113</v>
      </c>
      <c r="R64" s="59"/>
      <c r="S64" s="59"/>
      <c r="T64" s="59"/>
      <c r="U64" s="59"/>
      <c r="V64" s="58"/>
      <c r="W64" s="58"/>
      <c r="X64" s="59"/>
      <c r="Y64" s="58"/>
      <c r="Z64" s="59">
        <v>439</v>
      </c>
      <c r="AA64" s="59"/>
      <c r="AB64" s="59"/>
      <c r="AC64" s="59"/>
      <c r="AD64" s="58"/>
      <c r="AE64" s="58"/>
      <c r="AG64" t="str">
        <f t="shared" si="10"/>
        <v>Hamden</v>
      </c>
      <c r="AH64" t="s">
        <v>726</v>
      </c>
      <c r="AI64" s="9">
        <v>3</v>
      </c>
      <c r="AK64" s="97">
        <v>9</v>
      </c>
      <c r="AL64" s="99">
        <v>9</v>
      </c>
      <c r="AM64" s="99">
        <v>45</v>
      </c>
      <c r="AN64" s="103">
        <v>35650</v>
      </c>
      <c r="AO64" s="103">
        <f t="shared" si="11"/>
        <v>9009</v>
      </c>
      <c r="AP64" t="s">
        <v>202</v>
      </c>
      <c r="AQ64" s="107">
        <f t="shared" si="18"/>
        <v>935650</v>
      </c>
      <c r="AU64">
        <v>33.32</v>
      </c>
      <c r="AV64">
        <v>0.54</v>
      </c>
      <c r="AW64">
        <v>32.78</v>
      </c>
      <c r="AX64" s="2"/>
      <c r="AZ64" s="1">
        <v>4951</v>
      </c>
      <c r="BA64" s="1">
        <v>12228</v>
      </c>
    </row>
    <row r="65" spans="1:53" hidden="1" outlineLevel="1">
      <c r="A65" t="s">
        <v>1298</v>
      </c>
      <c r="B65" s="9" t="s">
        <v>212</v>
      </c>
      <c r="C65" s="1">
        <f t="shared" si="12"/>
        <v>866</v>
      </c>
      <c r="D65" s="7">
        <f>IF(N65&gt;0, RANK(N65,(N65:P65,Q65:AE65)),0)</f>
        <v>1</v>
      </c>
      <c r="E65" s="7">
        <f>IF(O65&gt;0,RANK(O65,(N65:P65,Q65:AE65)),0)</f>
        <v>2</v>
      </c>
      <c r="F65" s="7">
        <f t="shared" si="13"/>
        <v>0</v>
      </c>
      <c r="G65" s="1">
        <f t="shared" si="2"/>
        <v>173</v>
      </c>
      <c r="H65" s="2">
        <f t="shared" si="3"/>
        <v>0.1997690531177829</v>
      </c>
      <c r="I65" s="8"/>
      <c r="J65" s="2">
        <f t="shared" si="14"/>
        <v>0.57621247113163976</v>
      </c>
      <c r="K65" s="2">
        <f t="shared" si="15"/>
        <v>0.37644341801385683</v>
      </c>
      <c r="L65" s="2">
        <f t="shared" si="16"/>
        <v>0</v>
      </c>
      <c r="M65" s="2">
        <f t="shared" si="17"/>
        <v>4.7344110854503407E-2</v>
      </c>
      <c r="N65" s="59">
        <f t="shared" si="9"/>
        <v>499</v>
      </c>
      <c r="O65" s="59">
        <v>326</v>
      </c>
      <c r="P65" s="59"/>
      <c r="Q65" s="58">
        <v>10</v>
      </c>
      <c r="R65" s="59"/>
      <c r="S65" s="59"/>
      <c r="T65" s="59"/>
      <c r="U65" s="59"/>
      <c r="V65" s="58"/>
      <c r="W65" s="58"/>
      <c r="X65" s="59"/>
      <c r="Y65" s="58"/>
      <c r="Z65" s="59">
        <v>31</v>
      </c>
      <c r="AA65" s="59"/>
      <c r="AB65" s="59"/>
      <c r="AC65" s="59"/>
      <c r="AD65" s="58"/>
      <c r="AE65" s="58"/>
      <c r="AG65" t="str">
        <f t="shared" si="10"/>
        <v>Hampton</v>
      </c>
      <c r="AH65" t="s">
        <v>1373</v>
      </c>
      <c r="AI65" s="9">
        <v>2</v>
      </c>
      <c r="AK65" s="97">
        <v>9</v>
      </c>
      <c r="AL65" s="99">
        <v>15</v>
      </c>
      <c r="AM65" s="99">
        <v>30</v>
      </c>
      <c r="AN65" s="103">
        <v>36000</v>
      </c>
      <c r="AO65" s="103">
        <f t="shared" si="11"/>
        <v>9015</v>
      </c>
      <c r="AP65" t="s">
        <v>202</v>
      </c>
      <c r="AQ65" s="107">
        <f t="shared" si="18"/>
        <v>936000</v>
      </c>
      <c r="AU65">
        <v>25.5</v>
      </c>
      <c r="AV65">
        <v>0.5</v>
      </c>
      <c r="AW65">
        <v>25</v>
      </c>
      <c r="AX65" s="2"/>
      <c r="AZ65" s="1">
        <v>170</v>
      </c>
      <c r="BA65" s="1">
        <v>329</v>
      </c>
    </row>
    <row r="66" spans="1:53" hidden="1" outlineLevel="1">
      <c r="A66" t="s">
        <v>1979</v>
      </c>
      <c r="B66" s="9" t="s">
        <v>212</v>
      </c>
      <c r="C66" s="1">
        <f t="shared" si="12"/>
        <v>34502</v>
      </c>
      <c r="D66" s="7">
        <f>IF(N66&gt;0, RANK(N66,(N66:P66,Q66:AE66)),0)</f>
        <v>1</v>
      </c>
      <c r="E66" s="7">
        <f>IF(O66&gt;0,RANK(O66,(N66:P66,Q66:AE66)),0)</f>
        <v>2</v>
      </c>
      <c r="F66" s="7">
        <f t="shared" si="13"/>
        <v>0</v>
      </c>
      <c r="G66" s="1">
        <f t="shared" ref="G66:G129" si="19">IF(C66&gt;0,MAX(N66:P66)-LARGE(N66:P66,2),0)</f>
        <v>22114</v>
      </c>
      <c r="H66" s="2">
        <f t="shared" ref="H66:H129" si="20">IF(C66&gt;0,G66/C66,0)</f>
        <v>0.64094835082024226</v>
      </c>
      <c r="I66" s="8"/>
      <c r="J66" s="2">
        <f t="shared" si="14"/>
        <v>0.80224334821169785</v>
      </c>
      <c r="K66" s="2">
        <f t="shared" si="15"/>
        <v>0.16129499739145556</v>
      </c>
      <c r="L66" s="2">
        <f t="shared" si="16"/>
        <v>0</v>
      </c>
      <c r="M66" s="2">
        <f t="shared" si="17"/>
        <v>3.6461654396846593E-2</v>
      </c>
      <c r="N66" s="59">
        <f t="shared" si="9"/>
        <v>27679</v>
      </c>
      <c r="O66" s="59">
        <v>5565</v>
      </c>
      <c r="P66" s="59"/>
      <c r="Q66" s="58">
        <v>238</v>
      </c>
      <c r="R66" s="59"/>
      <c r="S66" s="59"/>
      <c r="T66" s="59"/>
      <c r="U66" s="59"/>
      <c r="V66" s="58"/>
      <c r="W66" s="58"/>
      <c r="X66" s="59"/>
      <c r="Y66" s="58"/>
      <c r="Z66" s="59">
        <v>1020</v>
      </c>
      <c r="AA66" s="59"/>
      <c r="AB66" s="59"/>
      <c r="AC66" s="59"/>
      <c r="AD66" s="58"/>
      <c r="AE66" s="58"/>
      <c r="AG66" t="str">
        <f t="shared" si="10"/>
        <v>Hartford</v>
      </c>
      <c r="AH66" t="s">
        <v>1979</v>
      </c>
      <c r="AI66" s="9">
        <v>1</v>
      </c>
      <c r="AK66" s="97">
        <v>9</v>
      </c>
      <c r="AL66" s="99">
        <v>3</v>
      </c>
      <c r="AM66" s="99">
        <v>70</v>
      </c>
      <c r="AN66" s="103">
        <v>37070</v>
      </c>
      <c r="AO66" s="103">
        <f t="shared" si="11"/>
        <v>9003</v>
      </c>
      <c r="AP66" t="s">
        <v>202</v>
      </c>
      <c r="AQ66" s="107">
        <f t="shared" si="18"/>
        <v>937070</v>
      </c>
      <c r="AU66">
        <v>17.97</v>
      </c>
      <c r="AV66">
        <v>0.66</v>
      </c>
      <c r="AW66">
        <v>17.309999999999999</v>
      </c>
      <c r="AX66" s="2"/>
      <c r="AZ66" s="1">
        <v>5356</v>
      </c>
      <c r="BA66" s="1">
        <v>22323</v>
      </c>
    </row>
    <row r="67" spans="1:53" hidden="1" outlineLevel="1">
      <c r="A67" t="s">
        <v>524</v>
      </c>
      <c r="B67" s="9" t="s">
        <v>212</v>
      </c>
      <c r="C67" s="1">
        <f t="shared" ref="C67:C98" si="21">SUM(N67:AE67)</f>
        <v>995</v>
      </c>
      <c r="D67" s="7">
        <f>IF(N67&gt;0, RANK(N67,(N67:P67,Q67:AE67)),0)</f>
        <v>1</v>
      </c>
      <c r="E67" s="7">
        <f>IF(O67&gt;0,RANK(O67,(N67:P67,Q67:AE67)),0)</f>
        <v>2</v>
      </c>
      <c r="F67" s="7">
        <f t="shared" ref="F67:F98" si="22">IF(P67&gt;0,RANK(P67,(N67:AE67)),0)</f>
        <v>0</v>
      </c>
      <c r="G67" s="1">
        <f t="shared" si="19"/>
        <v>38</v>
      </c>
      <c r="H67" s="2">
        <f t="shared" si="20"/>
        <v>3.819095477386935E-2</v>
      </c>
      <c r="I67" s="8"/>
      <c r="J67" s="2">
        <f t="shared" ref="J67:J98" si="23">IF(C67=0,"-",N67/C67)</f>
        <v>0.47939698492462313</v>
      </c>
      <c r="K67" s="2">
        <f t="shared" ref="K67:K98" si="24">IF(C67=0,"-",O67/C67)</f>
        <v>0.44120603015075377</v>
      </c>
      <c r="L67" s="2">
        <f t="shared" ref="L67:L98" si="25">IF(C67=0,"-",P67/C67)</f>
        <v>0</v>
      </c>
      <c r="M67" s="2">
        <f t="shared" ref="M67:M98" si="26">IF(C67=0,"-",(1-J67-K67-L67))</f>
        <v>7.9396984924623104E-2</v>
      </c>
      <c r="N67" s="59">
        <f t="shared" si="9"/>
        <v>477</v>
      </c>
      <c r="O67" s="59">
        <v>439</v>
      </c>
      <c r="P67" s="59"/>
      <c r="Q67" s="58">
        <v>12</v>
      </c>
      <c r="R67" s="59"/>
      <c r="S67" s="59"/>
      <c r="T67" s="59"/>
      <c r="U67" s="59"/>
      <c r="V67" s="58"/>
      <c r="W67" s="58"/>
      <c r="X67" s="59"/>
      <c r="Y67" s="58"/>
      <c r="Z67" s="59">
        <v>67</v>
      </c>
      <c r="AA67" s="59"/>
      <c r="AB67" s="59"/>
      <c r="AC67" s="59"/>
      <c r="AD67" s="58"/>
      <c r="AE67" s="58"/>
      <c r="AG67" t="str">
        <f t="shared" si="10"/>
        <v>Hartland</v>
      </c>
      <c r="AH67" t="s">
        <v>1979</v>
      </c>
      <c r="AI67" s="9">
        <v>1</v>
      </c>
      <c r="AK67" s="97">
        <v>9</v>
      </c>
      <c r="AL67" s="99">
        <v>3</v>
      </c>
      <c r="AM67" s="99">
        <v>75</v>
      </c>
      <c r="AN67" s="103">
        <v>37140</v>
      </c>
      <c r="AO67" s="103">
        <f t="shared" si="11"/>
        <v>9003</v>
      </c>
      <c r="AP67" t="s">
        <v>202</v>
      </c>
      <c r="AQ67" s="107">
        <f t="shared" ref="AQ67:AQ98" si="27">AK67*100000+AN67</f>
        <v>937140</v>
      </c>
      <c r="AU67">
        <v>34.57</v>
      </c>
      <c r="AV67">
        <v>1.54</v>
      </c>
      <c r="AW67">
        <v>33.03</v>
      </c>
      <c r="AX67" s="2"/>
      <c r="AZ67" s="1">
        <v>210</v>
      </c>
      <c r="BA67" s="1">
        <v>267</v>
      </c>
    </row>
    <row r="68" spans="1:53" hidden="1" outlineLevel="1">
      <c r="A68" t="s">
        <v>1245</v>
      </c>
      <c r="B68" s="9" t="s">
        <v>212</v>
      </c>
      <c r="C68" s="1">
        <f t="shared" si="21"/>
        <v>2912</v>
      </c>
      <c r="D68" s="7">
        <f>IF(N68&gt;0, RANK(N68,(N68:P68,Q68:AE68)),0)</f>
        <v>1</v>
      </c>
      <c r="E68" s="7">
        <f>IF(O68&gt;0,RANK(O68,(N68:P68,Q68:AE68)),0)</f>
        <v>2</v>
      </c>
      <c r="F68" s="7">
        <f t="shared" si="22"/>
        <v>0</v>
      </c>
      <c r="G68" s="1">
        <f t="shared" si="19"/>
        <v>161</v>
      </c>
      <c r="H68" s="2">
        <f t="shared" si="20"/>
        <v>5.5288461538461536E-2</v>
      </c>
      <c r="I68" s="8"/>
      <c r="J68" s="2">
        <f t="shared" si="23"/>
        <v>0.50961538461538458</v>
      </c>
      <c r="K68" s="2">
        <f t="shared" si="24"/>
        <v>0.45432692307692307</v>
      </c>
      <c r="L68" s="2">
        <f t="shared" si="25"/>
        <v>0</v>
      </c>
      <c r="M68" s="2">
        <f t="shared" si="26"/>
        <v>3.6057692307692346E-2</v>
      </c>
      <c r="N68" s="59">
        <f t="shared" ref="N68:N131" si="28">AZ68+BA68</f>
        <v>1484</v>
      </c>
      <c r="O68" s="59">
        <v>1323</v>
      </c>
      <c r="P68" s="59"/>
      <c r="Q68" s="58">
        <v>20</v>
      </c>
      <c r="R68" s="59"/>
      <c r="S68" s="59"/>
      <c r="T68" s="59"/>
      <c r="U68" s="59"/>
      <c r="V68" s="58"/>
      <c r="W68" s="58"/>
      <c r="X68" s="59"/>
      <c r="Y68" s="58"/>
      <c r="Z68" s="59">
        <v>85</v>
      </c>
      <c r="AA68" s="59"/>
      <c r="AB68" s="59"/>
      <c r="AC68" s="59"/>
      <c r="AD68" s="58"/>
      <c r="AE68" s="58"/>
      <c r="AG68" t="str">
        <f t="shared" ref="AG68:AG131" si="29">A68</f>
        <v>Harwinton</v>
      </c>
      <c r="AH68" t="s">
        <v>1200</v>
      </c>
      <c r="AI68" s="9">
        <v>5</v>
      </c>
      <c r="AK68" s="97">
        <v>9</v>
      </c>
      <c r="AL68" s="99">
        <v>5</v>
      </c>
      <c r="AM68" s="99">
        <v>40</v>
      </c>
      <c r="AN68" s="103">
        <v>37280</v>
      </c>
      <c r="AO68" s="103">
        <f t="shared" ref="AO68:AO131" si="30">AK68*1000+AL68</f>
        <v>9005</v>
      </c>
      <c r="AP68" t="s">
        <v>202</v>
      </c>
      <c r="AQ68" s="107">
        <f t="shared" si="27"/>
        <v>937280</v>
      </c>
      <c r="AU68">
        <v>31.1</v>
      </c>
      <c r="AV68">
        <v>0.35</v>
      </c>
      <c r="AW68">
        <v>30.75</v>
      </c>
      <c r="AX68" s="2"/>
      <c r="AZ68" s="1">
        <v>557</v>
      </c>
      <c r="BA68" s="1">
        <v>927</v>
      </c>
    </row>
    <row r="69" spans="1:53" hidden="1" outlineLevel="1">
      <c r="A69" t="s">
        <v>247</v>
      </c>
      <c r="B69" s="9" t="s">
        <v>212</v>
      </c>
      <c r="C69" s="1">
        <f t="shared" si="21"/>
        <v>3936</v>
      </c>
      <c r="D69" s="7">
        <f>IF(N69&gt;0, RANK(N69,(N69:P69,Q69:AE69)),0)</f>
        <v>1</v>
      </c>
      <c r="E69" s="7">
        <f>IF(O69&gt;0,RANK(O69,(N69:P69,Q69:AE69)),0)</f>
        <v>2</v>
      </c>
      <c r="F69" s="7">
        <f t="shared" si="22"/>
        <v>0</v>
      </c>
      <c r="G69" s="1">
        <f t="shared" si="19"/>
        <v>850</v>
      </c>
      <c r="H69" s="2">
        <f t="shared" si="20"/>
        <v>0.21595528455284552</v>
      </c>
      <c r="I69" s="8"/>
      <c r="J69" s="2">
        <f t="shared" si="23"/>
        <v>0.59324186991869921</v>
      </c>
      <c r="K69" s="2">
        <f t="shared" si="24"/>
        <v>0.37728658536585363</v>
      </c>
      <c r="L69" s="2">
        <f t="shared" si="25"/>
        <v>0</v>
      </c>
      <c r="M69" s="2">
        <f t="shared" si="26"/>
        <v>2.9471544715447162E-2</v>
      </c>
      <c r="N69" s="59">
        <f t="shared" si="28"/>
        <v>2335</v>
      </c>
      <c r="O69" s="59">
        <v>1485</v>
      </c>
      <c r="P69" s="59"/>
      <c r="Q69" s="58">
        <v>39</v>
      </c>
      <c r="R69" s="59"/>
      <c r="S69" s="59"/>
      <c r="T69" s="59"/>
      <c r="U69" s="59"/>
      <c r="V69" s="58"/>
      <c r="W69" s="58"/>
      <c r="X69" s="59"/>
      <c r="Y69" s="58"/>
      <c r="Z69" s="59">
        <v>77</v>
      </c>
      <c r="AA69" s="59"/>
      <c r="AB69" s="59"/>
      <c r="AC69" s="59"/>
      <c r="AD69" s="58"/>
      <c r="AE69" s="58"/>
      <c r="AG69" t="str">
        <f t="shared" si="29"/>
        <v>Hebron</v>
      </c>
      <c r="AH69" t="s">
        <v>1698</v>
      </c>
      <c r="AI69" s="9">
        <v>2</v>
      </c>
      <c r="AK69" s="97">
        <v>9</v>
      </c>
      <c r="AL69" s="99">
        <v>13</v>
      </c>
      <c r="AM69" s="99">
        <v>30</v>
      </c>
      <c r="AN69" s="103">
        <v>37910</v>
      </c>
      <c r="AO69" s="103">
        <f t="shared" si="30"/>
        <v>9013</v>
      </c>
      <c r="AP69" t="s">
        <v>202</v>
      </c>
      <c r="AQ69" s="107">
        <f t="shared" si="27"/>
        <v>937910</v>
      </c>
      <c r="AU69">
        <v>37.26</v>
      </c>
      <c r="AV69">
        <v>0.36</v>
      </c>
      <c r="AW69">
        <v>36.9</v>
      </c>
      <c r="AX69" s="2"/>
      <c r="AZ69" s="1">
        <v>1025</v>
      </c>
      <c r="BA69" s="1">
        <v>1310</v>
      </c>
    </row>
    <row r="70" spans="1:53" hidden="1" outlineLevel="1">
      <c r="A70" t="s">
        <v>2129</v>
      </c>
      <c r="B70" s="9" t="s">
        <v>212</v>
      </c>
      <c r="C70" s="1">
        <f t="shared" si="21"/>
        <v>1549</v>
      </c>
      <c r="D70" s="7">
        <f>IF(N70&gt;0, RANK(N70,(N70:P70,Q70:AE70)),0)</f>
        <v>1</v>
      </c>
      <c r="E70" s="7">
        <f>IF(O70&gt;0,RANK(O70,(N70:P70,Q70:AE70)),0)</f>
        <v>2</v>
      </c>
      <c r="F70" s="7">
        <f t="shared" si="22"/>
        <v>0</v>
      </c>
      <c r="G70" s="1">
        <f t="shared" si="19"/>
        <v>272</v>
      </c>
      <c r="H70" s="2">
        <f t="shared" si="20"/>
        <v>0.17559715945771465</v>
      </c>
      <c r="I70" s="8"/>
      <c r="J70" s="2">
        <f t="shared" si="23"/>
        <v>0.57327307940606842</v>
      </c>
      <c r="K70" s="2">
        <f t="shared" si="24"/>
        <v>0.39767591994835377</v>
      </c>
      <c r="L70" s="2">
        <f t="shared" si="25"/>
        <v>0</v>
      </c>
      <c r="M70" s="2">
        <f t="shared" si="26"/>
        <v>2.9051000645577807E-2</v>
      </c>
      <c r="N70" s="59">
        <f t="shared" si="28"/>
        <v>888</v>
      </c>
      <c r="O70" s="59">
        <v>616</v>
      </c>
      <c r="P70" s="59"/>
      <c r="Q70" s="58">
        <v>15</v>
      </c>
      <c r="R70" s="59"/>
      <c r="S70" s="59"/>
      <c r="T70" s="59"/>
      <c r="U70" s="59"/>
      <c r="V70" s="58"/>
      <c r="W70" s="58"/>
      <c r="X70" s="59"/>
      <c r="Y70" s="58"/>
      <c r="Z70" s="59">
        <v>30</v>
      </c>
      <c r="AA70" s="59"/>
      <c r="AB70" s="59"/>
      <c r="AC70" s="59"/>
      <c r="AD70" s="58"/>
      <c r="AE70" s="58"/>
      <c r="AG70" t="str">
        <f t="shared" si="29"/>
        <v>Kent</v>
      </c>
      <c r="AH70" t="s">
        <v>1200</v>
      </c>
      <c r="AI70" s="9">
        <v>5</v>
      </c>
      <c r="AK70" s="97">
        <v>9</v>
      </c>
      <c r="AL70" s="99">
        <v>5</v>
      </c>
      <c r="AM70" s="99">
        <v>45</v>
      </c>
      <c r="AN70" s="103">
        <v>40290</v>
      </c>
      <c r="AO70" s="103">
        <f t="shared" si="30"/>
        <v>9005</v>
      </c>
      <c r="AP70" t="s">
        <v>202</v>
      </c>
      <c r="AQ70" s="107">
        <f t="shared" si="27"/>
        <v>940290</v>
      </c>
      <c r="AU70">
        <v>49.59</v>
      </c>
      <c r="AV70">
        <v>1.1200000000000001</v>
      </c>
      <c r="AW70">
        <v>48.47</v>
      </c>
      <c r="AX70" s="2"/>
      <c r="AZ70" s="1">
        <v>313</v>
      </c>
      <c r="BA70" s="1">
        <v>575</v>
      </c>
    </row>
    <row r="71" spans="1:53" hidden="1" outlineLevel="1">
      <c r="A71" t="s">
        <v>1327</v>
      </c>
      <c r="B71" s="9" t="s">
        <v>212</v>
      </c>
      <c r="C71" s="1">
        <f t="shared" si="21"/>
        <v>5941</v>
      </c>
      <c r="D71" s="7">
        <f>IF(N71&gt;0, RANK(N71,(N71:P71,Q71:AE71)),0)</f>
        <v>1</v>
      </c>
      <c r="E71" s="7">
        <f>IF(O71&gt;0,RANK(O71,(N71:P71,Q71:AE71)),0)</f>
        <v>2</v>
      </c>
      <c r="F71" s="7">
        <f t="shared" si="22"/>
        <v>0</v>
      </c>
      <c r="G71" s="1">
        <f t="shared" si="19"/>
        <v>858</v>
      </c>
      <c r="H71" s="2">
        <f t="shared" si="20"/>
        <v>0.14442013129102846</v>
      </c>
      <c r="I71" s="8"/>
      <c r="J71" s="2">
        <f t="shared" si="23"/>
        <v>0.55243225046288502</v>
      </c>
      <c r="K71" s="2">
        <f t="shared" si="24"/>
        <v>0.40801211917185659</v>
      </c>
      <c r="L71" s="2">
        <f t="shared" si="25"/>
        <v>0</v>
      </c>
      <c r="M71" s="2">
        <f t="shared" si="26"/>
        <v>3.9555630365258387E-2</v>
      </c>
      <c r="N71" s="59">
        <f t="shared" si="28"/>
        <v>3282</v>
      </c>
      <c r="O71" s="59">
        <v>2424</v>
      </c>
      <c r="P71" s="59"/>
      <c r="Q71" s="58">
        <v>53</v>
      </c>
      <c r="R71" s="59"/>
      <c r="S71" s="59"/>
      <c r="T71" s="59"/>
      <c r="U71" s="59"/>
      <c r="V71" s="58"/>
      <c r="W71" s="58"/>
      <c r="X71" s="59"/>
      <c r="Y71" s="58"/>
      <c r="Z71" s="59">
        <v>182</v>
      </c>
      <c r="AA71" s="59"/>
      <c r="AB71" s="59"/>
      <c r="AC71" s="59"/>
      <c r="AD71" s="58"/>
      <c r="AE71" s="58"/>
      <c r="AG71" t="str">
        <f t="shared" si="29"/>
        <v>Killingly</v>
      </c>
      <c r="AH71" t="s">
        <v>1373</v>
      </c>
      <c r="AI71" s="9">
        <v>2</v>
      </c>
      <c r="AK71" s="97">
        <v>9</v>
      </c>
      <c r="AL71" s="99">
        <v>15</v>
      </c>
      <c r="AM71" s="99">
        <v>35</v>
      </c>
      <c r="AN71" s="103">
        <v>40500</v>
      </c>
      <c r="AO71" s="103">
        <f t="shared" si="30"/>
        <v>9015</v>
      </c>
      <c r="AP71" t="s">
        <v>202</v>
      </c>
      <c r="AQ71" s="107">
        <f t="shared" si="27"/>
        <v>940500</v>
      </c>
      <c r="AU71">
        <v>49.99</v>
      </c>
      <c r="AV71">
        <v>1.47</v>
      </c>
      <c r="AW71">
        <v>48.52</v>
      </c>
      <c r="AX71" s="2"/>
      <c r="AZ71" s="1">
        <v>1253</v>
      </c>
      <c r="BA71" s="1">
        <v>2029</v>
      </c>
    </row>
    <row r="72" spans="1:53" hidden="1" outlineLevel="1">
      <c r="A72" t="s">
        <v>1230</v>
      </c>
      <c r="B72" s="9" t="s">
        <v>212</v>
      </c>
      <c r="C72" s="1">
        <f t="shared" si="21"/>
        <v>2910</v>
      </c>
      <c r="D72" s="7">
        <f>IF(N72&gt;0, RANK(N72,(N72:P72,Q72:AE72)),0)</f>
        <v>1</v>
      </c>
      <c r="E72" s="7">
        <f>IF(O72&gt;0,RANK(O72,(N72:P72,Q72:AE72)),0)</f>
        <v>2</v>
      </c>
      <c r="F72" s="7">
        <f t="shared" si="22"/>
        <v>0</v>
      </c>
      <c r="G72" s="1">
        <f t="shared" si="19"/>
        <v>328</v>
      </c>
      <c r="H72" s="2">
        <f t="shared" si="20"/>
        <v>0.11271477663230241</v>
      </c>
      <c r="I72" s="8"/>
      <c r="J72" s="2">
        <f t="shared" si="23"/>
        <v>0.54089347079037797</v>
      </c>
      <c r="K72" s="2">
        <f t="shared" si="24"/>
        <v>0.42817869415807558</v>
      </c>
      <c r="L72" s="2">
        <f t="shared" si="25"/>
        <v>0</v>
      </c>
      <c r="M72" s="2">
        <f t="shared" si="26"/>
        <v>3.0927835051546448E-2</v>
      </c>
      <c r="N72" s="59">
        <f t="shared" si="28"/>
        <v>1574</v>
      </c>
      <c r="O72" s="59">
        <v>1246</v>
      </c>
      <c r="P72" s="59"/>
      <c r="Q72" s="58">
        <v>34</v>
      </c>
      <c r="R72" s="59"/>
      <c r="S72" s="59"/>
      <c r="T72" s="59"/>
      <c r="U72" s="59"/>
      <c r="V72" s="58"/>
      <c r="W72" s="58"/>
      <c r="X72" s="59"/>
      <c r="Y72" s="58"/>
      <c r="Z72" s="59">
        <v>56</v>
      </c>
      <c r="AA72" s="59"/>
      <c r="AB72" s="59"/>
      <c r="AC72" s="59"/>
      <c r="AD72" s="58"/>
      <c r="AE72" s="58"/>
      <c r="AG72" t="str">
        <f t="shared" si="29"/>
        <v>Killingworth</v>
      </c>
      <c r="AH72" t="s">
        <v>699</v>
      </c>
      <c r="AI72" s="9">
        <v>2</v>
      </c>
      <c r="AK72" s="97">
        <v>9</v>
      </c>
      <c r="AL72" s="99">
        <v>7</v>
      </c>
      <c r="AM72" s="99">
        <v>50</v>
      </c>
      <c r="AN72" s="103">
        <v>40710</v>
      </c>
      <c r="AO72" s="103">
        <f t="shared" si="30"/>
        <v>9007</v>
      </c>
      <c r="AP72" t="s">
        <v>202</v>
      </c>
      <c r="AQ72" s="107">
        <f t="shared" si="27"/>
        <v>940710</v>
      </c>
      <c r="AU72">
        <v>35.81</v>
      </c>
      <c r="AV72">
        <v>0.48</v>
      </c>
      <c r="AW72">
        <v>35.33</v>
      </c>
      <c r="AX72" s="2"/>
      <c r="AZ72" s="1">
        <v>641</v>
      </c>
      <c r="BA72" s="1">
        <v>933</v>
      </c>
    </row>
    <row r="73" spans="1:53" hidden="1" outlineLevel="1">
      <c r="A73" t="s">
        <v>1399</v>
      </c>
      <c r="B73" s="9" t="s">
        <v>212</v>
      </c>
      <c r="C73" s="1">
        <f t="shared" si="21"/>
        <v>3298</v>
      </c>
      <c r="D73" s="7">
        <f>IF(N73&gt;0, RANK(N73,(N73:P73,Q73:AE73)),0)</f>
        <v>1</v>
      </c>
      <c r="E73" s="7">
        <f>IF(O73&gt;0,RANK(O73,(N73:P73,Q73:AE73)),0)</f>
        <v>2</v>
      </c>
      <c r="F73" s="7">
        <f t="shared" si="22"/>
        <v>0</v>
      </c>
      <c r="G73" s="1">
        <f t="shared" si="19"/>
        <v>339</v>
      </c>
      <c r="H73" s="2">
        <f t="shared" si="20"/>
        <v>0.10278956943602183</v>
      </c>
      <c r="I73" s="8"/>
      <c r="J73" s="2">
        <f t="shared" si="23"/>
        <v>0.53305033353547604</v>
      </c>
      <c r="K73" s="2">
        <f t="shared" si="24"/>
        <v>0.43026076409945424</v>
      </c>
      <c r="L73" s="2">
        <f t="shared" si="25"/>
        <v>0</v>
      </c>
      <c r="M73" s="2">
        <f t="shared" si="26"/>
        <v>3.668890236506972E-2</v>
      </c>
      <c r="N73" s="59">
        <f t="shared" si="28"/>
        <v>1758</v>
      </c>
      <c r="O73" s="59">
        <v>1419</v>
      </c>
      <c r="P73" s="59"/>
      <c r="Q73" s="58">
        <v>36</v>
      </c>
      <c r="R73" s="59"/>
      <c r="S73" s="59"/>
      <c r="T73" s="59"/>
      <c r="U73" s="59"/>
      <c r="V73" s="58"/>
      <c r="W73" s="58"/>
      <c r="X73" s="59"/>
      <c r="Y73" s="58"/>
      <c r="Z73" s="59">
        <v>85</v>
      </c>
      <c r="AA73" s="59"/>
      <c r="AB73" s="59"/>
      <c r="AC73" s="59"/>
      <c r="AD73" s="58"/>
      <c r="AE73" s="58"/>
      <c r="AG73" t="str">
        <f t="shared" si="29"/>
        <v>Lebanon</v>
      </c>
      <c r="AH73" t="s">
        <v>1697</v>
      </c>
      <c r="AI73" s="9">
        <v>2</v>
      </c>
      <c r="AK73" s="97">
        <v>9</v>
      </c>
      <c r="AL73" s="99">
        <v>11</v>
      </c>
      <c r="AM73" s="99">
        <v>35</v>
      </c>
      <c r="AN73" s="103">
        <v>42390</v>
      </c>
      <c r="AO73" s="103">
        <f t="shared" si="30"/>
        <v>9011</v>
      </c>
      <c r="AP73" t="s">
        <v>202</v>
      </c>
      <c r="AQ73" s="107">
        <f t="shared" si="27"/>
        <v>942390</v>
      </c>
      <c r="AU73">
        <v>55.24</v>
      </c>
      <c r="AV73">
        <v>1.1299999999999999</v>
      </c>
      <c r="AW73">
        <v>54.11</v>
      </c>
      <c r="AX73" s="2"/>
      <c r="AZ73" s="1">
        <v>710</v>
      </c>
      <c r="BA73" s="1">
        <v>1048</v>
      </c>
    </row>
    <row r="74" spans="1:53" hidden="1" outlineLevel="1">
      <c r="A74" t="s">
        <v>329</v>
      </c>
      <c r="B74" s="9" t="s">
        <v>212</v>
      </c>
      <c r="C74" s="1">
        <f t="shared" si="21"/>
        <v>6517</v>
      </c>
      <c r="D74" s="7">
        <f>IF(N74&gt;0, RANK(N74,(N74:P74,Q74:AE74)),0)</f>
        <v>1</v>
      </c>
      <c r="E74" s="7">
        <f>IF(O74&gt;0,RANK(O74,(N74:P74,Q74:AE74)),0)</f>
        <v>2</v>
      </c>
      <c r="F74" s="7">
        <f t="shared" si="22"/>
        <v>0</v>
      </c>
      <c r="G74" s="1">
        <f t="shared" si="19"/>
        <v>745</v>
      </c>
      <c r="H74" s="2">
        <f t="shared" si="20"/>
        <v>0.11431640325303054</v>
      </c>
      <c r="I74" s="8"/>
      <c r="J74" s="2">
        <f t="shared" si="23"/>
        <v>0.54442228019027161</v>
      </c>
      <c r="K74" s="2">
        <f t="shared" si="24"/>
        <v>0.43010587693724106</v>
      </c>
      <c r="L74" s="2">
        <f t="shared" si="25"/>
        <v>0</v>
      </c>
      <c r="M74" s="2">
        <f t="shared" si="26"/>
        <v>2.5471842872487327E-2</v>
      </c>
      <c r="N74" s="59">
        <f t="shared" si="28"/>
        <v>3548</v>
      </c>
      <c r="O74" s="59">
        <v>2803</v>
      </c>
      <c r="P74" s="59"/>
      <c r="Q74" s="58">
        <v>48</v>
      </c>
      <c r="R74" s="59"/>
      <c r="S74" s="59"/>
      <c r="T74" s="59"/>
      <c r="U74" s="59"/>
      <c r="V74" s="58"/>
      <c r="W74" s="58"/>
      <c r="X74" s="59"/>
      <c r="Y74" s="58"/>
      <c r="Z74" s="59">
        <v>118</v>
      </c>
      <c r="AA74" s="59"/>
      <c r="AB74" s="59"/>
      <c r="AC74" s="59"/>
      <c r="AD74" s="58"/>
      <c r="AE74" s="58"/>
      <c r="AG74" t="str">
        <f t="shared" si="29"/>
        <v>Ledyard</v>
      </c>
      <c r="AH74" t="s">
        <v>1697</v>
      </c>
      <c r="AI74" s="9">
        <v>2</v>
      </c>
      <c r="AK74" s="97">
        <v>9</v>
      </c>
      <c r="AL74" s="99">
        <v>11</v>
      </c>
      <c r="AM74" s="99">
        <v>40</v>
      </c>
      <c r="AN74" s="103">
        <v>42600</v>
      </c>
      <c r="AO74" s="103">
        <f t="shared" si="30"/>
        <v>9011</v>
      </c>
      <c r="AP74" t="s">
        <v>202</v>
      </c>
      <c r="AQ74" s="107">
        <f t="shared" si="27"/>
        <v>942600</v>
      </c>
      <c r="AU74">
        <v>40</v>
      </c>
      <c r="AV74">
        <v>1.85</v>
      </c>
      <c r="AW74">
        <v>38.14</v>
      </c>
      <c r="AX74" s="2"/>
      <c r="AZ74" s="1">
        <v>1385</v>
      </c>
      <c r="BA74" s="1">
        <v>2163</v>
      </c>
    </row>
    <row r="75" spans="1:53" hidden="1" outlineLevel="1">
      <c r="A75" t="s">
        <v>1095</v>
      </c>
      <c r="B75" s="9" t="s">
        <v>212</v>
      </c>
      <c r="C75" s="1">
        <f t="shared" si="21"/>
        <v>1849</v>
      </c>
      <c r="D75" s="7">
        <f>IF(N75&gt;0, RANK(N75,(N75:P75,Q75:AE75)),0)</f>
        <v>1</v>
      </c>
      <c r="E75" s="7">
        <f>IF(O75&gt;0,RANK(O75,(N75:P75,Q75:AE75)),0)</f>
        <v>2</v>
      </c>
      <c r="F75" s="7">
        <f t="shared" si="22"/>
        <v>0</v>
      </c>
      <c r="G75" s="1">
        <f t="shared" si="19"/>
        <v>333</v>
      </c>
      <c r="H75" s="2">
        <f t="shared" si="20"/>
        <v>0.18009734991887508</v>
      </c>
      <c r="I75" s="8"/>
      <c r="J75" s="2">
        <f t="shared" si="23"/>
        <v>0.57382368848025955</v>
      </c>
      <c r="K75" s="2">
        <f t="shared" si="24"/>
        <v>0.39372633856138456</v>
      </c>
      <c r="L75" s="2">
        <f t="shared" si="25"/>
        <v>0</v>
      </c>
      <c r="M75" s="2">
        <f t="shared" si="26"/>
        <v>3.2449972958355888E-2</v>
      </c>
      <c r="N75" s="59">
        <f t="shared" si="28"/>
        <v>1061</v>
      </c>
      <c r="O75" s="59">
        <v>728</v>
      </c>
      <c r="P75" s="59"/>
      <c r="Q75" s="58">
        <v>12</v>
      </c>
      <c r="R75" s="59"/>
      <c r="S75" s="59"/>
      <c r="T75" s="59"/>
      <c r="U75" s="59"/>
      <c r="V75" s="58"/>
      <c r="W75" s="58"/>
      <c r="X75" s="59"/>
      <c r="Y75" s="58"/>
      <c r="Z75" s="59">
        <v>48</v>
      </c>
      <c r="AA75" s="59"/>
      <c r="AB75" s="59"/>
      <c r="AC75" s="59"/>
      <c r="AD75" s="58"/>
      <c r="AE75" s="58"/>
      <c r="AG75" t="str">
        <f t="shared" si="29"/>
        <v>Lisbon</v>
      </c>
      <c r="AH75" t="s">
        <v>1697</v>
      </c>
      <c r="AI75" s="9">
        <v>2</v>
      </c>
      <c r="AK75" s="97">
        <v>9</v>
      </c>
      <c r="AL75" s="99">
        <v>11</v>
      </c>
      <c r="AM75" s="99">
        <v>45</v>
      </c>
      <c r="AN75" s="103">
        <v>43230</v>
      </c>
      <c r="AO75" s="103">
        <f t="shared" si="30"/>
        <v>9011</v>
      </c>
      <c r="AP75" t="s">
        <v>202</v>
      </c>
      <c r="AQ75" s="107">
        <f t="shared" si="27"/>
        <v>943230</v>
      </c>
      <c r="AU75">
        <v>16.63</v>
      </c>
      <c r="AV75">
        <v>0.38</v>
      </c>
      <c r="AW75">
        <v>16.260000000000002</v>
      </c>
      <c r="AX75" s="2"/>
      <c r="AZ75" s="1">
        <v>422</v>
      </c>
      <c r="BA75" s="1">
        <v>639</v>
      </c>
    </row>
    <row r="76" spans="1:53" hidden="1" outlineLevel="1">
      <c r="A76" t="s">
        <v>1200</v>
      </c>
      <c r="B76" s="9" t="s">
        <v>212</v>
      </c>
      <c r="C76" s="1">
        <f t="shared" si="21"/>
        <v>4446</v>
      </c>
      <c r="D76" s="7">
        <f>IF(N76&gt;0, RANK(N76,(N76:P76,Q76:AE76)),0)</f>
        <v>1</v>
      </c>
      <c r="E76" s="7">
        <f>IF(O76&gt;0,RANK(O76,(N76:P76,Q76:AE76)),0)</f>
        <v>2</v>
      </c>
      <c r="F76" s="7">
        <f t="shared" si="22"/>
        <v>0</v>
      </c>
      <c r="G76" s="1">
        <f t="shared" si="19"/>
        <v>307</v>
      </c>
      <c r="H76" s="2">
        <f t="shared" si="20"/>
        <v>6.9050832208726945E-2</v>
      </c>
      <c r="I76" s="8"/>
      <c r="J76" s="2">
        <f t="shared" si="23"/>
        <v>0.51911830859199282</v>
      </c>
      <c r="K76" s="2">
        <f t="shared" si="24"/>
        <v>0.45006747638326583</v>
      </c>
      <c r="L76" s="2">
        <f t="shared" si="25"/>
        <v>0</v>
      </c>
      <c r="M76" s="2">
        <f t="shared" si="26"/>
        <v>3.0814215024741354E-2</v>
      </c>
      <c r="N76" s="59">
        <f t="shared" si="28"/>
        <v>2308</v>
      </c>
      <c r="O76" s="59">
        <v>2001</v>
      </c>
      <c r="P76" s="59"/>
      <c r="Q76" s="58">
        <v>40</v>
      </c>
      <c r="R76" s="59"/>
      <c r="S76" s="59"/>
      <c r="T76" s="59"/>
      <c r="U76" s="59"/>
      <c r="V76" s="58"/>
      <c r="W76" s="58"/>
      <c r="X76" s="59"/>
      <c r="Y76" s="58"/>
      <c r="Z76" s="59">
        <v>97</v>
      </c>
      <c r="AA76" s="59"/>
      <c r="AB76" s="59"/>
      <c r="AC76" s="59"/>
      <c r="AD76" s="58"/>
      <c r="AE76" s="58"/>
      <c r="AG76" t="str">
        <f t="shared" si="29"/>
        <v>Litchfield</v>
      </c>
      <c r="AH76" t="s">
        <v>1200</v>
      </c>
      <c r="AI76" s="9">
        <v>5</v>
      </c>
      <c r="AK76" s="97">
        <v>9</v>
      </c>
      <c r="AL76" s="99">
        <v>5</v>
      </c>
      <c r="AM76" s="99">
        <v>50</v>
      </c>
      <c r="AN76" s="103">
        <v>43370</v>
      </c>
      <c r="AO76" s="103">
        <f t="shared" si="30"/>
        <v>9005</v>
      </c>
      <c r="AP76" t="s">
        <v>202</v>
      </c>
      <c r="AQ76" s="107">
        <f t="shared" si="27"/>
        <v>943370</v>
      </c>
      <c r="AU76">
        <v>56.78</v>
      </c>
      <c r="AV76">
        <v>0.72</v>
      </c>
      <c r="AW76">
        <v>56.06</v>
      </c>
      <c r="AX76" s="2"/>
      <c r="AZ76" s="1">
        <v>922</v>
      </c>
      <c r="BA76" s="1">
        <v>1386</v>
      </c>
    </row>
    <row r="77" spans="1:53" hidden="1" outlineLevel="1">
      <c r="A77" t="s">
        <v>738</v>
      </c>
      <c r="B77" s="9" t="s">
        <v>212</v>
      </c>
      <c r="C77" s="1">
        <f t="shared" si="21"/>
        <v>1287</v>
      </c>
      <c r="D77" s="7">
        <f>IF(N77&gt;0, RANK(N77,(N77:P77,Q77:AE77)),0)</f>
        <v>1</v>
      </c>
      <c r="E77" s="7">
        <f>IF(O77&gt;0,RANK(O77,(N77:P77,Q77:AE77)),0)</f>
        <v>2</v>
      </c>
      <c r="F77" s="7">
        <f t="shared" si="22"/>
        <v>0</v>
      </c>
      <c r="G77" s="1">
        <f t="shared" si="19"/>
        <v>108</v>
      </c>
      <c r="H77" s="2">
        <f t="shared" si="20"/>
        <v>8.3916083916083919E-2</v>
      </c>
      <c r="I77" s="8"/>
      <c r="J77" s="2">
        <f t="shared" si="23"/>
        <v>0.53379953379953382</v>
      </c>
      <c r="K77" s="2">
        <f t="shared" si="24"/>
        <v>0.44988344988344986</v>
      </c>
      <c r="L77" s="2">
        <f t="shared" si="25"/>
        <v>0</v>
      </c>
      <c r="M77" s="2">
        <f t="shared" si="26"/>
        <v>1.631701631701632E-2</v>
      </c>
      <c r="N77" s="59">
        <f t="shared" si="28"/>
        <v>687</v>
      </c>
      <c r="O77" s="59">
        <v>579</v>
      </c>
      <c r="P77" s="59"/>
      <c r="Q77" s="58">
        <v>10</v>
      </c>
      <c r="R77" s="59"/>
      <c r="S77" s="59"/>
      <c r="T77" s="59"/>
      <c r="U77" s="59"/>
      <c r="V77" s="58"/>
      <c r="W77" s="58"/>
      <c r="X77" s="59"/>
      <c r="Y77" s="58"/>
      <c r="Z77" s="59">
        <v>11</v>
      </c>
      <c r="AA77" s="59"/>
      <c r="AB77" s="59"/>
      <c r="AC77" s="59"/>
      <c r="AD77" s="58"/>
      <c r="AE77" s="58"/>
      <c r="AG77" t="str">
        <f t="shared" si="29"/>
        <v>Lyme</v>
      </c>
      <c r="AH77" t="s">
        <v>1697</v>
      </c>
      <c r="AI77" s="9">
        <v>2</v>
      </c>
      <c r="AK77" s="97">
        <v>9</v>
      </c>
      <c r="AL77" s="99">
        <v>11</v>
      </c>
      <c r="AM77" s="99">
        <v>50</v>
      </c>
      <c r="AN77" s="103">
        <v>44210</v>
      </c>
      <c r="AO77" s="103">
        <f t="shared" si="30"/>
        <v>9011</v>
      </c>
      <c r="AP77" t="s">
        <v>202</v>
      </c>
      <c r="AQ77" s="107">
        <f t="shared" si="27"/>
        <v>944210</v>
      </c>
      <c r="AU77">
        <v>34.479999999999997</v>
      </c>
      <c r="AV77">
        <v>2.63</v>
      </c>
      <c r="AW77">
        <v>31.85</v>
      </c>
      <c r="AX77" s="2"/>
      <c r="AZ77" s="1">
        <v>291</v>
      </c>
      <c r="BA77" s="1">
        <v>396</v>
      </c>
    </row>
    <row r="78" spans="1:53" hidden="1" outlineLevel="1">
      <c r="A78" t="s">
        <v>760</v>
      </c>
      <c r="B78" s="9" t="s">
        <v>212</v>
      </c>
      <c r="C78" s="1">
        <f t="shared" si="21"/>
        <v>9343</v>
      </c>
      <c r="D78" s="7">
        <f>IF(N78&gt;0, RANK(N78,(N78:P78,Q78:AE78)),0)</f>
        <v>1</v>
      </c>
      <c r="E78" s="7">
        <f>IF(O78&gt;0,RANK(O78,(N78:P78,Q78:AE78)),0)</f>
        <v>2</v>
      </c>
      <c r="F78" s="7">
        <f t="shared" si="22"/>
        <v>0</v>
      </c>
      <c r="G78" s="1">
        <f t="shared" si="19"/>
        <v>185</v>
      </c>
      <c r="H78" s="2">
        <f t="shared" si="20"/>
        <v>1.980092047522209E-2</v>
      </c>
      <c r="I78" s="8"/>
      <c r="J78" s="2">
        <f t="shared" si="23"/>
        <v>0.50155196403724711</v>
      </c>
      <c r="K78" s="2">
        <f t="shared" si="24"/>
        <v>0.48175104356202503</v>
      </c>
      <c r="L78" s="2">
        <f t="shared" si="25"/>
        <v>0</v>
      </c>
      <c r="M78" s="2">
        <f t="shared" si="26"/>
        <v>1.6696992400727861E-2</v>
      </c>
      <c r="N78" s="59">
        <f t="shared" si="28"/>
        <v>4686</v>
      </c>
      <c r="O78" s="59">
        <v>4501</v>
      </c>
      <c r="P78" s="59"/>
      <c r="Q78" s="58">
        <v>46</v>
      </c>
      <c r="R78" s="59"/>
      <c r="S78" s="59"/>
      <c r="T78" s="59"/>
      <c r="U78" s="59"/>
      <c r="V78" s="58"/>
      <c r="W78" s="58"/>
      <c r="X78" s="59"/>
      <c r="Y78" s="58"/>
      <c r="Z78" s="59">
        <v>110</v>
      </c>
      <c r="AA78" s="59"/>
      <c r="AB78" s="59"/>
      <c r="AC78" s="59"/>
      <c r="AD78" s="58"/>
      <c r="AE78" s="58"/>
      <c r="AG78" t="str">
        <f t="shared" si="29"/>
        <v>Madison</v>
      </c>
      <c r="AH78" t="s">
        <v>726</v>
      </c>
      <c r="AI78" s="9">
        <v>2</v>
      </c>
      <c r="AK78" s="97">
        <v>9</v>
      </c>
      <c r="AL78" s="99">
        <v>9</v>
      </c>
      <c r="AM78" s="99">
        <v>50</v>
      </c>
      <c r="AN78" s="103">
        <v>44560</v>
      </c>
      <c r="AO78" s="103">
        <f t="shared" si="30"/>
        <v>9009</v>
      </c>
      <c r="AP78" t="s">
        <v>202</v>
      </c>
      <c r="AQ78" s="107">
        <f t="shared" si="27"/>
        <v>944560</v>
      </c>
      <c r="AU78">
        <v>36.78</v>
      </c>
      <c r="AV78">
        <v>0.57999999999999996</v>
      </c>
      <c r="AW78">
        <v>36.200000000000003</v>
      </c>
      <c r="AX78" s="2"/>
      <c r="AZ78" s="1">
        <v>1888</v>
      </c>
      <c r="BA78" s="1">
        <v>2798</v>
      </c>
    </row>
    <row r="79" spans="1:53" hidden="1" outlineLevel="1">
      <c r="A79" t="s">
        <v>758</v>
      </c>
      <c r="B79" s="9" t="s">
        <v>212</v>
      </c>
      <c r="C79" s="1">
        <f t="shared" si="21"/>
        <v>26742</v>
      </c>
      <c r="D79" s="7">
        <f>IF(N79&gt;0, RANK(N79,(N79:P79,Q79:AE79)),0)</f>
        <v>1</v>
      </c>
      <c r="E79" s="7">
        <f>IF(O79&gt;0,RANK(O79,(N79:P79,Q79:AE79)),0)</f>
        <v>2</v>
      </c>
      <c r="F79" s="7">
        <f t="shared" si="22"/>
        <v>0</v>
      </c>
      <c r="G79" s="1">
        <f t="shared" si="19"/>
        <v>6903</v>
      </c>
      <c r="H79" s="2">
        <f t="shared" si="20"/>
        <v>0.25813327350235582</v>
      </c>
      <c r="I79" s="8"/>
      <c r="J79" s="2">
        <f t="shared" si="23"/>
        <v>0.61278139256600106</v>
      </c>
      <c r="K79" s="2">
        <f t="shared" si="24"/>
        <v>0.35464811906364518</v>
      </c>
      <c r="L79" s="2">
        <f t="shared" si="25"/>
        <v>0</v>
      </c>
      <c r="M79" s="2">
        <f t="shared" si="26"/>
        <v>3.2570488370353756E-2</v>
      </c>
      <c r="N79" s="59">
        <f t="shared" si="28"/>
        <v>16387</v>
      </c>
      <c r="O79" s="59">
        <v>9484</v>
      </c>
      <c r="P79" s="59"/>
      <c r="Q79" s="58">
        <v>205</v>
      </c>
      <c r="R79" s="59"/>
      <c r="S79" s="59"/>
      <c r="T79" s="59"/>
      <c r="U79" s="59"/>
      <c r="V79" s="58"/>
      <c r="W79" s="58"/>
      <c r="X79" s="59"/>
      <c r="Y79" s="58"/>
      <c r="Z79" s="59">
        <v>666</v>
      </c>
      <c r="AA79" s="59"/>
      <c r="AB79" s="59"/>
      <c r="AC79" s="59"/>
      <c r="AD79" s="58"/>
      <c r="AE79" s="58"/>
      <c r="AG79" t="str">
        <f t="shared" si="29"/>
        <v>Manchester</v>
      </c>
      <c r="AH79" t="s">
        <v>1979</v>
      </c>
      <c r="AI79" s="9">
        <v>1</v>
      </c>
      <c r="AK79" s="97">
        <v>9</v>
      </c>
      <c r="AL79" s="99">
        <v>3</v>
      </c>
      <c r="AM79" s="99">
        <v>80</v>
      </c>
      <c r="AN79" s="103">
        <v>44700</v>
      </c>
      <c r="AO79" s="103">
        <f t="shared" si="30"/>
        <v>9003</v>
      </c>
      <c r="AP79" t="s">
        <v>202</v>
      </c>
      <c r="AQ79" s="107">
        <f t="shared" si="27"/>
        <v>944700</v>
      </c>
      <c r="AU79">
        <v>27.68</v>
      </c>
      <c r="AV79">
        <v>0.42</v>
      </c>
      <c r="AW79">
        <v>27.26</v>
      </c>
      <c r="AX79" s="2"/>
      <c r="AZ79" s="1">
        <v>5815</v>
      </c>
      <c r="BA79" s="1">
        <v>10572</v>
      </c>
    </row>
    <row r="80" spans="1:53" hidden="1" outlineLevel="1">
      <c r="A80" t="s">
        <v>836</v>
      </c>
      <c r="B80" s="9" t="s">
        <v>212</v>
      </c>
      <c r="C80" s="1">
        <f t="shared" si="21"/>
        <v>7464</v>
      </c>
      <c r="D80" s="7">
        <f>IF(N80&gt;0, RANK(N80,(N80:P80,Q80:AE80)),0)</f>
        <v>1</v>
      </c>
      <c r="E80" s="7">
        <f>IF(O80&gt;0,RANK(O80,(N80:P80,Q80:AE80)),0)</f>
        <v>2</v>
      </c>
      <c r="F80" s="7">
        <f t="shared" si="22"/>
        <v>0</v>
      </c>
      <c r="G80" s="1">
        <f t="shared" si="19"/>
        <v>3358</v>
      </c>
      <c r="H80" s="2">
        <f t="shared" si="20"/>
        <v>0.44989281886387994</v>
      </c>
      <c r="I80" s="8"/>
      <c r="J80" s="2">
        <f t="shared" si="23"/>
        <v>0.71195069667738475</v>
      </c>
      <c r="K80" s="2">
        <f t="shared" si="24"/>
        <v>0.26205787781350481</v>
      </c>
      <c r="L80" s="2">
        <f t="shared" si="25"/>
        <v>0</v>
      </c>
      <c r="M80" s="2">
        <f t="shared" si="26"/>
        <v>2.5991425509110433E-2</v>
      </c>
      <c r="N80" s="59">
        <f t="shared" si="28"/>
        <v>5314</v>
      </c>
      <c r="O80" s="59">
        <v>1956</v>
      </c>
      <c r="P80" s="59"/>
      <c r="Q80" s="58">
        <v>55</v>
      </c>
      <c r="R80" s="59"/>
      <c r="S80" s="59"/>
      <c r="T80" s="59"/>
      <c r="U80" s="59"/>
      <c r="V80" s="58"/>
      <c r="W80" s="58"/>
      <c r="X80" s="59"/>
      <c r="Y80" s="58"/>
      <c r="Z80" s="59">
        <v>139</v>
      </c>
      <c r="AA80" s="59"/>
      <c r="AB80" s="59"/>
      <c r="AC80" s="59"/>
      <c r="AD80" s="58"/>
      <c r="AE80" s="58"/>
      <c r="AG80" t="str">
        <f t="shared" si="29"/>
        <v>Mansfield</v>
      </c>
      <c r="AH80" t="s">
        <v>1698</v>
      </c>
      <c r="AI80" s="9">
        <v>2</v>
      </c>
      <c r="AK80" s="97">
        <v>9</v>
      </c>
      <c r="AL80" s="99">
        <v>13</v>
      </c>
      <c r="AM80" s="99">
        <v>35</v>
      </c>
      <c r="AN80" s="103">
        <v>44910</v>
      </c>
      <c r="AO80" s="103">
        <f t="shared" si="30"/>
        <v>9013</v>
      </c>
      <c r="AP80" t="s">
        <v>202</v>
      </c>
      <c r="AQ80" s="107">
        <f t="shared" si="27"/>
        <v>944910</v>
      </c>
      <c r="AU80">
        <v>45.49</v>
      </c>
      <c r="AV80">
        <v>1.03</v>
      </c>
      <c r="AW80">
        <v>44.46</v>
      </c>
      <c r="AX80" s="2"/>
      <c r="AZ80" s="1">
        <v>1581</v>
      </c>
      <c r="BA80" s="1">
        <v>3733</v>
      </c>
    </row>
    <row r="81" spans="1:53" hidden="1" outlineLevel="1">
      <c r="A81" t="s">
        <v>1732</v>
      </c>
      <c r="B81" s="9" t="s">
        <v>212</v>
      </c>
      <c r="C81" s="1">
        <f t="shared" si="21"/>
        <v>3052</v>
      </c>
      <c r="D81" s="7">
        <f>IF(N81&gt;0, RANK(N81,(N81:P81,Q81:AE81)),0)</f>
        <v>1</v>
      </c>
      <c r="E81" s="7">
        <f>IF(O81&gt;0,RANK(O81,(N81:P81,Q81:AE81)),0)</f>
        <v>2</v>
      </c>
      <c r="F81" s="7">
        <f t="shared" si="22"/>
        <v>0</v>
      </c>
      <c r="G81" s="1">
        <f t="shared" si="19"/>
        <v>568</v>
      </c>
      <c r="H81" s="2">
        <f t="shared" si="20"/>
        <v>0.18610747051114024</v>
      </c>
      <c r="I81" s="8"/>
      <c r="J81" s="2">
        <f t="shared" si="23"/>
        <v>0.57273918741808649</v>
      </c>
      <c r="K81" s="2">
        <f t="shared" si="24"/>
        <v>0.38663171690694625</v>
      </c>
      <c r="L81" s="2">
        <f t="shared" si="25"/>
        <v>0</v>
      </c>
      <c r="M81" s="2">
        <f t="shared" si="26"/>
        <v>4.0629095674967253E-2</v>
      </c>
      <c r="N81" s="59">
        <f t="shared" si="28"/>
        <v>1748</v>
      </c>
      <c r="O81" s="59">
        <v>1180</v>
      </c>
      <c r="P81" s="59"/>
      <c r="Q81" s="58">
        <v>35</v>
      </c>
      <c r="R81" s="59"/>
      <c r="S81" s="59"/>
      <c r="T81" s="59"/>
      <c r="U81" s="59"/>
      <c r="V81" s="58"/>
      <c r="W81" s="58"/>
      <c r="X81" s="59"/>
      <c r="Y81" s="58"/>
      <c r="Z81" s="59">
        <v>89</v>
      </c>
      <c r="AA81" s="59"/>
      <c r="AB81" s="59"/>
      <c r="AC81" s="59"/>
      <c r="AD81" s="58"/>
      <c r="AE81" s="58"/>
      <c r="AG81" t="str">
        <f t="shared" si="29"/>
        <v>Marlborough</v>
      </c>
      <c r="AH81" t="s">
        <v>1979</v>
      </c>
      <c r="AI81" s="9">
        <v>2</v>
      </c>
      <c r="AK81" s="97">
        <v>9</v>
      </c>
      <c r="AL81" s="99">
        <v>3</v>
      </c>
      <c r="AM81" s="99">
        <v>85</v>
      </c>
      <c r="AN81" s="103">
        <v>45820</v>
      </c>
      <c r="AO81" s="103">
        <f t="shared" si="30"/>
        <v>9003</v>
      </c>
      <c r="AP81" t="s">
        <v>202</v>
      </c>
      <c r="AQ81" s="107">
        <f t="shared" si="27"/>
        <v>945820</v>
      </c>
      <c r="AU81">
        <v>23.43</v>
      </c>
      <c r="AV81">
        <v>0.15</v>
      </c>
      <c r="AW81">
        <v>23.28</v>
      </c>
      <c r="AX81" s="2"/>
      <c r="AZ81" s="1">
        <v>776</v>
      </c>
      <c r="BA81" s="1">
        <v>972</v>
      </c>
    </row>
    <row r="82" spans="1:53" hidden="1" outlineLevel="1">
      <c r="A82" t="s">
        <v>1101</v>
      </c>
      <c r="B82" s="9" t="s">
        <v>212</v>
      </c>
      <c r="C82" s="1">
        <f t="shared" si="21"/>
        <v>23675</v>
      </c>
      <c r="D82" s="7">
        <f>IF(N82&gt;0, RANK(N82,(N82:P82,Q82:AE82)),0)</f>
        <v>1</v>
      </c>
      <c r="E82" s="7">
        <f>IF(O82&gt;0,RANK(O82,(N82:P82,Q82:AE82)),0)</f>
        <v>2</v>
      </c>
      <c r="F82" s="7">
        <f t="shared" si="22"/>
        <v>0</v>
      </c>
      <c r="G82" s="1">
        <f t="shared" si="19"/>
        <v>7358</v>
      </c>
      <c r="H82" s="2">
        <f t="shared" si="20"/>
        <v>0.31079197465681097</v>
      </c>
      <c r="I82" s="8"/>
      <c r="J82" s="2">
        <f t="shared" si="23"/>
        <v>0.63522703273495251</v>
      </c>
      <c r="K82" s="2">
        <f t="shared" si="24"/>
        <v>0.32443505807814149</v>
      </c>
      <c r="L82" s="2">
        <f t="shared" si="25"/>
        <v>0</v>
      </c>
      <c r="M82" s="2">
        <f t="shared" si="26"/>
        <v>4.0337909186905996E-2</v>
      </c>
      <c r="N82" s="59">
        <f t="shared" si="28"/>
        <v>15039</v>
      </c>
      <c r="O82" s="59">
        <v>7681</v>
      </c>
      <c r="P82" s="59"/>
      <c r="Q82" s="58">
        <v>217</v>
      </c>
      <c r="R82" s="59"/>
      <c r="S82" s="59"/>
      <c r="T82" s="59"/>
      <c r="U82" s="59"/>
      <c r="V82" s="58"/>
      <c r="W82" s="58"/>
      <c r="X82" s="59"/>
      <c r="Y82" s="58"/>
      <c r="Z82" s="59">
        <v>738</v>
      </c>
      <c r="AA82" s="59"/>
      <c r="AB82" s="59"/>
      <c r="AC82" s="59"/>
      <c r="AD82" s="58"/>
      <c r="AE82" s="58"/>
      <c r="AG82" t="str">
        <f t="shared" si="29"/>
        <v>Meriden</v>
      </c>
      <c r="AH82" t="s">
        <v>726</v>
      </c>
      <c r="AI82" s="9">
        <v>5</v>
      </c>
      <c r="AK82" s="97">
        <v>9</v>
      </c>
      <c r="AL82" s="99">
        <v>9</v>
      </c>
      <c r="AM82" s="99">
        <v>55</v>
      </c>
      <c r="AN82" s="103">
        <v>46520</v>
      </c>
      <c r="AO82" s="103">
        <f t="shared" si="30"/>
        <v>9009</v>
      </c>
      <c r="AP82" t="s">
        <v>202</v>
      </c>
      <c r="AQ82" s="107">
        <f t="shared" si="27"/>
        <v>946520</v>
      </c>
      <c r="AU82">
        <v>24.14</v>
      </c>
      <c r="AV82">
        <v>0.4</v>
      </c>
      <c r="AW82">
        <v>23.75</v>
      </c>
      <c r="AX82" s="2"/>
      <c r="AZ82" s="1">
        <v>5645</v>
      </c>
      <c r="BA82" s="1">
        <v>9394</v>
      </c>
    </row>
    <row r="83" spans="1:53" hidden="1" outlineLevel="1">
      <c r="A83" t="s">
        <v>419</v>
      </c>
      <c r="B83" s="9" t="s">
        <v>212</v>
      </c>
      <c r="C83" s="1">
        <f t="shared" si="21"/>
        <v>3496</v>
      </c>
      <c r="D83" s="7">
        <f>IF(N83&gt;0, RANK(N83,(N83:P83,Q83:AE83)),0)</f>
        <v>2</v>
      </c>
      <c r="E83" s="7">
        <f>IF(O83&gt;0,RANK(O83,(N83:P83,Q83:AE83)),0)</f>
        <v>1</v>
      </c>
      <c r="F83" s="7">
        <f t="shared" si="22"/>
        <v>0</v>
      </c>
      <c r="G83" s="1">
        <f t="shared" si="19"/>
        <v>384</v>
      </c>
      <c r="H83" s="2">
        <f t="shared" si="20"/>
        <v>0.10983981693363844</v>
      </c>
      <c r="I83" s="8"/>
      <c r="J83" s="2">
        <f t="shared" si="23"/>
        <v>0.43163615560640733</v>
      </c>
      <c r="K83" s="2">
        <f t="shared" si="24"/>
        <v>0.54147597254004576</v>
      </c>
      <c r="L83" s="2">
        <f t="shared" si="25"/>
        <v>0</v>
      </c>
      <c r="M83" s="2">
        <f t="shared" si="26"/>
        <v>2.6887871853546907E-2</v>
      </c>
      <c r="N83" s="59">
        <f t="shared" si="28"/>
        <v>1509</v>
      </c>
      <c r="O83" s="59">
        <v>1893</v>
      </c>
      <c r="P83" s="59"/>
      <c r="Q83" s="58">
        <v>12</v>
      </c>
      <c r="R83" s="59"/>
      <c r="S83" s="59"/>
      <c r="T83" s="59"/>
      <c r="U83" s="59"/>
      <c r="V83" s="58"/>
      <c r="W83" s="58"/>
      <c r="X83" s="59"/>
      <c r="Y83" s="58"/>
      <c r="Z83" s="59">
        <v>82</v>
      </c>
      <c r="AA83" s="59"/>
      <c r="AB83" s="59"/>
      <c r="AC83" s="59"/>
      <c r="AD83" s="58"/>
      <c r="AE83" s="58"/>
      <c r="AG83" t="str">
        <f t="shared" si="29"/>
        <v>Middlebury</v>
      </c>
      <c r="AH83" t="s">
        <v>726</v>
      </c>
      <c r="AI83" s="9">
        <v>5</v>
      </c>
      <c r="AK83" s="97">
        <v>9</v>
      </c>
      <c r="AL83" s="99">
        <v>9</v>
      </c>
      <c r="AM83" s="99">
        <v>60</v>
      </c>
      <c r="AN83" s="103">
        <v>46940</v>
      </c>
      <c r="AO83" s="103">
        <f t="shared" si="30"/>
        <v>9009</v>
      </c>
      <c r="AP83" t="s">
        <v>202</v>
      </c>
      <c r="AQ83" s="107">
        <f t="shared" si="27"/>
        <v>946940</v>
      </c>
      <c r="AU83">
        <v>18.45</v>
      </c>
      <c r="AV83">
        <v>0.7</v>
      </c>
      <c r="AW83">
        <v>17.75</v>
      </c>
      <c r="AX83" s="2"/>
      <c r="AZ83" s="1">
        <v>555</v>
      </c>
      <c r="BA83" s="1">
        <v>954</v>
      </c>
    </row>
    <row r="84" spans="1:53" hidden="1" outlineLevel="1">
      <c r="A84" t="s">
        <v>848</v>
      </c>
      <c r="B84" s="9" t="s">
        <v>212</v>
      </c>
      <c r="C84" s="1">
        <f t="shared" si="21"/>
        <v>2347</v>
      </c>
      <c r="D84" s="7">
        <f>IF(N84&gt;0, RANK(N84,(N84:P84,Q84:AE84)),0)</f>
        <v>1</v>
      </c>
      <c r="E84" s="7">
        <f>IF(O84&gt;0,RANK(O84,(N84:P84,Q84:AE84)),0)</f>
        <v>2</v>
      </c>
      <c r="F84" s="7">
        <f t="shared" si="22"/>
        <v>0</v>
      </c>
      <c r="G84" s="1">
        <f t="shared" si="19"/>
        <v>544</v>
      </c>
      <c r="H84" s="2">
        <f t="shared" si="20"/>
        <v>0.2317852577758841</v>
      </c>
      <c r="I84" s="8"/>
      <c r="J84" s="2">
        <f t="shared" si="23"/>
        <v>0.60034086067319981</v>
      </c>
      <c r="K84" s="2">
        <f t="shared" si="24"/>
        <v>0.3685556028973157</v>
      </c>
      <c r="L84" s="2">
        <f t="shared" si="25"/>
        <v>0</v>
      </c>
      <c r="M84" s="2">
        <f t="shared" si="26"/>
        <v>3.1103536429484491E-2</v>
      </c>
      <c r="N84" s="59">
        <f t="shared" si="28"/>
        <v>1409</v>
      </c>
      <c r="O84" s="59">
        <v>865</v>
      </c>
      <c r="P84" s="59"/>
      <c r="Q84" s="58">
        <v>28</v>
      </c>
      <c r="R84" s="59"/>
      <c r="S84" s="59"/>
      <c r="T84" s="59"/>
      <c r="U84" s="59"/>
      <c r="V84" s="58"/>
      <c r="W84" s="58"/>
      <c r="X84" s="59"/>
      <c r="Y84" s="58"/>
      <c r="Z84" s="59">
        <v>45</v>
      </c>
      <c r="AA84" s="59"/>
      <c r="AB84" s="59"/>
      <c r="AC84" s="59"/>
      <c r="AD84" s="58"/>
      <c r="AE84" s="58"/>
      <c r="AG84" t="str">
        <f t="shared" si="29"/>
        <v>Middlefield</v>
      </c>
      <c r="AH84" t="s">
        <v>699</v>
      </c>
      <c r="AI84" s="9">
        <v>3</v>
      </c>
      <c r="AK84" s="97">
        <v>9</v>
      </c>
      <c r="AL84" s="99">
        <v>7</v>
      </c>
      <c r="AM84" s="99">
        <v>55</v>
      </c>
      <c r="AN84" s="103">
        <v>47080</v>
      </c>
      <c r="AO84" s="103">
        <f t="shared" si="30"/>
        <v>9007</v>
      </c>
      <c r="AP84" t="s">
        <v>202</v>
      </c>
      <c r="AQ84" s="107">
        <f t="shared" si="27"/>
        <v>947080</v>
      </c>
      <c r="AU84">
        <v>13.32</v>
      </c>
      <c r="AV84">
        <v>0.62</v>
      </c>
      <c r="AW84">
        <v>12.7</v>
      </c>
      <c r="AX84" s="2"/>
      <c r="AZ84" s="1">
        <v>445</v>
      </c>
      <c r="BA84" s="1">
        <v>964</v>
      </c>
    </row>
    <row r="85" spans="1:53" hidden="1" outlineLevel="1">
      <c r="A85" t="s">
        <v>358</v>
      </c>
      <c r="B85" s="9" t="s">
        <v>212</v>
      </c>
      <c r="C85" s="1">
        <f t="shared" si="21"/>
        <v>19626</v>
      </c>
      <c r="D85" s="7">
        <f>IF(N85&gt;0, RANK(N85,(N85:P85,Q85:AE85)),0)</f>
        <v>1</v>
      </c>
      <c r="E85" s="7">
        <f>IF(O85&gt;0,RANK(O85,(N85:P85,Q85:AE85)),0)</f>
        <v>2</v>
      </c>
      <c r="F85" s="7">
        <f t="shared" si="22"/>
        <v>0</v>
      </c>
      <c r="G85" s="1">
        <f t="shared" si="19"/>
        <v>7856</v>
      </c>
      <c r="H85" s="2">
        <f t="shared" si="20"/>
        <v>0.40028533577906861</v>
      </c>
      <c r="I85" s="8"/>
      <c r="J85" s="2">
        <f t="shared" si="23"/>
        <v>0.68516253948843375</v>
      </c>
      <c r="K85" s="2">
        <f t="shared" si="24"/>
        <v>0.28487720370936515</v>
      </c>
      <c r="L85" s="2">
        <f t="shared" si="25"/>
        <v>0</v>
      </c>
      <c r="M85" s="2">
        <f t="shared" si="26"/>
        <v>2.9960256802201102E-2</v>
      </c>
      <c r="N85" s="59">
        <f t="shared" si="28"/>
        <v>13447</v>
      </c>
      <c r="O85" s="59">
        <v>5591</v>
      </c>
      <c r="P85" s="59"/>
      <c r="Q85" s="58">
        <v>195</v>
      </c>
      <c r="R85" s="59"/>
      <c r="S85" s="59"/>
      <c r="T85" s="59"/>
      <c r="U85" s="59"/>
      <c r="V85" s="58"/>
      <c r="W85" s="58"/>
      <c r="X85" s="59"/>
      <c r="Y85" s="58"/>
      <c r="Z85" s="59">
        <v>393</v>
      </c>
      <c r="AA85" s="59"/>
      <c r="AB85" s="59"/>
      <c r="AC85" s="59"/>
      <c r="AD85" s="58"/>
      <c r="AE85" s="58"/>
      <c r="AG85" t="str">
        <f t="shared" si="29"/>
        <v>Middletown</v>
      </c>
      <c r="AH85" t="s">
        <v>699</v>
      </c>
      <c r="AI85" s="9">
        <v>0</v>
      </c>
      <c r="AK85" s="97">
        <v>9</v>
      </c>
      <c r="AL85" s="99">
        <v>7</v>
      </c>
      <c r="AM85" s="99">
        <v>60</v>
      </c>
      <c r="AN85" s="103">
        <v>47360</v>
      </c>
      <c r="AO85" s="103">
        <f t="shared" si="30"/>
        <v>9007</v>
      </c>
      <c r="AP85" t="s">
        <v>202</v>
      </c>
      <c r="AQ85" s="107">
        <f t="shared" si="27"/>
        <v>947360</v>
      </c>
      <c r="AU85">
        <v>42.32</v>
      </c>
      <c r="AV85">
        <v>1.42</v>
      </c>
      <c r="AW85">
        <v>40.9</v>
      </c>
      <c r="AX85" s="2"/>
      <c r="AZ85" s="1">
        <v>4718</v>
      </c>
      <c r="BA85" s="1">
        <v>8729</v>
      </c>
    </row>
    <row r="86" spans="1:53" hidden="1" outlineLevel="1">
      <c r="A86" t="s">
        <v>773</v>
      </c>
      <c r="B86" s="9" t="s">
        <v>212</v>
      </c>
      <c r="C86" s="1">
        <f t="shared" si="21"/>
        <v>24164</v>
      </c>
      <c r="D86" s="7">
        <f>IF(N86&gt;0, RANK(N86,(N86:P86,Q86:AE86)),0)</f>
        <v>1</v>
      </c>
      <c r="E86" s="7">
        <f>IF(O86&gt;0,RANK(O86,(N86:P86,Q86:AE86)),0)</f>
        <v>2</v>
      </c>
      <c r="F86" s="7">
        <f t="shared" si="22"/>
        <v>0</v>
      </c>
      <c r="G86" s="1">
        <f t="shared" si="19"/>
        <v>3875</v>
      </c>
      <c r="H86" s="2">
        <f t="shared" si="20"/>
        <v>0.16036252276113228</v>
      </c>
      <c r="I86" s="8"/>
      <c r="J86" s="2">
        <f t="shared" si="23"/>
        <v>0.56720741599072999</v>
      </c>
      <c r="K86" s="2">
        <f t="shared" si="24"/>
        <v>0.40684489322959777</v>
      </c>
      <c r="L86" s="2">
        <f t="shared" si="25"/>
        <v>0</v>
      </c>
      <c r="M86" s="2">
        <f t="shared" si="26"/>
        <v>2.5947690779672239E-2</v>
      </c>
      <c r="N86" s="59">
        <f t="shared" si="28"/>
        <v>13706</v>
      </c>
      <c r="O86" s="59">
        <v>9831</v>
      </c>
      <c r="P86" s="59"/>
      <c r="Q86" s="58">
        <v>147</v>
      </c>
      <c r="R86" s="59"/>
      <c r="S86" s="59"/>
      <c r="T86" s="59"/>
      <c r="U86" s="59"/>
      <c r="V86" s="58"/>
      <c r="W86" s="58"/>
      <c r="X86" s="59"/>
      <c r="Y86" s="58"/>
      <c r="Z86" s="59">
        <v>480</v>
      </c>
      <c r="AA86" s="59"/>
      <c r="AB86" s="59"/>
      <c r="AC86" s="59"/>
      <c r="AD86" s="58"/>
      <c r="AE86" s="58"/>
      <c r="AG86" t="str">
        <f t="shared" si="29"/>
        <v>Milford</v>
      </c>
      <c r="AH86" t="s">
        <v>726</v>
      </c>
      <c r="AI86" s="9">
        <v>3</v>
      </c>
      <c r="AK86" s="97">
        <v>9</v>
      </c>
      <c r="AL86" s="99">
        <v>9</v>
      </c>
      <c r="AM86" s="99">
        <v>65</v>
      </c>
      <c r="AN86" s="103">
        <v>47535</v>
      </c>
      <c r="AO86" s="103">
        <f t="shared" si="30"/>
        <v>9009</v>
      </c>
      <c r="AP86" t="s">
        <v>202</v>
      </c>
      <c r="AQ86" s="107">
        <f t="shared" si="27"/>
        <v>947535</v>
      </c>
      <c r="AU86">
        <v>26.15</v>
      </c>
      <c r="AV86">
        <v>3.59</v>
      </c>
      <c r="AW86">
        <v>22.56</v>
      </c>
      <c r="AX86" s="2"/>
      <c r="AZ86" s="1">
        <v>4751</v>
      </c>
      <c r="BA86" s="1">
        <v>8955</v>
      </c>
    </row>
    <row r="87" spans="1:53" hidden="1" outlineLevel="1">
      <c r="A87" t="s">
        <v>2112</v>
      </c>
      <c r="B87" s="9" t="s">
        <v>212</v>
      </c>
      <c r="C87" s="1">
        <f t="shared" si="21"/>
        <v>8982</v>
      </c>
      <c r="D87" s="7">
        <f>IF(N87&gt;0, RANK(N87,(N87:P87,Q87:AE87)),0)</f>
        <v>2</v>
      </c>
      <c r="E87" s="7">
        <f>IF(O87&gt;0,RANK(O87,(N87:P87,Q87:AE87)),0)</f>
        <v>1</v>
      </c>
      <c r="F87" s="7">
        <f t="shared" si="22"/>
        <v>0</v>
      </c>
      <c r="G87" s="1">
        <f t="shared" si="19"/>
        <v>148</v>
      </c>
      <c r="H87" s="2">
        <f t="shared" si="20"/>
        <v>1.6477399242930305E-2</v>
      </c>
      <c r="I87" s="8"/>
      <c r="J87" s="2">
        <f t="shared" si="23"/>
        <v>0.47884658205299485</v>
      </c>
      <c r="K87" s="2">
        <f t="shared" si="24"/>
        <v>0.4953239812959252</v>
      </c>
      <c r="L87" s="2">
        <f t="shared" si="25"/>
        <v>0</v>
      </c>
      <c r="M87" s="2">
        <f t="shared" si="26"/>
        <v>2.5829436651080007E-2</v>
      </c>
      <c r="N87" s="59">
        <f t="shared" si="28"/>
        <v>4301</v>
      </c>
      <c r="O87" s="59">
        <v>4449</v>
      </c>
      <c r="P87" s="59"/>
      <c r="Q87" s="58">
        <v>61</v>
      </c>
      <c r="R87" s="59"/>
      <c r="S87" s="59"/>
      <c r="T87" s="59"/>
      <c r="U87" s="59"/>
      <c r="V87" s="58"/>
      <c r="W87" s="58"/>
      <c r="X87" s="59"/>
      <c r="Y87" s="58"/>
      <c r="Z87" s="59">
        <v>171</v>
      </c>
      <c r="AA87" s="59"/>
      <c r="AB87" s="59"/>
      <c r="AC87" s="59"/>
      <c r="AD87" s="58"/>
      <c r="AE87" s="58"/>
      <c r="AG87" t="str">
        <f t="shared" si="29"/>
        <v>Monroe</v>
      </c>
      <c r="AH87" t="s">
        <v>2251</v>
      </c>
      <c r="AI87" s="9">
        <v>4</v>
      </c>
      <c r="AK87" s="97">
        <v>9</v>
      </c>
      <c r="AL87" s="99">
        <v>1</v>
      </c>
      <c r="AM87" s="99">
        <v>45</v>
      </c>
      <c r="AN87" s="103">
        <v>48620</v>
      </c>
      <c r="AO87" s="103">
        <f t="shared" si="30"/>
        <v>9001</v>
      </c>
      <c r="AP87" t="s">
        <v>202</v>
      </c>
      <c r="AQ87" s="107">
        <f t="shared" si="27"/>
        <v>948620</v>
      </c>
      <c r="AU87">
        <v>26.33</v>
      </c>
      <c r="AV87">
        <v>0.2</v>
      </c>
      <c r="AW87">
        <v>26.13</v>
      </c>
      <c r="AX87" s="2"/>
      <c r="AZ87" s="1">
        <v>1793</v>
      </c>
      <c r="BA87" s="1">
        <v>2508</v>
      </c>
    </row>
    <row r="88" spans="1:53" hidden="1" outlineLevel="1">
      <c r="A88" t="s">
        <v>1951</v>
      </c>
      <c r="B88" s="9" t="s">
        <v>212</v>
      </c>
      <c r="C88" s="1">
        <f t="shared" si="21"/>
        <v>7690</v>
      </c>
      <c r="D88" s="7">
        <f>IF(N88&gt;0, RANK(N88,(N88:P88,Q88:AE88)),0)</f>
        <v>1</v>
      </c>
      <c r="E88" s="7">
        <f>IF(O88&gt;0,RANK(O88,(N88:P88,Q88:AE88)),0)</f>
        <v>2</v>
      </c>
      <c r="F88" s="7">
        <f t="shared" si="22"/>
        <v>0</v>
      </c>
      <c r="G88" s="1">
        <f t="shared" si="19"/>
        <v>1696</v>
      </c>
      <c r="H88" s="2">
        <f t="shared" si="20"/>
        <v>0.22054616384915474</v>
      </c>
      <c r="I88" s="8"/>
      <c r="J88" s="2">
        <f t="shared" si="23"/>
        <v>0.59401820546163853</v>
      </c>
      <c r="K88" s="2">
        <f t="shared" si="24"/>
        <v>0.37347204161248376</v>
      </c>
      <c r="L88" s="2">
        <f t="shared" si="25"/>
        <v>0</v>
      </c>
      <c r="M88" s="2">
        <f t="shared" si="26"/>
        <v>3.2509752925877711E-2</v>
      </c>
      <c r="N88" s="59">
        <f t="shared" si="28"/>
        <v>4568</v>
      </c>
      <c r="O88" s="59">
        <v>2872</v>
      </c>
      <c r="P88" s="59"/>
      <c r="Q88" s="58">
        <v>76</v>
      </c>
      <c r="R88" s="59"/>
      <c r="S88" s="59"/>
      <c r="T88" s="59"/>
      <c r="U88" s="59"/>
      <c r="V88" s="58"/>
      <c r="W88" s="58"/>
      <c r="X88" s="59"/>
      <c r="Y88" s="58"/>
      <c r="Z88" s="59">
        <v>174</v>
      </c>
      <c r="AA88" s="59"/>
      <c r="AB88" s="59"/>
      <c r="AC88" s="59"/>
      <c r="AD88" s="58"/>
      <c r="AE88" s="58"/>
      <c r="AG88" t="str">
        <f t="shared" si="29"/>
        <v>Montville</v>
      </c>
      <c r="AH88" t="s">
        <v>1697</v>
      </c>
      <c r="AI88" s="9">
        <v>2</v>
      </c>
      <c r="AK88" s="97">
        <v>9</v>
      </c>
      <c r="AL88" s="99">
        <v>11</v>
      </c>
      <c r="AM88" s="99">
        <v>55</v>
      </c>
      <c r="AN88" s="103">
        <v>48900</v>
      </c>
      <c r="AO88" s="103">
        <f t="shared" si="30"/>
        <v>9011</v>
      </c>
      <c r="AP88" t="s">
        <v>202</v>
      </c>
      <c r="AQ88" s="107">
        <f t="shared" si="27"/>
        <v>948900</v>
      </c>
      <c r="AU88">
        <v>44.13</v>
      </c>
      <c r="AV88">
        <v>2.11</v>
      </c>
      <c r="AW88">
        <v>42.02</v>
      </c>
      <c r="AX88" s="2"/>
      <c r="AZ88" s="1">
        <v>1740</v>
      </c>
      <c r="BA88" s="1">
        <v>2828</v>
      </c>
    </row>
    <row r="89" spans="1:53" hidden="1" outlineLevel="1">
      <c r="A89" t="s">
        <v>1198</v>
      </c>
      <c r="B89" s="9" t="s">
        <v>212</v>
      </c>
      <c r="C89" s="1">
        <f t="shared" si="21"/>
        <v>1162</v>
      </c>
      <c r="D89" s="7">
        <f>IF(N89&gt;0, RANK(N89,(N89:P89,Q89:AE89)),0)</f>
        <v>1</v>
      </c>
      <c r="E89" s="7">
        <f>IF(O89&gt;0,RANK(O89,(N89:P89,Q89:AE89)),0)</f>
        <v>2</v>
      </c>
      <c r="F89" s="7">
        <f t="shared" si="22"/>
        <v>0</v>
      </c>
      <c r="G89" s="1">
        <f t="shared" si="19"/>
        <v>26</v>
      </c>
      <c r="H89" s="2">
        <f t="shared" si="20"/>
        <v>2.2375215146299483E-2</v>
      </c>
      <c r="I89" s="8"/>
      <c r="J89" s="2">
        <f t="shared" si="23"/>
        <v>0.48623063683304646</v>
      </c>
      <c r="K89" s="2">
        <f t="shared" si="24"/>
        <v>0.46385542168674698</v>
      </c>
      <c r="L89" s="2">
        <f t="shared" si="25"/>
        <v>0</v>
      </c>
      <c r="M89" s="2">
        <f t="shared" si="26"/>
        <v>4.9913941480206558E-2</v>
      </c>
      <c r="N89" s="59">
        <f t="shared" si="28"/>
        <v>565</v>
      </c>
      <c r="O89" s="59">
        <v>539</v>
      </c>
      <c r="P89" s="59"/>
      <c r="Q89" s="58">
        <v>10</v>
      </c>
      <c r="R89" s="59"/>
      <c r="S89" s="59"/>
      <c r="T89" s="59"/>
      <c r="U89" s="59"/>
      <c r="V89" s="58"/>
      <c r="W89" s="58"/>
      <c r="X89" s="59"/>
      <c r="Y89" s="58"/>
      <c r="Z89" s="59">
        <v>48</v>
      </c>
      <c r="AA89" s="59"/>
      <c r="AB89" s="59"/>
      <c r="AC89" s="59"/>
      <c r="AD89" s="58"/>
      <c r="AE89" s="58"/>
      <c r="AG89" t="str">
        <f t="shared" si="29"/>
        <v>Morris</v>
      </c>
      <c r="AH89" t="s">
        <v>1200</v>
      </c>
      <c r="AI89" s="9">
        <v>5</v>
      </c>
      <c r="AK89" s="97">
        <v>9</v>
      </c>
      <c r="AL89" s="99">
        <v>5</v>
      </c>
      <c r="AM89" s="99">
        <v>55</v>
      </c>
      <c r="AN89" s="103">
        <v>49460</v>
      </c>
      <c r="AO89" s="103">
        <f t="shared" si="30"/>
        <v>9005</v>
      </c>
      <c r="AP89" t="s">
        <v>202</v>
      </c>
      <c r="AQ89" s="107">
        <f t="shared" si="27"/>
        <v>949460</v>
      </c>
      <c r="AU89">
        <v>18.72</v>
      </c>
      <c r="AV89">
        <v>1.53</v>
      </c>
      <c r="AW89">
        <v>17.190000000000001</v>
      </c>
      <c r="AX89" s="2"/>
      <c r="AZ89" s="1">
        <v>226</v>
      </c>
      <c r="BA89" s="1">
        <v>339</v>
      </c>
    </row>
    <row r="90" spans="1:53" hidden="1" outlineLevel="1">
      <c r="A90" t="s">
        <v>1209</v>
      </c>
      <c r="B90" s="9" t="s">
        <v>212</v>
      </c>
      <c r="C90" s="1">
        <f t="shared" si="21"/>
        <v>12751</v>
      </c>
      <c r="D90" s="7">
        <f>IF(N90&gt;0, RANK(N90,(N90:P90,Q90:AE90)),0)</f>
        <v>1</v>
      </c>
      <c r="E90" s="7">
        <f>IF(O90&gt;0,RANK(O90,(N90:P90,Q90:AE90)),0)</f>
        <v>2</v>
      </c>
      <c r="F90" s="7">
        <f t="shared" si="22"/>
        <v>0</v>
      </c>
      <c r="G90" s="1">
        <f t="shared" si="19"/>
        <v>2174</v>
      </c>
      <c r="H90" s="2">
        <f t="shared" si="20"/>
        <v>0.17049643165241943</v>
      </c>
      <c r="I90" s="8"/>
      <c r="J90" s="2">
        <f t="shared" si="23"/>
        <v>0.56340679162418639</v>
      </c>
      <c r="K90" s="2">
        <f t="shared" si="24"/>
        <v>0.39291035997176693</v>
      </c>
      <c r="L90" s="2">
        <f t="shared" si="25"/>
        <v>0</v>
      </c>
      <c r="M90" s="2">
        <f t="shared" si="26"/>
        <v>4.3682848404046681E-2</v>
      </c>
      <c r="N90" s="59">
        <f t="shared" si="28"/>
        <v>7184</v>
      </c>
      <c r="O90" s="59">
        <v>5010</v>
      </c>
      <c r="P90" s="59"/>
      <c r="Q90" s="58">
        <v>111</v>
      </c>
      <c r="R90" s="59"/>
      <c r="S90" s="59"/>
      <c r="T90" s="59"/>
      <c r="U90" s="59"/>
      <c r="V90" s="58"/>
      <c r="W90" s="58"/>
      <c r="X90" s="59"/>
      <c r="Y90" s="58"/>
      <c r="Z90" s="59">
        <v>446</v>
      </c>
      <c r="AA90" s="59"/>
      <c r="AB90" s="59"/>
      <c r="AC90" s="59"/>
      <c r="AD90" s="58"/>
      <c r="AE90" s="58"/>
      <c r="AG90" t="str">
        <f t="shared" si="29"/>
        <v>Naugatuck</v>
      </c>
      <c r="AH90" t="s">
        <v>726</v>
      </c>
      <c r="AI90" s="9">
        <v>3</v>
      </c>
      <c r="AK90" s="97">
        <v>9</v>
      </c>
      <c r="AL90" s="99">
        <v>9</v>
      </c>
      <c r="AM90" s="99">
        <v>70</v>
      </c>
      <c r="AN90" s="103">
        <v>49950</v>
      </c>
      <c r="AO90" s="103">
        <f t="shared" si="30"/>
        <v>9009</v>
      </c>
      <c r="AP90" t="s">
        <v>202</v>
      </c>
      <c r="AQ90" s="107">
        <f t="shared" si="27"/>
        <v>949950</v>
      </c>
      <c r="AU90">
        <v>16.45</v>
      </c>
      <c r="AV90">
        <v>0.06</v>
      </c>
      <c r="AW90">
        <v>16.39</v>
      </c>
      <c r="AX90" s="2"/>
      <c r="AZ90" s="1">
        <v>2827</v>
      </c>
      <c r="BA90" s="1">
        <v>4357</v>
      </c>
    </row>
    <row r="91" spans="1:53" hidden="1" outlineLevel="1">
      <c r="A91" t="s">
        <v>61</v>
      </c>
      <c r="B91" s="9" t="s">
        <v>212</v>
      </c>
      <c r="C91" s="1">
        <f t="shared" si="21"/>
        <v>23912</v>
      </c>
      <c r="D91" s="7">
        <f>IF(N91&gt;0, RANK(N91,(N91:P91,Q91:AE91)),0)</f>
        <v>1</v>
      </c>
      <c r="E91" s="7">
        <f>IF(O91&gt;0,RANK(O91,(N91:P91,Q91:AE91)),0)</f>
        <v>2</v>
      </c>
      <c r="F91" s="7">
        <f t="shared" si="22"/>
        <v>0</v>
      </c>
      <c r="G91" s="1">
        <f t="shared" si="19"/>
        <v>8643</v>
      </c>
      <c r="H91" s="2">
        <f t="shared" si="20"/>
        <v>0.36145031783205084</v>
      </c>
      <c r="I91" s="8"/>
      <c r="J91" s="2">
        <f t="shared" si="23"/>
        <v>0.66184342589494816</v>
      </c>
      <c r="K91" s="2">
        <f t="shared" si="24"/>
        <v>0.30039310806289726</v>
      </c>
      <c r="L91" s="2">
        <f t="shared" si="25"/>
        <v>0</v>
      </c>
      <c r="M91" s="2">
        <f t="shared" si="26"/>
        <v>3.7763466042154581E-2</v>
      </c>
      <c r="N91" s="59">
        <f t="shared" si="28"/>
        <v>15826</v>
      </c>
      <c r="O91" s="59">
        <v>7183</v>
      </c>
      <c r="P91" s="59"/>
      <c r="Q91" s="58">
        <v>170</v>
      </c>
      <c r="R91" s="59"/>
      <c r="S91" s="59"/>
      <c r="T91" s="59"/>
      <c r="U91" s="59"/>
      <c r="V91" s="58"/>
      <c r="W91" s="58"/>
      <c r="X91" s="59"/>
      <c r="Y91" s="58"/>
      <c r="Z91" s="59">
        <v>733</v>
      </c>
      <c r="AA91" s="59"/>
      <c r="AB91" s="59"/>
      <c r="AC91" s="59"/>
      <c r="AD91" s="58"/>
      <c r="AE91" s="58"/>
      <c r="AG91" t="str">
        <f t="shared" si="29"/>
        <v>New Britain</v>
      </c>
      <c r="AH91" t="s">
        <v>1979</v>
      </c>
      <c r="AI91" s="9">
        <v>5</v>
      </c>
      <c r="AK91" s="97">
        <v>9</v>
      </c>
      <c r="AL91" s="99">
        <v>3</v>
      </c>
      <c r="AM91" s="99">
        <v>90</v>
      </c>
      <c r="AN91" s="103">
        <v>50440</v>
      </c>
      <c r="AO91" s="103">
        <f t="shared" si="30"/>
        <v>9003</v>
      </c>
      <c r="AP91" t="s">
        <v>202</v>
      </c>
      <c r="AQ91" s="107">
        <f t="shared" si="27"/>
        <v>950440</v>
      </c>
      <c r="AU91">
        <v>13.4</v>
      </c>
      <c r="AV91">
        <v>7.0000000000000007E-2</v>
      </c>
      <c r="AW91">
        <v>13.34</v>
      </c>
      <c r="AX91" s="2"/>
      <c r="AZ91" s="1">
        <v>4305</v>
      </c>
      <c r="BA91" s="1">
        <v>11521</v>
      </c>
    </row>
    <row r="92" spans="1:53" hidden="1" outlineLevel="1">
      <c r="A92" t="s">
        <v>1249</v>
      </c>
      <c r="B92" s="9" t="s">
        <v>212</v>
      </c>
      <c r="C92" s="1">
        <f t="shared" si="21"/>
        <v>10593</v>
      </c>
      <c r="D92" s="7">
        <f>IF(N92&gt;0, RANK(N92,(N92:P92,Q92:AE92)),0)</f>
        <v>2</v>
      </c>
      <c r="E92" s="7">
        <f>IF(O92&gt;0,RANK(O92,(N92:P92,Q92:AE92)),0)</f>
        <v>1</v>
      </c>
      <c r="F92" s="7">
        <f t="shared" si="22"/>
        <v>0</v>
      </c>
      <c r="G92" s="1">
        <f t="shared" si="19"/>
        <v>1715</v>
      </c>
      <c r="H92" s="2">
        <f t="shared" si="20"/>
        <v>0.16189936750684414</v>
      </c>
      <c r="I92" s="8"/>
      <c r="J92" s="2">
        <f t="shared" si="23"/>
        <v>0.41319739450580573</v>
      </c>
      <c r="K92" s="2">
        <f t="shared" si="24"/>
        <v>0.57509676201264981</v>
      </c>
      <c r="L92" s="2">
        <f t="shared" si="25"/>
        <v>0</v>
      </c>
      <c r="M92" s="2">
        <f t="shared" si="26"/>
        <v>1.1705843481544465E-2</v>
      </c>
      <c r="N92" s="59">
        <f t="shared" si="28"/>
        <v>4377</v>
      </c>
      <c r="O92" s="59">
        <v>6092</v>
      </c>
      <c r="P92" s="59"/>
      <c r="Q92" s="58">
        <v>44</v>
      </c>
      <c r="R92" s="59"/>
      <c r="S92" s="59"/>
      <c r="T92" s="59"/>
      <c r="U92" s="59"/>
      <c r="V92" s="58"/>
      <c r="W92" s="58"/>
      <c r="X92" s="59"/>
      <c r="Y92" s="58"/>
      <c r="Z92" s="59">
        <v>80</v>
      </c>
      <c r="AA92" s="59"/>
      <c r="AB92" s="59"/>
      <c r="AC92" s="59"/>
      <c r="AD92" s="58"/>
      <c r="AE92" s="58"/>
      <c r="AG92" t="str">
        <f t="shared" si="29"/>
        <v>New Canaan</v>
      </c>
      <c r="AH92" t="s">
        <v>2251</v>
      </c>
      <c r="AI92" s="9">
        <v>4</v>
      </c>
      <c r="AK92" s="97">
        <v>9</v>
      </c>
      <c r="AL92" s="99">
        <v>1</v>
      </c>
      <c r="AM92" s="99">
        <v>50</v>
      </c>
      <c r="AN92" s="103">
        <v>50580</v>
      </c>
      <c r="AO92" s="103">
        <f t="shared" si="30"/>
        <v>9001</v>
      </c>
      <c r="AP92" t="s">
        <v>202</v>
      </c>
      <c r="AQ92" s="107">
        <f t="shared" si="27"/>
        <v>950580</v>
      </c>
      <c r="AU92">
        <v>22.48</v>
      </c>
      <c r="AV92">
        <v>0.35</v>
      </c>
      <c r="AW92">
        <v>22.13</v>
      </c>
      <c r="AX92" s="2"/>
      <c r="AZ92" s="1">
        <v>1636</v>
      </c>
      <c r="BA92" s="1">
        <v>2741</v>
      </c>
    </row>
    <row r="93" spans="1:53" hidden="1" outlineLevel="1">
      <c r="A93" t="s">
        <v>1604</v>
      </c>
      <c r="B93" s="9" t="s">
        <v>212</v>
      </c>
      <c r="C93" s="1">
        <f t="shared" si="21"/>
        <v>6504</v>
      </c>
      <c r="D93" s="7">
        <f>IF(N93&gt;0, RANK(N93,(N93:P93,Q93:AE93)),0)</f>
        <v>2</v>
      </c>
      <c r="E93" s="7">
        <f>IF(O93&gt;0,RANK(O93,(N93:P93,Q93:AE93)),0)</f>
        <v>1</v>
      </c>
      <c r="F93" s="7">
        <f t="shared" si="22"/>
        <v>0</v>
      </c>
      <c r="G93" s="1">
        <f t="shared" si="19"/>
        <v>141</v>
      </c>
      <c r="H93" s="2">
        <f t="shared" si="20"/>
        <v>2.1678966789667898E-2</v>
      </c>
      <c r="I93" s="8"/>
      <c r="J93" s="2">
        <f t="shared" si="23"/>
        <v>0.47017220172201724</v>
      </c>
      <c r="K93" s="2">
        <f t="shared" si="24"/>
        <v>0.49185116851168514</v>
      </c>
      <c r="L93" s="2">
        <f t="shared" si="25"/>
        <v>0</v>
      </c>
      <c r="M93" s="2">
        <f t="shared" si="26"/>
        <v>3.797662976629762E-2</v>
      </c>
      <c r="N93" s="59">
        <f t="shared" si="28"/>
        <v>3058</v>
      </c>
      <c r="O93" s="59">
        <v>3199</v>
      </c>
      <c r="P93" s="59"/>
      <c r="Q93" s="58">
        <v>52</v>
      </c>
      <c r="R93" s="59"/>
      <c r="S93" s="59"/>
      <c r="T93" s="59"/>
      <c r="U93" s="59"/>
      <c r="V93" s="58"/>
      <c r="W93" s="58"/>
      <c r="X93" s="59"/>
      <c r="Y93" s="58"/>
      <c r="Z93" s="59">
        <v>195</v>
      </c>
      <c r="AA93" s="59"/>
      <c r="AB93" s="59"/>
      <c r="AC93" s="59"/>
      <c r="AD93" s="58"/>
      <c r="AE93" s="58"/>
      <c r="AG93" t="str">
        <f t="shared" si="29"/>
        <v>New Fairfield</v>
      </c>
      <c r="AH93" t="s">
        <v>2251</v>
      </c>
      <c r="AI93" s="9">
        <v>5</v>
      </c>
      <c r="AK93" s="97">
        <v>9</v>
      </c>
      <c r="AL93" s="99">
        <v>1</v>
      </c>
      <c r="AM93" s="99">
        <v>55</v>
      </c>
      <c r="AN93" s="103">
        <v>50860</v>
      </c>
      <c r="AO93" s="103">
        <f t="shared" si="30"/>
        <v>9001</v>
      </c>
      <c r="AP93" t="s">
        <v>202</v>
      </c>
      <c r="AQ93" s="107">
        <f t="shared" si="27"/>
        <v>950860</v>
      </c>
      <c r="AU93">
        <v>25.06</v>
      </c>
      <c r="AV93">
        <v>4.59</v>
      </c>
      <c r="AW93">
        <v>20.46</v>
      </c>
      <c r="AX93" s="2"/>
      <c r="AZ93" s="1">
        <v>1393</v>
      </c>
      <c r="BA93" s="1">
        <v>1665</v>
      </c>
    </row>
    <row r="94" spans="1:53" hidden="1" outlineLevel="1">
      <c r="A94" t="s">
        <v>789</v>
      </c>
      <c r="B94" s="9" t="s">
        <v>212</v>
      </c>
      <c r="C94" s="1">
        <f t="shared" si="21"/>
        <v>3261</v>
      </c>
      <c r="D94" s="7">
        <f>IF(N94&gt;0, RANK(N94,(N94:P94,Q94:AE94)),0)</f>
        <v>1</v>
      </c>
      <c r="E94" s="7">
        <f>IF(O94&gt;0,RANK(O94,(N94:P94,Q94:AE94)),0)</f>
        <v>2</v>
      </c>
      <c r="F94" s="7">
        <f t="shared" si="22"/>
        <v>0</v>
      </c>
      <c r="G94" s="1">
        <f t="shared" si="19"/>
        <v>371</v>
      </c>
      <c r="H94" s="2">
        <f t="shared" si="20"/>
        <v>0.11376878258203005</v>
      </c>
      <c r="I94" s="8"/>
      <c r="J94" s="2">
        <f t="shared" si="23"/>
        <v>0.53357865685372585</v>
      </c>
      <c r="K94" s="2">
        <f t="shared" si="24"/>
        <v>0.4198098742716958</v>
      </c>
      <c r="L94" s="2">
        <f t="shared" si="25"/>
        <v>0</v>
      </c>
      <c r="M94" s="2">
        <f t="shared" si="26"/>
        <v>4.6611468874578343E-2</v>
      </c>
      <c r="N94" s="59">
        <f t="shared" si="28"/>
        <v>1740</v>
      </c>
      <c r="O94" s="59">
        <v>1369</v>
      </c>
      <c r="P94" s="59"/>
      <c r="Q94" s="58">
        <v>46</v>
      </c>
      <c r="R94" s="59"/>
      <c r="S94" s="59"/>
      <c r="T94" s="59"/>
      <c r="U94" s="59"/>
      <c r="V94" s="58"/>
      <c r="W94" s="58"/>
      <c r="X94" s="59"/>
      <c r="Y94" s="58"/>
      <c r="Z94" s="59">
        <v>106</v>
      </c>
      <c r="AA94" s="59"/>
      <c r="AB94" s="59"/>
      <c r="AC94" s="59"/>
      <c r="AD94" s="58"/>
      <c r="AE94" s="58"/>
      <c r="AG94" t="str">
        <f t="shared" si="29"/>
        <v>New Hartford</v>
      </c>
      <c r="AH94" t="s">
        <v>1200</v>
      </c>
      <c r="AI94" s="9">
        <v>1</v>
      </c>
      <c r="AK94" s="97">
        <v>9</v>
      </c>
      <c r="AL94" s="99">
        <v>5</v>
      </c>
      <c r="AM94" s="99">
        <v>60</v>
      </c>
      <c r="AN94" s="103">
        <v>51350</v>
      </c>
      <c r="AO94" s="103">
        <f t="shared" si="30"/>
        <v>9005</v>
      </c>
      <c r="AP94" t="s">
        <v>202</v>
      </c>
      <c r="AQ94" s="107">
        <f t="shared" si="27"/>
        <v>951350</v>
      </c>
      <c r="AU94">
        <v>38.14</v>
      </c>
      <c r="AV94">
        <v>1.1100000000000001</v>
      </c>
      <c r="AW94">
        <v>37.03</v>
      </c>
      <c r="AX94" s="2"/>
      <c r="AZ94" s="1">
        <v>721</v>
      </c>
      <c r="BA94" s="1">
        <v>1019</v>
      </c>
    </row>
    <row r="95" spans="1:53" hidden="1" outlineLevel="1">
      <c r="A95" t="s">
        <v>726</v>
      </c>
      <c r="B95" s="9" t="s">
        <v>212</v>
      </c>
      <c r="C95" s="1">
        <f t="shared" si="21"/>
        <v>40193</v>
      </c>
      <c r="D95" s="7">
        <f>IF(N95&gt;0, RANK(N95,(N95:P95,Q95:AE95)),0)</f>
        <v>1</v>
      </c>
      <c r="E95" s="7">
        <f>IF(O95&gt;0,RANK(O95,(N95:P95,Q95:AE95)),0)</f>
        <v>2</v>
      </c>
      <c r="F95" s="7">
        <f t="shared" si="22"/>
        <v>0</v>
      </c>
      <c r="G95" s="1">
        <f t="shared" si="19"/>
        <v>23213</v>
      </c>
      <c r="H95" s="2">
        <f t="shared" si="20"/>
        <v>0.57753837732938573</v>
      </c>
      <c r="I95" s="8"/>
      <c r="J95" s="2">
        <f t="shared" si="23"/>
        <v>0.75518125046649909</v>
      </c>
      <c r="K95" s="2">
        <f t="shared" si="24"/>
        <v>0.17764287313711344</v>
      </c>
      <c r="L95" s="2">
        <f t="shared" si="25"/>
        <v>0</v>
      </c>
      <c r="M95" s="2">
        <f t="shared" si="26"/>
        <v>6.7175876396387474E-2</v>
      </c>
      <c r="N95" s="59">
        <f t="shared" si="28"/>
        <v>30353</v>
      </c>
      <c r="O95" s="59">
        <v>7140</v>
      </c>
      <c r="P95" s="59"/>
      <c r="Q95" s="58">
        <v>301</v>
      </c>
      <c r="R95" s="59"/>
      <c r="S95" s="59"/>
      <c r="T95" s="59"/>
      <c r="U95" s="59"/>
      <c r="V95" s="58"/>
      <c r="W95" s="58"/>
      <c r="X95" s="59"/>
      <c r="Y95" s="58"/>
      <c r="Z95" s="59">
        <v>2399</v>
      </c>
      <c r="AA95" s="59"/>
      <c r="AB95" s="59"/>
      <c r="AC95" s="59"/>
      <c r="AD95" s="58"/>
      <c r="AE95" s="58"/>
      <c r="AG95" t="str">
        <f t="shared" si="29"/>
        <v>New Haven</v>
      </c>
      <c r="AH95" t="s">
        <v>726</v>
      </c>
      <c r="AI95" s="9">
        <v>3</v>
      </c>
      <c r="AK95" s="97">
        <v>9</v>
      </c>
      <c r="AL95" s="99">
        <v>9</v>
      </c>
      <c r="AM95" s="99">
        <v>75</v>
      </c>
      <c r="AN95" s="103">
        <v>52070</v>
      </c>
      <c r="AO95" s="103">
        <f t="shared" si="30"/>
        <v>9009</v>
      </c>
      <c r="AP95" t="s">
        <v>202</v>
      </c>
      <c r="AQ95" s="107">
        <f t="shared" si="27"/>
        <v>952070</v>
      </c>
      <c r="AU95">
        <v>20.25</v>
      </c>
      <c r="AV95">
        <v>1.4</v>
      </c>
      <c r="AW95">
        <v>18.850000000000001</v>
      </c>
      <c r="AX95" s="2"/>
      <c r="AZ95" s="1">
        <v>5795</v>
      </c>
      <c r="BA95" s="1">
        <v>24558</v>
      </c>
    </row>
    <row r="96" spans="1:53" hidden="1" outlineLevel="1">
      <c r="A96" t="s">
        <v>1697</v>
      </c>
      <c r="B96" s="9" t="s">
        <v>212</v>
      </c>
      <c r="C96" s="1">
        <f t="shared" si="21"/>
        <v>8665</v>
      </c>
      <c r="D96" s="7">
        <f>IF(N96&gt;0, RANK(N96,(N96:P96,Q96:AE96)),0)</f>
        <v>1</v>
      </c>
      <c r="E96" s="7">
        <f>IF(O96&gt;0,RANK(O96,(N96:P96,Q96:AE96)),0)</f>
        <v>2</v>
      </c>
      <c r="F96" s="7">
        <f t="shared" si="22"/>
        <v>0</v>
      </c>
      <c r="G96" s="1">
        <f t="shared" si="19"/>
        <v>3632</v>
      </c>
      <c r="H96" s="2">
        <f t="shared" si="20"/>
        <v>0.41915753029428737</v>
      </c>
      <c r="I96" s="8"/>
      <c r="J96" s="2">
        <f t="shared" si="23"/>
        <v>0.69440276976341608</v>
      </c>
      <c r="K96" s="2">
        <f t="shared" si="24"/>
        <v>0.27524523946912866</v>
      </c>
      <c r="L96" s="2">
        <f t="shared" si="25"/>
        <v>0</v>
      </c>
      <c r="M96" s="2">
        <f t="shared" si="26"/>
        <v>3.0351990767455261E-2</v>
      </c>
      <c r="N96" s="59">
        <f t="shared" si="28"/>
        <v>6017</v>
      </c>
      <c r="O96" s="59">
        <v>2385</v>
      </c>
      <c r="P96" s="59"/>
      <c r="Q96" s="58">
        <v>95</v>
      </c>
      <c r="R96" s="59"/>
      <c r="S96" s="59"/>
      <c r="T96" s="59"/>
      <c r="U96" s="59"/>
      <c r="V96" s="58"/>
      <c r="W96" s="58"/>
      <c r="X96" s="59"/>
      <c r="Y96" s="58"/>
      <c r="Z96" s="59">
        <v>168</v>
      </c>
      <c r="AA96" s="59"/>
      <c r="AB96" s="59"/>
      <c r="AC96" s="59"/>
      <c r="AD96" s="58"/>
      <c r="AE96" s="58"/>
      <c r="AG96" t="str">
        <f t="shared" si="29"/>
        <v>New London</v>
      </c>
      <c r="AH96" t="s">
        <v>1697</v>
      </c>
      <c r="AI96" s="9">
        <v>2</v>
      </c>
      <c r="AK96" s="97">
        <v>9</v>
      </c>
      <c r="AL96" s="99">
        <v>11</v>
      </c>
      <c r="AM96" s="99">
        <v>60</v>
      </c>
      <c r="AN96" s="103">
        <v>52350</v>
      </c>
      <c r="AO96" s="103">
        <f t="shared" si="30"/>
        <v>9011</v>
      </c>
      <c r="AP96" t="s">
        <v>202</v>
      </c>
      <c r="AQ96" s="107">
        <f t="shared" si="27"/>
        <v>952350</v>
      </c>
      <c r="AU96">
        <v>10.76</v>
      </c>
      <c r="AV96">
        <v>5.23</v>
      </c>
      <c r="AW96">
        <v>5.54</v>
      </c>
      <c r="AX96" s="2"/>
      <c r="AZ96" s="1">
        <v>1749</v>
      </c>
      <c r="BA96" s="1">
        <v>4268</v>
      </c>
    </row>
    <row r="97" spans="1:53" hidden="1" outlineLevel="1">
      <c r="A97" t="s">
        <v>1104</v>
      </c>
      <c r="B97" s="9" t="s">
        <v>212</v>
      </c>
      <c r="C97" s="1">
        <f t="shared" si="21"/>
        <v>10818</v>
      </c>
      <c r="D97" s="7">
        <f>IF(N97&gt;0, RANK(N97,(N97:P97,Q97:AE97)),0)</f>
        <v>1</v>
      </c>
      <c r="E97" s="7">
        <f>IF(O97&gt;0,RANK(O97,(N97:P97,Q97:AE97)),0)</f>
        <v>2</v>
      </c>
      <c r="F97" s="7">
        <f t="shared" si="22"/>
        <v>0</v>
      </c>
      <c r="G97" s="1">
        <f t="shared" si="19"/>
        <v>1099</v>
      </c>
      <c r="H97" s="2">
        <f t="shared" si="20"/>
        <v>0.1015899426881124</v>
      </c>
      <c r="I97" s="8"/>
      <c r="J97" s="2">
        <f t="shared" si="23"/>
        <v>0.53318543168792754</v>
      </c>
      <c r="K97" s="2">
        <f t="shared" si="24"/>
        <v>0.43159548899981515</v>
      </c>
      <c r="L97" s="2">
        <f t="shared" si="25"/>
        <v>0</v>
      </c>
      <c r="M97" s="2">
        <f t="shared" si="26"/>
        <v>3.5219079312257318E-2</v>
      </c>
      <c r="N97" s="59">
        <f t="shared" si="28"/>
        <v>5768</v>
      </c>
      <c r="O97" s="59">
        <v>4669</v>
      </c>
      <c r="P97" s="59"/>
      <c r="Q97" s="58">
        <v>98</v>
      </c>
      <c r="R97" s="59"/>
      <c r="S97" s="59"/>
      <c r="T97" s="59"/>
      <c r="U97" s="59"/>
      <c r="V97" s="58"/>
      <c r="W97" s="58"/>
      <c r="X97" s="59"/>
      <c r="Y97" s="58"/>
      <c r="Z97" s="59">
        <v>283</v>
      </c>
      <c r="AA97" s="59"/>
      <c r="AB97" s="59"/>
      <c r="AC97" s="59"/>
      <c r="AD97" s="58"/>
      <c r="AE97" s="58"/>
      <c r="AG97" t="str">
        <f t="shared" si="29"/>
        <v>New Milford</v>
      </c>
      <c r="AH97" t="s">
        <v>1200</v>
      </c>
      <c r="AI97" s="9">
        <v>5</v>
      </c>
      <c r="AK97" s="97">
        <v>9</v>
      </c>
      <c r="AL97" s="99">
        <v>5</v>
      </c>
      <c r="AM97" s="99">
        <v>65</v>
      </c>
      <c r="AN97" s="103">
        <v>52630</v>
      </c>
      <c r="AO97" s="103">
        <f t="shared" si="30"/>
        <v>9005</v>
      </c>
      <c r="AP97" t="s">
        <v>202</v>
      </c>
      <c r="AQ97" s="107">
        <f t="shared" si="27"/>
        <v>952630</v>
      </c>
      <c r="AU97">
        <v>63.7</v>
      </c>
      <c r="AV97">
        <v>2.11</v>
      </c>
      <c r="AW97">
        <v>61.59</v>
      </c>
      <c r="AX97" s="2"/>
      <c r="AZ97" s="1">
        <v>2530</v>
      </c>
      <c r="BA97" s="1">
        <v>3238</v>
      </c>
    </row>
    <row r="98" spans="1:53" hidden="1" outlineLevel="1">
      <c r="A98" t="s">
        <v>1506</v>
      </c>
      <c r="B98" s="9" t="s">
        <v>212</v>
      </c>
      <c r="C98" s="1">
        <f t="shared" si="21"/>
        <v>15911</v>
      </c>
      <c r="D98" s="7">
        <f>IF(N98&gt;0, RANK(N98,(N98:P98,Q98:AE98)),0)</f>
        <v>1</v>
      </c>
      <c r="E98" s="7">
        <f>IF(O98&gt;0,RANK(O98,(N98:P98,Q98:AE98)),0)</f>
        <v>2</v>
      </c>
      <c r="F98" s="7">
        <f t="shared" si="22"/>
        <v>0</v>
      </c>
      <c r="G98" s="1">
        <f t="shared" si="19"/>
        <v>4020</v>
      </c>
      <c r="H98" s="2">
        <f t="shared" si="20"/>
        <v>0.25265539563823769</v>
      </c>
      <c r="I98" s="8"/>
      <c r="J98" s="2">
        <f t="shared" si="23"/>
        <v>0.60913833197159195</v>
      </c>
      <c r="K98" s="2">
        <f t="shared" si="24"/>
        <v>0.35648293633335426</v>
      </c>
      <c r="L98" s="2">
        <f t="shared" si="25"/>
        <v>0</v>
      </c>
      <c r="M98" s="2">
        <f t="shared" si="26"/>
        <v>3.4378731695053788E-2</v>
      </c>
      <c r="N98" s="59">
        <f t="shared" si="28"/>
        <v>9692</v>
      </c>
      <c r="O98" s="59">
        <v>5672</v>
      </c>
      <c r="P98" s="59"/>
      <c r="Q98" s="58">
        <v>105</v>
      </c>
      <c r="R98" s="59"/>
      <c r="S98" s="59"/>
      <c r="T98" s="59"/>
      <c r="U98" s="59"/>
      <c r="V98" s="58"/>
      <c r="W98" s="58"/>
      <c r="X98" s="59"/>
      <c r="Y98" s="58"/>
      <c r="Z98" s="59">
        <v>442</v>
      </c>
      <c r="AA98" s="59"/>
      <c r="AB98" s="59"/>
      <c r="AC98" s="59"/>
      <c r="AD98" s="58"/>
      <c r="AE98" s="58"/>
      <c r="AG98" t="str">
        <f t="shared" si="29"/>
        <v>Newington</v>
      </c>
      <c r="AH98" t="s">
        <v>1979</v>
      </c>
      <c r="AI98" s="9">
        <v>1</v>
      </c>
      <c r="AK98" s="97">
        <v>9</v>
      </c>
      <c r="AL98" s="99">
        <v>3</v>
      </c>
      <c r="AM98" s="99">
        <v>95</v>
      </c>
      <c r="AN98" s="103">
        <v>52140</v>
      </c>
      <c r="AO98" s="103">
        <f t="shared" si="30"/>
        <v>9003</v>
      </c>
      <c r="AP98" t="s">
        <v>202</v>
      </c>
      <c r="AQ98" s="107">
        <f t="shared" si="27"/>
        <v>952140</v>
      </c>
      <c r="AU98">
        <v>13.18</v>
      </c>
      <c r="AV98">
        <v>0</v>
      </c>
      <c r="AW98">
        <v>13.18</v>
      </c>
      <c r="AX98" s="2"/>
      <c r="AZ98" s="1">
        <v>3558</v>
      </c>
      <c r="BA98" s="1">
        <v>6134</v>
      </c>
    </row>
    <row r="99" spans="1:53" hidden="1" outlineLevel="1">
      <c r="A99" t="s">
        <v>38</v>
      </c>
      <c r="B99" s="9" t="s">
        <v>212</v>
      </c>
      <c r="C99" s="1">
        <f t="shared" ref="C99:C130" si="31">SUM(N99:AE99)</f>
        <v>10440</v>
      </c>
      <c r="D99" s="7">
        <f>IF(N99&gt;0, RANK(N99,(N99:P99,Q99:AE99)),0)</f>
        <v>1</v>
      </c>
      <c r="E99" s="7">
        <f>IF(O99&gt;0,RANK(O99,(N99:P99,Q99:AE99)),0)</f>
        <v>2</v>
      </c>
      <c r="F99" s="7">
        <f t="shared" ref="F99:F130" si="32">IF(P99&gt;0,RANK(P99,(N99:AE99)),0)</f>
        <v>0</v>
      </c>
      <c r="G99" s="1">
        <f t="shared" si="19"/>
        <v>1243</v>
      </c>
      <c r="H99" s="2">
        <f t="shared" si="20"/>
        <v>0.11906130268199233</v>
      </c>
      <c r="I99" s="8"/>
      <c r="J99" s="2">
        <f t="shared" ref="J99:J130" si="33">IF(C99=0,"-",N99/C99)</f>
        <v>0.54607279693486588</v>
      </c>
      <c r="K99" s="2">
        <f t="shared" ref="K99:K130" si="34">IF(C99=0,"-",O99/C99)</f>
        <v>0.42701149425287355</v>
      </c>
      <c r="L99" s="2">
        <f t="shared" ref="L99:L130" si="35">IF(C99=0,"-",P99/C99)</f>
        <v>0</v>
      </c>
      <c r="M99" s="2">
        <f t="shared" ref="M99:M130" si="36">IF(C99=0,"-",(1-J99-K99-L99))</f>
        <v>2.6915708812260575E-2</v>
      </c>
      <c r="N99" s="59">
        <f t="shared" si="28"/>
        <v>5701</v>
      </c>
      <c r="O99" s="59">
        <v>4458</v>
      </c>
      <c r="P99" s="59"/>
      <c r="Q99" s="58">
        <v>74</v>
      </c>
      <c r="R99" s="59"/>
      <c r="S99" s="59"/>
      <c r="T99" s="59"/>
      <c r="U99" s="59"/>
      <c r="V99" s="58"/>
      <c r="W99" s="58"/>
      <c r="X99" s="59"/>
      <c r="Y99" s="58"/>
      <c r="Z99" s="59">
        <v>207</v>
      </c>
      <c r="AA99" s="59"/>
      <c r="AB99" s="59"/>
      <c r="AC99" s="59"/>
      <c r="AD99" s="58"/>
      <c r="AE99" s="58"/>
      <c r="AG99" t="str">
        <f t="shared" si="29"/>
        <v>Newtown</v>
      </c>
      <c r="AH99" t="s">
        <v>2251</v>
      </c>
      <c r="AI99" s="9">
        <v>5</v>
      </c>
      <c r="AK99" s="97">
        <v>9</v>
      </c>
      <c r="AL99" s="99">
        <v>1</v>
      </c>
      <c r="AM99" s="99">
        <v>60</v>
      </c>
      <c r="AN99" s="103">
        <v>52980</v>
      </c>
      <c r="AO99" s="103">
        <f t="shared" si="30"/>
        <v>9001</v>
      </c>
      <c r="AP99" t="s">
        <v>202</v>
      </c>
      <c r="AQ99" s="107">
        <f t="shared" ref="AQ99:AQ130" si="37">AK99*100000+AN99</f>
        <v>952980</v>
      </c>
      <c r="AU99">
        <v>59.07</v>
      </c>
      <c r="AV99">
        <v>1.31</v>
      </c>
      <c r="AW99">
        <v>57.76</v>
      </c>
      <c r="AX99" s="2"/>
      <c r="AZ99" s="1">
        <v>2858</v>
      </c>
      <c r="BA99" s="1">
        <v>2843</v>
      </c>
    </row>
    <row r="100" spans="1:53" hidden="1" outlineLevel="1">
      <c r="A100" t="s">
        <v>2413</v>
      </c>
      <c r="B100" s="9" t="s">
        <v>212</v>
      </c>
      <c r="C100" s="1">
        <f t="shared" si="31"/>
        <v>999</v>
      </c>
      <c r="D100" s="7">
        <f>IF(N100&gt;0, RANK(N100,(N100:P100,Q100:AE100)),0)</f>
        <v>1</v>
      </c>
      <c r="E100" s="7">
        <f>IF(O100&gt;0,RANK(O100,(N100:P100,Q100:AE100)),0)</f>
        <v>2</v>
      </c>
      <c r="F100" s="7">
        <f t="shared" si="32"/>
        <v>0</v>
      </c>
      <c r="G100" s="1">
        <f t="shared" si="19"/>
        <v>161</v>
      </c>
      <c r="H100" s="2">
        <f t="shared" si="20"/>
        <v>0.16116116116116116</v>
      </c>
      <c r="I100" s="8"/>
      <c r="J100" s="2">
        <f t="shared" si="33"/>
        <v>0.56256256256256254</v>
      </c>
      <c r="K100" s="2">
        <f t="shared" si="34"/>
        <v>0.4014014014014014</v>
      </c>
      <c r="L100" s="2">
        <f t="shared" si="35"/>
        <v>0</v>
      </c>
      <c r="M100" s="2">
        <f t="shared" si="36"/>
        <v>3.6036036036036057E-2</v>
      </c>
      <c r="N100" s="59">
        <f t="shared" si="28"/>
        <v>562</v>
      </c>
      <c r="O100" s="59">
        <v>401</v>
      </c>
      <c r="P100" s="59"/>
      <c r="Q100" s="58">
        <v>8</v>
      </c>
      <c r="R100" s="59"/>
      <c r="S100" s="59"/>
      <c r="T100" s="59"/>
      <c r="U100" s="59"/>
      <c r="V100" s="58"/>
      <c r="W100" s="58"/>
      <c r="X100" s="59"/>
      <c r="Y100" s="58"/>
      <c r="Z100" s="59">
        <v>28</v>
      </c>
      <c r="AA100" s="59"/>
      <c r="AB100" s="59"/>
      <c r="AC100" s="59"/>
      <c r="AD100" s="58"/>
      <c r="AE100" s="58"/>
      <c r="AG100" t="str">
        <f t="shared" si="29"/>
        <v>Norfolk</v>
      </c>
      <c r="AH100" t="s">
        <v>1200</v>
      </c>
      <c r="AI100" s="9">
        <v>5</v>
      </c>
      <c r="AK100" s="97">
        <v>9</v>
      </c>
      <c r="AL100" s="99">
        <v>5</v>
      </c>
      <c r="AM100" s="99">
        <v>70</v>
      </c>
      <c r="AN100" s="103">
        <v>53470</v>
      </c>
      <c r="AO100" s="103">
        <f t="shared" si="30"/>
        <v>9005</v>
      </c>
      <c r="AP100" t="s">
        <v>202</v>
      </c>
      <c r="AQ100" s="107">
        <f t="shared" si="37"/>
        <v>953470</v>
      </c>
      <c r="AU100">
        <v>46.41</v>
      </c>
      <c r="AV100">
        <v>1.1000000000000001</v>
      </c>
      <c r="AW100">
        <v>45.31</v>
      </c>
      <c r="AX100" s="2"/>
      <c r="AZ100" s="1">
        <v>201</v>
      </c>
      <c r="BA100" s="1">
        <v>361</v>
      </c>
    </row>
    <row r="101" spans="1:53" hidden="1" outlineLevel="1">
      <c r="A101" t="s">
        <v>826</v>
      </c>
      <c r="B101" s="9" t="s">
        <v>212</v>
      </c>
      <c r="C101" s="1">
        <f t="shared" si="31"/>
        <v>6460</v>
      </c>
      <c r="D101" s="7">
        <f>IF(N101&gt;0, RANK(N101,(N101:P101,Q101:AE101)),0)</f>
        <v>1</v>
      </c>
      <c r="E101" s="7">
        <f>IF(O101&gt;0,RANK(O101,(N101:P101,Q101:AE101)),0)</f>
        <v>2</v>
      </c>
      <c r="F101" s="7">
        <f t="shared" si="32"/>
        <v>0</v>
      </c>
      <c r="G101" s="1">
        <f t="shared" si="19"/>
        <v>1137</v>
      </c>
      <c r="H101" s="2">
        <f t="shared" si="20"/>
        <v>0.17600619195046441</v>
      </c>
      <c r="I101" s="8"/>
      <c r="J101" s="2">
        <f t="shared" si="33"/>
        <v>0.57585139318885448</v>
      </c>
      <c r="K101" s="2">
        <f t="shared" si="34"/>
        <v>0.39984520123839007</v>
      </c>
      <c r="L101" s="2">
        <f t="shared" si="35"/>
        <v>0</v>
      </c>
      <c r="M101" s="2">
        <f t="shared" si="36"/>
        <v>2.4303405572755454E-2</v>
      </c>
      <c r="N101" s="59">
        <f t="shared" si="28"/>
        <v>3720</v>
      </c>
      <c r="O101" s="59">
        <v>2583</v>
      </c>
      <c r="P101" s="59"/>
      <c r="Q101" s="58">
        <v>33</v>
      </c>
      <c r="R101" s="59"/>
      <c r="S101" s="59"/>
      <c r="T101" s="59"/>
      <c r="U101" s="59"/>
      <c r="V101" s="58"/>
      <c r="W101" s="58"/>
      <c r="X101" s="59"/>
      <c r="Y101" s="58"/>
      <c r="Z101" s="59">
        <v>124</v>
      </c>
      <c r="AA101" s="59"/>
      <c r="AB101" s="59"/>
      <c r="AC101" s="59"/>
      <c r="AD101" s="58"/>
      <c r="AE101" s="58"/>
      <c r="AG101" t="str">
        <f t="shared" si="29"/>
        <v>North Branford</v>
      </c>
      <c r="AH101" t="s">
        <v>726</v>
      </c>
      <c r="AI101" s="9">
        <v>3</v>
      </c>
      <c r="AK101" s="97">
        <v>9</v>
      </c>
      <c r="AL101" s="99">
        <v>9</v>
      </c>
      <c r="AM101" s="99">
        <v>80</v>
      </c>
      <c r="AN101" s="103">
        <v>53890</v>
      </c>
      <c r="AO101" s="103">
        <f t="shared" si="30"/>
        <v>9009</v>
      </c>
      <c r="AP101" t="s">
        <v>202</v>
      </c>
      <c r="AQ101" s="107">
        <f t="shared" si="37"/>
        <v>953890</v>
      </c>
      <c r="AU101">
        <v>26.65</v>
      </c>
      <c r="AV101">
        <v>1.73</v>
      </c>
      <c r="AW101">
        <v>24.92</v>
      </c>
      <c r="AX101" s="2"/>
      <c r="AZ101" s="1">
        <v>1497</v>
      </c>
      <c r="BA101" s="1">
        <v>2223</v>
      </c>
    </row>
    <row r="102" spans="1:53" hidden="1" outlineLevel="1">
      <c r="A102" t="s">
        <v>581</v>
      </c>
      <c r="B102" s="9" t="s">
        <v>212</v>
      </c>
      <c r="C102" s="1">
        <f t="shared" si="31"/>
        <v>1509</v>
      </c>
      <c r="D102" s="7">
        <f>IF(N102&gt;0, RANK(N102,(N102:P102,Q102:AE102)),0)</f>
        <v>1</v>
      </c>
      <c r="E102" s="7">
        <f>IF(O102&gt;0,RANK(O102,(N102:P102,Q102:AE102)),0)</f>
        <v>2</v>
      </c>
      <c r="F102" s="7">
        <f t="shared" si="32"/>
        <v>0</v>
      </c>
      <c r="G102" s="1">
        <f t="shared" si="19"/>
        <v>162</v>
      </c>
      <c r="H102" s="2">
        <f t="shared" si="20"/>
        <v>0.1073558648111332</v>
      </c>
      <c r="I102" s="8"/>
      <c r="J102" s="2">
        <f t="shared" si="33"/>
        <v>0.5374420145791915</v>
      </c>
      <c r="K102" s="2">
        <f t="shared" si="34"/>
        <v>0.43008614976805831</v>
      </c>
      <c r="L102" s="2">
        <f t="shared" si="35"/>
        <v>0</v>
      </c>
      <c r="M102" s="2">
        <f t="shared" si="36"/>
        <v>3.2471835652750192E-2</v>
      </c>
      <c r="N102" s="59">
        <f t="shared" si="28"/>
        <v>811</v>
      </c>
      <c r="O102" s="59">
        <v>649</v>
      </c>
      <c r="P102" s="59"/>
      <c r="Q102" s="58">
        <v>13</v>
      </c>
      <c r="R102" s="59"/>
      <c r="S102" s="59"/>
      <c r="T102" s="59"/>
      <c r="U102" s="59"/>
      <c r="V102" s="58"/>
      <c r="W102" s="58"/>
      <c r="X102" s="59"/>
      <c r="Y102" s="58"/>
      <c r="Z102" s="59">
        <v>36</v>
      </c>
      <c r="AA102" s="59"/>
      <c r="AB102" s="59"/>
      <c r="AC102" s="59"/>
      <c r="AD102" s="58"/>
      <c r="AE102" s="58"/>
      <c r="AG102" t="str">
        <f t="shared" si="29"/>
        <v>North Canaan</v>
      </c>
      <c r="AH102" t="s">
        <v>1200</v>
      </c>
      <c r="AI102" s="9">
        <v>5</v>
      </c>
      <c r="AK102" s="97">
        <v>9</v>
      </c>
      <c r="AL102" s="99">
        <v>5</v>
      </c>
      <c r="AM102" s="99">
        <v>75</v>
      </c>
      <c r="AN102" s="103">
        <v>54030</v>
      </c>
      <c r="AO102" s="103">
        <f t="shared" si="30"/>
        <v>9005</v>
      </c>
      <c r="AP102" t="s">
        <v>202</v>
      </c>
      <c r="AQ102" s="107">
        <f t="shared" si="37"/>
        <v>954030</v>
      </c>
      <c r="AU102">
        <v>19.46</v>
      </c>
      <c r="AV102">
        <v>0.01</v>
      </c>
      <c r="AW102">
        <v>19.45</v>
      </c>
      <c r="AX102" s="2"/>
      <c r="AZ102" s="1">
        <v>338</v>
      </c>
      <c r="BA102" s="1">
        <v>473</v>
      </c>
    </row>
    <row r="103" spans="1:53" hidden="1" outlineLevel="1">
      <c r="A103" t="s">
        <v>867</v>
      </c>
      <c r="B103" s="9" t="s">
        <v>212</v>
      </c>
      <c r="C103" s="1">
        <f t="shared" si="31"/>
        <v>12335</v>
      </c>
      <c r="D103" s="7">
        <f>IF(N103&gt;0, RANK(N103,(N103:P103,Q103:AE103)),0)</f>
        <v>1</v>
      </c>
      <c r="E103" s="7">
        <f>IF(O103&gt;0,RANK(O103,(N103:P103,Q103:AE103)),0)</f>
        <v>2</v>
      </c>
      <c r="F103" s="7">
        <f t="shared" si="32"/>
        <v>0</v>
      </c>
      <c r="G103" s="1">
        <f t="shared" si="19"/>
        <v>1958</v>
      </c>
      <c r="H103" s="2">
        <f t="shared" si="20"/>
        <v>0.15873530603972436</v>
      </c>
      <c r="I103" s="8"/>
      <c r="J103" s="2">
        <f t="shared" si="33"/>
        <v>0.56838265099310903</v>
      </c>
      <c r="K103" s="2">
        <f t="shared" si="34"/>
        <v>0.40964734495338467</v>
      </c>
      <c r="L103" s="2">
        <f t="shared" si="35"/>
        <v>0</v>
      </c>
      <c r="M103" s="2">
        <f t="shared" si="36"/>
        <v>2.1970004053506298E-2</v>
      </c>
      <c r="N103" s="59">
        <f t="shared" si="28"/>
        <v>7011</v>
      </c>
      <c r="O103" s="59">
        <v>5053</v>
      </c>
      <c r="P103" s="59"/>
      <c r="Q103" s="58">
        <v>78</v>
      </c>
      <c r="R103" s="59"/>
      <c r="S103" s="59"/>
      <c r="T103" s="59"/>
      <c r="U103" s="59"/>
      <c r="V103" s="58"/>
      <c r="W103" s="58"/>
      <c r="X103" s="59"/>
      <c r="Y103" s="58"/>
      <c r="Z103" s="59">
        <v>193</v>
      </c>
      <c r="AA103" s="59"/>
      <c r="AB103" s="59"/>
      <c r="AC103" s="59"/>
      <c r="AD103" s="58"/>
      <c r="AE103" s="58"/>
      <c r="AG103" t="str">
        <f t="shared" si="29"/>
        <v>North Haven</v>
      </c>
      <c r="AH103" t="s">
        <v>726</v>
      </c>
      <c r="AI103" s="9">
        <v>3</v>
      </c>
      <c r="AK103" s="97">
        <v>9</v>
      </c>
      <c r="AL103" s="99">
        <v>9</v>
      </c>
      <c r="AM103" s="99">
        <v>85</v>
      </c>
      <c r="AN103" s="103">
        <v>54870</v>
      </c>
      <c r="AO103" s="103">
        <f t="shared" si="30"/>
        <v>9009</v>
      </c>
      <c r="AP103" t="s">
        <v>202</v>
      </c>
      <c r="AQ103" s="107">
        <f t="shared" si="37"/>
        <v>954870</v>
      </c>
      <c r="AU103">
        <v>21.09</v>
      </c>
      <c r="AV103">
        <v>0.32</v>
      </c>
      <c r="AW103">
        <v>20.77</v>
      </c>
      <c r="AX103" s="2"/>
      <c r="AZ103" s="1">
        <v>2418</v>
      </c>
      <c r="BA103" s="1">
        <v>4593</v>
      </c>
    </row>
    <row r="104" spans="1:53" hidden="1" outlineLevel="1">
      <c r="A104" t="s">
        <v>344</v>
      </c>
      <c r="B104" s="9" t="s">
        <v>212</v>
      </c>
      <c r="C104" s="1">
        <f t="shared" si="31"/>
        <v>2437</v>
      </c>
      <c r="D104" s="7">
        <f>IF(N104&gt;0, RANK(N104,(N104:P104,Q104:AE104)),0)</f>
        <v>1</v>
      </c>
      <c r="E104" s="7">
        <f>IF(O104&gt;0,RANK(O104,(N104:P104,Q104:AE104)),0)</f>
        <v>2</v>
      </c>
      <c r="F104" s="7">
        <f t="shared" si="32"/>
        <v>0</v>
      </c>
      <c r="G104" s="1">
        <f t="shared" si="19"/>
        <v>280</v>
      </c>
      <c r="H104" s="2">
        <f t="shared" si="20"/>
        <v>0.11489536315141567</v>
      </c>
      <c r="I104" s="8"/>
      <c r="J104" s="2">
        <f t="shared" si="33"/>
        <v>0.54370127205580632</v>
      </c>
      <c r="K104" s="2">
        <f t="shared" si="34"/>
        <v>0.42880590890439063</v>
      </c>
      <c r="L104" s="2">
        <f t="shared" si="35"/>
        <v>0</v>
      </c>
      <c r="M104" s="2">
        <f t="shared" si="36"/>
        <v>2.7492819039803051E-2</v>
      </c>
      <c r="N104" s="59">
        <f t="shared" si="28"/>
        <v>1325</v>
      </c>
      <c r="O104" s="59">
        <v>1045</v>
      </c>
      <c r="P104" s="59"/>
      <c r="Q104" s="58">
        <v>24</v>
      </c>
      <c r="R104" s="59"/>
      <c r="S104" s="59"/>
      <c r="T104" s="59"/>
      <c r="U104" s="59"/>
      <c r="V104" s="58"/>
      <c r="W104" s="58"/>
      <c r="X104" s="59"/>
      <c r="Y104" s="58"/>
      <c r="Z104" s="59">
        <v>43</v>
      </c>
      <c r="AA104" s="59"/>
      <c r="AB104" s="59"/>
      <c r="AC104" s="59"/>
      <c r="AD104" s="58"/>
      <c r="AE104" s="58"/>
      <c r="AG104" t="str">
        <f t="shared" si="29"/>
        <v>North Stonington</v>
      </c>
      <c r="AH104" t="s">
        <v>1697</v>
      </c>
      <c r="AI104" s="9">
        <v>2</v>
      </c>
      <c r="AK104" s="97">
        <v>9</v>
      </c>
      <c r="AL104" s="99">
        <v>11</v>
      </c>
      <c r="AM104" s="99">
        <v>65</v>
      </c>
      <c r="AN104" s="103">
        <v>55500</v>
      </c>
      <c r="AO104" s="103">
        <f t="shared" si="30"/>
        <v>9011</v>
      </c>
      <c r="AP104" t="s">
        <v>202</v>
      </c>
      <c r="AQ104" s="107">
        <f t="shared" si="37"/>
        <v>955500</v>
      </c>
      <c r="AU104">
        <v>54.97</v>
      </c>
      <c r="AV104">
        <v>0.66</v>
      </c>
      <c r="AW104">
        <v>54.31</v>
      </c>
      <c r="AX104" s="2"/>
      <c r="AZ104" s="1">
        <v>468</v>
      </c>
      <c r="BA104" s="1">
        <v>857</v>
      </c>
    </row>
    <row r="105" spans="1:53" hidden="1" outlineLevel="1">
      <c r="A105" t="s">
        <v>345</v>
      </c>
      <c r="B105" s="9" t="s">
        <v>212</v>
      </c>
      <c r="C105" s="1">
        <f t="shared" si="31"/>
        <v>34220</v>
      </c>
      <c r="D105" s="7">
        <f>IF(N105&gt;0, RANK(N105,(N105:P105,Q105:AE105)),0)</f>
        <v>1</v>
      </c>
      <c r="E105" s="7">
        <f>IF(O105&gt;0,RANK(O105,(N105:P105,Q105:AE105)),0)</f>
        <v>2</v>
      </c>
      <c r="F105" s="7">
        <f t="shared" si="32"/>
        <v>0</v>
      </c>
      <c r="G105" s="1">
        <f t="shared" si="19"/>
        <v>6514</v>
      </c>
      <c r="H105" s="2">
        <f t="shared" si="20"/>
        <v>0.19035651665692577</v>
      </c>
      <c r="I105" s="8"/>
      <c r="J105" s="2">
        <f t="shared" si="33"/>
        <v>0.58103448275862069</v>
      </c>
      <c r="K105" s="2">
        <f t="shared" si="34"/>
        <v>0.39067796610169492</v>
      </c>
      <c r="L105" s="2">
        <f t="shared" si="35"/>
        <v>0</v>
      </c>
      <c r="M105" s="2">
        <f t="shared" si="36"/>
        <v>2.8287551139684397E-2</v>
      </c>
      <c r="N105" s="59">
        <f t="shared" si="28"/>
        <v>19883</v>
      </c>
      <c r="O105" s="59">
        <v>13369</v>
      </c>
      <c r="P105" s="59"/>
      <c r="Q105" s="58">
        <v>240</v>
      </c>
      <c r="R105" s="59"/>
      <c r="S105" s="59"/>
      <c r="T105" s="59"/>
      <c r="U105" s="59"/>
      <c r="V105" s="58"/>
      <c r="W105" s="58"/>
      <c r="X105" s="59"/>
      <c r="Y105" s="58"/>
      <c r="Z105" s="59">
        <v>728</v>
      </c>
      <c r="AA105" s="59"/>
      <c r="AB105" s="59"/>
      <c r="AC105" s="59"/>
      <c r="AD105" s="58"/>
      <c r="AE105" s="58"/>
      <c r="AG105" t="str">
        <f t="shared" si="29"/>
        <v>Norwalk</v>
      </c>
      <c r="AH105" t="s">
        <v>2251</v>
      </c>
      <c r="AI105" s="9">
        <v>4</v>
      </c>
      <c r="AK105" s="97">
        <v>9</v>
      </c>
      <c r="AL105" s="99">
        <v>1</v>
      </c>
      <c r="AM105" s="99">
        <v>65</v>
      </c>
      <c r="AN105" s="103">
        <v>56060</v>
      </c>
      <c r="AO105" s="103">
        <f t="shared" si="30"/>
        <v>9001</v>
      </c>
      <c r="AP105" t="s">
        <v>202</v>
      </c>
      <c r="AQ105" s="107">
        <f t="shared" si="37"/>
        <v>956060</v>
      </c>
      <c r="AU105">
        <v>36.33</v>
      </c>
      <c r="AV105">
        <v>13.53</v>
      </c>
      <c r="AW105">
        <v>22.81</v>
      </c>
      <c r="AX105" s="2"/>
      <c r="AZ105" s="1">
        <v>5718</v>
      </c>
      <c r="BA105" s="1">
        <v>14165</v>
      </c>
    </row>
    <row r="106" spans="1:53" hidden="1" outlineLevel="1">
      <c r="A106" t="s">
        <v>533</v>
      </c>
      <c r="B106" s="9" t="s">
        <v>212</v>
      </c>
      <c r="C106" s="1">
        <f t="shared" si="31"/>
        <v>14790</v>
      </c>
      <c r="D106" s="7">
        <f>IF(N106&gt;0, RANK(N106,(N106:P106,Q106:AE106)),0)</f>
        <v>1</v>
      </c>
      <c r="E106" s="7">
        <f>IF(O106&gt;0,RANK(O106,(N106:P106,Q106:AE106)),0)</f>
        <v>2</v>
      </c>
      <c r="F106" s="7">
        <f t="shared" si="32"/>
        <v>0</v>
      </c>
      <c r="G106" s="1">
        <f t="shared" si="19"/>
        <v>5000</v>
      </c>
      <c r="H106" s="2">
        <f t="shared" si="20"/>
        <v>0.33806626098715348</v>
      </c>
      <c r="I106" s="8"/>
      <c r="J106" s="2">
        <f t="shared" si="33"/>
        <v>0.65429344151453683</v>
      </c>
      <c r="K106" s="2">
        <f t="shared" si="34"/>
        <v>0.31622718052738336</v>
      </c>
      <c r="L106" s="2">
        <f t="shared" si="35"/>
        <v>0</v>
      </c>
      <c r="M106" s="2">
        <f t="shared" si="36"/>
        <v>2.9479377958079811E-2</v>
      </c>
      <c r="N106" s="59">
        <f t="shared" si="28"/>
        <v>9677</v>
      </c>
      <c r="O106" s="59">
        <v>4677</v>
      </c>
      <c r="P106" s="59"/>
      <c r="Q106" s="58">
        <v>125</v>
      </c>
      <c r="R106" s="59"/>
      <c r="S106" s="59"/>
      <c r="T106" s="59"/>
      <c r="U106" s="59"/>
      <c r="V106" s="58"/>
      <c r="W106" s="58"/>
      <c r="X106" s="59"/>
      <c r="Y106" s="58"/>
      <c r="Z106" s="59">
        <v>311</v>
      </c>
      <c r="AA106" s="59"/>
      <c r="AB106" s="59"/>
      <c r="AC106" s="59"/>
      <c r="AD106" s="58"/>
      <c r="AE106" s="58"/>
      <c r="AG106" t="str">
        <f t="shared" si="29"/>
        <v>Norwich</v>
      </c>
      <c r="AH106" t="s">
        <v>1697</v>
      </c>
      <c r="AI106" s="9">
        <v>2</v>
      </c>
      <c r="AK106" s="97">
        <v>9</v>
      </c>
      <c r="AL106" s="99">
        <v>11</v>
      </c>
      <c r="AM106" s="99">
        <v>70</v>
      </c>
      <c r="AN106" s="103">
        <v>56270</v>
      </c>
      <c r="AO106" s="103">
        <f t="shared" si="30"/>
        <v>9011</v>
      </c>
      <c r="AP106" t="s">
        <v>202</v>
      </c>
      <c r="AQ106" s="107">
        <f t="shared" si="37"/>
        <v>956270</v>
      </c>
      <c r="AU106">
        <v>29.48</v>
      </c>
      <c r="AV106">
        <v>1.1399999999999999</v>
      </c>
      <c r="AW106">
        <v>28.33</v>
      </c>
      <c r="AX106" s="2"/>
      <c r="AZ106" s="1">
        <v>3650</v>
      </c>
      <c r="BA106" s="1">
        <v>6027</v>
      </c>
    </row>
    <row r="107" spans="1:53" hidden="1" outlineLevel="1">
      <c r="A107" t="s">
        <v>1082</v>
      </c>
      <c r="B107" s="9" t="s">
        <v>212</v>
      </c>
      <c r="C107" s="1">
        <f t="shared" si="31"/>
        <v>3968</v>
      </c>
      <c r="D107" s="7">
        <f>IF(N107&gt;0, RANK(N107,(N107:P107,Q107:AE107)),0)</f>
        <v>1</v>
      </c>
      <c r="E107" s="7">
        <f>IF(O107&gt;0,RANK(O107,(N107:P107,Q107:AE107)),0)</f>
        <v>2</v>
      </c>
      <c r="F107" s="7">
        <f t="shared" si="32"/>
        <v>0</v>
      </c>
      <c r="G107" s="1">
        <f t="shared" si="19"/>
        <v>351</v>
      </c>
      <c r="H107" s="2">
        <f t="shared" si="20"/>
        <v>8.8457661290322578E-2</v>
      </c>
      <c r="I107" s="8"/>
      <c r="J107" s="2">
        <f t="shared" si="33"/>
        <v>0.53125</v>
      </c>
      <c r="K107" s="2">
        <f t="shared" si="34"/>
        <v>0.44279233870967744</v>
      </c>
      <c r="L107" s="2">
        <f t="shared" si="35"/>
        <v>0</v>
      </c>
      <c r="M107" s="2">
        <f t="shared" si="36"/>
        <v>2.5957661290322565E-2</v>
      </c>
      <c r="N107" s="59">
        <f t="shared" si="28"/>
        <v>2108</v>
      </c>
      <c r="O107" s="59">
        <v>1757</v>
      </c>
      <c r="P107" s="59"/>
      <c r="Q107" s="58">
        <v>28</v>
      </c>
      <c r="R107" s="59"/>
      <c r="S107" s="59"/>
      <c r="T107" s="59"/>
      <c r="U107" s="59"/>
      <c r="V107" s="58"/>
      <c r="W107" s="58"/>
      <c r="X107" s="59"/>
      <c r="Y107" s="58"/>
      <c r="Z107" s="59">
        <v>75</v>
      </c>
      <c r="AA107" s="59"/>
      <c r="AB107" s="59"/>
      <c r="AC107" s="59"/>
      <c r="AD107" s="58"/>
      <c r="AE107" s="58"/>
      <c r="AG107" t="str">
        <f t="shared" si="29"/>
        <v>Old Lyme</v>
      </c>
      <c r="AH107" t="s">
        <v>1697</v>
      </c>
      <c r="AI107" s="9">
        <v>2</v>
      </c>
      <c r="AK107" s="97">
        <v>9</v>
      </c>
      <c r="AL107" s="99">
        <v>11</v>
      </c>
      <c r="AM107" s="99">
        <v>75</v>
      </c>
      <c r="AN107" s="103">
        <v>57040</v>
      </c>
      <c r="AO107" s="103">
        <f t="shared" si="30"/>
        <v>9011</v>
      </c>
      <c r="AP107" t="s">
        <v>202</v>
      </c>
      <c r="AQ107" s="107">
        <f t="shared" si="37"/>
        <v>957040</v>
      </c>
      <c r="AU107">
        <v>28.82</v>
      </c>
      <c r="AV107">
        <v>5.72</v>
      </c>
      <c r="AW107">
        <v>23.1</v>
      </c>
      <c r="AX107" s="2"/>
      <c r="AZ107" s="1">
        <v>825</v>
      </c>
      <c r="BA107" s="1">
        <v>1283</v>
      </c>
    </row>
    <row r="108" spans="1:53" hidden="1" outlineLevel="1">
      <c r="A108" t="s">
        <v>1135</v>
      </c>
      <c r="B108" s="9" t="s">
        <v>212</v>
      </c>
      <c r="C108" s="1">
        <f t="shared" si="31"/>
        <v>5656</v>
      </c>
      <c r="D108" s="7">
        <f>IF(N108&gt;0, RANK(N108,(N108:P108,Q108:AE108)),0)</f>
        <v>1</v>
      </c>
      <c r="E108" s="7">
        <f>IF(O108&gt;0,RANK(O108,(N108:P108,Q108:AE108)),0)</f>
        <v>2</v>
      </c>
      <c r="F108" s="7">
        <f t="shared" si="32"/>
        <v>0</v>
      </c>
      <c r="G108" s="1">
        <f t="shared" si="19"/>
        <v>730</v>
      </c>
      <c r="H108" s="2">
        <f t="shared" si="20"/>
        <v>0.12906647807637905</v>
      </c>
      <c r="I108" s="8"/>
      <c r="J108" s="2">
        <f t="shared" si="33"/>
        <v>0.55304101838755304</v>
      </c>
      <c r="K108" s="2">
        <f t="shared" si="34"/>
        <v>0.42397454031117399</v>
      </c>
      <c r="L108" s="2">
        <f t="shared" si="35"/>
        <v>0</v>
      </c>
      <c r="M108" s="2">
        <f t="shared" si="36"/>
        <v>2.2984441301272973E-2</v>
      </c>
      <c r="N108" s="59">
        <f t="shared" si="28"/>
        <v>3128</v>
      </c>
      <c r="O108" s="59">
        <v>2398</v>
      </c>
      <c r="P108" s="59"/>
      <c r="Q108" s="58">
        <v>46</v>
      </c>
      <c r="R108" s="59"/>
      <c r="S108" s="59"/>
      <c r="T108" s="59"/>
      <c r="U108" s="59"/>
      <c r="V108" s="58"/>
      <c r="W108" s="58"/>
      <c r="X108" s="59"/>
      <c r="Y108" s="58"/>
      <c r="Z108" s="59">
        <v>84</v>
      </c>
      <c r="AA108" s="59"/>
      <c r="AB108" s="59"/>
      <c r="AC108" s="59"/>
      <c r="AD108" s="58"/>
      <c r="AE108" s="58"/>
      <c r="AG108" t="str">
        <f t="shared" si="29"/>
        <v>Old Saybrook</v>
      </c>
      <c r="AH108" t="s">
        <v>699</v>
      </c>
      <c r="AI108" s="9">
        <v>2</v>
      </c>
      <c r="AK108" s="97">
        <v>9</v>
      </c>
      <c r="AL108" s="99">
        <v>7</v>
      </c>
      <c r="AM108" s="99">
        <v>65</v>
      </c>
      <c r="AN108" s="103">
        <v>57320</v>
      </c>
      <c r="AO108" s="103">
        <f t="shared" si="30"/>
        <v>9007</v>
      </c>
      <c r="AP108" t="s">
        <v>202</v>
      </c>
      <c r="AQ108" s="107">
        <f t="shared" si="37"/>
        <v>957320</v>
      </c>
      <c r="AU108">
        <v>21.61</v>
      </c>
      <c r="AV108">
        <v>6.58</v>
      </c>
      <c r="AW108">
        <v>15.04</v>
      </c>
      <c r="AX108" s="2"/>
      <c r="AZ108" s="1">
        <v>1290</v>
      </c>
      <c r="BA108" s="1">
        <v>1838</v>
      </c>
    </row>
    <row r="109" spans="1:53" hidden="1" outlineLevel="1">
      <c r="A109" t="s">
        <v>1753</v>
      </c>
      <c r="B109" s="9" t="s">
        <v>212</v>
      </c>
      <c r="C109" s="1">
        <f t="shared" si="31"/>
        <v>7727</v>
      </c>
      <c r="D109" s="7">
        <f>IF(N109&gt;0, RANK(N109,(N109:P109,Q109:AE109)),0)</f>
        <v>1</v>
      </c>
      <c r="E109" s="7">
        <f>IF(O109&gt;0,RANK(O109,(N109:P109,Q109:AE109)),0)</f>
        <v>2</v>
      </c>
      <c r="F109" s="7">
        <f t="shared" si="32"/>
        <v>0</v>
      </c>
      <c r="G109" s="1">
        <f t="shared" si="19"/>
        <v>527</v>
      </c>
      <c r="H109" s="2">
        <f t="shared" si="20"/>
        <v>6.8202407143781549E-2</v>
      </c>
      <c r="I109" s="8"/>
      <c r="J109" s="2">
        <f t="shared" si="33"/>
        <v>0.52698330529312798</v>
      </c>
      <c r="K109" s="2">
        <f t="shared" si="34"/>
        <v>0.45878089814934647</v>
      </c>
      <c r="L109" s="2">
        <f t="shared" si="35"/>
        <v>0</v>
      </c>
      <c r="M109" s="2">
        <f t="shared" si="36"/>
        <v>1.4235796557525549E-2</v>
      </c>
      <c r="N109" s="59">
        <f t="shared" si="28"/>
        <v>4072</v>
      </c>
      <c r="O109" s="59">
        <v>3545</v>
      </c>
      <c r="P109" s="59"/>
      <c r="Q109" s="58">
        <v>29</v>
      </c>
      <c r="R109" s="59"/>
      <c r="S109" s="59"/>
      <c r="T109" s="59"/>
      <c r="U109" s="59"/>
      <c r="V109" s="58"/>
      <c r="W109" s="58"/>
      <c r="X109" s="59"/>
      <c r="Y109" s="58"/>
      <c r="Z109" s="59">
        <v>81</v>
      </c>
      <c r="AA109" s="59"/>
      <c r="AB109" s="59"/>
      <c r="AC109" s="59"/>
      <c r="AD109" s="58"/>
      <c r="AE109" s="58"/>
      <c r="AG109" t="str">
        <f t="shared" si="29"/>
        <v>Orange</v>
      </c>
      <c r="AH109" t="s">
        <v>726</v>
      </c>
      <c r="AI109" s="9">
        <v>3</v>
      </c>
      <c r="AK109" s="97">
        <v>9</v>
      </c>
      <c r="AL109" s="99">
        <v>9</v>
      </c>
      <c r="AM109" s="99">
        <v>90</v>
      </c>
      <c r="AN109" s="103">
        <v>57600</v>
      </c>
      <c r="AO109" s="103">
        <f t="shared" si="30"/>
        <v>9009</v>
      </c>
      <c r="AP109" t="s">
        <v>202</v>
      </c>
      <c r="AQ109" s="107">
        <f t="shared" si="37"/>
        <v>957600</v>
      </c>
      <c r="AU109">
        <v>17.43</v>
      </c>
      <c r="AV109">
        <v>0.24</v>
      </c>
      <c r="AW109">
        <v>17.190000000000001</v>
      </c>
      <c r="AX109" s="2"/>
      <c r="AZ109" s="1">
        <v>1429</v>
      </c>
      <c r="BA109" s="1">
        <v>2643</v>
      </c>
    </row>
    <row r="110" spans="1:53" hidden="1" outlineLevel="1">
      <c r="A110" t="s">
        <v>584</v>
      </c>
      <c r="B110" s="9" t="s">
        <v>212</v>
      </c>
      <c r="C110" s="1">
        <f t="shared" si="31"/>
        <v>4320</v>
      </c>
      <c r="D110" s="7">
        <f>IF(N110&gt;0, RANK(N110,(N110:P110,Q110:AE110)),0)</f>
        <v>1</v>
      </c>
      <c r="E110" s="7">
        <f>IF(O110&gt;0,RANK(O110,(N110:P110,Q110:AE110)),0)</f>
        <v>2</v>
      </c>
      <c r="F110" s="7">
        <f t="shared" si="32"/>
        <v>0</v>
      </c>
      <c r="G110" s="1">
        <f t="shared" si="19"/>
        <v>93</v>
      </c>
      <c r="H110" s="2">
        <f t="shared" si="20"/>
        <v>2.1527777777777778E-2</v>
      </c>
      <c r="I110" s="8"/>
      <c r="J110" s="2">
        <f t="shared" si="33"/>
        <v>0.49166666666666664</v>
      </c>
      <c r="K110" s="2">
        <f t="shared" si="34"/>
        <v>0.47013888888888888</v>
      </c>
      <c r="L110" s="2">
        <f t="shared" si="35"/>
        <v>0</v>
      </c>
      <c r="M110" s="2">
        <f t="shared" si="36"/>
        <v>3.819444444444442E-2</v>
      </c>
      <c r="N110" s="59">
        <f t="shared" si="28"/>
        <v>2124</v>
      </c>
      <c r="O110" s="59">
        <v>2031</v>
      </c>
      <c r="P110" s="59"/>
      <c r="Q110" s="58">
        <v>45</v>
      </c>
      <c r="R110" s="59"/>
      <c r="S110" s="59"/>
      <c r="T110" s="59"/>
      <c r="U110" s="59"/>
      <c r="V110" s="58"/>
      <c r="W110" s="58"/>
      <c r="X110" s="59"/>
      <c r="Y110" s="58"/>
      <c r="Z110" s="59">
        <v>120</v>
      </c>
      <c r="AA110" s="59"/>
      <c r="AB110" s="59"/>
      <c r="AC110" s="59"/>
      <c r="AD110" s="58"/>
      <c r="AE110" s="58"/>
      <c r="AG110" t="str">
        <f t="shared" si="29"/>
        <v>Oxford</v>
      </c>
      <c r="AH110" t="s">
        <v>726</v>
      </c>
      <c r="AI110" s="9">
        <v>4</v>
      </c>
      <c r="AK110" s="97">
        <v>9</v>
      </c>
      <c r="AL110" s="99">
        <v>9</v>
      </c>
      <c r="AM110" s="99">
        <v>95</v>
      </c>
      <c r="AN110" s="103">
        <v>58300</v>
      </c>
      <c r="AO110" s="103">
        <f t="shared" si="30"/>
        <v>9009</v>
      </c>
      <c r="AP110" t="s">
        <v>202</v>
      </c>
      <c r="AQ110" s="107">
        <f t="shared" si="37"/>
        <v>958300</v>
      </c>
      <c r="AU110">
        <v>33.39</v>
      </c>
      <c r="AV110">
        <v>0.5</v>
      </c>
      <c r="AW110">
        <v>32.89</v>
      </c>
      <c r="AX110" s="2"/>
      <c r="AZ110" s="1">
        <v>978</v>
      </c>
      <c r="BA110" s="1">
        <v>1146</v>
      </c>
    </row>
    <row r="111" spans="1:53" hidden="1" outlineLevel="1">
      <c r="A111" t="s">
        <v>791</v>
      </c>
      <c r="B111" s="9" t="s">
        <v>212</v>
      </c>
      <c r="C111" s="1">
        <f t="shared" si="31"/>
        <v>5547</v>
      </c>
      <c r="D111" s="7">
        <f>IF(N111&gt;0, RANK(N111,(N111:P111,Q111:AE111)),0)</f>
        <v>1</v>
      </c>
      <c r="E111" s="7">
        <f>IF(O111&gt;0,RANK(O111,(N111:P111,Q111:AE111)),0)</f>
        <v>2</v>
      </c>
      <c r="F111" s="7">
        <f t="shared" si="32"/>
        <v>0</v>
      </c>
      <c r="G111" s="1">
        <f t="shared" si="19"/>
        <v>898</v>
      </c>
      <c r="H111" s="2">
        <f t="shared" si="20"/>
        <v>0.16188930953668651</v>
      </c>
      <c r="I111" s="8"/>
      <c r="J111" s="2">
        <f t="shared" si="33"/>
        <v>0.56354786371011356</v>
      </c>
      <c r="K111" s="2">
        <f t="shared" si="34"/>
        <v>0.40165855417342705</v>
      </c>
      <c r="L111" s="2">
        <f t="shared" si="35"/>
        <v>0</v>
      </c>
      <c r="M111" s="2">
        <f t="shared" si="36"/>
        <v>3.4793582116459387E-2</v>
      </c>
      <c r="N111" s="59">
        <f t="shared" si="28"/>
        <v>3126</v>
      </c>
      <c r="O111" s="59">
        <v>2228</v>
      </c>
      <c r="P111" s="59"/>
      <c r="Q111" s="58">
        <v>47</v>
      </c>
      <c r="R111" s="59"/>
      <c r="S111" s="59"/>
      <c r="T111" s="59"/>
      <c r="U111" s="59"/>
      <c r="V111" s="58"/>
      <c r="W111" s="58"/>
      <c r="X111" s="59"/>
      <c r="Y111" s="58"/>
      <c r="Z111" s="59">
        <v>146</v>
      </c>
      <c r="AA111" s="59"/>
      <c r="AB111" s="59"/>
      <c r="AC111" s="59"/>
      <c r="AD111" s="58"/>
      <c r="AE111" s="58"/>
      <c r="AG111" t="str">
        <f t="shared" si="29"/>
        <v>Plainfield</v>
      </c>
      <c r="AH111" t="s">
        <v>1373</v>
      </c>
      <c r="AI111" s="9">
        <v>2</v>
      </c>
      <c r="AK111" s="97">
        <v>9</v>
      </c>
      <c r="AL111" s="99">
        <v>15</v>
      </c>
      <c r="AM111" s="99">
        <v>40</v>
      </c>
      <c r="AN111" s="103">
        <v>59980</v>
      </c>
      <c r="AO111" s="103">
        <f t="shared" si="30"/>
        <v>9015</v>
      </c>
      <c r="AP111" t="s">
        <v>202</v>
      </c>
      <c r="AQ111" s="107">
        <f t="shared" si="37"/>
        <v>959980</v>
      </c>
      <c r="AU111">
        <v>43.04</v>
      </c>
      <c r="AV111">
        <v>0.78</v>
      </c>
      <c r="AW111">
        <v>42.27</v>
      </c>
      <c r="AX111" s="2"/>
      <c r="AZ111" s="1">
        <v>1115</v>
      </c>
      <c r="BA111" s="1">
        <v>2011</v>
      </c>
    </row>
    <row r="112" spans="1:53" hidden="1" outlineLevel="1">
      <c r="A112" t="s">
        <v>236</v>
      </c>
      <c r="B112" s="9" t="s">
        <v>212</v>
      </c>
      <c r="C112" s="1">
        <f t="shared" si="31"/>
        <v>8060</v>
      </c>
      <c r="D112" s="7">
        <f>IF(N112&gt;0, RANK(N112,(N112:P112,Q112:AE112)),0)</f>
        <v>1</v>
      </c>
      <c r="E112" s="7">
        <f>IF(O112&gt;0,RANK(O112,(N112:P112,Q112:AE112)),0)</f>
        <v>2</v>
      </c>
      <c r="F112" s="7">
        <f t="shared" si="32"/>
        <v>0</v>
      </c>
      <c r="G112" s="1">
        <f t="shared" si="19"/>
        <v>2140</v>
      </c>
      <c r="H112" s="2">
        <f t="shared" si="20"/>
        <v>0.26550868486352358</v>
      </c>
      <c r="I112" s="8"/>
      <c r="J112" s="2">
        <f t="shared" si="33"/>
        <v>0.61178660049627787</v>
      </c>
      <c r="K112" s="2">
        <f t="shared" si="34"/>
        <v>0.34627791563275434</v>
      </c>
      <c r="L112" s="2">
        <f t="shared" si="35"/>
        <v>0</v>
      </c>
      <c r="M112" s="2">
        <f t="shared" si="36"/>
        <v>4.1935483870967794E-2</v>
      </c>
      <c r="N112" s="59">
        <f t="shared" si="28"/>
        <v>4931</v>
      </c>
      <c r="O112" s="59">
        <v>2791</v>
      </c>
      <c r="P112" s="59"/>
      <c r="Q112" s="58">
        <v>74</v>
      </c>
      <c r="R112" s="59"/>
      <c r="S112" s="59"/>
      <c r="T112" s="59"/>
      <c r="U112" s="59"/>
      <c r="V112" s="58"/>
      <c r="W112" s="58"/>
      <c r="X112" s="59"/>
      <c r="Y112" s="58"/>
      <c r="Z112" s="59">
        <v>264</v>
      </c>
      <c r="AA112" s="59"/>
      <c r="AB112" s="59"/>
      <c r="AC112" s="59"/>
      <c r="AD112" s="58"/>
      <c r="AE112" s="58"/>
      <c r="AG112" t="str">
        <f t="shared" si="29"/>
        <v>Plainville</v>
      </c>
      <c r="AH112" t="s">
        <v>1979</v>
      </c>
      <c r="AI112" s="9">
        <v>5</v>
      </c>
      <c r="AK112" s="97">
        <v>9</v>
      </c>
      <c r="AL112" s="99">
        <v>3</v>
      </c>
      <c r="AM112" s="99">
        <v>100</v>
      </c>
      <c r="AN112" s="103">
        <v>60120</v>
      </c>
      <c r="AO112" s="103">
        <f t="shared" si="30"/>
        <v>9003</v>
      </c>
      <c r="AP112" t="s">
        <v>202</v>
      </c>
      <c r="AQ112" s="107">
        <f t="shared" si="37"/>
        <v>960120</v>
      </c>
      <c r="AU112">
        <v>9.81</v>
      </c>
      <c r="AV112">
        <v>0.05</v>
      </c>
      <c r="AW112">
        <v>9.76</v>
      </c>
      <c r="AX112" s="2"/>
      <c r="AZ112" s="1">
        <v>1886</v>
      </c>
      <c r="BA112" s="1">
        <v>3045</v>
      </c>
    </row>
    <row r="113" spans="1:53" hidden="1" outlineLevel="1">
      <c r="A113" t="s">
        <v>1078</v>
      </c>
      <c r="B113" s="9" t="s">
        <v>212</v>
      </c>
      <c r="C113" s="1">
        <f t="shared" si="31"/>
        <v>5196</v>
      </c>
      <c r="D113" s="7">
        <f>IF(N113&gt;0, RANK(N113,(N113:P113,Q113:AE113)),0)</f>
        <v>1</v>
      </c>
      <c r="E113" s="7">
        <f>IF(O113&gt;0,RANK(O113,(N113:P113,Q113:AE113)),0)</f>
        <v>2</v>
      </c>
      <c r="F113" s="7">
        <f t="shared" si="32"/>
        <v>0</v>
      </c>
      <c r="G113" s="1">
        <f t="shared" si="19"/>
        <v>1328</v>
      </c>
      <c r="H113" s="2">
        <f t="shared" si="20"/>
        <v>0.25558121632024633</v>
      </c>
      <c r="I113" s="8"/>
      <c r="J113" s="2">
        <f t="shared" si="33"/>
        <v>0.59565050038491152</v>
      </c>
      <c r="K113" s="2">
        <f t="shared" si="34"/>
        <v>0.34006928406466513</v>
      </c>
      <c r="L113" s="2">
        <f t="shared" si="35"/>
        <v>0</v>
      </c>
      <c r="M113" s="2">
        <f t="shared" si="36"/>
        <v>6.4280215550423347E-2</v>
      </c>
      <c r="N113" s="59">
        <f t="shared" si="28"/>
        <v>3095</v>
      </c>
      <c r="O113" s="59">
        <v>1767</v>
      </c>
      <c r="P113" s="59"/>
      <c r="Q113" s="58">
        <v>153</v>
      </c>
      <c r="R113" s="59"/>
      <c r="S113" s="59"/>
      <c r="T113" s="59"/>
      <c r="U113" s="59"/>
      <c r="V113" s="58"/>
      <c r="W113" s="58"/>
      <c r="X113" s="59"/>
      <c r="Y113" s="58"/>
      <c r="Z113" s="59">
        <v>181</v>
      </c>
      <c r="AA113" s="59"/>
      <c r="AB113" s="59"/>
      <c r="AC113" s="59"/>
      <c r="AD113" s="58"/>
      <c r="AE113" s="58"/>
      <c r="AG113" t="str">
        <f t="shared" si="29"/>
        <v>Plymouth</v>
      </c>
      <c r="AH113" t="s">
        <v>1200</v>
      </c>
      <c r="AI113" s="9">
        <v>5</v>
      </c>
      <c r="AK113" s="97">
        <v>9</v>
      </c>
      <c r="AL113" s="99">
        <v>5</v>
      </c>
      <c r="AM113" s="99">
        <v>80</v>
      </c>
      <c r="AN113" s="103">
        <v>60750</v>
      </c>
      <c r="AO113" s="103">
        <f t="shared" si="30"/>
        <v>9005</v>
      </c>
      <c r="AP113" t="s">
        <v>202</v>
      </c>
      <c r="AQ113" s="107">
        <f t="shared" si="37"/>
        <v>960750</v>
      </c>
      <c r="AU113">
        <v>22.32</v>
      </c>
      <c r="AV113">
        <v>0.6</v>
      </c>
      <c r="AW113">
        <v>21.72</v>
      </c>
      <c r="AX113" s="2"/>
      <c r="AZ113" s="1">
        <v>1357</v>
      </c>
      <c r="BA113" s="1">
        <v>1738</v>
      </c>
    </row>
    <row r="114" spans="1:53" hidden="1" outlineLevel="1">
      <c r="A114" t="s">
        <v>682</v>
      </c>
      <c r="B114" s="9" t="s">
        <v>212</v>
      </c>
      <c r="C114" s="1">
        <f t="shared" si="31"/>
        <v>1703</v>
      </c>
      <c r="D114" s="7">
        <f>IF(N114&gt;0, RANK(N114,(N114:P114,Q114:AE114)),0)</f>
        <v>2</v>
      </c>
      <c r="E114" s="7">
        <f>IF(O114&gt;0,RANK(O114,(N114:P114,Q114:AE114)),0)</f>
        <v>1</v>
      </c>
      <c r="F114" s="7">
        <f t="shared" si="32"/>
        <v>0</v>
      </c>
      <c r="G114" s="1">
        <f t="shared" si="19"/>
        <v>6</v>
      </c>
      <c r="H114" s="2">
        <f t="shared" si="20"/>
        <v>3.5231943628890195E-3</v>
      </c>
      <c r="I114" s="8"/>
      <c r="J114" s="2">
        <f t="shared" si="33"/>
        <v>0.48326482677627713</v>
      </c>
      <c r="K114" s="2">
        <f t="shared" si="34"/>
        <v>0.48678802113916619</v>
      </c>
      <c r="L114" s="2">
        <f t="shared" si="35"/>
        <v>0</v>
      </c>
      <c r="M114" s="2">
        <f t="shared" si="36"/>
        <v>2.9947152084556672E-2</v>
      </c>
      <c r="N114" s="59">
        <f t="shared" si="28"/>
        <v>823</v>
      </c>
      <c r="O114" s="59">
        <v>829</v>
      </c>
      <c r="P114" s="59"/>
      <c r="Q114" s="58">
        <v>17</v>
      </c>
      <c r="R114" s="59"/>
      <c r="S114" s="59"/>
      <c r="T114" s="59"/>
      <c r="U114" s="59"/>
      <c r="V114" s="58"/>
      <c r="W114" s="58"/>
      <c r="X114" s="59"/>
      <c r="Y114" s="58"/>
      <c r="Z114" s="59">
        <v>34</v>
      </c>
      <c r="AA114" s="59"/>
      <c r="AB114" s="59"/>
      <c r="AC114" s="59"/>
      <c r="AD114" s="58"/>
      <c r="AE114" s="58"/>
      <c r="AG114" t="str">
        <f t="shared" si="29"/>
        <v>Pomfret</v>
      </c>
      <c r="AH114" t="s">
        <v>1373</v>
      </c>
      <c r="AI114" s="9">
        <v>2</v>
      </c>
      <c r="AK114" s="97">
        <v>9</v>
      </c>
      <c r="AL114" s="99">
        <v>15</v>
      </c>
      <c r="AM114" s="99">
        <v>45</v>
      </c>
      <c r="AN114" s="103">
        <v>61030</v>
      </c>
      <c r="AO114" s="103">
        <f t="shared" si="30"/>
        <v>9015</v>
      </c>
      <c r="AP114" t="s">
        <v>202</v>
      </c>
      <c r="AQ114" s="107">
        <f t="shared" si="37"/>
        <v>961030</v>
      </c>
      <c r="AU114">
        <v>40.56</v>
      </c>
      <c r="AV114">
        <v>0.26</v>
      </c>
      <c r="AW114">
        <v>40.299999999999997</v>
      </c>
      <c r="AX114" s="2"/>
      <c r="AZ114" s="1">
        <v>277</v>
      </c>
      <c r="BA114" s="1">
        <v>546</v>
      </c>
    </row>
    <row r="115" spans="1:53" hidden="1" outlineLevel="1">
      <c r="A115" t="s">
        <v>805</v>
      </c>
      <c r="B115" s="9" t="s">
        <v>212</v>
      </c>
      <c r="C115" s="1">
        <f t="shared" si="31"/>
        <v>4866</v>
      </c>
      <c r="D115" s="7">
        <f>IF(N115&gt;0, RANK(N115,(N115:P115,Q115:AE115)),0)</f>
        <v>1</v>
      </c>
      <c r="E115" s="7">
        <f>IF(O115&gt;0,RANK(O115,(N115:P115,Q115:AE115)),0)</f>
        <v>2</v>
      </c>
      <c r="F115" s="7">
        <f t="shared" si="32"/>
        <v>0</v>
      </c>
      <c r="G115" s="1">
        <f t="shared" si="19"/>
        <v>1406</v>
      </c>
      <c r="H115" s="2">
        <f t="shared" si="20"/>
        <v>0.28894369091656391</v>
      </c>
      <c r="I115" s="8"/>
      <c r="J115" s="2">
        <f t="shared" si="33"/>
        <v>0.6276202219482121</v>
      </c>
      <c r="K115" s="2">
        <f t="shared" si="34"/>
        <v>0.33867653103164819</v>
      </c>
      <c r="L115" s="2">
        <f t="shared" si="35"/>
        <v>0</v>
      </c>
      <c r="M115" s="2">
        <f t="shared" si="36"/>
        <v>3.3703247020139715E-2</v>
      </c>
      <c r="N115" s="59">
        <f t="shared" si="28"/>
        <v>3054</v>
      </c>
      <c r="O115" s="59">
        <v>1648</v>
      </c>
      <c r="P115" s="59"/>
      <c r="Q115" s="58">
        <v>43</v>
      </c>
      <c r="R115" s="59"/>
      <c r="S115" s="59"/>
      <c r="T115" s="59"/>
      <c r="U115" s="59"/>
      <c r="V115" s="58"/>
      <c r="W115" s="58"/>
      <c r="X115" s="59"/>
      <c r="Y115" s="58"/>
      <c r="Z115" s="59">
        <v>121</v>
      </c>
      <c r="AA115" s="59"/>
      <c r="AB115" s="59"/>
      <c r="AC115" s="59"/>
      <c r="AD115" s="58"/>
      <c r="AE115" s="58"/>
      <c r="AG115" t="str">
        <f t="shared" si="29"/>
        <v>Portland</v>
      </c>
      <c r="AH115" t="s">
        <v>699</v>
      </c>
      <c r="AI115" s="9">
        <v>1</v>
      </c>
      <c r="AK115" s="97">
        <v>9</v>
      </c>
      <c r="AL115" s="99">
        <v>7</v>
      </c>
      <c r="AM115" s="99">
        <v>70</v>
      </c>
      <c r="AN115" s="103">
        <v>61800</v>
      </c>
      <c r="AO115" s="103">
        <f t="shared" si="30"/>
        <v>9007</v>
      </c>
      <c r="AP115" t="s">
        <v>202</v>
      </c>
      <c r="AQ115" s="107">
        <f t="shared" si="37"/>
        <v>961800</v>
      </c>
      <c r="AU115">
        <v>24.89</v>
      </c>
      <c r="AV115">
        <v>1.49</v>
      </c>
      <c r="AW115">
        <v>23.4</v>
      </c>
      <c r="AX115" s="2"/>
      <c r="AZ115" s="1">
        <v>1076</v>
      </c>
      <c r="BA115" s="1">
        <v>1978</v>
      </c>
    </row>
    <row r="116" spans="1:53" hidden="1" outlineLevel="1">
      <c r="A116" t="s">
        <v>828</v>
      </c>
      <c r="B116" s="9" t="s">
        <v>212</v>
      </c>
      <c r="C116" s="1">
        <f t="shared" si="31"/>
        <v>2260</v>
      </c>
      <c r="D116" s="7">
        <f>IF(N116&gt;0, RANK(N116,(N116:P116,Q116:AE116)),0)</f>
        <v>1</v>
      </c>
      <c r="E116" s="7">
        <f>IF(O116&gt;0,RANK(O116,(N116:P116,Q116:AE116)),0)</f>
        <v>2</v>
      </c>
      <c r="F116" s="7">
        <f t="shared" si="32"/>
        <v>0</v>
      </c>
      <c r="G116" s="1">
        <f t="shared" si="19"/>
        <v>200</v>
      </c>
      <c r="H116" s="2">
        <f t="shared" si="20"/>
        <v>8.8495575221238937E-2</v>
      </c>
      <c r="I116" s="8"/>
      <c r="J116" s="2">
        <f t="shared" si="33"/>
        <v>0.52964601769911501</v>
      </c>
      <c r="K116" s="2">
        <f t="shared" si="34"/>
        <v>0.4411504424778761</v>
      </c>
      <c r="L116" s="2">
        <f t="shared" si="35"/>
        <v>0</v>
      </c>
      <c r="M116" s="2">
        <f t="shared" si="36"/>
        <v>2.9203539823008884E-2</v>
      </c>
      <c r="N116" s="59">
        <f t="shared" si="28"/>
        <v>1197</v>
      </c>
      <c r="O116" s="59">
        <v>997</v>
      </c>
      <c r="P116" s="59"/>
      <c r="Q116" s="58">
        <v>21</v>
      </c>
      <c r="R116" s="59"/>
      <c r="S116" s="59"/>
      <c r="T116" s="59"/>
      <c r="U116" s="59"/>
      <c r="V116" s="58"/>
      <c r="W116" s="58"/>
      <c r="X116" s="59"/>
      <c r="Y116" s="58"/>
      <c r="Z116" s="59">
        <v>45</v>
      </c>
      <c r="AA116" s="59"/>
      <c r="AB116" s="59"/>
      <c r="AC116" s="59"/>
      <c r="AD116" s="58"/>
      <c r="AE116" s="58"/>
      <c r="AG116" t="str">
        <f t="shared" si="29"/>
        <v>Preston</v>
      </c>
      <c r="AH116" t="s">
        <v>1697</v>
      </c>
      <c r="AI116" s="9">
        <v>2</v>
      </c>
      <c r="AK116" s="97">
        <v>9</v>
      </c>
      <c r="AL116" s="99">
        <v>11</v>
      </c>
      <c r="AM116" s="99">
        <v>80</v>
      </c>
      <c r="AN116" s="103">
        <v>62150</v>
      </c>
      <c r="AO116" s="103">
        <f t="shared" si="30"/>
        <v>9011</v>
      </c>
      <c r="AP116" t="s">
        <v>202</v>
      </c>
      <c r="AQ116" s="107">
        <f t="shared" si="37"/>
        <v>962150</v>
      </c>
      <c r="AU116">
        <v>31.76</v>
      </c>
      <c r="AV116">
        <v>0.86</v>
      </c>
      <c r="AW116">
        <v>30.9</v>
      </c>
      <c r="AX116" s="2"/>
      <c r="AZ116" s="1">
        <v>469</v>
      </c>
      <c r="BA116" s="1">
        <v>728</v>
      </c>
    </row>
    <row r="117" spans="1:53" hidden="1" outlineLevel="1">
      <c r="A117" t="s">
        <v>438</v>
      </c>
      <c r="B117" s="9" t="s">
        <v>212</v>
      </c>
      <c r="C117" s="1">
        <f t="shared" si="31"/>
        <v>4316</v>
      </c>
      <c r="D117" s="7">
        <f>IF(N117&gt;0, RANK(N117,(N117:P117,Q117:AE117)),0)</f>
        <v>2</v>
      </c>
      <c r="E117" s="7">
        <f>IF(O117&gt;0,RANK(O117,(N117:P117,Q117:AE117)),0)</f>
        <v>1</v>
      </c>
      <c r="F117" s="7">
        <f t="shared" si="32"/>
        <v>0</v>
      </c>
      <c r="G117" s="1">
        <f t="shared" si="19"/>
        <v>102</v>
      </c>
      <c r="H117" s="2">
        <f t="shared" si="20"/>
        <v>2.3632993512511583E-2</v>
      </c>
      <c r="I117" s="8"/>
      <c r="J117" s="2">
        <f t="shared" si="33"/>
        <v>0.46825764596848934</v>
      </c>
      <c r="K117" s="2">
        <f t="shared" si="34"/>
        <v>0.49189063948100092</v>
      </c>
      <c r="L117" s="2">
        <f t="shared" si="35"/>
        <v>0</v>
      </c>
      <c r="M117" s="2">
        <f t="shared" si="36"/>
        <v>3.9851714550509787E-2</v>
      </c>
      <c r="N117" s="59">
        <f t="shared" si="28"/>
        <v>2021</v>
      </c>
      <c r="O117" s="59">
        <v>2123</v>
      </c>
      <c r="P117" s="59"/>
      <c r="Q117" s="58">
        <v>35</v>
      </c>
      <c r="R117" s="59"/>
      <c r="S117" s="59"/>
      <c r="T117" s="59"/>
      <c r="U117" s="59"/>
      <c r="V117" s="58"/>
      <c r="W117" s="58"/>
      <c r="X117" s="59"/>
      <c r="Y117" s="58"/>
      <c r="Z117" s="59">
        <v>137</v>
      </c>
      <c r="AA117" s="59"/>
      <c r="AB117" s="59"/>
      <c r="AC117" s="59"/>
      <c r="AD117" s="58"/>
      <c r="AE117" s="58"/>
      <c r="AG117" t="str">
        <f t="shared" si="29"/>
        <v>Prospect</v>
      </c>
      <c r="AH117" t="s">
        <v>726</v>
      </c>
      <c r="AI117" s="9">
        <v>3</v>
      </c>
      <c r="AK117" s="97">
        <v>9</v>
      </c>
      <c r="AL117" s="99">
        <v>9</v>
      </c>
      <c r="AM117" s="99">
        <v>100</v>
      </c>
      <c r="AN117" s="103">
        <v>62290</v>
      </c>
      <c r="AO117" s="103">
        <f t="shared" si="30"/>
        <v>9009</v>
      </c>
      <c r="AP117" t="s">
        <v>202</v>
      </c>
      <c r="AQ117" s="107">
        <f t="shared" si="37"/>
        <v>962290</v>
      </c>
      <c r="AU117">
        <v>14.54</v>
      </c>
      <c r="AV117">
        <v>0.23</v>
      </c>
      <c r="AW117">
        <v>14.32</v>
      </c>
      <c r="AX117" s="2"/>
      <c r="AZ117" s="1">
        <v>799</v>
      </c>
      <c r="BA117" s="1">
        <v>1222</v>
      </c>
    </row>
    <row r="118" spans="1:53" hidden="1" outlineLevel="1">
      <c r="A118" t="s">
        <v>1394</v>
      </c>
      <c r="B118" s="9" t="s">
        <v>212</v>
      </c>
      <c r="C118" s="1">
        <f t="shared" si="31"/>
        <v>3816</v>
      </c>
      <c r="D118" s="7">
        <f>IF(N118&gt;0, RANK(N118,(N118:P118,Q118:AE118)),0)</f>
        <v>1</v>
      </c>
      <c r="E118" s="7">
        <f>IF(O118&gt;0,RANK(O118,(N118:P118,Q118:AE118)),0)</f>
        <v>2</v>
      </c>
      <c r="F118" s="7">
        <f t="shared" si="32"/>
        <v>0</v>
      </c>
      <c r="G118" s="1">
        <f t="shared" si="19"/>
        <v>455</v>
      </c>
      <c r="H118" s="2">
        <f t="shared" si="20"/>
        <v>0.11923480083857442</v>
      </c>
      <c r="I118" s="8"/>
      <c r="J118" s="2">
        <f t="shared" si="33"/>
        <v>0.54402515723270439</v>
      </c>
      <c r="K118" s="2">
        <f t="shared" si="34"/>
        <v>0.42479035639412999</v>
      </c>
      <c r="L118" s="2">
        <f t="shared" si="35"/>
        <v>0</v>
      </c>
      <c r="M118" s="2">
        <f t="shared" si="36"/>
        <v>3.1184486373165621E-2</v>
      </c>
      <c r="N118" s="59">
        <f t="shared" si="28"/>
        <v>2076</v>
      </c>
      <c r="O118" s="59">
        <v>1621</v>
      </c>
      <c r="P118" s="59"/>
      <c r="Q118" s="58">
        <v>30</v>
      </c>
      <c r="R118" s="59"/>
      <c r="S118" s="59"/>
      <c r="T118" s="59"/>
      <c r="U118" s="59"/>
      <c r="V118" s="58"/>
      <c r="W118" s="58"/>
      <c r="X118" s="59"/>
      <c r="Y118" s="58"/>
      <c r="Z118" s="59">
        <v>89</v>
      </c>
      <c r="AA118" s="59"/>
      <c r="AB118" s="59"/>
      <c r="AC118" s="59"/>
      <c r="AD118" s="58"/>
      <c r="AE118" s="58"/>
      <c r="AG118" t="str">
        <f t="shared" si="29"/>
        <v>Putnam</v>
      </c>
      <c r="AH118" t="s">
        <v>1373</v>
      </c>
      <c r="AI118" s="9">
        <v>2</v>
      </c>
      <c r="AK118" s="97">
        <v>9</v>
      </c>
      <c r="AL118" s="99">
        <v>15</v>
      </c>
      <c r="AM118" s="99">
        <v>50</v>
      </c>
      <c r="AN118" s="103">
        <v>62710</v>
      </c>
      <c r="AO118" s="103">
        <f t="shared" si="30"/>
        <v>9015</v>
      </c>
      <c r="AP118" t="s">
        <v>202</v>
      </c>
      <c r="AQ118" s="107">
        <f t="shared" si="37"/>
        <v>962710</v>
      </c>
      <c r="AU118">
        <v>20.399999999999999</v>
      </c>
      <c r="AV118">
        <v>0.11</v>
      </c>
      <c r="AW118">
        <v>20.29</v>
      </c>
      <c r="AX118" s="2"/>
      <c r="AZ118" s="1">
        <v>737</v>
      </c>
      <c r="BA118" s="1">
        <v>1339</v>
      </c>
    </row>
    <row r="119" spans="1:53" hidden="1" outlineLevel="1">
      <c r="A119" t="s">
        <v>163</v>
      </c>
      <c r="B119" s="9" t="s">
        <v>212</v>
      </c>
      <c r="C119" s="1">
        <f t="shared" si="31"/>
        <v>4542</v>
      </c>
      <c r="D119" s="7">
        <f>IF(N119&gt;0, RANK(N119,(N119:P119,Q119:AE119)),0)</f>
        <v>2</v>
      </c>
      <c r="E119" s="7">
        <f>IF(O119&gt;0,RANK(O119,(N119:P119,Q119:AE119)),0)</f>
        <v>1</v>
      </c>
      <c r="F119" s="7">
        <f t="shared" si="32"/>
        <v>0</v>
      </c>
      <c r="G119" s="1">
        <f t="shared" si="19"/>
        <v>68</v>
      </c>
      <c r="H119" s="2">
        <f t="shared" si="20"/>
        <v>1.4971378247468076E-2</v>
      </c>
      <c r="I119" s="8"/>
      <c r="J119" s="2">
        <f t="shared" si="33"/>
        <v>0.48150594451783357</v>
      </c>
      <c r="K119" s="2">
        <f t="shared" si="34"/>
        <v>0.49647732276530165</v>
      </c>
      <c r="L119" s="2">
        <f t="shared" si="35"/>
        <v>0</v>
      </c>
      <c r="M119" s="2">
        <f t="shared" si="36"/>
        <v>2.2016732716864773E-2</v>
      </c>
      <c r="N119" s="59">
        <f t="shared" si="28"/>
        <v>2187</v>
      </c>
      <c r="O119" s="59">
        <v>2255</v>
      </c>
      <c r="P119" s="59"/>
      <c r="Q119" s="58">
        <v>25</v>
      </c>
      <c r="R119" s="59"/>
      <c r="S119" s="59"/>
      <c r="T119" s="59"/>
      <c r="U119" s="59"/>
      <c r="V119" s="58"/>
      <c r="W119" s="58"/>
      <c r="X119" s="59"/>
      <c r="Y119" s="58"/>
      <c r="Z119" s="59">
        <v>75</v>
      </c>
      <c r="AA119" s="59"/>
      <c r="AB119" s="59"/>
      <c r="AC119" s="59"/>
      <c r="AD119" s="58"/>
      <c r="AE119" s="58"/>
      <c r="AG119" t="str">
        <f t="shared" si="29"/>
        <v>Redding</v>
      </c>
      <c r="AH119" t="s">
        <v>2251</v>
      </c>
      <c r="AI119" s="9">
        <v>4</v>
      </c>
      <c r="AK119" s="97">
        <v>9</v>
      </c>
      <c r="AL119" s="99">
        <v>1</v>
      </c>
      <c r="AM119" s="99">
        <v>70</v>
      </c>
      <c r="AN119" s="103">
        <v>63480</v>
      </c>
      <c r="AO119" s="103">
        <f t="shared" si="30"/>
        <v>9001</v>
      </c>
      <c r="AP119" t="s">
        <v>202</v>
      </c>
      <c r="AQ119" s="107">
        <f t="shared" si="37"/>
        <v>963480</v>
      </c>
      <c r="AU119">
        <v>32.06</v>
      </c>
      <c r="AV119">
        <v>0.56000000000000005</v>
      </c>
      <c r="AW119">
        <v>31.5</v>
      </c>
      <c r="AX119" s="2"/>
      <c r="AZ119" s="1">
        <v>872</v>
      </c>
      <c r="BA119" s="1">
        <v>1315</v>
      </c>
    </row>
    <row r="120" spans="1:53" hidden="1" outlineLevel="1">
      <c r="A120" t="s">
        <v>2309</v>
      </c>
      <c r="B120" s="9" t="s">
        <v>212</v>
      </c>
      <c r="C120" s="1">
        <f t="shared" si="31"/>
        <v>12476</v>
      </c>
      <c r="D120" s="7">
        <f>IF(N120&gt;0, RANK(N120,(N120:P120,Q120:AE120)),0)</f>
        <v>2</v>
      </c>
      <c r="E120" s="7">
        <f>IF(O120&gt;0,RANK(O120,(N120:P120,Q120:AE120)),0)</f>
        <v>1</v>
      </c>
      <c r="F120" s="7">
        <f t="shared" si="32"/>
        <v>0</v>
      </c>
      <c r="G120" s="1">
        <f t="shared" si="19"/>
        <v>46</v>
      </c>
      <c r="H120" s="2">
        <f t="shared" si="20"/>
        <v>3.6870791920487335E-3</v>
      </c>
      <c r="I120" s="8"/>
      <c r="J120" s="2">
        <f t="shared" si="33"/>
        <v>0.48901891631933314</v>
      </c>
      <c r="K120" s="2">
        <f t="shared" si="34"/>
        <v>0.49270599551138183</v>
      </c>
      <c r="L120" s="2">
        <f t="shared" si="35"/>
        <v>0</v>
      </c>
      <c r="M120" s="2">
        <f t="shared" si="36"/>
        <v>1.8275088169285025E-2</v>
      </c>
      <c r="N120" s="59">
        <f t="shared" si="28"/>
        <v>6101</v>
      </c>
      <c r="O120" s="59">
        <v>6147</v>
      </c>
      <c r="P120" s="59"/>
      <c r="Q120" s="58">
        <v>82</v>
      </c>
      <c r="R120" s="59"/>
      <c r="S120" s="59"/>
      <c r="T120" s="59"/>
      <c r="U120" s="59"/>
      <c r="V120" s="58"/>
      <c r="W120" s="58"/>
      <c r="X120" s="59"/>
      <c r="Y120" s="58"/>
      <c r="Z120" s="59">
        <v>146</v>
      </c>
      <c r="AA120" s="59"/>
      <c r="AB120" s="59"/>
      <c r="AC120" s="59"/>
      <c r="AD120" s="58"/>
      <c r="AE120" s="58"/>
      <c r="AG120" t="str">
        <f t="shared" si="29"/>
        <v>Ridgefield</v>
      </c>
      <c r="AH120" t="s">
        <v>2251</v>
      </c>
      <c r="AI120" s="9">
        <v>4</v>
      </c>
      <c r="AK120" s="97">
        <v>9</v>
      </c>
      <c r="AL120" s="99">
        <v>1</v>
      </c>
      <c r="AM120" s="99">
        <v>75</v>
      </c>
      <c r="AN120" s="103">
        <v>63970</v>
      </c>
      <c r="AO120" s="103">
        <f t="shared" si="30"/>
        <v>9001</v>
      </c>
      <c r="AP120" t="s">
        <v>202</v>
      </c>
      <c r="AQ120" s="107">
        <f t="shared" si="37"/>
        <v>963970</v>
      </c>
      <c r="AU120">
        <v>34.97</v>
      </c>
      <c r="AV120">
        <v>0.53</v>
      </c>
      <c r="AW120">
        <v>34.43</v>
      </c>
      <c r="AX120" s="2"/>
      <c r="AZ120" s="1">
        <v>2387</v>
      </c>
      <c r="BA120" s="1">
        <v>3714</v>
      </c>
    </row>
    <row r="121" spans="1:53" hidden="1" outlineLevel="1">
      <c r="A121" t="s">
        <v>1629</v>
      </c>
      <c r="B121" s="9" t="s">
        <v>212</v>
      </c>
      <c r="C121" s="1">
        <f t="shared" si="31"/>
        <v>8850</v>
      </c>
      <c r="D121" s="7">
        <f>IF(N121&gt;0, RANK(N121,(N121:P121,Q121:AE121)),0)</f>
        <v>1</v>
      </c>
      <c r="E121" s="7">
        <f>IF(O121&gt;0,RANK(O121,(N121:P121,Q121:AE121)),0)</f>
        <v>2</v>
      </c>
      <c r="F121" s="7">
        <f t="shared" si="32"/>
        <v>0</v>
      </c>
      <c r="G121" s="1">
        <f t="shared" si="19"/>
        <v>2078</v>
      </c>
      <c r="H121" s="2">
        <f t="shared" si="20"/>
        <v>0.23480225988700565</v>
      </c>
      <c r="I121" s="8"/>
      <c r="J121" s="2">
        <f t="shared" si="33"/>
        <v>0.60361581920903951</v>
      </c>
      <c r="K121" s="2">
        <f t="shared" si="34"/>
        <v>0.36881355932203391</v>
      </c>
      <c r="L121" s="2">
        <f t="shared" si="35"/>
        <v>0</v>
      </c>
      <c r="M121" s="2">
        <f t="shared" si="36"/>
        <v>2.7570621468926582E-2</v>
      </c>
      <c r="N121" s="59">
        <f t="shared" si="28"/>
        <v>5342</v>
      </c>
      <c r="O121" s="59">
        <v>3264</v>
      </c>
      <c r="P121" s="59"/>
      <c r="Q121" s="58">
        <v>57</v>
      </c>
      <c r="R121" s="59"/>
      <c r="S121" s="59"/>
      <c r="T121" s="59"/>
      <c r="U121" s="59"/>
      <c r="V121" s="58"/>
      <c r="W121" s="58"/>
      <c r="X121" s="59"/>
      <c r="Y121" s="58"/>
      <c r="Z121" s="59">
        <v>187</v>
      </c>
      <c r="AA121" s="59"/>
      <c r="AB121" s="59"/>
      <c r="AC121" s="59"/>
      <c r="AD121" s="58"/>
      <c r="AE121" s="58"/>
      <c r="AG121" t="str">
        <f t="shared" si="29"/>
        <v>Rocky Hill</v>
      </c>
      <c r="AH121" t="s">
        <v>1979</v>
      </c>
      <c r="AI121" s="9">
        <v>1</v>
      </c>
      <c r="AK121" s="97">
        <v>9</v>
      </c>
      <c r="AL121" s="99">
        <v>3</v>
      </c>
      <c r="AM121" s="99">
        <v>105</v>
      </c>
      <c r="AN121" s="103">
        <v>65370</v>
      </c>
      <c r="AO121" s="103">
        <f t="shared" si="30"/>
        <v>9003</v>
      </c>
      <c r="AP121" t="s">
        <v>202</v>
      </c>
      <c r="AQ121" s="107">
        <f t="shared" si="37"/>
        <v>965370</v>
      </c>
      <c r="AU121">
        <v>13.8</v>
      </c>
      <c r="AV121">
        <v>0.35</v>
      </c>
      <c r="AW121">
        <v>13.45</v>
      </c>
      <c r="AX121" s="2"/>
      <c r="AZ121" s="1">
        <v>2058</v>
      </c>
      <c r="BA121" s="1">
        <v>3284</v>
      </c>
    </row>
    <row r="122" spans="1:53" hidden="1" outlineLevel="1">
      <c r="A122" t="s">
        <v>132</v>
      </c>
      <c r="B122" s="9" t="s">
        <v>212</v>
      </c>
      <c r="C122" s="1">
        <f t="shared" si="31"/>
        <v>1125</v>
      </c>
      <c r="D122" s="7">
        <f>IF(N122&gt;0, RANK(N122,(N122:P122,Q122:AE122)),0)</f>
        <v>2</v>
      </c>
      <c r="E122" s="7">
        <f>IF(O122&gt;0,RANK(O122,(N122:P122,Q122:AE122)),0)</f>
        <v>1</v>
      </c>
      <c r="F122" s="7">
        <f t="shared" si="32"/>
        <v>0</v>
      </c>
      <c r="G122" s="1">
        <f t="shared" si="19"/>
        <v>29</v>
      </c>
      <c r="H122" s="2">
        <f t="shared" si="20"/>
        <v>2.5777777777777778E-2</v>
      </c>
      <c r="I122" s="8"/>
      <c r="J122" s="2">
        <f t="shared" si="33"/>
        <v>0.47822222222222222</v>
      </c>
      <c r="K122" s="2">
        <f t="shared" si="34"/>
        <v>0.504</v>
      </c>
      <c r="L122" s="2">
        <f t="shared" si="35"/>
        <v>0</v>
      </c>
      <c r="M122" s="2">
        <f t="shared" si="36"/>
        <v>1.7777777777777781E-2</v>
      </c>
      <c r="N122" s="59">
        <f t="shared" si="28"/>
        <v>538</v>
      </c>
      <c r="O122" s="59">
        <v>567</v>
      </c>
      <c r="P122" s="59"/>
      <c r="Q122" s="58">
        <v>6</v>
      </c>
      <c r="R122" s="59"/>
      <c r="S122" s="59"/>
      <c r="T122" s="59"/>
      <c r="U122" s="59"/>
      <c r="V122" s="58"/>
      <c r="W122" s="58"/>
      <c r="X122" s="59"/>
      <c r="Y122" s="58"/>
      <c r="Z122" s="59">
        <v>14</v>
      </c>
      <c r="AA122" s="59"/>
      <c r="AB122" s="59"/>
      <c r="AC122" s="59"/>
      <c r="AD122" s="58"/>
      <c r="AE122" s="58"/>
      <c r="AG122" t="str">
        <f t="shared" si="29"/>
        <v>Roxbury</v>
      </c>
      <c r="AH122" t="s">
        <v>1200</v>
      </c>
      <c r="AI122" s="9">
        <v>5</v>
      </c>
      <c r="AK122" s="97">
        <v>9</v>
      </c>
      <c r="AL122" s="99">
        <v>5</v>
      </c>
      <c r="AM122" s="99">
        <v>85</v>
      </c>
      <c r="AN122" s="103">
        <v>65930</v>
      </c>
      <c r="AO122" s="103">
        <f t="shared" si="30"/>
        <v>9005</v>
      </c>
      <c r="AP122" t="s">
        <v>202</v>
      </c>
      <c r="AQ122" s="107">
        <f t="shared" si="37"/>
        <v>965930</v>
      </c>
      <c r="AU122">
        <v>26.29</v>
      </c>
      <c r="AV122">
        <v>0.06</v>
      </c>
      <c r="AW122">
        <v>26.23</v>
      </c>
      <c r="AX122" s="2"/>
      <c r="AZ122" s="1">
        <v>172</v>
      </c>
      <c r="BA122" s="1">
        <v>366</v>
      </c>
    </row>
    <row r="123" spans="1:53" hidden="1" outlineLevel="1">
      <c r="A123" t="s">
        <v>650</v>
      </c>
      <c r="B123" s="9" t="s">
        <v>212</v>
      </c>
      <c r="C123" s="1">
        <f t="shared" si="31"/>
        <v>1858</v>
      </c>
      <c r="D123" s="7">
        <f>IF(N123&gt;0, RANK(N123,(N123:P123,Q123:AE123)),0)</f>
        <v>1</v>
      </c>
      <c r="E123" s="7">
        <f>IF(O123&gt;0,RANK(O123,(N123:P123,Q123:AE123)),0)</f>
        <v>2</v>
      </c>
      <c r="F123" s="7">
        <f t="shared" si="32"/>
        <v>0</v>
      </c>
      <c r="G123" s="1">
        <f t="shared" si="19"/>
        <v>201</v>
      </c>
      <c r="H123" s="2">
        <f t="shared" si="20"/>
        <v>0.10818083961248655</v>
      </c>
      <c r="I123" s="8"/>
      <c r="J123" s="2">
        <f t="shared" si="33"/>
        <v>0.53875134553283099</v>
      </c>
      <c r="K123" s="2">
        <f t="shared" si="34"/>
        <v>0.43057050592034446</v>
      </c>
      <c r="L123" s="2">
        <f t="shared" si="35"/>
        <v>0</v>
      </c>
      <c r="M123" s="2">
        <f t="shared" si="36"/>
        <v>3.0678148546824546E-2</v>
      </c>
      <c r="N123" s="59">
        <f t="shared" si="28"/>
        <v>1001</v>
      </c>
      <c r="O123" s="59">
        <v>800</v>
      </c>
      <c r="P123" s="59"/>
      <c r="Q123" s="58">
        <v>19</v>
      </c>
      <c r="R123" s="59"/>
      <c r="S123" s="59"/>
      <c r="T123" s="59"/>
      <c r="U123" s="59"/>
      <c r="V123" s="58"/>
      <c r="W123" s="58"/>
      <c r="X123" s="59"/>
      <c r="Y123" s="58"/>
      <c r="Z123" s="59">
        <v>38</v>
      </c>
      <c r="AA123" s="59"/>
      <c r="AB123" s="59"/>
      <c r="AC123" s="59"/>
      <c r="AD123" s="58"/>
      <c r="AE123" s="58"/>
      <c r="AG123" t="str">
        <f t="shared" si="29"/>
        <v>Salem</v>
      </c>
      <c r="AH123" t="s">
        <v>1697</v>
      </c>
      <c r="AI123" s="9">
        <v>2</v>
      </c>
      <c r="AK123" s="97">
        <v>9</v>
      </c>
      <c r="AL123" s="99">
        <v>11</v>
      </c>
      <c r="AM123" s="99">
        <v>85</v>
      </c>
      <c r="AN123" s="103">
        <v>66210</v>
      </c>
      <c r="AO123" s="103">
        <f t="shared" si="30"/>
        <v>9011</v>
      </c>
      <c r="AP123" t="s">
        <v>202</v>
      </c>
      <c r="AQ123" s="107">
        <f t="shared" si="37"/>
        <v>966210</v>
      </c>
      <c r="AU123">
        <v>29.79</v>
      </c>
      <c r="AV123">
        <v>0.83</v>
      </c>
      <c r="AW123">
        <v>28.95</v>
      </c>
      <c r="AX123" s="2"/>
      <c r="AZ123" s="1">
        <v>410</v>
      </c>
      <c r="BA123" s="1">
        <v>591</v>
      </c>
    </row>
    <row r="124" spans="1:53" hidden="1" outlineLevel="1">
      <c r="A124" t="s">
        <v>1956</v>
      </c>
      <c r="B124" s="9" t="s">
        <v>212</v>
      </c>
      <c r="C124" s="1">
        <f t="shared" si="31"/>
        <v>2240</v>
      </c>
      <c r="D124" s="7">
        <f>IF(N124&gt;0, RANK(N124,(N124:P124,Q124:AE124)),0)</f>
        <v>1</v>
      </c>
      <c r="E124" s="7">
        <f>IF(O124&gt;0,RANK(O124,(N124:P124,Q124:AE124)),0)</f>
        <v>2</v>
      </c>
      <c r="F124" s="7">
        <f t="shared" si="32"/>
        <v>0</v>
      </c>
      <c r="G124" s="1">
        <f t="shared" si="19"/>
        <v>390</v>
      </c>
      <c r="H124" s="2">
        <f t="shared" si="20"/>
        <v>0.17410714285714285</v>
      </c>
      <c r="I124" s="8"/>
      <c r="J124" s="2">
        <f t="shared" si="33"/>
        <v>0.57678571428571423</v>
      </c>
      <c r="K124" s="2">
        <f t="shared" si="34"/>
        <v>0.40267857142857144</v>
      </c>
      <c r="L124" s="2">
        <f t="shared" si="35"/>
        <v>0</v>
      </c>
      <c r="M124" s="2">
        <f t="shared" si="36"/>
        <v>2.0535714285714324E-2</v>
      </c>
      <c r="N124" s="59">
        <f t="shared" si="28"/>
        <v>1292</v>
      </c>
      <c r="O124" s="59">
        <v>902</v>
      </c>
      <c r="P124" s="59"/>
      <c r="Q124" s="58">
        <v>9</v>
      </c>
      <c r="R124" s="59"/>
      <c r="S124" s="59"/>
      <c r="T124" s="59"/>
      <c r="U124" s="59"/>
      <c r="V124" s="58"/>
      <c r="W124" s="58"/>
      <c r="X124" s="59"/>
      <c r="Y124" s="58"/>
      <c r="Z124" s="59">
        <v>37</v>
      </c>
      <c r="AA124" s="59"/>
      <c r="AB124" s="59"/>
      <c r="AC124" s="59"/>
      <c r="AD124" s="58"/>
      <c r="AE124" s="58"/>
      <c r="AG124" t="str">
        <f t="shared" si="29"/>
        <v>Salisbury</v>
      </c>
      <c r="AH124" t="s">
        <v>1200</v>
      </c>
      <c r="AI124" s="9">
        <v>5</v>
      </c>
      <c r="AK124" s="97">
        <v>9</v>
      </c>
      <c r="AL124" s="99">
        <v>5</v>
      </c>
      <c r="AM124" s="99">
        <v>90</v>
      </c>
      <c r="AN124" s="103">
        <v>66420</v>
      </c>
      <c r="AO124" s="103">
        <f t="shared" si="30"/>
        <v>9005</v>
      </c>
      <c r="AP124" t="s">
        <v>202</v>
      </c>
      <c r="AQ124" s="107">
        <f t="shared" si="37"/>
        <v>966420</v>
      </c>
      <c r="AU124">
        <v>60.08</v>
      </c>
      <c r="AV124">
        <v>2.76</v>
      </c>
      <c r="AW124">
        <v>57.32</v>
      </c>
      <c r="AX124" s="2"/>
      <c r="AZ124" s="1">
        <v>384</v>
      </c>
      <c r="BA124" s="1">
        <v>908</v>
      </c>
    </row>
    <row r="125" spans="1:53" hidden="1" outlineLevel="1">
      <c r="A125" t="s">
        <v>127</v>
      </c>
      <c r="B125" s="9" t="s">
        <v>212</v>
      </c>
      <c r="C125" s="1">
        <f t="shared" si="31"/>
        <v>699</v>
      </c>
      <c r="D125" s="7">
        <f>IF(N125&gt;0, RANK(N125,(N125:P125,Q125:AE125)),0)</f>
        <v>1</v>
      </c>
      <c r="E125" s="7">
        <f>IF(O125&gt;0,RANK(O125,(N125:P125,Q125:AE125)),0)</f>
        <v>2</v>
      </c>
      <c r="F125" s="7">
        <f t="shared" si="32"/>
        <v>0</v>
      </c>
      <c r="G125" s="1">
        <f t="shared" si="19"/>
        <v>37</v>
      </c>
      <c r="H125" s="2">
        <f t="shared" si="20"/>
        <v>5.2932761087267528E-2</v>
      </c>
      <c r="I125" s="8"/>
      <c r="J125" s="2">
        <f t="shared" si="33"/>
        <v>0.50786838340486407</v>
      </c>
      <c r="K125" s="2">
        <f t="shared" si="34"/>
        <v>0.45493562231759654</v>
      </c>
      <c r="L125" s="2">
        <f t="shared" si="35"/>
        <v>0</v>
      </c>
      <c r="M125" s="2">
        <f t="shared" si="36"/>
        <v>3.719599427753939E-2</v>
      </c>
      <c r="N125" s="59">
        <f t="shared" si="28"/>
        <v>355</v>
      </c>
      <c r="O125" s="59">
        <v>318</v>
      </c>
      <c r="P125" s="59"/>
      <c r="Q125" s="58">
        <v>5</v>
      </c>
      <c r="R125" s="59"/>
      <c r="S125" s="59"/>
      <c r="T125" s="59"/>
      <c r="U125" s="59"/>
      <c r="V125" s="58"/>
      <c r="W125" s="58"/>
      <c r="X125" s="59"/>
      <c r="Y125" s="58"/>
      <c r="Z125" s="59">
        <v>21</v>
      </c>
      <c r="AA125" s="59"/>
      <c r="AB125" s="59"/>
      <c r="AC125" s="59"/>
      <c r="AD125" s="58"/>
      <c r="AE125" s="58"/>
      <c r="AG125" t="str">
        <f t="shared" si="29"/>
        <v>Scotland</v>
      </c>
      <c r="AH125" t="s">
        <v>1373</v>
      </c>
      <c r="AI125" s="9">
        <v>2</v>
      </c>
      <c r="AK125" s="97">
        <v>9</v>
      </c>
      <c r="AL125" s="99">
        <v>15</v>
      </c>
      <c r="AM125" s="99">
        <v>55</v>
      </c>
      <c r="AN125" s="103">
        <v>67400</v>
      </c>
      <c r="AO125" s="103">
        <f t="shared" si="30"/>
        <v>9015</v>
      </c>
      <c r="AP125" t="s">
        <v>202</v>
      </c>
      <c r="AQ125" s="107">
        <f t="shared" si="37"/>
        <v>967400</v>
      </c>
      <c r="AU125">
        <v>18.66</v>
      </c>
      <c r="AV125">
        <v>0.05</v>
      </c>
      <c r="AW125">
        <v>18.61</v>
      </c>
      <c r="AX125" s="2"/>
      <c r="AZ125" s="1">
        <v>126</v>
      </c>
      <c r="BA125" s="1">
        <v>229</v>
      </c>
    </row>
    <row r="126" spans="1:53" hidden="1" outlineLevel="1">
      <c r="A126" t="s">
        <v>2258</v>
      </c>
      <c r="B126" s="9" t="s">
        <v>212</v>
      </c>
      <c r="C126" s="1">
        <f t="shared" si="31"/>
        <v>7187</v>
      </c>
      <c r="D126" s="7">
        <f>IF(N126&gt;0, RANK(N126,(N126:P126,Q126:AE126)),0)</f>
        <v>1</v>
      </c>
      <c r="E126" s="7">
        <f>IF(O126&gt;0,RANK(O126,(N126:P126,Q126:AE126)),0)</f>
        <v>2</v>
      </c>
      <c r="F126" s="7">
        <f t="shared" si="32"/>
        <v>0</v>
      </c>
      <c r="G126" s="1">
        <f t="shared" si="19"/>
        <v>1166</v>
      </c>
      <c r="H126" s="2">
        <f t="shared" si="20"/>
        <v>0.16223737303464589</v>
      </c>
      <c r="I126" s="8"/>
      <c r="J126" s="2">
        <f t="shared" si="33"/>
        <v>0.56129122025880063</v>
      </c>
      <c r="K126" s="2">
        <f t="shared" si="34"/>
        <v>0.39905384722415471</v>
      </c>
      <c r="L126" s="2">
        <f t="shared" si="35"/>
        <v>0</v>
      </c>
      <c r="M126" s="2">
        <f t="shared" si="36"/>
        <v>3.9654932517044661E-2</v>
      </c>
      <c r="N126" s="59">
        <f t="shared" si="28"/>
        <v>4034</v>
      </c>
      <c r="O126" s="59">
        <v>2868</v>
      </c>
      <c r="P126" s="59"/>
      <c r="Q126" s="58">
        <v>63</v>
      </c>
      <c r="R126" s="59"/>
      <c r="S126" s="59"/>
      <c r="T126" s="59"/>
      <c r="U126" s="59"/>
      <c r="V126" s="58"/>
      <c r="W126" s="58"/>
      <c r="X126" s="59"/>
      <c r="Y126" s="58"/>
      <c r="Z126" s="59">
        <v>222</v>
      </c>
      <c r="AA126" s="59"/>
      <c r="AB126" s="59"/>
      <c r="AC126" s="59"/>
      <c r="AD126" s="58"/>
      <c r="AE126" s="58"/>
      <c r="AG126" t="str">
        <f t="shared" si="29"/>
        <v>Seymour</v>
      </c>
      <c r="AH126" t="s">
        <v>726</v>
      </c>
      <c r="AI126" s="9">
        <v>3</v>
      </c>
      <c r="AK126" s="97">
        <v>9</v>
      </c>
      <c r="AL126" s="99">
        <v>9</v>
      </c>
      <c r="AM126" s="99">
        <v>105</v>
      </c>
      <c r="AN126" s="103">
        <v>67610</v>
      </c>
      <c r="AO126" s="103">
        <f t="shared" si="30"/>
        <v>9009</v>
      </c>
      <c r="AP126" t="s">
        <v>202</v>
      </c>
      <c r="AQ126" s="107">
        <f t="shared" si="37"/>
        <v>967610</v>
      </c>
      <c r="AU126">
        <v>14.97</v>
      </c>
      <c r="AV126">
        <v>0.4</v>
      </c>
      <c r="AW126">
        <v>14.57</v>
      </c>
      <c r="AX126" s="2"/>
      <c r="AZ126" s="1">
        <v>1651</v>
      </c>
      <c r="BA126" s="1">
        <v>2383</v>
      </c>
    </row>
    <row r="127" spans="1:53" hidden="1" outlineLevel="1">
      <c r="A127" t="s">
        <v>1768</v>
      </c>
      <c r="B127" s="9" t="s">
        <v>212</v>
      </c>
      <c r="C127" s="1">
        <f t="shared" si="31"/>
        <v>1510</v>
      </c>
      <c r="D127" s="7">
        <f>IF(N127&gt;0, RANK(N127,(N127:P127,Q127:AE127)),0)</f>
        <v>1</v>
      </c>
      <c r="E127" s="7">
        <f>IF(O127&gt;0,RANK(O127,(N127:P127,Q127:AE127)),0)</f>
        <v>2</v>
      </c>
      <c r="F127" s="7">
        <f t="shared" si="32"/>
        <v>0</v>
      </c>
      <c r="G127" s="1">
        <f t="shared" si="19"/>
        <v>209</v>
      </c>
      <c r="H127" s="2">
        <f t="shared" si="20"/>
        <v>0.13841059602649006</v>
      </c>
      <c r="I127" s="8"/>
      <c r="J127" s="2">
        <f t="shared" si="33"/>
        <v>0.55894039735099332</v>
      </c>
      <c r="K127" s="2">
        <f t="shared" si="34"/>
        <v>0.42052980132450329</v>
      </c>
      <c r="L127" s="2">
        <f t="shared" si="35"/>
        <v>0</v>
      </c>
      <c r="M127" s="2">
        <f t="shared" si="36"/>
        <v>2.0529801324503383E-2</v>
      </c>
      <c r="N127" s="59">
        <f t="shared" si="28"/>
        <v>844</v>
      </c>
      <c r="O127" s="59">
        <v>635</v>
      </c>
      <c r="P127" s="59"/>
      <c r="Q127" s="58">
        <v>8</v>
      </c>
      <c r="R127" s="59"/>
      <c r="S127" s="59"/>
      <c r="T127" s="59"/>
      <c r="U127" s="59"/>
      <c r="V127" s="58"/>
      <c r="W127" s="58"/>
      <c r="X127" s="59"/>
      <c r="Y127" s="58"/>
      <c r="Z127" s="59">
        <v>23</v>
      </c>
      <c r="AA127" s="59"/>
      <c r="AB127" s="59"/>
      <c r="AC127" s="59"/>
      <c r="AD127" s="58"/>
      <c r="AE127" s="58"/>
      <c r="AG127" t="str">
        <f t="shared" si="29"/>
        <v>Sharon</v>
      </c>
      <c r="AH127" t="s">
        <v>1200</v>
      </c>
      <c r="AI127" s="9">
        <v>5</v>
      </c>
      <c r="AK127" s="97">
        <v>9</v>
      </c>
      <c r="AL127" s="99">
        <v>5</v>
      </c>
      <c r="AM127" s="99">
        <v>95</v>
      </c>
      <c r="AN127" s="103">
        <v>67960</v>
      </c>
      <c r="AO127" s="103">
        <f t="shared" si="30"/>
        <v>9005</v>
      </c>
      <c r="AP127" t="s">
        <v>202</v>
      </c>
      <c r="AQ127" s="107">
        <f t="shared" si="37"/>
        <v>967960</v>
      </c>
      <c r="AU127">
        <v>59.56</v>
      </c>
      <c r="AV127">
        <v>0.86</v>
      </c>
      <c r="AW127">
        <v>58.7</v>
      </c>
      <c r="AX127" s="2"/>
      <c r="AZ127" s="1">
        <v>306</v>
      </c>
      <c r="BA127" s="1">
        <v>538</v>
      </c>
    </row>
    <row r="128" spans="1:53" hidden="1" outlineLevel="1">
      <c r="A128" t="s">
        <v>1593</v>
      </c>
      <c r="B128" s="9" t="s">
        <v>212</v>
      </c>
      <c r="C128" s="1">
        <f t="shared" si="31"/>
        <v>17976</v>
      </c>
      <c r="D128" s="7">
        <f>IF(N128&gt;0, RANK(N128,(N128:P128,Q128:AE128)),0)</f>
        <v>1</v>
      </c>
      <c r="E128" s="7">
        <f>IF(O128&gt;0,RANK(O128,(N128:P128,Q128:AE128)),0)</f>
        <v>2</v>
      </c>
      <c r="F128" s="7">
        <f t="shared" si="32"/>
        <v>0</v>
      </c>
      <c r="G128" s="1">
        <f t="shared" si="19"/>
        <v>953</v>
      </c>
      <c r="H128" s="2">
        <f t="shared" si="20"/>
        <v>5.3015131286159325E-2</v>
      </c>
      <c r="I128" s="8"/>
      <c r="J128" s="2">
        <f t="shared" si="33"/>
        <v>0.51045838896306184</v>
      </c>
      <c r="K128" s="2">
        <f t="shared" si="34"/>
        <v>0.45744325767690253</v>
      </c>
      <c r="L128" s="2">
        <f t="shared" si="35"/>
        <v>0</v>
      </c>
      <c r="M128" s="2">
        <f t="shared" si="36"/>
        <v>3.2098353360035636E-2</v>
      </c>
      <c r="N128" s="59">
        <f t="shared" si="28"/>
        <v>9176</v>
      </c>
      <c r="O128" s="59">
        <v>8223</v>
      </c>
      <c r="P128" s="59"/>
      <c r="Q128" s="58">
        <v>119</v>
      </c>
      <c r="R128" s="59"/>
      <c r="S128" s="59"/>
      <c r="T128" s="59"/>
      <c r="U128" s="59"/>
      <c r="V128" s="58"/>
      <c r="W128" s="58"/>
      <c r="X128" s="59"/>
      <c r="Y128" s="58"/>
      <c r="Z128" s="59">
        <v>458</v>
      </c>
      <c r="AA128" s="59"/>
      <c r="AB128" s="59"/>
      <c r="AC128" s="59"/>
      <c r="AD128" s="58"/>
      <c r="AE128" s="58"/>
      <c r="AG128" t="str">
        <f t="shared" si="29"/>
        <v>Shelton</v>
      </c>
      <c r="AH128" t="s">
        <v>2251</v>
      </c>
      <c r="AI128" s="9">
        <v>0</v>
      </c>
      <c r="AK128" s="97">
        <v>9</v>
      </c>
      <c r="AL128" s="99">
        <v>1</v>
      </c>
      <c r="AM128" s="99">
        <v>80</v>
      </c>
      <c r="AN128" s="103">
        <v>68170</v>
      </c>
      <c r="AO128" s="103">
        <f t="shared" si="30"/>
        <v>9001</v>
      </c>
      <c r="AP128" t="s">
        <v>202</v>
      </c>
      <c r="AQ128" s="107">
        <f t="shared" si="37"/>
        <v>968170</v>
      </c>
      <c r="AU128">
        <v>31.93</v>
      </c>
      <c r="AV128">
        <v>1.36</v>
      </c>
      <c r="AW128">
        <v>30.57</v>
      </c>
      <c r="AX128" s="2"/>
      <c r="AZ128" s="1">
        <v>4028</v>
      </c>
      <c r="BA128" s="1">
        <v>5148</v>
      </c>
    </row>
    <row r="129" spans="1:53" hidden="1" outlineLevel="1">
      <c r="A129" t="s">
        <v>1678</v>
      </c>
      <c r="B129" s="9" t="s">
        <v>212</v>
      </c>
      <c r="C129" s="1">
        <f t="shared" si="31"/>
        <v>1654</v>
      </c>
      <c r="D129" s="7">
        <f>IF(N129&gt;0, RANK(N129,(N129:P129,Q129:AE129)),0)</f>
        <v>1</v>
      </c>
      <c r="E129" s="7">
        <f>IF(O129&gt;0,RANK(O129,(N129:P129,Q129:AE129)),0)</f>
        <v>2</v>
      </c>
      <c r="F129" s="7">
        <f t="shared" si="32"/>
        <v>0</v>
      </c>
      <c r="G129" s="1">
        <f t="shared" si="19"/>
        <v>17</v>
      </c>
      <c r="H129" s="2">
        <f t="shared" si="20"/>
        <v>1.0278113663845224E-2</v>
      </c>
      <c r="I129" s="8"/>
      <c r="J129" s="2">
        <f t="shared" si="33"/>
        <v>0.48851269649334944</v>
      </c>
      <c r="K129" s="2">
        <f t="shared" si="34"/>
        <v>0.47823458282950421</v>
      </c>
      <c r="L129" s="2">
        <f t="shared" si="35"/>
        <v>0</v>
      </c>
      <c r="M129" s="2">
        <f t="shared" si="36"/>
        <v>3.3252720677146297E-2</v>
      </c>
      <c r="N129" s="59">
        <f t="shared" si="28"/>
        <v>808</v>
      </c>
      <c r="O129" s="59">
        <v>791</v>
      </c>
      <c r="P129" s="59"/>
      <c r="Q129" s="58">
        <v>16</v>
      </c>
      <c r="R129" s="59"/>
      <c r="S129" s="59"/>
      <c r="T129" s="59"/>
      <c r="U129" s="59"/>
      <c r="V129" s="58"/>
      <c r="W129" s="58"/>
      <c r="X129" s="59"/>
      <c r="Y129" s="58"/>
      <c r="Z129" s="59">
        <v>39</v>
      </c>
      <c r="AA129" s="59"/>
      <c r="AB129" s="59"/>
      <c r="AC129" s="59"/>
      <c r="AD129" s="58"/>
      <c r="AE129" s="58"/>
      <c r="AG129" t="str">
        <f t="shared" si="29"/>
        <v>Sherman</v>
      </c>
      <c r="AH129" t="s">
        <v>2251</v>
      </c>
      <c r="AI129" s="9">
        <v>5</v>
      </c>
      <c r="AK129" s="97">
        <v>9</v>
      </c>
      <c r="AL129" s="99">
        <v>1</v>
      </c>
      <c r="AM129" s="99">
        <v>85</v>
      </c>
      <c r="AN129" s="103">
        <v>68310</v>
      </c>
      <c r="AO129" s="103">
        <f t="shared" si="30"/>
        <v>9001</v>
      </c>
      <c r="AP129" t="s">
        <v>202</v>
      </c>
      <c r="AQ129" s="107">
        <f t="shared" si="37"/>
        <v>968310</v>
      </c>
      <c r="AU129">
        <v>23.36</v>
      </c>
      <c r="AV129">
        <v>1.56</v>
      </c>
      <c r="AW129">
        <v>21.8</v>
      </c>
      <c r="AX129" s="2"/>
      <c r="AZ129" s="1">
        <v>254</v>
      </c>
      <c r="BA129" s="1">
        <v>554</v>
      </c>
    </row>
    <row r="130" spans="1:53" hidden="1" outlineLevel="1">
      <c r="A130" t="s">
        <v>1738</v>
      </c>
      <c r="B130" s="9" t="s">
        <v>212</v>
      </c>
      <c r="C130" s="1">
        <f t="shared" si="31"/>
        <v>13285</v>
      </c>
      <c r="D130" s="7">
        <f>IF(N130&gt;0, RANK(N130,(N130:P130,Q130:AE130)),0)</f>
        <v>1</v>
      </c>
      <c r="E130" s="7">
        <f>IF(O130&gt;0,RANK(O130,(N130:P130,Q130:AE130)),0)</f>
        <v>2</v>
      </c>
      <c r="F130" s="7">
        <f t="shared" si="32"/>
        <v>0</v>
      </c>
      <c r="G130" s="1">
        <f t="shared" ref="G130:G172" si="38">IF(C130&gt;0,MAX(N130:P130)-LARGE(N130:P130,2),0)</f>
        <v>1431</v>
      </c>
      <c r="H130" s="2">
        <f t="shared" ref="H130:H172" si="39">IF(C130&gt;0,G130/C130,0)</f>
        <v>0.10771546857357922</v>
      </c>
      <c r="I130" s="8"/>
      <c r="J130" s="2">
        <f t="shared" si="33"/>
        <v>0.54219044034625519</v>
      </c>
      <c r="K130" s="2">
        <f t="shared" si="34"/>
        <v>0.43447497177267597</v>
      </c>
      <c r="L130" s="2">
        <f t="shared" si="35"/>
        <v>0</v>
      </c>
      <c r="M130" s="2">
        <f t="shared" si="36"/>
        <v>2.3334587881068847E-2</v>
      </c>
      <c r="N130" s="59">
        <f t="shared" si="28"/>
        <v>7203</v>
      </c>
      <c r="O130" s="59">
        <v>5772</v>
      </c>
      <c r="P130" s="59"/>
      <c r="Q130" s="58">
        <v>102</v>
      </c>
      <c r="R130" s="59"/>
      <c r="S130" s="59"/>
      <c r="T130" s="59"/>
      <c r="U130" s="59"/>
      <c r="V130" s="58"/>
      <c r="W130" s="58"/>
      <c r="X130" s="59"/>
      <c r="Y130" s="58"/>
      <c r="Z130" s="59">
        <v>208</v>
      </c>
      <c r="AA130" s="59"/>
      <c r="AB130" s="59"/>
      <c r="AC130" s="59"/>
      <c r="AD130" s="58"/>
      <c r="AE130" s="58"/>
      <c r="AG130" t="str">
        <f t="shared" si="29"/>
        <v>Simsbury</v>
      </c>
      <c r="AH130" t="s">
        <v>1979</v>
      </c>
      <c r="AI130" s="9">
        <v>5</v>
      </c>
      <c r="AK130" s="97">
        <v>9</v>
      </c>
      <c r="AL130" s="99">
        <v>3</v>
      </c>
      <c r="AM130" s="99">
        <v>110</v>
      </c>
      <c r="AN130" s="103">
        <v>68940</v>
      </c>
      <c r="AO130" s="103">
        <f t="shared" si="30"/>
        <v>9003</v>
      </c>
      <c r="AP130" t="s">
        <v>202</v>
      </c>
      <c r="AQ130" s="107">
        <f t="shared" si="37"/>
        <v>968940</v>
      </c>
      <c r="AU130">
        <v>34.31</v>
      </c>
      <c r="AV130">
        <v>0.43</v>
      </c>
      <c r="AW130">
        <v>33.880000000000003</v>
      </c>
      <c r="AX130" s="2"/>
      <c r="AZ130" s="1">
        <v>3079</v>
      </c>
      <c r="BA130" s="1">
        <v>4124</v>
      </c>
    </row>
    <row r="131" spans="1:53" hidden="1" outlineLevel="1">
      <c r="A131" t="s">
        <v>1950</v>
      </c>
      <c r="B131" s="9" t="s">
        <v>212</v>
      </c>
      <c r="C131" s="1">
        <f t="shared" ref="C131:C162" si="40">SUM(N131:AE131)</f>
        <v>4208</v>
      </c>
      <c r="D131" s="7">
        <f>IF(N131&gt;0, RANK(N131,(N131:P131,Q131:AE131)),0)</f>
        <v>1</v>
      </c>
      <c r="E131" s="7">
        <f>IF(O131&gt;0,RANK(O131,(N131:P131,Q131:AE131)),0)</f>
        <v>2</v>
      </c>
      <c r="F131" s="7">
        <f t="shared" ref="F131:F162" si="41">IF(P131&gt;0,RANK(P131,(N131:AE131)),0)</f>
        <v>0</v>
      </c>
      <c r="G131" s="1">
        <f t="shared" si="38"/>
        <v>160</v>
      </c>
      <c r="H131" s="2">
        <f t="shared" si="39"/>
        <v>3.8022813688212927E-2</v>
      </c>
      <c r="I131" s="8"/>
      <c r="J131" s="2">
        <f t="shared" ref="J131:J162" si="42">IF(C131=0,"-",N131/C131)</f>
        <v>0.50213878326996197</v>
      </c>
      <c r="K131" s="2">
        <f t="shared" ref="K131:K162" si="43">IF(C131=0,"-",O131/C131)</f>
        <v>0.46411596958174905</v>
      </c>
      <c r="L131" s="2">
        <f t="shared" ref="L131:L162" si="44">IF(C131=0,"-",P131/C131)</f>
        <v>0</v>
      </c>
      <c r="M131" s="2">
        <f t="shared" ref="M131:M162" si="45">IF(C131=0,"-",(1-J131-K131-L131))</f>
        <v>3.374524714828897E-2</v>
      </c>
      <c r="N131" s="59">
        <f t="shared" si="28"/>
        <v>2113</v>
      </c>
      <c r="O131" s="59">
        <v>1953</v>
      </c>
      <c r="P131" s="59"/>
      <c r="Q131" s="58">
        <v>27</v>
      </c>
      <c r="R131" s="59"/>
      <c r="S131" s="59"/>
      <c r="T131" s="59"/>
      <c r="U131" s="59"/>
      <c r="V131" s="58"/>
      <c r="W131" s="58"/>
      <c r="X131" s="59"/>
      <c r="Y131" s="58"/>
      <c r="Z131" s="59">
        <v>115</v>
      </c>
      <c r="AA131" s="59"/>
      <c r="AB131" s="59"/>
      <c r="AC131" s="59"/>
      <c r="AD131" s="58"/>
      <c r="AE131" s="58"/>
      <c r="AG131" t="str">
        <f t="shared" si="29"/>
        <v>Somers</v>
      </c>
      <c r="AH131" t="s">
        <v>1698</v>
      </c>
      <c r="AI131" s="9">
        <v>2</v>
      </c>
      <c r="AK131" s="97">
        <v>9</v>
      </c>
      <c r="AL131" s="99">
        <v>13</v>
      </c>
      <c r="AM131" s="99">
        <v>40</v>
      </c>
      <c r="AN131" s="103">
        <v>69220</v>
      </c>
      <c r="AO131" s="103">
        <f t="shared" si="30"/>
        <v>9013</v>
      </c>
      <c r="AP131" t="s">
        <v>202</v>
      </c>
      <c r="AQ131" s="107">
        <f t="shared" ref="AQ131:AQ162" si="46">AK131*100000+AN131</f>
        <v>969220</v>
      </c>
      <c r="AU131">
        <v>28.48</v>
      </c>
      <c r="AV131">
        <v>0.14000000000000001</v>
      </c>
      <c r="AW131">
        <v>28.34</v>
      </c>
      <c r="AX131" s="2"/>
      <c r="AZ131" s="1">
        <v>777</v>
      </c>
      <c r="BA131" s="1">
        <v>1336</v>
      </c>
    </row>
    <row r="132" spans="1:53" hidden="1" outlineLevel="1">
      <c r="A132" t="s">
        <v>968</v>
      </c>
      <c r="B132" s="9" t="s">
        <v>212</v>
      </c>
      <c r="C132" s="1">
        <f t="shared" si="40"/>
        <v>12474</v>
      </c>
      <c r="D132" s="7">
        <f>IF(N132&gt;0, RANK(N132,(N132:P132,Q132:AE132)),0)</f>
        <v>1</v>
      </c>
      <c r="E132" s="7">
        <f>IF(O132&gt;0,RANK(O132,(N132:P132,Q132:AE132)),0)</f>
        <v>2</v>
      </c>
      <c r="F132" s="7">
        <f t="shared" si="41"/>
        <v>0</v>
      </c>
      <c r="G132" s="1">
        <f t="shared" si="38"/>
        <v>2300</v>
      </c>
      <c r="H132" s="2">
        <f t="shared" si="39"/>
        <v>0.18438351771685105</v>
      </c>
      <c r="I132" s="8"/>
      <c r="J132" s="2">
        <f t="shared" si="42"/>
        <v>0.58040724707391378</v>
      </c>
      <c r="K132" s="2">
        <f t="shared" si="43"/>
        <v>0.3960237293570627</v>
      </c>
      <c r="L132" s="2">
        <f t="shared" si="44"/>
        <v>0</v>
      </c>
      <c r="M132" s="2">
        <f t="shared" si="45"/>
        <v>2.3569023569023517E-2</v>
      </c>
      <c r="N132" s="59">
        <f t="shared" ref="N132:N171" si="47">AZ132+BA132</f>
        <v>7240</v>
      </c>
      <c r="O132" s="59">
        <v>4940</v>
      </c>
      <c r="P132" s="59"/>
      <c r="Q132" s="58">
        <v>71</v>
      </c>
      <c r="R132" s="59"/>
      <c r="S132" s="59"/>
      <c r="T132" s="59"/>
      <c r="U132" s="59"/>
      <c r="V132" s="58"/>
      <c r="W132" s="58"/>
      <c r="X132" s="59"/>
      <c r="Y132" s="58"/>
      <c r="Z132" s="59">
        <v>223</v>
      </c>
      <c r="AA132" s="59"/>
      <c r="AB132" s="59"/>
      <c r="AC132" s="59"/>
      <c r="AD132" s="58"/>
      <c r="AE132" s="58"/>
      <c r="AG132" t="str">
        <f t="shared" ref="AG132:AG172" si="48">A132</f>
        <v>South Windsor</v>
      </c>
      <c r="AH132" t="s">
        <v>1979</v>
      </c>
      <c r="AI132" s="9">
        <v>1</v>
      </c>
      <c r="AK132" s="97">
        <v>9</v>
      </c>
      <c r="AL132" s="99">
        <v>3</v>
      </c>
      <c r="AM132" s="99">
        <v>120</v>
      </c>
      <c r="AN132" s="103">
        <v>71390</v>
      </c>
      <c r="AO132" s="103">
        <f t="shared" ref="AO132:AO171" si="49">AK132*1000+AL132</f>
        <v>9003</v>
      </c>
      <c r="AP132" t="s">
        <v>202</v>
      </c>
      <c r="AQ132" s="107">
        <f t="shared" si="46"/>
        <v>971390</v>
      </c>
      <c r="AU132">
        <v>28.66</v>
      </c>
      <c r="AV132">
        <v>0.7</v>
      </c>
      <c r="AW132">
        <v>27.96</v>
      </c>
      <c r="AX132" s="2"/>
      <c r="AZ132" s="1">
        <v>2808</v>
      </c>
      <c r="BA132" s="1">
        <v>4432</v>
      </c>
    </row>
    <row r="133" spans="1:53" hidden="1" outlineLevel="1">
      <c r="A133" t="s">
        <v>712</v>
      </c>
      <c r="B133" s="9" t="s">
        <v>212</v>
      </c>
      <c r="C133" s="1">
        <f t="shared" si="40"/>
        <v>9197</v>
      </c>
      <c r="D133" s="7">
        <f>IF(N133&gt;0, RANK(N133,(N133:P133,Q133:AE133)),0)</f>
        <v>2</v>
      </c>
      <c r="E133" s="7">
        <f>IF(O133&gt;0,RANK(O133,(N133:P133,Q133:AE133)),0)</f>
        <v>1</v>
      </c>
      <c r="F133" s="7">
        <f t="shared" si="41"/>
        <v>0</v>
      </c>
      <c r="G133" s="1">
        <f t="shared" si="38"/>
        <v>596</v>
      </c>
      <c r="H133" s="2">
        <f t="shared" si="39"/>
        <v>6.4803740350114172E-2</v>
      </c>
      <c r="I133" s="8"/>
      <c r="J133" s="2">
        <f t="shared" si="42"/>
        <v>0.45656192236598891</v>
      </c>
      <c r="K133" s="2">
        <f t="shared" si="43"/>
        <v>0.52136566271610307</v>
      </c>
      <c r="L133" s="2">
        <f t="shared" si="44"/>
        <v>0</v>
      </c>
      <c r="M133" s="2">
        <f t="shared" si="45"/>
        <v>2.2072414917908012E-2</v>
      </c>
      <c r="N133" s="59">
        <f t="shared" si="47"/>
        <v>4199</v>
      </c>
      <c r="O133" s="59">
        <v>4795</v>
      </c>
      <c r="P133" s="59"/>
      <c r="Q133" s="58">
        <v>36</v>
      </c>
      <c r="R133" s="59"/>
      <c r="S133" s="59"/>
      <c r="T133" s="59"/>
      <c r="U133" s="59"/>
      <c r="V133" s="58"/>
      <c r="W133" s="58"/>
      <c r="X133" s="59"/>
      <c r="Y133" s="58"/>
      <c r="Z133" s="59">
        <v>167</v>
      </c>
      <c r="AA133" s="59"/>
      <c r="AB133" s="59"/>
      <c r="AC133" s="59"/>
      <c r="AD133" s="58"/>
      <c r="AE133" s="58"/>
      <c r="AG133" t="str">
        <f t="shared" si="48"/>
        <v>Southbury</v>
      </c>
      <c r="AH133" t="s">
        <v>726</v>
      </c>
      <c r="AI133" s="9">
        <v>5</v>
      </c>
      <c r="AK133" s="97">
        <v>9</v>
      </c>
      <c r="AL133" s="99">
        <v>9</v>
      </c>
      <c r="AM133" s="99">
        <v>110</v>
      </c>
      <c r="AN133" s="103">
        <v>69640</v>
      </c>
      <c r="AO133" s="103">
        <f t="shared" si="49"/>
        <v>9009</v>
      </c>
      <c r="AP133" t="s">
        <v>202</v>
      </c>
      <c r="AQ133" s="107">
        <f t="shared" si="46"/>
        <v>969640</v>
      </c>
      <c r="AU133">
        <v>39.97</v>
      </c>
      <c r="AV133">
        <v>0.91</v>
      </c>
      <c r="AW133">
        <v>39.06</v>
      </c>
      <c r="AX133" s="2"/>
      <c r="AZ133" s="1">
        <v>1473</v>
      </c>
      <c r="BA133" s="1">
        <v>2726</v>
      </c>
    </row>
    <row r="134" spans="1:53" hidden="1" outlineLevel="1">
      <c r="A134" t="s">
        <v>871</v>
      </c>
      <c r="B134" s="9" t="s">
        <v>212</v>
      </c>
      <c r="C134" s="1">
        <f t="shared" si="40"/>
        <v>19034</v>
      </c>
      <c r="D134" s="7">
        <f>IF(N134&gt;0, RANK(N134,(N134:P134,Q134:AE134)),0)</f>
        <v>1</v>
      </c>
      <c r="E134" s="7">
        <f>IF(O134&gt;0,RANK(O134,(N134:P134,Q134:AE134)),0)</f>
        <v>2</v>
      </c>
      <c r="F134" s="7">
        <f t="shared" si="41"/>
        <v>0</v>
      </c>
      <c r="G134" s="1">
        <f t="shared" si="38"/>
        <v>4680</v>
      </c>
      <c r="H134" s="2">
        <f t="shared" si="39"/>
        <v>0.24587580119785646</v>
      </c>
      <c r="I134" s="8"/>
      <c r="J134" s="2">
        <f t="shared" si="42"/>
        <v>0.6033939266575602</v>
      </c>
      <c r="K134" s="2">
        <f t="shared" si="43"/>
        <v>0.35751812545970368</v>
      </c>
      <c r="L134" s="2">
        <f t="shared" si="44"/>
        <v>0</v>
      </c>
      <c r="M134" s="2">
        <f t="shared" si="45"/>
        <v>3.9087947882736118E-2</v>
      </c>
      <c r="N134" s="59">
        <f t="shared" si="47"/>
        <v>11485</v>
      </c>
      <c r="O134" s="59">
        <v>6805</v>
      </c>
      <c r="P134" s="59"/>
      <c r="Q134" s="58">
        <v>222</v>
      </c>
      <c r="R134" s="59"/>
      <c r="S134" s="59"/>
      <c r="T134" s="59"/>
      <c r="U134" s="59"/>
      <c r="V134" s="58"/>
      <c r="W134" s="58"/>
      <c r="X134" s="59"/>
      <c r="Y134" s="58"/>
      <c r="Z134" s="59">
        <v>522</v>
      </c>
      <c r="AA134" s="59"/>
      <c r="AB134" s="59"/>
      <c r="AC134" s="59"/>
      <c r="AD134" s="58"/>
      <c r="AE134" s="58"/>
      <c r="AG134" t="str">
        <f t="shared" si="48"/>
        <v>Southington</v>
      </c>
      <c r="AH134" t="s">
        <v>1979</v>
      </c>
      <c r="AI134" s="9">
        <v>1</v>
      </c>
      <c r="AK134" s="97">
        <v>9</v>
      </c>
      <c r="AL134" s="99">
        <v>3</v>
      </c>
      <c r="AM134" s="99">
        <v>115</v>
      </c>
      <c r="AN134" s="103">
        <v>70550</v>
      </c>
      <c r="AO134" s="103">
        <f t="shared" si="49"/>
        <v>9003</v>
      </c>
      <c r="AP134" t="s">
        <v>202</v>
      </c>
      <c r="AQ134" s="107">
        <f t="shared" si="46"/>
        <v>970550</v>
      </c>
      <c r="AU134">
        <v>36.619999999999997</v>
      </c>
      <c r="AV134">
        <v>0.63</v>
      </c>
      <c r="AW134">
        <v>35.99</v>
      </c>
      <c r="AX134" s="2"/>
      <c r="AZ134" s="1">
        <v>4517</v>
      </c>
      <c r="BA134" s="1">
        <v>6968</v>
      </c>
    </row>
    <row r="135" spans="1:53" hidden="1" outlineLevel="1">
      <c r="A135" t="s">
        <v>1094</v>
      </c>
      <c r="B135" s="9" t="s">
        <v>212</v>
      </c>
      <c r="C135" s="1">
        <f t="shared" si="40"/>
        <v>1493</v>
      </c>
      <c r="D135" s="7">
        <f>IF(N135&gt;0, RANK(N135,(N135:P135,Q135:AE135)),0)</f>
        <v>1</v>
      </c>
      <c r="E135" s="7">
        <f>IF(O135&gt;0,RANK(O135,(N135:P135,Q135:AE135)),0)</f>
        <v>2</v>
      </c>
      <c r="F135" s="7">
        <f t="shared" si="41"/>
        <v>0</v>
      </c>
      <c r="G135" s="1">
        <f t="shared" si="38"/>
        <v>200</v>
      </c>
      <c r="H135" s="2">
        <f t="shared" si="39"/>
        <v>0.13395847287340926</v>
      </c>
      <c r="I135" s="8"/>
      <c r="J135" s="2">
        <f t="shared" si="42"/>
        <v>0.54186202277294038</v>
      </c>
      <c r="K135" s="2">
        <f t="shared" si="43"/>
        <v>0.40790354989953115</v>
      </c>
      <c r="L135" s="2">
        <f t="shared" si="44"/>
        <v>0</v>
      </c>
      <c r="M135" s="2">
        <f t="shared" si="45"/>
        <v>5.0234427327528475E-2</v>
      </c>
      <c r="N135" s="59">
        <f t="shared" si="47"/>
        <v>809</v>
      </c>
      <c r="O135" s="59">
        <v>609</v>
      </c>
      <c r="P135" s="59"/>
      <c r="Q135" s="58">
        <v>17</v>
      </c>
      <c r="R135" s="59"/>
      <c r="S135" s="59"/>
      <c r="T135" s="59"/>
      <c r="U135" s="59"/>
      <c r="V135" s="58"/>
      <c r="W135" s="58"/>
      <c r="X135" s="59"/>
      <c r="Y135" s="58"/>
      <c r="Z135" s="59">
        <v>58</v>
      </c>
      <c r="AA135" s="59"/>
      <c r="AB135" s="59"/>
      <c r="AC135" s="59"/>
      <c r="AD135" s="58"/>
      <c r="AE135" s="58"/>
      <c r="AG135" t="str">
        <f t="shared" si="48"/>
        <v>Sprague</v>
      </c>
      <c r="AH135" t="s">
        <v>1697</v>
      </c>
      <c r="AI135" s="9">
        <v>2</v>
      </c>
      <c r="AK135" s="97">
        <v>9</v>
      </c>
      <c r="AL135" s="99">
        <v>11</v>
      </c>
      <c r="AM135" s="99">
        <v>90</v>
      </c>
      <c r="AN135" s="103">
        <v>71670</v>
      </c>
      <c r="AO135" s="103">
        <f t="shared" si="49"/>
        <v>9011</v>
      </c>
      <c r="AP135" t="s">
        <v>202</v>
      </c>
      <c r="AQ135" s="107">
        <f t="shared" si="46"/>
        <v>971670</v>
      </c>
      <c r="AU135">
        <v>13.83</v>
      </c>
      <c r="AV135">
        <v>0.61</v>
      </c>
      <c r="AW135">
        <v>13.21</v>
      </c>
      <c r="AX135" s="2"/>
      <c r="AZ135" s="1">
        <v>351</v>
      </c>
      <c r="BA135" s="1">
        <v>458</v>
      </c>
    </row>
    <row r="136" spans="1:53" hidden="1" outlineLevel="1">
      <c r="A136" t="s">
        <v>922</v>
      </c>
      <c r="B136" s="9" t="s">
        <v>212</v>
      </c>
      <c r="C136" s="1">
        <f t="shared" si="40"/>
        <v>5497</v>
      </c>
      <c r="D136" s="7">
        <f>IF(N136&gt;0, RANK(N136,(N136:P136,Q136:AE136)),0)</f>
        <v>1</v>
      </c>
      <c r="E136" s="7">
        <f>IF(O136&gt;0,RANK(O136,(N136:P136,Q136:AE136)),0)</f>
        <v>2</v>
      </c>
      <c r="F136" s="7">
        <f t="shared" si="41"/>
        <v>0</v>
      </c>
      <c r="G136" s="1">
        <f t="shared" si="38"/>
        <v>1203</v>
      </c>
      <c r="H136" s="2">
        <f t="shared" si="39"/>
        <v>0.2188466436237948</v>
      </c>
      <c r="I136" s="8"/>
      <c r="J136" s="2">
        <f t="shared" si="42"/>
        <v>0.59014007640531196</v>
      </c>
      <c r="K136" s="2">
        <f t="shared" si="43"/>
        <v>0.37129343278151722</v>
      </c>
      <c r="L136" s="2">
        <f t="shared" si="44"/>
        <v>0</v>
      </c>
      <c r="M136" s="2">
        <f t="shared" si="45"/>
        <v>3.8566490813170817E-2</v>
      </c>
      <c r="N136" s="59">
        <f t="shared" si="47"/>
        <v>3244</v>
      </c>
      <c r="O136" s="59">
        <v>2041</v>
      </c>
      <c r="P136" s="59"/>
      <c r="Q136" s="58">
        <v>62</v>
      </c>
      <c r="R136" s="59"/>
      <c r="S136" s="59"/>
      <c r="T136" s="59"/>
      <c r="U136" s="59"/>
      <c r="V136" s="58"/>
      <c r="W136" s="58"/>
      <c r="X136" s="59"/>
      <c r="Y136" s="58"/>
      <c r="Z136" s="59">
        <v>150</v>
      </c>
      <c r="AA136" s="59"/>
      <c r="AB136" s="59"/>
      <c r="AC136" s="59"/>
      <c r="AD136" s="58"/>
      <c r="AE136" s="58"/>
      <c r="AG136" t="str">
        <f t="shared" si="48"/>
        <v>Stafford</v>
      </c>
      <c r="AH136" t="s">
        <v>1698</v>
      </c>
      <c r="AI136" s="9">
        <v>2</v>
      </c>
      <c r="AK136" s="97">
        <v>9</v>
      </c>
      <c r="AL136" s="99">
        <v>13</v>
      </c>
      <c r="AM136" s="99">
        <v>45</v>
      </c>
      <c r="AN136" s="103">
        <v>72090</v>
      </c>
      <c r="AO136" s="103">
        <f t="shared" si="49"/>
        <v>9013</v>
      </c>
      <c r="AP136" t="s">
        <v>202</v>
      </c>
      <c r="AQ136" s="107">
        <f t="shared" si="46"/>
        <v>972090</v>
      </c>
      <c r="AU136">
        <v>58.77</v>
      </c>
      <c r="AV136">
        <v>0.81</v>
      </c>
      <c r="AW136">
        <v>57.96</v>
      </c>
      <c r="AX136" s="2"/>
      <c r="AZ136" s="1">
        <v>1208</v>
      </c>
      <c r="BA136" s="1">
        <v>2036</v>
      </c>
    </row>
    <row r="137" spans="1:53" hidden="1" outlineLevel="1">
      <c r="A137" t="s">
        <v>1674</v>
      </c>
      <c r="B137" s="9" t="s">
        <v>212</v>
      </c>
      <c r="C137" s="1">
        <f t="shared" si="40"/>
        <v>45090</v>
      </c>
      <c r="D137" s="7">
        <f>IF(N137&gt;0, RANK(N137,(N137:P137,Q137:AE137)),0)</f>
        <v>1</v>
      </c>
      <c r="E137" s="7">
        <f>IF(O137&gt;0,RANK(O137,(N137:P137,Q137:AE137)),0)</f>
        <v>2</v>
      </c>
      <c r="F137" s="7">
        <f t="shared" si="41"/>
        <v>0</v>
      </c>
      <c r="G137" s="1">
        <f t="shared" si="38"/>
        <v>9774</v>
      </c>
      <c r="H137" s="2">
        <f t="shared" si="39"/>
        <v>0.21676646706586827</v>
      </c>
      <c r="I137" s="8"/>
      <c r="J137" s="2">
        <f t="shared" si="42"/>
        <v>0.59795963628298954</v>
      </c>
      <c r="K137" s="2">
        <f t="shared" si="43"/>
        <v>0.38119316921712132</v>
      </c>
      <c r="L137" s="2">
        <f t="shared" si="44"/>
        <v>0</v>
      </c>
      <c r="M137" s="2">
        <f t="shared" si="45"/>
        <v>2.0847194499889143E-2</v>
      </c>
      <c r="N137" s="59">
        <f t="shared" si="47"/>
        <v>26962</v>
      </c>
      <c r="O137" s="59">
        <v>17188</v>
      </c>
      <c r="P137" s="59"/>
      <c r="Q137" s="58">
        <v>209</v>
      </c>
      <c r="R137" s="59"/>
      <c r="S137" s="59"/>
      <c r="T137" s="59"/>
      <c r="U137" s="59"/>
      <c r="V137" s="58"/>
      <c r="W137" s="58"/>
      <c r="X137" s="59"/>
      <c r="Y137" s="58"/>
      <c r="Z137" s="59">
        <v>731</v>
      </c>
      <c r="AA137" s="59"/>
      <c r="AB137" s="59"/>
      <c r="AC137" s="59"/>
      <c r="AD137" s="58"/>
      <c r="AE137" s="58"/>
      <c r="AG137" t="str">
        <f t="shared" si="48"/>
        <v>Stamford</v>
      </c>
      <c r="AH137" t="s">
        <v>2251</v>
      </c>
      <c r="AI137" s="9">
        <v>4</v>
      </c>
      <c r="AK137" s="97">
        <v>9</v>
      </c>
      <c r="AL137" s="99">
        <v>1</v>
      </c>
      <c r="AM137" s="99">
        <v>90</v>
      </c>
      <c r="AN137" s="103">
        <v>73070</v>
      </c>
      <c r="AO137" s="103">
        <f t="shared" si="49"/>
        <v>9001</v>
      </c>
      <c r="AP137" t="s">
        <v>202</v>
      </c>
      <c r="AQ137" s="107">
        <f t="shared" si="46"/>
        <v>973070</v>
      </c>
      <c r="AU137">
        <v>52.07</v>
      </c>
      <c r="AV137">
        <v>14.33</v>
      </c>
      <c r="AW137">
        <v>37.75</v>
      </c>
      <c r="AX137" s="2"/>
      <c r="AZ137" s="1">
        <v>7890</v>
      </c>
      <c r="BA137" s="1">
        <v>19072</v>
      </c>
    </row>
    <row r="138" spans="1:53" hidden="1" outlineLevel="1">
      <c r="A138" t="s">
        <v>749</v>
      </c>
      <c r="B138" s="9" t="s">
        <v>212</v>
      </c>
      <c r="C138" s="1">
        <f t="shared" si="40"/>
        <v>1078</v>
      </c>
      <c r="D138" s="7">
        <f>IF(N138&gt;0, RANK(N138,(N138:P138,Q138:AE138)),0)</f>
        <v>1</v>
      </c>
      <c r="E138" s="7">
        <f>IF(O138&gt;0,RANK(O138,(N138:P138,Q138:AE138)),0)</f>
        <v>2</v>
      </c>
      <c r="F138" s="7">
        <f t="shared" si="41"/>
        <v>0</v>
      </c>
      <c r="G138" s="1">
        <f t="shared" si="38"/>
        <v>116</v>
      </c>
      <c r="H138" s="2">
        <f t="shared" si="39"/>
        <v>0.10760667903525047</v>
      </c>
      <c r="I138" s="8"/>
      <c r="J138" s="2">
        <f t="shared" si="42"/>
        <v>0.53246753246753242</v>
      </c>
      <c r="K138" s="2">
        <f t="shared" si="43"/>
        <v>0.42486085343228203</v>
      </c>
      <c r="L138" s="2">
        <f t="shared" si="44"/>
        <v>0</v>
      </c>
      <c r="M138" s="2">
        <f t="shared" si="45"/>
        <v>4.2671614100185551E-2</v>
      </c>
      <c r="N138" s="59">
        <f t="shared" si="47"/>
        <v>574</v>
      </c>
      <c r="O138" s="59">
        <v>458</v>
      </c>
      <c r="P138" s="59"/>
      <c r="Q138" s="58">
        <v>13</v>
      </c>
      <c r="R138" s="59"/>
      <c r="S138" s="59"/>
      <c r="T138" s="59"/>
      <c r="U138" s="59"/>
      <c r="V138" s="58"/>
      <c r="W138" s="58"/>
      <c r="X138" s="59"/>
      <c r="Y138" s="58"/>
      <c r="Z138" s="59">
        <v>33</v>
      </c>
      <c r="AA138" s="59"/>
      <c r="AB138" s="59"/>
      <c r="AC138" s="59"/>
      <c r="AD138" s="58"/>
      <c r="AE138" s="58"/>
      <c r="AG138" t="str">
        <f t="shared" si="48"/>
        <v>Sterling</v>
      </c>
      <c r="AH138" t="s">
        <v>1373</v>
      </c>
      <c r="AI138" s="9">
        <v>2</v>
      </c>
      <c r="AK138" s="97">
        <v>9</v>
      </c>
      <c r="AL138" s="99">
        <v>15</v>
      </c>
      <c r="AM138" s="99">
        <v>60</v>
      </c>
      <c r="AN138" s="103">
        <v>73420</v>
      </c>
      <c r="AO138" s="103">
        <f t="shared" si="49"/>
        <v>9015</v>
      </c>
      <c r="AP138" t="s">
        <v>202</v>
      </c>
      <c r="AQ138" s="107">
        <f t="shared" si="46"/>
        <v>973420</v>
      </c>
      <c r="AU138">
        <v>27.31</v>
      </c>
      <c r="AV138">
        <v>0.08</v>
      </c>
      <c r="AW138">
        <v>27.23</v>
      </c>
      <c r="AX138" s="2"/>
      <c r="AZ138" s="1">
        <v>214</v>
      </c>
      <c r="BA138" s="1">
        <v>360</v>
      </c>
    </row>
    <row r="139" spans="1:53" hidden="1" outlineLevel="1">
      <c r="A139" t="s">
        <v>465</v>
      </c>
      <c r="B139" s="9" t="s">
        <v>212</v>
      </c>
      <c r="C139" s="1">
        <f t="shared" si="40"/>
        <v>8744</v>
      </c>
      <c r="D139" s="7">
        <f>IF(N139&gt;0, RANK(N139,(N139:P139,Q139:AE139)),0)</f>
        <v>1</v>
      </c>
      <c r="E139" s="7">
        <f>IF(O139&gt;0,RANK(O139,(N139:P139,Q139:AE139)),0)</f>
        <v>2</v>
      </c>
      <c r="F139" s="7">
        <f t="shared" si="41"/>
        <v>0</v>
      </c>
      <c r="G139" s="1">
        <f t="shared" si="38"/>
        <v>1863</v>
      </c>
      <c r="H139" s="2">
        <f t="shared" si="39"/>
        <v>0.21306038426349497</v>
      </c>
      <c r="I139" s="8"/>
      <c r="J139" s="2">
        <f t="shared" si="42"/>
        <v>0.59286367795059469</v>
      </c>
      <c r="K139" s="2">
        <f t="shared" si="43"/>
        <v>0.37980329368709975</v>
      </c>
      <c r="L139" s="2">
        <f t="shared" si="44"/>
        <v>0</v>
      </c>
      <c r="M139" s="2">
        <f t="shared" si="45"/>
        <v>2.7333028362305556E-2</v>
      </c>
      <c r="N139" s="59">
        <f t="shared" si="47"/>
        <v>5184</v>
      </c>
      <c r="O139" s="59">
        <v>3321</v>
      </c>
      <c r="P139" s="59"/>
      <c r="Q139" s="58">
        <v>85</v>
      </c>
      <c r="R139" s="59"/>
      <c r="S139" s="59"/>
      <c r="T139" s="59"/>
      <c r="U139" s="59"/>
      <c r="V139" s="58"/>
      <c r="W139" s="58"/>
      <c r="X139" s="59"/>
      <c r="Y139" s="58"/>
      <c r="Z139" s="59">
        <v>154</v>
      </c>
      <c r="AA139" s="59"/>
      <c r="AB139" s="59"/>
      <c r="AC139" s="59"/>
      <c r="AD139" s="58"/>
      <c r="AE139" s="58"/>
      <c r="AG139" t="str">
        <f t="shared" si="48"/>
        <v>Stonington</v>
      </c>
      <c r="AH139" t="s">
        <v>1697</v>
      </c>
      <c r="AI139" s="9">
        <v>2</v>
      </c>
      <c r="AK139" s="97">
        <v>9</v>
      </c>
      <c r="AL139" s="99">
        <v>11</v>
      </c>
      <c r="AM139" s="99">
        <v>95</v>
      </c>
      <c r="AN139" s="103">
        <v>73770</v>
      </c>
      <c r="AO139" s="103">
        <f t="shared" si="49"/>
        <v>9011</v>
      </c>
      <c r="AP139" t="s">
        <v>202</v>
      </c>
      <c r="AQ139" s="107">
        <f t="shared" si="46"/>
        <v>973770</v>
      </c>
      <c r="AU139">
        <v>50.04</v>
      </c>
      <c r="AV139">
        <v>11.35</v>
      </c>
      <c r="AW139">
        <v>38.69</v>
      </c>
      <c r="AX139" s="2"/>
      <c r="AZ139" s="1">
        <v>2035</v>
      </c>
      <c r="BA139" s="1">
        <v>3149</v>
      </c>
    </row>
    <row r="140" spans="1:53" hidden="1" outlineLevel="1">
      <c r="A140" t="s">
        <v>1329</v>
      </c>
      <c r="B140" s="9" t="s">
        <v>212</v>
      </c>
      <c r="C140" s="1">
        <f t="shared" si="40"/>
        <v>24278</v>
      </c>
      <c r="D140" s="7">
        <f>IF(N140&gt;0, RANK(N140,(N140:P140,Q140:AE140)),0)</f>
        <v>1</v>
      </c>
      <c r="E140" s="7">
        <f>IF(O140&gt;0,RANK(O140,(N140:P140,Q140:AE140)),0)</f>
        <v>2</v>
      </c>
      <c r="F140" s="7">
        <f t="shared" si="41"/>
        <v>0</v>
      </c>
      <c r="G140" s="1">
        <f t="shared" si="38"/>
        <v>3278</v>
      </c>
      <c r="H140" s="2">
        <f t="shared" si="39"/>
        <v>0.13501935909053464</v>
      </c>
      <c r="I140" s="8"/>
      <c r="J140" s="2">
        <f t="shared" si="42"/>
        <v>0.55572946700716697</v>
      </c>
      <c r="K140" s="2">
        <f t="shared" si="43"/>
        <v>0.42071010791663233</v>
      </c>
      <c r="L140" s="2">
        <f t="shared" si="44"/>
        <v>0</v>
      </c>
      <c r="M140" s="2">
        <f t="shared" si="45"/>
        <v>2.3560425076200708E-2</v>
      </c>
      <c r="N140" s="59">
        <f t="shared" si="47"/>
        <v>13492</v>
      </c>
      <c r="O140" s="59">
        <v>10214</v>
      </c>
      <c r="P140" s="59"/>
      <c r="Q140" s="58">
        <v>131</v>
      </c>
      <c r="R140" s="59"/>
      <c r="S140" s="59"/>
      <c r="T140" s="59"/>
      <c r="U140" s="59"/>
      <c r="V140" s="58"/>
      <c r="W140" s="58"/>
      <c r="X140" s="59"/>
      <c r="Y140" s="58"/>
      <c r="Z140" s="59">
        <v>441</v>
      </c>
      <c r="AA140" s="59"/>
      <c r="AB140" s="59"/>
      <c r="AC140" s="59"/>
      <c r="AD140" s="58"/>
      <c r="AE140" s="58"/>
      <c r="AG140" t="str">
        <f t="shared" si="48"/>
        <v>Stratford</v>
      </c>
      <c r="AH140" t="s">
        <v>2251</v>
      </c>
      <c r="AI140" s="9">
        <v>3</v>
      </c>
      <c r="AK140" s="97">
        <v>9</v>
      </c>
      <c r="AL140" s="99">
        <v>1</v>
      </c>
      <c r="AM140" s="99">
        <v>95</v>
      </c>
      <c r="AN140" s="103">
        <v>74190</v>
      </c>
      <c r="AO140" s="103">
        <f t="shared" si="49"/>
        <v>9001</v>
      </c>
      <c r="AP140" t="s">
        <v>202</v>
      </c>
      <c r="AQ140" s="107">
        <f t="shared" si="46"/>
        <v>974190</v>
      </c>
      <c r="AU140">
        <v>19.88</v>
      </c>
      <c r="AV140">
        <v>2.29</v>
      </c>
      <c r="AW140">
        <v>17.59</v>
      </c>
      <c r="AX140" s="2"/>
      <c r="AZ140" s="1">
        <v>4241</v>
      </c>
      <c r="BA140" s="1">
        <v>9251</v>
      </c>
    </row>
    <row r="141" spans="1:53" hidden="1" outlineLevel="1">
      <c r="A141" t="s">
        <v>74</v>
      </c>
      <c r="B141" s="9" t="s">
        <v>212</v>
      </c>
      <c r="C141" s="1">
        <f t="shared" si="40"/>
        <v>5907</v>
      </c>
      <c r="D141" s="7">
        <f>IF(N141&gt;0, RANK(N141,(N141:P141,Q141:AE141)),0)</f>
        <v>1</v>
      </c>
      <c r="E141" s="7">
        <f>IF(O141&gt;0,RANK(O141,(N141:P141,Q141:AE141)),0)</f>
        <v>2</v>
      </c>
      <c r="F141" s="7">
        <f t="shared" si="41"/>
        <v>0</v>
      </c>
      <c r="G141" s="1">
        <f t="shared" si="38"/>
        <v>333</v>
      </c>
      <c r="H141" s="2">
        <f t="shared" si="39"/>
        <v>5.6373793803961403E-2</v>
      </c>
      <c r="I141" s="8"/>
      <c r="J141" s="2">
        <f t="shared" si="42"/>
        <v>0.5065176908752328</v>
      </c>
      <c r="K141" s="2">
        <f t="shared" si="43"/>
        <v>0.45014389707127139</v>
      </c>
      <c r="L141" s="2">
        <f t="shared" si="44"/>
        <v>0</v>
      </c>
      <c r="M141" s="2">
        <f t="shared" si="45"/>
        <v>4.3338412053495812E-2</v>
      </c>
      <c r="N141" s="59">
        <f t="shared" si="47"/>
        <v>2992</v>
      </c>
      <c r="O141" s="59">
        <v>2659</v>
      </c>
      <c r="P141" s="59"/>
      <c r="Q141" s="58">
        <v>78</v>
      </c>
      <c r="R141" s="59"/>
      <c r="S141" s="59"/>
      <c r="T141" s="59"/>
      <c r="U141" s="59"/>
      <c r="V141" s="58"/>
      <c r="W141" s="58"/>
      <c r="X141" s="59"/>
      <c r="Y141" s="58"/>
      <c r="Z141" s="59">
        <v>178</v>
      </c>
      <c r="AA141" s="59"/>
      <c r="AB141" s="59"/>
      <c r="AC141" s="59"/>
      <c r="AD141" s="58"/>
      <c r="AE141" s="58"/>
      <c r="AG141" t="str">
        <f t="shared" si="48"/>
        <v>Suffield</v>
      </c>
      <c r="AH141" t="s">
        <v>1979</v>
      </c>
      <c r="AI141" s="9">
        <v>2</v>
      </c>
      <c r="AK141" s="97">
        <v>9</v>
      </c>
      <c r="AL141" s="99">
        <v>3</v>
      </c>
      <c r="AM141" s="99">
        <v>125</v>
      </c>
      <c r="AN141" s="103">
        <v>74540</v>
      </c>
      <c r="AO141" s="103">
        <f t="shared" si="49"/>
        <v>9003</v>
      </c>
      <c r="AP141" t="s">
        <v>202</v>
      </c>
      <c r="AQ141" s="107">
        <f t="shared" si="46"/>
        <v>974540</v>
      </c>
      <c r="AU141">
        <v>42.94</v>
      </c>
      <c r="AV141">
        <v>0.72</v>
      </c>
      <c r="AW141">
        <v>42.21</v>
      </c>
      <c r="AX141" s="2"/>
      <c r="AZ141" s="1">
        <v>1490</v>
      </c>
      <c r="BA141" s="1">
        <v>1502</v>
      </c>
    </row>
    <row r="142" spans="1:53" hidden="1" outlineLevel="1">
      <c r="A142" t="s">
        <v>488</v>
      </c>
      <c r="B142" s="9" t="s">
        <v>212</v>
      </c>
      <c r="C142" s="1">
        <f t="shared" si="40"/>
        <v>3665</v>
      </c>
      <c r="D142" s="7">
        <f>IF(N142&gt;0, RANK(N142,(N142:P142,Q142:AE142)),0)</f>
        <v>1</v>
      </c>
      <c r="E142" s="7">
        <f>IF(O142&gt;0,RANK(O142,(N142:P142,Q142:AE142)),0)</f>
        <v>2</v>
      </c>
      <c r="F142" s="7">
        <f t="shared" si="41"/>
        <v>0</v>
      </c>
      <c r="G142" s="1">
        <f t="shared" si="38"/>
        <v>392</v>
      </c>
      <c r="H142" s="2">
        <f t="shared" si="39"/>
        <v>0.10695770804911324</v>
      </c>
      <c r="I142" s="8"/>
      <c r="J142" s="2">
        <f t="shared" si="42"/>
        <v>0.53642564802182813</v>
      </c>
      <c r="K142" s="2">
        <f t="shared" si="43"/>
        <v>0.42946793997271487</v>
      </c>
      <c r="L142" s="2">
        <f t="shared" si="44"/>
        <v>0</v>
      </c>
      <c r="M142" s="2">
        <f t="shared" si="45"/>
        <v>3.4106412005456999E-2</v>
      </c>
      <c r="N142" s="59">
        <f t="shared" si="47"/>
        <v>1966</v>
      </c>
      <c r="O142" s="59">
        <v>1574</v>
      </c>
      <c r="P142" s="59"/>
      <c r="Q142" s="58">
        <v>28</v>
      </c>
      <c r="R142" s="59"/>
      <c r="S142" s="59"/>
      <c r="T142" s="59"/>
      <c r="U142" s="59"/>
      <c r="V142" s="58"/>
      <c r="W142" s="58"/>
      <c r="X142" s="59"/>
      <c r="Y142" s="58"/>
      <c r="Z142" s="59">
        <v>97</v>
      </c>
      <c r="AA142" s="59"/>
      <c r="AB142" s="59"/>
      <c r="AC142" s="59"/>
      <c r="AD142" s="58"/>
      <c r="AE142" s="58"/>
      <c r="AG142" t="str">
        <f t="shared" si="48"/>
        <v>Thomaston</v>
      </c>
      <c r="AH142" t="s">
        <v>1200</v>
      </c>
      <c r="AI142" s="9">
        <v>5</v>
      </c>
      <c r="AK142" s="97">
        <v>9</v>
      </c>
      <c r="AL142" s="99">
        <v>5</v>
      </c>
      <c r="AM142" s="99">
        <v>100</v>
      </c>
      <c r="AN142" s="103">
        <v>75730</v>
      </c>
      <c r="AO142" s="103">
        <f t="shared" si="49"/>
        <v>9005</v>
      </c>
      <c r="AP142" t="s">
        <v>202</v>
      </c>
      <c r="AQ142" s="107">
        <f t="shared" si="46"/>
        <v>975730</v>
      </c>
      <c r="AU142">
        <v>12.23</v>
      </c>
      <c r="AV142">
        <v>0.22</v>
      </c>
      <c r="AW142">
        <v>12.01</v>
      </c>
      <c r="AX142" s="2"/>
      <c r="AZ142" s="1">
        <v>660</v>
      </c>
      <c r="BA142" s="1">
        <v>1306</v>
      </c>
    </row>
    <row r="143" spans="1:53" hidden="1" outlineLevel="1">
      <c r="A143" t="s">
        <v>250</v>
      </c>
      <c r="B143" s="9" t="s">
        <v>212</v>
      </c>
      <c r="C143" s="1">
        <f t="shared" si="40"/>
        <v>3983</v>
      </c>
      <c r="D143" s="7">
        <f>IF(N143&gt;0, RANK(N143,(N143:P143,Q143:AE143)),0)</f>
        <v>1</v>
      </c>
      <c r="E143" s="7">
        <f>IF(O143&gt;0,RANK(O143,(N143:P143,Q143:AE143)),0)</f>
        <v>2</v>
      </c>
      <c r="F143" s="7">
        <f t="shared" si="41"/>
        <v>0</v>
      </c>
      <c r="G143" s="1">
        <f t="shared" si="38"/>
        <v>574</v>
      </c>
      <c r="H143" s="2">
        <f t="shared" si="39"/>
        <v>0.14411247803163443</v>
      </c>
      <c r="I143" s="8"/>
      <c r="J143" s="2">
        <f t="shared" si="42"/>
        <v>0.55159427567160435</v>
      </c>
      <c r="K143" s="2">
        <f t="shared" si="43"/>
        <v>0.40748179763996989</v>
      </c>
      <c r="L143" s="2">
        <f t="shared" si="44"/>
        <v>0</v>
      </c>
      <c r="M143" s="2">
        <f t="shared" si="45"/>
        <v>4.092392668842576E-2</v>
      </c>
      <c r="N143" s="59">
        <f t="shared" si="47"/>
        <v>2197</v>
      </c>
      <c r="O143" s="59">
        <v>1623</v>
      </c>
      <c r="P143" s="59"/>
      <c r="Q143" s="58">
        <v>65</v>
      </c>
      <c r="R143" s="59"/>
      <c r="S143" s="59"/>
      <c r="T143" s="59"/>
      <c r="U143" s="59"/>
      <c r="V143" s="58"/>
      <c r="W143" s="58"/>
      <c r="X143" s="59"/>
      <c r="Y143" s="58"/>
      <c r="Z143" s="59">
        <v>98</v>
      </c>
      <c r="AA143" s="59"/>
      <c r="AB143" s="59"/>
      <c r="AC143" s="59"/>
      <c r="AD143" s="58"/>
      <c r="AE143" s="58"/>
      <c r="AG143" t="str">
        <f t="shared" si="48"/>
        <v>Thompson</v>
      </c>
      <c r="AH143" t="s">
        <v>1373</v>
      </c>
      <c r="AI143" s="9">
        <v>2</v>
      </c>
      <c r="AK143" s="97">
        <v>9</v>
      </c>
      <c r="AL143" s="99">
        <v>15</v>
      </c>
      <c r="AM143" s="99">
        <v>65</v>
      </c>
      <c r="AN143" s="103">
        <v>75870</v>
      </c>
      <c r="AO143" s="103">
        <f t="shared" si="49"/>
        <v>9015</v>
      </c>
      <c r="AP143" t="s">
        <v>202</v>
      </c>
      <c r="AQ143" s="107">
        <f t="shared" si="46"/>
        <v>975870</v>
      </c>
      <c r="AU143">
        <v>48.65</v>
      </c>
      <c r="AV143">
        <v>1.71</v>
      </c>
      <c r="AW143">
        <v>46.94</v>
      </c>
      <c r="AX143" s="2"/>
      <c r="AZ143" s="1">
        <v>820</v>
      </c>
      <c r="BA143" s="1">
        <v>1377</v>
      </c>
    </row>
    <row r="144" spans="1:53" hidden="1" outlineLevel="1">
      <c r="A144" t="s">
        <v>1698</v>
      </c>
      <c r="B144" s="9" t="s">
        <v>212</v>
      </c>
      <c r="C144" s="1">
        <f t="shared" si="40"/>
        <v>6001</v>
      </c>
      <c r="D144" s="7">
        <f>IF(N144&gt;0, RANK(N144,(N144:P144,Q144:AE144)),0)</f>
        <v>1</v>
      </c>
      <c r="E144" s="7">
        <f>IF(O144&gt;0,RANK(O144,(N144:P144,Q144:AE144)),0)</f>
        <v>2</v>
      </c>
      <c r="F144" s="7">
        <f t="shared" si="41"/>
        <v>0</v>
      </c>
      <c r="G144" s="1">
        <f t="shared" si="38"/>
        <v>837</v>
      </c>
      <c r="H144" s="2">
        <f t="shared" si="39"/>
        <v>0.13947675387435426</v>
      </c>
      <c r="I144" s="8"/>
      <c r="J144" s="2">
        <f t="shared" si="42"/>
        <v>0.55507415430761542</v>
      </c>
      <c r="K144" s="2">
        <f t="shared" si="43"/>
        <v>0.4155974004332611</v>
      </c>
      <c r="L144" s="2">
        <f t="shared" si="44"/>
        <v>0</v>
      </c>
      <c r="M144" s="2">
        <f t="shared" si="45"/>
        <v>2.9328445259123481E-2</v>
      </c>
      <c r="N144" s="59">
        <f t="shared" si="47"/>
        <v>3331</v>
      </c>
      <c r="O144" s="59">
        <v>2494</v>
      </c>
      <c r="P144" s="59"/>
      <c r="Q144" s="58">
        <v>49</v>
      </c>
      <c r="R144" s="59"/>
      <c r="S144" s="59"/>
      <c r="T144" s="59"/>
      <c r="U144" s="59"/>
      <c r="V144" s="58"/>
      <c r="W144" s="58"/>
      <c r="X144" s="59"/>
      <c r="Y144" s="58"/>
      <c r="Z144" s="59">
        <v>127</v>
      </c>
      <c r="AA144" s="59"/>
      <c r="AB144" s="59"/>
      <c r="AC144" s="59"/>
      <c r="AD144" s="58"/>
      <c r="AE144" s="58"/>
      <c r="AG144" t="str">
        <f t="shared" si="48"/>
        <v>Tolland</v>
      </c>
      <c r="AH144" t="s">
        <v>1698</v>
      </c>
      <c r="AI144" s="9">
        <v>2</v>
      </c>
      <c r="AK144" s="97">
        <v>9</v>
      </c>
      <c r="AL144" s="99">
        <v>13</v>
      </c>
      <c r="AM144" s="99">
        <v>50</v>
      </c>
      <c r="AN144" s="103">
        <v>76290</v>
      </c>
      <c r="AO144" s="103">
        <f t="shared" si="49"/>
        <v>9013</v>
      </c>
      <c r="AP144" t="s">
        <v>202</v>
      </c>
      <c r="AQ144" s="107">
        <f t="shared" si="46"/>
        <v>976290</v>
      </c>
      <c r="AU144">
        <v>40.299999999999997</v>
      </c>
      <c r="AV144">
        <v>0.59</v>
      </c>
      <c r="AW144">
        <v>39.71</v>
      </c>
      <c r="AX144" s="2"/>
      <c r="AZ144" s="1">
        <v>1336</v>
      </c>
      <c r="BA144" s="1">
        <v>1995</v>
      </c>
    </row>
    <row r="145" spans="1:53" hidden="1" outlineLevel="1">
      <c r="A145" t="s">
        <v>967</v>
      </c>
      <c r="B145" s="9" t="s">
        <v>212</v>
      </c>
      <c r="C145" s="1">
        <f t="shared" si="40"/>
        <v>15896</v>
      </c>
      <c r="D145" s="7">
        <f>IF(N145&gt;0, RANK(N145,(N145:P145,Q145:AE145)),0)</f>
        <v>1</v>
      </c>
      <c r="E145" s="7">
        <f>IF(O145&gt;0,RANK(O145,(N145:P145,Q145:AE145)),0)</f>
        <v>2</v>
      </c>
      <c r="F145" s="7">
        <f t="shared" si="41"/>
        <v>0</v>
      </c>
      <c r="G145" s="1">
        <f t="shared" si="38"/>
        <v>3657</v>
      </c>
      <c r="H145" s="2">
        <f t="shared" si="39"/>
        <v>0.23005787619526924</v>
      </c>
      <c r="I145" s="8"/>
      <c r="J145" s="2">
        <f t="shared" si="42"/>
        <v>0.59046300956215403</v>
      </c>
      <c r="K145" s="2">
        <f t="shared" si="43"/>
        <v>0.36040513336688473</v>
      </c>
      <c r="L145" s="2">
        <f t="shared" si="44"/>
        <v>0</v>
      </c>
      <c r="M145" s="2">
        <f t="shared" si="45"/>
        <v>4.9131857070961238E-2</v>
      </c>
      <c r="N145" s="59">
        <f t="shared" si="47"/>
        <v>9386</v>
      </c>
      <c r="O145" s="59">
        <v>5729</v>
      </c>
      <c r="P145" s="59"/>
      <c r="Q145" s="58">
        <v>125</v>
      </c>
      <c r="R145" s="59"/>
      <c r="S145" s="59"/>
      <c r="T145" s="59"/>
      <c r="U145" s="59"/>
      <c r="V145" s="58"/>
      <c r="W145" s="58"/>
      <c r="X145" s="59"/>
      <c r="Y145" s="58"/>
      <c r="Z145" s="59">
        <v>656</v>
      </c>
      <c r="AA145" s="59"/>
      <c r="AB145" s="59"/>
      <c r="AC145" s="59"/>
      <c r="AD145" s="58"/>
      <c r="AE145" s="58"/>
      <c r="AG145" t="str">
        <f t="shared" si="48"/>
        <v>Torrington</v>
      </c>
      <c r="AH145" t="s">
        <v>1200</v>
      </c>
      <c r="AI145" s="9">
        <v>0</v>
      </c>
      <c r="AK145" s="97">
        <v>9</v>
      </c>
      <c r="AL145" s="99">
        <v>5</v>
      </c>
      <c r="AM145" s="99">
        <v>105</v>
      </c>
      <c r="AN145" s="103">
        <v>76570</v>
      </c>
      <c r="AO145" s="103">
        <f t="shared" si="49"/>
        <v>9005</v>
      </c>
      <c r="AP145" t="s">
        <v>202</v>
      </c>
      <c r="AQ145" s="107">
        <f t="shared" si="46"/>
        <v>976570</v>
      </c>
      <c r="AU145">
        <v>40.369999999999997</v>
      </c>
      <c r="AV145">
        <v>0.56999999999999995</v>
      </c>
      <c r="AW145">
        <v>39.79</v>
      </c>
      <c r="AX145" s="2"/>
      <c r="AZ145" s="1">
        <v>3103</v>
      </c>
      <c r="BA145" s="1">
        <v>6283</v>
      </c>
    </row>
    <row r="146" spans="1:53" hidden="1" outlineLevel="1">
      <c r="A146" t="s">
        <v>1067</v>
      </c>
      <c r="B146" s="9" t="s">
        <v>212</v>
      </c>
      <c r="C146" s="1">
        <f t="shared" si="40"/>
        <v>18497</v>
      </c>
      <c r="D146" s="7">
        <f>IF(N146&gt;0, RANK(N146,(N146:P146,Q146:AE146)),0)</f>
        <v>1</v>
      </c>
      <c r="E146" s="7">
        <f>IF(O146&gt;0,RANK(O146,(N146:P146,Q146:AE146)),0)</f>
        <v>2</v>
      </c>
      <c r="F146" s="7">
        <f t="shared" si="41"/>
        <v>0</v>
      </c>
      <c r="G146" s="1">
        <f t="shared" si="38"/>
        <v>263</v>
      </c>
      <c r="H146" s="2">
        <f t="shared" si="39"/>
        <v>1.4218521922473915E-2</v>
      </c>
      <c r="I146" s="8"/>
      <c r="J146" s="2">
        <f t="shared" si="42"/>
        <v>0.49689138779261499</v>
      </c>
      <c r="K146" s="2">
        <f t="shared" si="43"/>
        <v>0.48267286587014108</v>
      </c>
      <c r="L146" s="2">
        <f t="shared" si="44"/>
        <v>0</v>
      </c>
      <c r="M146" s="2">
        <f t="shared" si="45"/>
        <v>2.0435746337243932E-2</v>
      </c>
      <c r="N146" s="59">
        <f t="shared" si="47"/>
        <v>9191</v>
      </c>
      <c r="O146" s="59">
        <v>8928</v>
      </c>
      <c r="P146" s="59"/>
      <c r="Q146" s="58">
        <v>72</v>
      </c>
      <c r="R146" s="59"/>
      <c r="S146" s="59"/>
      <c r="T146" s="59"/>
      <c r="U146" s="59"/>
      <c r="V146" s="58"/>
      <c r="W146" s="58"/>
      <c r="X146" s="59"/>
      <c r="Y146" s="58"/>
      <c r="Z146" s="59">
        <v>306</v>
      </c>
      <c r="AA146" s="59"/>
      <c r="AB146" s="59"/>
      <c r="AC146" s="59"/>
      <c r="AD146" s="58"/>
      <c r="AE146" s="58"/>
      <c r="AG146" t="str">
        <f t="shared" si="48"/>
        <v>Trumbull</v>
      </c>
      <c r="AH146" t="s">
        <v>2251</v>
      </c>
      <c r="AI146" s="9">
        <v>4</v>
      </c>
      <c r="AK146" s="97">
        <v>9</v>
      </c>
      <c r="AL146" s="99">
        <v>1</v>
      </c>
      <c r="AM146" s="99">
        <v>100</v>
      </c>
      <c r="AN146" s="103">
        <v>77200</v>
      </c>
      <c r="AO146" s="103">
        <f t="shared" si="49"/>
        <v>9001</v>
      </c>
      <c r="AP146" t="s">
        <v>202</v>
      </c>
      <c r="AQ146" s="107">
        <f t="shared" si="46"/>
        <v>977200</v>
      </c>
      <c r="AU146">
        <v>23.52</v>
      </c>
      <c r="AV146">
        <v>0.23</v>
      </c>
      <c r="AW146">
        <v>23.29</v>
      </c>
      <c r="AX146" s="2"/>
      <c r="AZ146" s="1">
        <v>3190</v>
      </c>
      <c r="BA146" s="1">
        <v>6001</v>
      </c>
    </row>
    <row r="147" spans="1:53" hidden="1" outlineLevel="1">
      <c r="A147" t="s">
        <v>762</v>
      </c>
      <c r="B147" s="9" t="s">
        <v>212</v>
      </c>
      <c r="C147" s="1">
        <f t="shared" si="40"/>
        <v>365</v>
      </c>
      <c r="D147" s="7">
        <f>IF(N147&gt;0, RANK(N147,(N147:P147,Q147:AE147)),0)</f>
        <v>1</v>
      </c>
      <c r="E147" s="7">
        <f>IF(O147&gt;0,RANK(O147,(N147:P147,Q147:AE147)),0)</f>
        <v>2</v>
      </c>
      <c r="F147" s="7">
        <f t="shared" si="41"/>
        <v>0</v>
      </c>
      <c r="G147" s="1">
        <f t="shared" si="38"/>
        <v>11</v>
      </c>
      <c r="H147" s="2">
        <f t="shared" si="39"/>
        <v>3.0136986301369864E-2</v>
      </c>
      <c r="I147" s="8"/>
      <c r="J147" s="2">
        <f t="shared" si="42"/>
        <v>0.49863013698630138</v>
      </c>
      <c r="K147" s="2">
        <f t="shared" si="43"/>
        <v>0.46849315068493153</v>
      </c>
      <c r="L147" s="2">
        <f t="shared" si="44"/>
        <v>0</v>
      </c>
      <c r="M147" s="2">
        <f t="shared" si="45"/>
        <v>3.2876712328767155E-2</v>
      </c>
      <c r="N147" s="59">
        <f t="shared" si="47"/>
        <v>182</v>
      </c>
      <c r="O147" s="59">
        <v>171</v>
      </c>
      <c r="P147" s="59"/>
      <c r="Q147" s="58">
        <v>2</v>
      </c>
      <c r="R147" s="59"/>
      <c r="S147" s="59"/>
      <c r="T147" s="59"/>
      <c r="U147" s="59"/>
      <c r="V147" s="58"/>
      <c r="W147" s="58"/>
      <c r="X147" s="59"/>
      <c r="Y147" s="58"/>
      <c r="Z147" s="59">
        <v>10</v>
      </c>
      <c r="AA147" s="59"/>
      <c r="AB147" s="59"/>
      <c r="AC147" s="59"/>
      <c r="AD147" s="58"/>
      <c r="AE147" s="58"/>
      <c r="AG147" t="str">
        <f t="shared" si="48"/>
        <v>Union</v>
      </c>
      <c r="AH147" t="s">
        <v>1698</v>
      </c>
      <c r="AI147" s="9">
        <v>2</v>
      </c>
      <c r="AK147" s="97">
        <v>9</v>
      </c>
      <c r="AL147" s="99">
        <v>13</v>
      </c>
      <c r="AM147" s="99">
        <v>55</v>
      </c>
      <c r="AN147" s="103">
        <v>77830</v>
      </c>
      <c r="AO147" s="103">
        <f t="shared" si="49"/>
        <v>9013</v>
      </c>
      <c r="AP147" t="s">
        <v>202</v>
      </c>
      <c r="AQ147" s="107">
        <f t="shared" si="46"/>
        <v>977830</v>
      </c>
      <c r="AU147">
        <v>29.83</v>
      </c>
      <c r="AV147">
        <v>1.1200000000000001</v>
      </c>
      <c r="AW147">
        <v>28.71</v>
      </c>
      <c r="AX147" s="2"/>
      <c r="AZ147" s="1">
        <v>73</v>
      </c>
      <c r="BA147" s="1">
        <v>109</v>
      </c>
    </row>
    <row r="148" spans="1:53" hidden="1" outlineLevel="1">
      <c r="A148" t="s">
        <v>1594</v>
      </c>
      <c r="B148" s="9" t="s">
        <v>212</v>
      </c>
      <c r="C148" s="1">
        <f t="shared" si="40"/>
        <v>13947</v>
      </c>
      <c r="D148" s="7">
        <f>IF(N148&gt;0, RANK(N148,(N148:P148,Q148:AE148)),0)</f>
        <v>1</v>
      </c>
      <c r="E148" s="7">
        <f>IF(O148&gt;0,RANK(O148,(N148:P148,Q148:AE148)),0)</f>
        <v>2</v>
      </c>
      <c r="F148" s="7">
        <f t="shared" si="41"/>
        <v>0</v>
      </c>
      <c r="G148" s="1">
        <f t="shared" si="38"/>
        <v>2937</v>
      </c>
      <c r="H148" s="2">
        <f t="shared" si="39"/>
        <v>0.2105829210582921</v>
      </c>
      <c r="I148" s="8"/>
      <c r="J148" s="2">
        <f t="shared" si="42"/>
        <v>0.59052125905212594</v>
      </c>
      <c r="K148" s="2">
        <f t="shared" si="43"/>
        <v>0.37993833799383381</v>
      </c>
      <c r="L148" s="2">
        <f t="shared" si="44"/>
        <v>0</v>
      </c>
      <c r="M148" s="2">
        <f t="shared" si="45"/>
        <v>2.9540402954040257E-2</v>
      </c>
      <c r="N148" s="59">
        <f t="shared" si="47"/>
        <v>8236</v>
      </c>
      <c r="O148" s="59">
        <v>5299</v>
      </c>
      <c r="P148" s="59"/>
      <c r="Q148" s="58">
        <v>117</v>
      </c>
      <c r="R148" s="59"/>
      <c r="S148" s="59"/>
      <c r="T148" s="59"/>
      <c r="U148" s="59"/>
      <c r="V148" s="58"/>
      <c r="W148" s="58"/>
      <c r="X148" s="59"/>
      <c r="Y148" s="58"/>
      <c r="Z148" s="59">
        <v>295</v>
      </c>
      <c r="AA148" s="59"/>
      <c r="AB148" s="59"/>
      <c r="AC148" s="59"/>
      <c r="AD148" s="58"/>
      <c r="AE148" s="58"/>
      <c r="AG148" t="str">
        <f t="shared" si="48"/>
        <v>Vernon</v>
      </c>
      <c r="AH148" t="s">
        <v>1698</v>
      </c>
      <c r="AI148" s="9">
        <v>2</v>
      </c>
      <c r="AK148" s="97">
        <v>9</v>
      </c>
      <c r="AL148" s="99">
        <v>13</v>
      </c>
      <c r="AM148" s="99">
        <v>60</v>
      </c>
      <c r="AN148" s="103">
        <v>78250</v>
      </c>
      <c r="AO148" s="103">
        <f t="shared" si="49"/>
        <v>9013</v>
      </c>
      <c r="AP148" t="s">
        <v>202</v>
      </c>
      <c r="AQ148" s="107">
        <f t="shared" si="46"/>
        <v>978250</v>
      </c>
      <c r="AU148">
        <v>18.07</v>
      </c>
      <c r="AV148">
        <v>0.34</v>
      </c>
      <c r="AW148">
        <v>17.73</v>
      </c>
      <c r="AX148" s="2"/>
      <c r="AZ148" s="1">
        <v>3062</v>
      </c>
      <c r="BA148" s="1">
        <v>5174</v>
      </c>
    </row>
    <row r="149" spans="1:53" hidden="1" outlineLevel="1">
      <c r="A149" t="s">
        <v>323</v>
      </c>
      <c r="B149" s="9" t="s">
        <v>212</v>
      </c>
      <c r="C149" s="1">
        <f t="shared" si="40"/>
        <v>934</v>
      </c>
      <c r="D149" s="7">
        <f>IF(N149&gt;0, RANK(N149,(N149:P149,Q149:AE149)),0)</f>
        <v>1</v>
      </c>
      <c r="E149" s="7">
        <f>IF(O149&gt;0,RANK(O149,(N149:P149,Q149:AE149)),0)</f>
        <v>2</v>
      </c>
      <c r="F149" s="7">
        <f t="shared" si="41"/>
        <v>0</v>
      </c>
      <c r="G149" s="1">
        <f t="shared" si="38"/>
        <v>138</v>
      </c>
      <c r="H149" s="2">
        <f t="shared" si="39"/>
        <v>0.14775160599571735</v>
      </c>
      <c r="I149" s="8"/>
      <c r="J149" s="2">
        <f t="shared" si="42"/>
        <v>0.54925053533190582</v>
      </c>
      <c r="K149" s="2">
        <f t="shared" si="43"/>
        <v>0.40149892933618841</v>
      </c>
      <c r="L149" s="2">
        <f t="shared" si="44"/>
        <v>0</v>
      </c>
      <c r="M149" s="2">
        <f t="shared" si="45"/>
        <v>4.9250535331905765E-2</v>
      </c>
      <c r="N149" s="59">
        <f t="shared" si="47"/>
        <v>513</v>
      </c>
      <c r="O149" s="59">
        <v>375</v>
      </c>
      <c r="P149" s="59"/>
      <c r="Q149" s="58">
        <v>14</v>
      </c>
      <c r="R149" s="59"/>
      <c r="S149" s="59"/>
      <c r="T149" s="59"/>
      <c r="U149" s="59"/>
      <c r="V149" s="58"/>
      <c r="W149" s="58"/>
      <c r="X149" s="59"/>
      <c r="Y149" s="58"/>
      <c r="Z149" s="59">
        <v>32</v>
      </c>
      <c r="AA149" s="59"/>
      <c r="AB149" s="59"/>
      <c r="AC149" s="59"/>
      <c r="AD149" s="58"/>
      <c r="AE149" s="58"/>
      <c r="AG149" t="str">
        <f t="shared" si="48"/>
        <v>Voluntown</v>
      </c>
      <c r="AH149" t="s">
        <v>1697</v>
      </c>
      <c r="AI149" s="9">
        <v>2</v>
      </c>
      <c r="AK149" s="97">
        <v>9</v>
      </c>
      <c r="AL149" s="99">
        <v>11</v>
      </c>
      <c r="AM149" s="99">
        <v>100</v>
      </c>
      <c r="AN149" s="103">
        <v>78600</v>
      </c>
      <c r="AO149" s="103">
        <f t="shared" si="49"/>
        <v>9011</v>
      </c>
      <c r="AP149" t="s">
        <v>202</v>
      </c>
      <c r="AQ149" s="107">
        <f t="shared" si="46"/>
        <v>978600</v>
      </c>
      <c r="AU149">
        <v>39.76</v>
      </c>
      <c r="AV149">
        <v>0.85</v>
      </c>
      <c r="AW149">
        <v>38.92</v>
      </c>
      <c r="AX149" s="2"/>
      <c r="AZ149" s="1">
        <v>244</v>
      </c>
      <c r="BA149" s="1">
        <v>269</v>
      </c>
    </row>
    <row r="150" spans="1:53" hidden="1" outlineLevel="1">
      <c r="A150" t="s">
        <v>1225</v>
      </c>
      <c r="B150" s="9" t="s">
        <v>212</v>
      </c>
      <c r="C150" s="1">
        <f t="shared" si="40"/>
        <v>20175</v>
      </c>
      <c r="D150" s="7">
        <f>IF(N150&gt;0, RANK(N150,(N150:P150,Q150:AE150)),0)</f>
        <v>1</v>
      </c>
      <c r="E150" s="7">
        <f>IF(O150&gt;0,RANK(O150,(N150:P150,Q150:AE150)),0)</f>
        <v>2</v>
      </c>
      <c r="F150" s="7">
        <f t="shared" si="41"/>
        <v>0</v>
      </c>
      <c r="G150" s="1">
        <f t="shared" si="38"/>
        <v>4842</v>
      </c>
      <c r="H150" s="2">
        <f t="shared" si="39"/>
        <v>0.24</v>
      </c>
      <c r="I150" s="8"/>
      <c r="J150" s="2">
        <f t="shared" si="42"/>
        <v>0.60565055762081788</v>
      </c>
      <c r="K150" s="2">
        <f t="shared" si="43"/>
        <v>0.36565055762081783</v>
      </c>
      <c r="L150" s="2">
        <f t="shared" si="44"/>
        <v>0</v>
      </c>
      <c r="M150" s="2">
        <f t="shared" si="45"/>
        <v>2.8698884758364296E-2</v>
      </c>
      <c r="N150" s="59">
        <f t="shared" si="47"/>
        <v>12219</v>
      </c>
      <c r="O150" s="59">
        <v>7377</v>
      </c>
      <c r="P150" s="59"/>
      <c r="Q150" s="58">
        <v>104</v>
      </c>
      <c r="R150" s="59"/>
      <c r="S150" s="59"/>
      <c r="T150" s="59"/>
      <c r="U150" s="59"/>
      <c r="V150" s="58"/>
      <c r="W150" s="58"/>
      <c r="X150" s="59"/>
      <c r="Y150" s="58"/>
      <c r="Z150" s="59">
        <v>475</v>
      </c>
      <c r="AA150" s="59"/>
      <c r="AB150" s="59"/>
      <c r="AC150" s="59"/>
      <c r="AD150" s="58"/>
      <c r="AE150" s="58"/>
      <c r="AG150" t="str">
        <f t="shared" si="48"/>
        <v>Wallingford</v>
      </c>
      <c r="AH150" t="s">
        <v>726</v>
      </c>
      <c r="AI150" s="9">
        <v>3</v>
      </c>
      <c r="AK150" s="97">
        <v>9</v>
      </c>
      <c r="AL150" s="99">
        <v>9</v>
      </c>
      <c r="AM150" s="99">
        <v>115</v>
      </c>
      <c r="AN150" s="103">
        <v>78740</v>
      </c>
      <c r="AO150" s="103">
        <f t="shared" si="49"/>
        <v>9009</v>
      </c>
      <c r="AP150" t="s">
        <v>202</v>
      </c>
      <c r="AQ150" s="107">
        <f t="shared" si="46"/>
        <v>978740</v>
      </c>
      <c r="AU150">
        <v>39.880000000000003</v>
      </c>
      <c r="AV150">
        <v>0.86</v>
      </c>
      <c r="AW150">
        <v>39.020000000000003</v>
      </c>
      <c r="AX150" s="2"/>
      <c r="AZ150" s="1">
        <v>4334</v>
      </c>
      <c r="BA150" s="1">
        <v>7885</v>
      </c>
    </row>
    <row r="151" spans="1:53" hidden="1" outlineLevel="1">
      <c r="A151" t="s">
        <v>1881</v>
      </c>
      <c r="B151" s="9" t="s">
        <v>212</v>
      </c>
      <c r="C151" s="1">
        <f t="shared" si="40"/>
        <v>640</v>
      </c>
      <c r="D151" s="7">
        <f>IF(N151&gt;0, RANK(N151,(N151:P151,Q151:AE151)),0)</f>
        <v>2</v>
      </c>
      <c r="E151" s="7">
        <f>IF(O151&gt;0,RANK(O151,(N151:P151,Q151:AE151)),0)</f>
        <v>1</v>
      </c>
      <c r="F151" s="7">
        <f t="shared" si="41"/>
        <v>0</v>
      </c>
      <c r="G151" s="1">
        <f t="shared" si="38"/>
        <v>27</v>
      </c>
      <c r="H151" s="2">
        <f t="shared" si="39"/>
        <v>4.2187500000000003E-2</v>
      </c>
      <c r="I151" s="8"/>
      <c r="J151" s="2">
        <f t="shared" si="42"/>
        <v>0.46250000000000002</v>
      </c>
      <c r="K151" s="2">
        <f t="shared" si="43"/>
        <v>0.50468749999999996</v>
      </c>
      <c r="L151" s="2">
        <f t="shared" si="44"/>
        <v>0</v>
      </c>
      <c r="M151" s="2">
        <f t="shared" si="45"/>
        <v>3.2812500000000022E-2</v>
      </c>
      <c r="N151" s="59">
        <f t="shared" si="47"/>
        <v>296</v>
      </c>
      <c r="O151" s="59">
        <v>323</v>
      </c>
      <c r="P151" s="59"/>
      <c r="Q151" s="58">
        <v>3</v>
      </c>
      <c r="R151" s="59"/>
      <c r="S151" s="59"/>
      <c r="T151" s="59"/>
      <c r="U151" s="59"/>
      <c r="V151" s="58"/>
      <c r="W151" s="58"/>
      <c r="X151" s="59"/>
      <c r="Y151" s="58"/>
      <c r="Z151" s="59">
        <v>18</v>
      </c>
      <c r="AA151" s="59"/>
      <c r="AB151" s="59"/>
      <c r="AC151" s="59"/>
      <c r="AD151" s="58"/>
      <c r="AE151" s="58"/>
      <c r="AG151" t="str">
        <f t="shared" si="48"/>
        <v>Warren</v>
      </c>
      <c r="AH151" t="s">
        <v>1200</v>
      </c>
      <c r="AI151" s="9">
        <v>5</v>
      </c>
      <c r="AK151" s="97">
        <v>9</v>
      </c>
      <c r="AL151" s="99">
        <v>5</v>
      </c>
      <c r="AM151" s="99">
        <v>110</v>
      </c>
      <c r="AN151" s="103">
        <v>79510</v>
      </c>
      <c r="AO151" s="103">
        <f t="shared" si="49"/>
        <v>9005</v>
      </c>
      <c r="AP151" t="s">
        <v>202</v>
      </c>
      <c r="AQ151" s="107">
        <f t="shared" si="46"/>
        <v>979510</v>
      </c>
      <c r="AU151">
        <v>27.56</v>
      </c>
      <c r="AV151">
        <v>1.25</v>
      </c>
      <c r="AW151">
        <v>26.31</v>
      </c>
      <c r="AX151" s="2"/>
      <c r="AZ151" s="1">
        <v>113</v>
      </c>
      <c r="BA151" s="1">
        <v>183</v>
      </c>
    </row>
    <row r="152" spans="1:53" hidden="1" outlineLevel="1">
      <c r="A152" t="s">
        <v>2040</v>
      </c>
      <c r="B152" s="9" t="s">
        <v>212</v>
      </c>
      <c r="C152" s="1">
        <f t="shared" si="40"/>
        <v>2022</v>
      </c>
      <c r="D152" s="7">
        <f>IF(N152&gt;0, RANK(N152,(N152:P152,Q152:AE152)),0)</f>
        <v>1</v>
      </c>
      <c r="E152" s="7">
        <f>IF(O152&gt;0,RANK(O152,(N152:P152,Q152:AE152)),0)</f>
        <v>2</v>
      </c>
      <c r="F152" s="7">
        <f t="shared" si="41"/>
        <v>0</v>
      </c>
      <c r="G152" s="1">
        <f t="shared" si="38"/>
        <v>325</v>
      </c>
      <c r="H152" s="2">
        <f t="shared" si="39"/>
        <v>0.16073194856577647</v>
      </c>
      <c r="I152" s="8"/>
      <c r="J152" s="2">
        <f t="shared" si="42"/>
        <v>0.56478733926805147</v>
      </c>
      <c r="K152" s="2">
        <f t="shared" si="43"/>
        <v>0.40405539070227497</v>
      </c>
      <c r="L152" s="2">
        <f t="shared" si="44"/>
        <v>0</v>
      </c>
      <c r="M152" s="2">
        <f t="shared" si="45"/>
        <v>3.1157270029673556E-2</v>
      </c>
      <c r="N152" s="59">
        <f t="shared" si="47"/>
        <v>1142</v>
      </c>
      <c r="O152" s="59">
        <v>817</v>
      </c>
      <c r="P152" s="59"/>
      <c r="Q152" s="58">
        <v>19</v>
      </c>
      <c r="R152" s="59"/>
      <c r="S152" s="59"/>
      <c r="T152" s="59"/>
      <c r="U152" s="59"/>
      <c r="V152" s="58"/>
      <c r="W152" s="58"/>
      <c r="X152" s="59"/>
      <c r="Y152" s="58"/>
      <c r="Z152" s="59">
        <v>44</v>
      </c>
      <c r="AA152" s="59"/>
      <c r="AB152" s="59"/>
      <c r="AC152" s="59"/>
      <c r="AD152" s="58"/>
      <c r="AE152" s="58"/>
      <c r="AG152" t="str">
        <f t="shared" si="48"/>
        <v>Washington</v>
      </c>
      <c r="AH152" t="s">
        <v>1200</v>
      </c>
      <c r="AI152" s="9">
        <v>5</v>
      </c>
      <c r="AK152" s="97">
        <v>9</v>
      </c>
      <c r="AL152" s="99">
        <v>5</v>
      </c>
      <c r="AM152" s="99">
        <v>115</v>
      </c>
      <c r="AN152" s="103">
        <v>79720</v>
      </c>
      <c r="AO152" s="103">
        <f t="shared" si="49"/>
        <v>9005</v>
      </c>
      <c r="AP152" t="s">
        <v>202</v>
      </c>
      <c r="AQ152" s="107">
        <f t="shared" si="46"/>
        <v>979720</v>
      </c>
      <c r="AU152">
        <v>38.71</v>
      </c>
      <c r="AV152">
        <v>0.52</v>
      </c>
      <c r="AW152">
        <v>38.19</v>
      </c>
      <c r="AX152" s="2"/>
      <c r="AZ152" s="1">
        <v>453</v>
      </c>
      <c r="BA152" s="1">
        <v>689</v>
      </c>
    </row>
    <row r="153" spans="1:53" hidden="1" outlineLevel="1">
      <c r="A153" t="s">
        <v>1797</v>
      </c>
      <c r="B153" s="9" t="s">
        <v>212</v>
      </c>
      <c r="C153" s="1">
        <f t="shared" si="40"/>
        <v>39072</v>
      </c>
      <c r="D153" s="7">
        <f>IF(N153&gt;0, RANK(N153,(N153:P153,Q153:AE153)),0)</f>
        <v>1</v>
      </c>
      <c r="E153" s="7">
        <f>IF(O153&gt;0,RANK(O153,(N153:P153,Q153:AE153)),0)</f>
        <v>2</v>
      </c>
      <c r="F153" s="7">
        <f t="shared" si="41"/>
        <v>0</v>
      </c>
      <c r="G153" s="1">
        <f t="shared" si="38"/>
        <v>8631</v>
      </c>
      <c r="H153" s="2">
        <f t="shared" si="39"/>
        <v>0.22089987714987716</v>
      </c>
      <c r="I153" s="8"/>
      <c r="J153" s="2">
        <f t="shared" si="42"/>
        <v>0.58707002457002455</v>
      </c>
      <c r="K153" s="2">
        <f t="shared" si="43"/>
        <v>0.36617014742014742</v>
      </c>
      <c r="L153" s="2">
        <f t="shared" si="44"/>
        <v>0</v>
      </c>
      <c r="M153" s="2">
        <f t="shared" si="45"/>
        <v>4.6759828009828031E-2</v>
      </c>
      <c r="N153" s="59">
        <f t="shared" si="47"/>
        <v>22938</v>
      </c>
      <c r="O153" s="59">
        <v>14307</v>
      </c>
      <c r="P153" s="59"/>
      <c r="Q153" s="58">
        <v>244</v>
      </c>
      <c r="R153" s="59"/>
      <c r="S153" s="59"/>
      <c r="T153" s="59"/>
      <c r="U153" s="59"/>
      <c r="V153" s="58"/>
      <c r="W153" s="58"/>
      <c r="X153" s="59"/>
      <c r="Y153" s="58"/>
      <c r="Z153" s="59">
        <v>1583</v>
      </c>
      <c r="AA153" s="59"/>
      <c r="AB153" s="59"/>
      <c r="AC153" s="59"/>
      <c r="AD153" s="58"/>
      <c r="AE153" s="58"/>
      <c r="AG153" t="str">
        <f t="shared" si="48"/>
        <v>Waterbury</v>
      </c>
      <c r="AH153" t="s">
        <v>726</v>
      </c>
      <c r="AI153" s="9">
        <v>0</v>
      </c>
      <c r="AK153" s="97">
        <v>9</v>
      </c>
      <c r="AL153" s="99">
        <v>9</v>
      </c>
      <c r="AM153" s="99">
        <v>120</v>
      </c>
      <c r="AN153" s="103">
        <v>80070</v>
      </c>
      <c r="AO153" s="103">
        <f t="shared" si="49"/>
        <v>9009</v>
      </c>
      <c r="AP153" t="s">
        <v>202</v>
      </c>
      <c r="AQ153" s="107">
        <f t="shared" si="46"/>
        <v>980070</v>
      </c>
      <c r="AU153">
        <v>28.92</v>
      </c>
      <c r="AV153">
        <v>0.35</v>
      </c>
      <c r="AW153">
        <v>28.57</v>
      </c>
      <c r="AX153" s="2"/>
      <c r="AZ153" s="1">
        <v>7659</v>
      </c>
      <c r="BA153" s="1">
        <v>15279</v>
      </c>
    </row>
    <row r="154" spans="1:53" hidden="1" outlineLevel="1">
      <c r="A154" t="s">
        <v>2043</v>
      </c>
      <c r="B154" s="9" t="s">
        <v>212</v>
      </c>
      <c r="C154" s="1">
        <f t="shared" si="40"/>
        <v>9966</v>
      </c>
      <c r="D154" s="7">
        <f>IF(N154&gt;0, RANK(N154,(N154:P154,Q154:AE154)),0)</f>
        <v>1</v>
      </c>
      <c r="E154" s="7">
        <f>IF(O154&gt;0,RANK(O154,(N154:P154,Q154:AE154)),0)</f>
        <v>2</v>
      </c>
      <c r="F154" s="7">
        <f t="shared" si="41"/>
        <v>0</v>
      </c>
      <c r="G154" s="1">
        <f t="shared" si="38"/>
        <v>2009</v>
      </c>
      <c r="H154" s="2">
        <f t="shared" si="39"/>
        <v>0.20158539032711217</v>
      </c>
      <c r="I154" s="8"/>
      <c r="J154" s="2">
        <f t="shared" si="42"/>
        <v>0.59010636162954044</v>
      </c>
      <c r="K154" s="2">
        <f t="shared" si="43"/>
        <v>0.38852097130242824</v>
      </c>
      <c r="L154" s="2">
        <f t="shared" si="44"/>
        <v>0</v>
      </c>
      <c r="M154" s="2">
        <f t="shared" si="45"/>
        <v>2.1372667068031315E-2</v>
      </c>
      <c r="N154" s="59">
        <f t="shared" si="47"/>
        <v>5881</v>
      </c>
      <c r="O154" s="59">
        <v>3872</v>
      </c>
      <c r="P154" s="59"/>
      <c r="Q154" s="58">
        <v>73</v>
      </c>
      <c r="R154" s="59"/>
      <c r="S154" s="59"/>
      <c r="T154" s="59"/>
      <c r="U154" s="59"/>
      <c r="V154" s="58"/>
      <c r="W154" s="58"/>
      <c r="X154" s="59"/>
      <c r="Y154" s="58"/>
      <c r="Z154" s="59">
        <v>140</v>
      </c>
      <c r="AA154" s="59"/>
      <c r="AB154" s="59"/>
      <c r="AC154" s="59"/>
      <c r="AD154" s="58"/>
      <c r="AE154" s="58"/>
      <c r="AG154" t="str">
        <f t="shared" si="48"/>
        <v>Waterford</v>
      </c>
      <c r="AH154" t="s">
        <v>1697</v>
      </c>
      <c r="AI154" s="9">
        <v>2</v>
      </c>
      <c r="AK154" s="97">
        <v>9</v>
      </c>
      <c r="AL154" s="99">
        <v>11</v>
      </c>
      <c r="AM154" s="99">
        <v>105</v>
      </c>
      <c r="AN154" s="103">
        <v>80280</v>
      </c>
      <c r="AO154" s="103">
        <f t="shared" si="49"/>
        <v>9011</v>
      </c>
      <c r="AP154" t="s">
        <v>202</v>
      </c>
      <c r="AQ154" s="107">
        <f t="shared" si="46"/>
        <v>980280</v>
      </c>
      <c r="AU154">
        <v>44.39</v>
      </c>
      <c r="AV154">
        <v>11.64</v>
      </c>
      <c r="AW154">
        <v>32.75</v>
      </c>
      <c r="AX154" s="2"/>
      <c r="AZ154" s="1">
        <v>2140</v>
      </c>
      <c r="BA154" s="1">
        <v>3741</v>
      </c>
    </row>
    <row r="155" spans="1:53" hidden="1" outlineLevel="1">
      <c r="A155" t="s">
        <v>1122</v>
      </c>
      <c r="B155" s="9" t="s">
        <v>212</v>
      </c>
      <c r="C155" s="1">
        <f t="shared" si="40"/>
        <v>10171</v>
      </c>
      <c r="D155" s="7">
        <f>IF(N155&gt;0, RANK(N155,(N155:P155,Q155:AE155)),0)</f>
        <v>1</v>
      </c>
      <c r="E155" s="7">
        <f>IF(O155&gt;0,RANK(O155,(N155:P155,Q155:AE155)),0)</f>
        <v>2</v>
      </c>
      <c r="F155" s="7">
        <f t="shared" si="41"/>
        <v>0</v>
      </c>
      <c r="G155" s="1">
        <f t="shared" si="38"/>
        <v>252</v>
      </c>
      <c r="H155" s="2">
        <f t="shared" si="39"/>
        <v>2.4776324845147971E-2</v>
      </c>
      <c r="I155" s="8"/>
      <c r="J155" s="2">
        <f t="shared" si="42"/>
        <v>0.49424835316094778</v>
      </c>
      <c r="K155" s="2">
        <f t="shared" si="43"/>
        <v>0.46947202831579982</v>
      </c>
      <c r="L155" s="2">
        <f t="shared" si="44"/>
        <v>0</v>
      </c>
      <c r="M155" s="2">
        <f t="shared" si="45"/>
        <v>3.6279618523252344E-2</v>
      </c>
      <c r="N155" s="59">
        <f t="shared" si="47"/>
        <v>5027</v>
      </c>
      <c r="O155" s="59">
        <v>4775</v>
      </c>
      <c r="P155" s="59"/>
      <c r="Q155" s="58">
        <v>31</v>
      </c>
      <c r="R155" s="59"/>
      <c r="S155" s="59"/>
      <c r="T155" s="59"/>
      <c r="U155" s="59"/>
      <c r="V155" s="58"/>
      <c r="W155" s="58"/>
      <c r="X155" s="59"/>
      <c r="Y155" s="58"/>
      <c r="Z155" s="59">
        <v>338</v>
      </c>
      <c r="AA155" s="59"/>
      <c r="AB155" s="59"/>
      <c r="AC155" s="59"/>
      <c r="AD155" s="58"/>
      <c r="AE155" s="58"/>
      <c r="AG155" t="str">
        <f t="shared" si="48"/>
        <v>Watertown</v>
      </c>
      <c r="AH155" t="s">
        <v>1200</v>
      </c>
      <c r="AI155" s="9">
        <v>5</v>
      </c>
      <c r="AK155" s="97">
        <v>9</v>
      </c>
      <c r="AL155" s="99">
        <v>5</v>
      </c>
      <c r="AM155" s="99">
        <v>120</v>
      </c>
      <c r="AN155" s="103">
        <v>80490</v>
      </c>
      <c r="AO155" s="103">
        <f t="shared" si="49"/>
        <v>9005</v>
      </c>
      <c r="AP155" t="s">
        <v>202</v>
      </c>
      <c r="AQ155" s="107">
        <f t="shared" si="46"/>
        <v>980490</v>
      </c>
      <c r="AU155">
        <v>29.58</v>
      </c>
      <c r="AV155">
        <v>0.43</v>
      </c>
      <c r="AW155">
        <v>29.15</v>
      </c>
      <c r="AX155" s="2"/>
      <c r="AZ155" s="1">
        <v>1637</v>
      </c>
      <c r="BA155" s="1">
        <v>3390</v>
      </c>
    </row>
    <row r="156" spans="1:53" hidden="1" outlineLevel="1">
      <c r="A156" t="s">
        <v>2047</v>
      </c>
      <c r="B156" s="9" t="s">
        <v>212</v>
      </c>
      <c r="C156" s="1">
        <f t="shared" si="40"/>
        <v>35490</v>
      </c>
      <c r="D156" s="7">
        <f>IF(N156&gt;0, RANK(N156,(N156:P156,Q156:AE156)),0)</f>
        <v>1</v>
      </c>
      <c r="E156" s="7">
        <f>IF(O156&gt;0,RANK(O156,(N156:P156,Q156:AE156)),0)</f>
        <v>2</v>
      </c>
      <c r="F156" s="7">
        <f t="shared" si="41"/>
        <v>0</v>
      </c>
      <c r="G156" s="1">
        <f t="shared" si="38"/>
        <v>10884</v>
      </c>
      <c r="H156" s="2">
        <f t="shared" si="39"/>
        <v>0.3066779374471682</v>
      </c>
      <c r="I156" s="8"/>
      <c r="J156" s="2">
        <f t="shared" si="42"/>
        <v>0.64384333615102851</v>
      </c>
      <c r="K156" s="2">
        <f t="shared" si="43"/>
        <v>0.33716539870386025</v>
      </c>
      <c r="L156" s="2">
        <f t="shared" si="44"/>
        <v>0</v>
      </c>
      <c r="M156" s="2">
        <f t="shared" si="45"/>
        <v>1.8991265145111236E-2</v>
      </c>
      <c r="N156" s="59">
        <f t="shared" si="47"/>
        <v>22850</v>
      </c>
      <c r="O156" s="59">
        <v>11966</v>
      </c>
      <c r="P156" s="59"/>
      <c r="Q156" s="58">
        <v>200</v>
      </c>
      <c r="R156" s="59"/>
      <c r="S156" s="59"/>
      <c r="T156" s="59"/>
      <c r="U156" s="59"/>
      <c r="V156" s="58"/>
      <c r="W156" s="58"/>
      <c r="X156" s="59"/>
      <c r="Y156" s="58"/>
      <c r="Z156" s="59">
        <v>474</v>
      </c>
      <c r="AA156" s="59"/>
      <c r="AB156" s="59"/>
      <c r="AC156" s="59"/>
      <c r="AD156" s="58"/>
      <c r="AE156" s="58"/>
      <c r="AG156" t="str">
        <f t="shared" si="48"/>
        <v>West Hartford</v>
      </c>
      <c r="AH156" t="s">
        <v>1979</v>
      </c>
      <c r="AI156" s="9">
        <v>1</v>
      </c>
      <c r="AK156" s="97">
        <v>9</v>
      </c>
      <c r="AL156" s="99">
        <v>3</v>
      </c>
      <c r="AM156" s="99">
        <v>130</v>
      </c>
      <c r="AN156" s="103">
        <v>82590</v>
      </c>
      <c r="AO156" s="103">
        <f t="shared" si="49"/>
        <v>9003</v>
      </c>
      <c r="AP156" t="s">
        <v>202</v>
      </c>
      <c r="AQ156" s="107">
        <f t="shared" si="46"/>
        <v>982590</v>
      </c>
      <c r="AU156">
        <v>22.36</v>
      </c>
      <c r="AV156">
        <v>0.38</v>
      </c>
      <c r="AW156">
        <v>21.98</v>
      </c>
      <c r="AX156" s="2"/>
      <c r="AZ156" s="1">
        <v>6850</v>
      </c>
      <c r="BA156" s="1">
        <v>16000</v>
      </c>
    </row>
    <row r="157" spans="1:53" hidden="1" outlineLevel="1">
      <c r="A157" t="s">
        <v>832</v>
      </c>
      <c r="B157" s="9" t="s">
        <v>212</v>
      </c>
      <c r="C157" s="1">
        <f t="shared" si="40"/>
        <v>22715</v>
      </c>
      <c r="D157" s="7">
        <f>IF(N157&gt;0, RANK(N157,(N157:P157,Q157:AE157)),0)</f>
        <v>1</v>
      </c>
      <c r="E157" s="7">
        <f>IF(O157&gt;0,RANK(O157,(N157:P157,Q157:AE157)),0)</f>
        <v>2</v>
      </c>
      <c r="F157" s="7">
        <f t="shared" si="41"/>
        <v>0</v>
      </c>
      <c r="G157" s="1">
        <f t="shared" si="38"/>
        <v>7757</v>
      </c>
      <c r="H157" s="2">
        <f t="shared" si="39"/>
        <v>0.34149240589918556</v>
      </c>
      <c r="I157" s="8"/>
      <c r="J157" s="2">
        <f t="shared" si="42"/>
        <v>0.65635042923178522</v>
      </c>
      <c r="K157" s="2">
        <f t="shared" si="43"/>
        <v>0.3148580233325996</v>
      </c>
      <c r="L157" s="2">
        <f t="shared" si="44"/>
        <v>0</v>
      </c>
      <c r="M157" s="2">
        <f t="shared" si="45"/>
        <v>2.8791547435615183E-2</v>
      </c>
      <c r="N157" s="59">
        <f t="shared" si="47"/>
        <v>14909</v>
      </c>
      <c r="O157" s="59">
        <v>7152</v>
      </c>
      <c r="P157" s="59"/>
      <c r="Q157" s="58">
        <v>139</v>
      </c>
      <c r="R157" s="59"/>
      <c r="S157" s="59"/>
      <c r="T157" s="59"/>
      <c r="U157" s="59"/>
      <c r="V157" s="58"/>
      <c r="W157" s="58"/>
      <c r="X157" s="59"/>
      <c r="Y157" s="58"/>
      <c r="Z157" s="59">
        <v>515</v>
      </c>
      <c r="AA157" s="59"/>
      <c r="AB157" s="59"/>
      <c r="AC157" s="59"/>
      <c r="AD157" s="58"/>
      <c r="AE157" s="58"/>
      <c r="AG157" t="str">
        <f t="shared" si="48"/>
        <v>West Haven</v>
      </c>
      <c r="AH157" t="s">
        <v>726</v>
      </c>
      <c r="AI157" s="9">
        <v>3</v>
      </c>
      <c r="AK157" s="97">
        <v>9</v>
      </c>
      <c r="AL157" s="99">
        <v>9</v>
      </c>
      <c r="AM157" s="99">
        <v>125</v>
      </c>
      <c r="AN157" s="103">
        <v>82870</v>
      </c>
      <c r="AO157" s="103">
        <f t="shared" si="49"/>
        <v>9009</v>
      </c>
      <c r="AP157" t="s">
        <v>202</v>
      </c>
      <c r="AQ157" s="107">
        <f t="shared" si="46"/>
        <v>982870</v>
      </c>
      <c r="AU157">
        <v>11.01</v>
      </c>
      <c r="AV157">
        <v>0.17</v>
      </c>
      <c r="AW157">
        <v>10.84</v>
      </c>
      <c r="AX157" s="2"/>
      <c r="AZ157" s="1">
        <v>4649</v>
      </c>
      <c r="BA157" s="1">
        <v>10260</v>
      </c>
    </row>
    <row r="158" spans="1:53" hidden="1" outlineLevel="1">
      <c r="A158" t="s">
        <v>1469</v>
      </c>
      <c r="B158" s="9" t="s">
        <v>212</v>
      </c>
      <c r="C158" s="1">
        <f t="shared" si="40"/>
        <v>3026</v>
      </c>
      <c r="D158" s="7">
        <f>IF(N158&gt;0, RANK(N158,(N158:P158,Q158:AE158)),0)</f>
        <v>1</v>
      </c>
      <c r="E158" s="7">
        <f>IF(O158&gt;0,RANK(O158,(N158:P158,Q158:AE158)),0)</f>
        <v>2</v>
      </c>
      <c r="F158" s="7">
        <f t="shared" si="41"/>
        <v>0</v>
      </c>
      <c r="G158" s="1">
        <f t="shared" si="38"/>
        <v>342</v>
      </c>
      <c r="H158" s="2">
        <f t="shared" si="39"/>
        <v>0.1130204890945142</v>
      </c>
      <c r="I158" s="8"/>
      <c r="J158" s="2">
        <f t="shared" si="42"/>
        <v>0.5439524124256444</v>
      </c>
      <c r="K158" s="2">
        <f t="shared" si="43"/>
        <v>0.43093192333113023</v>
      </c>
      <c r="L158" s="2">
        <f t="shared" si="44"/>
        <v>0</v>
      </c>
      <c r="M158" s="2">
        <f t="shared" si="45"/>
        <v>2.5115664243225366E-2</v>
      </c>
      <c r="N158" s="59">
        <f t="shared" si="47"/>
        <v>1646</v>
      </c>
      <c r="O158" s="59">
        <v>1304</v>
      </c>
      <c r="P158" s="59"/>
      <c r="Q158" s="58">
        <v>19</v>
      </c>
      <c r="R158" s="59"/>
      <c r="S158" s="59"/>
      <c r="T158" s="59"/>
      <c r="U158" s="59"/>
      <c r="V158" s="58"/>
      <c r="W158" s="58"/>
      <c r="X158" s="59"/>
      <c r="Y158" s="58"/>
      <c r="Z158" s="59">
        <v>57</v>
      </c>
      <c r="AA158" s="59"/>
      <c r="AB158" s="59"/>
      <c r="AC158" s="59"/>
      <c r="AD158" s="58"/>
      <c r="AE158" s="58"/>
      <c r="AG158" t="str">
        <f t="shared" si="48"/>
        <v>Westbrook</v>
      </c>
      <c r="AH158" t="s">
        <v>699</v>
      </c>
      <c r="AI158" s="9">
        <v>2</v>
      </c>
      <c r="AK158" s="97">
        <v>9</v>
      </c>
      <c r="AL158" s="99">
        <v>7</v>
      </c>
      <c r="AM158" s="99">
        <v>75</v>
      </c>
      <c r="AN158" s="103">
        <v>81680</v>
      </c>
      <c r="AO158" s="103">
        <f t="shared" si="49"/>
        <v>9007</v>
      </c>
      <c r="AP158" t="s">
        <v>202</v>
      </c>
      <c r="AQ158" s="107">
        <f t="shared" si="46"/>
        <v>981680</v>
      </c>
      <c r="AU158">
        <v>21.38</v>
      </c>
      <c r="AV158">
        <v>5.66</v>
      </c>
      <c r="AW158">
        <v>15.72</v>
      </c>
      <c r="AX158" s="2"/>
      <c r="AZ158" s="1">
        <v>678</v>
      </c>
      <c r="BA158" s="1">
        <v>968</v>
      </c>
    </row>
    <row r="159" spans="1:53" hidden="1" outlineLevel="1">
      <c r="A159" t="s">
        <v>1985</v>
      </c>
      <c r="B159" s="9" t="s">
        <v>212</v>
      </c>
      <c r="C159" s="1">
        <f t="shared" si="40"/>
        <v>5190</v>
      </c>
      <c r="D159" s="7">
        <f>IF(N159&gt;0, RANK(N159,(N159:P159,Q159:AE159)),0)</f>
        <v>1</v>
      </c>
      <c r="E159" s="7">
        <f>IF(O159&gt;0,RANK(O159,(N159:P159,Q159:AE159)),0)</f>
        <v>2</v>
      </c>
      <c r="F159" s="7">
        <f t="shared" si="41"/>
        <v>0</v>
      </c>
      <c r="G159" s="1">
        <f t="shared" si="38"/>
        <v>423</v>
      </c>
      <c r="H159" s="2">
        <f t="shared" si="39"/>
        <v>8.1502890173410406E-2</v>
      </c>
      <c r="I159" s="8"/>
      <c r="J159" s="2">
        <f t="shared" si="42"/>
        <v>0.53217726396917153</v>
      </c>
      <c r="K159" s="2">
        <f t="shared" si="43"/>
        <v>0.45067437379576109</v>
      </c>
      <c r="L159" s="2">
        <f t="shared" si="44"/>
        <v>0</v>
      </c>
      <c r="M159" s="2">
        <f t="shared" si="45"/>
        <v>1.7148362235067383E-2</v>
      </c>
      <c r="N159" s="59">
        <f t="shared" si="47"/>
        <v>2762</v>
      </c>
      <c r="O159" s="59">
        <v>2339</v>
      </c>
      <c r="P159" s="59"/>
      <c r="Q159" s="58">
        <v>35</v>
      </c>
      <c r="R159" s="59"/>
      <c r="S159" s="59"/>
      <c r="T159" s="59"/>
      <c r="U159" s="59"/>
      <c r="V159" s="58"/>
      <c r="W159" s="58"/>
      <c r="X159" s="59"/>
      <c r="Y159" s="58"/>
      <c r="Z159" s="59">
        <v>54</v>
      </c>
      <c r="AA159" s="59"/>
      <c r="AB159" s="59"/>
      <c r="AC159" s="59"/>
      <c r="AD159" s="58"/>
      <c r="AE159" s="58"/>
      <c r="AG159" t="str">
        <f t="shared" si="48"/>
        <v>Weston</v>
      </c>
      <c r="AH159" t="s">
        <v>2251</v>
      </c>
      <c r="AI159" s="9">
        <v>4</v>
      </c>
      <c r="AK159" s="97">
        <v>9</v>
      </c>
      <c r="AL159" s="99">
        <v>1</v>
      </c>
      <c r="AM159" s="99">
        <v>105</v>
      </c>
      <c r="AN159" s="103">
        <v>83430</v>
      </c>
      <c r="AO159" s="103">
        <f t="shared" si="49"/>
        <v>9001</v>
      </c>
      <c r="AP159" t="s">
        <v>202</v>
      </c>
      <c r="AQ159" s="107">
        <f t="shared" si="46"/>
        <v>983430</v>
      </c>
      <c r="AU159">
        <v>20.71</v>
      </c>
      <c r="AV159">
        <v>0.91</v>
      </c>
      <c r="AW159">
        <v>19.8</v>
      </c>
      <c r="AX159" s="2"/>
      <c r="AZ159" s="1">
        <v>1025</v>
      </c>
      <c r="BA159" s="1">
        <v>1737</v>
      </c>
    </row>
    <row r="160" spans="1:53" hidden="1" outlineLevel="1">
      <c r="A160" t="s">
        <v>572</v>
      </c>
      <c r="B160" s="9" t="s">
        <v>212</v>
      </c>
      <c r="C160" s="1">
        <f t="shared" si="40"/>
        <v>15088</v>
      </c>
      <c r="D160" s="7">
        <f>IF(N160&gt;0, RANK(N160,(N160:P160,Q160:AE160)),0)</f>
        <v>1</v>
      </c>
      <c r="E160" s="7">
        <f>IF(O160&gt;0,RANK(O160,(N160:P160,Q160:AE160)),0)</f>
        <v>2</v>
      </c>
      <c r="F160" s="7">
        <f t="shared" si="41"/>
        <v>0</v>
      </c>
      <c r="G160" s="1">
        <f t="shared" si="38"/>
        <v>2768</v>
      </c>
      <c r="H160" s="2">
        <f t="shared" si="39"/>
        <v>0.18345705196182396</v>
      </c>
      <c r="I160" s="8"/>
      <c r="J160" s="2">
        <f t="shared" si="42"/>
        <v>0.58443796394485681</v>
      </c>
      <c r="K160" s="2">
        <f t="shared" si="43"/>
        <v>0.40098091198303287</v>
      </c>
      <c r="L160" s="2">
        <f t="shared" si="44"/>
        <v>0</v>
      </c>
      <c r="M160" s="2">
        <f t="shared" si="45"/>
        <v>1.4581124072110319E-2</v>
      </c>
      <c r="N160" s="59">
        <f t="shared" si="47"/>
        <v>8818</v>
      </c>
      <c r="O160" s="59">
        <v>6050</v>
      </c>
      <c r="P160" s="59"/>
      <c r="Q160" s="58">
        <v>71</v>
      </c>
      <c r="R160" s="59"/>
      <c r="S160" s="59"/>
      <c r="T160" s="59"/>
      <c r="U160" s="59"/>
      <c r="V160" s="58"/>
      <c r="W160" s="58"/>
      <c r="X160" s="59"/>
      <c r="Y160" s="58"/>
      <c r="Z160" s="59">
        <v>149</v>
      </c>
      <c r="AA160" s="59"/>
      <c r="AB160" s="59"/>
      <c r="AC160" s="59"/>
      <c r="AD160" s="58"/>
      <c r="AE160" s="58"/>
      <c r="AG160" t="str">
        <f t="shared" si="48"/>
        <v>Westport</v>
      </c>
      <c r="AH160" t="s">
        <v>2251</v>
      </c>
      <c r="AI160" s="9">
        <v>4</v>
      </c>
      <c r="AK160" s="97">
        <v>9</v>
      </c>
      <c r="AL160" s="99">
        <v>1</v>
      </c>
      <c r="AM160" s="99">
        <v>110</v>
      </c>
      <c r="AN160" s="103">
        <v>83500</v>
      </c>
      <c r="AO160" s="103">
        <f t="shared" si="49"/>
        <v>9001</v>
      </c>
      <c r="AP160" t="s">
        <v>202</v>
      </c>
      <c r="AQ160" s="107">
        <f t="shared" si="46"/>
        <v>983500</v>
      </c>
      <c r="AU160">
        <v>33.33</v>
      </c>
      <c r="AV160">
        <v>13.32</v>
      </c>
      <c r="AW160">
        <v>20.010000000000002</v>
      </c>
      <c r="AX160" s="2"/>
      <c r="AZ160" s="1">
        <v>2667</v>
      </c>
      <c r="BA160" s="1">
        <v>6151</v>
      </c>
    </row>
    <row r="161" spans="1:53" hidden="1" outlineLevel="1">
      <c r="A161" t="s">
        <v>2435</v>
      </c>
      <c r="B161" s="9" t="s">
        <v>212</v>
      </c>
      <c r="C161" s="1">
        <f t="shared" si="40"/>
        <v>15362</v>
      </c>
      <c r="D161" s="7">
        <f>IF(N161&gt;0, RANK(N161,(N161:P161,Q161:AE161)),0)</f>
        <v>1</v>
      </c>
      <c r="E161" s="7">
        <f>IF(O161&gt;0,RANK(O161,(N161:P161,Q161:AE161)),0)</f>
        <v>2</v>
      </c>
      <c r="F161" s="7">
        <f t="shared" si="41"/>
        <v>0</v>
      </c>
      <c r="G161" s="1">
        <f t="shared" si="38"/>
        <v>2866</v>
      </c>
      <c r="H161" s="2">
        <f t="shared" si="39"/>
        <v>0.18656424944668662</v>
      </c>
      <c r="I161" s="8"/>
      <c r="J161" s="2">
        <f t="shared" si="42"/>
        <v>0.58000260382762658</v>
      </c>
      <c r="K161" s="2">
        <f t="shared" si="43"/>
        <v>0.39343835438093999</v>
      </c>
      <c r="L161" s="2">
        <f t="shared" si="44"/>
        <v>0</v>
      </c>
      <c r="M161" s="2">
        <f t="shared" si="45"/>
        <v>2.6559041791433424E-2</v>
      </c>
      <c r="N161" s="59">
        <f t="shared" si="47"/>
        <v>8910</v>
      </c>
      <c r="O161" s="59">
        <v>6044</v>
      </c>
      <c r="P161" s="59"/>
      <c r="Q161" s="58">
        <v>101</v>
      </c>
      <c r="R161" s="59"/>
      <c r="S161" s="59"/>
      <c r="T161" s="59"/>
      <c r="U161" s="59"/>
      <c r="V161" s="58"/>
      <c r="W161" s="58"/>
      <c r="X161" s="59"/>
      <c r="Y161" s="58"/>
      <c r="Z161" s="59">
        <v>307</v>
      </c>
      <c r="AA161" s="59"/>
      <c r="AB161" s="59"/>
      <c r="AC161" s="59"/>
      <c r="AD161" s="58"/>
      <c r="AE161" s="58"/>
      <c r="AG161" t="str">
        <f t="shared" si="48"/>
        <v>Wethersfield</v>
      </c>
      <c r="AH161" t="s">
        <v>1979</v>
      </c>
      <c r="AI161" s="9">
        <v>1</v>
      </c>
      <c r="AK161" s="97">
        <v>9</v>
      </c>
      <c r="AL161" s="99">
        <v>3</v>
      </c>
      <c r="AM161" s="99">
        <v>135</v>
      </c>
      <c r="AN161" s="103">
        <v>84900</v>
      </c>
      <c r="AO161" s="103">
        <f t="shared" si="49"/>
        <v>9003</v>
      </c>
      <c r="AP161" t="s">
        <v>202</v>
      </c>
      <c r="AQ161" s="107">
        <f t="shared" si="46"/>
        <v>984900</v>
      </c>
      <c r="AU161">
        <v>13.11</v>
      </c>
      <c r="AV161">
        <v>0.72</v>
      </c>
      <c r="AW161">
        <v>12.39</v>
      </c>
      <c r="AX161" s="2"/>
      <c r="AZ161" s="1">
        <v>3140</v>
      </c>
      <c r="BA161" s="1">
        <v>5770</v>
      </c>
    </row>
    <row r="162" spans="1:53" hidden="1" outlineLevel="1">
      <c r="A162" t="s">
        <v>1916</v>
      </c>
      <c r="B162" s="9" t="s">
        <v>212</v>
      </c>
      <c r="C162" s="1">
        <f t="shared" si="40"/>
        <v>2790</v>
      </c>
      <c r="D162" s="7">
        <f>IF(N162&gt;0, RANK(N162,(N162:P162,Q162:AE162)),0)</f>
        <v>1</v>
      </c>
      <c r="E162" s="7">
        <f>IF(O162&gt;0,RANK(O162,(N162:P162,Q162:AE162)),0)</f>
        <v>2</v>
      </c>
      <c r="F162" s="7">
        <f t="shared" si="41"/>
        <v>0</v>
      </c>
      <c r="G162" s="1">
        <f t="shared" si="38"/>
        <v>634</v>
      </c>
      <c r="H162" s="2">
        <f t="shared" si="39"/>
        <v>0.22724014336917564</v>
      </c>
      <c r="I162" s="8"/>
      <c r="J162" s="2">
        <f t="shared" si="42"/>
        <v>0.59964157706093191</v>
      </c>
      <c r="K162" s="2">
        <f t="shared" si="43"/>
        <v>0.37240143369175627</v>
      </c>
      <c r="L162" s="2">
        <f t="shared" si="44"/>
        <v>0</v>
      </c>
      <c r="M162" s="2">
        <f t="shared" si="45"/>
        <v>2.7956989247311825E-2</v>
      </c>
      <c r="N162" s="59">
        <f t="shared" si="47"/>
        <v>1673</v>
      </c>
      <c r="O162" s="59">
        <v>1039</v>
      </c>
      <c r="P162" s="59"/>
      <c r="Q162" s="58">
        <v>20</v>
      </c>
      <c r="R162" s="59"/>
      <c r="S162" s="59"/>
      <c r="T162" s="59"/>
      <c r="U162" s="59"/>
      <c r="V162" s="58"/>
      <c r="W162" s="58"/>
      <c r="X162" s="59"/>
      <c r="Y162" s="58"/>
      <c r="Z162" s="59">
        <v>58</v>
      </c>
      <c r="AA162" s="59"/>
      <c r="AB162" s="59"/>
      <c r="AC162" s="59"/>
      <c r="AD162" s="58"/>
      <c r="AE162" s="58"/>
      <c r="AG162" t="str">
        <f t="shared" si="48"/>
        <v>Willington</v>
      </c>
      <c r="AH162" t="s">
        <v>1698</v>
      </c>
      <c r="AI162" s="9">
        <v>2</v>
      </c>
      <c r="AK162" s="97">
        <v>9</v>
      </c>
      <c r="AL162" s="99">
        <v>13</v>
      </c>
      <c r="AM162" s="99">
        <v>65</v>
      </c>
      <c r="AN162" s="103">
        <v>85950</v>
      </c>
      <c r="AO162" s="103">
        <f t="shared" si="49"/>
        <v>9013</v>
      </c>
      <c r="AP162" t="s">
        <v>202</v>
      </c>
      <c r="AQ162" s="107">
        <f t="shared" si="46"/>
        <v>985950</v>
      </c>
      <c r="AU162">
        <v>33.479999999999997</v>
      </c>
      <c r="AV162">
        <v>0.21</v>
      </c>
      <c r="AW162">
        <v>33.270000000000003</v>
      </c>
      <c r="AX162" s="2"/>
      <c r="AZ162" s="1">
        <v>616</v>
      </c>
      <c r="BA162" s="1">
        <v>1057</v>
      </c>
    </row>
    <row r="163" spans="1:53" hidden="1" outlineLevel="1">
      <c r="A163" t="s">
        <v>1680</v>
      </c>
      <c r="B163" s="9" t="s">
        <v>212</v>
      </c>
      <c r="C163" s="1">
        <f t="shared" ref="C163:C172" si="50">SUM(N163:AE163)</f>
        <v>9534</v>
      </c>
      <c r="D163" s="7">
        <f>IF(N163&gt;0, RANK(N163,(N163:P163,Q163:AE163)),0)</f>
        <v>2</v>
      </c>
      <c r="E163" s="7">
        <f>IF(O163&gt;0,RANK(O163,(N163:P163,Q163:AE163)),0)</f>
        <v>1</v>
      </c>
      <c r="F163" s="7">
        <f t="shared" ref="F163:F172" si="51">IF(P163&gt;0,RANK(P163,(N163:AE163)),0)</f>
        <v>0</v>
      </c>
      <c r="G163" s="1">
        <f t="shared" si="38"/>
        <v>1125</v>
      </c>
      <c r="H163" s="2">
        <f t="shared" si="39"/>
        <v>0.11799874134675897</v>
      </c>
      <c r="I163" s="8"/>
      <c r="J163" s="2">
        <f t="shared" ref="J163:J172" si="52">IF(C163=0,"-",N163/C163)</f>
        <v>0.43297671491504092</v>
      </c>
      <c r="K163" s="2">
        <f t="shared" ref="K163:K172" si="53">IF(C163=0,"-",O163/C163)</f>
        <v>0.55097545626179989</v>
      </c>
      <c r="L163" s="2">
        <f t="shared" ref="L163:L172" si="54">IF(C163=0,"-",P163/C163)</f>
        <v>0</v>
      </c>
      <c r="M163" s="2">
        <f t="shared" ref="M163:M172" si="55">IF(C163=0,"-",(1-J163-K163-L163))</f>
        <v>1.6047828823159138E-2</v>
      </c>
      <c r="N163" s="59">
        <f t="shared" si="47"/>
        <v>4128</v>
      </c>
      <c r="O163" s="59">
        <v>5253</v>
      </c>
      <c r="P163" s="59"/>
      <c r="Q163" s="58">
        <v>52</v>
      </c>
      <c r="R163" s="59"/>
      <c r="S163" s="59"/>
      <c r="T163" s="59"/>
      <c r="U163" s="59"/>
      <c r="V163" s="58"/>
      <c r="W163" s="58"/>
      <c r="X163" s="59"/>
      <c r="Y163" s="58"/>
      <c r="Z163" s="59">
        <v>101</v>
      </c>
      <c r="AA163" s="59"/>
      <c r="AB163" s="59"/>
      <c r="AC163" s="59"/>
      <c r="AD163" s="58"/>
      <c r="AE163" s="58"/>
      <c r="AG163" t="str">
        <f t="shared" si="48"/>
        <v>Wilton</v>
      </c>
      <c r="AH163" t="s">
        <v>2251</v>
      </c>
      <c r="AI163" s="9">
        <v>4</v>
      </c>
      <c r="AK163" s="97">
        <v>9</v>
      </c>
      <c r="AL163" s="99">
        <v>1</v>
      </c>
      <c r="AM163" s="99">
        <v>115</v>
      </c>
      <c r="AN163" s="103">
        <v>86370</v>
      </c>
      <c r="AO163" s="103">
        <f t="shared" si="49"/>
        <v>9001</v>
      </c>
      <c r="AP163" t="s">
        <v>202</v>
      </c>
      <c r="AQ163" s="107">
        <f t="shared" ref="AQ163:AQ171" si="56">AK163*100000+AN163</f>
        <v>986370</v>
      </c>
      <c r="AU163">
        <v>27.36</v>
      </c>
      <c r="AV163">
        <v>0.41</v>
      </c>
      <c r="AW163">
        <v>26.95</v>
      </c>
      <c r="AX163" s="2"/>
      <c r="AZ163" s="1">
        <v>1437</v>
      </c>
      <c r="BA163" s="1">
        <v>2691</v>
      </c>
    </row>
    <row r="164" spans="1:53" hidden="1" outlineLevel="1">
      <c r="A164" t="s">
        <v>1571</v>
      </c>
      <c r="B164" s="9" t="s">
        <v>212</v>
      </c>
      <c r="C164" s="1">
        <f t="shared" si="50"/>
        <v>5175</v>
      </c>
      <c r="D164" s="7">
        <f>IF(N164&gt;0, RANK(N164,(N164:P164,Q164:AE164)),0)</f>
        <v>1</v>
      </c>
      <c r="E164" s="7">
        <f>IF(O164&gt;0,RANK(O164,(N164:P164,Q164:AE164)),0)</f>
        <v>2</v>
      </c>
      <c r="F164" s="7">
        <f t="shared" si="51"/>
        <v>0</v>
      </c>
      <c r="G164" s="1">
        <f t="shared" si="38"/>
        <v>1392</v>
      </c>
      <c r="H164" s="2">
        <f t="shared" si="39"/>
        <v>0.26898550724637682</v>
      </c>
      <c r="I164" s="8"/>
      <c r="J164" s="2">
        <f t="shared" si="52"/>
        <v>0.61082125603864734</v>
      </c>
      <c r="K164" s="2">
        <f t="shared" si="53"/>
        <v>0.34183574879227052</v>
      </c>
      <c r="L164" s="2">
        <f t="shared" si="54"/>
        <v>0</v>
      </c>
      <c r="M164" s="2">
        <f t="shared" si="55"/>
        <v>4.7342995169082136E-2</v>
      </c>
      <c r="N164" s="59">
        <f t="shared" si="47"/>
        <v>3161</v>
      </c>
      <c r="O164" s="59">
        <v>1769</v>
      </c>
      <c r="P164" s="59"/>
      <c r="Q164" s="58">
        <v>58</v>
      </c>
      <c r="R164" s="59"/>
      <c r="S164" s="59"/>
      <c r="T164" s="59"/>
      <c r="U164" s="59"/>
      <c r="V164" s="58"/>
      <c r="W164" s="58"/>
      <c r="X164" s="59"/>
      <c r="Y164" s="58"/>
      <c r="Z164" s="59">
        <v>187</v>
      </c>
      <c r="AA164" s="59"/>
      <c r="AB164" s="59"/>
      <c r="AC164" s="59"/>
      <c r="AD164" s="58"/>
      <c r="AE164" s="58"/>
      <c r="AG164" t="str">
        <f t="shared" si="48"/>
        <v>Winchester</v>
      </c>
      <c r="AH164" t="s">
        <v>1200</v>
      </c>
      <c r="AI164" s="9">
        <v>1</v>
      </c>
      <c r="AK164" s="97">
        <v>9</v>
      </c>
      <c r="AL164" s="99">
        <v>5</v>
      </c>
      <c r="AM164" s="99">
        <v>125</v>
      </c>
      <c r="AN164" s="103">
        <v>86440</v>
      </c>
      <c r="AO164" s="103">
        <f t="shared" si="49"/>
        <v>9005</v>
      </c>
      <c r="AP164" t="s">
        <v>202</v>
      </c>
      <c r="AQ164" s="107">
        <f t="shared" si="56"/>
        <v>986440</v>
      </c>
      <c r="AU164">
        <v>33.840000000000003</v>
      </c>
      <c r="AV164">
        <v>1.56</v>
      </c>
      <c r="AW164">
        <v>32.28</v>
      </c>
      <c r="AX164" s="2"/>
      <c r="AZ164" s="1">
        <v>1153</v>
      </c>
      <c r="BA164" s="1">
        <v>2008</v>
      </c>
    </row>
    <row r="165" spans="1:53" hidden="1" outlineLevel="1">
      <c r="A165" t="s">
        <v>1373</v>
      </c>
      <c r="B165" s="9" t="s">
        <v>212</v>
      </c>
      <c r="C165" s="1">
        <f t="shared" si="50"/>
        <v>8672</v>
      </c>
      <c r="D165" s="7">
        <f>IF(N165&gt;0, RANK(N165,(N165:P165,Q165:AE165)),0)</f>
        <v>1</v>
      </c>
      <c r="E165" s="7">
        <f>IF(O165&gt;0,RANK(O165,(N165:P165,Q165:AE165)),0)</f>
        <v>2</v>
      </c>
      <c r="F165" s="7">
        <f t="shared" si="51"/>
        <v>0</v>
      </c>
      <c r="G165" s="1">
        <f t="shared" si="38"/>
        <v>2744</v>
      </c>
      <c r="H165" s="2">
        <f t="shared" si="39"/>
        <v>0.31642066420664205</v>
      </c>
      <c r="I165" s="8"/>
      <c r="J165" s="2">
        <f t="shared" si="52"/>
        <v>0.64564114391143912</v>
      </c>
      <c r="K165" s="2">
        <f t="shared" si="53"/>
        <v>0.32922047970479706</v>
      </c>
      <c r="L165" s="2">
        <f t="shared" si="54"/>
        <v>0</v>
      </c>
      <c r="M165" s="2">
        <f t="shared" si="55"/>
        <v>2.5138376383763816E-2</v>
      </c>
      <c r="N165" s="59">
        <f t="shared" si="47"/>
        <v>5599</v>
      </c>
      <c r="O165" s="59">
        <v>2855</v>
      </c>
      <c r="P165" s="59"/>
      <c r="Q165" s="58">
        <v>46</v>
      </c>
      <c r="R165" s="59"/>
      <c r="S165" s="59"/>
      <c r="T165" s="59"/>
      <c r="U165" s="59"/>
      <c r="V165" s="58"/>
      <c r="W165" s="58"/>
      <c r="X165" s="59"/>
      <c r="Y165" s="58"/>
      <c r="Z165" s="59">
        <v>172</v>
      </c>
      <c r="AA165" s="59"/>
      <c r="AB165" s="59"/>
      <c r="AC165" s="59"/>
      <c r="AD165" s="58"/>
      <c r="AE165" s="58"/>
      <c r="AG165" t="str">
        <f t="shared" si="48"/>
        <v>Windham</v>
      </c>
      <c r="AH165" t="s">
        <v>1373</v>
      </c>
      <c r="AI165" s="9">
        <v>2</v>
      </c>
      <c r="AK165" s="97">
        <v>9</v>
      </c>
      <c r="AL165" s="99">
        <v>15</v>
      </c>
      <c r="AM165" s="99">
        <v>70</v>
      </c>
      <c r="AN165" s="103">
        <v>86790</v>
      </c>
      <c r="AO165" s="103">
        <f t="shared" si="49"/>
        <v>9015</v>
      </c>
      <c r="AP165" t="s">
        <v>202</v>
      </c>
      <c r="AQ165" s="107">
        <f t="shared" si="56"/>
        <v>986790</v>
      </c>
      <c r="AU165">
        <v>27.92</v>
      </c>
      <c r="AV165">
        <v>0.85</v>
      </c>
      <c r="AW165">
        <v>27.07</v>
      </c>
      <c r="AX165" s="2"/>
      <c r="AZ165" s="1">
        <v>1713</v>
      </c>
      <c r="BA165" s="1">
        <v>3886</v>
      </c>
    </row>
    <row r="166" spans="1:53" hidden="1" outlineLevel="1">
      <c r="A166" t="s">
        <v>747</v>
      </c>
      <c r="B166" s="9" t="s">
        <v>212</v>
      </c>
      <c r="C166" s="1">
        <f t="shared" si="50"/>
        <v>14173</v>
      </c>
      <c r="D166" s="7">
        <f>IF(N166&gt;0, RANK(N166,(N166:P166,Q166:AE166)),0)</f>
        <v>1</v>
      </c>
      <c r="E166" s="7">
        <f>IF(O166&gt;0,RANK(O166,(N166:P166,Q166:AE166)),0)</f>
        <v>2</v>
      </c>
      <c r="F166" s="7">
        <f t="shared" si="51"/>
        <v>0</v>
      </c>
      <c r="G166" s="1">
        <f t="shared" si="38"/>
        <v>4316</v>
      </c>
      <c r="H166" s="2">
        <f t="shared" si="39"/>
        <v>0.30452268397657517</v>
      </c>
      <c r="I166" s="8"/>
      <c r="J166" s="2">
        <f t="shared" si="52"/>
        <v>0.63726804487405631</v>
      </c>
      <c r="K166" s="2">
        <f t="shared" si="53"/>
        <v>0.33274536089748113</v>
      </c>
      <c r="L166" s="2">
        <f t="shared" si="54"/>
        <v>0</v>
      </c>
      <c r="M166" s="2">
        <f t="shared" si="55"/>
        <v>2.998659422846256E-2</v>
      </c>
      <c r="N166" s="59">
        <f t="shared" si="47"/>
        <v>9032</v>
      </c>
      <c r="O166" s="59">
        <v>4716</v>
      </c>
      <c r="P166" s="59"/>
      <c r="Q166" s="58">
        <v>115</v>
      </c>
      <c r="R166" s="59"/>
      <c r="S166" s="59"/>
      <c r="T166" s="59"/>
      <c r="U166" s="59"/>
      <c r="V166" s="58"/>
      <c r="W166" s="58"/>
      <c r="X166" s="59"/>
      <c r="Y166" s="58"/>
      <c r="Z166" s="59">
        <v>310</v>
      </c>
      <c r="AA166" s="59"/>
      <c r="AB166" s="59"/>
      <c r="AC166" s="59"/>
      <c r="AD166" s="58"/>
      <c r="AE166" s="58"/>
      <c r="AG166" t="str">
        <f t="shared" si="48"/>
        <v>Windsor</v>
      </c>
      <c r="AH166" t="s">
        <v>1979</v>
      </c>
      <c r="AI166" s="9">
        <v>1</v>
      </c>
      <c r="AK166" s="97">
        <v>9</v>
      </c>
      <c r="AL166" s="99">
        <v>3</v>
      </c>
      <c r="AM166" s="99">
        <v>150</v>
      </c>
      <c r="AN166" s="103">
        <v>87000</v>
      </c>
      <c r="AO166" s="103">
        <f t="shared" si="49"/>
        <v>9003</v>
      </c>
      <c r="AP166" t="s">
        <v>202</v>
      </c>
      <c r="AQ166" s="107">
        <f t="shared" si="56"/>
        <v>987000</v>
      </c>
      <c r="AU166">
        <v>31.05</v>
      </c>
      <c r="AV166">
        <v>1.43</v>
      </c>
      <c r="AW166">
        <v>29.63</v>
      </c>
      <c r="AX166" s="2"/>
      <c r="AZ166" s="1">
        <v>3220</v>
      </c>
      <c r="BA166" s="1">
        <v>5812</v>
      </c>
    </row>
    <row r="167" spans="1:53" hidden="1" outlineLevel="1">
      <c r="A167" t="s">
        <v>1064</v>
      </c>
      <c r="B167" s="9" t="s">
        <v>212</v>
      </c>
      <c r="C167" s="1">
        <f t="shared" si="50"/>
        <v>6255</v>
      </c>
      <c r="D167" s="7">
        <f>IF(N167&gt;0, RANK(N167,(N167:P167,Q167:AE167)),0)</f>
        <v>1</v>
      </c>
      <c r="E167" s="7">
        <f>IF(O167&gt;0,RANK(O167,(N167:P167,Q167:AE167)),0)</f>
        <v>2</v>
      </c>
      <c r="F167" s="7">
        <f t="shared" si="51"/>
        <v>0</v>
      </c>
      <c r="G167" s="1">
        <f t="shared" si="38"/>
        <v>1645</v>
      </c>
      <c r="H167" s="2">
        <f t="shared" si="39"/>
        <v>0.26298960831334933</v>
      </c>
      <c r="I167" s="8"/>
      <c r="J167" s="2">
        <f t="shared" si="52"/>
        <v>0.60831334932054359</v>
      </c>
      <c r="K167" s="2">
        <f t="shared" si="53"/>
        <v>0.34532374100719426</v>
      </c>
      <c r="L167" s="2">
        <f t="shared" si="54"/>
        <v>0</v>
      </c>
      <c r="M167" s="2">
        <f t="shared" si="55"/>
        <v>4.6362909672262143E-2</v>
      </c>
      <c r="N167" s="59">
        <f t="shared" si="47"/>
        <v>3805</v>
      </c>
      <c r="O167" s="59">
        <v>2160</v>
      </c>
      <c r="P167" s="59"/>
      <c r="Q167" s="58">
        <v>67</v>
      </c>
      <c r="R167" s="59"/>
      <c r="S167" s="59"/>
      <c r="T167" s="59"/>
      <c r="U167" s="59"/>
      <c r="V167" s="58"/>
      <c r="W167" s="58"/>
      <c r="X167" s="59"/>
      <c r="Y167" s="58"/>
      <c r="Z167" s="59">
        <v>223</v>
      </c>
      <c r="AA167" s="59"/>
      <c r="AB167" s="59"/>
      <c r="AC167" s="59"/>
      <c r="AD167" s="58"/>
      <c r="AE167" s="58"/>
      <c r="AG167" t="str">
        <f t="shared" si="48"/>
        <v>Windsor Locks</v>
      </c>
      <c r="AH167" t="s">
        <v>1979</v>
      </c>
      <c r="AI167" s="9">
        <v>1</v>
      </c>
      <c r="AK167" s="97">
        <v>9</v>
      </c>
      <c r="AL167" s="99">
        <v>3</v>
      </c>
      <c r="AM167" s="99">
        <v>155</v>
      </c>
      <c r="AN167" s="103">
        <v>87070</v>
      </c>
      <c r="AO167" s="103">
        <f t="shared" si="49"/>
        <v>9003</v>
      </c>
      <c r="AP167" t="s">
        <v>202</v>
      </c>
      <c r="AQ167" s="107">
        <f t="shared" si="56"/>
        <v>987070</v>
      </c>
      <c r="AU167">
        <v>9.36</v>
      </c>
      <c r="AV167">
        <v>0.33</v>
      </c>
      <c r="AW167">
        <v>9.0299999999999994</v>
      </c>
      <c r="AX167" s="2"/>
      <c r="AZ167" s="1">
        <v>1324</v>
      </c>
      <c r="BA167" s="1">
        <v>2481</v>
      </c>
    </row>
    <row r="168" spans="1:53" hidden="1" outlineLevel="1">
      <c r="A168" t="s">
        <v>1369</v>
      </c>
      <c r="B168" s="9" t="s">
        <v>212</v>
      </c>
      <c r="C168" s="1">
        <f t="shared" si="50"/>
        <v>7262</v>
      </c>
      <c r="D168" s="7">
        <f>IF(N168&gt;0, RANK(N168,(N168:P168,Q168:AE168)),0)</f>
        <v>1</v>
      </c>
      <c r="E168" s="7">
        <f>IF(O168&gt;0,RANK(O168,(N168:P168,Q168:AE168)),0)</f>
        <v>2</v>
      </c>
      <c r="F168" s="7">
        <f t="shared" si="51"/>
        <v>0</v>
      </c>
      <c r="G168" s="1">
        <f t="shared" si="38"/>
        <v>668</v>
      </c>
      <c r="H168" s="2">
        <f t="shared" si="39"/>
        <v>9.1985678876342611E-2</v>
      </c>
      <c r="I168" s="8"/>
      <c r="J168" s="2">
        <f t="shared" si="52"/>
        <v>0.52285871660699534</v>
      </c>
      <c r="K168" s="2">
        <f t="shared" si="53"/>
        <v>0.43087303773065272</v>
      </c>
      <c r="L168" s="2">
        <f t="shared" si="54"/>
        <v>0</v>
      </c>
      <c r="M168" s="2">
        <f t="shared" si="55"/>
        <v>4.6268245662351937E-2</v>
      </c>
      <c r="N168" s="59">
        <f t="shared" si="47"/>
        <v>3797</v>
      </c>
      <c r="O168" s="59">
        <v>3129</v>
      </c>
      <c r="P168" s="59"/>
      <c r="Q168" s="58">
        <v>66</v>
      </c>
      <c r="R168" s="59"/>
      <c r="S168" s="59"/>
      <c r="T168" s="59"/>
      <c r="U168" s="59"/>
      <c r="V168" s="58"/>
      <c r="W168" s="58"/>
      <c r="X168" s="59"/>
      <c r="Y168" s="58"/>
      <c r="Z168" s="59">
        <v>270</v>
      </c>
      <c r="AA168" s="59"/>
      <c r="AB168" s="59"/>
      <c r="AC168" s="59"/>
      <c r="AD168" s="58"/>
      <c r="AE168" s="58"/>
      <c r="AG168" t="str">
        <f t="shared" si="48"/>
        <v>Wolcott</v>
      </c>
      <c r="AH168" t="s">
        <v>726</v>
      </c>
      <c r="AI168" s="9">
        <v>5</v>
      </c>
      <c r="AK168" s="97">
        <v>9</v>
      </c>
      <c r="AL168" s="99">
        <v>9</v>
      </c>
      <c r="AM168" s="99">
        <v>130</v>
      </c>
      <c r="AN168" s="103">
        <v>87560</v>
      </c>
      <c r="AO168" s="103">
        <f t="shared" si="49"/>
        <v>9009</v>
      </c>
      <c r="AP168" t="s">
        <v>202</v>
      </c>
      <c r="AQ168" s="107">
        <f t="shared" si="56"/>
        <v>987560</v>
      </c>
      <c r="AU168">
        <v>21.11</v>
      </c>
      <c r="AV168">
        <v>0.68</v>
      </c>
      <c r="AW168">
        <v>20.43</v>
      </c>
      <c r="AX168" s="2"/>
      <c r="AZ168" s="1">
        <v>1446</v>
      </c>
      <c r="BA168" s="1">
        <v>2351</v>
      </c>
    </row>
    <row r="169" spans="1:53" hidden="1" outlineLevel="1">
      <c r="A169" t="s">
        <v>998</v>
      </c>
      <c r="B169" s="9" t="s">
        <v>212</v>
      </c>
      <c r="C169" s="1">
        <f t="shared" si="50"/>
        <v>4795</v>
      </c>
      <c r="D169" s="7">
        <f>IF(N169&gt;0, RANK(N169,(N169:P169,Q169:AE169)),0)</f>
        <v>1</v>
      </c>
      <c r="E169" s="7">
        <f>IF(O169&gt;0,RANK(O169,(N169:P169,Q169:AE169)),0)</f>
        <v>2</v>
      </c>
      <c r="F169" s="7">
        <f t="shared" si="51"/>
        <v>0</v>
      </c>
      <c r="G169" s="1">
        <f t="shared" si="38"/>
        <v>870</v>
      </c>
      <c r="H169" s="2">
        <f t="shared" si="39"/>
        <v>0.18143899895724713</v>
      </c>
      <c r="I169" s="8"/>
      <c r="J169" s="2">
        <f t="shared" si="52"/>
        <v>0.58269030239833164</v>
      </c>
      <c r="K169" s="2">
        <f t="shared" si="53"/>
        <v>0.40125130344108445</v>
      </c>
      <c r="L169" s="2">
        <f t="shared" si="54"/>
        <v>0</v>
      </c>
      <c r="M169" s="2">
        <f t="shared" si="55"/>
        <v>1.6058394160583911E-2</v>
      </c>
      <c r="N169" s="59">
        <f t="shared" si="47"/>
        <v>2794</v>
      </c>
      <c r="O169" s="59">
        <v>1924</v>
      </c>
      <c r="P169" s="59"/>
      <c r="Q169" s="58">
        <v>20</v>
      </c>
      <c r="R169" s="59"/>
      <c r="S169" s="59"/>
      <c r="T169" s="59"/>
      <c r="U169" s="59"/>
      <c r="V169" s="58"/>
      <c r="W169" s="58"/>
      <c r="X169" s="59"/>
      <c r="Y169" s="58"/>
      <c r="Z169" s="59">
        <v>57</v>
      </c>
      <c r="AA169" s="59"/>
      <c r="AB169" s="59"/>
      <c r="AC169" s="59"/>
      <c r="AD169" s="58"/>
      <c r="AE169" s="58"/>
      <c r="AG169" t="str">
        <f t="shared" si="48"/>
        <v>Woodbridge</v>
      </c>
      <c r="AH169" t="s">
        <v>726</v>
      </c>
      <c r="AI169" s="9">
        <v>3</v>
      </c>
      <c r="AK169" s="97">
        <v>9</v>
      </c>
      <c r="AL169" s="99">
        <v>9</v>
      </c>
      <c r="AM169" s="99">
        <v>135</v>
      </c>
      <c r="AN169" s="103">
        <v>87700</v>
      </c>
      <c r="AO169" s="103">
        <f t="shared" si="49"/>
        <v>9009</v>
      </c>
      <c r="AP169" t="s">
        <v>202</v>
      </c>
      <c r="AQ169" s="107">
        <f t="shared" si="56"/>
        <v>987700</v>
      </c>
      <c r="AU169">
        <v>19.23</v>
      </c>
      <c r="AV169">
        <v>0.39</v>
      </c>
      <c r="AW169">
        <v>18.829999999999998</v>
      </c>
      <c r="AX169" s="2"/>
      <c r="AZ169" s="1">
        <v>817</v>
      </c>
      <c r="BA169" s="1">
        <v>1977</v>
      </c>
    </row>
    <row r="170" spans="1:53" hidden="1" outlineLevel="1">
      <c r="A170" t="s">
        <v>101</v>
      </c>
      <c r="B170" s="9" t="s">
        <v>212</v>
      </c>
      <c r="C170" s="1">
        <f t="shared" si="50"/>
        <v>4614</v>
      </c>
      <c r="D170" s="7">
        <f>IF(N170&gt;0, RANK(N170,(N170:P170,Q170:AE170)),0)</f>
        <v>2</v>
      </c>
      <c r="E170" s="7">
        <f>IF(O170&gt;0,RANK(O170,(N170:P170,Q170:AE170)),0)</f>
        <v>1</v>
      </c>
      <c r="F170" s="7">
        <f t="shared" si="51"/>
        <v>0</v>
      </c>
      <c r="G170" s="1">
        <f t="shared" si="38"/>
        <v>227</v>
      </c>
      <c r="H170" s="2">
        <f t="shared" si="39"/>
        <v>4.9198092761161681E-2</v>
      </c>
      <c r="I170" s="8"/>
      <c r="J170" s="2">
        <f t="shared" si="52"/>
        <v>0.46185522323363676</v>
      </c>
      <c r="K170" s="2">
        <f t="shared" si="53"/>
        <v>0.51105331599479842</v>
      </c>
      <c r="L170" s="2">
        <f t="shared" si="54"/>
        <v>0</v>
      </c>
      <c r="M170" s="2">
        <f t="shared" si="55"/>
        <v>2.7091460771564768E-2</v>
      </c>
      <c r="N170" s="59">
        <f t="shared" si="47"/>
        <v>2131</v>
      </c>
      <c r="O170" s="59">
        <v>2358</v>
      </c>
      <c r="P170" s="59"/>
      <c r="Q170" s="58">
        <v>31</v>
      </c>
      <c r="R170" s="59"/>
      <c r="S170" s="59"/>
      <c r="T170" s="59"/>
      <c r="U170" s="59"/>
      <c r="V170" s="58"/>
      <c r="W170" s="58"/>
      <c r="X170" s="59"/>
      <c r="Y170" s="58"/>
      <c r="Z170" s="59">
        <v>94</v>
      </c>
      <c r="AA170" s="59"/>
      <c r="AB170" s="59"/>
      <c r="AC170" s="59"/>
      <c r="AD170" s="58"/>
      <c r="AE170" s="58"/>
      <c r="AG170" t="str">
        <f t="shared" si="48"/>
        <v>Woodbury</v>
      </c>
      <c r="AH170" t="s">
        <v>1200</v>
      </c>
      <c r="AI170" s="9">
        <v>5</v>
      </c>
      <c r="AK170" s="97">
        <v>9</v>
      </c>
      <c r="AL170" s="99">
        <v>5</v>
      </c>
      <c r="AM170" s="99">
        <v>130</v>
      </c>
      <c r="AN170" s="103">
        <v>87910</v>
      </c>
      <c r="AO170" s="103">
        <f t="shared" si="49"/>
        <v>9005</v>
      </c>
      <c r="AP170" t="s">
        <v>202</v>
      </c>
      <c r="AQ170" s="107">
        <f t="shared" si="56"/>
        <v>987910</v>
      </c>
      <c r="AU170">
        <v>36.729999999999997</v>
      </c>
      <c r="AV170">
        <v>0.27</v>
      </c>
      <c r="AW170">
        <v>36.47</v>
      </c>
      <c r="AX170" s="2"/>
      <c r="AZ170" s="1">
        <v>745</v>
      </c>
      <c r="BA170" s="1">
        <v>1386</v>
      </c>
    </row>
    <row r="171" spans="1:53" hidden="1" outlineLevel="1">
      <c r="A171" t="s">
        <v>365</v>
      </c>
      <c r="B171" s="9" t="s">
        <v>212</v>
      </c>
      <c r="C171" s="1">
        <f t="shared" si="50"/>
        <v>3330</v>
      </c>
      <c r="D171" s="7">
        <f>IF(N171&gt;0, RANK(N171,(N171:P171,Q171:AE171)),0)</f>
        <v>2</v>
      </c>
      <c r="E171" s="7">
        <f>IF(O171&gt;0,RANK(O171,(N171:P171,Q171:AE171)),0)</f>
        <v>1</v>
      </c>
      <c r="F171" s="7">
        <f t="shared" si="51"/>
        <v>0</v>
      </c>
      <c r="G171" s="1">
        <f t="shared" si="38"/>
        <v>105</v>
      </c>
      <c r="H171" s="2">
        <f t="shared" si="39"/>
        <v>3.1531531531531529E-2</v>
      </c>
      <c r="I171" s="8"/>
      <c r="J171" s="2">
        <f t="shared" si="52"/>
        <v>0.46876876876876877</v>
      </c>
      <c r="K171" s="2">
        <f t="shared" si="53"/>
        <v>0.50030030030030026</v>
      </c>
      <c r="L171" s="2">
        <f t="shared" si="54"/>
        <v>0</v>
      </c>
      <c r="M171" s="2">
        <f t="shared" si="55"/>
        <v>3.0930930930931022E-2</v>
      </c>
      <c r="N171" s="59">
        <f t="shared" si="47"/>
        <v>1561</v>
      </c>
      <c r="O171" s="59">
        <v>1666</v>
      </c>
      <c r="P171" s="59"/>
      <c r="Q171" s="58">
        <v>35</v>
      </c>
      <c r="R171" s="59"/>
      <c r="S171" s="59"/>
      <c r="T171" s="59"/>
      <c r="U171" s="59"/>
      <c r="V171" s="58"/>
      <c r="W171" s="58"/>
      <c r="X171" s="59"/>
      <c r="Y171" s="58"/>
      <c r="Z171" s="59">
        <v>68</v>
      </c>
      <c r="AA171" s="59"/>
      <c r="AB171" s="59"/>
      <c r="AC171" s="59"/>
      <c r="AD171" s="58"/>
      <c r="AE171" s="58"/>
      <c r="AG171" t="str">
        <f t="shared" si="48"/>
        <v>Woodstock</v>
      </c>
      <c r="AH171" t="s">
        <v>1373</v>
      </c>
      <c r="AI171" s="9">
        <v>2</v>
      </c>
      <c r="AK171" s="97">
        <v>9</v>
      </c>
      <c r="AL171" s="99">
        <v>15</v>
      </c>
      <c r="AM171" s="99">
        <v>75</v>
      </c>
      <c r="AN171" s="103">
        <v>88190</v>
      </c>
      <c r="AO171" s="103">
        <f t="shared" si="49"/>
        <v>9015</v>
      </c>
      <c r="AP171" t="s">
        <v>202</v>
      </c>
      <c r="AQ171" s="107">
        <f t="shared" si="56"/>
        <v>988190</v>
      </c>
      <c r="AU171">
        <v>61.83</v>
      </c>
      <c r="AV171">
        <v>1.3</v>
      </c>
      <c r="AW171">
        <v>60.54</v>
      </c>
      <c r="AX171" s="2"/>
      <c r="AZ171" s="1">
        <v>512</v>
      </c>
      <c r="BA171" s="1">
        <v>1049</v>
      </c>
    </row>
    <row r="172" spans="1:53" collapsed="1">
      <c r="A172" s="9" t="s">
        <v>628</v>
      </c>
      <c r="B172" s="9" t="s">
        <v>1894</v>
      </c>
      <c r="C172" s="1">
        <f t="shared" si="50"/>
        <v>1500709</v>
      </c>
      <c r="D172" s="7">
        <f>IF(N172&gt;0, RANK(N172,(N172:P172,Q172:AE172)),0)</f>
        <v>1</v>
      </c>
      <c r="E172" s="7">
        <f>IF(O172&gt;0,RANK(O172,(N172:P172,Q172:AE172)),0)</f>
        <v>2</v>
      </c>
      <c r="F172" s="7">
        <f t="shared" si="51"/>
        <v>0</v>
      </c>
      <c r="G172" s="1">
        <f t="shared" si="38"/>
        <v>310533</v>
      </c>
      <c r="H172" s="2">
        <f t="shared" si="39"/>
        <v>0.20692419383104918</v>
      </c>
      <c r="I172" s="8"/>
      <c r="J172" s="2">
        <f t="shared" si="52"/>
        <v>0.58810135742505709</v>
      </c>
      <c r="K172" s="2">
        <f t="shared" si="53"/>
        <v>0.38117716359400788</v>
      </c>
      <c r="L172" s="2">
        <f t="shared" si="54"/>
        <v>0</v>
      </c>
      <c r="M172" s="2">
        <f t="shared" si="55"/>
        <v>3.0721478980935024E-2</v>
      </c>
      <c r="N172" s="59">
        <f>SUM(N3:N171)</f>
        <v>882569</v>
      </c>
      <c r="O172" s="59">
        <f>SUM(O3:O171)</f>
        <v>572036</v>
      </c>
      <c r="P172" s="59"/>
      <c r="Q172" s="59">
        <f>SUM(Q3:Q171)</f>
        <v>10741</v>
      </c>
      <c r="R172" s="59"/>
      <c r="S172" s="59"/>
      <c r="T172" s="59"/>
      <c r="U172" s="59"/>
      <c r="V172" s="59"/>
      <c r="W172" s="59"/>
      <c r="X172" s="59"/>
      <c r="Y172" s="128">
        <v>48</v>
      </c>
      <c r="Z172" s="59">
        <f>SUM(Z3:Z171)</f>
        <v>35315</v>
      </c>
      <c r="AA172" s="59"/>
      <c r="AB172" s="59"/>
      <c r="AC172" s="59"/>
      <c r="AD172" s="58"/>
      <c r="AE172" s="58"/>
      <c r="AG172" t="str">
        <f t="shared" si="48"/>
        <v>Connecticut</v>
      </c>
      <c r="AK172" s="97">
        <v>9</v>
      </c>
      <c r="AO172" s="97">
        <v>9</v>
      </c>
      <c r="AP172" t="s">
        <v>2353</v>
      </c>
      <c r="AQ172" s="97">
        <v>9</v>
      </c>
      <c r="AU172">
        <v>5543.33</v>
      </c>
      <c r="AV172">
        <v>698.53</v>
      </c>
      <c r="AW172">
        <v>4844.8</v>
      </c>
      <c r="AZ172" s="59">
        <f>SUM(AZ3:AZ171)</f>
        <v>304907</v>
      </c>
      <c r="BA172" s="59">
        <f>SUM(BA3:BA171)</f>
        <v>577662</v>
      </c>
    </row>
    <row r="173" spans="1:53">
      <c r="A173" s="9"/>
      <c r="B173" s="9"/>
      <c r="C173" s="1"/>
      <c r="D173" s="7"/>
      <c r="E173" s="7"/>
      <c r="F173" s="7"/>
      <c r="G173" s="1"/>
      <c r="I173" s="8"/>
      <c r="J173" s="2"/>
      <c r="K173" s="2"/>
      <c r="L173" s="2"/>
      <c r="M173" s="2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</row>
    <row r="174" spans="1:53" hidden="1" outlineLevel="1">
      <c r="A174" t="s">
        <v>873</v>
      </c>
      <c r="B174" s="9" t="s">
        <v>1487</v>
      </c>
      <c r="C174" s="1">
        <f t="shared" ref="C174:C237" si="57">SUM(N174:AE174)</f>
        <v>427</v>
      </c>
      <c r="D174" s="7">
        <f>IF(N174&gt;0, RANK(N174,(N174:P174,Q174:AE174)),0)</f>
        <v>1</v>
      </c>
      <c r="E174" s="7">
        <f>IF(O174&gt;0,RANK(O174,(N174:P174,Q174:AE174)),0)</f>
        <v>2</v>
      </c>
      <c r="F174" s="7">
        <f t="shared" ref="F174:F237" si="58">IF(P174&gt;0,RANK(P174,(N174:AE174)),0)</f>
        <v>5</v>
      </c>
      <c r="G174" s="1">
        <f t="shared" ref="G174:G216" si="59">IF(C174&gt;0,MAX(N174:P174)-LARGE(N174:P174,2),0)</f>
        <v>54</v>
      </c>
      <c r="H174" s="2">
        <f t="shared" ref="H174:H216" si="60">IF(C174&gt;0,G174/C174,0)</f>
        <v>0.12646370023419204</v>
      </c>
      <c r="I174" s="8"/>
      <c r="J174" s="2">
        <f t="shared" ref="J174:J237" si="61">IF(C174=0,"-",N174/C174)</f>
        <v>0.53864168618266983</v>
      </c>
      <c r="K174" s="2">
        <f t="shared" ref="K174:K237" si="62">IF(C174=0,"-",O174/C174)</f>
        <v>0.41217798594847777</v>
      </c>
      <c r="L174" s="2">
        <f t="shared" ref="L174:L237" si="63">IF(C174=0,"-",P174/C174)</f>
        <v>7.0257611241217799E-3</v>
      </c>
      <c r="M174" s="2">
        <f t="shared" ref="M174:M237" si="64">IF(C174=0,"-",(1-J174-K174-L174))</f>
        <v>4.2154566744730622E-2</v>
      </c>
      <c r="N174" s="9">
        <v>230</v>
      </c>
      <c r="O174" s="9">
        <v>176</v>
      </c>
      <c r="P174" s="9">
        <v>3</v>
      </c>
      <c r="Q174" s="57">
        <v>10</v>
      </c>
      <c r="U174" s="9">
        <v>0</v>
      </c>
      <c r="V174" s="57"/>
      <c r="W174" s="57"/>
      <c r="X174" s="57"/>
      <c r="Z174" s="57"/>
      <c r="AA174" s="57">
        <v>8</v>
      </c>
      <c r="AB174" s="57"/>
      <c r="AC174" s="57"/>
      <c r="AG174" t="str">
        <f t="shared" ref="AG174:AG212" si="65">A174</f>
        <v>Acworth</v>
      </c>
      <c r="AH174" t="s">
        <v>1519</v>
      </c>
      <c r="AI174">
        <v>2</v>
      </c>
      <c r="AK174" s="97">
        <v>33</v>
      </c>
      <c r="AL174" s="99">
        <v>19</v>
      </c>
      <c r="AM174" s="99">
        <v>5</v>
      </c>
      <c r="AN174" s="103">
        <v>260</v>
      </c>
      <c r="AO174" s="103">
        <f t="shared" ref="AO174:AO219" si="66">AK174*1000+AL174</f>
        <v>33019</v>
      </c>
      <c r="AP174" t="s">
        <v>202</v>
      </c>
      <c r="AQ174">
        <f t="shared" ref="AQ174:AQ237" si="67">AK174*100000+AN174</f>
        <v>3300260</v>
      </c>
      <c r="AU174">
        <v>39.130000000000003</v>
      </c>
      <c r="AV174">
        <v>0.24</v>
      </c>
      <c r="AW174">
        <v>38.89</v>
      </c>
    </row>
    <row r="175" spans="1:53" hidden="1" outlineLevel="1">
      <c r="A175" t="s">
        <v>1686</v>
      </c>
      <c r="B175" s="9" t="s">
        <v>1487</v>
      </c>
      <c r="C175" s="1">
        <f t="shared" si="57"/>
        <v>278</v>
      </c>
      <c r="D175" s="7">
        <f>IF(N175&gt;0, RANK(N175,(N175:P175,Q175:AE175)),0)</f>
        <v>2</v>
      </c>
      <c r="E175" s="7">
        <f>IF(O175&gt;0,RANK(O175,(N175:P175,Q175:AE175)),0)</f>
        <v>1</v>
      </c>
      <c r="F175" s="7">
        <f t="shared" si="58"/>
        <v>4</v>
      </c>
      <c r="G175" s="1">
        <f t="shared" si="59"/>
        <v>32</v>
      </c>
      <c r="H175" s="2">
        <f t="shared" si="60"/>
        <v>0.11510791366906475</v>
      </c>
      <c r="I175" s="8"/>
      <c r="J175" s="2">
        <f t="shared" si="61"/>
        <v>0.39928057553956836</v>
      </c>
      <c r="K175" s="2">
        <f t="shared" si="62"/>
        <v>0.51438848920863312</v>
      </c>
      <c r="L175" s="2">
        <f t="shared" si="63"/>
        <v>3.237410071942446E-2</v>
      </c>
      <c r="M175" s="2">
        <f t="shared" si="64"/>
        <v>5.3956834532374119E-2</v>
      </c>
      <c r="N175" s="9">
        <v>111</v>
      </c>
      <c r="O175" s="9">
        <v>143</v>
      </c>
      <c r="P175" s="9">
        <v>9</v>
      </c>
      <c r="Q175" s="57">
        <v>14</v>
      </c>
      <c r="U175" s="9">
        <v>0</v>
      </c>
      <c r="V175" s="57"/>
      <c r="W175" s="57"/>
      <c r="X175" s="57"/>
      <c r="Z175" s="57"/>
      <c r="AA175" s="57">
        <v>1</v>
      </c>
      <c r="AB175" s="57"/>
      <c r="AC175" s="57"/>
      <c r="AG175" t="str">
        <f t="shared" si="65"/>
        <v>Albany</v>
      </c>
      <c r="AH175" t="s">
        <v>1575</v>
      </c>
      <c r="AI175">
        <v>1</v>
      </c>
      <c r="AK175" s="97">
        <v>33</v>
      </c>
      <c r="AL175" s="99">
        <v>3</v>
      </c>
      <c r="AM175" s="99">
        <v>5</v>
      </c>
      <c r="AN175" s="103">
        <v>420</v>
      </c>
      <c r="AO175" s="103">
        <f t="shared" si="66"/>
        <v>33003</v>
      </c>
      <c r="AP175" t="s">
        <v>202</v>
      </c>
      <c r="AQ175">
        <f t="shared" si="67"/>
        <v>3300420</v>
      </c>
      <c r="AU175">
        <v>75.069999999999993</v>
      </c>
      <c r="AV175">
        <v>0.33</v>
      </c>
      <c r="AW175">
        <v>74.739999999999995</v>
      </c>
    </row>
    <row r="176" spans="1:53" hidden="1" outlineLevel="1">
      <c r="A176" t="s">
        <v>1019</v>
      </c>
      <c r="B176" s="9" t="s">
        <v>1487</v>
      </c>
      <c r="C176" s="1">
        <f t="shared" si="57"/>
        <v>497</v>
      </c>
      <c r="D176" s="7">
        <f>IF(N176&gt;0, RANK(N176,(N176:P176,Q176:AE176)),0)</f>
        <v>2</v>
      </c>
      <c r="E176" s="7">
        <f>IF(O176&gt;0,RANK(O176,(N176:P176,Q176:AE176)),0)</f>
        <v>1</v>
      </c>
      <c r="F176" s="7">
        <f t="shared" si="58"/>
        <v>4</v>
      </c>
      <c r="G176" s="1">
        <f t="shared" si="59"/>
        <v>76</v>
      </c>
      <c r="H176" s="2">
        <f t="shared" si="60"/>
        <v>0.15291750503018109</v>
      </c>
      <c r="I176" s="8"/>
      <c r="J176" s="2">
        <f t="shared" si="61"/>
        <v>0.38832997987927564</v>
      </c>
      <c r="K176" s="2">
        <f t="shared" si="62"/>
        <v>0.54124748490945673</v>
      </c>
      <c r="L176" s="2">
        <f t="shared" si="63"/>
        <v>1.4084507042253521E-2</v>
      </c>
      <c r="M176" s="2">
        <f t="shared" si="64"/>
        <v>5.63380281690141E-2</v>
      </c>
      <c r="N176" s="9">
        <v>193</v>
      </c>
      <c r="O176" s="9">
        <v>269</v>
      </c>
      <c r="P176" s="9">
        <v>7</v>
      </c>
      <c r="Q176" s="57">
        <v>23</v>
      </c>
      <c r="U176" s="9">
        <v>0</v>
      </c>
      <c r="V176" s="57"/>
      <c r="W176" s="57"/>
      <c r="X176" s="57"/>
      <c r="Z176" s="57"/>
      <c r="AA176" s="57">
        <v>5</v>
      </c>
      <c r="AB176" s="57"/>
      <c r="AC176" s="57"/>
      <c r="AG176" t="str">
        <f t="shared" si="65"/>
        <v>Alexandria</v>
      </c>
      <c r="AH176" t="s">
        <v>1957</v>
      </c>
      <c r="AI176">
        <v>2</v>
      </c>
      <c r="AK176" s="97">
        <v>33</v>
      </c>
      <c r="AL176" s="99">
        <v>9</v>
      </c>
      <c r="AM176" s="99">
        <v>5</v>
      </c>
      <c r="AN176" s="103">
        <v>580</v>
      </c>
      <c r="AO176" s="103">
        <f t="shared" si="66"/>
        <v>33009</v>
      </c>
      <c r="AP176" t="s">
        <v>202</v>
      </c>
      <c r="AQ176">
        <f t="shared" si="67"/>
        <v>3300580</v>
      </c>
      <c r="AU176">
        <v>43.09</v>
      </c>
      <c r="AV176">
        <v>0.1</v>
      </c>
      <c r="AW176">
        <v>43</v>
      </c>
    </row>
    <row r="177" spans="1:49" hidden="1" outlineLevel="1">
      <c r="A177" t="s">
        <v>1663</v>
      </c>
      <c r="B177" s="9" t="s">
        <v>1487</v>
      </c>
      <c r="C177" s="1">
        <f t="shared" si="57"/>
        <v>1942</v>
      </c>
      <c r="D177" s="7">
        <f>IF(N177&gt;0, RANK(N177,(N177:P177,Q177:AE177)),0)</f>
        <v>1</v>
      </c>
      <c r="E177" s="7">
        <f>IF(O177&gt;0,RANK(O177,(N177:P177,Q177:AE177)),0)</f>
        <v>2</v>
      </c>
      <c r="F177" s="7">
        <f t="shared" si="58"/>
        <v>4</v>
      </c>
      <c r="G177" s="1">
        <f t="shared" si="59"/>
        <v>159</v>
      </c>
      <c r="H177" s="2">
        <f t="shared" si="60"/>
        <v>8.1874356333676623E-2</v>
      </c>
      <c r="I177" s="8"/>
      <c r="J177" s="2">
        <f t="shared" si="61"/>
        <v>0.50514933058702371</v>
      </c>
      <c r="K177" s="2">
        <f t="shared" si="62"/>
        <v>0.42327497425334709</v>
      </c>
      <c r="L177" s="2">
        <f t="shared" si="63"/>
        <v>2.0597322348094749E-2</v>
      </c>
      <c r="M177" s="2">
        <f t="shared" si="64"/>
        <v>5.0978372811534445E-2</v>
      </c>
      <c r="N177" s="9">
        <v>981</v>
      </c>
      <c r="O177" s="9">
        <v>822</v>
      </c>
      <c r="P177" s="9">
        <v>40</v>
      </c>
      <c r="Q177" s="57">
        <v>66</v>
      </c>
      <c r="U177" s="9">
        <v>2</v>
      </c>
      <c r="V177" s="57"/>
      <c r="W177" s="57"/>
      <c r="X177" s="57"/>
      <c r="Z177" s="57"/>
      <c r="AA177" s="57">
        <v>31</v>
      </c>
      <c r="AB177" s="57"/>
      <c r="AC177" s="57"/>
      <c r="AG177" t="str">
        <f t="shared" si="65"/>
        <v>Allenstown</v>
      </c>
      <c r="AH177" t="s">
        <v>1605</v>
      </c>
      <c r="AI177">
        <v>2</v>
      </c>
      <c r="AK177" s="97">
        <v>33</v>
      </c>
      <c r="AL177" s="99">
        <v>13</v>
      </c>
      <c r="AM177" s="99">
        <v>5</v>
      </c>
      <c r="AN177" s="103">
        <v>660</v>
      </c>
      <c r="AO177" s="103">
        <f t="shared" si="66"/>
        <v>33013</v>
      </c>
      <c r="AP177" t="s">
        <v>202</v>
      </c>
      <c r="AQ177">
        <f t="shared" si="67"/>
        <v>3300660</v>
      </c>
      <c r="AU177">
        <v>20.63</v>
      </c>
      <c r="AV177">
        <v>0.11</v>
      </c>
      <c r="AW177">
        <v>20.53</v>
      </c>
    </row>
    <row r="178" spans="1:49" hidden="1" outlineLevel="1">
      <c r="A178" t="s">
        <v>1053</v>
      </c>
      <c r="B178" s="9" t="s">
        <v>1487</v>
      </c>
      <c r="C178" s="1">
        <f t="shared" si="57"/>
        <v>793</v>
      </c>
      <c r="D178" s="7">
        <f>IF(N178&gt;0, RANK(N178,(N178:P178,Q178:AE178)),0)</f>
        <v>1</v>
      </c>
      <c r="E178" s="7">
        <f>IF(O178&gt;0,RANK(O178,(N178:P178,Q178:AE178)),0)</f>
        <v>2</v>
      </c>
      <c r="F178" s="7">
        <f t="shared" si="58"/>
        <v>4</v>
      </c>
      <c r="G178" s="1">
        <f t="shared" si="59"/>
        <v>181</v>
      </c>
      <c r="H178" s="2">
        <f t="shared" si="60"/>
        <v>0.22824716267339218</v>
      </c>
      <c r="I178" s="8"/>
      <c r="J178" s="2">
        <f t="shared" si="61"/>
        <v>0.58638083228247162</v>
      </c>
      <c r="K178" s="2">
        <f t="shared" si="62"/>
        <v>0.35813366960907944</v>
      </c>
      <c r="L178" s="2">
        <f t="shared" si="63"/>
        <v>1.0088272383354351E-2</v>
      </c>
      <c r="M178" s="2">
        <f t="shared" si="64"/>
        <v>4.5397225725094588E-2</v>
      </c>
      <c r="N178" s="9">
        <v>465</v>
      </c>
      <c r="O178" s="9">
        <v>284</v>
      </c>
      <c r="P178" s="9">
        <v>8</v>
      </c>
      <c r="Q178" s="57">
        <v>30</v>
      </c>
      <c r="U178" s="9">
        <v>0</v>
      </c>
      <c r="V178" s="57"/>
      <c r="W178" s="57"/>
      <c r="X178" s="57"/>
      <c r="Z178" s="57"/>
      <c r="AA178" s="57">
        <v>6</v>
      </c>
      <c r="AB178" s="57"/>
      <c r="AC178" s="57"/>
      <c r="AG178" t="str">
        <f t="shared" si="65"/>
        <v>Alstead</v>
      </c>
      <c r="AH178" t="s">
        <v>499</v>
      </c>
      <c r="AI178">
        <v>2</v>
      </c>
      <c r="AK178" s="97">
        <v>33</v>
      </c>
      <c r="AL178" s="99">
        <v>5</v>
      </c>
      <c r="AM178" s="99">
        <v>5</v>
      </c>
      <c r="AN178" s="103">
        <v>820</v>
      </c>
      <c r="AO178" s="103">
        <f t="shared" si="66"/>
        <v>33005</v>
      </c>
      <c r="AP178" t="s">
        <v>202</v>
      </c>
      <c r="AQ178">
        <f t="shared" si="67"/>
        <v>3300820</v>
      </c>
      <c r="AU178">
        <v>39.369999999999997</v>
      </c>
      <c r="AV178">
        <v>0.47</v>
      </c>
      <c r="AW178">
        <v>38.9</v>
      </c>
    </row>
    <row r="179" spans="1:49" hidden="1" outlineLevel="1">
      <c r="A179" t="s">
        <v>1447</v>
      </c>
      <c r="B179" s="9" t="s">
        <v>1487</v>
      </c>
      <c r="C179" s="1">
        <f t="shared" si="57"/>
        <v>2062</v>
      </c>
      <c r="D179" s="7">
        <f>IF(N179&gt;0, RANK(N179,(N179:P179,Q179:AE179)),0)</f>
        <v>2</v>
      </c>
      <c r="E179" s="7">
        <f>IF(O179&gt;0,RANK(O179,(N179:P179,Q179:AE179)),0)</f>
        <v>1</v>
      </c>
      <c r="F179" s="7">
        <f t="shared" si="58"/>
        <v>4</v>
      </c>
      <c r="G179" s="1">
        <f t="shared" si="59"/>
        <v>583</v>
      </c>
      <c r="H179" s="2">
        <f t="shared" si="60"/>
        <v>0.28273520853540252</v>
      </c>
      <c r="I179" s="8"/>
      <c r="J179" s="2">
        <f t="shared" si="61"/>
        <v>0.31765276430649853</v>
      </c>
      <c r="K179" s="2">
        <f t="shared" si="62"/>
        <v>0.60038797284190104</v>
      </c>
      <c r="L179" s="2">
        <f t="shared" si="63"/>
        <v>2.5703200775945685E-2</v>
      </c>
      <c r="M179" s="2">
        <f t="shared" si="64"/>
        <v>5.6256062075654693E-2</v>
      </c>
      <c r="N179" s="9">
        <v>655</v>
      </c>
      <c r="O179" s="9">
        <v>1238</v>
      </c>
      <c r="P179" s="9">
        <v>53</v>
      </c>
      <c r="Q179" s="57">
        <v>97</v>
      </c>
      <c r="U179" s="9">
        <v>2</v>
      </c>
      <c r="V179" s="57"/>
      <c r="W179" s="57"/>
      <c r="X179" s="57"/>
      <c r="Z179" s="57"/>
      <c r="AA179" s="57">
        <v>17</v>
      </c>
      <c r="AB179" s="57"/>
      <c r="AC179" s="57"/>
      <c r="AG179" t="str">
        <f t="shared" si="65"/>
        <v>Alton</v>
      </c>
      <c r="AH179" t="s">
        <v>1210</v>
      </c>
      <c r="AI179">
        <v>1</v>
      </c>
      <c r="AK179" s="97">
        <v>33</v>
      </c>
      <c r="AL179" s="99">
        <v>1</v>
      </c>
      <c r="AM179" s="99">
        <v>5</v>
      </c>
      <c r="AN179" s="103">
        <v>1060</v>
      </c>
      <c r="AO179" s="103">
        <f t="shared" si="66"/>
        <v>33001</v>
      </c>
      <c r="AP179" t="s">
        <v>202</v>
      </c>
      <c r="AQ179">
        <f t="shared" si="67"/>
        <v>3301060</v>
      </c>
      <c r="AU179">
        <v>82.19</v>
      </c>
      <c r="AV179">
        <v>19.05</v>
      </c>
      <c r="AW179">
        <v>63.13</v>
      </c>
    </row>
    <row r="180" spans="1:49" hidden="1" outlineLevel="1">
      <c r="A180" t="s">
        <v>636</v>
      </c>
      <c r="B180" s="9" t="s">
        <v>1487</v>
      </c>
      <c r="C180" s="1">
        <f t="shared" si="57"/>
        <v>5126</v>
      </c>
      <c r="D180" s="7">
        <f>IF(N180&gt;0, RANK(N180,(N180:P180,Q180:AE180)),0)</f>
        <v>2</v>
      </c>
      <c r="E180" s="7">
        <f>IF(O180&gt;0,RANK(O180,(N180:P180,Q180:AE180)),0)</f>
        <v>1</v>
      </c>
      <c r="F180" s="7">
        <f t="shared" si="58"/>
        <v>4</v>
      </c>
      <c r="G180" s="1">
        <f t="shared" si="59"/>
        <v>782</v>
      </c>
      <c r="H180" s="2">
        <f t="shared" si="60"/>
        <v>0.15255559890753023</v>
      </c>
      <c r="I180" s="8"/>
      <c r="J180" s="2">
        <f t="shared" si="61"/>
        <v>0.39933671478735855</v>
      </c>
      <c r="K180" s="2">
        <f t="shared" si="62"/>
        <v>0.55189231369488878</v>
      </c>
      <c r="L180" s="2">
        <f t="shared" si="63"/>
        <v>8.5836909871244635E-3</v>
      </c>
      <c r="M180" s="2">
        <f t="shared" si="64"/>
        <v>4.0187280530628207E-2</v>
      </c>
      <c r="N180" s="9">
        <v>2047</v>
      </c>
      <c r="O180" s="9">
        <v>2829</v>
      </c>
      <c r="P180" s="9">
        <v>44</v>
      </c>
      <c r="Q180" s="57">
        <v>163</v>
      </c>
      <c r="U180" s="9">
        <v>5</v>
      </c>
      <c r="V180" s="57"/>
      <c r="W180" s="57"/>
      <c r="X180" s="57"/>
      <c r="Z180" s="57"/>
      <c r="AA180" s="57">
        <v>38</v>
      </c>
      <c r="AB180" s="57"/>
      <c r="AC180" s="57"/>
      <c r="AG180" t="str">
        <f t="shared" si="65"/>
        <v>Amherst</v>
      </c>
      <c r="AH180" t="s">
        <v>269</v>
      </c>
      <c r="AI180">
        <v>2</v>
      </c>
      <c r="AK180" s="97">
        <v>33</v>
      </c>
      <c r="AL180" s="99">
        <v>11</v>
      </c>
      <c r="AM180" s="99">
        <v>5</v>
      </c>
      <c r="AN180" s="103">
        <v>1300</v>
      </c>
      <c r="AO180" s="103">
        <f t="shared" si="66"/>
        <v>33011</v>
      </c>
      <c r="AP180" t="s">
        <v>202</v>
      </c>
      <c r="AQ180">
        <f t="shared" si="67"/>
        <v>3301300</v>
      </c>
      <c r="AU180">
        <v>34.81</v>
      </c>
      <c r="AV180">
        <v>0.52</v>
      </c>
      <c r="AW180">
        <v>34.29</v>
      </c>
    </row>
    <row r="181" spans="1:49" hidden="1" outlineLevel="1">
      <c r="A181" t="s">
        <v>99</v>
      </c>
      <c r="B181" s="9" t="s">
        <v>1487</v>
      </c>
      <c r="C181" s="1">
        <f t="shared" si="57"/>
        <v>1014</v>
      </c>
      <c r="D181" s="7">
        <f>IF(N181&gt;0, RANK(N181,(N181:P181,Q181:AE181)),0)</f>
        <v>1</v>
      </c>
      <c r="E181" s="7">
        <f>IF(O181&gt;0,RANK(O181,(N181:P181,Q181:AE181)),0)</f>
        <v>2</v>
      </c>
      <c r="F181" s="7">
        <f t="shared" si="58"/>
        <v>4</v>
      </c>
      <c r="G181" s="1">
        <f t="shared" si="59"/>
        <v>117</v>
      </c>
      <c r="H181" s="2">
        <f t="shared" si="60"/>
        <v>0.11538461538461539</v>
      </c>
      <c r="I181" s="8"/>
      <c r="J181" s="2">
        <f t="shared" si="61"/>
        <v>0.5167652859960552</v>
      </c>
      <c r="K181" s="2">
        <f t="shared" si="62"/>
        <v>0.40138067061143984</v>
      </c>
      <c r="L181" s="2">
        <f t="shared" si="63"/>
        <v>1.9723865877712032E-2</v>
      </c>
      <c r="M181" s="2">
        <f t="shared" si="64"/>
        <v>6.2130177514792925E-2</v>
      </c>
      <c r="N181" s="9">
        <v>524</v>
      </c>
      <c r="O181" s="9">
        <v>407</v>
      </c>
      <c r="P181" s="9">
        <v>20</v>
      </c>
      <c r="Q181" s="57">
        <v>47</v>
      </c>
      <c r="U181" s="9">
        <v>4</v>
      </c>
      <c r="V181" s="57"/>
      <c r="W181" s="57"/>
      <c r="X181" s="57"/>
      <c r="Z181" s="57"/>
      <c r="AA181" s="57">
        <v>12</v>
      </c>
      <c r="AB181" s="57"/>
      <c r="AC181" s="57"/>
      <c r="AG181" t="str">
        <f t="shared" si="65"/>
        <v>Andover</v>
      </c>
      <c r="AH181" t="s">
        <v>1605</v>
      </c>
      <c r="AI181">
        <v>2</v>
      </c>
      <c r="AK181" s="97">
        <v>33</v>
      </c>
      <c r="AL181" s="99">
        <v>13</v>
      </c>
      <c r="AM181" s="99">
        <v>10</v>
      </c>
      <c r="AN181" s="103">
        <v>1460</v>
      </c>
      <c r="AO181" s="103">
        <f t="shared" si="66"/>
        <v>33013</v>
      </c>
      <c r="AP181" t="s">
        <v>202</v>
      </c>
      <c r="AQ181">
        <f t="shared" si="67"/>
        <v>3301460</v>
      </c>
      <c r="AU181">
        <v>41.33</v>
      </c>
      <c r="AV181">
        <v>0.87</v>
      </c>
      <c r="AW181">
        <v>40.46</v>
      </c>
    </row>
    <row r="182" spans="1:49" hidden="1" outlineLevel="1">
      <c r="A182" t="s">
        <v>1565</v>
      </c>
      <c r="B182" s="9" t="s">
        <v>1487</v>
      </c>
      <c r="C182" s="1">
        <f t="shared" si="57"/>
        <v>1043</v>
      </c>
      <c r="D182" s="7">
        <f>IF(N182&gt;0, RANK(N182,(N182:P182,Q182:AE182)),0)</f>
        <v>2</v>
      </c>
      <c r="E182" s="7">
        <f>IF(O182&gt;0,RANK(O182,(N182:P182,Q182:AE182)),0)</f>
        <v>1</v>
      </c>
      <c r="F182" s="7">
        <f t="shared" si="58"/>
        <v>4</v>
      </c>
      <c r="G182" s="1">
        <f t="shared" si="59"/>
        <v>17</v>
      </c>
      <c r="H182" s="2">
        <f t="shared" si="60"/>
        <v>1.6299137104506232E-2</v>
      </c>
      <c r="I182" s="8"/>
      <c r="J182" s="2">
        <f t="shared" si="61"/>
        <v>0.46404602109300097</v>
      </c>
      <c r="K182" s="2">
        <f t="shared" si="62"/>
        <v>0.48034515819750717</v>
      </c>
      <c r="L182" s="2">
        <f t="shared" si="63"/>
        <v>1.3422818791946308E-2</v>
      </c>
      <c r="M182" s="2">
        <f t="shared" si="64"/>
        <v>4.2186001917545547E-2</v>
      </c>
      <c r="N182" s="9">
        <v>484</v>
      </c>
      <c r="O182" s="9">
        <v>501</v>
      </c>
      <c r="P182" s="9">
        <v>14</v>
      </c>
      <c r="Q182" s="57">
        <v>37</v>
      </c>
      <c r="U182" s="9">
        <v>3</v>
      </c>
      <c r="V182" s="57"/>
      <c r="W182" s="57"/>
      <c r="X182" s="57"/>
      <c r="Z182" s="57"/>
      <c r="AA182" s="57">
        <v>4</v>
      </c>
      <c r="AB182" s="57"/>
      <c r="AC182" s="57"/>
      <c r="AG182" t="str">
        <f t="shared" si="65"/>
        <v>Antrim</v>
      </c>
      <c r="AH182" t="s">
        <v>269</v>
      </c>
      <c r="AI182">
        <v>2</v>
      </c>
      <c r="AK182" s="97">
        <v>33</v>
      </c>
      <c r="AL182" s="99">
        <v>11</v>
      </c>
      <c r="AM182" s="99">
        <v>10</v>
      </c>
      <c r="AN182" s="103">
        <v>1700</v>
      </c>
      <c r="AO182" s="103">
        <f t="shared" si="66"/>
        <v>33011</v>
      </c>
      <c r="AP182" t="s">
        <v>202</v>
      </c>
      <c r="AQ182">
        <f t="shared" si="67"/>
        <v>3301700</v>
      </c>
      <c r="AU182">
        <v>36.5</v>
      </c>
      <c r="AV182">
        <v>0.83</v>
      </c>
      <c r="AW182">
        <v>35.67</v>
      </c>
    </row>
    <row r="183" spans="1:49" hidden="1" outlineLevel="1">
      <c r="A183" t="s">
        <v>2164</v>
      </c>
      <c r="B183" s="9" t="s">
        <v>1487</v>
      </c>
      <c r="C183" s="1">
        <f t="shared" si="57"/>
        <v>864</v>
      </c>
      <c r="D183" s="7">
        <f>IF(N183&gt;0, RANK(N183,(N183:P183,Q183:AE183)),0)</f>
        <v>2</v>
      </c>
      <c r="E183" s="7">
        <f>IF(O183&gt;0,RANK(O183,(N183:P183,Q183:AE183)),0)</f>
        <v>1</v>
      </c>
      <c r="F183" s="7">
        <f t="shared" si="58"/>
        <v>4</v>
      </c>
      <c r="G183" s="1">
        <f t="shared" si="59"/>
        <v>46</v>
      </c>
      <c r="H183" s="2">
        <f t="shared" si="60"/>
        <v>5.3240740740740741E-2</v>
      </c>
      <c r="I183" s="8"/>
      <c r="J183" s="2">
        <f t="shared" si="61"/>
        <v>0.4375</v>
      </c>
      <c r="K183" s="2">
        <f t="shared" si="62"/>
        <v>0.49074074074074076</v>
      </c>
      <c r="L183" s="2">
        <f t="shared" si="63"/>
        <v>2.0833333333333332E-2</v>
      </c>
      <c r="M183" s="2">
        <f t="shared" si="64"/>
        <v>5.0925925925925916E-2</v>
      </c>
      <c r="N183" s="9">
        <v>378</v>
      </c>
      <c r="O183" s="9">
        <v>424</v>
      </c>
      <c r="P183" s="9">
        <v>18</v>
      </c>
      <c r="Q183" s="57">
        <v>32</v>
      </c>
      <c r="U183" s="9">
        <v>7</v>
      </c>
      <c r="V183" s="57"/>
      <c r="W183" s="57"/>
      <c r="X183" s="57"/>
      <c r="Z183" s="57"/>
      <c r="AA183" s="57">
        <v>5</v>
      </c>
      <c r="AB183" s="57"/>
      <c r="AC183" s="57"/>
      <c r="AG183" t="str">
        <f t="shared" si="65"/>
        <v>Ashland</v>
      </c>
      <c r="AH183" t="s">
        <v>1957</v>
      </c>
      <c r="AI183">
        <v>2</v>
      </c>
      <c r="AK183" s="97">
        <v>33</v>
      </c>
      <c r="AL183" s="99">
        <v>9</v>
      </c>
      <c r="AM183" s="99">
        <v>10</v>
      </c>
      <c r="AN183" s="103">
        <v>2020</v>
      </c>
      <c r="AO183" s="103">
        <f t="shared" si="66"/>
        <v>33009</v>
      </c>
      <c r="AP183" t="s">
        <v>202</v>
      </c>
      <c r="AQ183">
        <f t="shared" si="67"/>
        <v>3302020</v>
      </c>
      <c r="AU183">
        <v>11.71</v>
      </c>
      <c r="AV183">
        <v>0.45</v>
      </c>
      <c r="AW183">
        <v>11.25</v>
      </c>
    </row>
    <row r="184" spans="1:49" hidden="1" outlineLevel="1">
      <c r="A184" t="s">
        <v>1998</v>
      </c>
      <c r="B184" s="9" t="s">
        <v>1487</v>
      </c>
      <c r="C184" s="1">
        <f t="shared" si="57"/>
        <v>2965</v>
      </c>
      <c r="D184" s="7">
        <f>IF(N184&gt;0, RANK(N184,(N184:P184,Q184:AE184)),0)</f>
        <v>2</v>
      </c>
      <c r="E184" s="7">
        <f>IF(O184&gt;0,RANK(O184,(N184:P184,Q184:AE184)),0)</f>
        <v>1</v>
      </c>
      <c r="F184" s="7">
        <f t="shared" si="58"/>
        <v>5</v>
      </c>
      <c r="G184" s="1">
        <f t="shared" si="59"/>
        <v>744</v>
      </c>
      <c r="H184" s="2">
        <f t="shared" si="60"/>
        <v>0.25092748735244519</v>
      </c>
      <c r="I184" s="8"/>
      <c r="J184" s="2">
        <f t="shared" si="61"/>
        <v>0.34401349072512649</v>
      </c>
      <c r="K184" s="2">
        <f t="shared" si="62"/>
        <v>0.59494097807757162</v>
      </c>
      <c r="L184" s="2">
        <f t="shared" si="63"/>
        <v>6.4080944350758855E-3</v>
      </c>
      <c r="M184" s="2">
        <f t="shared" si="64"/>
        <v>5.4637436762226051E-2</v>
      </c>
      <c r="N184" s="9">
        <v>1020</v>
      </c>
      <c r="O184" s="9">
        <v>1764</v>
      </c>
      <c r="P184" s="9">
        <v>19</v>
      </c>
      <c r="Q184" s="57">
        <v>126</v>
      </c>
      <c r="U184" s="9">
        <v>6</v>
      </c>
      <c r="V184" s="57"/>
      <c r="W184" s="57"/>
      <c r="X184" s="57"/>
      <c r="Z184" s="57"/>
      <c r="AA184" s="57">
        <v>30</v>
      </c>
      <c r="AB184" s="57"/>
      <c r="AC184" s="57"/>
      <c r="AG184" t="str">
        <f t="shared" si="65"/>
        <v>Atkinson</v>
      </c>
      <c r="AH184" t="s">
        <v>1083</v>
      </c>
      <c r="AI184">
        <v>2</v>
      </c>
      <c r="AK184" s="97">
        <v>33</v>
      </c>
      <c r="AL184" s="99">
        <v>15</v>
      </c>
      <c r="AM184" s="99">
        <v>5</v>
      </c>
      <c r="AN184" s="103">
        <v>2340</v>
      </c>
      <c r="AO184" s="103">
        <f t="shared" si="66"/>
        <v>33015</v>
      </c>
      <c r="AP184" t="s">
        <v>202</v>
      </c>
      <c r="AQ184">
        <f t="shared" si="67"/>
        <v>3302340</v>
      </c>
      <c r="AU184">
        <v>11.29</v>
      </c>
      <c r="AV184">
        <v>0.16</v>
      </c>
      <c r="AW184">
        <v>11.13</v>
      </c>
    </row>
    <row r="185" spans="1:49" hidden="1" outlineLevel="1">
      <c r="A185" t="s">
        <v>1779</v>
      </c>
      <c r="B185" s="9" t="s">
        <v>1487</v>
      </c>
      <c r="C185" s="1">
        <f t="shared" si="57"/>
        <v>2001</v>
      </c>
      <c r="D185" s="7">
        <f>IF(N185&gt;0, RANK(N185,(N185:P185,Q185:AE185)),0)</f>
        <v>2</v>
      </c>
      <c r="E185" s="7">
        <f>IF(O185&gt;0,RANK(O185,(N185:P185,Q185:AE185)),0)</f>
        <v>1</v>
      </c>
      <c r="F185" s="7">
        <f t="shared" si="58"/>
        <v>4</v>
      </c>
      <c r="G185" s="1">
        <f t="shared" si="59"/>
        <v>478</v>
      </c>
      <c r="H185" s="2">
        <f t="shared" si="60"/>
        <v>0.23888055972013994</v>
      </c>
      <c r="I185" s="8"/>
      <c r="J185" s="2">
        <f t="shared" si="61"/>
        <v>0.33983008495752126</v>
      </c>
      <c r="K185" s="2">
        <f t="shared" si="62"/>
        <v>0.5787106446776612</v>
      </c>
      <c r="L185" s="2">
        <f t="shared" si="63"/>
        <v>2.9985007496251874E-2</v>
      </c>
      <c r="M185" s="2">
        <f t="shared" si="64"/>
        <v>5.1474262868565608E-2</v>
      </c>
      <c r="N185" s="9">
        <v>680</v>
      </c>
      <c r="O185" s="9">
        <v>1158</v>
      </c>
      <c r="P185" s="9">
        <v>60</v>
      </c>
      <c r="Q185" s="57">
        <v>78</v>
      </c>
      <c r="U185" s="9">
        <v>0</v>
      </c>
      <c r="V185" s="57"/>
      <c r="W185" s="57"/>
      <c r="X185" s="57"/>
      <c r="Z185" s="57"/>
      <c r="AA185" s="57">
        <v>25</v>
      </c>
      <c r="AB185" s="57"/>
      <c r="AC185" s="57"/>
      <c r="AG185" t="str">
        <f t="shared" si="65"/>
        <v>Auburn</v>
      </c>
      <c r="AH185" t="s">
        <v>1083</v>
      </c>
      <c r="AI185">
        <v>1</v>
      </c>
      <c r="AK185" s="97">
        <v>33</v>
      </c>
      <c r="AL185" s="99">
        <v>15</v>
      </c>
      <c r="AM185" s="99">
        <v>10</v>
      </c>
      <c r="AN185" s="103">
        <v>2820</v>
      </c>
      <c r="AO185" s="103">
        <f t="shared" si="66"/>
        <v>33015</v>
      </c>
      <c r="AP185" t="s">
        <v>202</v>
      </c>
      <c r="AQ185">
        <f t="shared" si="67"/>
        <v>3302820</v>
      </c>
      <c r="AU185">
        <v>28.71</v>
      </c>
      <c r="AV185">
        <v>3.5</v>
      </c>
      <c r="AW185">
        <v>25.21</v>
      </c>
    </row>
    <row r="186" spans="1:49" hidden="1" outlineLevel="1">
      <c r="A186" t="s">
        <v>369</v>
      </c>
      <c r="B186" s="9" t="s">
        <v>1487</v>
      </c>
      <c r="C186" s="1">
        <f t="shared" si="57"/>
        <v>1617</v>
      </c>
      <c r="D186" s="7">
        <f>IF(N186&gt;0, RANK(N186,(N186:P186,Q186:AE186)),0)</f>
        <v>1</v>
      </c>
      <c r="E186" s="7">
        <f>IF(O186&gt;0,RANK(O186,(N186:P186,Q186:AE186)),0)</f>
        <v>2</v>
      </c>
      <c r="F186" s="7">
        <f t="shared" si="58"/>
        <v>4</v>
      </c>
      <c r="G186" s="1">
        <f t="shared" si="59"/>
        <v>33</v>
      </c>
      <c r="H186" s="2">
        <f t="shared" si="60"/>
        <v>2.0408163265306121E-2</v>
      </c>
      <c r="I186" s="8"/>
      <c r="J186" s="2">
        <f t="shared" si="61"/>
        <v>0.4551638837353123</v>
      </c>
      <c r="K186" s="2">
        <f t="shared" si="62"/>
        <v>0.43475572047000616</v>
      </c>
      <c r="L186" s="2">
        <f t="shared" si="63"/>
        <v>3.6487322201607914E-2</v>
      </c>
      <c r="M186" s="2">
        <f t="shared" si="64"/>
        <v>7.3593073593073682E-2</v>
      </c>
      <c r="N186" s="9">
        <v>736</v>
      </c>
      <c r="O186" s="9">
        <v>703</v>
      </c>
      <c r="P186" s="9">
        <v>59</v>
      </c>
      <c r="Q186" s="57">
        <v>94</v>
      </c>
      <c r="U186" s="9">
        <v>6</v>
      </c>
      <c r="V186" s="57"/>
      <c r="W186" s="57"/>
      <c r="X186" s="57"/>
      <c r="Z186" s="57"/>
      <c r="AA186" s="57">
        <v>19</v>
      </c>
      <c r="AB186" s="57"/>
      <c r="AC186" s="57"/>
      <c r="AG186" t="str">
        <f t="shared" si="65"/>
        <v>Barnstead</v>
      </c>
      <c r="AH186" t="s">
        <v>1210</v>
      </c>
      <c r="AI186">
        <v>1</v>
      </c>
      <c r="AK186" s="97">
        <v>33</v>
      </c>
      <c r="AL186" s="99">
        <v>1</v>
      </c>
      <c r="AM186" s="99">
        <v>10</v>
      </c>
      <c r="AN186" s="103">
        <v>3220</v>
      </c>
      <c r="AO186" s="103">
        <f t="shared" si="66"/>
        <v>33001</v>
      </c>
      <c r="AP186" t="s">
        <v>202</v>
      </c>
      <c r="AQ186">
        <f t="shared" si="67"/>
        <v>3303220</v>
      </c>
      <c r="AU186">
        <v>43.97</v>
      </c>
      <c r="AV186">
        <v>2.0499999999999998</v>
      </c>
      <c r="AW186">
        <v>41.92</v>
      </c>
    </row>
    <row r="187" spans="1:49" hidden="1" outlineLevel="1">
      <c r="A187" t="s">
        <v>2019</v>
      </c>
      <c r="B187" s="9" t="s">
        <v>1487</v>
      </c>
      <c r="C187" s="1">
        <f t="shared" si="57"/>
        <v>2830</v>
      </c>
      <c r="D187" s="7">
        <f>IF(N187&gt;0, RANK(N187,(N187:P187,Q187:AE187)),0)</f>
        <v>1</v>
      </c>
      <c r="E187" s="7">
        <f>IF(O187&gt;0,RANK(O187,(N187:P187,Q187:AE187)),0)</f>
        <v>2</v>
      </c>
      <c r="F187" s="7">
        <f t="shared" si="58"/>
        <v>4</v>
      </c>
      <c r="G187" s="1">
        <f t="shared" si="59"/>
        <v>130</v>
      </c>
      <c r="H187" s="2">
        <f t="shared" si="60"/>
        <v>4.5936395759717315E-2</v>
      </c>
      <c r="I187" s="8"/>
      <c r="J187" s="2">
        <f t="shared" si="61"/>
        <v>0.47985865724381627</v>
      </c>
      <c r="K187" s="2">
        <f t="shared" si="62"/>
        <v>0.43392226148409896</v>
      </c>
      <c r="L187" s="2">
        <f t="shared" si="63"/>
        <v>2.8975265017667843E-2</v>
      </c>
      <c r="M187" s="2">
        <f t="shared" si="64"/>
        <v>5.7243816254416935E-2</v>
      </c>
      <c r="N187" s="9">
        <v>1358</v>
      </c>
      <c r="O187" s="9">
        <v>1228</v>
      </c>
      <c r="P187" s="9">
        <v>82</v>
      </c>
      <c r="Q187" s="57">
        <v>104</v>
      </c>
      <c r="U187" s="9">
        <v>7</v>
      </c>
      <c r="V187" s="57"/>
      <c r="W187" s="57"/>
      <c r="X187" s="57"/>
      <c r="Z187" s="57"/>
      <c r="AA187" s="57">
        <v>51</v>
      </c>
      <c r="AB187" s="57"/>
      <c r="AC187" s="57"/>
      <c r="AG187" t="str">
        <f t="shared" si="65"/>
        <v>Barrington</v>
      </c>
      <c r="AH187" t="s">
        <v>41</v>
      </c>
      <c r="AI187">
        <v>1</v>
      </c>
      <c r="AK187" s="97">
        <v>33</v>
      </c>
      <c r="AL187" s="99">
        <v>17</v>
      </c>
      <c r="AM187" s="99">
        <v>5</v>
      </c>
      <c r="AN187" s="103">
        <v>3460</v>
      </c>
      <c r="AO187" s="103">
        <f t="shared" si="66"/>
        <v>33017</v>
      </c>
      <c r="AP187" t="s">
        <v>202</v>
      </c>
      <c r="AQ187">
        <f t="shared" si="67"/>
        <v>3303460</v>
      </c>
      <c r="AU187">
        <v>48.52</v>
      </c>
      <c r="AV187">
        <v>1.93</v>
      </c>
      <c r="AW187">
        <v>46.59</v>
      </c>
    </row>
    <row r="188" spans="1:49" hidden="1" outlineLevel="1">
      <c r="A188" t="s">
        <v>370</v>
      </c>
      <c r="B188" s="9" t="s">
        <v>1487</v>
      </c>
      <c r="C188" s="1">
        <f t="shared" si="57"/>
        <v>1496</v>
      </c>
      <c r="D188" s="7">
        <f>IF(N188&gt;0, RANK(N188,(N188:P188,Q188:AE188)),0)</f>
        <v>2</v>
      </c>
      <c r="E188" s="7">
        <f>IF(O188&gt;0,RANK(O188,(N188:P188,Q188:AE188)),0)</f>
        <v>1</v>
      </c>
      <c r="F188" s="7">
        <f t="shared" si="58"/>
        <v>4</v>
      </c>
      <c r="G188" s="1">
        <f t="shared" si="59"/>
        <v>123</v>
      </c>
      <c r="H188" s="2">
        <f t="shared" si="60"/>
        <v>8.2219251336898391E-2</v>
      </c>
      <c r="I188" s="8"/>
      <c r="J188" s="2">
        <f t="shared" si="61"/>
        <v>0.428475935828877</v>
      </c>
      <c r="K188" s="2">
        <f t="shared" si="62"/>
        <v>0.51069518716577544</v>
      </c>
      <c r="L188" s="2">
        <f t="shared" si="63"/>
        <v>2.0053475935828877E-2</v>
      </c>
      <c r="M188" s="2">
        <f t="shared" si="64"/>
        <v>4.0775401069518685E-2</v>
      </c>
      <c r="N188" s="9">
        <v>641</v>
      </c>
      <c r="O188" s="9">
        <v>764</v>
      </c>
      <c r="P188" s="9">
        <v>30</v>
      </c>
      <c r="Q188" s="57">
        <v>54</v>
      </c>
      <c r="U188" s="9">
        <v>0</v>
      </c>
      <c r="V188" s="57"/>
      <c r="W188" s="57"/>
      <c r="X188" s="57"/>
      <c r="Z188" s="57"/>
      <c r="AA188" s="57">
        <v>7</v>
      </c>
      <c r="AB188" s="57"/>
      <c r="AC188" s="57"/>
      <c r="AG188" t="str">
        <f t="shared" si="65"/>
        <v>Bartlett</v>
      </c>
      <c r="AH188" t="s">
        <v>1575</v>
      </c>
      <c r="AI188">
        <v>1</v>
      </c>
      <c r="AK188" s="97">
        <v>33</v>
      </c>
      <c r="AL188" s="99">
        <v>3</v>
      </c>
      <c r="AM188" s="99">
        <v>10</v>
      </c>
      <c r="AN188" s="103">
        <v>3700</v>
      </c>
      <c r="AO188" s="103">
        <f t="shared" si="66"/>
        <v>33003</v>
      </c>
      <c r="AP188" t="s">
        <v>202</v>
      </c>
      <c r="AQ188">
        <f t="shared" si="67"/>
        <v>3303700</v>
      </c>
      <c r="AU188">
        <v>75.290000000000006</v>
      </c>
      <c r="AV188">
        <v>0.01</v>
      </c>
      <c r="AW188">
        <v>75.28</v>
      </c>
    </row>
    <row r="189" spans="1:49" hidden="1" outlineLevel="1">
      <c r="A189" t="s">
        <v>1976</v>
      </c>
      <c r="B189" s="9" t="s">
        <v>1487</v>
      </c>
      <c r="C189" s="1">
        <f t="shared" si="57"/>
        <v>379</v>
      </c>
      <c r="D189" s="7">
        <f>IF(N189&gt;0, RANK(N189,(N189:P189,Q189:AE189)),0)</f>
        <v>2</v>
      </c>
      <c r="E189" s="7">
        <f>IF(O189&gt;0,RANK(O189,(N189:P189,Q189:AE189)),0)</f>
        <v>1</v>
      </c>
      <c r="F189" s="7">
        <f t="shared" si="58"/>
        <v>4</v>
      </c>
      <c r="G189" s="1">
        <f t="shared" si="59"/>
        <v>65</v>
      </c>
      <c r="H189" s="2">
        <f t="shared" si="60"/>
        <v>0.17150395778364116</v>
      </c>
      <c r="I189" s="8"/>
      <c r="J189" s="2">
        <f t="shared" si="61"/>
        <v>0.37730870712401055</v>
      </c>
      <c r="K189" s="2">
        <f t="shared" si="62"/>
        <v>0.54881266490765168</v>
      </c>
      <c r="L189" s="2">
        <f t="shared" si="63"/>
        <v>2.1108179419525065E-2</v>
      </c>
      <c r="M189" s="2">
        <f t="shared" si="64"/>
        <v>5.2770448548812708E-2</v>
      </c>
      <c r="N189" s="9">
        <v>143</v>
      </c>
      <c r="O189" s="9">
        <v>208</v>
      </c>
      <c r="P189" s="9">
        <v>8</v>
      </c>
      <c r="Q189" s="57">
        <v>10</v>
      </c>
      <c r="U189" s="9">
        <v>4</v>
      </c>
      <c r="V189" s="57"/>
      <c r="W189" s="57"/>
      <c r="X189" s="57"/>
      <c r="Z189" s="57"/>
      <c r="AA189" s="57">
        <v>6</v>
      </c>
      <c r="AB189" s="57"/>
      <c r="AC189" s="57"/>
      <c r="AG189" t="str">
        <f t="shared" si="65"/>
        <v>Bath</v>
      </c>
      <c r="AH189" t="s">
        <v>1957</v>
      </c>
      <c r="AI189">
        <v>2</v>
      </c>
      <c r="AK189" s="97">
        <v>33</v>
      </c>
      <c r="AL189" s="99">
        <v>9</v>
      </c>
      <c r="AM189" s="99">
        <v>15</v>
      </c>
      <c r="AN189" s="103">
        <v>3940</v>
      </c>
      <c r="AO189" s="103">
        <f t="shared" si="66"/>
        <v>33009</v>
      </c>
      <c r="AP189" t="s">
        <v>202</v>
      </c>
      <c r="AQ189">
        <f t="shared" si="67"/>
        <v>3303940</v>
      </c>
      <c r="AU189">
        <v>38.64</v>
      </c>
      <c r="AV189">
        <v>0.46</v>
      </c>
      <c r="AW189">
        <v>38.19</v>
      </c>
    </row>
    <row r="190" spans="1:49" hidden="1" outlineLevel="1">
      <c r="A190" t="s">
        <v>1710</v>
      </c>
      <c r="B190" s="9" t="s">
        <v>1487</v>
      </c>
      <c r="C190" s="1">
        <f t="shared" si="57"/>
        <v>7943</v>
      </c>
      <c r="D190" s="7">
        <f>IF(N190&gt;0, RANK(N190,(N190:P190,Q190:AE190)),0)</f>
        <v>2</v>
      </c>
      <c r="E190" s="7">
        <f>IF(O190&gt;0,RANK(O190,(N190:P190,Q190:AE190)),0)</f>
        <v>1</v>
      </c>
      <c r="F190" s="7">
        <f t="shared" si="58"/>
        <v>3</v>
      </c>
      <c r="G190" s="1">
        <f t="shared" si="59"/>
        <v>2139</v>
      </c>
      <c r="H190" s="2">
        <f t="shared" si="60"/>
        <v>0.2692937177388896</v>
      </c>
      <c r="I190" s="8"/>
      <c r="J190" s="2">
        <f t="shared" si="61"/>
        <v>0.33438247513533931</v>
      </c>
      <c r="K190" s="2">
        <f t="shared" si="62"/>
        <v>0.60367619287422891</v>
      </c>
      <c r="L190" s="2">
        <f t="shared" si="63"/>
        <v>2.8704519702883041E-2</v>
      </c>
      <c r="M190" s="2">
        <f t="shared" si="64"/>
        <v>3.3236812287548795E-2</v>
      </c>
      <c r="N190" s="9">
        <v>2656</v>
      </c>
      <c r="O190" s="9">
        <v>4795</v>
      </c>
      <c r="P190" s="9">
        <v>228</v>
      </c>
      <c r="Q190" s="57">
        <v>217</v>
      </c>
      <c r="U190" s="9">
        <v>17</v>
      </c>
      <c r="V190" s="57"/>
      <c r="W190" s="57"/>
      <c r="X190" s="57"/>
      <c r="Z190" s="57"/>
      <c r="AA190" s="57">
        <v>30</v>
      </c>
      <c r="AB190" s="57"/>
      <c r="AC190" s="57"/>
      <c r="AG190" t="str">
        <f t="shared" si="65"/>
        <v>Bedford</v>
      </c>
      <c r="AH190" t="s">
        <v>269</v>
      </c>
      <c r="AI190">
        <v>1</v>
      </c>
      <c r="AK190" s="97">
        <v>33</v>
      </c>
      <c r="AL190" s="99">
        <v>11</v>
      </c>
      <c r="AM190" s="99">
        <v>15</v>
      </c>
      <c r="AN190" s="103">
        <v>4500</v>
      </c>
      <c r="AO190" s="103">
        <f t="shared" si="66"/>
        <v>33011</v>
      </c>
      <c r="AP190" t="s">
        <v>202</v>
      </c>
      <c r="AQ190">
        <f t="shared" si="67"/>
        <v>3304500</v>
      </c>
      <c r="AU190">
        <v>33.119999999999997</v>
      </c>
      <c r="AV190">
        <v>0.28000000000000003</v>
      </c>
      <c r="AW190">
        <v>32.83</v>
      </c>
    </row>
    <row r="191" spans="1:49" hidden="1" outlineLevel="1">
      <c r="A191" t="s">
        <v>1442</v>
      </c>
      <c r="B191" s="9" t="s">
        <v>1487</v>
      </c>
      <c r="C191" s="1">
        <f t="shared" si="57"/>
        <v>2426</v>
      </c>
      <c r="D191" s="7">
        <f>IF(N191&gt;0, RANK(N191,(N191:P191,Q191:AE191)),0)</f>
        <v>2</v>
      </c>
      <c r="E191" s="7">
        <f>IF(O191&gt;0,RANK(O191,(N191:P191,Q191:AE191)),0)</f>
        <v>1</v>
      </c>
      <c r="F191" s="7">
        <f t="shared" si="58"/>
        <v>4</v>
      </c>
      <c r="G191" s="1">
        <f t="shared" si="59"/>
        <v>119</v>
      </c>
      <c r="H191" s="2">
        <f t="shared" si="60"/>
        <v>4.9051937345424568E-2</v>
      </c>
      <c r="I191" s="8"/>
      <c r="J191" s="2">
        <f t="shared" si="61"/>
        <v>0.42745259686727122</v>
      </c>
      <c r="K191" s="2">
        <f t="shared" si="62"/>
        <v>0.47650453421269579</v>
      </c>
      <c r="L191" s="2">
        <f t="shared" si="63"/>
        <v>4.1632316570486397E-2</v>
      </c>
      <c r="M191" s="2">
        <f t="shared" si="64"/>
        <v>5.4410552349546601E-2</v>
      </c>
      <c r="N191" s="9">
        <v>1037</v>
      </c>
      <c r="O191" s="9">
        <v>1156</v>
      </c>
      <c r="P191" s="9">
        <v>101</v>
      </c>
      <c r="Q191" s="57">
        <v>105</v>
      </c>
      <c r="U191" s="9">
        <v>8</v>
      </c>
      <c r="V191" s="57"/>
      <c r="W191" s="57"/>
      <c r="X191" s="57"/>
      <c r="Z191" s="57"/>
      <c r="AA191" s="57">
        <v>19</v>
      </c>
      <c r="AB191" s="57"/>
      <c r="AC191" s="57"/>
      <c r="AG191" t="str">
        <f t="shared" si="65"/>
        <v>Belmont</v>
      </c>
      <c r="AH191" t="s">
        <v>1210</v>
      </c>
      <c r="AI191">
        <v>1</v>
      </c>
      <c r="AK191" s="97">
        <v>33</v>
      </c>
      <c r="AL191" s="99">
        <v>1</v>
      </c>
      <c r="AM191" s="99">
        <v>15</v>
      </c>
      <c r="AN191" s="103">
        <v>4740</v>
      </c>
      <c r="AO191" s="103">
        <f t="shared" si="66"/>
        <v>33001</v>
      </c>
      <c r="AP191" t="s">
        <v>202</v>
      </c>
      <c r="AQ191">
        <f t="shared" si="67"/>
        <v>3304740</v>
      </c>
      <c r="AU191">
        <v>32.299999999999997</v>
      </c>
      <c r="AV191">
        <v>1.69</v>
      </c>
      <c r="AW191">
        <v>30.61</v>
      </c>
    </row>
    <row r="192" spans="1:49" hidden="1" outlineLevel="1">
      <c r="A192" t="s">
        <v>2303</v>
      </c>
      <c r="B192" s="9" t="s">
        <v>1487</v>
      </c>
      <c r="C192" s="1">
        <f t="shared" si="57"/>
        <v>504</v>
      </c>
      <c r="D192" s="7">
        <f>IF(N192&gt;0, RANK(N192,(N192:P192,Q192:AE192)),0)</f>
        <v>1</v>
      </c>
      <c r="E192" s="7">
        <f>IF(O192&gt;0,RANK(O192,(N192:P192,Q192:AE192)),0)</f>
        <v>2</v>
      </c>
      <c r="F192" s="7">
        <f t="shared" si="58"/>
        <v>4</v>
      </c>
      <c r="G192" s="1">
        <f t="shared" si="59"/>
        <v>19</v>
      </c>
      <c r="H192" s="2">
        <f t="shared" si="60"/>
        <v>3.7698412698412696E-2</v>
      </c>
      <c r="I192" s="8"/>
      <c r="J192" s="2">
        <f t="shared" si="61"/>
        <v>0.47420634920634919</v>
      </c>
      <c r="K192" s="2">
        <f t="shared" si="62"/>
        <v>0.43650793650793651</v>
      </c>
      <c r="L192" s="2">
        <f t="shared" si="63"/>
        <v>1.984126984126984E-2</v>
      </c>
      <c r="M192" s="2">
        <f t="shared" si="64"/>
        <v>6.9444444444444461E-2</v>
      </c>
      <c r="N192" s="9">
        <v>239</v>
      </c>
      <c r="O192" s="9">
        <v>220</v>
      </c>
      <c r="P192" s="9">
        <v>10</v>
      </c>
      <c r="Q192" s="57">
        <v>29</v>
      </c>
      <c r="U192" s="9">
        <v>1</v>
      </c>
      <c r="V192" s="57"/>
      <c r="W192" s="57"/>
      <c r="X192" s="57"/>
      <c r="Z192" s="57"/>
      <c r="AA192" s="57">
        <v>5</v>
      </c>
      <c r="AB192" s="57"/>
      <c r="AC192" s="57"/>
      <c r="AG192" t="str">
        <f t="shared" si="65"/>
        <v>Bennington</v>
      </c>
      <c r="AH192" t="s">
        <v>269</v>
      </c>
      <c r="AI192">
        <v>2</v>
      </c>
      <c r="AK192" s="97">
        <v>33</v>
      </c>
      <c r="AL192" s="99">
        <v>11</v>
      </c>
      <c r="AM192" s="99">
        <v>20</v>
      </c>
      <c r="AN192" s="103">
        <v>4900</v>
      </c>
      <c r="AO192" s="103">
        <f t="shared" si="66"/>
        <v>33011</v>
      </c>
      <c r="AP192" t="s">
        <v>202</v>
      </c>
      <c r="AQ192">
        <f t="shared" si="67"/>
        <v>3304900</v>
      </c>
      <c r="AU192">
        <v>11.32</v>
      </c>
      <c r="AV192">
        <v>0.26</v>
      </c>
      <c r="AW192">
        <v>11.06</v>
      </c>
    </row>
    <row r="193" spans="1:49" hidden="1" outlineLevel="1">
      <c r="A193" t="s">
        <v>451</v>
      </c>
      <c r="B193" s="9" t="s">
        <v>1487</v>
      </c>
      <c r="C193" s="1">
        <f t="shared" si="57"/>
        <v>105</v>
      </c>
      <c r="D193" s="7">
        <f>IF(N193&gt;0, RANK(N193,(N193:P193,Q193:AE193)),0)</f>
        <v>2</v>
      </c>
      <c r="E193" s="7">
        <f>IF(O193&gt;0,RANK(O193,(N193:P193,Q193:AE193)),0)</f>
        <v>1</v>
      </c>
      <c r="F193" s="7">
        <f t="shared" si="58"/>
        <v>5</v>
      </c>
      <c r="G193" s="1">
        <f t="shared" si="59"/>
        <v>41</v>
      </c>
      <c r="H193" s="2">
        <f t="shared" si="60"/>
        <v>0.39047619047619048</v>
      </c>
      <c r="I193" s="8"/>
      <c r="J193" s="2">
        <f t="shared" si="61"/>
        <v>0.26666666666666666</v>
      </c>
      <c r="K193" s="2">
        <f t="shared" si="62"/>
        <v>0.65714285714285714</v>
      </c>
      <c r="L193" s="2">
        <f t="shared" si="63"/>
        <v>9.5238095238095247E-3</v>
      </c>
      <c r="M193" s="2">
        <f t="shared" si="64"/>
        <v>6.6666666666666735E-2</v>
      </c>
      <c r="N193" s="9">
        <v>28</v>
      </c>
      <c r="O193" s="9">
        <v>69</v>
      </c>
      <c r="P193" s="9">
        <v>1</v>
      </c>
      <c r="Q193" s="57">
        <v>5</v>
      </c>
      <c r="U193" s="9">
        <v>0</v>
      </c>
      <c r="V193" s="57"/>
      <c r="W193" s="57"/>
      <c r="X193" s="57"/>
      <c r="Z193" s="57"/>
      <c r="AA193" s="57">
        <v>2</v>
      </c>
      <c r="AB193" s="57"/>
      <c r="AC193" s="57"/>
      <c r="AG193" t="str">
        <f t="shared" si="65"/>
        <v>Benton</v>
      </c>
      <c r="AH193" t="s">
        <v>1957</v>
      </c>
      <c r="AI193">
        <v>2</v>
      </c>
      <c r="AK193" s="97">
        <v>33</v>
      </c>
      <c r="AL193" s="99">
        <v>9</v>
      </c>
      <c r="AM193" s="99">
        <v>20</v>
      </c>
      <c r="AN193" s="103">
        <v>5060</v>
      </c>
      <c r="AO193" s="103">
        <f t="shared" si="66"/>
        <v>33009</v>
      </c>
      <c r="AP193" t="s">
        <v>202</v>
      </c>
      <c r="AQ193">
        <f t="shared" si="67"/>
        <v>3305060</v>
      </c>
      <c r="AU193">
        <v>48.37</v>
      </c>
      <c r="AV193">
        <v>0.23</v>
      </c>
      <c r="AW193">
        <v>48.15</v>
      </c>
    </row>
    <row r="194" spans="1:49" hidden="1" outlineLevel="1">
      <c r="A194" t="s">
        <v>1637</v>
      </c>
      <c r="B194" s="9" t="s">
        <v>1487</v>
      </c>
      <c r="C194" s="1">
        <f t="shared" si="57"/>
        <v>4894</v>
      </c>
      <c r="D194" s="7">
        <f>IF(N194&gt;0, RANK(N194,(N194:P194,Q194:AE194)),0)</f>
        <v>1</v>
      </c>
      <c r="E194" s="7">
        <f>IF(O194&gt;0,RANK(O194,(N194:P194,Q194:AE194)),0)</f>
        <v>2</v>
      </c>
      <c r="F194" s="7">
        <f t="shared" si="58"/>
        <v>3</v>
      </c>
      <c r="G194" s="1">
        <f t="shared" si="59"/>
        <v>32</v>
      </c>
      <c r="H194" s="2">
        <f t="shared" si="60"/>
        <v>6.5386187167960769E-3</v>
      </c>
      <c r="I194" s="8"/>
      <c r="J194" s="2">
        <f t="shared" si="61"/>
        <v>0.47548017981201474</v>
      </c>
      <c r="K194" s="2">
        <f t="shared" si="62"/>
        <v>0.46894156109521862</v>
      </c>
      <c r="L194" s="2">
        <f t="shared" si="63"/>
        <v>3.3510420923579892E-2</v>
      </c>
      <c r="M194" s="2">
        <f t="shared" si="64"/>
        <v>2.2067838169186754E-2</v>
      </c>
      <c r="N194" s="9">
        <v>2327</v>
      </c>
      <c r="O194" s="9">
        <v>2295</v>
      </c>
      <c r="P194" s="9">
        <v>164</v>
      </c>
      <c r="Q194" s="57">
        <v>78</v>
      </c>
      <c r="U194" s="9">
        <v>3</v>
      </c>
      <c r="V194" s="57"/>
      <c r="W194" s="57"/>
      <c r="X194" s="57"/>
      <c r="Z194" s="57"/>
      <c r="AA194" s="57">
        <v>27</v>
      </c>
      <c r="AB194" s="57"/>
      <c r="AC194" s="57"/>
      <c r="AG194" t="str">
        <f t="shared" si="65"/>
        <v>Berlin</v>
      </c>
      <c r="AH194" t="s">
        <v>1672</v>
      </c>
      <c r="AI194">
        <v>2</v>
      </c>
      <c r="AK194" s="97">
        <v>33</v>
      </c>
      <c r="AL194" s="99">
        <v>7</v>
      </c>
      <c r="AM194" s="99">
        <v>20</v>
      </c>
      <c r="AN194" s="103">
        <v>5140</v>
      </c>
      <c r="AO194" s="103">
        <f t="shared" si="66"/>
        <v>33007</v>
      </c>
      <c r="AP194" t="s">
        <v>1721</v>
      </c>
      <c r="AQ194">
        <f t="shared" si="67"/>
        <v>3305140</v>
      </c>
      <c r="AU194">
        <v>62.46</v>
      </c>
      <c r="AV194">
        <v>0.73</v>
      </c>
      <c r="AW194">
        <v>61.73</v>
      </c>
    </row>
    <row r="195" spans="1:49" hidden="1" outlineLevel="1">
      <c r="A195" s="9" t="s">
        <v>274</v>
      </c>
      <c r="B195" s="9" t="s">
        <v>1487</v>
      </c>
      <c r="C195" s="1">
        <f t="shared" si="57"/>
        <v>893</v>
      </c>
      <c r="D195" s="7">
        <f>IF(N195&gt;0, RANK(N195,(N195:P195,Q195:AE195)),0)</f>
        <v>1</v>
      </c>
      <c r="E195" s="7">
        <f>IF(O195&gt;0,RANK(O195,(N195:P195,Q195:AE195)),0)</f>
        <v>2</v>
      </c>
      <c r="F195" s="7">
        <f t="shared" si="58"/>
        <v>3</v>
      </c>
      <c r="G195" s="1">
        <f t="shared" si="59"/>
        <v>12</v>
      </c>
      <c r="H195" s="2">
        <f t="shared" si="60"/>
        <v>1.3437849944008958E-2</v>
      </c>
      <c r="I195" s="8"/>
      <c r="J195" s="2">
        <f t="shared" si="61"/>
        <v>0.46248600223964165</v>
      </c>
      <c r="K195" s="2">
        <f t="shared" si="62"/>
        <v>0.44904815229563272</v>
      </c>
      <c r="L195" s="2">
        <f t="shared" si="63"/>
        <v>4.591265397536394E-2</v>
      </c>
      <c r="M195" s="2">
        <f t="shared" si="64"/>
        <v>4.2553191489361694E-2</v>
      </c>
      <c r="N195" s="9">
        <v>413</v>
      </c>
      <c r="O195" s="9">
        <v>401</v>
      </c>
      <c r="P195" s="9">
        <v>41</v>
      </c>
      <c r="Q195" s="57">
        <v>28</v>
      </c>
      <c r="U195" s="9">
        <v>3</v>
      </c>
      <c r="V195" s="57"/>
      <c r="W195" s="57"/>
      <c r="X195" s="57"/>
      <c r="Z195" s="57"/>
      <c r="AA195" s="57">
        <v>7</v>
      </c>
      <c r="AB195" s="57"/>
      <c r="AC195" s="57"/>
      <c r="AG195" t="str">
        <f t="shared" si="65"/>
        <v>Bethlehem</v>
      </c>
      <c r="AH195" t="s">
        <v>1957</v>
      </c>
      <c r="AI195">
        <v>2</v>
      </c>
      <c r="AK195" s="97">
        <v>33</v>
      </c>
      <c r="AL195" s="99">
        <v>9</v>
      </c>
      <c r="AM195" s="99">
        <v>25</v>
      </c>
      <c r="AN195" s="103">
        <v>5460</v>
      </c>
      <c r="AO195" s="103">
        <f t="shared" si="66"/>
        <v>33009</v>
      </c>
      <c r="AP195" t="s">
        <v>202</v>
      </c>
      <c r="AQ195">
        <f t="shared" si="67"/>
        <v>3305460</v>
      </c>
      <c r="AU195">
        <v>91</v>
      </c>
      <c r="AV195">
        <v>7.0000000000000007E-2</v>
      </c>
      <c r="AW195">
        <v>90.94</v>
      </c>
    </row>
    <row r="196" spans="1:49" hidden="1" outlineLevel="1">
      <c r="A196" t="s">
        <v>1274</v>
      </c>
      <c r="B196" s="9" t="s">
        <v>1487</v>
      </c>
      <c r="C196" s="1">
        <f t="shared" si="57"/>
        <v>1299</v>
      </c>
      <c r="D196" s="7">
        <f>IF(N196&gt;0, RANK(N196,(N196:P196,Q196:AE196)),0)</f>
        <v>1</v>
      </c>
      <c r="E196" s="7">
        <f>IF(O196&gt;0,RANK(O196,(N196:P196,Q196:AE196)),0)</f>
        <v>2</v>
      </c>
      <c r="F196" s="7">
        <f t="shared" si="58"/>
        <v>4</v>
      </c>
      <c r="G196" s="1">
        <f t="shared" si="59"/>
        <v>298</v>
      </c>
      <c r="H196" s="2">
        <f t="shared" si="60"/>
        <v>0.22940723633564281</v>
      </c>
      <c r="I196" s="8"/>
      <c r="J196" s="2">
        <f t="shared" si="61"/>
        <v>0.5804464973056197</v>
      </c>
      <c r="K196" s="2">
        <f t="shared" si="62"/>
        <v>0.3510392609699769</v>
      </c>
      <c r="L196" s="2">
        <f t="shared" si="63"/>
        <v>2.2324865280985373E-2</v>
      </c>
      <c r="M196" s="2">
        <f t="shared" si="64"/>
        <v>4.6189376443418029E-2</v>
      </c>
      <c r="N196" s="9">
        <v>754</v>
      </c>
      <c r="O196" s="9">
        <v>456</v>
      </c>
      <c r="P196" s="9">
        <v>29</v>
      </c>
      <c r="Q196" s="57">
        <v>43</v>
      </c>
      <c r="U196" s="9">
        <v>3</v>
      </c>
      <c r="V196" s="57"/>
      <c r="W196" s="57"/>
      <c r="X196" s="57"/>
      <c r="Z196" s="57"/>
      <c r="AA196" s="57">
        <v>14</v>
      </c>
      <c r="AB196" s="57"/>
      <c r="AC196" s="57"/>
      <c r="AG196" t="str">
        <f t="shared" si="65"/>
        <v>Boscawen</v>
      </c>
      <c r="AH196" t="s">
        <v>1605</v>
      </c>
      <c r="AI196">
        <v>2</v>
      </c>
      <c r="AK196" s="97">
        <v>33</v>
      </c>
      <c r="AL196" s="99">
        <v>13</v>
      </c>
      <c r="AM196" s="99">
        <v>15</v>
      </c>
      <c r="AN196" s="103">
        <v>6260</v>
      </c>
      <c r="AO196" s="103">
        <f t="shared" si="66"/>
        <v>33013</v>
      </c>
      <c r="AP196" t="s">
        <v>202</v>
      </c>
      <c r="AQ196">
        <f t="shared" si="67"/>
        <v>3306260</v>
      </c>
      <c r="AU196">
        <v>25.4</v>
      </c>
      <c r="AV196">
        <v>0.68</v>
      </c>
      <c r="AW196">
        <v>24.73</v>
      </c>
    </row>
    <row r="197" spans="1:49" hidden="1" outlineLevel="1">
      <c r="A197" t="s">
        <v>273</v>
      </c>
      <c r="B197" s="9" t="s">
        <v>1487</v>
      </c>
      <c r="C197" s="1">
        <f t="shared" si="57"/>
        <v>3256</v>
      </c>
      <c r="D197" s="7">
        <f>IF(N197&gt;0, RANK(N197,(N197:P197,Q197:AE197)),0)</f>
        <v>1</v>
      </c>
      <c r="E197" s="7">
        <f>IF(O197&gt;0,RANK(O197,(N197:P197,Q197:AE197)),0)</f>
        <v>2</v>
      </c>
      <c r="F197" s="7">
        <f t="shared" si="58"/>
        <v>5</v>
      </c>
      <c r="G197" s="1">
        <f t="shared" si="59"/>
        <v>91</v>
      </c>
      <c r="H197" s="2">
        <f t="shared" si="60"/>
        <v>2.7948402948402947E-2</v>
      </c>
      <c r="I197" s="8"/>
      <c r="J197" s="2">
        <f t="shared" si="61"/>
        <v>0.48525798525798525</v>
      </c>
      <c r="K197" s="2">
        <f t="shared" si="62"/>
        <v>0.4573095823095823</v>
      </c>
      <c r="L197" s="2">
        <f t="shared" si="63"/>
        <v>1.4127764127764128E-2</v>
      </c>
      <c r="M197" s="2">
        <f t="shared" si="64"/>
        <v>4.330466830466833E-2</v>
      </c>
      <c r="N197" s="9">
        <v>1580</v>
      </c>
      <c r="O197" s="9">
        <v>1489</v>
      </c>
      <c r="P197" s="9">
        <v>46</v>
      </c>
      <c r="Q197" s="57">
        <v>86</v>
      </c>
      <c r="U197" s="9">
        <v>1</v>
      </c>
      <c r="V197" s="57"/>
      <c r="W197" s="57"/>
      <c r="X197" s="57"/>
      <c r="Z197" s="57"/>
      <c r="AA197" s="57">
        <v>54</v>
      </c>
      <c r="AB197" s="57"/>
      <c r="AC197" s="57"/>
      <c r="AG197" t="str">
        <f t="shared" si="65"/>
        <v>Bow</v>
      </c>
      <c r="AH197" t="s">
        <v>1605</v>
      </c>
      <c r="AI197">
        <v>2</v>
      </c>
      <c r="AK197" s="97">
        <v>33</v>
      </c>
      <c r="AL197" s="99">
        <v>13</v>
      </c>
      <c r="AM197" s="99">
        <v>20</v>
      </c>
      <c r="AN197" s="103">
        <v>6500</v>
      </c>
      <c r="AO197" s="103">
        <f t="shared" si="66"/>
        <v>33013</v>
      </c>
      <c r="AP197" t="s">
        <v>202</v>
      </c>
      <c r="AQ197">
        <f t="shared" si="67"/>
        <v>3306500</v>
      </c>
      <c r="AU197">
        <v>28.47</v>
      </c>
      <c r="AV197">
        <v>0.4</v>
      </c>
      <c r="AW197">
        <v>28.07</v>
      </c>
    </row>
    <row r="198" spans="1:49" hidden="1" outlineLevel="1">
      <c r="A198" t="s">
        <v>1208</v>
      </c>
      <c r="B198" s="9" t="s">
        <v>1487</v>
      </c>
      <c r="C198" s="1">
        <f t="shared" si="57"/>
        <v>739</v>
      </c>
      <c r="D198" s="7">
        <f>IF(N198&gt;0, RANK(N198,(N198:P198,Q198:AE198)),0)</f>
        <v>1</v>
      </c>
      <c r="E198" s="7">
        <f>IF(O198&gt;0,RANK(O198,(N198:P198,Q198:AE198)),0)</f>
        <v>2</v>
      </c>
      <c r="F198" s="7">
        <f t="shared" si="58"/>
        <v>4</v>
      </c>
      <c r="G198" s="1">
        <f t="shared" si="59"/>
        <v>110</v>
      </c>
      <c r="H198" s="2">
        <f t="shared" si="60"/>
        <v>0.14884979702300405</v>
      </c>
      <c r="I198" s="8"/>
      <c r="J198" s="2">
        <f t="shared" si="61"/>
        <v>0.53856562922868745</v>
      </c>
      <c r="K198" s="2">
        <f t="shared" si="62"/>
        <v>0.38971583220568334</v>
      </c>
      <c r="L198" s="2">
        <f t="shared" si="63"/>
        <v>2.0297699594046009E-2</v>
      </c>
      <c r="M198" s="2">
        <f t="shared" si="64"/>
        <v>5.1420838971583199E-2</v>
      </c>
      <c r="N198" s="9">
        <v>398</v>
      </c>
      <c r="O198" s="9">
        <v>288</v>
      </c>
      <c r="P198" s="9">
        <v>15</v>
      </c>
      <c r="Q198" s="57">
        <v>30</v>
      </c>
      <c r="U198" s="9">
        <v>0</v>
      </c>
      <c r="V198" s="57"/>
      <c r="W198" s="57"/>
      <c r="X198" s="57"/>
      <c r="Z198" s="57"/>
      <c r="AA198" s="57">
        <v>8</v>
      </c>
      <c r="AB198" s="57"/>
      <c r="AC198" s="57"/>
      <c r="AG198" t="str">
        <f t="shared" si="65"/>
        <v>Bradford</v>
      </c>
      <c r="AH198" t="s">
        <v>1605</v>
      </c>
      <c r="AI198">
        <v>2</v>
      </c>
      <c r="AK198" s="97">
        <v>33</v>
      </c>
      <c r="AL198" s="99">
        <v>13</v>
      </c>
      <c r="AM198" s="99">
        <v>25</v>
      </c>
      <c r="AN198" s="103">
        <v>6980</v>
      </c>
      <c r="AO198" s="103">
        <f t="shared" si="66"/>
        <v>33013</v>
      </c>
      <c r="AP198" t="s">
        <v>202</v>
      </c>
      <c r="AQ198">
        <f t="shared" si="67"/>
        <v>3306980</v>
      </c>
      <c r="AU198">
        <v>36.01</v>
      </c>
      <c r="AV198">
        <v>0.7</v>
      </c>
      <c r="AW198">
        <v>35.32</v>
      </c>
    </row>
    <row r="199" spans="1:49" hidden="1" outlineLevel="1">
      <c r="A199" t="s">
        <v>414</v>
      </c>
      <c r="B199" s="9" t="s">
        <v>1487</v>
      </c>
      <c r="C199" s="1">
        <f t="shared" si="57"/>
        <v>1147</v>
      </c>
      <c r="D199" s="7">
        <f>IF(N199&gt;0, RANK(N199,(N199:P199,Q199:AE199)),0)</f>
        <v>2</v>
      </c>
      <c r="E199" s="7">
        <f>IF(O199&gt;0,RANK(O199,(N199:P199,Q199:AE199)),0)</f>
        <v>1</v>
      </c>
      <c r="F199" s="7">
        <f t="shared" si="58"/>
        <v>4</v>
      </c>
      <c r="G199" s="1">
        <f t="shared" si="59"/>
        <v>99</v>
      </c>
      <c r="H199" s="2">
        <f t="shared" si="60"/>
        <v>8.6312118570183088E-2</v>
      </c>
      <c r="I199" s="8"/>
      <c r="J199" s="2">
        <f t="shared" si="61"/>
        <v>0.4106364428945074</v>
      </c>
      <c r="K199" s="2">
        <f t="shared" si="62"/>
        <v>0.49694856146469052</v>
      </c>
      <c r="L199" s="2">
        <f t="shared" si="63"/>
        <v>2.5283347863993024E-2</v>
      </c>
      <c r="M199" s="2">
        <f t="shared" si="64"/>
        <v>6.713164777680905E-2</v>
      </c>
      <c r="N199" s="9">
        <v>471</v>
      </c>
      <c r="O199" s="9">
        <v>570</v>
      </c>
      <c r="P199" s="9">
        <v>29</v>
      </c>
      <c r="Q199" s="57">
        <v>63</v>
      </c>
      <c r="U199" s="9">
        <v>3</v>
      </c>
      <c r="V199" s="57"/>
      <c r="W199" s="57"/>
      <c r="X199" s="57"/>
      <c r="Z199" s="57"/>
      <c r="AA199" s="57">
        <v>11</v>
      </c>
      <c r="AB199" s="57"/>
      <c r="AC199" s="57"/>
      <c r="AG199" t="str">
        <f t="shared" si="65"/>
        <v>Brentwood</v>
      </c>
      <c r="AH199" t="s">
        <v>1083</v>
      </c>
      <c r="AI199">
        <v>1</v>
      </c>
      <c r="AK199" s="97">
        <v>33</v>
      </c>
      <c r="AL199" s="99">
        <v>15</v>
      </c>
      <c r="AM199" s="99">
        <v>15</v>
      </c>
      <c r="AN199" s="103">
        <v>7220</v>
      </c>
      <c r="AO199" s="103">
        <f t="shared" si="66"/>
        <v>33015</v>
      </c>
      <c r="AP199" t="s">
        <v>202</v>
      </c>
      <c r="AQ199">
        <f t="shared" si="67"/>
        <v>3307220</v>
      </c>
      <c r="AU199">
        <v>16.98</v>
      </c>
      <c r="AV199">
        <v>0.16</v>
      </c>
      <c r="AW199">
        <v>16.82</v>
      </c>
    </row>
    <row r="200" spans="1:49" hidden="1" outlineLevel="1">
      <c r="A200" t="s">
        <v>1467</v>
      </c>
      <c r="B200" s="9" t="s">
        <v>1487</v>
      </c>
      <c r="C200" s="1">
        <f t="shared" si="57"/>
        <v>501</v>
      </c>
      <c r="D200" s="7">
        <f>IF(N200&gt;0, RANK(N200,(N200:P200,Q200:AE200)),0)</f>
        <v>2</v>
      </c>
      <c r="E200" s="7">
        <f>IF(O200&gt;0,RANK(O200,(N200:P200,Q200:AE200)),0)</f>
        <v>1</v>
      </c>
      <c r="F200" s="7">
        <f t="shared" si="58"/>
        <v>5</v>
      </c>
      <c r="G200" s="1">
        <f t="shared" si="59"/>
        <v>79</v>
      </c>
      <c r="H200" s="2">
        <f t="shared" si="60"/>
        <v>0.15768463073852296</v>
      </c>
      <c r="I200" s="8"/>
      <c r="J200" s="2">
        <f t="shared" si="61"/>
        <v>0.38922155688622756</v>
      </c>
      <c r="K200" s="2">
        <f t="shared" si="62"/>
        <v>0.54690618762475052</v>
      </c>
      <c r="L200" s="2">
        <f t="shared" si="63"/>
        <v>1.1976047904191617E-2</v>
      </c>
      <c r="M200" s="2">
        <f t="shared" si="64"/>
        <v>5.1896207584830253E-2</v>
      </c>
      <c r="N200" s="9">
        <v>195</v>
      </c>
      <c r="O200" s="9">
        <v>274</v>
      </c>
      <c r="P200" s="9">
        <v>6</v>
      </c>
      <c r="Q200" s="57">
        <v>18</v>
      </c>
      <c r="U200" s="9">
        <v>1</v>
      </c>
      <c r="V200" s="57"/>
      <c r="W200" s="57"/>
      <c r="X200" s="57"/>
      <c r="Z200" s="57"/>
      <c r="AA200" s="57">
        <v>7</v>
      </c>
      <c r="AB200" s="57"/>
      <c r="AC200" s="57"/>
      <c r="AG200" t="str">
        <f t="shared" si="65"/>
        <v>Bridgewater</v>
      </c>
      <c r="AH200" t="s">
        <v>1957</v>
      </c>
      <c r="AI200">
        <v>2</v>
      </c>
      <c r="AK200" s="97">
        <v>33</v>
      </c>
      <c r="AL200" s="99">
        <v>9</v>
      </c>
      <c r="AM200" s="99">
        <v>30</v>
      </c>
      <c r="AN200" s="103">
        <v>7540</v>
      </c>
      <c r="AO200" s="103">
        <f t="shared" si="66"/>
        <v>33009</v>
      </c>
      <c r="AP200" t="s">
        <v>202</v>
      </c>
      <c r="AQ200">
        <f t="shared" si="67"/>
        <v>3307540</v>
      </c>
      <c r="AU200">
        <v>21.45</v>
      </c>
      <c r="AV200">
        <v>0.18</v>
      </c>
      <c r="AW200">
        <v>21.27</v>
      </c>
    </row>
    <row r="201" spans="1:49" hidden="1" outlineLevel="1">
      <c r="A201" t="s">
        <v>1133</v>
      </c>
      <c r="B201" s="9" t="s">
        <v>1487</v>
      </c>
      <c r="C201" s="1">
        <f t="shared" si="57"/>
        <v>1205</v>
      </c>
      <c r="D201" s="7">
        <f>IF(N201&gt;0, RANK(N201,(N201:P201,Q201:AE201)),0)</f>
        <v>2</v>
      </c>
      <c r="E201" s="7">
        <f>IF(O201&gt;0,RANK(O201,(N201:P201,Q201:AE201)),0)</f>
        <v>1</v>
      </c>
      <c r="F201" s="7">
        <f t="shared" si="58"/>
        <v>4</v>
      </c>
      <c r="G201" s="1">
        <f t="shared" si="59"/>
        <v>214</v>
      </c>
      <c r="H201" s="2">
        <f t="shared" si="60"/>
        <v>0.17759336099585063</v>
      </c>
      <c r="I201" s="8"/>
      <c r="J201" s="2">
        <f t="shared" si="61"/>
        <v>0.37925311203319501</v>
      </c>
      <c r="K201" s="2">
        <f t="shared" si="62"/>
        <v>0.55684647302904566</v>
      </c>
      <c r="L201" s="2">
        <f t="shared" si="63"/>
        <v>1.5767634854771784E-2</v>
      </c>
      <c r="M201" s="2">
        <f t="shared" si="64"/>
        <v>4.8132780082987547E-2</v>
      </c>
      <c r="N201" s="9">
        <v>457</v>
      </c>
      <c r="O201" s="9">
        <v>671</v>
      </c>
      <c r="P201" s="9">
        <v>19</v>
      </c>
      <c r="Q201" s="57">
        <v>36</v>
      </c>
      <c r="U201" s="9">
        <v>4</v>
      </c>
      <c r="V201" s="57"/>
      <c r="W201" s="57"/>
      <c r="X201" s="57"/>
      <c r="Z201" s="57"/>
      <c r="AA201" s="57">
        <v>18</v>
      </c>
      <c r="AB201" s="57"/>
      <c r="AC201" s="57"/>
      <c r="AG201" t="str">
        <f t="shared" si="65"/>
        <v>Bristol</v>
      </c>
      <c r="AH201" t="s">
        <v>1957</v>
      </c>
      <c r="AI201">
        <v>2</v>
      </c>
      <c r="AK201" s="97">
        <v>33</v>
      </c>
      <c r="AL201" s="99">
        <v>9</v>
      </c>
      <c r="AM201" s="99">
        <v>35</v>
      </c>
      <c r="AN201" s="103">
        <v>7700</v>
      </c>
      <c r="AO201" s="103">
        <f t="shared" si="66"/>
        <v>33009</v>
      </c>
      <c r="AP201" t="s">
        <v>202</v>
      </c>
      <c r="AQ201">
        <f t="shared" si="67"/>
        <v>3307700</v>
      </c>
      <c r="AU201">
        <v>22.26</v>
      </c>
      <c r="AV201">
        <v>4.92</v>
      </c>
      <c r="AW201">
        <v>17.34</v>
      </c>
    </row>
    <row r="202" spans="1:49" hidden="1" outlineLevel="1">
      <c r="A202" t="s">
        <v>300</v>
      </c>
      <c r="B202" s="9" t="s">
        <v>1487</v>
      </c>
      <c r="C202" s="1">
        <f t="shared" si="57"/>
        <v>328</v>
      </c>
      <c r="D202" s="7">
        <f>IF(N202&gt;0, RANK(N202,(N202:P202,Q202:AE202)),0)</f>
        <v>2</v>
      </c>
      <c r="E202" s="7">
        <f>IF(O202&gt;0,RANK(O202,(N202:P202,Q202:AE202)),0)</f>
        <v>1</v>
      </c>
      <c r="F202" s="7">
        <f t="shared" si="58"/>
        <v>4</v>
      </c>
      <c r="G202" s="1">
        <f t="shared" si="59"/>
        <v>72</v>
      </c>
      <c r="H202" s="2">
        <f t="shared" si="60"/>
        <v>0.21951219512195122</v>
      </c>
      <c r="I202" s="8"/>
      <c r="J202" s="2">
        <f t="shared" si="61"/>
        <v>0.33536585365853661</v>
      </c>
      <c r="K202" s="2">
        <f t="shared" si="62"/>
        <v>0.55487804878048785</v>
      </c>
      <c r="L202" s="2">
        <f t="shared" si="63"/>
        <v>4.2682926829268296E-2</v>
      </c>
      <c r="M202" s="2">
        <f t="shared" si="64"/>
        <v>6.7073170731707182E-2</v>
      </c>
      <c r="N202" s="9">
        <v>110</v>
      </c>
      <c r="O202" s="9">
        <v>182</v>
      </c>
      <c r="P202" s="9">
        <v>14</v>
      </c>
      <c r="Q202" s="57">
        <v>19</v>
      </c>
      <c r="U202" s="9">
        <v>0</v>
      </c>
      <c r="V202" s="57"/>
      <c r="W202" s="57"/>
      <c r="X202" s="57"/>
      <c r="Z202" s="57"/>
      <c r="AA202" s="57">
        <v>3</v>
      </c>
      <c r="AB202" s="57"/>
      <c r="AC202" s="57"/>
      <c r="AG202" t="str">
        <f t="shared" si="65"/>
        <v>Brookfield</v>
      </c>
      <c r="AH202" t="s">
        <v>1575</v>
      </c>
      <c r="AI202">
        <v>1</v>
      </c>
      <c r="AK202" s="97">
        <v>33</v>
      </c>
      <c r="AL202" s="99">
        <v>3</v>
      </c>
      <c r="AM202" s="99">
        <v>15</v>
      </c>
      <c r="AN202" s="103">
        <v>7940</v>
      </c>
      <c r="AO202" s="103">
        <f t="shared" si="66"/>
        <v>33003</v>
      </c>
      <c r="AP202" t="s">
        <v>202</v>
      </c>
      <c r="AQ202">
        <f t="shared" si="67"/>
        <v>3307940</v>
      </c>
      <c r="AU202">
        <v>23.26</v>
      </c>
      <c r="AV202">
        <v>0.39</v>
      </c>
      <c r="AW202">
        <v>22.86</v>
      </c>
    </row>
    <row r="203" spans="1:49" hidden="1" outlineLevel="1">
      <c r="A203" t="s">
        <v>1098</v>
      </c>
      <c r="B203" s="9" t="s">
        <v>1487</v>
      </c>
      <c r="C203" s="1">
        <f t="shared" si="57"/>
        <v>1391</v>
      </c>
      <c r="D203" s="7">
        <f>IF(N203&gt;0, RANK(N203,(N203:P203,Q203:AE203)),0)</f>
        <v>2</v>
      </c>
      <c r="E203" s="7">
        <f>IF(O203&gt;0,RANK(O203,(N203:P203,Q203:AE203)),0)</f>
        <v>1</v>
      </c>
      <c r="F203" s="7">
        <f t="shared" si="58"/>
        <v>5</v>
      </c>
      <c r="G203" s="1">
        <f t="shared" si="59"/>
        <v>166</v>
      </c>
      <c r="H203" s="2">
        <f t="shared" si="60"/>
        <v>0.11933860531991373</v>
      </c>
      <c r="I203" s="8"/>
      <c r="J203" s="2">
        <f t="shared" si="61"/>
        <v>0.40115025161754136</v>
      </c>
      <c r="K203" s="2">
        <f t="shared" si="62"/>
        <v>0.52048885693745506</v>
      </c>
      <c r="L203" s="2">
        <f t="shared" si="63"/>
        <v>1.3659237958303379E-2</v>
      </c>
      <c r="M203" s="2">
        <f t="shared" si="64"/>
        <v>6.4701653486700206E-2</v>
      </c>
      <c r="N203" s="9">
        <v>558</v>
      </c>
      <c r="O203" s="9">
        <v>724</v>
      </c>
      <c r="P203" s="9">
        <v>19</v>
      </c>
      <c r="Q203" s="57">
        <v>61</v>
      </c>
      <c r="U203" s="9">
        <v>6</v>
      </c>
      <c r="V203" s="57"/>
      <c r="W203" s="57"/>
      <c r="X203" s="57"/>
      <c r="Z203" s="57"/>
      <c r="AA203" s="57">
        <v>23</v>
      </c>
      <c r="AB203" s="57"/>
      <c r="AC203" s="57"/>
      <c r="AG203" t="str">
        <f t="shared" si="65"/>
        <v>Brookline</v>
      </c>
      <c r="AH203" t="s">
        <v>269</v>
      </c>
      <c r="AI203">
        <v>2</v>
      </c>
      <c r="AK203" s="97">
        <v>33</v>
      </c>
      <c r="AL203" s="99">
        <v>11</v>
      </c>
      <c r="AM203" s="99">
        <v>25</v>
      </c>
      <c r="AN203" s="103">
        <v>8100</v>
      </c>
      <c r="AO203" s="103">
        <f t="shared" si="66"/>
        <v>33011</v>
      </c>
      <c r="AP203" t="s">
        <v>202</v>
      </c>
      <c r="AQ203">
        <f t="shared" si="67"/>
        <v>3308100</v>
      </c>
      <c r="AU203">
        <v>20.13</v>
      </c>
      <c r="AV203">
        <v>0.36</v>
      </c>
      <c r="AW203">
        <v>19.77</v>
      </c>
    </row>
    <row r="204" spans="1:49" hidden="1" outlineLevel="1">
      <c r="A204" t="s">
        <v>895</v>
      </c>
      <c r="B204" s="9" t="s">
        <v>1487</v>
      </c>
      <c r="C204" s="1">
        <f t="shared" si="57"/>
        <v>4</v>
      </c>
      <c r="D204" s="7">
        <f>IF(N204&gt;0, RANK(N204,(N204:P204,Q204:AE204)),0)</f>
        <v>1</v>
      </c>
      <c r="E204" s="7">
        <f>IF(O204&gt;0,RANK(O204,(N204:P204,Q204:AE204)),0)</f>
        <v>1</v>
      </c>
      <c r="F204" s="7">
        <f t="shared" si="58"/>
        <v>0</v>
      </c>
      <c r="G204" s="1">
        <f t="shared" si="59"/>
        <v>0</v>
      </c>
      <c r="H204" s="2">
        <f t="shared" si="60"/>
        <v>0</v>
      </c>
      <c r="I204" s="8"/>
      <c r="J204" s="2">
        <f t="shared" si="61"/>
        <v>0.5</v>
      </c>
      <c r="K204" s="2">
        <f t="shared" si="62"/>
        <v>0.5</v>
      </c>
      <c r="L204" s="2">
        <f t="shared" si="63"/>
        <v>0</v>
      </c>
      <c r="M204" s="2">
        <f t="shared" si="64"/>
        <v>0</v>
      </c>
      <c r="N204" s="9">
        <v>2</v>
      </c>
      <c r="O204" s="9">
        <v>2</v>
      </c>
      <c r="P204" s="9">
        <v>0</v>
      </c>
      <c r="Q204" s="57">
        <v>0</v>
      </c>
      <c r="U204" s="9">
        <v>0</v>
      </c>
      <c r="V204" s="57"/>
      <c r="W204" s="57"/>
      <c r="X204" s="57"/>
      <c r="Z204" s="57"/>
      <c r="AA204" s="57">
        <v>0</v>
      </c>
      <c r="AB204" s="57"/>
      <c r="AC204" s="57"/>
      <c r="AG204" t="str">
        <f t="shared" si="65"/>
        <v>Cambridge</v>
      </c>
      <c r="AH204" t="s">
        <v>1672</v>
      </c>
      <c r="AI204">
        <v>2</v>
      </c>
      <c r="AK204" s="97">
        <v>33</v>
      </c>
      <c r="AL204" s="99">
        <v>7</v>
      </c>
      <c r="AM204" s="99">
        <v>25</v>
      </c>
      <c r="AN204" s="103">
        <v>8420</v>
      </c>
      <c r="AO204" s="103">
        <f t="shared" si="66"/>
        <v>33007</v>
      </c>
      <c r="AP204" t="s">
        <v>136</v>
      </c>
      <c r="AQ204">
        <f t="shared" si="67"/>
        <v>3308420</v>
      </c>
      <c r="AU204">
        <v>51.44</v>
      </c>
      <c r="AV204">
        <v>0.64</v>
      </c>
      <c r="AW204">
        <v>50.81</v>
      </c>
    </row>
    <row r="205" spans="1:49" hidden="1" outlineLevel="1">
      <c r="A205" t="s">
        <v>271</v>
      </c>
      <c r="B205" s="9" t="s">
        <v>1487</v>
      </c>
      <c r="C205" s="1">
        <f t="shared" si="57"/>
        <v>1138</v>
      </c>
      <c r="D205" s="7">
        <f>IF(N205&gt;0, RANK(N205,(N205:P205,Q205:AE205)),0)</f>
        <v>2</v>
      </c>
      <c r="E205" s="7">
        <f>IF(O205&gt;0,RANK(O205,(N205:P205,Q205:AE205)),0)</f>
        <v>1</v>
      </c>
      <c r="F205" s="7">
        <f t="shared" si="58"/>
        <v>4</v>
      </c>
      <c r="G205" s="1">
        <f t="shared" si="59"/>
        <v>78</v>
      </c>
      <c r="H205" s="2">
        <f t="shared" si="60"/>
        <v>6.8541300527240778E-2</v>
      </c>
      <c r="I205" s="8"/>
      <c r="J205" s="2">
        <f t="shared" si="61"/>
        <v>0.4349736379613357</v>
      </c>
      <c r="K205" s="2">
        <f t="shared" si="62"/>
        <v>0.50351493848857642</v>
      </c>
      <c r="L205" s="2">
        <f t="shared" si="63"/>
        <v>1.2302284710017574E-2</v>
      </c>
      <c r="M205" s="2">
        <f t="shared" si="64"/>
        <v>4.9209138840070298E-2</v>
      </c>
      <c r="N205" s="9">
        <v>495</v>
      </c>
      <c r="O205" s="9">
        <v>573</v>
      </c>
      <c r="P205" s="9">
        <v>14</v>
      </c>
      <c r="Q205" s="57">
        <v>37</v>
      </c>
      <c r="U205" s="9">
        <v>13</v>
      </c>
      <c r="V205" s="57"/>
      <c r="W205" s="57"/>
      <c r="X205" s="57"/>
      <c r="Z205" s="57"/>
      <c r="AA205" s="57">
        <v>6</v>
      </c>
      <c r="AB205" s="57"/>
      <c r="AC205" s="57"/>
      <c r="AG205" t="str">
        <f t="shared" si="65"/>
        <v>Campton</v>
      </c>
      <c r="AH205" t="s">
        <v>1957</v>
      </c>
      <c r="AI205">
        <v>2</v>
      </c>
      <c r="AK205" s="97">
        <v>33</v>
      </c>
      <c r="AL205" s="99">
        <v>9</v>
      </c>
      <c r="AM205" s="99">
        <v>40</v>
      </c>
      <c r="AN205" s="103">
        <v>8660</v>
      </c>
      <c r="AO205" s="103">
        <f t="shared" si="66"/>
        <v>33009</v>
      </c>
      <c r="AP205" t="s">
        <v>202</v>
      </c>
      <c r="AQ205">
        <f t="shared" si="67"/>
        <v>3308660</v>
      </c>
      <c r="AU205">
        <v>52.52</v>
      </c>
      <c r="AV205">
        <v>0.59</v>
      </c>
      <c r="AW205">
        <v>51.93</v>
      </c>
    </row>
    <row r="206" spans="1:49" hidden="1" outlineLevel="1">
      <c r="A206" t="s">
        <v>896</v>
      </c>
      <c r="B206" s="9" t="s">
        <v>1487</v>
      </c>
      <c r="C206" s="1">
        <f t="shared" si="57"/>
        <v>1362</v>
      </c>
      <c r="D206" s="7">
        <f>IF(N206&gt;0, RANK(N206,(N206:P206,Q206:AE206)),0)</f>
        <v>1</v>
      </c>
      <c r="E206" s="7">
        <f>IF(O206&gt;0,RANK(O206,(N206:P206,Q206:AE206)),0)</f>
        <v>2</v>
      </c>
      <c r="F206" s="7">
        <f t="shared" si="58"/>
        <v>4</v>
      </c>
      <c r="G206" s="1">
        <f t="shared" si="59"/>
        <v>104</v>
      </c>
      <c r="H206" s="2">
        <f t="shared" si="60"/>
        <v>7.63582966226138E-2</v>
      </c>
      <c r="I206" s="8"/>
      <c r="J206" s="2">
        <f t="shared" si="61"/>
        <v>0.50954478707782669</v>
      </c>
      <c r="K206" s="2">
        <f t="shared" si="62"/>
        <v>0.4331864904552129</v>
      </c>
      <c r="L206" s="2">
        <f t="shared" si="63"/>
        <v>1.6886930983847283E-2</v>
      </c>
      <c r="M206" s="2">
        <f t="shared" si="64"/>
        <v>4.0381791483113126E-2</v>
      </c>
      <c r="N206" s="9">
        <v>694</v>
      </c>
      <c r="O206" s="9">
        <v>590</v>
      </c>
      <c r="P206" s="9">
        <v>23</v>
      </c>
      <c r="Q206" s="57">
        <v>39</v>
      </c>
      <c r="U206" s="9">
        <v>7</v>
      </c>
      <c r="V206" s="57"/>
      <c r="W206" s="57"/>
      <c r="X206" s="57"/>
      <c r="Z206" s="57"/>
      <c r="AA206" s="57">
        <v>9</v>
      </c>
      <c r="AB206" s="57"/>
      <c r="AC206" s="57"/>
      <c r="AG206" t="str">
        <f t="shared" si="65"/>
        <v>Canaan</v>
      </c>
      <c r="AH206" t="s">
        <v>1957</v>
      </c>
      <c r="AI206">
        <v>2</v>
      </c>
      <c r="AK206" s="97">
        <v>33</v>
      </c>
      <c r="AL206" s="99">
        <v>9</v>
      </c>
      <c r="AM206" s="99">
        <v>45</v>
      </c>
      <c r="AN206" s="103">
        <v>8980</v>
      </c>
      <c r="AO206" s="103">
        <f t="shared" si="66"/>
        <v>33009</v>
      </c>
      <c r="AP206" t="s">
        <v>202</v>
      </c>
      <c r="AQ206">
        <f t="shared" si="67"/>
        <v>3308980</v>
      </c>
      <c r="AU206">
        <v>55.03</v>
      </c>
      <c r="AV206">
        <v>1.82</v>
      </c>
      <c r="AW206">
        <v>53.22</v>
      </c>
    </row>
    <row r="207" spans="1:49" hidden="1" outlineLevel="1">
      <c r="A207" t="s">
        <v>1309</v>
      </c>
      <c r="B207" s="9" t="s">
        <v>1487</v>
      </c>
      <c r="C207" s="1">
        <f t="shared" si="57"/>
        <v>1935</v>
      </c>
      <c r="D207" s="7">
        <f>IF(N207&gt;0, RANK(N207,(N207:P207,Q207:AE207)),0)</f>
        <v>2</v>
      </c>
      <c r="E207" s="7">
        <f>IF(O207&gt;0,RANK(O207,(N207:P207,Q207:AE207)),0)</f>
        <v>1</v>
      </c>
      <c r="F207" s="7">
        <f t="shared" si="58"/>
        <v>4</v>
      </c>
      <c r="G207" s="1">
        <f t="shared" si="59"/>
        <v>411</v>
      </c>
      <c r="H207" s="2">
        <f t="shared" si="60"/>
        <v>0.21240310077519381</v>
      </c>
      <c r="I207" s="8"/>
      <c r="J207" s="2">
        <f t="shared" si="61"/>
        <v>0.34625322997416019</v>
      </c>
      <c r="K207" s="2">
        <f t="shared" si="62"/>
        <v>0.55865633074935406</v>
      </c>
      <c r="L207" s="2">
        <f t="shared" si="63"/>
        <v>2.1188630490956071E-2</v>
      </c>
      <c r="M207" s="2">
        <f t="shared" si="64"/>
        <v>7.3901808785529682E-2</v>
      </c>
      <c r="N207" s="9">
        <v>670</v>
      </c>
      <c r="O207" s="9">
        <v>1081</v>
      </c>
      <c r="P207" s="9">
        <v>41</v>
      </c>
      <c r="Q207" s="57">
        <v>105</v>
      </c>
      <c r="U207" s="9">
        <v>5</v>
      </c>
      <c r="V207" s="57"/>
      <c r="W207" s="57"/>
      <c r="X207" s="57"/>
      <c r="Z207" s="57"/>
      <c r="AA207" s="57">
        <v>33</v>
      </c>
      <c r="AB207" s="57"/>
      <c r="AC207" s="57"/>
      <c r="AG207" t="str">
        <f t="shared" si="65"/>
        <v>Candia</v>
      </c>
      <c r="AH207" t="s">
        <v>1083</v>
      </c>
      <c r="AI207">
        <v>1</v>
      </c>
      <c r="AK207" s="97">
        <v>33</v>
      </c>
      <c r="AL207" s="99">
        <v>15</v>
      </c>
      <c r="AM207" s="99">
        <v>20</v>
      </c>
      <c r="AN207" s="103">
        <v>9300</v>
      </c>
      <c r="AO207" s="103">
        <f t="shared" si="66"/>
        <v>33015</v>
      </c>
      <c r="AP207" t="s">
        <v>202</v>
      </c>
      <c r="AQ207">
        <f t="shared" si="67"/>
        <v>3309300</v>
      </c>
      <c r="AU207">
        <v>30.57</v>
      </c>
      <c r="AV207">
        <v>0.24</v>
      </c>
      <c r="AW207">
        <v>30.32</v>
      </c>
    </row>
    <row r="208" spans="1:49" hidden="1" outlineLevel="1">
      <c r="A208" t="s">
        <v>332</v>
      </c>
      <c r="B208" s="9" t="s">
        <v>1487</v>
      </c>
      <c r="C208" s="1">
        <f t="shared" si="57"/>
        <v>1044</v>
      </c>
      <c r="D208" s="7">
        <f>IF(N208&gt;0, RANK(N208,(N208:P208,Q208:AE208)),0)</f>
        <v>1</v>
      </c>
      <c r="E208" s="7">
        <f>IF(O208&gt;0,RANK(O208,(N208:P208,Q208:AE208)),0)</f>
        <v>2</v>
      </c>
      <c r="F208" s="7">
        <f t="shared" si="58"/>
        <v>4</v>
      </c>
      <c r="G208" s="1">
        <f t="shared" si="59"/>
        <v>390</v>
      </c>
      <c r="H208" s="2">
        <f t="shared" si="60"/>
        <v>0.37356321839080459</v>
      </c>
      <c r="I208" s="8"/>
      <c r="J208" s="2">
        <f t="shared" si="61"/>
        <v>0.65900383141762453</v>
      </c>
      <c r="K208" s="2">
        <f t="shared" si="62"/>
        <v>0.28544061302681994</v>
      </c>
      <c r="L208" s="2">
        <f t="shared" si="63"/>
        <v>2.2030651340996167E-2</v>
      </c>
      <c r="M208" s="2">
        <f t="shared" si="64"/>
        <v>3.3524904214559358E-2</v>
      </c>
      <c r="N208" s="9">
        <v>688</v>
      </c>
      <c r="O208" s="9">
        <v>298</v>
      </c>
      <c r="P208" s="9">
        <v>23</v>
      </c>
      <c r="Q208" s="57">
        <v>24</v>
      </c>
      <c r="U208" s="9">
        <v>4</v>
      </c>
      <c r="V208" s="57"/>
      <c r="W208" s="57"/>
      <c r="X208" s="57"/>
      <c r="Z208" s="57"/>
      <c r="AA208" s="57">
        <v>7</v>
      </c>
      <c r="AB208" s="57"/>
      <c r="AC208" s="57"/>
      <c r="AG208" t="str">
        <f t="shared" si="65"/>
        <v>Canterbury</v>
      </c>
      <c r="AH208" t="s">
        <v>1605</v>
      </c>
      <c r="AI208">
        <v>2</v>
      </c>
      <c r="AK208" s="97">
        <v>33</v>
      </c>
      <c r="AL208" s="99">
        <v>13</v>
      </c>
      <c r="AM208" s="99">
        <v>30</v>
      </c>
      <c r="AN208" s="103">
        <v>9860</v>
      </c>
      <c r="AO208" s="103">
        <f t="shared" si="66"/>
        <v>33013</v>
      </c>
      <c r="AP208" t="s">
        <v>202</v>
      </c>
      <c r="AQ208">
        <f t="shared" si="67"/>
        <v>3309860</v>
      </c>
      <c r="AU208">
        <v>44.63</v>
      </c>
      <c r="AV208">
        <v>0.79</v>
      </c>
      <c r="AW208">
        <v>43.84</v>
      </c>
    </row>
    <row r="209" spans="1:49" hidden="1" outlineLevel="1">
      <c r="A209" t="s">
        <v>1575</v>
      </c>
      <c r="B209" s="9" t="s">
        <v>1487</v>
      </c>
      <c r="C209" s="1">
        <f t="shared" si="57"/>
        <v>358</v>
      </c>
      <c r="D209" s="7">
        <f>IF(N209&gt;0, RANK(N209,(N209:P209,Q209:AE209)),0)</f>
        <v>2</v>
      </c>
      <c r="E209" s="7">
        <f>IF(O209&gt;0,RANK(O209,(N209:P209,Q209:AE209)),0)</f>
        <v>1</v>
      </c>
      <c r="F209" s="7">
        <f t="shared" si="58"/>
        <v>3</v>
      </c>
      <c r="G209" s="1">
        <f t="shared" si="59"/>
        <v>80</v>
      </c>
      <c r="H209" s="2">
        <f t="shared" si="60"/>
        <v>0.22346368715083798</v>
      </c>
      <c r="I209" s="8"/>
      <c r="J209" s="2">
        <f t="shared" si="61"/>
        <v>0.36312849162011174</v>
      </c>
      <c r="K209" s="2">
        <f t="shared" si="62"/>
        <v>0.58659217877094971</v>
      </c>
      <c r="L209" s="2">
        <f t="shared" si="63"/>
        <v>2.5139664804469275E-2</v>
      </c>
      <c r="M209" s="2">
        <f t="shared" si="64"/>
        <v>2.5139664804469275E-2</v>
      </c>
      <c r="N209" s="9">
        <v>130</v>
      </c>
      <c r="O209" s="9">
        <v>210</v>
      </c>
      <c r="P209" s="9">
        <v>9</v>
      </c>
      <c r="Q209" s="57">
        <v>8</v>
      </c>
      <c r="U209" s="9">
        <v>0</v>
      </c>
      <c r="V209" s="57"/>
      <c r="W209" s="57"/>
      <c r="X209" s="57"/>
      <c r="Z209" s="57"/>
      <c r="AA209" s="57">
        <v>1</v>
      </c>
      <c r="AB209" s="57"/>
      <c r="AC209" s="57"/>
      <c r="AG209" t="str">
        <f t="shared" si="65"/>
        <v>Carroll</v>
      </c>
      <c r="AH209" t="s">
        <v>1672</v>
      </c>
      <c r="AI209">
        <v>2</v>
      </c>
      <c r="AK209" s="97">
        <v>33</v>
      </c>
      <c r="AL209" s="99">
        <v>7</v>
      </c>
      <c r="AM209" s="99">
        <v>30</v>
      </c>
      <c r="AN209" s="103">
        <v>10100</v>
      </c>
      <c r="AO209" s="103">
        <f t="shared" si="66"/>
        <v>33007</v>
      </c>
      <c r="AP209" t="s">
        <v>202</v>
      </c>
      <c r="AQ209">
        <f t="shared" si="67"/>
        <v>3310100</v>
      </c>
      <c r="AU209">
        <v>50.21</v>
      </c>
      <c r="AV209">
        <v>0.03</v>
      </c>
      <c r="AW209">
        <v>50.19</v>
      </c>
    </row>
    <row r="210" spans="1:49" hidden="1" outlineLevel="1">
      <c r="A210" t="s">
        <v>993</v>
      </c>
      <c r="B210" s="9" t="s">
        <v>1487</v>
      </c>
      <c r="C210" s="1">
        <f t="shared" si="57"/>
        <v>552</v>
      </c>
      <c r="D210" s="7">
        <f>IF(N210&gt;0, RANK(N210,(N210:P210,Q210:AE210)),0)</f>
        <v>2</v>
      </c>
      <c r="E210" s="7">
        <f>IF(O210&gt;0,RANK(O210,(N210:P210,Q210:AE210)),0)</f>
        <v>1</v>
      </c>
      <c r="F210" s="7">
        <f t="shared" si="58"/>
        <v>4</v>
      </c>
      <c r="G210" s="1">
        <f t="shared" si="59"/>
        <v>27</v>
      </c>
      <c r="H210" s="2">
        <f t="shared" si="60"/>
        <v>4.8913043478260872E-2</v>
      </c>
      <c r="I210" s="8"/>
      <c r="J210" s="2">
        <f t="shared" si="61"/>
        <v>0.44565217391304346</v>
      </c>
      <c r="K210" s="2">
        <f t="shared" si="62"/>
        <v>0.49456521739130432</v>
      </c>
      <c r="L210" s="2">
        <f t="shared" si="63"/>
        <v>2.5362318840579712E-2</v>
      </c>
      <c r="M210" s="2">
        <f t="shared" si="64"/>
        <v>3.4420289855072506E-2</v>
      </c>
      <c r="N210" s="9">
        <v>246</v>
      </c>
      <c r="O210" s="9">
        <v>273</v>
      </c>
      <c r="P210" s="9">
        <v>14</v>
      </c>
      <c r="Q210" s="57">
        <v>15</v>
      </c>
      <c r="U210" s="9">
        <v>1</v>
      </c>
      <c r="V210" s="57"/>
      <c r="W210" s="57"/>
      <c r="X210" s="57"/>
      <c r="Z210" s="57"/>
      <c r="AA210" s="57">
        <v>3</v>
      </c>
      <c r="AB210" s="57"/>
      <c r="AC210" s="57"/>
      <c r="AG210" t="str">
        <f t="shared" si="65"/>
        <v>Center Harbor</v>
      </c>
      <c r="AH210" t="s">
        <v>1210</v>
      </c>
      <c r="AI210">
        <v>1</v>
      </c>
      <c r="AK210" s="97">
        <v>33</v>
      </c>
      <c r="AL210" s="99">
        <v>1</v>
      </c>
      <c r="AM210" s="99">
        <v>20</v>
      </c>
      <c r="AN210" s="103">
        <v>10660</v>
      </c>
      <c r="AO210" s="103">
        <f t="shared" si="66"/>
        <v>33001</v>
      </c>
      <c r="AP210" t="s">
        <v>202</v>
      </c>
      <c r="AQ210">
        <f t="shared" si="67"/>
        <v>3310660</v>
      </c>
      <c r="AU210">
        <v>16.510000000000002</v>
      </c>
      <c r="AV210">
        <v>3.12</v>
      </c>
      <c r="AW210">
        <v>13.39</v>
      </c>
    </row>
    <row r="211" spans="1:49" hidden="1" outlineLevel="1">
      <c r="A211" t="s">
        <v>748</v>
      </c>
      <c r="B211" s="9" t="s">
        <v>1487</v>
      </c>
      <c r="C211" s="1">
        <f t="shared" si="57"/>
        <v>1981</v>
      </c>
      <c r="D211" s="7">
        <f>IF(N211&gt;0, RANK(N211,(N211:P211,Q211:AE211)),0)</f>
        <v>1</v>
      </c>
      <c r="E211" s="7">
        <f>IF(O211&gt;0,RANK(O211,(N211:P211,Q211:AE211)),0)</f>
        <v>2</v>
      </c>
      <c r="F211" s="7">
        <f t="shared" si="58"/>
        <v>4</v>
      </c>
      <c r="G211" s="1">
        <f t="shared" si="59"/>
        <v>288</v>
      </c>
      <c r="H211" s="2">
        <f t="shared" si="60"/>
        <v>0.14538112064613831</v>
      </c>
      <c r="I211" s="8"/>
      <c r="J211" s="2">
        <f t="shared" si="61"/>
        <v>0.54366481574962144</v>
      </c>
      <c r="K211" s="2">
        <f t="shared" si="62"/>
        <v>0.3982836951034831</v>
      </c>
      <c r="L211" s="2">
        <f t="shared" si="63"/>
        <v>1.2619888944977285E-2</v>
      </c>
      <c r="M211" s="2">
        <f t="shared" si="64"/>
        <v>4.5431600201918165E-2</v>
      </c>
      <c r="N211" s="9">
        <v>1077</v>
      </c>
      <c r="O211" s="9">
        <v>789</v>
      </c>
      <c r="P211" s="9">
        <v>25</v>
      </c>
      <c r="Q211" s="57">
        <v>65</v>
      </c>
      <c r="U211" s="9">
        <v>3</v>
      </c>
      <c r="V211" s="57"/>
      <c r="W211" s="57"/>
      <c r="X211" s="57"/>
      <c r="Z211" s="57"/>
      <c r="AA211" s="57">
        <v>22</v>
      </c>
      <c r="AB211" s="57"/>
      <c r="AC211" s="57"/>
      <c r="AG211" t="str">
        <f t="shared" si="65"/>
        <v>Charlestown</v>
      </c>
      <c r="AH211" t="s">
        <v>1519</v>
      </c>
      <c r="AI211">
        <v>2</v>
      </c>
      <c r="AK211" s="97">
        <v>33</v>
      </c>
      <c r="AL211" s="99">
        <v>19</v>
      </c>
      <c r="AM211" s="99">
        <v>10</v>
      </c>
      <c r="AN211" s="103">
        <v>11380</v>
      </c>
      <c r="AO211" s="103">
        <f t="shared" si="66"/>
        <v>33019</v>
      </c>
      <c r="AP211" t="s">
        <v>202</v>
      </c>
      <c r="AQ211">
        <f t="shared" si="67"/>
        <v>3311380</v>
      </c>
      <c r="AU211">
        <v>37.96</v>
      </c>
      <c r="AV211">
        <v>2.15</v>
      </c>
      <c r="AW211">
        <v>35.81</v>
      </c>
    </row>
    <row r="212" spans="1:49" hidden="1" outlineLevel="1">
      <c r="A212" t="s">
        <v>565</v>
      </c>
      <c r="B212" s="9" t="s">
        <v>1487</v>
      </c>
      <c r="C212" s="1">
        <f t="shared" si="57"/>
        <v>128</v>
      </c>
      <c r="D212" s="7">
        <f>IF(N212&gt;0, RANK(N212,(N212:P212,Q212:AE212)),0)</f>
        <v>2</v>
      </c>
      <c r="E212" s="7">
        <f>IF(O212&gt;0,RANK(O212,(N212:P212,Q212:AE212)),0)</f>
        <v>1</v>
      </c>
      <c r="F212" s="7">
        <f t="shared" si="58"/>
        <v>4</v>
      </c>
      <c r="G212" s="1">
        <f t="shared" si="59"/>
        <v>45</v>
      </c>
      <c r="H212" s="2">
        <f t="shared" si="60"/>
        <v>0.3515625</v>
      </c>
      <c r="I212" s="8"/>
      <c r="J212" s="2">
        <f t="shared" si="61"/>
        <v>0.28125</v>
      </c>
      <c r="K212" s="2">
        <f t="shared" si="62"/>
        <v>0.6328125</v>
      </c>
      <c r="L212" s="2">
        <f t="shared" si="63"/>
        <v>3.125E-2</v>
      </c>
      <c r="M212" s="2">
        <f t="shared" si="64"/>
        <v>5.46875E-2</v>
      </c>
      <c r="N212" s="9">
        <v>36</v>
      </c>
      <c r="O212" s="9">
        <v>81</v>
      </c>
      <c r="P212" s="9">
        <v>4</v>
      </c>
      <c r="Q212" s="57">
        <v>5</v>
      </c>
      <c r="U212" s="9">
        <v>0</v>
      </c>
      <c r="V212" s="57"/>
      <c r="W212" s="57"/>
      <c r="X212" s="57"/>
      <c r="Z212" s="57"/>
      <c r="AA212" s="57">
        <v>2</v>
      </c>
      <c r="AB212" s="57"/>
      <c r="AC212" s="57"/>
      <c r="AG212" t="str">
        <f t="shared" si="65"/>
        <v>Chatham</v>
      </c>
      <c r="AH212" t="s">
        <v>1575</v>
      </c>
      <c r="AI212">
        <v>1</v>
      </c>
      <c r="AK212" s="97">
        <v>33</v>
      </c>
      <c r="AL212" s="99">
        <v>3</v>
      </c>
      <c r="AM212" s="99">
        <v>20</v>
      </c>
      <c r="AN212" s="103">
        <v>11780</v>
      </c>
      <c r="AO212" s="103">
        <f t="shared" si="66"/>
        <v>33003</v>
      </c>
      <c r="AP212" t="s">
        <v>202</v>
      </c>
      <c r="AQ212">
        <f t="shared" si="67"/>
        <v>3311780</v>
      </c>
      <c r="AU212">
        <v>57.22</v>
      </c>
      <c r="AV212">
        <v>0.51</v>
      </c>
      <c r="AW212">
        <v>56.71</v>
      </c>
    </row>
    <row r="213" spans="1:49" hidden="1" outlineLevel="1">
      <c r="A213" t="s">
        <v>1097</v>
      </c>
      <c r="B213" s="9" t="s">
        <v>1487</v>
      </c>
      <c r="C213" s="1">
        <f t="shared" si="57"/>
        <v>1356</v>
      </c>
      <c r="D213" s="7">
        <f>IF(N213&gt;0, RANK(N213,(N213:P213,Q213:AE213)),0)</f>
        <v>2</v>
      </c>
      <c r="E213" s="7">
        <f>IF(O213&gt;0,RANK(O213,(N213:P213,Q213:AE213)),0)</f>
        <v>1</v>
      </c>
      <c r="F213" s="7">
        <f t="shared" si="58"/>
        <v>5</v>
      </c>
      <c r="G213" s="1">
        <f t="shared" si="59"/>
        <v>492</v>
      </c>
      <c r="H213" s="2">
        <f t="shared" si="60"/>
        <v>0.36283185840707965</v>
      </c>
      <c r="I213" s="8"/>
      <c r="J213" s="2">
        <f t="shared" si="61"/>
        <v>0.28908554572271389</v>
      </c>
      <c r="K213" s="2">
        <f t="shared" si="62"/>
        <v>0.65191740412979349</v>
      </c>
      <c r="L213" s="2">
        <f t="shared" si="63"/>
        <v>2.2123893805309734E-3</v>
      </c>
      <c r="M213" s="2">
        <f t="shared" si="64"/>
        <v>5.6784660766961592E-2</v>
      </c>
      <c r="N213" s="9">
        <v>392</v>
      </c>
      <c r="O213" s="9">
        <v>884</v>
      </c>
      <c r="P213" s="9">
        <v>3</v>
      </c>
      <c r="Q213" s="57">
        <v>63</v>
      </c>
      <c r="U213" s="9">
        <v>3</v>
      </c>
      <c r="V213" s="57"/>
      <c r="W213" s="57"/>
      <c r="X213" s="57"/>
      <c r="Z213" s="57"/>
      <c r="AA213" s="57">
        <v>11</v>
      </c>
      <c r="AB213" s="57"/>
      <c r="AC213" s="57"/>
      <c r="AG213" t="str">
        <f t="shared" ref="AG213:AG271" si="68">A213</f>
        <v>Chester</v>
      </c>
      <c r="AH213" t="s">
        <v>1083</v>
      </c>
      <c r="AI213">
        <v>1</v>
      </c>
      <c r="AK213" s="97">
        <v>33</v>
      </c>
      <c r="AL213" s="99">
        <v>15</v>
      </c>
      <c r="AM213" s="99">
        <v>25</v>
      </c>
      <c r="AN213" s="103">
        <v>12100</v>
      </c>
      <c r="AO213" s="103">
        <f t="shared" si="66"/>
        <v>33015</v>
      </c>
      <c r="AP213" t="s">
        <v>202</v>
      </c>
      <c r="AQ213">
        <f t="shared" si="67"/>
        <v>3312100</v>
      </c>
      <c r="AU213">
        <v>26.02</v>
      </c>
      <c r="AV213">
        <v>0.11</v>
      </c>
      <c r="AW213">
        <v>25.91</v>
      </c>
    </row>
    <row r="214" spans="1:49" hidden="1" outlineLevel="1">
      <c r="A214" t="s">
        <v>259</v>
      </c>
      <c r="B214" s="9" t="s">
        <v>1487</v>
      </c>
      <c r="C214" s="1">
        <f t="shared" si="57"/>
        <v>1628</v>
      </c>
      <c r="D214" s="7">
        <f>IF(N214&gt;0, RANK(N214,(N214:P214,Q214:AE214)),0)</f>
        <v>1</v>
      </c>
      <c r="E214" s="7">
        <f>IF(O214&gt;0,RANK(O214,(N214:P214,Q214:AE214)),0)</f>
        <v>2</v>
      </c>
      <c r="F214" s="7">
        <f t="shared" si="58"/>
        <v>5</v>
      </c>
      <c r="G214" s="1">
        <f t="shared" si="59"/>
        <v>68</v>
      </c>
      <c r="H214" s="2">
        <f t="shared" si="60"/>
        <v>4.1769041769041768E-2</v>
      </c>
      <c r="I214" s="8"/>
      <c r="J214" s="2">
        <f t="shared" si="61"/>
        <v>0.49692874692874694</v>
      </c>
      <c r="K214" s="2">
        <f t="shared" si="62"/>
        <v>0.45515970515970516</v>
      </c>
      <c r="L214" s="2">
        <f t="shared" si="63"/>
        <v>6.7567567567567571E-3</v>
      </c>
      <c r="M214" s="2">
        <f t="shared" si="64"/>
        <v>4.115479115479119E-2</v>
      </c>
      <c r="N214" s="9">
        <v>809</v>
      </c>
      <c r="O214" s="9">
        <v>741</v>
      </c>
      <c r="P214" s="9">
        <v>11</v>
      </c>
      <c r="Q214" s="57">
        <v>42</v>
      </c>
      <c r="U214" s="9">
        <v>2</v>
      </c>
      <c r="V214" s="57"/>
      <c r="W214" s="57"/>
      <c r="X214" s="57"/>
      <c r="Z214" s="57"/>
      <c r="AA214" s="57">
        <v>23</v>
      </c>
      <c r="AB214" s="57"/>
      <c r="AC214" s="57"/>
      <c r="AG214" t="str">
        <f t="shared" si="68"/>
        <v>Chesterfield</v>
      </c>
      <c r="AH214" t="s">
        <v>499</v>
      </c>
      <c r="AI214">
        <v>2</v>
      </c>
      <c r="AK214" s="97">
        <v>33</v>
      </c>
      <c r="AL214" s="99">
        <v>5</v>
      </c>
      <c r="AM214" s="99">
        <v>10</v>
      </c>
      <c r="AN214" s="103">
        <v>12260</v>
      </c>
      <c r="AO214" s="103">
        <f t="shared" si="66"/>
        <v>33005</v>
      </c>
      <c r="AP214" t="s">
        <v>202</v>
      </c>
      <c r="AQ214">
        <f t="shared" si="67"/>
        <v>3312260</v>
      </c>
      <c r="AU214">
        <v>47.56</v>
      </c>
      <c r="AV214">
        <v>2</v>
      </c>
      <c r="AW214">
        <v>45.56</v>
      </c>
    </row>
    <row r="215" spans="1:49" hidden="1" outlineLevel="1">
      <c r="A215" t="s">
        <v>3</v>
      </c>
      <c r="B215" s="9" t="s">
        <v>1487</v>
      </c>
      <c r="C215" s="1">
        <f t="shared" si="57"/>
        <v>909</v>
      </c>
      <c r="D215" s="7">
        <f>IF(N215&gt;0, RANK(N215,(N215:P215,Q215:AE215)),0)</f>
        <v>1</v>
      </c>
      <c r="E215" s="7">
        <f>IF(O215&gt;0,RANK(O215,(N215:P215,Q215:AE215)),0)</f>
        <v>2</v>
      </c>
      <c r="F215" s="7">
        <f t="shared" si="58"/>
        <v>4</v>
      </c>
      <c r="G215" s="1">
        <f t="shared" si="59"/>
        <v>81</v>
      </c>
      <c r="H215" s="2">
        <f t="shared" si="60"/>
        <v>8.9108910891089105E-2</v>
      </c>
      <c r="I215" s="8"/>
      <c r="J215" s="2">
        <f t="shared" si="61"/>
        <v>0.49284928492849284</v>
      </c>
      <c r="K215" s="2">
        <f t="shared" si="62"/>
        <v>0.40374037403740376</v>
      </c>
      <c r="L215" s="2">
        <f t="shared" si="63"/>
        <v>3.0803080308030802E-2</v>
      </c>
      <c r="M215" s="2">
        <f t="shared" si="64"/>
        <v>7.2607260726072542E-2</v>
      </c>
      <c r="N215" s="9">
        <v>448</v>
      </c>
      <c r="O215" s="9">
        <v>367</v>
      </c>
      <c r="P215" s="9">
        <v>28</v>
      </c>
      <c r="Q215" s="57">
        <v>48</v>
      </c>
      <c r="U215" s="9">
        <v>2</v>
      </c>
      <c r="V215" s="57"/>
      <c r="W215" s="57"/>
      <c r="X215" s="57"/>
      <c r="Z215" s="57"/>
      <c r="AA215" s="57">
        <v>16</v>
      </c>
      <c r="AB215" s="57"/>
      <c r="AC215" s="57"/>
      <c r="AG215" t="str">
        <f t="shared" si="68"/>
        <v>Chichester</v>
      </c>
      <c r="AH215" t="s">
        <v>1605</v>
      </c>
      <c r="AI215">
        <v>2</v>
      </c>
      <c r="AK215" s="97">
        <v>33</v>
      </c>
      <c r="AL215" s="99">
        <v>13</v>
      </c>
      <c r="AM215" s="99">
        <v>35</v>
      </c>
      <c r="AN215" s="103">
        <v>12420</v>
      </c>
      <c r="AO215" s="103">
        <f t="shared" si="66"/>
        <v>33013</v>
      </c>
      <c r="AP215" t="s">
        <v>202</v>
      </c>
      <c r="AQ215">
        <f t="shared" si="67"/>
        <v>3312420</v>
      </c>
      <c r="AU215">
        <v>21.18</v>
      </c>
      <c r="AV215">
        <v>0.11</v>
      </c>
      <c r="AW215">
        <v>21.07</v>
      </c>
    </row>
    <row r="216" spans="1:49" hidden="1" outlineLevel="1">
      <c r="A216" t="s">
        <v>659</v>
      </c>
      <c r="B216" s="9" t="s">
        <v>1487</v>
      </c>
      <c r="C216" s="1">
        <f t="shared" si="57"/>
        <v>5168</v>
      </c>
      <c r="D216" s="7">
        <f>IF(N216&gt;0, RANK(N216,(N216:P216,Q216:AE216)),0)</f>
        <v>1</v>
      </c>
      <c r="E216" s="7">
        <f>IF(O216&gt;0,RANK(O216,(N216:P216,Q216:AE216)),0)</f>
        <v>2</v>
      </c>
      <c r="F216" s="7">
        <f t="shared" si="58"/>
        <v>4</v>
      </c>
      <c r="G216" s="1">
        <f t="shared" si="59"/>
        <v>569</v>
      </c>
      <c r="H216" s="2">
        <f t="shared" si="60"/>
        <v>0.11010061919504643</v>
      </c>
      <c r="I216" s="8"/>
      <c r="J216" s="2">
        <f t="shared" si="61"/>
        <v>0.53734520123839014</v>
      </c>
      <c r="K216" s="2">
        <f t="shared" si="62"/>
        <v>0.42724458204334365</v>
      </c>
      <c r="L216" s="2">
        <f t="shared" si="63"/>
        <v>8.9009287925696599E-3</v>
      </c>
      <c r="M216" s="2">
        <f t="shared" si="64"/>
        <v>2.6509287925696561E-2</v>
      </c>
      <c r="N216" s="9">
        <v>2777</v>
      </c>
      <c r="O216" s="9">
        <v>2208</v>
      </c>
      <c r="P216" s="9">
        <v>46</v>
      </c>
      <c r="Q216" s="57">
        <v>102</v>
      </c>
      <c r="U216" s="9">
        <v>10</v>
      </c>
      <c r="V216" s="57"/>
      <c r="W216" s="57"/>
      <c r="X216" s="57"/>
      <c r="Z216" s="57"/>
      <c r="AA216" s="57">
        <v>25</v>
      </c>
      <c r="AB216" s="57"/>
      <c r="AC216" s="57"/>
      <c r="AG216" t="str">
        <f t="shared" si="68"/>
        <v>Claremont</v>
      </c>
      <c r="AH216" t="s">
        <v>1519</v>
      </c>
      <c r="AI216">
        <v>2</v>
      </c>
      <c r="AK216" s="97">
        <v>33</v>
      </c>
      <c r="AL216" s="99">
        <v>19</v>
      </c>
      <c r="AM216" s="99">
        <v>15</v>
      </c>
      <c r="AN216" s="103">
        <v>12900</v>
      </c>
      <c r="AO216" s="103">
        <f t="shared" si="66"/>
        <v>33019</v>
      </c>
      <c r="AP216" t="s">
        <v>1721</v>
      </c>
      <c r="AQ216">
        <f t="shared" si="67"/>
        <v>3312900</v>
      </c>
      <c r="AU216">
        <v>44.09</v>
      </c>
      <c r="AV216">
        <v>0.96</v>
      </c>
      <c r="AW216">
        <v>43.12</v>
      </c>
    </row>
    <row r="217" spans="1:49" hidden="1" outlineLevel="1">
      <c r="A217" t="s">
        <v>1132</v>
      </c>
      <c r="B217" s="9" t="s">
        <v>1487</v>
      </c>
      <c r="C217" s="1">
        <f t="shared" si="57"/>
        <v>127</v>
      </c>
      <c r="D217" s="7">
        <f>IF(N217&gt;0, RANK(N217,(N217:P217,Q217:AE217)),0)</f>
        <v>2</v>
      </c>
      <c r="E217" s="7">
        <f>IF(O217&gt;0,RANK(O217,(N217:P217,Q217:AE217)),0)</f>
        <v>1</v>
      </c>
      <c r="F217" s="7">
        <f t="shared" si="58"/>
        <v>4</v>
      </c>
      <c r="G217" s="1">
        <f t="shared" ref="G217:G280" si="69">IF(C217&gt;0,MAX(N217:P217)-LARGE(N217:P217,2),0)</f>
        <v>30</v>
      </c>
      <c r="H217" s="2">
        <f t="shared" ref="H217:H280" si="70">IF(C217&gt;0,G217/C217,0)</f>
        <v>0.23622047244094488</v>
      </c>
      <c r="I217" s="8"/>
      <c r="J217" s="2">
        <f t="shared" si="61"/>
        <v>0.3543307086614173</v>
      </c>
      <c r="K217" s="2">
        <f t="shared" si="62"/>
        <v>0.59055118110236215</v>
      </c>
      <c r="L217" s="2">
        <f t="shared" si="63"/>
        <v>1.5748031496062992E-2</v>
      </c>
      <c r="M217" s="2">
        <f t="shared" si="64"/>
        <v>3.9370078740157494E-2</v>
      </c>
      <c r="N217" s="9">
        <v>45</v>
      </c>
      <c r="O217" s="9">
        <v>75</v>
      </c>
      <c r="P217" s="9">
        <v>2</v>
      </c>
      <c r="Q217" s="57">
        <v>3</v>
      </c>
      <c r="U217" s="9">
        <v>1</v>
      </c>
      <c r="V217" s="57"/>
      <c r="W217" s="57"/>
      <c r="X217" s="57"/>
      <c r="Z217" s="57"/>
      <c r="AA217" s="57">
        <v>1</v>
      </c>
      <c r="AB217" s="57"/>
      <c r="AC217" s="57"/>
      <c r="AG217" t="str">
        <f t="shared" si="68"/>
        <v>Clarksville</v>
      </c>
      <c r="AH217" t="s">
        <v>1672</v>
      </c>
      <c r="AI217">
        <v>2</v>
      </c>
      <c r="AK217" s="97">
        <v>33</v>
      </c>
      <c r="AL217" s="99">
        <v>7</v>
      </c>
      <c r="AM217" s="99">
        <v>40</v>
      </c>
      <c r="AN217" s="103">
        <v>13220</v>
      </c>
      <c r="AO217" s="103">
        <f t="shared" si="66"/>
        <v>33007</v>
      </c>
      <c r="AP217" t="s">
        <v>202</v>
      </c>
      <c r="AQ217">
        <f t="shared" si="67"/>
        <v>3313220</v>
      </c>
      <c r="AU217">
        <v>62.12</v>
      </c>
      <c r="AV217">
        <v>1.88</v>
      </c>
      <c r="AW217">
        <v>60.24</v>
      </c>
    </row>
    <row r="218" spans="1:49" hidden="1" outlineLevel="1">
      <c r="A218" t="s">
        <v>1737</v>
      </c>
      <c r="B218" s="9" t="s">
        <v>1487</v>
      </c>
      <c r="C218" s="1">
        <f t="shared" si="57"/>
        <v>840</v>
      </c>
      <c r="D218" s="7">
        <f>IF(N218&gt;0, RANK(N218,(N218:P218,Q218:AE218)),0)</f>
        <v>2</v>
      </c>
      <c r="E218" s="7">
        <f>IF(O218&gt;0,RANK(O218,(N218:P218,Q218:AE218)),0)</f>
        <v>1</v>
      </c>
      <c r="F218" s="7">
        <f t="shared" si="58"/>
        <v>5</v>
      </c>
      <c r="G218" s="1">
        <f t="shared" si="69"/>
        <v>229</v>
      </c>
      <c r="H218" s="2">
        <f t="shared" si="70"/>
        <v>0.27261904761904759</v>
      </c>
      <c r="I218" s="8"/>
      <c r="J218" s="2">
        <f t="shared" si="61"/>
        <v>0.32738095238095238</v>
      </c>
      <c r="K218" s="2">
        <f t="shared" si="62"/>
        <v>0.6</v>
      </c>
      <c r="L218" s="2">
        <f t="shared" si="63"/>
        <v>7.1428571428571426E-3</v>
      </c>
      <c r="M218" s="2">
        <f t="shared" si="64"/>
        <v>6.5476190476190549E-2</v>
      </c>
      <c r="N218" s="9">
        <v>275</v>
      </c>
      <c r="O218" s="9">
        <v>504</v>
      </c>
      <c r="P218" s="9">
        <v>6</v>
      </c>
      <c r="Q218" s="57">
        <v>45</v>
      </c>
      <c r="U218" s="9">
        <v>1</v>
      </c>
      <c r="V218" s="57"/>
      <c r="W218" s="57"/>
      <c r="X218" s="57"/>
      <c r="Z218" s="57"/>
      <c r="AA218" s="57">
        <v>9</v>
      </c>
      <c r="AB218" s="57"/>
      <c r="AC218" s="57"/>
      <c r="AG218" t="str">
        <f t="shared" si="68"/>
        <v>Colebrook</v>
      </c>
      <c r="AH218" t="s">
        <v>1672</v>
      </c>
      <c r="AI218">
        <v>2</v>
      </c>
      <c r="AK218" s="97">
        <v>33</v>
      </c>
      <c r="AL218" s="99">
        <v>7</v>
      </c>
      <c r="AM218" s="99">
        <v>45</v>
      </c>
      <c r="AN218" s="103">
        <v>13780</v>
      </c>
      <c r="AO218" s="103">
        <f t="shared" si="66"/>
        <v>33007</v>
      </c>
      <c r="AP218" t="s">
        <v>202</v>
      </c>
      <c r="AQ218">
        <f t="shared" si="67"/>
        <v>3313780</v>
      </c>
      <c r="AU218">
        <v>41.01</v>
      </c>
      <c r="AV218">
        <v>0.03</v>
      </c>
      <c r="AW218">
        <v>40.99</v>
      </c>
    </row>
    <row r="219" spans="1:49" hidden="1" outlineLevel="1">
      <c r="A219" t="s">
        <v>803</v>
      </c>
      <c r="B219" s="9" t="s">
        <v>1487</v>
      </c>
      <c r="C219" s="1">
        <f t="shared" si="57"/>
        <v>250</v>
      </c>
      <c r="D219" s="7">
        <f>IF(N219&gt;0, RANK(N219,(N219:P219,Q219:AE219)),0)</f>
        <v>2</v>
      </c>
      <c r="E219" s="7">
        <f>IF(O219&gt;0,RANK(O219,(N219:P219,Q219:AE219)),0)</f>
        <v>1</v>
      </c>
      <c r="F219" s="7">
        <f t="shared" si="58"/>
        <v>5</v>
      </c>
      <c r="G219" s="1">
        <f t="shared" si="69"/>
        <v>62</v>
      </c>
      <c r="H219" s="2">
        <f t="shared" si="70"/>
        <v>0.248</v>
      </c>
      <c r="I219" s="8"/>
      <c r="J219" s="2">
        <f t="shared" si="61"/>
        <v>0.33600000000000002</v>
      </c>
      <c r="K219" s="2">
        <f t="shared" si="62"/>
        <v>0.58399999999999996</v>
      </c>
      <c r="L219" s="2">
        <f t="shared" si="63"/>
        <v>0.02</v>
      </c>
      <c r="M219" s="2">
        <f t="shared" si="64"/>
        <v>5.9999999999999956E-2</v>
      </c>
      <c r="N219" s="9">
        <v>84</v>
      </c>
      <c r="O219" s="9">
        <v>146</v>
      </c>
      <c r="P219" s="9">
        <v>5</v>
      </c>
      <c r="Q219" s="57">
        <v>7</v>
      </c>
      <c r="U219" s="9">
        <v>0</v>
      </c>
      <c r="V219" s="57"/>
      <c r="W219" s="57"/>
      <c r="X219" s="57"/>
      <c r="Z219" s="57"/>
      <c r="AA219" s="57">
        <v>8</v>
      </c>
      <c r="AB219" s="57"/>
      <c r="AC219" s="57"/>
      <c r="AG219" t="str">
        <f t="shared" si="68"/>
        <v>Columbia</v>
      </c>
      <c r="AH219" t="s">
        <v>1672</v>
      </c>
      <c r="AI219">
        <v>2</v>
      </c>
      <c r="AK219" s="97">
        <v>33</v>
      </c>
      <c r="AL219" s="99">
        <v>7</v>
      </c>
      <c r="AM219" s="99">
        <v>50</v>
      </c>
      <c r="AN219" s="103">
        <v>13940</v>
      </c>
      <c r="AO219" s="103">
        <f t="shared" si="66"/>
        <v>33007</v>
      </c>
      <c r="AP219" t="s">
        <v>202</v>
      </c>
      <c r="AQ219">
        <f t="shared" si="67"/>
        <v>3313940</v>
      </c>
      <c r="AU219">
        <v>60.89</v>
      </c>
      <c r="AV219">
        <v>0.06</v>
      </c>
      <c r="AW219">
        <v>60.83</v>
      </c>
    </row>
    <row r="220" spans="1:49" hidden="1" outlineLevel="1">
      <c r="A220" t="s">
        <v>1047</v>
      </c>
      <c r="B220" s="9" t="s">
        <v>1487</v>
      </c>
      <c r="C220" s="1">
        <f t="shared" si="57"/>
        <v>16740</v>
      </c>
      <c r="D220" s="7">
        <f>IF(N220&gt;0, RANK(N220,(N220:P220,Q220:AE220)),0)</f>
        <v>1</v>
      </c>
      <c r="E220" s="7">
        <f>IF(O220&gt;0,RANK(O220,(N220:P220,Q220:AE220)),0)</f>
        <v>2</v>
      </c>
      <c r="F220" s="7">
        <f t="shared" si="58"/>
        <v>4</v>
      </c>
      <c r="G220" s="1">
        <f t="shared" si="69"/>
        <v>4731</v>
      </c>
      <c r="H220" s="2">
        <f t="shared" si="70"/>
        <v>0.28261648745519713</v>
      </c>
      <c r="I220" s="8"/>
      <c r="J220" s="2">
        <f t="shared" si="61"/>
        <v>0.61236559139784941</v>
      </c>
      <c r="K220" s="2">
        <f t="shared" si="62"/>
        <v>0.32974910394265233</v>
      </c>
      <c r="L220" s="2">
        <f t="shared" si="63"/>
        <v>2.013142174432497E-2</v>
      </c>
      <c r="M220" s="2">
        <f t="shared" si="64"/>
        <v>3.7753882915173287E-2</v>
      </c>
      <c r="N220" s="9">
        <v>10251</v>
      </c>
      <c r="O220" s="9">
        <v>5520</v>
      </c>
      <c r="P220" s="9">
        <v>337</v>
      </c>
      <c r="Q220" s="57">
        <v>476</v>
      </c>
      <c r="U220" s="9">
        <v>43</v>
      </c>
      <c r="V220" s="57"/>
      <c r="W220" s="57"/>
      <c r="X220" s="57"/>
      <c r="Z220" s="57"/>
      <c r="AA220" s="57">
        <v>113</v>
      </c>
      <c r="AB220" s="57"/>
      <c r="AC220" s="57"/>
      <c r="AG220" t="str">
        <f t="shared" si="68"/>
        <v>Concord</v>
      </c>
      <c r="AH220" t="s">
        <v>1605</v>
      </c>
      <c r="AI220">
        <v>2</v>
      </c>
      <c r="AK220" s="97">
        <v>33</v>
      </c>
      <c r="AL220" s="99">
        <v>13</v>
      </c>
      <c r="AM220" s="99">
        <v>40</v>
      </c>
      <c r="AN220" s="103">
        <v>14200</v>
      </c>
      <c r="AO220" s="103">
        <f t="shared" ref="AO220:AO283" si="71">AK220*1000+AL220</f>
        <v>33013</v>
      </c>
      <c r="AP220" t="s">
        <v>1721</v>
      </c>
      <c r="AQ220">
        <f t="shared" si="67"/>
        <v>3314200</v>
      </c>
      <c r="AU220">
        <v>67.52</v>
      </c>
      <c r="AV220">
        <v>3.23</v>
      </c>
      <c r="AW220">
        <v>64.290000000000006</v>
      </c>
    </row>
    <row r="221" spans="1:49" hidden="1" outlineLevel="1">
      <c r="A221" t="s">
        <v>692</v>
      </c>
      <c r="B221" s="9" t="s">
        <v>1487</v>
      </c>
      <c r="C221" s="1">
        <f t="shared" si="57"/>
        <v>3992</v>
      </c>
      <c r="D221" s="7">
        <f>IF(N221&gt;0, RANK(N221,(N221:P221,Q221:AE221)),0)</f>
        <v>2</v>
      </c>
      <c r="E221" s="7">
        <f>IF(O221&gt;0,RANK(O221,(N221:P221,Q221:AE221)),0)</f>
        <v>1</v>
      </c>
      <c r="F221" s="7">
        <f t="shared" si="58"/>
        <v>3</v>
      </c>
      <c r="G221" s="1">
        <f t="shared" si="69"/>
        <v>359</v>
      </c>
      <c r="H221" s="2">
        <f t="shared" si="70"/>
        <v>8.9929859719438884E-2</v>
      </c>
      <c r="I221" s="8"/>
      <c r="J221" s="2">
        <f t="shared" si="61"/>
        <v>0.40205410821643289</v>
      </c>
      <c r="K221" s="2">
        <f t="shared" si="62"/>
        <v>0.49198396793587174</v>
      </c>
      <c r="L221" s="2">
        <f t="shared" si="63"/>
        <v>4.6843687374749497E-2</v>
      </c>
      <c r="M221" s="2">
        <f t="shared" si="64"/>
        <v>5.911823647294593E-2</v>
      </c>
      <c r="N221" s="9">
        <v>1605</v>
      </c>
      <c r="O221" s="9">
        <v>1964</v>
      </c>
      <c r="P221" s="9">
        <v>187</v>
      </c>
      <c r="Q221" s="57">
        <v>183</v>
      </c>
      <c r="U221" s="9">
        <v>27</v>
      </c>
      <c r="V221" s="57"/>
      <c r="W221" s="57"/>
      <c r="X221" s="57"/>
      <c r="Z221" s="57"/>
      <c r="AA221" s="57">
        <v>26</v>
      </c>
      <c r="AB221" s="57"/>
      <c r="AC221" s="57"/>
      <c r="AG221" t="str">
        <f t="shared" si="68"/>
        <v>Conway</v>
      </c>
      <c r="AH221" t="s">
        <v>1575</v>
      </c>
      <c r="AI221">
        <v>1</v>
      </c>
      <c r="AK221" s="97">
        <v>33</v>
      </c>
      <c r="AL221" s="99">
        <v>3</v>
      </c>
      <c r="AM221" s="99">
        <v>25</v>
      </c>
      <c r="AN221" s="103">
        <v>14660</v>
      </c>
      <c r="AO221" s="103">
        <f t="shared" si="71"/>
        <v>33003</v>
      </c>
      <c r="AP221" t="s">
        <v>202</v>
      </c>
      <c r="AQ221">
        <f t="shared" si="67"/>
        <v>3314660</v>
      </c>
      <c r="AU221">
        <v>71.709999999999994</v>
      </c>
      <c r="AV221">
        <v>2.0499999999999998</v>
      </c>
      <c r="AW221">
        <v>69.66</v>
      </c>
    </row>
    <row r="222" spans="1:49" hidden="1" outlineLevel="1">
      <c r="A222" t="s">
        <v>268</v>
      </c>
      <c r="B222" s="9" t="s">
        <v>1487</v>
      </c>
      <c r="C222" s="1">
        <f t="shared" si="57"/>
        <v>813</v>
      </c>
      <c r="D222" s="7">
        <f>IF(N222&gt;0, RANK(N222,(N222:P222,Q222:AE222)),0)</f>
        <v>1</v>
      </c>
      <c r="E222" s="7">
        <f>IF(O222&gt;0,RANK(O222,(N222:P222,Q222:AE222)),0)</f>
        <v>2</v>
      </c>
      <c r="F222" s="7">
        <f t="shared" si="58"/>
        <v>4</v>
      </c>
      <c r="G222" s="1">
        <f t="shared" si="69"/>
        <v>89</v>
      </c>
      <c r="H222" s="2">
        <f t="shared" si="70"/>
        <v>0.10947109471094711</v>
      </c>
      <c r="I222" s="8"/>
      <c r="J222" s="2">
        <f t="shared" si="61"/>
        <v>0.53013530135301357</v>
      </c>
      <c r="K222" s="2">
        <f t="shared" si="62"/>
        <v>0.42066420664206644</v>
      </c>
      <c r="L222" s="2">
        <f t="shared" si="63"/>
        <v>1.3530135301353014E-2</v>
      </c>
      <c r="M222" s="2">
        <f t="shared" si="64"/>
        <v>3.5670356703566983E-2</v>
      </c>
      <c r="N222" s="9">
        <v>431</v>
      </c>
      <c r="O222" s="9">
        <v>342</v>
      </c>
      <c r="P222" s="9">
        <v>11</v>
      </c>
      <c r="Q222" s="57">
        <v>24</v>
      </c>
      <c r="U222" s="9">
        <v>1</v>
      </c>
      <c r="V222" s="57"/>
      <c r="W222" s="57"/>
      <c r="X222" s="57"/>
      <c r="Z222" s="57"/>
      <c r="AA222" s="57">
        <v>4</v>
      </c>
      <c r="AB222" s="57"/>
      <c r="AC222" s="57"/>
      <c r="AG222" t="str">
        <f t="shared" si="68"/>
        <v>Cornish</v>
      </c>
      <c r="AH222" t="s">
        <v>1519</v>
      </c>
      <c r="AI222">
        <v>2</v>
      </c>
      <c r="AK222" s="97">
        <v>33</v>
      </c>
      <c r="AL222" s="99">
        <v>19</v>
      </c>
      <c r="AM222" s="99">
        <v>20</v>
      </c>
      <c r="AN222" s="103">
        <v>15060</v>
      </c>
      <c r="AO222" s="103">
        <f t="shared" si="71"/>
        <v>33019</v>
      </c>
      <c r="AP222" t="s">
        <v>202</v>
      </c>
      <c r="AQ222">
        <f t="shared" si="67"/>
        <v>3315060</v>
      </c>
      <c r="AU222">
        <v>42.85</v>
      </c>
      <c r="AV222">
        <v>0.72</v>
      </c>
      <c r="AW222">
        <v>42.12</v>
      </c>
    </row>
    <row r="223" spans="1:49" hidden="1" outlineLevel="1">
      <c r="A223" t="s">
        <v>813</v>
      </c>
      <c r="B223" s="9" t="s">
        <v>1487</v>
      </c>
      <c r="C223" s="1">
        <f t="shared" si="57"/>
        <v>256</v>
      </c>
      <c r="D223" s="7">
        <f>IF(N223&gt;0, RANK(N223,(N223:P223,Q223:AE223)),0)</f>
        <v>2</v>
      </c>
      <c r="E223" s="7">
        <f>IF(O223&gt;0,RANK(O223,(N223:P223,Q223:AE223)),0)</f>
        <v>1</v>
      </c>
      <c r="F223" s="7">
        <f t="shared" si="58"/>
        <v>3</v>
      </c>
      <c r="G223" s="1">
        <f t="shared" si="69"/>
        <v>34</v>
      </c>
      <c r="H223" s="2">
        <f t="shared" si="70"/>
        <v>0.1328125</v>
      </c>
      <c r="I223" s="8"/>
      <c r="J223" s="2">
        <f t="shared" si="61"/>
        <v>0.41015625</v>
      </c>
      <c r="K223" s="2">
        <f t="shared" si="62"/>
        <v>0.54296875</v>
      </c>
      <c r="L223" s="2">
        <f t="shared" si="63"/>
        <v>2.34375E-2</v>
      </c>
      <c r="M223" s="2">
        <f t="shared" si="64"/>
        <v>2.34375E-2</v>
      </c>
      <c r="N223" s="9">
        <v>105</v>
      </c>
      <c r="O223" s="9">
        <v>139</v>
      </c>
      <c r="P223" s="9">
        <v>6</v>
      </c>
      <c r="Q223" s="57">
        <v>5</v>
      </c>
      <c r="U223" s="9">
        <v>1</v>
      </c>
      <c r="V223" s="57"/>
      <c r="W223" s="57"/>
      <c r="X223" s="57"/>
      <c r="Z223" s="57"/>
      <c r="AA223" s="57">
        <v>0</v>
      </c>
      <c r="AB223" s="57"/>
      <c r="AC223" s="57"/>
      <c r="AG223" t="str">
        <f t="shared" si="68"/>
        <v>Croydon</v>
      </c>
      <c r="AH223" t="s">
        <v>1519</v>
      </c>
      <c r="AI223">
        <v>2</v>
      </c>
      <c r="AK223" s="97">
        <v>33</v>
      </c>
      <c r="AL223" s="99">
        <v>19</v>
      </c>
      <c r="AM223" s="99">
        <v>25</v>
      </c>
      <c r="AN223" s="103">
        <v>16340</v>
      </c>
      <c r="AO223" s="103">
        <f t="shared" si="71"/>
        <v>33019</v>
      </c>
      <c r="AP223" t="s">
        <v>202</v>
      </c>
      <c r="AQ223">
        <f t="shared" si="67"/>
        <v>3316340</v>
      </c>
      <c r="AU223">
        <v>37.86</v>
      </c>
      <c r="AV223">
        <v>0.77</v>
      </c>
      <c r="AW223">
        <v>37.08</v>
      </c>
    </row>
    <row r="224" spans="1:49" hidden="1" outlineLevel="1">
      <c r="A224" t="s">
        <v>766</v>
      </c>
      <c r="B224" s="9" t="s">
        <v>1487</v>
      </c>
      <c r="C224" s="1">
        <f t="shared" si="57"/>
        <v>394</v>
      </c>
      <c r="D224" s="7">
        <f>IF(N224&gt;0, RANK(N224,(N224:P224,Q224:AE224)),0)</f>
        <v>2</v>
      </c>
      <c r="E224" s="7">
        <f>IF(O224&gt;0,RANK(O224,(N224:P224,Q224:AE224)),0)</f>
        <v>1</v>
      </c>
      <c r="F224" s="7">
        <f t="shared" si="58"/>
        <v>3</v>
      </c>
      <c r="G224" s="1">
        <f t="shared" si="69"/>
        <v>60</v>
      </c>
      <c r="H224" s="2">
        <f t="shared" si="70"/>
        <v>0.15228426395939088</v>
      </c>
      <c r="I224" s="8"/>
      <c r="J224" s="2">
        <f t="shared" si="61"/>
        <v>0.3883248730964467</v>
      </c>
      <c r="K224" s="2">
        <f t="shared" si="62"/>
        <v>0.54060913705583757</v>
      </c>
      <c r="L224" s="2">
        <f t="shared" si="63"/>
        <v>3.0456852791878174E-2</v>
      </c>
      <c r="M224" s="2">
        <f t="shared" si="64"/>
        <v>4.0609137055837553E-2</v>
      </c>
      <c r="N224" s="9">
        <v>153</v>
      </c>
      <c r="O224" s="9">
        <v>213</v>
      </c>
      <c r="P224" s="9">
        <v>12</v>
      </c>
      <c r="Q224" s="57">
        <v>10</v>
      </c>
      <c r="U224" s="9">
        <v>0</v>
      </c>
      <c r="V224" s="57"/>
      <c r="W224" s="57"/>
      <c r="X224" s="57"/>
      <c r="Z224" s="57"/>
      <c r="AA224" s="57">
        <v>6</v>
      </c>
      <c r="AB224" s="57"/>
      <c r="AC224" s="57"/>
      <c r="AG224" t="str">
        <f t="shared" si="68"/>
        <v>Dalton</v>
      </c>
      <c r="AH224" t="s">
        <v>1672</v>
      </c>
      <c r="AI224">
        <v>2</v>
      </c>
      <c r="AK224" s="97">
        <v>33</v>
      </c>
      <c r="AL224" s="99">
        <v>7</v>
      </c>
      <c r="AM224" s="99">
        <v>65</v>
      </c>
      <c r="AN224" s="103">
        <v>16820</v>
      </c>
      <c r="AO224" s="103">
        <f t="shared" si="71"/>
        <v>33007</v>
      </c>
      <c r="AP224" t="s">
        <v>202</v>
      </c>
      <c r="AQ224">
        <f t="shared" si="67"/>
        <v>3316820</v>
      </c>
      <c r="AU224">
        <v>28.26</v>
      </c>
      <c r="AV224">
        <v>0.77</v>
      </c>
      <c r="AW224">
        <v>27.49</v>
      </c>
    </row>
    <row r="225" spans="1:49" hidden="1" outlineLevel="1">
      <c r="A225" t="s">
        <v>1231</v>
      </c>
      <c r="B225" s="9" t="s">
        <v>1487</v>
      </c>
      <c r="C225" s="1">
        <f t="shared" si="57"/>
        <v>451</v>
      </c>
      <c r="D225" s="7">
        <f>IF(N225&gt;0, RANK(N225,(N225:P225,Q225:AE225)),0)</f>
        <v>1</v>
      </c>
      <c r="E225" s="7">
        <f>IF(O225&gt;0,RANK(O225,(N225:P225,Q225:AE225)),0)</f>
        <v>2</v>
      </c>
      <c r="F225" s="7">
        <f t="shared" si="58"/>
        <v>4</v>
      </c>
      <c r="G225" s="1">
        <f t="shared" si="69"/>
        <v>4</v>
      </c>
      <c r="H225" s="2">
        <f t="shared" si="70"/>
        <v>8.869179600886918E-3</v>
      </c>
      <c r="I225" s="8"/>
      <c r="J225" s="2">
        <f t="shared" si="61"/>
        <v>0.47671840354767187</v>
      </c>
      <c r="K225" s="2">
        <f t="shared" si="62"/>
        <v>0.46784922394678491</v>
      </c>
      <c r="L225" s="2">
        <f t="shared" si="63"/>
        <v>1.1086474501108648E-2</v>
      </c>
      <c r="M225" s="2">
        <f t="shared" si="64"/>
        <v>4.4345898004434524E-2</v>
      </c>
      <c r="N225" s="9">
        <v>215</v>
      </c>
      <c r="O225" s="9">
        <v>211</v>
      </c>
      <c r="P225" s="9">
        <v>5</v>
      </c>
      <c r="Q225" s="57">
        <v>15</v>
      </c>
      <c r="U225" s="9">
        <v>3</v>
      </c>
      <c r="V225" s="57"/>
      <c r="W225" s="57"/>
      <c r="X225" s="57"/>
      <c r="Z225" s="57"/>
      <c r="AA225" s="57">
        <v>2</v>
      </c>
      <c r="AB225" s="57"/>
      <c r="AC225" s="57"/>
      <c r="AG225" t="str">
        <f t="shared" si="68"/>
        <v>Danbury</v>
      </c>
      <c r="AH225" t="s">
        <v>1605</v>
      </c>
      <c r="AI225">
        <v>2</v>
      </c>
      <c r="AK225" s="97">
        <v>33</v>
      </c>
      <c r="AL225" s="99">
        <v>13</v>
      </c>
      <c r="AM225" s="99">
        <v>45</v>
      </c>
      <c r="AN225" s="103">
        <v>16980</v>
      </c>
      <c r="AO225" s="103">
        <f t="shared" si="71"/>
        <v>33013</v>
      </c>
      <c r="AP225" t="s">
        <v>202</v>
      </c>
      <c r="AQ225">
        <f t="shared" si="67"/>
        <v>3316980</v>
      </c>
      <c r="AU225">
        <v>37.729999999999997</v>
      </c>
      <c r="AV225">
        <v>0.28000000000000003</v>
      </c>
      <c r="AW225">
        <v>37.450000000000003</v>
      </c>
    </row>
    <row r="226" spans="1:49" hidden="1" outlineLevel="1">
      <c r="A226" t="s">
        <v>1272</v>
      </c>
      <c r="B226" s="9" t="s">
        <v>1487</v>
      </c>
      <c r="C226" s="1">
        <f t="shared" si="57"/>
        <v>1074</v>
      </c>
      <c r="D226" s="7">
        <f>IF(N226&gt;0, RANK(N226,(N226:P226,Q226:AE226)),0)</f>
        <v>2</v>
      </c>
      <c r="E226" s="7">
        <f>IF(O226&gt;0,RANK(O226,(N226:P226,Q226:AE226)),0)</f>
        <v>1</v>
      </c>
      <c r="F226" s="7">
        <f t="shared" si="58"/>
        <v>4</v>
      </c>
      <c r="G226" s="1">
        <f t="shared" si="69"/>
        <v>209</v>
      </c>
      <c r="H226" s="2">
        <f t="shared" si="70"/>
        <v>0.1945996275605214</v>
      </c>
      <c r="I226" s="8"/>
      <c r="J226" s="2">
        <f t="shared" si="61"/>
        <v>0.36219739292364989</v>
      </c>
      <c r="K226" s="2">
        <f t="shared" si="62"/>
        <v>0.55679702048417135</v>
      </c>
      <c r="L226" s="2">
        <f t="shared" si="63"/>
        <v>1.6759776536312849E-2</v>
      </c>
      <c r="M226" s="2">
        <f t="shared" si="64"/>
        <v>6.4245810055865868E-2</v>
      </c>
      <c r="N226" s="9">
        <v>389</v>
      </c>
      <c r="O226" s="9">
        <v>598</v>
      </c>
      <c r="P226" s="9">
        <v>18</v>
      </c>
      <c r="Q226" s="57">
        <v>51</v>
      </c>
      <c r="U226" s="9">
        <v>1</v>
      </c>
      <c r="V226" s="57"/>
      <c r="W226" s="57"/>
      <c r="X226" s="57"/>
      <c r="Z226" s="57"/>
      <c r="AA226" s="57">
        <v>17</v>
      </c>
      <c r="AB226" s="57"/>
      <c r="AC226" s="57"/>
      <c r="AG226" t="str">
        <f t="shared" si="68"/>
        <v>Danville</v>
      </c>
      <c r="AH226" t="s">
        <v>1083</v>
      </c>
      <c r="AI226">
        <v>1</v>
      </c>
      <c r="AK226" s="97">
        <v>33</v>
      </c>
      <c r="AL226" s="99">
        <v>15</v>
      </c>
      <c r="AM226" s="99">
        <v>30</v>
      </c>
      <c r="AN226" s="103">
        <v>17140</v>
      </c>
      <c r="AO226" s="103">
        <f t="shared" si="71"/>
        <v>33015</v>
      </c>
      <c r="AP226" t="s">
        <v>202</v>
      </c>
      <c r="AQ226">
        <f t="shared" si="67"/>
        <v>3317140</v>
      </c>
      <c r="AU226">
        <v>11.91</v>
      </c>
      <c r="AV226">
        <v>0.2</v>
      </c>
      <c r="AW226">
        <v>11.71</v>
      </c>
    </row>
    <row r="227" spans="1:49" hidden="1" outlineLevel="1">
      <c r="A227" t="s">
        <v>1039</v>
      </c>
      <c r="B227" s="9" t="s">
        <v>1487</v>
      </c>
      <c r="C227" s="1">
        <f t="shared" si="57"/>
        <v>1575</v>
      </c>
      <c r="D227" s="7">
        <f>IF(N227&gt;0, RANK(N227,(N227:P227,Q227:AE227)),0)</f>
        <v>2</v>
      </c>
      <c r="E227" s="7">
        <f>IF(O227&gt;0,RANK(O227,(N227:P227,Q227:AE227)),0)</f>
        <v>1</v>
      </c>
      <c r="F227" s="7">
        <f t="shared" si="58"/>
        <v>4</v>
      </c>
      <c r="G227" s="1">
        <f t="shared" si="69"/>
        <v>122</v>
      </c>
      <c r="H227" s="2">
        <f t="shared" si="70"/>
        <v>7.7460317460317465E-2</v>
      </c>
      <c r="I227" s="8"/>
      <c r="J227" s="2">
        <f t="shared" si="61"/>
        <v>0.42539682539682538</v>
      </c>
      <c r="K227" s="2">
        <f t="shared" si="62"/>
        <v>0.50285714285714289</v>
      </c>
      <c r="L227" s="2">
        <f t="shared" si="63"/>
        <v>2.4761904761904763E-2</v>
      </c>
      <c r="M227" s="2">
        <f t="shared" si="64"/>
        <v>4.6984126984126906E-2</v>
      </c>
      <c r="N227" s="9">
        <v>670</v>
      </c>
      <c r="O227" s="9">
        <v>792</v>
      </c>
      <c r="P227" s="9">
        <v>39</v>
      </c>
      <c r="Q227" s="57">
        <v>68</v>
      </c>
      <c r="U227" s="9">
        <v>2</v>
      </c>
      <c r="V227" s="57"/>
      <c r="W227" s="57"/>
      <c r="X227" s="57"/>
      <c r="Z227" s="57"/>
      <c r="AA227" s="57">
        <v>4</v>
      </c>
      <c r="AB227" s="57"/>
      <c r="AC227" s="57"/>
      <c r="AG227" t="str">
        <f t="shared" si="68"/>
        <v>Deerfield</v>
      </c>
      <c r="AH227" t="s">
        <v>1083</v>
      </c>
      <c r="AI227">
        <v>1</v>
      </c>
      <c r="AK227" s="97">
        <v>33</v>
      </c>
      <c r="AL227" s="99">
        <v>15</v>
      </c>
      <c r="AM227" s="99">
        <v>35</v>
      </c>
      <c r="AN227" s="103">
        <v>17460</v>
      </c>
      <c r="AO227" s="103">
        <f t="shared" si="71"/>
        <v>33015</v>
      </c>
      <c r="AP227" t="s">
        <v>202</v>
      </c>
      <c r="AQ227">
        <f t="shared" si="67"/>
        <v>3317460</v>
      </c>
      <c r="AU227">
        <v>52.26</v>
      </c>
      <c r="AV227">
        <v>1.35</v>
      </c>
      <c r="AW227">
        <v>50.91</v>
      </c>
    </row>
    <row r="228" spans="1:49" hidden="1" outlineLevel="1">
      <c r="A228" t="s">
        <v>1733</v>
      </c>
      <c r="B228" s="9" t="s">
        <v>1487</v>
      </c>
      <c r="C228" s="1">
        <f t="shared" si="57"/>
        <v>732</v>
      </c>
      <c r="D228" s="7">
        <f>IF(N228&gt;0, RANK(N228,(N228:P228,Q228:AE228)),0)</f>
        <v>2</v>
      </c>
      <c r="E228" s="7">
        <f>IF(O228&gt;0,RANK(O228,(N228:P228,Q228:AE228)),0)</f>
        <v>1</v>
      </c>
      <c r="F228" s="7">
        <f t="shared" si="58"/>
        <v>4</v>
      </c>
      <c r="G228" s="1">
        <f t="shared" si="69"/>
        <v>85</v>
      </c>
      <c r="H228" s="2">
        <f t="shared" si="70"/>
        <v>0.11612021857923498</v>
      </c>
      <c r="I228" s="8"/>
      <c r="J228" s="2">
        <f t="shared" si="61"/>
        <v>0.40300546448087432</v>
      </c>
      <c r="K228" s="2">
        <f t="shared" si="62"/>
        <v>0.51912568306010931</v>
      </c>
      <c r="L228" s="2">
        <f t="shared" si="63"/>
        <v>1.6393442622950821E-2</v>
      </c>
      <c r="M228" s="2">
        <f t="shared" si="64"/>
        <v>6.14754098360656E-2</v>
      </c>
      <c r="N228" s="9">
        <v>295</v>
      </c>
      <c r="O228" s="9">
        <v>380</v>
      </c>
      <c r="P228" s="9">
        <v>12</v>
      </c>
      <c r="Q228" s="57">
        <v>36</v>
      </c>
      <c r="U228" s="9">
        <v>0</v>
      </c>
      <c r="V228" s="57"/>
      <c r="W228" s="57"/>
      <c r="X228" s="57"/>
      <c r="Z228" s="57"/>
      <c r="AA228" s="57">
        <v>9</v>
      </c>
      <c r="AB228" s="57"/>
      <c r="AC228" s="57"/>
      <c r="AG228" t="str">
        <f t="shared" si="68"/>
        <v>Deering</v>
      </c>
      <c r="AH228" t="s">
        <v>269</v>
      </c>
      <c r="AI228">
        <v>2</v>
      </c>
      <c r="AK228" s="97">
        <v>33</v>
      </c>
      <c r="AL228" s="99">
        <v>11</v>
      </c>
      <c r="AM228" s="99">
        <v>30</v>
      </c>
      <c r="AN228" s="103">
        <v>17780</v>
      </c>
      <c r="AO228" s="103">
        <f t="shared" si="71"/>
        <v>33011</v>
      </c>
      <c r="AP228" t="s">
        <v>202</v>
      </c>
      <c r="AQ228">
        <f t="shared" si="67"/>
        <v>3317780</v>
      </c>
      <c r="AU228">
        <v>31.44</v>
      </c>
      <c r="AV228">
        <v>0.64</v>
      </c>
      <c r="AW228">
        <v>30.8</v>
      </c>
    </row>
    <row r="229" spans="1:49" hidden="1" outlineLevel="1">
      <c r="A229" t="s">
        <v>1424</v>
      </c>
      <c r="B229" s="9" t="s">
        <v>1487</v>
      </c>
      <c r="C229" s="1">
        <f t="shared" si="57"/>
        <v>11897</v>
      </c>
      <c r="D229" s="7">
        <f>IF(N229&gt;0, RANK(N229,(N229:P229,Q229:AE229)),0)</f>
        <v>2</v>
      </c>
      <c r="E229" s="7">
        <f>IF(O229&gt;0,RANK(O229,(N229:P229,Q229:AE229)),0)</f>
        <v>1</v>
      </c>
      <c r="F229" s="7">
        <f t="shared" si="58"/>
        <v>4</v>
      </c>
      <c r="G229" s="1">
        <f t="shared" si="69"/>
        <v>1881</v>
      </c>
      <c r="H229" s="2">
        <f t="shared" si="70"/>
        <v>0.15810708581995461</v>
      </c>
      <c r="I229" s="8"/>
      <c r="J229" s="2">
        <f t="shared" si="61"/>
        <v>0.3810204253173069</v>
      </c>
      <c r="K229" s="2">
        <f t="shared" si="62"/>
        <v>0.53912751113726154</v>
      </c>
      <c r="L229" s="2">
        <f t="shared" si="63"/>
        <v>2.4375893082289653E-2</v>
      </c>
      <c r="M229" s="2">
        <f t="shared" si="64"/>
        <v>5.5476170463141961E-2</v>
      </c>
      <c r="N229" s="9">
        <v>4533</v>
      </c>
      <c r="O229" s="9">
        <v>6414</v>
      </c>
      <c r="P229" s="9">
        <v>290</v>
      </c>
      <c r="Q229" s="57">
        <v>516</v>
      </c>
      <c r="U229" s="9">
        <v>36</v>
      </c>
      <c r="V229" s="57"/>
      <c r="W229" s="57"/>
      <c r="X229" s="57"/>
      <c r="Z229" s="57"/>
      <c r="AA229" s="57">
        <v>108</v>
      </c>
      <c r="AB229" s="57"/>
      <c r="AC229" s="57"/>
      <c r="AG229" t="str">
        <f t="shared" si="68"/>
        <v>Derry</v>
      </c>
      <c r="AH229" t="s">
        <v>1083</v>
      </c>
      <c r="AI229">
        <v>1</v>
      </c>
      <c r="AK229" s="97">
        <v>33</v>
      </c>
      <c r="AL229" s="99">
        <v>15</v>
      </c>
      <c r="AM229" s="99">
        <v>40</v>
      </c>
      <c r="AN229" s="103">
        <v>17940</v>
      </c>
      <c r="AO229" s="103">
        <f t="shared" si="71"/>
        <v>33015</v>
      </c>
      <c r="AP229" t="s">
        <v>202</v>
      </c>
      <c r="AQ229">
        <f t="shared" si="67"/>
        <v>3317940</v>
      </c>
      <c r="AU229">
        <v>36.659999999999997</v>
      </c>
      <c r="AV229">
        <v>0.88</v>
      </c>
      <c r="AW229">
        <v>35.79</v>
      </c>
    </row>
    <row r="230" spans="1:49" hidden="1" outlineLevel="1">
      <c r="A230" t="s">
        <v>1595</v>
      </c>
      <c r="B230" s="9" t="s">
        <v>1487</v>
      </c>
      <c r="C230" s="1">
        <f t="shared" si="57"/>
        <v>29</v>
      </c>
      <c r="D230" s="7">
        <f>IF(N230&gt;0, RANK(N230,(N230:P230,Q230:AE230)),0)</f>
        <v>0</v>
      </c>
      <c r="E230" s="7">
        <f>IF(O230&gt;0,RANK(O230,(N230:P230,Q230:AE230)),0)</f>
        <v>1</v>
      </c>
      <c r="F230" s="7">
        <f t="shared" si="58"/>
        <v>0</v>
      </c>
      <c r="G230" s="1">
        <f t="shared" si="69"/>
        <v>26</v>
      </c>
      <c r="H230" s="2">
        <f t="shared" si="70"/>
        <v>0.89655172413793105</v>
      </c>
      <c r="I230" s="8"/>
      <c r="J230" s="2">
        <f t="shared" si="61"/>
        <v>0</v>
      </c>
      <c r="K230" s="2">
        <f t="shared" si="62"/>
        <v>0.89655172413793105</v>
      </c>
      <c r="L230" s="2">
        <f t="shared" si="63"/>
        <v>0</v>
      </c>
      <c r="M230" s="2">
        <f t="shared" si="64"/>
        <v>0.10344827586206895</v>
      </c>
      <c r="N230" s="9">
        <v>0</v>
      </c>
      <c r="O230" s="9">
        <v>26</v>
      </c>
      <c r="P230" s="9">
        <v>0</v>
      </c>
      <c r="Q230" s="57">
        <v>3</v>
      </c>
      <c r="U230" s="9">
        <v>0</v>
      </c>
      <c r="V230" s="57"/>
      <c r="W230" s="57"/>
      <c r="X230" s="57"/>
      <c r="Z230" s="57"/>
      <c r="AA230" s="57">
        <v>0</v>
      </c>
      <c r="AB230" s="57"/>
      <c r="AC230" s="57"/>
      <c r="AG230" t="str">
        <f t="shared" si="68"/>
        <v>Dixville</v>
      </c>
      <c r="AH230" t="s">
        <v>1672</v>
      </c>
      <c r="AI230">
        <v>2</v>
      </c>
      <c r="AK230" s="97">
        <v>33</v>
      </c>
      <c r="AL230" s="99">
        <v>7</v>
      </c>
      <c r="AM230" s="99">
        <v>75</v>
      </c>
      <c r="AN230" s="103">
        <v>18420</v>
      </c>
      <c r="AO230" s="103">
        <f t="shared" si="71"/>
        <v>33007</v>
      </c>
      <c r="AP230" t="s">
        <v>136</v>
      </c>
      <c r="AQ230">
        <f t="shared" si="67"/>
        <v>3318420</v>
      </c>
      <c r="AU230">
        <v>48.99</v>
      </c>
      <c r="AV230">
        <v>0.14000000000000001</v>
      </c>
      <c r="AW230">
        <v>48.86</v>
      </c>
    </row>
    <row r="231" spans="1:49" hidden="1" outlineLevel="1">
      <c r="A231" t="s">
        <v>2186</v>
      </c>
      <c r="B231" s="9" t="s">
        <v>1487</v>
      </c>
      <c r="C231" s="1">
        <f t="shared" si="57"/>
        <v>166</v>
      </c>
      <c r="D231" s="7">
        <f>IF(N231&gt;0, RANK(N231,(N231:P231,Q231:AE231)),0)</f>
        <v>2</v>
      </c>
      <c r="E231" s="7">
        <f>IF(O231&gt;0,RANK(O231,(N231:P231,Q231:AE231)),0)</f>
        <v>1</v>
      </c>
      <c r="F231" s="7">
        <f t="shared" si="58"/>
        <v>3</v>
      </c>
      <c r="G231" s="1">
        <f t="shared" si="69"/>
        <v>28</v>
      </c>
      <c r="H231" s="2">
        <f t="shared" si="70"/>
        <v>0.16867469879518071</v>
      </c>
      <c r="I231" s="8"/>
      <c r="J231" s="2">
        <f t="shared" si="61"/>
        <v>0.37951807228915663</v>
      </c>
      <c r="K231" s="2">
        <f t="shared" si="62"/>
        <v>0.54819277108433739</v>
      </c>
      <c r="L231" s="2">
        <f t="shared" si="63"/>
        <v>3.0120481927710843E-2</v>
      </c>
      <c r="M231" s="2">
        <f t="shared" si="64"/>
        <v>4.2168674698795081E-2</v>
      </c>
      <c r="N231" s="9">
        <v>63</v>
      </c>
      <c r="O231" s="9">
        <v>91</v>
      </c>
      <c r="P231" s="9">
        <v>5</v>
      </c>
      <c r="Q231" s="57">
        <v>4</v>
      </c>
      <c r="U231" s="9">
        <v>0</v>
      </c>
      <c r="V231" s="57"/>
      <c r="W231" s="57"/>
      <c r="X231" s="57"/>
      <c r="Z231" s="57"/>
      <c r="AA231" s="57">
        <v>3</v>
      </c>
      <c r="AB231" s="57"/>
      <c r="AC231" s="57"/>
      <c r="AG231" t="str">
        <f t="shared" si="68"/>
        <v>Dorchester</v>
      </c>
      <c r="AH231" t="s">
        <v>1957</v>
      </c>
      <c r="AI231">
        <v>2</v>
      </c>
      <c r="AK231" s="97">
        <v>33</v>
      </c>
      <c r="AL231" s="99">
        <v>9</v>
      </c>
      <c r="AM231" s="99">
        <v>50</v>
      </c>
      <c r="AN231" s="103">
        <v>18740</v>
      </c>
      <c r="AO231" s="103">
        <f t="shared" si="71"/>
        <v>33009</v>
      </c>
      <c r="AP231" t="s">
        <v>202</v>
      </c>
      <c r="AQ231">
        <f t="shared" si="67"/>
        <v>3318740</v>
      </c>
      <c r="AU231">
        <v>45.24</v>
      </c>
      <c r="AV231">
        <v>0.55000000000000004</v>
      </c>
      <c r="AW231">
        <v>44.69</v>
      </c>
    </row>
    <row r="232" spans="1:49" hidden="1" outlineLevel="1">
      <c r="A232" t="s">
        <v>283</v>
      </c>
      <c r="B232" s="9" t="s">
        <v>1487</v>
      </c>
      <c r="C232" s="1">
        <f t="shared" si="57"/>
        <v>11596</v>
      </c>
      <c r="D232" s="7">
        <f>IF(N232&gt;0, RANK(N232,(N232:P232,Q232:AE232)),0)</f>
        <v>1</v>
      </c>
      <c r="E232" s="7">
        <f>IF(O232&gt;0,RANK(O232,(N232:P232,Q232:AE232)),0)</f>
        <v>2</v>
      </c>
      <c r="F232" s="7">
        <f t="shared" si="58"/>
        <v>4</v>
      </c>
      <c r="G232" s="1">
        <f t="shared" si="69"/>
        <v>748</v>
      </c>
      <c r="H232" s="2">
        <f t="shared" si="70"/>
        <v>6.4505001724732669E-2</v>
      </c>
      <c r="I232" s="8"/>
      <c r="J232" s="2">
        <f t="shared" si="61"/>
        <v>0.50577785443256296</v>
      </c>
      <c r="K232" s="2">
        <f t="shared" si="62"/>
        <v>0.44127285270783029</v>
      </c>
      <c r="L232" s="2">
        <f t="shared" si="63"/>
        <v>1.7074853397723352E-2</v>
      </c>
      <c r="M232" s="2">
        <f t="shared" si="64"/>
        <v>3.5874439461883401E-2</v>
      </c>
      <c r="N232" s="9">
        <v>5865</v>
      </c>
      <c r="O232" s="9">
        <v>5117</v>
      </c>
      <c r="P232" s="9">
        <v>198</v>
      </c>
      <c r="Q232" s="57">
        <v>300</v>
      </c>
      <c r="U232" s="9">
        <v>21</v>
      </c>
      <c r="V232" s="57"/>
      <c r="W232" s="57"/>
      <c r="X232" s="57"/>
      <c r="Z232" s="57"/>
      <c r="AA232" s="57">
        <v>95</v>
      </c>
      <c r="AB232" s="57"/>
      <c r="AC232" s="57"/>
      <c r="AG232" t="str">
        <f t="shared" si="68"/>
        <v>Dover</v>
      </c>
      <c r="AH232" t="s">
        <v>41</v>
      </c>
      <c r="AI232">
        <v>1</v>
      </c>
      <c r="AK232" s="97">
        <v>33</v>
      </c>
      <c r="AL232" s="99">
        <v>17</v>
      </c>
      <c r="AM232" s="99">
        <v>10</v>
      </c>
      <c r="AN232" s="103">
        <v>18820</v>
      </c>
      <c r="AO232" s="103">
        <f t="shared" si="71"/>
        <v>33017</v>
      </c>
      <c r="AP232" t="s">
        <v>1721</v>
      </c>
      <c r="AQ232">
        <f t="shared" si="67"/>
        <v>3318820</v>
      </c>
      <c r="AU232">
        <v>29.05</v>
      </c>
      <c r="AV232">
        <v>2.34</v>
      </c>
      <c r="AW232">
        <v>26.72</v>
      </c>
    </row>
    <row r="233" spans="1:49" hidden="1" outlineLevel="1">
      <c r="A233" t="s">
        <v>1596</v>
      </c>
      <c r="B233" s="9" t="s">
        <v>1487</v>
      </c>
      <c r="C233" s="1">
        <f t="shared" si="57"/>
        <v>871</v>
      </c>
      <c r="D233" s="7">
        <f>IF(N233&gt;0, RANK(N233,(N233:P233,Q233:AE233)),0)</f>
        <v>1</v>
      </c>
      <c r="E233" s="7">
        <f>IF(O233&gt;0,RANK(O233,(N233:P233,Q233:AE233)),0)</f>
        <v>2</v>
      </c>
      <c r="F233" s="7">
        <f t="shared" si="58"/>
        <v>0</v>
      </c>
      <c r="G233" s="1">
        <f t="shared" si="69"/>
        <v>92</v>
      </c>
      <c r="H233" s="2">
        <f t="shared" si="70"/>
        <v>0.10562571756601608</v>
      </c>
      <c r="I233" s="8"/>
      <c r="J233" s="2">
        <f t="shared" si="61"/>
        <v>0.53386911595866815</v>
      </c>
      <c r="K233" s="2">
        <f t="shared" si="62"/>
        <v>0.42824339839265213</v>
      </c>
      <c r="L233" s="2">
        <f t="shared" si="63"/>
        <v>0</v>
      </c>
      <c r="M233" s="2">
        <f t="shared" si="64"/>
        <v>3.788748564867972E-2</v>
      </c>
      <c r="N233" s="9">
        <v>465</v>
      </c>
      <c r="O233" s="9">
        <v>373</v>
      </c>
      <c r="P233" s="9">
        <v>0</v>
      </c>
      <c r="Q233" s="57">
        <v>23</v>
      </c>
      <c r="U233" s="9">
        <v>0</v>
      </c>
      <c r="V233" s="57"/>
      <c r="W233" s="57"/>
      <c r="X233" s="57"/>
      <c r="Z233" s="57"/>
      <c r="AA233" s="57">
        <v>10</v>
      </c>
      <c r="AB233" s="57"/>
      <c r="AC233" s="57"/>
      <c r="AG233" t="str">
        <f t="shared" si="68"/>
        <v>Dublin</v>
      </c>
      <c r="AH233" t="s">
        <v>499</v>
      </c>
      <c r="AI233">
        <v>2</v>
      </c>
      <c r="AK233" s="97">
        <v>33</v>
      </c>
      <c r="AL233" s="99">
        <v>5</v>
      </c>
      <c r="AM233" s="99">
        <v>15</v>
      </c>
      <c r="AN233" s="103">
        <v>19140</v>
      </c>
      <c r="AO233" s="103">
        <f t="shared" si="71"/>
        <v>33005</v>
      </c>
      <c r="AP233" t="s">
        <v>202</v>
      </c>
      <c r="AQ233">
        <f t="shared" si="67"/>
        <v>3319140</v>
      </c>
      <c r="AU233">
        <v>29.08</v>
      </c>
      <c r="AV233">
        <v>1.1000000000000001</v>
      </c>
      <c r="AW233">
        <v>27.98</v>
      </c>
    </row>
    <row r="234" spans="1:49" hidden="1" outlineLevel="1">
      <c r="A234" t="s">
        <v>1448</v>
      </c>
      <c r="B234" s="9" t="s">
        <v>1487</v>
      </c>
      <c r="C234" s="1">
        <f t="shared" si="57"/>
        <v>174</v>
      </c>
      <c r="D234" s="7">
        <f>IF(N234&gt;0, RANK(N234,(N234:P234,Q234:AE234)),0)</f>
        <v>2</v>
      </c>
      <c r="E234" s="7">
        <f>IF(O234&gt;0,RANK(O234,(N234:P234,Q234:AE234)),0)</f>
        <v>1</v>
      </c>
      <c r="F234" s="7">
        <f t="shared" si="58"/>
        <v>3</v>
      </c>
      <c r="G234" s="1">
        <f t="shared" si="69"/>
        <v>42</v>
      </c>
      <c r="H234" s="2">
        <f t="shared" si="70"/>
        <v>0.2413793103448276</v>
      </c>
      <c r="I234" s="8"/>
      <c r="J234" s="2">
        <f t="shared" si="61"/>
        <v>0.35057471264367818</v>
      </c>
      <c r="K234" s="2">
        <f t="shared" si="62"/>
        <v>0.59195402298850575</v>
      </c>
      <c r="L234" s="2">
        <f t="shared" si="63"/>
        <v>2.8735632183908046E-2</v>
      </c>
      <c r="M234" s="2">
        <f t="shared" si="64"/>
        <v>2.8735632183907976E-2</v>
      </c>
      <c r="N234" s="9">
        <v>61</v>
      </c>
      <c r="O234" s="9">
        <v>103</v>
      </c>
      <c r="P234" s="9">
        <v>5</v>
      </c>
      <c r="Q234" s="57">
        <v>0</v>
      </c>
      <c r="U234" s="9">
        <v>0</v>
      </c>
      <c r="V234" s="57"/>
      <c r="W234" s="57"/>
      <c r="X234" s="57"/>
      <c r="Z234" s="57"/>
      <c r="AA234" s="57">
        <v>5</v>
      </c>
      <c r="AB234" s="57"/>
      <c r="AC234" s="57"/>
      <c r="AG234" t="str">
        <f t="shared" si="68"/>
        <v>Dummer</v>
      </c>
      <c r="AH234" t="s">
        <v>1672</v>
      </c>
      <c r="AI234">
        <v>2</v>
      </c>
      <c r="AK234" s="97">
        <v>33</v>
      </c>
      <c r="AL234" s="99">
        <v>7</v>
      </c>
      <c r="AM234" s="99">
        <v>80</v>
      </c>
      <c r="AN234" s="103">
        <v>19300</v>
      </c>
      <c r="AO234" s="103">
        <f t="shared" si="71"/>
        <v>33007</v>
      </c>
      <c r="AP234" t="s">
        <v>202</v>
      </c>
      <c r="AQ234">
        <f t="shared" si="67"/>
        <v>3319300</v>
      </c>
      <c r="AU234">
        <v>49.04</v>
      </c>
      <c r="AV234">
        <v>1.3</v>
      </c>
      <c r="AW234">
        <v>47.75</v>
      </c>
    </row>
    <row r="235" spans="1:49" hidden="1" outlineLevel="1">
      <c r="A235" t="s">
        <v>454</v>
      </c>
      <c r="B235" s="9" t="s">
        <v>1487</v>
      </c>
      <c r="C235" s="1">
        <f t="shared" si="57"/>
        <v>936</v>
      </c>
      <c r="D235" s="7">
        <f>IF(N235&gt;0, RANK(N235,(N235:P235,Q235:AE235)),0)</f>
        <v>1</v>
      </c>
      <c r="E235" s="7">
        <f>IF(O235&gt;0,RANK(O235,(N235:P235,Q235:AE235)),0)</f>
        <v>2</v>
      </c>
      <c r="F235" s="7">
        <f t="shared" si="58"/>
        <v>4</v>
      </c>
      <c r="G235" s="1">
        <f t="shared" si="69"/>
        <v>37</v>
      </c>
      <c r="H235" s="2">
        <f t="shared" si="70"/>
        <v>3.9529914529914528E-2</v>
      </c>
      <c r="I235" s="8"/>
      <c r="J235" s="2">
        <f t="shared" si="61"/>
        <v>0.47649572649572647</v>
      </c>
      <c r="K235" s="2">
        <f t="shared" si="62"/>
        <v>0.43696581196581197</v>
      </c>
      <c r="L235" s="2">
        <f t="shared" si="63"/>
        <v>2.9914529914529916E-2</v>
      </c>
      <c r="M235" s="2">
        <f t="shared" si="64"/>
        <v>5.6623931623931645E-2</v>
      </c>
      <c r="N235" s="9">
        <v>446</v>
      </c>
      <c r="O235" s="9">
        <v>409</v>
      </c>
      <c r="P235" s="9">
        <v>28</v>
      </c>
      <c r="Q235" s="57">
        <v>34</v>
      </c>
      <c r="U235" s="9">
        <v>1</v>
      </c>
      <c r="V235" s="57"/>
      <c r="W235" s="57"/>
      <c r="X235" s="57"/>
      <c r="Z235" s="57"/>
      <c r="AA235" s="57">
        <v>18</v>
      </c>
      <c r="AB235" s="57"/>
      <c r="AC235" s="57"/>
      <c r="AG235" t="str">
        <f t="shared" si="68"/>
        <v>Dunbarton</v>
      </c>
      <c r="AH235" t="s">
        <v>1605</v>
      </c>
      <c r="AI235">
        <v>2</v>
      </c>
      <c r="AK235" s="97">
        <v>33</v>
      </c>
      <c r="AL235" s="99">
        <v>13</v>
      </c>
      <c r="AM235" s="99">
        <v>50</v>
      </c>
      <c r="AN235" s="103">
        <v>19460</v>
      </c>
      <c r="AO235" s="103">
        <f t="shared" si="71"/>
        <v>33013</v>
      </c>
      <c r="AP235" t="s">
        <v>202</v>
      </c>
      <c r="AQ235">
        <f t="shared" si="67"/>
        <v>3319460</v>
      </c>
      <c r="AU235">
        <v>31.36</v>
      </c>
      <c r="AV235">
        <v>0.47</v>
      </c>
      <c r="AW235">
        <v>30.89</v>
      </c>
    </row>
    <row r="236" spans="1:49" hidden="1" outlineLevel="1">
      <c r="A236" t="s">
        <v>580</v>
      </c>
      <c r="B236" s="9" t="s">
        <v>1487</v>
      </c>
      <c r="C236" s="1">
        <f t="shared" si="57"/>
        <v>5204</v>
      </c>
      <c r="D236" s="7">
        <f>IF(N236&gt;0, RANK(N236,(N236:P236,Q236:AE236)),0)</f>
        <v>1</v>
      </c>
      <c r="E236" s="7">
        <f>IF(O236&gt;0,RANK(O236,(N236:P236,Q236:AE236)),0)</f>
        <v>2</v>
      </c>
      <c r="F236" s="7">
        <f t="shared" si="58"/>
        <v>4</v>
      </c>
      <c r="G236" s="1">
        <f t="shared" si="69"/>
        <v>1816</v>
      </c>
      <c r="H236" s="2">
        <f t="shared" si="70"/>
        <v>0.34896233666410453</v>
      </c>
      <c r="I236" s="8"/>
      <c r="J236" s="2">
        <f t="shared" si="61"/>
        <v>0.65142198308993082</v>
      </c>
      <c r="K236" s="2">
        <f t="shared" si="62"/>
        <v>0.30245964642582629</v>
      </c>
      <c r="L236" s="2">
        <f t="shared" si="63"/>
        <v>9.0315142198308992E-3</v>
      </c>
      <c r="M236" s="2">
        <f t="shared" si="64"/>
        <v>3.7086856264411987E-2</v>
      </c>
      <c r="N236" s="9">
        <v>3390</v>
      </c>
      <c r="O236" s="9">
        <v>1574</v>
      </c>
      <c r="P236" s="9">
        <v>47</v>
      </c>
      <c r="Q236" s="57">
        <v>151</v>
      </c>
      <c r="U236" s="9">
        <v>9</v>
      </c>
      <c r="V236" s="57"/>
      <c r="W236" s="57"/>
      <c r="X236" s="57"/>
      <c r="Z236" s="57"/>
      <c r="AA236" s="57">
        <v>33</v>
      </c>
      <c r="AB236" s="57"/>
      <c r="AC236" s="57"/>
      <c r="AG236" t="str">
        <f t="shared" si="68"/>
        <v>Durham</v>
      </c>
      <c r="AH236" t="s">
        <v>41</v>
      </c>
      <c r="AI236">
        <v>1</v>
      </c>
      <c r="AK236" s="97">
        <v>33</v>
      </c>
      <c r="AL236" s="99">
        <v>17</v>
      </c>
      <c r="AM236" s="99">
        <v>15</v>
      </c>
      <c r="AN236" s="103">
        <v>19700</v>
      </c>
      <c r="AO236" s="103">
        <f t="shared" si="71"/>
        <v>33017</v>
      </c>
      <c r="AP236" t="s">
        <v>202</v>
      </c>
      <c r="AQ236">
        <f t="shared" si="67"/>
        <v>3319700</v>
      </c>
      <c r="AU236">
        <v>24.76</v>
      </c>
      <c r="AV236">
        <v>2.37</v>
      </c>
      <c r="AW236">
        <v>22.39</v>
      </c>
    </row>
    <row r="237" spans="1:49" hidden="1" outlineLevel="1">
      <c r="A237" t="s">
        <v>1746</v>
      </c>
      <c r="B237" s="9" t="s">
        <v>1487</v>
      </c>
      <c r="C237" s="1">
        <f t="shared" si="57"/>
        <v>721</v>
      </c>
      <c r="D237" s="7">
        <f>IF(N237&gt;0, RANK(N237,(N237:P237,Q237:AE237)),0)</f>
        <v>2</v>
      </c>
      <c r="E237" s="7">
        <f>IF(O237&gt;0,RANK(O237,(N237:P237,Q237:AE237)),0)</f>
        <v>1</v>
      </c>
      <c r="F237" s="7">
        <f t="shared" si="58"/>
        <v>4</v>
      </c>
      <c r="G237" s="1">
        <f t="shared" si="69"/>
        <v>143</v>
      </c>
      <c r="H237" s="2">
        <f t="shared" si="70"/>
        <v>0.19833564493758668</v>
      </c>
      <c r="I237" s="8"/>
      <c r="J237" s="2">
        <f t="shared" si="61"/>
        <v>0.36061026352288489</v>
      </c>
      <c r="K237" s="2">
        <f t="shared" si="62"/>
        <v>0.55894590846047154</v>
      </c>
      <c r="L237" s="2">
        <f t="shared" si="63"/>
        <v>3.1900138696255201E-2</v>
      </c>
      <c r="M237" s="2">
        <f t="shared" si="64"/>
        <v>4.8543689320388314E-2</v>
      </c>
      <c r="N237" s="9">
        <v>260</v>
      </c>
      <c r="O237" s="9">
        <v>403</v>
      </c>
      <c r="P237" s="9">
        <v>23</v>
      </c>
      <c r="Q237" s="57">
        <v>24</v>
      </c>
      <c r="U237" s="9">
        <v>1</v>
      </c>
      <c r="V237" s="57"/>
      <c r="W237" s="57"/>
      <c r="X237" s="57"/>
      <c r="Z237" s="57"/>
      <c r="AA237" s="57">
        <v>10</v>
      </c>
      <c r="AB237" s="57"/>
      <c r="AC237" s="57"/>
      <c r="AG237" t="str">
        <f t="shared" si="68"/>
        <v>East Kingston</v>
      </c>
      <c r="AH237" t="s">
        <v>1083</v>
      </c>
      <c r="AI237">
        <v>1</v>
      </c>
      <c r="AK237" s="97">
        <v>33</v>
      </c>
      <c r="AL237" s="99">
        <v>15</v>
      </c>
      <c r="AM237" s="99">
        <v>45</v>
      </c>
      <c r="AN237" s="103">
        <v>21380</v>
      </c>
      <c r="AO237" s="103">
        <f t="shared" si="71"/>
        <v>33015</v>
      </c>
      <c r="AP237" t="s">
        <v>202</v>
      </c>
      <c r="AQ237">
        <f t="shared" si="67"/>
        <v>3321380</v>
      </c>
      <c r="AU237">
        <v>10.050000000000001</v>
      </c>
      <c r="AV237">
        <v>0.06</v>
      </c>
      <c r="AW237">
        <v>9.99</v>
      </c>
    </row>
    <row r="238" spans="1:49" hidden="1" outlineLevel="1">
      <c r="A238" t="s">
        <v>786</v>
      </c>
      <c r="B238" s="9" t="s">
        <v>1487</v>
      </c>
      <c r="C238" s="1">
        <f t="shared" ref="C238:C301" si="72">SUM(N238:AE238)</f>
        <v>143</v>
      </c>
      <c r="D238" s="7">
        <f>IF(N238&gt;0, RANK(N238,(N238:P238,Q238:AE238)),0)</f>
        <v>1</v>
      </c>
      <c r="E238" s="7">
        <f>IF(O238&gt;0,RANK(O238,(N238:P238,Q238:AE238)),0)</f>
        <v>2</v>
      </c>
      <c r="F238" s="7">
        <f t="shared" ref="F238:F301" si="73">IF(P238&gt;0,RANK(P238,(N238:AE238)),0)</f>
        <v>5</v>
      </c>
      <c r="G238" s="1">
        <f t="shared" si="69"/>
        <v>1</v>
      </c>
      <c r="H238" s="2">
        <f t="shared" si="70"/>
        <v>6.993006993006993E-3</v>
      </c>
      <c r="I238" s="8"/>
      <c r="J238" s="2">
        <f t="shared" ref="J238:J301" si="74">IF(C238=0,"-",N238/C238)</f>
        <v>0.47552447552447552</v>
      </c>
      <c r="K238" s="2">
        <f t="shared" ref="K238:K301" si="75">IF(C238=0,"-",O238/C238)</f>
        <v>0.46853146853146854</v>
      </c>
      <c r="L238" s="2">
        <f t="shared" ref="L238:L301" si="76">IF(C238=0,"-",P238/C238)</f>
        <v>6.993006993006993E-3</v>
      </c>
      <c r="M238" s="2">
        <f t="shared" ref="M238:M301" si="77">IF(C238=0,"-",(1-J238-K238-L238))</f>
        <v>4.8951048951048945E-2</v>
      </c>
      <c r="N238" s="9">
        <v>68</v>
      </c>
      <c r="O238" s="9">
        <v>67</v>
      </c>
      <c r="P238" s="9">
        <v>1</v>
      </c>
      <c r="Q238" s="57">
        <v>5</v>
      </c>
      <c r="U238" s="9">
        <v>0</v>
      </c>
      <c r="V238" s="57"/>
      <c r="W238" s="57"/>
      <c r="X238" s="57"/>
      <c r="Z238" s="57"/>
      <c r="AA238" s="57">
        <v>2</v>
      </c>
      <c r="AB238" s="57"/>
      <c r="AC238" s="57"/>
      <c r="AG238" t="str">
        <f t="shared" si="68"/>
        <v>Easton</v>
      </c>
      <c r="AH238" t="s">
        <v>1957</v>
      </c>
      <c r="AI238">
        <v>2</v>
      </c>
      <c r="AK238" s="97">
        <v>33</v>
      </c>
      <c r="AL238" s="99">
        <v>9</v>
      </c>
      <c r="AM238" s="99">
        <v>55</v>
      </c>
      <c r="AN238" s="103">
        <v>22020</v>
      </c>
      <c r="AO238" s="103">
        <f t="shared" si="71"/>
        <v>33009</v>
      </c>
      <c r="AP238" t="s">
        <v>202</v>
      </c>
      <c r="AQ238">
        <f t="shared" ref="AQ238:AQ301" si="78">AK238*100000+AN238</f>
        <v>3322020</v>
      </c>
      <c r="AU238">
        <v>31.19</v>
      </c>
      <c r="AV238">
        <v>0.01</v>
      </c>
      <c r="AW238">
        <v>31.18</v>
      </c>
    </row>
    <row r="239" spans="1:49" hidden="1" outlineLevel="1">
      <c r="A239" t="s">
        <v>1551</v>
      </c>
      <c r="B239" s="9" t="s">
        <v>1487</v>
      </c>
      <c r="C239" s="1">
        <f t="shared" si="72"/>
        <v>200</v>
      </c>
      <c r="D239" s="7">
        <f>IF(N239&gt;0, RANK(N239,(N239:P239,Q239:AE239)),0)</f>
        <v>1</v>
      </c>
      <c r="E239" s="7">
        <f>IF(O239&gt;0,RANK(O239,(N239:P239,Q239:AE239)),0)</f>
        <v>2</v>
      </c>
      <c r="F239" s="7">
        <f t="shared" si="73"/>
        <v>4</v>
      </c>
      <c r="G239" s="1">
        <f t="shared" si="69"/>
        <v>12</v>
      </c>
      <c r="H239" s="2">
        <f t="shared" si="70"/>
        <v>0.06</v>
      </c>
      <c r="I239" s="8"/>
      <c r="J239" s="2">
        <f t="shared" si="74"/>
        <v>0.48</v>
      </c>
      <c r="K239" s="2">
        <f t="shared" si="75"/>
        <v>0.42</v>
      </c>
      <c r="L239" s="2">
        <f t="shared" si="76"/>
        <v>0.02</v>
      </c>
      <c r="M239" s="2">
        <f t="shared" si="77"/>
        <v>8.0000000000000029E-2</v>
      </c>
      <c r="N239" s="9">
        <v>96</v>
      </c>
      <c r="O239" s="9">
        <v>84</v>
      </c>
      <c r="P239" s="9">
        <v>4</v>
      </c>
      <c r="Q239" s="57">
        <v>9</v>
      </c>
      <c r="U239" s="9">
        <v>4</v>
      </c>
      <c r="V239" s="57"/>
      <c r="W239" s="57"/>
      <c r="X239" s="57"/>
      <c r="Z239" s="57"/>
      <c r="AA239" s="57">
        <v>3</v>
      </c>
      <c r="AB239" s="57"/>
      <c r="AC239" s="57"/>
      <c r="AG239" t="str">
        <f t="shared" si="68"/>
        <v>Eaton</v>
      </c>
      <c r="AH239" t="s">
        <v>1575</v>
      </c>
      <c r="AI239">
        <v>1</v>
      </c>
      <c r="AK239" s="97">
        <v>33</v>
      </c>
      <c r="AL239" s="99">
        <v>3</v>
      </c>
      <c r="AM239" s="99">
        <v>30</v>
      </c>
      <c r="AN239" s="103">
        <v>23380</v>
      </c>
      <c r="AO239" s="103">
        <f t="shared" si="71"/>
        <v>33003</v>
      </c>
      <c r="AP239" t="s">
        <v>202</v>
      </c>
      <c r="AQ239">
        <f t="shared" si="78"/>
        <v>3323380</v>
      </c>
      <c r="AU239">
        <v>25.58</v>
      </c>
      <c r="AV239">
        <v>1.18</v>
      </c>
      <c r="AW239">
        <v>24.39</v>
      </c>
    </row>
    <row r="240" spans="1:49" hidden="1" outlineLevel="1">
      <c r="A240" t="s">
        <v>16</v>
      </c>
      <c r="B240" s="9" t="s">
        <v>1487</v>
      </c>
      <c r="C240" s="1">
        <f t="shared" si="72"/>
        <v>462</v>
      </c>
      <c r="D240" s="7">
        <f>IF(N240&gt;0, RANK(N240,(N240:P240,Q240:AE240)),0)</f>
        <v>2</v>
      </c>
      <c r="E240" s="7">
        <f>IF(O240&gt;0,RANK(O240,(N240:P240,Q240:AE240)),0)</f>
        <v>1</v>
      </c>
      <c r="F240" s="7">
        <f t="shared" si="73"/>
        <v>4</v>
      </c>
      <c r="G240" s="1">
        <f t="shared" si="69"/>
        <v>51</v>
      </c>
      <c r="H240" s="2">
        <f t="shared" si="70"/>
        <v>0.11038961038961038</v>
      </c>
      <c r="I240" s="8"/>
      <c r="J240" s="2">
        <f t="shared" si="74"/>
        <v>0.38528138528138528</v>
      </c>
      <c r="K240" s="2">
        <f t="shared" si="75"/>
        <v>0.49567099567099565</v>
      </c>
      <c r="L240" s="2">
        <f t="shared" si="76"/>
        <v>3.4632034632034632E-2</v>
      </c>
      <c r="M240" s="2">
        <f t="shared" si="77"/>
        <v>8.4415584415584499E-2</v>
      </c>
      <c r="N240" s="9">
        <v>178</v>
      </c>
      <c r="O240" s="9">
        <v>229</v>
      </c>
      <c r="P240" s="9">
        <v>16</v>
      </c>
      <c r="Q240" s="57">
        <v>26</v>
      </c>
      <c r="U240" s="9">
        <v>2</v>
      </c>
      <c r="V240" s="57"/>
      <c r="W240" s="57"/>
      <c r="X240" s="57"/>
      <c r="Z240" s="57"/>
      <c r="AA240" s="57">
        <v>11</v>
      </c>
      <c r="AB240" s="57"/>
      <c r="AC240" s="57"/>
      <c r="AG240" t="str">
        <f t="shared" si="68"/>
        <v>Effingham</v>
      </c>
      <c r="AH240" t="s">
        <v>1575</v>
      </c>
      <c r="AI240">
        <v>1</v>
      </c>
      <c r="AK240" s="97">
        <v>33</v>
      </c>
      <c r="AL240" s="99">
        <v>3</v>
      </c>
      <c r="AM240" s="99">
        <v>35</v>
      </c>
      <c r="AN240" s="103">
        <v>23620</v>
      </c>
      <c r="AO240" s="103">
        <f t="shared" si="71"/>
        <v>33003</v>
      </c>
      <c r="AP240" t="s">
        <v>202</v>
      </c>
      <c r="AQ240">
        <f t="shared" si="78"/>
        <v>3323620</v>
      </c>
      <c r="AU240">
        <v>39.65</v>
      </c>
      <c r="AV240">
        <v>1.1100000000000001</v>
      </c>
      <c r="AW240">
        <v>38.549999999999997</v>
      </c>
    </row>
    <row r="241" spans="1:49" hidden="1" outlineLevel="1">
      <c r="A241" t="s">
        <v>764</v>
      </c>
      <c r="B241" s="9" t="s">
        <v>1487</v>
      </c>
      <c r="C241" s="1">
        <f t="shared" si="72"/>
        <v>42</v>
      </c>
      <c r="D241" s="7">
        <f>IF(N241&gt;0, RANK(N241,(N241:P241,Q241:AE241)),0)</f>
        <v>2</v>
      </c>
      <c r="E241" s="7">
        <f>IF(O241&gt;0,RANK(O241,(N241:P241,Q241:AE241)),0)</f>
        <v>1</v>
      </c>
      <c r="F241" s="7">
        <f t="shared" si="73"/>
        <v>5</v>
      </c>
      <c r="G241" s="1">
        <f t="shared" si="69"/>
        <v>8</v>
      </c>
      <c r="H241" s="2">
        <f t="shared" si="70"/>
        <v>0.19047619047619047</v>
      </c>
      <c r="I241" s="8"/>
      <c r="J241" s="2">
        <f t="shared" si="74"/>
        <v>0.30952380952380953</v>
      </c>
      <c r="K241" s="2">
        <f t="shared" si="75"/>
        <v>0.5</v>
      </c>
      <c r="L241" s="2">
        <f t="shared" si="76"/>
        <v>2.3809523809523808E-2</v>
      </c>
      <c r="M241" s="2">
        <f t="shared" si="77"/>
        <v>0.16666666666666666</v>
      </c>
      <c r="N241" s="9">
        <v>13</v>
      </c>
      <c r="O241" s="9">
        <v>21</v>
      </c>
      <c r="P241" s="9">
        <v>1</v>
      </c>
      <c r="Q241" s="57">
        <v>4</v>
      </c>
      <c r="U241" s="9">
        <v>3</v>
      </c>
      <c r="V241" s="57"/>
      <c r="W241" s="57"/>
      <c r="X241" s="57"/>
      <c r="Z241" s="57"/>
      <c r="AA241" s="57">
        <v>0</v>
      </c>
      <c r="AB241" s="57"/>
      <c r="AC241" s="57"/>
      <c r="AG241" t="str">
        <f t="shared" si="68"/>
        <v>Ellsworth</v>
      </c>
      <c r="AH241" t="s">
        <v>1957</v>
      </c>
      <c r="AI241">
        <v>2</v>
      </c>
      <c r="AK241" s="97">
        <v>33</v>
      </c>
      <c r="AL241" s="99">
        <v>9</v>
      </c>
      <c r="AM241" s="99">
        <v>60</v>
      </c>
      <c r="AN241" s="103">
        <v>23860</v>
      </c>
      <c r="AO241" s="103">
        <f t="shared" si="71"/>
        <v>33009</v>
      </c>
      <c r="AP241" t="s">
        <v>202</v>
      </c>
      <c r="AQ241">
        <f t="shared" si="78"/>
        <v>3323860</v>
      </c>
      <c r="AU241">
        <v>21.48</v>
      </c>
      <c r="AV241">
        <v>0.1</v>
      </c>
      <c r="AW241">
        <v>21.39</v>
      </c>
    </row>
    <row r="242" spans="1:49" hidden="1" outlineLevel="1">
      <c r="A242" t="s">
        <v>609</v>
      </c>
      <c r="B242" s="9" t="s">
        <v>1487</v>
      </c>
      <c r="C242" s="1">
        <f t="shared" si="72"/>
        <v>1797</v>
      </c>
      <c r="D242" s="7">
        <f>IF(N242&gt;0, RANK(N242,(N242:P242,Q242:AE242)),0)</f>
        <v>1</v>
      </c>
      <c r="E242" s="7">
        <f>IF(O242&gt;0,RANK(O242,(N242:P242,Q242:AE242)),0)</f>
        <v>2</v>
      </c>
      <c r="F242" s="7">
        <f t="shared" si="73"/>
        <v>4</v>
      </c>
      <c r="G242" s="1">
        <f t="shared" si="69"/>
        <v>133</v>
      </c>
      <c r="H242" s="2">
        <f t="shared" si="70"/>
        <v>7.4012242626599889E-2</v>
      </c>
      <c r="I242" s="8"/>
      <c r="J242" s="2">
        <f t="shared" si="74"/>
        <v>0.51140790205898723</v>
      </c>
      <c r="K242" s="2">
        <f t="shared" si="75"/>
        <v>0.43739565943238728</v>
      </c>
      <c r="L242" s="2">
        <f t="shared" si="76"/>
        <v>1.0573177518085699E-2</v>
      </c>
      <c r="M242" s="2">
        <f t="shared" si="77"/>
        <v>4.0623260990539783E-2</v>
      </c>
      <c r="N242" s="9">
        <v>919</v>
      </c>
      <c r="O242" s="9">
        <v>786</v>
      </c>
      <c r="P242" s="9">
        <v>19</v>
      </c>
      <c r="Q242" s="57">
        <v>56</v>
      </c>
      <c r="U242" s="9">
        <v>3</v>
      </c>
      <c r="V242" s="57"/>
      <c r="W242" s="57"/>
      <c r="X242" s="57"/>
      <c r="Z242" s="57"/>
      <c r="AA242" s="57">
        <v>14</v>
      </c>
      <c r="AB242" s="57"/>
      <c r="AC242" s="57"/>
      <c r="AG242" t="str">
        <f t="shared" si="68"/>
        <v>Enfield</v>
      </c>
      <c r="AH242" t="s">
        <v>1957</v>
      </c>
      <c r="AI242">
        <v>2</v>
      </c>
      <c r="AK242" s="97">
        <v>33</v>
      </c>
      <c r="AL242" s="99">
        <v>9</v>
      </c>
      <c r="AM242" s="99">
        <v>65</v>
      </c>
      <c r="AN242" s="103">
        <v>24340</v>
      </c>
      <c r="AO242" s="103">
        <f t="shared" si="71"/>
        <v>33009</v>
      </c>
      <c r="AP242" t="s">
        <v>202</v>
      </c>
      <c r="AQ242">
        <f t="shared" si="78"/>
        <v>3324340</v>
      </c>
      <c r="AU242">
        <v>43.1</v>
      </c>
      <c r="AV242">
        <v>2.85</v>
      </c>
      <c r="AW242">
        <v>40.25</v>
      </c>
    </row>
    <row r="243" spans="1:49" hidden="1" outlineLevel="1">
      <c r="A243" t="s">
        <v>1769</v>
      </c>
      <c r="B243" s="9" t="s">
        <v>1487</v>
      </c>
      <c r="C243" s="1">
        <f t="shared" si="72"/>
        <v>2269</v>
      </c>
      <c r="D243" s="7">
        <f>IF(N243&gt;0, RANK(N243,(N243:P243,Q243:AE243)),0)</f>
        <v>1</v>
      </c>
      <c r="E243" s="7">
        <f>IF(O243&gt;0,RANK(O243,(N243:P243,Q243:AE243)),0)</f>
        <v>2</v>
      </c>
      <c r="F243" s="7">
        <f t="shared" si="73"/>
        <v>4</v>
      </c>
      <c r="G243" s="1">
        <f t="shared" si="69"/>
        <v>4</v>
      </c>
      <c r="H243" s="2">
        <f t="shared" si="70"/>
        <v>1.7628911414720142E-3</v>
      </c>
      <c r="I243" s="8"/>
      <c r="J243" s="2">
        <f t="shared" si="74"/>
        <v>0.45835169678272369</v>
      </c>
      <c r="K243" s="2">
        <f t="shared" si="75"/>
        <v>0.45658880564125165</v>
      </c>
      <c r="L243" s="2">
        <f t="shared" si="76"/>
        <v>1.9832525341560159E-2</v>
      </c>
      <c r="M243" s="2">
        <f t="shared" si="77"/>
        <v>6.5226972234464498E-2</v>
      </c>
      <c r="N243" s="9">
        <v>1040</v>
      </c>
      <c r="O243" s="9">
        <v>1036</v>
      </c>
      <c r="P243" s="9">
        <v>45</v>
      </c>
      <c r="Q243" s="57">
        <v>113</v>
      </c>
      <c r="U243" s="9">
        <v>7</v>
      </c>
      <c r="V243" s="57"/>
      <c r="W243" s="57"/>
      <c r="X243" s="57"/>
      <c r="Z243" s="57"/>
      <c r="AA243" s="57">
        <v>28</v>
      </c>
      <c r="AB243" s="57"/>
      <c r="AC243" s="57"/>
      <c r="AG243" t="str">
        <f t="shared" si="68"/>
        <v>Epping</v>
      </c>
      <c r="AH243" t="s">
        <v>1083</v>
      </c>
      <c r="AI243">
        <v>1</v>
      </c>
      <c r="AK243" s="97">
        <v>33</v>
      </c>
      <c r="AL243" s="99">
        <v>15</v>
      </c>
      <c r="AM243" s="99">
        <v>50</v>
      </c>
      <c r="AN243" s="103">
        <v>24660</v>
      </c>
      <c r="AO243" s="103">
        <f t="shared" si="71"/>
        <v>33015</v>
      </c>
      <c r="AP243" t="s">
        <v>202</v>
      </c>
      <c r="AQ243">
        <f t="shared" si="78"/>
        <v>3324660</v>
      </c>
      <c r="AU243">
        <v>26.23</v>
      </c>
      <c r="AV243">
        <v>0.2</v>
      </c>
      <c r="AW243">
        <v>26.03</v>
      </c>
    </row>
    <row r="244" spans="1:49" hidden="1" outlineLevel="1">
      <c r="A244" t="s">
        <v>816</v>
      </c>
      <c r="B244" s="9" t="s">
        <v>1487</v>
      </c>
      <c r="C244" s="1">
        <f t="shared" si="72"/>
        <v>1618</v>
      </c>
      <c r="D244" s="7">
        <f>IF(N244&gt;0, RANK(N244,(N244:P244,Q244:AE244)),0)</f>
        <v>1</v>
      </c>
      <c r="E244" s="7">
        <f>IF(O244&gt;0,RANK(O244,(N244:P244,Q244:AE244)),0)</f>
        <v>2</v>
      </c>
      <c r="F244" s="7">
        <f t="shared" si="73"/>
        <v>4</v>
      </c>
      <c r="G244" s="1">
        <f t="shared" si="69"/>
        <v>17</v>
      </c>
      <c r="H244" s="2">
        <f t="shared" si="70"/>
        <v>1.0506798516687269E-2</v>
      </c>
      <c r="I244" s="8"/>
      <c r="J244" s="2">
        <f t="shared" si="74"/>
        <v>0.46291718170580964</v>
      </c>
      <c r="K244" s="2">
        <f t="shared" si="75"/>
        <v>0.45241038318912236</v>
      </c>
      <c r="L244" s="2">
        <f t="shared" si="76"/>
        <v>3.2138442521631644E-2</v>
      </c>
      <c r="M244" s="2">
        <f t="shared" si="77"/>
        <v>5.2533992583436356E-2</v>
      </c>
      <c r="N244" s="9">
        <v>749</v>
      </c>
      <c r="O244" s="9">
        <v>732</v>
      </c>
      <c r="P244" s="9">
        <v>52</v>
      </c>
      <c r="Q244" s="57">
        <v>60</v>
      </c>
      <c r="U244" s="9">
        <v>1</v>
      </c>
      <c r="V244" s="57"/>
      <c r="W244" s="57"/>
      <c r="X244" s="57"/>
      <c r="Z244" s="57"/>
      <c r="AA244" s="57">
        <v>24</v>
      </c>
      <c r="AB244" s="57"/>
      <c r="AC244" s="57"/>
      <c r="AG244" t="str">
        <f t="shared" si="68"/>
        <v>Epsom</v>
      </c>
      <c r="AH244" t="s">
        <v>1605</v>
      </c>
      <c r="AI244">
        <v>2</v>
      </c>
      <c r="AK244" s="97">
        <v>33</v>
      </c>
      <c r="AL244" s="99">
        <v>13</v>
      </c>
      <c r="AM244" s="99">
        <v>55</v>
      </c>
      <c r="AN244" s="103">
        <v>24900</v>
      </c>
      <c r="AO244" s="103">
        <f t="shared" si="71"/>
        <v>33013</v>
      </c>
      <c r="AP244" t="s">
        <v>202</v>
      </c>
      <c r="AQ244">
        <f t="shared" si="78"/>
        <v>3324900</v>
      </c>
      <c r="AU244">
        <v>34.369999999999997</v>
      </c>
      <c r="AV244">
        <v>0.2</v>
      </c>
      <c r="AW244">
        <v>34.17</v>
      </c>
    </row>
    <row r="245" spans="1:49" hidden="1" outlineLevel="1">
      <c r="A245" t="s">
        <v>817</v>
      </c>
      <c r="B245" s="9" t="s">
        <v>1487</v>
      </c>
      <c r="C245" s="1">
        <f t="shared" si="72"/>
        <v>163</v>
      </c>
      <c r="D245" s="7">
        <f>IF(N245&gt;0, RANK(N245,(N245:P245,Q245:AE245)),0)</f>
        <v>2</v>
      </c>
      <c r="E245" s="7">
        <f>IF(O245&gt;0,RANK(O245,(N245:P245,Q245:AE245)),0)</f>
        <v>1</v>
      </c>
      <c r="F245" s="7">
        <f t="shared" si="73"/>
        <v>3</v>
      </c>
      <c r="G245" s="1">
        <f t="shared" si="69"/>
        <v>31</v>
      </c>
      <c r="H245" s="2">
        <f t="shared" si="70"/>
        <v>0.19018404907975461</v>
      </c>
      <c r="I245" s="8"/>
      <c r="J245" s="2">
        <f t="shared" si="74"/>
        <v>0.35582822085889571</v>
      </c>
      <c r="K245" s="2">
        <f t="shared" si="75"/>
        <v>0.54601226993865026</v>
      </c>
      <c r="L245" s="2">
        <f t="shared" si="76"/>
        <v>4.9079754601226995E-2</v>
      </c>
      <c r="M245" s="2">
        <f t="shared" si="77"/>
        <v>4.9079754601227092E-2</v>
      </c>
      <c r="N245" s="9">
        <v>58</v>
      </c>
      <c r="O245" s="9">
        <v>89</v>
      </c>
      <c r="P245" s="9">
        <v>8</v>
      </c>
      <c r="Q245" s="57">
        <v>4</v>
      </c>
      <c r="U245" s="9">
        <v>0</v>
      </c>
      <c r="V245" s="57"/>
      <c r="W245" s="57"/>
      <c r="X245" s="57"/>
      <c r="Z245" s="57"/>
      <c r="AA245" s="57">
        <v>4</v>
      </c>
      <c r="AB245" s="57"/>
      <c r="AC245" s="57"/>
      <c r="AG245" t="str">
        <f t="shared" si="68"/>
        <v>Errol</v>
      </c>
      <c r="AH245" t="s">
        <v>1672</v>
      </c>
      <c r="AI245">
        <v>2</v>
      </c>
      <c r="AK245" s="97">
        <v>33</v>
      </c>
      <c r="AL245" s="99">
        <v>7</v>
      </c>
      <c r="AM245" s="99">
        <v>85</v>
      </c>
      <c r="AN245" s="103">
        <v>25140</v>
      </c>
      <c r="AO245" s="103">
        <f t="shared" si="71"/>
        <v>33007</v>
      </c>
      <c r="AP245" t="s">
        <v>202</v>
      </c>
      <c r="AQ245">
        <f t="shared" si="78"/>
        <v>3325140</v>
      </c>
      <c r="AU245">
        <v>69.59</v>
      </c>
      <c r="AV245">
        <v>8.6300000000000008</v>
      </c>
      <c r="AW245">
        <v>60.97</v>
      </c>
    </row>
    <row r="246" spans="1:49" hidden="1" outlineLevel="1">
      <c r="A246" t="s">
        <v>1926</v>
      </c>
      <c r="B246" s="9" t="s">
        <v>1487</v>
      </c>
      <c r="C246" s="1">
        <f t="shared" si="72"/>
        <v>6144</v>
      </c>
      <c r="D246" s="7">
        <f>IF(N246&gt;0, RANK(N246,(N246:P246,Q246:AE246)),0)</f>
        <v>1</v>
      </c>
      <c r="E246" s="7">
        <f>IF(O246&gt;0,RANK(O246,(N246:P246,Q246:AE246)),0)</f>
        <v>2</v>
      </c>
      <c r="F246" s="7">
        <f t="shared" si="73"/>
        <v>4</v>
      </c>
      <c r="G246" s="1">
        <f t="shared" si="69"/>
        <v>119</v>
      </c>
      <c r="H246" s="2">
        <f t="shared" si="70"/>
        <v>1.9368489583333332E-2</v>
      </c>
      <c r="I246" s="8"/>
      <c r="J246" s="2">
        <f t="shared" si="74"/>
        <v>0.47672526041666669</v>
      </c>
      <c r="K246" s="2">
        <f t="shared" si="75"/>
        <v>0.45735677083333331</v>
      </c>
      <c r="L246" s="2">
        <f t="shared" si="76"/>
        <v>1.3671875E-2</v>
      </c>
      <c r="M246" s="2">
        <f t="shared" si="77"/>
        <v>5.2246093749999944E-2</v>
      </c>
      <c r="N246" s="9">
        <v>2929</v>
      </c>
      <c r="O246" s="9">
        <v>2810</v>
      </c>
      <c r="P246" s="9">
        <v>84</v>
      </c>
      <c r="Q246" s="57">
        <v>244</v>
      </c>
      <c r="U246" s="9">
        <v>11</v>
      </c>
      <c r="V246" s="57"/>
      <c r="W246" s="57"/>
      <c r="X246" s="57"/>
      <c r="Z246" s="57"/>
      <c r="AA246" s="57">
        <v>66</v>
      </c>
      <c r="AB246" s="57"/>
      <c r="AC246" s="57"/>
      <c r="AG246" t="str">
        <f t="shared" si="68"/>
        <v>Exeter</v>
      </c>
      <c r="AH246" t="s">
        <v>1083</v>
      </c>
      <c r="AI246">
        <v>1</v>
      </c>
      <c r="AK246" s="97">
        <v>33</v>
      </c>
      <c r="AL246" s="99">
        <v>15</v>
      </c>
      <c r="AM246" s="99">
        <v>55</v>
      </c>
      <c r="AN246" s="103">
        <v>25380</v>
      </c>
      <c r="AO246" s="103">
        <f t="shared" si="71"/>
        <v>33015</v>
      </c>
      <c r="AP246" t="s">
        <v>202</v>
      </c>
      <c r="AQ246">
        <f t="shared" si="78"/>
        <v>3325380</v>
      </c>
      <c r="AU246">
        <v>20.010000000000002</v>
      </c>
      <c r="AV246">
        <v>0.37</v>
      </c>
      <c r="AW246">
        <v>19.64</v>
      </c>
    </row>
    <row r="247" spans="1:49" hidden="1" outlineLevel="1">
      <c r="A247" t="s">
        <v>1287</v>
      </c>
      <c r="B247" s="9" t="s">
        <v>1487</v>
      </c>
      <c r="C247" s="1">
        <f t="shared" si="72"/>
        <v>2043</v>
      </c>
      <c r="D247" s="7">
        <f>IF(N247&gt;0, RANK(N247,(N247:P247,Q247:AE247)),0)</f>
        <v>2</v>
      </c>
      <c r="E247" s="7">
        <f>IF(O247&gt;0,RANK(O247,(N247:P247,Q247:AE247)),0)</f>
        <v>1</v>
      </c>
      <c r="F247" s="7">
        <f t="shared" si="73"/>
        <v>4</v>
      </c>
      <c r="G247" s="1">
        <f t="shared" si="69"/>
        <v>104</v>
      </c>
      <c r="H247" s="2">
        <f t="shared" si="70"/>
        <v>5.0905531081742533E-2</v>
      </c>
      <c r="I247" s="8"/>
      <c r="J247" s="2">
        <f t="shared" si="74"/>
        <v>0.4366128242780225</v>
      </c>
      <c r="K247" s="2">
        <f t="shared" si="75"/>
        <v>0.48751835535976507</v>
      </c>
      <c r="L247" s="2">
        <f t="shared" si="76"/>
        <v>2.2515907978463045E-2</v>
      </c>
      <c r="M247" s="2">
        <f t="shared" si="77"/>
        <v>5.3352912383749382E-2</v>
      </c>
      <c r="N247" s="9">
        <v>892</v>
      </c>
      <c r="O247" s="9">
        <v>996</v>
      </c>
      <c r="P247" s="9">
        <v>46</v>
      </c>
      <c r="Q247" s="57">
        <v>65</v>
      </c>
      <c r="U247" s="9">
        <v>6</v>
      </c>
      <c r="V247" s="57"/>
      <c r="W247" s="57"/>
      <c r="X247" s="57"/>
      <c r="Z247" s="57"/>
      <c r="AA247" s="57">
        <v>38</v>
      </c>
      <c r="AB247" s="57"/>
      <c r="AC247" s="57"/>
      <c r="AG247" t="str">
        <f t="shared" si="68"/>
        <v>Farmington</v>
      </c>
      <c r="AH247" t="s">
        <v>41</v>
      </c>
      <c r="AI247">
        <v>1</v>
      </c>
      <c r="AK247" s="97">
        <v>33</v>
      </c>
      <c r="AL247" s="99">
        <v>17</v>
      </c>
      <c r="AM247" s="99">
        <v>20</v>
      </c>
      <c r="AN247" s="103">
        <v>26020</v>
      </c>
      <c r="AO247" s="103">
        <f t="shared" si="71"/>
        <v>33017</v>
      </c>
      <c r="AP247" t="s">
        <v>202</v>
      </c>
      <c r="AQ247">
        <f t="shared" si="78"/>
        <v>3326020</v>
      </c>
      <c r="AU247">
        <v>37.479999999999997</v>
      </c>
      <c r="AV247">
        <v>0.33</v>
      </c>
      <c r="AW247">
        <v>37.15</v>
      </c>
    </row>
    <row r="248" spans="1:49" hidden="1" outlineLevel="1">
      <c r="A248" t="s">
        <v>1603</v>
      </c>
      <c r="B248" s="9" t="s">
        <v>1487</v>
      </c>
      <c r="C248" s="1">
        <f t="shared" si="72"/>
        <v>971</v>
      </c>
      <c r="D248" s="7">
        <f>IF(N248&gt;0, RANK(N248,(N248:P248,Q248:AE248)),0)</f>
        <v>1</v>
      </c>
      <c r="E248" s="7">
        <f>IF(O248&gt;0,RANK(O248,(N248:P248,Q248:AE248)),0)</f>
        <v>2</v>
      </c>
      <c r="F248" s="7">
        <f t="shared" si="73"/>
        <v>5</v>
      </c>
      <c r="G248" s="1">
        <f t="shared" si="69"/>
        <v>4</v>
      </c>
      <c r="H248" s="2">
        <f t="shared" si="70"/>
        <v>4.1194644696189494E-3</v>
      </c>
      <c r="I248" s="8"/>
      <c r="J248" s="2">
        <f t="shared" si="74"/>
        <v>0.47373841400617922</v>
      </c>
      <c r="K248" s="2">
        <f t="shared" si="75"/>
        <v>0.46961894953656025</v>
      </c>
      <c r="L248" s="2">
        <f t="shared" si="76"/>
        <v>3.089598352214212E-3</v>
      </c>
      <c r="M248" s="2">
        <f t="shared" si="77"/>
        <v>5.3553038105046316E-2</v>
      </c>
      <c r="N248" s="9">
        <v>460</v>
      </c>
      <c r="O248" s="9">
        <v>456</v>
      </c>
      <c r="P248" s="9">
        <v>3</v>
      </c>
      <c r="Q248" s="57">
        <v>41</v>
      </c>
      <c r="U248" s="9">
        <v>0</v>
      </c>
      <c r="V248" s="57"/>
      <c r="W248" s="57"/>
      <c r="X248" s="57"/>
      <c r="Z248" s="57"/>
      <c r="AA248" s="57">
        <v>11</v>
      </c>
      <c r="AB248" s="57"/>
      <c r="AC248" s="57"/>
      <c r="AG248" t="str">
        <f t="shared" si="68"/>
        <v>Fitzwilliam</v>
      </c>
      <c r="AH248" t="s">
        <v>499</v>
      </c>
      <c r="AI248">
        <v>2</v>
      </c>
      <c r="AK248" s="97">
        <v>33</v>
      </c>
      <c r="AL248" s="99">
        <v>5</v>
      </c>
      <c r="AM248" s="99">
        <v>20</v>
      </c>
      <c r="AN248" s="103">
        <v>26500</v>
      </c>
      <c r="AO248" s="103">
        <f t="shared" si="71"/>
        <v>33005</v>
      </c>
      <c r="AP248" t="s">
        <v>202</v>
      </c>
      <c r="AQ248">
        <f t="shared" si="78"/>
        <v>3326500</v>
      </c>
      <c r="AU248">
        <v>36.03</v>
      </c>
      <c r="AV248">
        <v>1.41</v>
      </c>
      <c r="AW248">
        <v>34.619999999999997</v>
      </c>
    </row>
    <row r="249" spans="1:49" hidden="1" outlineLevel="1">
      <c r="A249" t="s">
        <v>1391</v>
      </c>
      <c r="B249" s="9" t="s">
        <v>1487</v>
      </c>
      <c r="C249" s="1">
        <f t="shared" si="72"/>
        <v>772</v>
      </c>
      <c r="D249" s="7">
        <f>IF(N249&gt;0, RANK(N249,(N249:P249,Q249:AE249)),0)</f>
        <v>1</v>
      </c>
      <c r="E249" s="7">
        <f>IF(O249&gt;0,RANK(O249,(N249:P249,Q249:AE249)),0)</f>
        <v>2</v>
      </c>
      <c r="F249" s="7">
        <f t="shared" si="73"/>
        <v>6</v>
      </c>
      <c r="G249" s="1">
        <f t="shared" si="69"/>
        <v>14</v>
      </c>
      <c r="H249" s="2">
        <f t="shared" si="70"/>
        <v>1.8134715025906734E-2</v>
      </c>
      <c r="I249" s="8"/>
      <c r="J249" s="2">
        <f t="shared" si="74"/>
        <v>0.48316062176165803</v>
      </c>
      <c r="K249" s="2">
        <f t="shared" si="75"/>
        <v>0.46502590673575128</v>
      </c>
      <c r="L249" s="2">
        <f t="shared" si="76"/>
        <v>2.5906735751295338E-3</v>
      </c>
      <c r="M249" s="2">
        <f t="shared" si="77"/>
        <v>4.9222797927461211E-2</v>
      </c>
      <c r="N249" s="9">
        <v>373</v>
      </c>
      <c r="O249" s="9">
        <v>359</v>
      </c>
      <c r="P249" s="9">
        <v>2</v>
      </c>
      <c r="Q249" s="57">
        <v>27</v>
      </c>
      <c r="U249" s="9">
        <v>3</v>
      </c>
      <c r="V249" s="57"/>
      <c r="W249" s="57"/>
      <c r="X249" s="57"/>
      <c r="Z249" s="57"/>
      <c r="AA249" s="57">
        <v>8</v>
      </c>
      <c r="AB249" s="57"/>
      <c r="AC249" s="57"/>
      <c r="AG249" t="str">
        <f t="shared" si="68"/>
        <v>Francestown</v>
      </c>
      <c r="AH249" t="s">
        <v>269</v>
      </c>
      <c r="AI249">
        <v>2</v>
      </c>
      <c r="AK249" s="97">
        <v>33</v>
      </c>
      <c r="AL249" s="99">
        <v>11</v>
      </c>
      <c r="AM249" s="99">
        <v>35</v>
      </c>
      <c r="AN249" s="103">
        <v>27140</v>
      </c>
      <c r="AO249" s="103">
        <f t="shared" si="71"/>
        <v>33011</v>
      </c>
      <c r="AP249" t="s">
        <v>202</v>
      </c>
      <c r="AQ249">
        <f t="shared" si="78"/>
        <v>3327140</v>
      </c>
      <c r="AU249">
        <v>30.7</v>
      </c>
      <c r="AV249">
        <v>0.53</v>
      </c>
      <c r="AW249">
        <v>30.16</v>
      </c>
    </row>
    <row r="250" spans="1:49" hidden="1" outlineLevel="1">
      <c r="A250" t="s">
        <v>1602</v>
      </c>
      <c r="B250" s="9" t="s">
        <v>1487</v>
      </c>
      <c r="C250" s="1">
        <f t="shared" si="72"/>
        <v>583</v>
      </c>
      <c r="D250" s="7">
        <f>IF(N250&gt;0, RANK(N250,(N250:P250,Q250:AE250)),0)</f>
        <v>2</v>
      </c>
      <c r="E250" s="7">
        <f>IF(O250&gt;0,RANK(O250,(N250:P250,Q250:AE250)),0)</f>
        <v>1</v>
      </c>
      <c r="F250" s="7">
        <f t="shared" si="73"/>
        <v>4</v>
      </c>
      <c r="G250" s="1">
        <f t="shared" si="69"/>
        <v>13</v>
      </c>
      <c r="H250" s="2">
        <f t="shared" si="70"/>
        <v>2.2298456260720412E-2</v>
      </c>
      <c r="I250" s="8"/>
      <c r="J250" s="2">
        <f t="shared" si="74"/>
        <v>0.47341337907375641</v>
      </c>
      <c r="K250" s="2">
        <f t="shared" si="75"/>
        <v>0.49571183533447682</v>
      </c>
      <c r="L250" s="2">
        <f t="shared" si="76"/>
        <v>8.5763293310463125E-3</v>
      </c>
      <c r="M250" s="2">
        <f t="shared" si="77"/>
        <v>2.2298456260720394E-2</v>
      </c>
      <c r="N250" s="9">
        <v>276</v>
      </c>
      <c r="O250" s="9">
        <v>289</v>
      </c>
      <c r="P250" s="9">
        <v>5</v>
      </c>
      <c r="Q250" s="57">
        <v>7</v>
      </c>
      <c r="U250" s="9">
        <v>3</v>
      </c>
      <c r="V250" s="57"/>
      <c r="W250" s="57"/>
      <c r="X250" s="57"/>
      <c r="Z250" s="57"/>
      <c r="AA250" s="57">
        <v>3</v>
      </c>
      <c r="AB250" s="57"/>
      <c r="AC250" s="57"/>
      <c r="AG250" t="str">
        <f t="shared" si="68"/>
        <v>Franconia</v>
      </c>
      <c r="AH250" t="s">
        <v>1957</v>
      </c>
      <c r="AI250">
        <v>2</v>
      </c>
      <c r="AK250" s="97">
        <v>33</v>
      </c>
      <c r="AL250" s="99">
        <v>9</v>
      </c>
      <c r="AM250" s="99">
        <v>70</v>
      </c>
      <c r="AN250" s="103">
        <v>27300</v>
      </c>
      <c r="AO250" s="103">
        <f t="shared" si="71"/>
        <v>33009</v>
      </c>
      <c r="AP250" t="s">
        <v>202</v>
      </c>
      <c r="AQ250">
        <f t="shared" si="78"/>
        <v>3327300</v>
      </c>
      <c r="AU250">
        <v>65.959999999999994</v>
      </c>
      <c r="AV250">
        <v>0.08</v>
      </c>
      <c r="AW250">
        <v>65.88</v>
      </c>
    </row>
    <row r="251" spans="1:49" hidden="1" outlineLevel="1">
      <c r="A251" t="s">
        <v>1785</v>
      </c>
      <c r="B251" s="9" t="s">
        <v>1487</v>
      </c>
      <c r="C251" s="1">
        <f t="shared" si="72"/>
        <v>2928</v>
      </c>
      <c r="D251" s="7">
        <f>IF(N251&gt;0, RANK(N251,(N251:P251,Q251:AE251)),0)</f>
        <v>1</v>
      </c>
      <c r="E251" s="7">
        <f>IF(O251&gt;0,RANK(O251,(N251:P251,Q251:AE251)),0)</f>
        <v>2</v>
      </c>
      <c r="F251" s="7">
        <f t="shared" si="73"/>
        <v>4</v>
      </c>
      <c r="G251" s="1">
        <f t="shared" si="69"/>
        <v>33</v>
      </c>
      <c r="H251" s="2">
        <f t="shared" si="70"/>
        <v>1.1270491803278689E-2</v>
      </c>
      <c r="I251" s="8"/>
      <c r="J251" s="2">
        <f t="shared" si="74"/>
        <v>0.48224043715846993</v>
      </c>
      <c r="K251" s="2">
        <f t="shared" si="75"/>
        <v>0.47096994535519127</v>
      </c>
      <c r="L251" s="2">
        <f t="shared" si="76"/>
        <v>1.1953551912568305E-2</v>
      </c>
      <c r="M251" s="2">
        <f t="shared" si="77"/>
        <v>3.4836065573770558E-2</v>
      </c>
      <c r="N251" s="9">
        <v>1412</v>
      </c>
      <c r="O251" s="9">
        <v>1379</v>
      </c>
      <c r="P251" s="9">
        <v>35</v>
      </c>
      <c r="Q251" s="57">
        <v>66</v>
      </c>
      <c r="U251" s="9">
        <v>9</v>
      </c>
      <c r="V251" s="57"/>
      <c r="W251" s="57"/>
      <c r="X251" s="57"/>
      <c r="Z251" s="57"/>
      <c r="AA251" s="57">
        <v>27</v>
      </c>
      <c r="AB251" s="57"/>
      <c r="AC251" s="57"/>
      <c r="AG251" t="str">
        <f t="shared" si="68"/>
        <v>Franklin</v>
      </c>
      <c r="AH251" t="s">
        <v>1605</v>
      </c>
      <c r="AI251">
        <v>2</v>
      </c>
      <c r="AK251" s="97">
        <v>33</v>
      </c>
      <c r="AL251" s="99">
        <v>13</v>
      </c>
      <c r="AM251" s="99">
        <v>60</v>
      </c>
      <c r="AN251" s="103">
        <v>27380</v>
      </c>
      <c r="AO251" s="103">
        <f t="shared" si="71"/>
        <v>33013</v>
      </c>
      <c r="AP251" t="s">
        <v>1721</v>
      </c>
      <c r="AQ251">
        <f t="shared" si="78"/>
        <v>3327380</v>
      </c>
      <c r="AU251">
        <v>29.16</v>
      </c>
      <c r="AV251">
        <v>1.59</v>
      </c>
      <c r="AW251">
        <v>27.57</v>
      </c>
    </row>
    <row r="252" spans="1:49" hidden="1" outlineLevel="1">
      <c r="A252" t="s">
        <v>1029</v>
      </c>
      <c r="B252" s="9" t="s">
        <v>1487</v>
      </c>
      <c r="C252" s="1">
        <f t="shared" si="72"/>
        <v>653</v>
      </c>
      <c r="D252" s="7">
        <f>IF(N252&gt;0, RANK(N252,(N252:P252,Q252:AE252)),0)</f>
        <v>2</v>
      </c>
      <c r="E252" s="7">
        <f>IF(O252&gt;0,RANK(O252,(N252:P252,Q252:AE252)),0)</f>
        <v>1</v>
      </c>
      <c r="F252" s="7">
        <f t="shared" si="73"/>
        <v>5</v>
      </c>
      <c r="G252" s="1">
        <f t="shared" si="69"/>
        <v>86</v>
      </c>
      <c r="H252" s="2">
        <f t="shared" si="70"/>
        <v>0.13169984686064318</v>
      </c>
      <c r="I252" s="8"/>
      <c r="J252" s="2">
        <f t="shared" si="74"/>
        <v>0.40735068912710565</v>
      </c>
      <c r="K252" s="2">
        <f t="shared" si="75"/>
        <v>0.53905053598774888</v>
      </c>
      <c r="L252" s="2">
        <f t="shared" si="76"/>
        <v>9.1883614088820835E-3</v>
      </c>
      <c r="M252" s="2">
        <f t="shared" si="77"/>
        <v>4.441041347626333E-2</v>
      </c>
      <c r="N252" s="9">
        <v>266</v>
      </c>
      <c r="O252" s="9">
        <v>352</v>
      </c>
      <c r="P252" s="9">
        <v>6</v>
      </c>
      <c r="Q252" s="57">
        <v>19</v>
      </c>
      <c r="U252" s="9">
        <v>2</v>
      </c>
      <c r="V252" s="57"/>
      <c r="W252" s="57"/>
      <c r="X252" s="57"/>
      <c r="Z252" s="57"/>
      <c r="AA252" s="57">
        <v>8</v>
      </c>
      <c r="AB252" s="57"/>
      <c r="AC252" s="57"/>
      <c r="AG252" t="str">
        <f t="shared" si="68"/>
        <v>Freedom</v>
      </c>
      <c r="AH252" t="s">
        <v>1575</v>
      </c>
      <c r="AI252">
        <v>1</v>
      </c>
      <c r="AK252" s="97">
        <v>33</v>
      </c>
      <c r="AL252" s="99">
        <v>3</v>
      </c>
      <c r="AM252" s="99">
        <v>40</v>
      </c>
      <c r="AN252" s="103">
        <v>27700</v>
      </c>
      <c r="AO252" s="103">
        <f t="shared" si="71"/>
        <v>33003</v>
      </c>
      <c r="AP252" t="s">
        <v>202</v>
      </c>
      <c r="AQ252">
        <f t="shared" si="78"/>
        <v>3327700</v>
      </c>
      <c r="AU252">
        <v>37.96</v>
      </c>
      <c r="AV252">
        <v>3.32</v>
      </c>
      <c r="AW252">
        <v>34.65</v>
      </c>
    </row>
    <row r="253" spans="1:49" hidden="1" outlineLevel="1">
      <c r="A253" t="s">
        <v>1144</v>
      </c>
      <c r="B253" s="9" t="s">
        <v>1487</v>
      </c>
      <c r="C253" s="1">
        <f t="shared" si="72"/>
        <v>1258</v>
      </c>
      <c r="D253" s="7">
        <f>IF(N253&gt;0, RANK(N253,(N253:P253,Q253:AE253)),0)</f>
        <v>2</v>
      </c>
      <c r="E253" s="7">
        <f>IF(O253&gt;0,RANK(O253,(N253:P253,Q253:AE253)),0)</f>
        <v>1</v>
      </c>
      <c r="F253" s="7">
        <f t="shared" si="73"/>
        <v>4</v>
      </c>
      <c r="G253" s="1">
        <f t="shared" si="69"/>
        <v>244</v>
      </c>
      <c r="H253" s="2">
        <f t="shared" si="70"/>
        <v>0.19395866454689983</v>
      </c>
      <c r="I253" s="8"/>
      <c r="J253" s="2">
        <f t="shared" si="74"/>
        <v>0.35214626391096981</v>
      </c>
      <c r="K253" s="2">
        <f t="shared" si="75"/>
        <v>0.54610492845786962</v>
      </c>
      <c r="L253" s="2">
        <f t="shared" si="76"/>
        <v>1.6693163751987282E-2</v>
      </c>
      <c r="M253" s="2">
        <f t="shared" si="77"/>
        <v>8.5055643879173276E-2</v>
      </c>
      <c r="N253" s="9">
        <v>443</v>
      </c>
      <c r="O253" s="9">
        <v>687</v>
      </c>
      <c r="P253" s="9">
        <v>21</v>
      </c>
      <c r="Q253" s="57">
        <v>83</v>
      </c>
      <c r="U253" s="9">
        <v>3</v>
      </c>
      <c r="V253" s="57"/>
      <c r="W253" s="57"/>
      <c r="X253" s="57"/>
      <c r="Z253" s="57"/>
      <c r="AA253" s="57">
        <v>21</v>
      </c>
      <c r="AB253" s="57"/>
      <c r="AC253" s="57"/>
      <c r="AG253" t="str">
        <f t="shared" si="68"/>
        <v>Fremont</v>
      </c>
      <c r="AH253" t="s">
        <v>1083</v>
      </c>
      <c r="AI253">
        <v>1</v>
      </c>
      <c r="AK253" s="97">
        <v>33</v>
      </c>
      <c r="AL253" s="99">
        <v>15</v>
      </c>
      <c r="AM253" s="99">
        <v>60</v>
      </c>
      <c r="AN253" s="103">
        <v>27940</v>
      </c>
      <c r="AO253" s="103">
        <f t="shared" si="71"/>
        <v>33015</v>
      </c>
      <c r="AP253" t="s">
        <v>202</v>
      </c>
      <c r="AQ253">
        <f t="shared" si="78"/>
        <v>3327940</v>
      </c>
      <c r="AU253">
        <v>17.41</v>
      </c>
      <c r="AV253">
        <v>0.25</v>
      </c>
      <c r="AW253">
        <v>17.16</v>
      </c>
    </row>
    <row r="254" spans="1:49" hidden="1" outlineLevel="1">
      <c r="A254" t="s">
        <v>1393</v>
      </c>
      <c r="B254" s="9" t="s">
        <v>1487</v>
      </c>
      <c r="C254" s="1">
        <f t="shared" si="72"/>
        <v>3532</v>
      </c>
      <c r="D254" s="7">
        <f>IF(N254&gt;0, RANK(N254,(N254:P254,Q254:AE254)),0)</f>
        <v>2</v>
      </c>
      <c r="E254" s="7">
        <f>IF(O254&gt;0,RANK(O254,(N254:P254,Q254:AE254)),0)</f>
        <v>1</v>
      </c>
      <c r="F254" s="7">
        <f t="shared" si="73"/>
        <v>4</v>
      </c>
      <c r="G254" s="1">
        <f t="shared" si="69"/>
        <v>467</v>
      </c>
      <c r="H254" s="2">
        <f t="shared" si="70"/>
        <v>0.13221970554926388</v>
      </c>
      <c r="I254" s="8"/>
      <c r="J254" s="2">
        <f t="shared" si="74"/>
        <v>0.40118912797281991</v>
      </c>
      <c r="K254" s="2">
        <f t="shared" si="75"/>
        <v>0.53340883352208379</v>
      </c>
      <c r="L254" s="2">
        <f t="shared" si="76"/>
        <v>2.406568516421291E-2</v>
      </c>
      <c r="M254" s="2">
        <f t="shared" si="77"/>
        <v>4.1336353340883383E-2</v>
      </c>
      <c r="N254" s="9">
        <v>1417</v>
      </c>
      <c r="O254" s="9">
        <v>1884</v>
      </c>
      <c r="P254" s="9">
        <v>85</v>
      </c>
      <c r="Q254" s="57">
        <v>115</v>
      </c>
      <c r="U254" s="9">
        <v>7</v>
      </c>
      <c r="V254" s="57"/>
      <c r="W254" s="57"/>
      <c r="X254" s="57"/>
      <c r="Z254" s="57"/>
      <c r="AA254" s="57">
        <v>24</v>
      </c>
      <c r="AB254" s="57"/>
      <c r="AC254" s="57"/>
      <c r="AG254" t="str">
        <f t="shared" si="68"/>
        <v>Gilford</v>
      </c>
      <c r="AH254" t="s">
        <v>1210</v>
      </c>
      <c r="AI254">
        <v>1</v>
      </c>
      <c r="AK254" s="97">
        <v>33</v>
      </c>
      <c r="AL254" s="99">
        <v>1</v>
      </c>
      <c r="AM254" s="99">
        <v>25</v>
      </c>
      <c r="AN254" s="103">
        <v>28740</v>
      </c>
      <c r="AO254" s="103">
        <f t="shared" si="71"/>
        <v>33001</v>
      </c>
      <c r="AP254" t="s">
        <v>202</v>
      </c>
      <c r="AQ254">
        <f t="shared" si="78"/>
        <v>3328740</v>
      </c>
      <c r="AU254">
        <v>53.83</v>
      </c>
      <c r="AV254">
        <v>14.85</v>
      </c>
      <c r="AW254">
        <v>38.97</v>
      </c>
    </row>
    <row r="255" spans="1:49" hidden="1" outlineLevel="1">
      <c r="A255" t="s">
        <v>1228</v>
      </c>
      <c r="B255" s="9" t="s">
        <v>1487</v>
      </c>
      <c r="C255" s="1">
        <f t="shared" si="72"/>
        <v>1356</v>
      </c>
      <c r="D255" s="7">
        <f>IF(N255&gt;0, RANK(N255,(N255:P255,Q255:AE255)),0)</f>
        <v>1</v>
      </c>
      <c r="E255" s="7">
        <f>IF(O255&gt;0,RANK(O255,(N255:P255,Q255:AE255)),0)</f>
        <v>2</v>
      </c>
      <c r="F255" s="7">
        <f t="shared" si="73"/>
        <v>4</v>
      </c>
      <c r="G255" s="1">
        <f t="shared" si="69"/>
        <v>52</v>
      </c>
      <c r="H255" s="2">
        <f t="shared" si="70"/>
        <v>3.8348082595870206E-2</v>
      </c>
      <c r="I255" s="8"/>
      <c r="J255" s="2">
        <f t="shared" si="74"/>
        <v>0.46755162241887904</v>
      </c>
      <c r="K255" s="2">
        <f t="shared" si="75"/>
        <v>0.42920353982300885</v>
      </c>
      <c r="L255" s="2">
        <f t="shared" si="76"/>
        <v>3.3923303834808259E-2</v>
      </c>
      <c r="M255" s="2">
        <f t="shared" si="77"/>
        <v>6.9321533923303841E-2</v>
      </c>
      <c r="N255" s="9">
        <v>634</v>
      </c>
      <c r="O255" s="9">
        <v>582</v>
      </c>
      <c r="P255" s="9">
        <v>46</v>
      </c>
      <c r="Q255" s="57">
        <v>75</v>
      </c>
      <c r="U255" s="9">
        <v>9</v>
      </c>
      <c r="V255" s="57"/>
      <c r="W255" s="57"/>
      <c r="X255" s="57"/>
      <c r="Z255" s="57"/>
      <c r="AA255" s="57">
        <v>10</v>
      </c>
      <c r="AB255" s="57"/>
      <c r="AC255" s="57"/>
      <c r="AG255" t="str">
        <f t="shared" si="68"/>
        <v>Gilmanton</v>
      </c>
      <c r="AH255" t="s">
        <v>1210</v>
      </c>
      <c r="AI255">
        <v>1</v>
      </c>
      <c r="AK255" s="97">
        <v>33</v>
      </c>
      <c r="AL255" s="99">
        <v>1</v>
      </c>
      <c r="AM255" s="99">
        <v>30</v>
      </c>
      <c r="AN255" s="103">
        <v>28980</v>
      </c>
      <c r="AO255" s="103">
        <f t="shared" si="71"/>
        <v>33001</v>
      </c>
      <c r="AP255" t="s">
        <v>202</v>
      </c>
      <c r="AQ255">
        <f t="shared" si="78"/>
        <v>3328980</v>
      </c>
      <c r="AU255">
        <v>59.06</v>
      </c>
      <c r="AV255">
        <v>1.95</v>
      </c>
      <c r="AW255">
        <v>57.11</v>
      </c>
    </row>
    <row r="256" spans="1:49" hidden="1" outlineLevel="1">
      <c r="A256" t="s">
        <v>1473</v>
      </c>
      <c r="B256" s="9" t="s">
        <v>1487</v>
      </c>
      <c r="C256" s="1">
        <f t="shared" si="72"/>
        <v>317</v>
      </c>
      <c r="D256" s="7">
        <f>IF(N256&gt;0, RANK(N256,(N256:P256,Q256:AE256)),0)</f>
        <v>1</v>
      </c>
      <c r="E256" s="7">
        <f>IF(O256&gt;0,RANK(O256,(N256:P256,Q256:AE256)),0)</f>
        <v>2</v>
      </c>
      <c r="F256" s="7">
        <f t="shared" si="73"/>
        <v>4</v>
      </c>
      <c r="G256" s="1">
        <f t="shared" si="69"/>
        <v>51</v>
      </c>
      <c r="H256" s="2">
        <f t="shared" si="70"/>
        <v>0.16088328075709779</v>
      </c>
      <c r="I256" s="8"/>
      <c r="J256" s="2">
        <f t="shared" si="74"/>
        <v>0.54889589905362779</v>
      </c>
      <c r="K256" s="2">
        <f t="shared" si="75"/>
        <v>0.38801261829652994</v>
      </c>
      <c r="L256" s="2">
        <f t="shared" si="76"/>
        <v>1.8927444794952682E-2</v>
      </c>
      <c r="M256" s="2">
        <f t="shared" si="77"/>
        <v>4.4164037854889586E-2</v>
      </c>
      <c r="N256" s="9">
        <v>174</v>
      </c>
      <c r="O256" s="9">
        <v>123</v>
      </c>
      <c r="P256" s="9">
        <v>6</v>
      </c>
      <c r="Q256" s="57">
        <v>10</v>
      </c>
      <c r="U256" s="9">
        <v>1</v>
      </c>
      <c r="V256" s="57"/>
      <c r="W256" s="57"/>
      <c r="X256" s="57"/>
      <c r="Z256" s="57"/>
      <c r="AA256" s="57">
        <v>3</v>
      </c>
      <c r="AB256" s="57"/>
      <c r="AC256" s="57"/>
      <c r="AG256" t="str">
        <f t="shared" si="68"/>
        <v>Gilsum</v>
      </c>
      <c r="AH256" t="s">
        <v>499</v>
      </c>
      <c r="AI256">
        <v>2</v>
      </c>
      <c r="AK256" s="97">
        <v>33</v>
      </c>
      <c r="AL256" s="99">
        <v>5</v>
      </c>
      <c r="AM256" s="99">
        <v>25</v>
      </c>
      <c r="AN256" s="103">
        <v>29220</v>
      </c>
      <c r="AO256" s="103">
        <f t="shared" si="71"/>
        <v>33005</v>
      </c>
      <c r="AP256" t="s">
        <v>202</v>
      </c>
      <c r="AQ256">
        <f t="shared" si="78"/>
        <v>3329220</v>
      </c>
      <c r="AU256">
        <v>16.68</v>
      </c>
      <c r="AV256">
        <v>0.02</v>
      </c>
      <c r="AW256">
        <v>16.66</v>
      </c>
    </row>
    <row r="257" spans="1:49" hidden="1" outlineLevel="1">
      <c r="A257" t="s">
        <v>1537</v>
      </c>
      <c r="B257" s="9" t="s">
        <v>1487</v>
      </c>
      <c r="C257" s="1">
        <f t="shared" si="72"/>
        <v>6848</v>
      </c>
      <c r="D257" s="7">
        <f>IF(N257&gt;0, RANK(N257,(N257:P257,Q257:AE257)),0)</f>
        <v>2</v>
      </c>
      <c r="E257" s="7">
        <f>IF(O257&gt;0,RANK(O257,(N257:P257,Q257:AE257)),0)</f>
        <v>1</v>
      </c>
      <c r="F257" s="7">
        <f t="shared" si="73"/>
        <v>4</v>
      </c>
      <c r="G257" s="1">
        <f t="shared" si="69"/>
        <v>1317</v>
      </c>
      <c r="H257" s="2">
        <f t="shared" si="70"/>
        <v>0.19231892523364486</v>
      </c>
      <c r="I257" s="8"/>
      <c r="J257" s="2">
        <f t="shared" si="74"/>
        <v>0.36492406542056077</v>
      </c>
      <c r="K257" s="2">
        <f t="shared" si="75"/>
        <v>0.55724299065420557</v>
      </c>
      <c r="L257" s="2">
        <f t="shared" si="76"/>
        <v>3.3294392523364483E-2</v>
      </c>
      <c r="M257" s="2">
        <f t="shared" si="77"/>
        <v>4.4538551401869172E-2</v>
      </c>
      <c r="N257" s="9">
        <v>2499</v>
      </c>
      <c r="O257" s="9">
        <v>3816</v>
      </c>
      <c r="P257" s="9">
        <v>228</v>
      </c>
      <c r="Q257" s="57">
        <v>240</v>
      </c>
      <c r="U257" s="9">
        <v>24</v>
      </c>
      <c r="V257" s="57"/>
      <c r="W257" s="57"/>
      <c r="X257" s="57"/>
      <c r="Z257" s="57"/>
      <c r="AA257" s="57">
        <v>41</v>
      </c>
      <c r="AB257" s="57"/>
      <c r="AC257" s="57"/>
      <c r="AG257" t="str">
        <f t="shared" si="68"/>
        <v>Goffstown</v>
      </c>
      <c r="AH257" t="s">
        <v>269</v>
      </c>
      <c r="AI257">
        <v>1</v>
      </c>
      <c r="AK257" s="97">
        <v>33</v>
      </c>
      <c r="AL257" s="99">
        <v>11</v>
      </c>
      <c r="AM257" s="99">
        <v>40</v>
      </c>
      <c r="AN257" s="103">
        <v>29860</v>
      </c>
      <c r="AO257" s="103">
        <f t="shared" si="71"/>
        <v>33011</v>
      </c>
      <c r="AP257" t="s">
        <v>202</v>
      </c>
      <c r="AQ257">
        <f t="shared" si="78"/>
        <v>3329860</v>
      </c>
      <c r="AU257">
        <v>37.51</v>
      </c>
      <c r="AV257">
        <v>0.62</v>
      </c>
      <c r="AW257">
        <v>36.89</v>
      </c>
    </row>
    <row r="258" spans="1:49" hidden="1" outlineLevel="1">
      <c r="A258" t="s">
        <v>1283</v>
      </c>
      <c r="B258" s="9" t="s">
        <v>1487</v>
      </c>
      <c r="C258" s="1">
        <f t="shared" si="72"/>
        <v>1593</v>
      </c>
      <c r="D258" s="7">
        <f>IF(N258&gt;0, RANK(N258,(N258:P258,Q258:AE258)),0)</f>
        <v>2</v>
      </c>
      <c r="E258" s="7">
        <f>IF(O258&gt;0,RANK(O258,(N258:P258,Q258:AE258)),0)</f>
        <v>1</v>
      </c>
      <c r="F258" s="7">
        <f t="shared" si="73"/>
        <v>3</v>
      </c>
      <c r="G258" s="1">
        <f t="shared" si="69"/>
        <v>16</v>
      </c>
      <c r="H258" s="2">
        <f t="shared" si="70"/>
        <v>1.0043942247332079E-2</v>
      </c>
      <c r="I258" s="8"/>
      <c r="J258" s="2">
        <f t="shared" si="74"/>
        <v>0.4632768361581921</v>
      </c>
      <c r="K258" s="2">
        <f t="shared" si="75"/>
        <v>0.47332077840552417</v>
      </c>
      <c r="L258" s="2">
        <f t="shared" si="76"/>
        <v>3.2642812303829254E-2</v>
      </c>
      <c r="M258" s="2">
        <f t="shared" si="77"/>
        <v>3.0759573132454539E-2</v>
      </c>
      <c r="N258" s="9">
        <v>738</v>
      </c>
      <c r="O258" s="9">
        <v>754</v>
      </c>
      <c r="P258" s="9">
        <v>52</v>
      </c>
      <c r="Q258" s="57">
        <v>36</v>
      </c>
      <c r="U258" s="9">
        <v>2</v>
      </c>
      <c r="V258" s="57"/>
      <c r="W258" s="57"/>
      <c r="X258" s="57"/>
      <c r="Z258" s="57"/>
      <c r="AA258" s="57">
        <v>11</v>
      </c>
      <c r="AB258" s="57"/>
      <c r="AC258" s="57"/>
      <c r="AG258" t="str">
        <f t="shared" si="68"/>
        <v>Gorham</v>
      </c>
      <c r="AH258" t="s">
        <v>1672</v>
      </c>
      <c r="AI258">
        <v>2</v>
      </c>
      <c r="AK258" s="97">
        <v>33</v>
      </c>
      <c r="AL258" s="99">
        <v>7</v>
      </c>
      <c r="AM258" s="99">
        <v>95</v>
      </c>
      <c r="AN258" s="103">
        <v>30260</v>
      </c>
      <c r="AO258" s="103">
        <f t="shared" si="71"/>
        <v>33007</v>
      </c>
      <c r="AP258" t="s">
        <v>202</v>
      </c>
      <c r="AQ258">
        <f t="shared" si="78"/>
        <v>3330260</v>
      </c>
      <c r="AU258">
        <v>32.31</v>
      </c>
      <c r="AV258">
        <v>0.41</v>
      </c>
      <c r="AW258">
        <v>31.91</v>
      </c>
    </row>
    <row r="259" spans="1:49" hidden="1" outlineLevel="1">
      <c r="A259" t="s">
        <v>2253</v>
      </c>
      <c r="B259" s="9" t="s">
        <v>1487</v>
      </c>
      <c r="C259" s="1">
        <f t="shared" si="72"/>
        <v>340</v>
      </c>
      <c r="D259" s="7">
        <f>IF(N259&gt;0, RANK(N259,(N259:P259,Q259:AE259)),0)</f>
        <v>1</v>
      </c>
      <c r="E259" s="7">
        <f>IF(O259&gt;0,RANK(O259,(N259:P259,Q259:AE259)),0)</f>
        <v>2</v>
      </c>
      <c r="F259" s="7">
        <f t="shared" si="73"/>
        <v>4</v>
      </c>
      <c r="G259" s="1">
        <f t="shared" si="69"/>
        <v>51</v>
      </c>
      <c r="H259" s="2">
        <f t="shared" si="70"/>
        <v>0.15</v>
      </c>
      <c r="I259" s="8"/>
      <c r="J259" s="2">
        <f t="shared" si="74"/>
        <v>0.55294117647058827</v>
      </c>
      <c r="K259" s="2">
        <f t="shared" si="75"/>
        <v>0.40294117647058825</v>
      </c>
      <c r="L259" s="2">
        <f t="shared" si="76"/>
        <v>1.7647058823529412E-2</v>
      </c>
      <c r="M259" s="2">
        <f t="shared" si="77"/>
        <v>2.6470588235294072E-2</v>
      </c>
      <c r="N259" s="9">
        <v>188</v>
      </c>
      <c r="O259" s="9">
        <v>137</v>
      </c>
      <c r="P259" s="9">
        <v>6</v>
      </c>
      <c r="Q259" s="57">
        <v>7</v>
      </c>
      <c r="U259" s="9">
        <v>0</v>
      </c>
      <c r="V259" s="57"/>
      <c r="W259" s="57"/>
      <c r="X259" s="57"/>
      <c r="Z259" s="57"/>
      <c r="AA259" s="57">
        <v>2</v>
      </c>
      <c r="AB259" s="57"/>
      <c r="AC259" s="57"/>
      <c r="AG259" t="str">
        <f t="shared" si="68"/>
        <v>Goshen</v>
      </c>
      <c r="AH259" t="s">
        <v>1519</v>
      </c>
      <c r="AI259">
        <v>2</v>
      </c>
      <c r="AK259" s="97">
        <v>33</v>
      </c>
      <c r="AL259" s="99">
        <v>19</v>
      </c>
      <c r="AM259" s="99">
        <v>30</v>
      </c>
      <c r="AN259" s="103">
        <v>30500</v>
      </c>
      <c r="AO259" s="103">
        <f t="shared" si="71"/>
        <v>33019</v>
      </c>
      <c r="AP259" t="s">
        <v>202</v>
      </c>
      <c r="AQ259">
        <f t="shared" si="78"/>
        <v>3330500</v>
      </c>
      <c r="AU259">
        <v>22.58</v>
      </c>
      <c r="AV259">
        <v>0.09</v>
      </c>
      <c r="AW259">
        <v>22.49</v>
      </c>
    </row>
    <row r="260" spans="1:49" hidden="1" outlineLevel="1">
      <c r="A260" t="s">
        <v>1957</v>
      </c>
      <c r="B260" s="9" t="s">
        <v>1487</v>
      </c>
      <c r="C260" s="1">
        <f t="shared" si="72"/>
        <v>435</v>
      </c>
      <c r="D260" s="7">
        <f>IF(N260&gt;0, RANK(N260,(N260:P260,Q260:AE260)),0)</f>
        <v>1</v>
      </c>
      <c r="E260" s="7">
        <f>IF(O260&gt;0,RANK(O260,(N260:P260,Q260:AE260)),0)</f>
        <v>2</v>
      </c>
      <c r="F260" s="7">
        <f t="shared" si="73"/>
        <v>5</v>
      </c>
      <c r="G260" s="1">
        <f t="shared" si="69"/>
        <v>18</v>
      </c>
      <c r="H260" s="2">
        <f t="shared" si="70"/>
        <v>4.1379310344827586E-2</v>
      </c>
      <c r="I260" s="8"/>
      <c r="J260" s="2">
        <f t="shared" si="74"/>
        <v>0.48505747126436782</v>
      </c>
      <c r="K260" s="2">
        <f t="shared" si="75"/>
        <v>0.44367816091954021</v>
      </c>
      <c r="L260" s="2">
        <f t="shared" si="76"/>
        <v>1.1494252873563218E-2</v>
      </c>
      <c r="M260" s="2">
        <f t="shared" si="77"/>
        <v>5.9770114942528749E-2</v>
      </c>
      <c r="N260" s="9">
        <v>211</v>
      </c>
      <c r="O260" s="9">
        <v>193</v>
      </c>
      <c r="P260" s="9">
        <v>5</v>
      </c>
      <c r="Q260" s="57">
        <v>17</v>
      </c>
      <c r="U260" s="9">
        <v>1</v>
      </c>
      <c r="V260" s="57"/>
      <c r="W260" s="57"/>
      <c r="X260" s="57"/>
      <c r="Z260" s="57"/>
      <c r="AA260" s="57">
        <v>8</v>
      </c>
      <c r="AB260" s="57"/>
      <c r="AC260" s="57"/>
      <c r="AG260" t="str">
        <f t="shared" si="68"/>
        <v>Grafton</v>
      </c>
      <c r="AH260" t="s">
        <v>1957</v>
      </c>
      <c r="AI260">
        <v>2</v>
      </c>
      <c r="AK260" s="97">
        <v>33</v>
      </c>
      <c r="AL260" s="99">
        <v>9</v>
      </c>
      <c r="AM260" s="99">
        <v>75</v>
      </c>
      <c r="AN260" s="103">
        <v>30820</v>
      </c>
      <c r="AO260" s="103">
        <f t="shared" si="71"/>
        <v>33009</v>
      </c>
      <c r="AP260" t="s">
        <v>202</v>
      </c>
      <c r="AQ260">
        <f t="shared" si="78"/>
        <v>3330820</v>
      </c>
      <c r="AU260">
        <v>42.63</v>
      </c>
      <c r="AV260">
        <v>0.79</v>
      </c>
      <c r="AW260">
        <v>41.83</v>
      </c>
    </row>
    <row r="261" spans="1:49" hidden="1" outlineLevel="1">
      <c r="A261" t="s">
        <v>1433</v>
      </c>
      <c r="B261" s="9" t="s">
        <v>1487</v>
      </c>
      <c r="C261" s="1">
        <f t="shared" si="72"/>
        <v>979</v>
      </c>
      <c r="D261" s="7">
        <f>IF(N261&gt;0, RANK(N261,(N261:P261,Q261:AE261)),0)</f>
        <v>2</v>
      </c>
      <c r="E261" s="7">
        <f>IF(O261&gt;0,RANK(O261,(N261:P261,Q261:AE261)),0)</f>
        <v>1</v>
      </c>
      <c r="F261" s="7">
        <f t="shared" si="73"/>
        <v>3</v>
      </c>
      <c r="G261" s="1">
        <f t="shared" si="69"/>
        <v>115</v>
      </c>
      <c r="H261" s="2">
        <f t="shared" si="70"/>
        <v>0.11746680286006128</v>
      </c>
      <c r="I261" s="8"/>
      <c r="J261" s="2">
        <f t="shared" si="74"/>
        <v>0.42696629213483145</v>
      </c>
      <c r="K261" s="2">
        <f t="shared" si="75"/>
        <v>0.54443309499489279</v>
      </c>
      <c r="L261" s="2">
        <f t="shared" si="76"/>
        <v>1.5321756894790603E-2</v>
      </c>
      <c r="M261" s="2">
        <f t="shared" si="77"/>
        <v>1.3278855975485218E-2</v>
      </c>
      <c r="N261" s="9">
        <v>418</v>
      </c>
      <c r="O261" s="9">
        <v>533</v>
      </c>
      <c r="P261" s="9">
        <v>15</v>
      </c>
      <c r="Q261" s="57">
        <v>12</v>
      </c>
      <c r="U261" s="9">
        <v>0</v>
      </c>
      <c r="V261" s="57"/>
      <c r="W261" s="57"/>
      <c r="X261" s="57"/>
      <c r="Z261" s="57"/>
      <c r="AA261" s="57">
        <v>1</v>
      </c>
      <c r="AB261" s="57"/>
      <c r="AC261" s="57"/>
      <c r="AG261" t="str">
        <f t="shared" si="68"/>
        <v>Grantham</v>
      </c>
      <c r="AH261" t="s">
        <v>1519</v>
      </c>
      <c r="AI261">
        <v>2</v>
      </c>
      <c r="AK261" s="97">
        <v>33</v>
      </c>
      <c r="AL261" s="99">
        <v>19</v>
      </c>
      <c r="AM261" s="99">
        <v>35</v>
      </c>
      <c r="AN261" s="103">
        <v>31220</v>
      </c>
      <c r="AO261" s="103">
        <f t="shared" si="71"/>
        <v>33019</v>
      </c>
      <c r="AP261" t="s">
        <v>202</v>
      </c>
      <c r="AQ261">
        <f t="shared" si="78"/>
        <v>3331220</v>
      </c>
      <c r="AU261">
        <v>27.65</v>
      </c>
      <c r="AV261">
        <v>0.87</v>
      </c>
      <c r="AW261">
        <v>26.78</v>
      </c>
    </row>
    <row r="262" spans="1:49" hidden="1" outlineLevel="1">
      <c r="A262" t="s">
        <v>105</v>
      </c>
      <c r="B262" s="9" t="s">
        <v>1487</v>
      </c>
      <c r="C262" s="1">
        <f>SUM(N262:AE262)</f>
        <v>1</v>
      </c>
      <c r="D262" s="7">
        <f>IF(N262&gt;0, RANK(N262,(N262:P262,Q262:AE262)),0)</f>
        <v>0</v>
      </c>
      <c r="E262" s="7">
        <f>IF(O262&gt;0,RANK(O262,(N262:P262,Q262:AE262)),0)</f>
        <v>1</v>
      </c>
      <c r="F262" s="7">
        <f>IF(P262&gt;0,RANK(P262,(N262:AE262)),0)</f>
        <v>0</v>
      </c>
      <c r="G262" s="1">
        <f>IF(C262&gt;0,MAX(N262:P262)-LARGE(N262:P262,2),0)</f>
        <v>1</v>
      </c>
      <c r="H262" s="2">
        <f>IF(C262&gt;0,G262/C262,0)</f>
        <v>1</v>
      </c>
      <c r="I262" s="8"/>
      <c r="J262" s="2">
        <f>IF(C262=0,"-",N262/C262)</f>
        <v>0</v>
      </c>
      <c r="K262" s="2">
        <f>IF(C262=0,"-",O262/C262)</f>
        <v>1</v>
      </c>
      <c r="L262" s="2">
        <f>IF(C262=0,"-",P262/C262)</f>
        <v>0</v>
      </c>
      <c r="M262" s="2">
        <f>IF(C262=0,"-",(1-J262-K262-L262))</f>
        <v>0</v>
      </c>
      <c r="N262" s="9">
        <v>0</v>
      </c>
      <c r="O262" s="9">
        <v>1</v>
      </c>
      <c r="P262" s="9">
        <v>0</v>
      </c>
      <c r="Q262" s="57">
        <v>0</v>
      </c>
      <c r="U262" s="9">
        <v>0</v>
      </c>
      <c r="V262" s="57"/>
      <c r="W262" s="57"/>
      <c r="X262" s="57"/>
      <c r="Z262" s="57"/>
      <c r="AA262" s="57">
        <v>0</v>
      </c>
      <c r="AB262" s="57"/>
      <c r="AC262" s="57"/>
      <c r="AG262" t="str">
        <f>A262</f>
        <v>Green's</v>
      </c>
      <c r="AH262" t="s">
        <v>1672</v>
      </c>
      <c r="AI262">
        <v>2</v>
      </c>
      <c r="AK262" s="97">
        <v>33</v>
      </c>
      <c r="AL262" s="99">
        <v>7</v>
      </c>
      <c r="AM262" s="99">
        <v>100</v>
      </c>
      <c r="AN262" s="103">
        <v>31780</v>
      </c>
      <c r="AO262" s="103">
        <f>AK262*1000+AL262</f>
        <v>33007</v>
      </c>
      <c r="AP262" t="s">
        <v>373</v>
      </c>
      <c r="AQ262">
        <f>AK262*100000+AN262</f>
        <v>3331780</v>
      </c>
      <c r="AU262">
        <v>3.66</v>
      </c>
      <c r="AV262">
        <v>0</v>
      </c>
      <c r="AW262">
        <v>3.66</v>
      </c>
    </row>
    <row r="263" spans="1:49" hidden="1" outlineLevel="1">
      <c r="A263" t="s">
        <v>679</v>
      </c>
      <c r="B263" s="9" t="s">
        <v>1487</v>
      </c>
      <c r="C263" s="1">
        <f t="shared" si="72"/>
        <v>658</v>
      </c>
      <c r="D263" s="7">
        <f>IF(N263&gt;0, RANK(N263,(N263:P263,Q263:AE263)),0)</f>
        <v>2</v>
      </c>
      <c r="E263" s="7">
        <f>IF(O263&gt;0,RANK(O263,(N263:P263,Q263:AE263)),0)</f>
        <v>1</v>
      </c>
      <c r="F263" s="7">
        <f t="shared" si="73"/>
        <v>5</v>
      </c>
      <c r="G263" s="1">
        <f t="shared" si="69"/>
        <v>2</v>
      </c>
      <c r="H263" s="2">
        <f t="shared" si="70"/>
        <v>3.0395136778115501E-3</v>
      </c>
      <c r="I263" s="8"/>
      <c r="J263" s="2">
        <f t="shared" si="74"/>
        <v>0.46352583586626139</v>
      </c>
      <c r="K263" s="2">
        <f t="shared" si="75"/>
        <v>0.46656534954407297</v>
      </c>
      <c r="L263" s="2">
        <f t="shared" si="76"/>
        <v>9.11854103343465E-3</v>
      </c>
      <c r="M263" s="2">
        <f t="shared" si="77"/>
        <v>6.0790273556230984E-2</v>
      </c>
      <c r="N263" s="9">
        <v>305</v>
      </c>
      <c r="O263" s="9">
        <v>307</v>
      </c>
      <c r="P263" s="9">
        <v>6</v>
      </c>
      <c r="Q263" s="57">
        <v>29</v>
      </c>
      <c r="U263" s="9">
        <v>1</v>
      </c>
      <c r="V263" s="57"/>
      <c r="W263" s="57"/>
      <c r="X263" s="57"/>
      <c r="Z263" s="57"/>
      <c r="AA263" s="57">
        <v>10</v>
      </c>
      <c r="AB263" s="57"/>
      <c r="AC263" s="57"/>
      <c r="AG263" t="str">
        <f t="shared" si="68"/>
        <v>Greenfield</v>
      </c>
      <c r="AH263" t="s">
        <v>269</v>
      </c>
      <c r="AI263">
        <v>2</v>
      </c>
      <c r="AK263" s="97">
        <v>33</v>
      </c>
      <c r="AL263" s="99">
        <v>11</v>
      </c>
      <c r="AM263" s="99">
        <v>45</v>
      </c>
      <c r="AN263" s="103">
        <v>31540</v>
      </c>
      <c r="AO263" s="103">
        <f t="shared" si="71"/>
        <v>33011</v>
      </c>
      <c r="AP263" t="s">
        <v>202</v>
      </c>
      <c r="AQ263">
        <f t="shared" si="78"/>
        <v>3331540</v>
      </c>
      <c r="AU263">
        <v>26.01</v>
      </c>
      <c r="AV263">
        <v>0.56000000000000005</v>
      </c>
      <c r="AW263">
        <v>25.45</v>
      </c>
    </row>
    <row r="264" spans="1:49" hidden="1" outlineLevel="1">
      <c r="A264" t="s">
        <v>1897</v>
      </c>
      <c r="B264" s="9" t="s">
        <v>1487</v>
      </c>
      <c r="C264" s="1">
        <f t="shared" si="72"/>
        <v>1498</v>
      </c>
      <c r="D264" s="7">
        <f>IF(N264&gt;0, RANK(N264,(N264:P264,Q264:AE264)),0)</f>
        <v>1</v>
      </c>
      <c r="E264" s="7">
        <f>IF(O264&gt;0,RANK(O264,(N264:P264,Q264:AE264)),0)</f>
        <v>2</v>
      </c>
      <c r="F264" s="7">
        <f t="shared" si="73"/>
        <v>4</v>
      </c>
      <c r="G264" s="1">
        <f t="shared" si="69"/>
        <v>6</v>
      </c>
      <c r="H264" s="2">
        <f t="shared" si="70"/>
        <v>4.0053404539385851E-3</v>
      </c>
      <c r="I264" s="8"/>
      <c r="J264" s="2">
        <f t="shared" si="74"/>
        <v>0.47730307076101469</v>
      </c>
      <c r="K264" s="2">
        <f t="shared" si="75"/>
        <v>0.47329773030707611</v>
      </c>
      <c r="L264" s="2">
        <f t="shared" si="76"/>
        <v>1.6688918558077435E-2</v>
      </c>
      <c r="M264" s="2">
        <f t="shared" si="77"/>
        <v>3.2710280373831814E-2</v>
      </c>
      <c r="N264" s="9">
        <v>715</v>
      </c>
      <c r="O264" s="9">
        <v>709</v>
      </c>
      <c r="P264" s="9">
        <v>25</v>
      </c>
      <c r="Q264" s="57">
        <v>36</v>
      </c>
      <c r="U264" s="9">
        <v>1</v>
      </c>
      <c r="V264" s="57"/>
      <c r="W264" s="57"/>
      <c r="X264" s="57"/>
      <c r="Z264" s="57"/>
      <c r="AA264" s="57">
        <v>12</v>
      </c>
      <c r="AB264" s="57"/>
      <c r="AC264" s="57"/>
      <c r="AG264" t="str">
        <f t="shared" si="68"/>
        <v>Greenland</v>
      </c>
      <c r="AH264" t="s">
        <v>1083</v>
      </c>
      <c r="AI264">
        <v>1</v>
      </c>
      <c r="AK264" s="97">
        <v>33</v>
      </c>
      <c r="AL264" s="99">
        <v>15</v>
      </c>
      <c r="AM264" s="99">
        <v>65</v>
      </c>
      <c r="AN264" s="103">
        <v>31700</v>
      </c>
      <c r="AO264" s="103">
        <f t="shared" si="71"/>
        <v>33015</v>
      </c>
      <c r="AP264" t="s">
        <v>202</v>
      </c>
      <c r="AQ264">
        <f t="shared" si="78"/>
        <v>3331700</v>
      </c>
      <c r="AU264">
        <v>13.29</v>
      </c>
      <c r="AV264">
        <v>2.8</v>
      </c>
      <c r="AW264">
        <v>10.49</v>
      </c>
    </row>
    <row r="265" spans="1:49" hidden="1" outlineLevel="1">
      <c r="A265" s="9" t="s">
        <v>1507</v>
      </c>
      <c r="B265" s="9" t="s">
        <v>1487</v>
      </c>
      <c r="C265" s="1">
        <f t="shared" si="72"/>
        <v>778</v>
      </c>
      <c r="D265" s="7">
        <f>IF(N265&gt;0, RANK(N265,(N265:P265,Q265:AE265)),0)</f>
        <v>2</v>
      </c>
      <c r="E265" s="7">
        <f>IF(O265&gt;0,RANK(O265,(N265:P265,Q265:AE265)),0)</f>
        <v>1</v>
      </c>
      <c r="F265" s="7">
        <f t="shared" si="73"/>
        <v>5</v>
      </c>
      <c r="G265" s="1">
        <f t="shared" si="69"/>
        <v>55</v>
      </c>
      <c r="H265" s="2">
        <f t="shared" si="70"/>
        <v>7.0694087403598976E-2</v>
      </c>
      <c r="I265" s="8"/>
      <c r="J265" s="2">
        <f t="shared" si="74"/>
        <v>0.42673521850899743</v>
      </c>
      <c r="K265" s="2">
        <f t="shared" si="75"/>
        <v>0.49742930591259638</v>
      </c>
      <c r="L265" s="2">
        <f t="shared" si="76"/>
        <v>1.2853470437017995E-2</v>
      </c>
      <c r="M265" s="2">
        <f t="shared" si="77"/>
        <v>6.29820051413882E-2</v>
      </c>
      <c r="N265" s="9">
        <v>332</v>
      </c>
      <c r="O265" s="9">
        <v>387</v>
      </c>
      <c r="P265" s="9">
        <v>10</v>
      </c>
      <c r="Q265" s="57">
        <v>33</v>
      </c>
      <c r="U265" s="9">
        <v>4</v>
      </c>
      <c r="V265" s="57"/>
      <c r="W265" s="57"/>
      <c r="X265" s="57"/>
      <c r="Z265" s="57"/>
      <c r="AA265" s="57">
        <v>12</v>
      </c>
      <c r="AB265" s="57"/>
      <c r="AC265" s="57"/>
      <c r="AG265" t="str">
        <f t="shared" si="68"/>
        <v>Greenville</v>
      </c>
      <c r="AH265" t="s">
        <v>269</v>
      </c>
      <c r="AI265">
        <v>2</v>
      </c>
      <c r="AK265" s="97">
        <v>33</v>
      </c>
      <c r="AL265" s="99">
        <v>11</v>
      </c>
      <c r="AM265" s="99">
        <v>50</v>
      </c>
      <c r="AN265" s="103">
        <v>31940</v>
      </c>
      <c r="AO265" s="103">
        <f t="shared" si="71"/>
        <v>33011</v>
      </c>
      <c r="AP265" t="s">
        <v>202</v>
      </c>
      <c r="AQ265">
        <f t="shared" si="78"/>
        <v>3331940</v>
      </c>
      <c r="AU265">
        <v>6.87</v>
      </c>
      <c r="AV265">
        <v>0</v>
      </c>
      <c r="AW265">
        <v>6.87</v>
      </c>
    </row>
    <row r="266" spans="1:49" hidden="1" outlineLevel="1">
      <c r="A266" t="s">
        <v>1866</v>
      </c>
      <c r="B266" s="9" t="s">
        <v>1487</v>
      </c>
      <c r="C266" s="1">
        <f t="shared" si="72"/>
        <v>196</v>
      </c>
      <c r="D266" s="7">
        <f>IF(N266&gt;0, RANK(N266,(N266:P266,Q266:AE266)),0)</f>
        <v>2</v>
      </c>
      <c r="E266" s="7">
        <f>IF(O266&gt;0,RANK(O266,(N266:P266,Q266:AE266)),0)</f>
        <v>1</v>
      </c>
      <c r="F266" s="7">
        <f t="shared" si="73"/>
        <v>3</v>
      </c>
      <c r="G266" s="1">
        <f t="shared" si="69"/>
        <v>43</v>
      </c>
      <c r="H266" s="2">
        <f t="shared" si="70"/>
        <v>0.21938775510204081</v>
      </c>
      <c r="I266" s="8"/>
      <c r="J266" s="2">
        <f t="shared" si="74"/>
        <v>0.36224489795918369</v>
      </c>
      <c r="K266" s="2">
        <f t="shared" si="75"/>
        <v>0.58163265306122447</v>
      </c>
      <c r="L266" s="2">
        <f t="shared" si="76"/>
        <v>3.0612244897959183E-2</v>
      </c>
      <c r="M266" s="2">
        <f t="shared" si="77"/>
        <v>2.5510204081632661E-2</v>
      </c>
      <c r="N266" s="9">
        <v>71</v>
      </c>
      <c r="O266" s="9">
        <v>114</v>
      </c>
      <c r="P266" s="9">
        <v>6</v>
      </c>
      <c r="Q266" s="57">
        <v>2</v>
      </c>
      <c r="U266" s="9">
        <v>1</v>
      </c>
      <c r="V266" s="57"/>
      <c r="W266" s="57"/>
      <c r="X266" s="57"/>
      <c r="Z266" s="57"/>
      <c r="AA266" s="57">
        <v>2</v>
      </c>
      <c r="AB266" s="57"/>
      <c r="AC266" s="57"/>
      <c r="AG266" t="str">
        <f t="shared" si="68"/>
        <v>Groton</v>
      </c>
      <c r="AH266" t="s">
        <v>1957</v>
      </c>
      <c r="AI266">
        <v>2</v>
      </c>
      <c r="AK266" s="97">
        <v>33</v>
      </c>
      <c r="AL266" s="99">
        <v>9</v>
      </c>
      <c r="AM266" s="99">
        <v>80</v>
      </c>
      <c r="AN266" s="103">
        <v>32180</v>
      </c>
      <c r="AO266" s="103">
        <f t="shared" si="71"/>
        <v>33009</v>
      </c>
      <c r="AP266" t="s">
        <v>202</v>
      </c>
      <c r="AQ266">
        <f t="shared" si="78"/>
        <v>3332180</v>
      </c>
      <c r="AU266">
        <v>40.82</v>
      </c>
      <c r="AV266">
        <v>0.05</v>
      </c>
      <c r="AW266">
        <v>40.78</v>
      </c>
    </row>
    <row r="267" spans="1:49" hidden="1" outlineLevel="1">
      <c r="A267" t="s">
        <v>108</v>
      </c>
      <c r="B267" s="9" t="s">
        <v>1487</v>
      </c>
      <c r="C267" s="1">
        <f t="shared" si="72"/>
        <v>2</v>
      </c>
      <c r="D267" s="7">
        <f>IF(N267&gt;0, RANK(N267,(N267:P267,Q267:AE267)),0)</f>
        <v>1</v>
      </c>
      <c r="E267" s="7">
        <f>IF(O267&gt;0,RANK(O267,(N267:P267,Q267:AE267)),0)</f>
        <v>1</v>
      </c>
      <c r="F267" s="7">
        <f t="shared" si="73"/>
        <v>0</v>
      </c>
      <c r="G267" s="1">
        <f t="shared" si="69"/>
        <v>0</v>
      </c>
      <c r="H267" s="2">
        <f t="shared" si="70"/>
        <v>0</v>
      </c>
      <c r="I267" s="8"/>
      <c r="J267" s="2">
        <f t="shared" si="74"/>
        <v>0.5</v>
      </c>
      <c r="K267" s="2">
        <f t="shared" si="75"/>
        <v>0.5</v>
      </c>
      <c r="L267" s="2">
        <f t="shared" si="76"/>
        <v>0</v>
      </c>
      <c r="M267" s="2">
        <f t="shared" si="77"/>
        <v>0</v>
      </c>
      <c r="N267" s="9">
        <v>1</v>
      </c>
      <c r="O267" s="9">
        <v>1</v>
      </c>
      <c r="P267" s="9">
        <v>0</v>
      </c>
      <c r="Q267" s="57">
        <v>0</v>
      </c>
      <c r="U267" s="9">
        <v>0</v>
      </c>
      <c r="V267" s="57"/>
      <c r="W267" s="57"/>
      <c r="X267" s="57"/>
      <c r="Z267" s="57"/>
      <c r="AA267" s="57">
        <v>0</v>
      </c>
      <c r="AB267" s="57"/>
      <c r="AC267" s="57"/>
      <c r="AG267" t="str">
        <f t="shared" si="68"/>
        <v>Hale's</v>
      </c>
      <c r="AH267" t="s">
        <v>1575</v>
      </c>
      <c r="AI267">
        <v>1</v>
      </c>
      <c r="AK267" s="97">
        <v>33</v>
      </c>
      <c r="AL267" s="99">
        <v>3</v>
      </c>
      <c r="AM267" s="99">
        <v>45</v>
      </c>
      <c r="AN267" s="103">
        <v>32500</v>
      </c>
      <c r="AO267" s="103">
        <f t="shared" si="71"/>
        <v>33003</v>
      </c>
      <c r="AP267" t="s">
        <v>1994</v>
      </c>
      <c r="AQ267">
        <f t="shared" si="78"/>
        <v>3332500</v>
      </c>
      <c r="AU267">
        <v>2.4300000000000002</v>
      </c>
      <c r="AV267">
        <v>0</v>
      </c>
      <c r="AW267">
        <v>2.4300000000000002</v>
      </c>
    </row>
    <row r="268" spans="1:49" hidden="1" outlineLevel="1">
      <c r="A268" t="s">
        <v>697</v>
      </c>
      <c r="B268" s="9" t="s">
        <v>1487</v>
      </c>
      <c r="C268" s="1">
        <f t="shared" si="72"/>
        <v>3706</v>
      </c>
      <c r="D268" s="7">
        <f>IF(N268&gt;0, RANK(N268,(N268:P268,Q268:AE268)),0)</f>
        <v>2</v>
      </c>
      <c r="E268" s="7">
        <f>IF(O268&gt;0,RANK(O268,(N268:P268,Q268:AE268)),0)</f>
        <v>1</v>
      </c>
      <c r="F268" s="7">
        <f t="shared" si="73"/>
        <v>4</v>
      </c>
      <c r="G268" s="1">
        <f t="shared" si="69"/>
        <v>701</v>
      </c>
      <c r="H268" s="2">
        <f t="shared" si="70"/>
        <v>0.18915272531030761</v>
      </c>
      <c r="I268" s="8"/>
      <c r="J268" s="2">
        <f t="shared" si="74"/>
        <v>0.3699406368051808</v>
      </c>
      <c r="K268" s="2">
        <f t="shared" si="75"/>
        <v>0.55909336211548843</v>
      </c>
      <c r="L268" s="2">
        <f t="shared" si="76"/>
        <v>1.9967620075553156E-2</v>
      </c>
      <c r="M268" s="2">
        <f t="shared" si="77"/>
        <v>5.0998381003777668E-2</v>
      </c>
      <c r="N268" s="9">
        <v>1371</v>
      </c>
      <c r="O268" s="9">
        <v>2072</v>
      </c>
      <c r="P268" s="9">
        <v>74</v>
      </c>
      <c r="Q268" s="57">
        <v>158</v>
      </c>
      <c r="U268" s="9">
        <v>8</v>
      </c>
      <c r="V268" s="57"/>
      <c r="W268" s="57"/>
      <c r="X268" s="57"/>
      <c r="Z268" s="57"/>
      <c r="AA268" s="57">
        <v>23</v>
      </c>
      <c r="AB268" s="57"/>
      <c r="AC268" s="57"/>
      <c r="AG268" t="str">
        <f t="shared" si="68"/>
        <v>Hampstead</v>
      </c>
      <c r="AH268" t="s">
        <v>1083</v>
      </c>
      <c r="AI268">
        <v>1</v>
      </c>
      <c r="AK268" s="97">
        <v>33</v>
      </c>
      <c r="AL268" s="99">
        <v>15</v>
      </c>
      <c r="AM268" s="99">
        <v>70</v>
      </c>
      <c r="AN268" s="103">
        <v>32900</v>
      </c>
      <c r="AO268" s="103">
        <f t="shared" si="71"/>
        <v>33015</v>
      </c>
      <c r="AP268" t="s">
        <v>202</v>
      </c>
      <c r="AQ268">
        <f t="shared" si="78"/>
        <v>3332900</v>
      </c>
      <c r="AU268">
        <v>14.01</v>
      </c>
      <c r="AV268">
        <v>0.69</v>
      </c>
      <c r="AW268">
        <v>13.32</v>
      </c>
    </row>
    <row r="269" spans="1:49" hidden="1" outlineLevel="1">
      <c r="A269" t="s">
        <v>1298</v>
      </c>
      <c r="B269" s="9" t="s">
        <v>1487</v>
      </c>
      <c r="C269" s="1">
        <f t="shared" si="72"/>
        <v>7275</v>
      </c>
      <c r="D269" s="7">
        <f>IF(N269&gt;0, RANK(N269,(N269:P269,Q269:AE269)),0)</f>
        <v>1</v>
      </c>
      <c r="E269" s="7">
        <f>IF(O269&gt;0,RANK(O269,(N269:P269,Q269:AE269)),0)</f>
        <v>2</v>
      </c>
      <c r="F269" s="7">
        <f t="shared" si="73"/>
        <v>4</v>
      </c>
      <c r="G269" s="1">
        <f t="shared" si="69"/>
        <v>377</v>
      </c>
      <c r="H269" s="2">
        <f t="shared" si="70"/>
        <v>5.1821305841924396E-2</v>
      </c>
      <c r="I269" s="8"/>
      <c r="J269" s="2">
        <f t="shared" si="74"/>
        <v>0.49731958762886597</v>
      </c>
      <c r="K269" s="2">
        <f t="shared" si="75"/>
        <v>0.44549828178694156</v>
      </c>
      <c r="L269" s="2">
        <f t="shared" si="76"/>
        <v>1.4295532646048111E-2</v>
      </c>
      <c r="M269" s="2">
        <f t="shared" si="77"/>
        <v>4.2886597938144359E-2</v>
      </c>
      <c r="N269" s="9">
        <v>3618</v>
      </c>
      <c r="O269" s="9">
        <v>3241</v>
      </c>
      <c r="P269" s="9">
        <v>104</v>
      </c>
      <c r="Q269" s="57">
        <v>245</v>
      </c>
      <c r="U269" s="9">
        <v>7</v>
      </c>
      <c r="V269" s="57"/>
      <c r="W269" s="57"/>
      <c r="X269" s="57"/>
      <c r="Z269" s="57"/>
      <c r="AA269" s="57">
        <v>60</v>
      </c>
      <c r="AB269" s="57"/>
      <c r="AC269" s="57"/>
      <c r="AG269" t="str">
        <f t="shared" si="68"/>
        <v>Hampton</v>
      </c>
      <c r="AH269" t="s">
        <v>1083</v>
      </c>
      <c r="AI269">
        <v>1</v>
      </c>
      <c r="AK269" s="97">
        <v>33</v>
      </c>
      <c r="AL269" s="99">
        <v>15</v>
      </c>
      <c r="AM269" s="99">
        <v>75</v>
      </c>
      <c r="AN269" s="103">
        <v>33060</v>
      </c>
      <c r="AO269" s="103">
        <f t="shared" si="71"/>
        <v>33015</v>
      </c>
      <c r="AP269" t="s">
        <v>202</v>
      </c>
      <c r="AQ269">
        <f t="shared" si="78"/>
        <v>3333060</v>
      </c>
      <c r="AU269">
        <v>14.58</v>
      </c>
      <c r="AV269">
        <v>1.55</v>
      </c>
      <c r="AW269">
        <v>13.03</v>
      </c>
    </row>
    <row r="270" spans="1:49" hidden="1" outlineLevel="1">
      <c r="A270" t="s">
        <v>1662</v>
      </c>
      <c r="B270" s="9" t="s">
        <v>1487</v>
      </c>
      <c r="C270" s="1">
        <f t="shared" si="72"/>
        <v>1019</v>
      </c>
      <c r="D270" s="7">
        <f>IF(N270&gt;0, RANK(N270,(N270:P270,Q270:AE270)),0)</f>
        <v>2</v>
      </c>
      <c r="E270" s="7">
        <f>IF(O270&gt;0,RANK(O270,(N270:P270,Q270:AE270)),0)</f>
        <v>1</v>
      </c>
      <c r="F270" s="7">
        <f t="shared" si="73"/>
        <v>4</v>
      </c>
      <c r="G270" s="1">
        <f t="shared" si="69"/>
        <v>209</v>
      </c>
      <c r="H270" s="2">
        <f t="shared" si="70"/>
        <v>0.20510304219823355</v>
      </c>
      <c r="I270" s="8"/>
      <c r="J270" s="2">
        <f t="shared" si="74"/>
        <v>0.36310107948969578</v>
      </c>
      <c r="K270" s="2">
        <f t="shared" si="75"/>
        <v>0.56820412168792933</v>
      </c>
      <c r="L270" s="2">
        <f t="shared" si="76"/>
        <v>1.6683022571148183E-2</v>
      </c>
      <c r="M270" s="2">
        <f t="shared" si="77"/>
        <v>5.2011776251226653E-2</v>
      </c>
      <c r="N270" s="9">
        <v>370</v>
      </c>
      <c r="O270" s="9">
        <v>579</v>
      </c>
      <c r="P270" s="9">
        <v>17</v>
      </c>
      <c r="Q270" s="57">
        <v>42</v>
      </c>
      <c r="U270" s="9">
        <v>1</v>
      </c>
      <c r="V270" s="57"/>
      <c r="W270" s="57"/>
      <c r="X270" s="57"/>
      <c r="Z270" s="57"/>
      <c r="AA270" s="57">
        <v>10</v>
      </c>
      <c r="AB270" s="57"/>
      <c r="AC270" s="57"/>
      <c r="AG270" t="str">
        <f t="shared" si="68"/>
        <v>Hampton Falls</v>
      </c>
      <c r="AH270" t="s">
        <v>1083</v>
      </c>
      <c r="AI270">
        <v>1</v>
      </c>
      <c r="AK270" s="97">
        <v>33</v>
      </c>
      <c r="AL270" s="99">
        <v>15</v>
      </c>
      <c r="AM270" s="99">
        <v>80</v>
      </c>
      <c r="AN270" s="103">
        <v>33460</v>
      </c>
      <c r="AO270" s="103">
        <f t="shared" si="71"/>
        <v>33015</v>
      </c>
      <c r="AP270" t="s">
        <v>202</v>
      </c>
      <c r="AQ270">
        <f t="shared" si="78"/>
        <v>3333460</v>
      </c>
      <c r="AU270">
        <v>12.52</v>
      </c>
      <c r="AV270">
        <v>0.3</v>
      </c>
      <c r="AW270">
        <v>12.22</v>
      </c>
    </row>
    <row r="271" spans="1:49" hidden="1" outlineLevel="1">
      <c r="A271" t="s">
        <v>1521</v>
      </c>
      <c r="B271" s="9" t="s">
        <v>1487</v>
      </c>
      <c r="C271" s="1">
        <f t="shared" si="72"/>
        <v>959</v>
      </c>
      <c r="D271" s="7">
        <f>IF(N271&gt;0, RANK(N271,(N271:P271,Q271:AE271)),0)</f>
        <v>1</v>
      </c>
      <c r="E271" s="7">
        <f>IF(O271&gt;0,RANK(O271,(N271:P271,Q271:AE271)),0)</f>
        <v>2</v>
      </c>
      <c r="F271" s="7">
        <f t="shared" si="73"/>
        <v>5</v>
      </c>
      <c r="G271" s="1">
        <f t="shared" si="69"/>
        <v>162</v>
      </c>
      <c r="H271" s="2">
        <f t="shared" si="70"/>
        <v>0.16892596454640249</v>
      </c>
      <c r="I271" s="8"/>
      <c r="J271" s="2">
        <f t="shared" si="74"/>
        <v>0.55891553701772678</v>
      </c>
      <c r="K271" s="2">
        <f t="shared" si="75"/>
        <v>0.38998957247132432</v>
      </c>
      <c r="L271" s="2">
        <f t="shared" si="76"/>
        <v>5.2137643378519288E-3</v>
      </c>
      <c r="M271" s="2">
        <f t="shared" si="77"/>
        <v>4.5881126173096969E-2</v>
      </c>
      <c r="N271" s="9">
        <v>536</v>
      </c>
      <c r="O271" s="9">
        <v>374</v>
      </c>
      <c r="P271" s="9">
        <v>5</v>
      </c>
      <c r="Q271" s="57">
        <v>32</v>
      </c>
      <c r="U271" s="9">
        <v>5</v>
      </c>
      <c r="V271" s="57"/>
      <c r="W271" s="57"/>
      <c r="X271" s="57"/>
      <c r="Z271" s="57"/>
      <c r="AA271" s="57">
        <v>7</v>
      </c>
      <c r="AB271" s="57"/>
      <c r="AC271" s="57"/>
      <c r="AG271" t="str">
        <f t="shared" si="68"/>
        <v>Hancock</v>
      </c>
      <c r="AH271" t="s">
        <v>269</v>
      </c>
      <c r="AI271">
        <v>2</v>
      </c>
      <c r="AK271" s="97">
        <v>33</v>
      </c>
      <c r="AL271" s="99">
        <v>11</v>
      </c>
      <c r="AM271" s="99">
        <v>55</v>
      </c>
      <c r="AN271" s="103">
        <v>33700</v>
      </c>
      <c r="AO271" s="103">
        <f t="shared" si="71"/>
        <v>33011</v>
      </c>
      <c r="AP271" t="s">
        <v>202</v>
      </c>
      <c r="AQ271">
        <f t="shared" si="78"/>
        <v>3333700</v>
      </c>
      <c r="AU271">
        <v>31.22</v>
      </c>
      <c r="AV271">
        <v>1.25</v>
      </c>
      <c r="AW271">
        <v>29.97</v>
      </c>
    </row>
    <row r="272" spans="1:49" hidden="1" outlineLevel="1">
      <c r="A272" t="s">
        <v>1794</v>
      </c>
      <c r="B272" s="9" t="s">
        <v>1487</v>
      </c>
      <c r="C272" s="1">
        <f t="shared" si="72"/>
        <v>4508</v>
      </c>
      <c r="D272" s="7">
        <f>IF(N272&gt;0, RANK(N272,(N272:P272,Q272:AE272)),0)</f>
        <v>1</v>
      </c>
      <c r="E272" s="7">
        <f>IF(O272&gt;0,RANK(O272,(N272:P272,Q272:AE272)),0)</f>
        <v>2</v>
      </c>
      <c r="F272" s="7">
        <f t="shared" si="73"/>
        <v>4</v>
      </c>
      <c r="G272" s="1">
        <f t="shared" si="69"/>
        <v>1599</v>
      </c>
      <c r="H272" s="2">
        <f t="shared" si="70"/>
        <v>0.35470275066548357</v>
      </c>
      <c r="I272" s="8"/>
      <c r="J272" s="2">
        <f t="shared" si="74"/>
        <v>0.66082519964507547</v>
      </c>
      <c r="K272" s="2">
        <f t="shared" si="75"/>
        <v>0.30612244897959184</v>
      </c>
      <c r="L272" s="2">
        <f t="shared" si="76"/>
        <v>4.8802129547471165E-3</v>
      </c>
      <c r="M272" s="2">
        <f t="shared" si="77"/>
        <v>2.8172138420585573E-2</v>
      </c>
      <c r="N272" s="9">
        <v>2979</v>
      </c>
      <c r="O272" s="9">
        <v>1380</v>
      </c>
      <c r="P272" s="9">
        <v>22</v>
      </c>
      <c r="Q272" s="57">
        <v>115</v>
      </c>
      <c r="U272" s="9">
        <v>4</v>
      </c>
      <c r="V272" s="57"/>
      <c r="W272" s="57"/>
      <c r="X272" s="57"/>
      <c r="Z272" s="57"/>
      <c r="AA272" s="57">
        <v>8</v>
      </c>
      <c r="AB272" s="57"/>
      <c r="AC272" s="57"/>
      <c r="AG272" t="str">
        <f t="shared" ref="AG272:AG331" si="79">A272</f>
        <v>Hanover</v>
      </c>
      <c r="AH272" t="s">
        <v>1957</v>
      </c>
      <c r="AI272">
        <v>2</v>
      </c>
      <c r="AK272" s="97">
        <v>33</v>
      </c>
      <c r="AL272" s="99">
        <v>9</v>
      </c>
      <c r="AM272" s="99">
        <v>85</v>
      </c>
      <c r="AN272" s="103">
        <v>33860</v>
      </c>
      <c r="AO272" s="103">
        <f t="shared" si="71"/>
        <v>33009</v>
      </c>
      <c r="AP272" t="s">
        <v>202</v>
      </c>
      <c r="AQ272">
        <f t="shared" si="78"/>
        <v>3333860</v>
      </c>
      <c r="AU272">
        <v>50.21</v>
      </c>
      <c r="AV272">
        <v>1.1200000000000001</v>
      </c>
      <c r="AW272">
        <v>49.09</v>
      </c>
    </row>
    <row r="273" spans="1:49" hidden="1" outlineLevel="1">
      <c r="A273" t="s">
        <v>174</v>
      </c>
      <c r="B273" s="9" t="s">
        <v>1487</v>
      </c>
      <c r="C273" s="1">
        <f t="shared" si="72"/>
        <v>502</v>
      </c>
      <c r="D273" s="7">
        <f>IF(N273&gt;0, RANK(N273,(N273:P273,Q273:AE273)),0)</f>
        <v>1</v>
      </c>
      <c r="E273" s="7">
        <f>IF(O273&gt;0,RANK(O273,(N273:P273,Q273:AE273)),0)</f>
        <v>2</v>
      </c>
      <c r="F273" s="7">
        <f t="shared" si="73"/>
        <v>4</v>
      </c>
      <c r="G273" s="1">
        <f t="shared" si="69"/>
        <v>176</v>
      </c>
      <c r="H273" s="2">
        <f t="shared" si="70"/>
        <v>0.35059760956175301</v>
      </c>
      <c r="I273" s="8"/>
      <c r="J273" s="2">
        <f t="shared" si="74"/>
        <v>0.64940239043824699</v>
      </c>
      <c r="K273" s="2">
        <f t="shared" si="75"/>
        <v>0.29880478087649404</v>
      </c>
      <c r="L273" s="2">
        <f t="shared" si="76"/>
        <v>9.9601593625498006E-3</v>
      </c>
      <c r="M273" s="2">
        <f t="shared" si="77"/>
        <v>4.1832669322709175E-2</v>
      </c>
      <c r="N273" s="9">
        <v>326</v>
      </c>
      <c r="O273" s="9">
        <v>150</v>
      </c>
      <c r="P273" s="9">
        <v>5</v>
      </c>
      <c r="Q273" s="57">
        <v>17</v>
      </c>
      <c r="U273" s="9">
        <v>1</v>
      </c>
      <c r="V273" s="57"/>
      <c r="W273" s="57"/>
      <c r="X273" s="57"/>
      <c r="Z273" s="57"/>
      <c r="AA273" s="57">
        <v>3</v>
      </c>
      <c r="AB273" s="57"/>
      <c r="AC273" s="57"/>
      <c r="AG273" t="str">
        <f t="shared" si="79"/>
        <v>Harrisville</v>
      </c>
      <c r="AH273" t="s">
        <v>499</v>
      </c>
      <c r="AI273">
        <v>2</v>
      </c>
      <c r="AK273" s="97">
        <v>33</v>
      </c>
      <c r="AL273" s="99">
        <v>5</v>
      </c>
      <c r="AM273" s="99">
        <v>30</v>
      </c>
      <c r="AN273" s="103">
        <v>34420</v>
      </c>
      <c r="AO273" s="103">
        <f t="shared" si="71"/>
        <v>33005</v>
      </c>
      <c r="AP273" t="s">
        <v>202</v>
      </c>
      <c r="AQ273">
        <f t="shared" si="78"/>
        <v>3334420</v>
      </c>
      <c r="AU273">
        <v>20.25</v>
      </c>
      <c r="AV273">
        <v>1.51</v>
      </c>
      <c r="AW273">
        <v>18.739999999999998</v>
      </c>
    </row>
    <row r="274" spans="1:49" hidden="1" outlineLevel="1">
      <c r="A274" t="s">
        <v>107</v>
      </c>
      <c r="B274" s="9" t="s">
        <v>1487</v>
      </c>
      <c r="C274" s="1">
        <f t="shared" si="72"/>
        <v>29</v>
      </c>
      <c r="D274" s="7">
        <f>IF(N274&gt;0, RANK(N274,(N274:P274,Q274:AE274)),0)</f>
        <v>2</v>
      </c>
      <c r="E274" s="7">
        <f>IF(O274&gt;0,RANK(O274,(N274:P274,Q274:AE274)),0)</f>
        <v>1</v>
      </c>
      <c r="F274" s="7">
        <f t="shared" si="73"/>
        <v>0</v>
      </c>
      <c r="G274" s="1">
        <f t="shared" si="69"/>
        <v>13</v>
      </c>
      <c r="H274" s="2">
        <f t="shared" si="70"/>
        <v>0.44827586206896552</v>
      </c>
      <c r="I274" s="8"/>
      <c r="J274" s="2">
        <f t="shared" si="74"/>
        <v>0.27586206896551724</v>
      </c>
      <c r="K274" s="2">
        <f t="shared" si="75"/>
        <v>0.72413793103448276</v>
      </c>
      <c r="L274" s="2">
        <f t="shared" si="76"/>
        <v>0</v>
      </c>
      <c r="M274" s="2">
        <f t="shared" si="77"/>
        <v>0</v>
      </c>
      <c r="N274" s="9">
        <v>8</v>
      </c>
      <c r="O274" s="9">
        <v>21</v>
      </c>
      <c r="P274" s="9">
        <v>0</v>
      </c>
      <c r="Q274" s="57">
        <v>0</v>
      </c>
      <c r="U274" s="9">
        <v>0</v>
      </c>
      <c r="V274" s="57"/>
      <c r="W274" s="57"/>
      <c r="X274" s="57"/>
      <c r="Z274" s="57"/>
      <c r="AA274" s="57">
        <v>0</v>
      </c>
      <c r="AB274" s="57"/>
      <c r="AC274" s="57"/>
      <c r="AG274" t="str">
        <f t="shared" si="79"/>
        <v>Hart's</v>
      </c>
      <c r="AH274" t="s">
        <v>1575</v>
      </c>
      <c r="AI274">
        <v>1</v>
      </c>
      <c r="AK274" s="97">
        <v>33</v>
      </c>
      <c r="AL274" s="99">
        <v>3</v>
      </c>
      <c r="AM274" s="99">
        <v>50</v>
      </c>
      <c r="AN274" s="103">
        <v>34500</v>
      </c>
      <c r="AO274" s="103">
        <f t="shared" si="71"/>
        <v>33003</v>
      </c>
      <c r="AP274" t="s">
        <v>202</v>
      </c>
      <c r="AQ274">
        <f t="shared" si="78"/>
        <v>3334500</v>
      </c>
      <c r="AU274">
        <v>18.600000000000001</v>
      </c>
      <c r="AV274">
        <v>0</v>
      </c>
      <c r="AW274">
        <v>18.600000000000001</v>
      </c>
    </row>
    <row r="275" spans="1:49" hidden="1" outlineLevel="1">
      <c r="A275" t="s">
        <v>2180</v>
      </c>
      <c r="B275" s="9" t="s">
        <v>1487</v>
      </c>
      <c r="C275" s="1">
        <f t="shared" si="72"/>
        <v>1613</v>
      </c>
      <c r="D275" s="7">
        <f>IF(N275&gt;0, RANK(N275,(N275:P275,Q275:AE275)),0)</f>
        <v>2</v>
      </c>
      <c r="E275" s="7">
        <f>IF(O275&gt;0,RANK(O275,(N275:P275,Q275:AE275)),0)</f>
        <v>1</v>
      </c>
      <c r="F275" s="7">
        <f t="shared" si="73"/>
        <v>4</v>
      </c>
      <c r="G275" s="1">
        <f t="shared" si="69"/>
        <v>492</v>
      </c>
      <c r="H275" s="2">
        <f t="shared" si="70"/>
        <v>0.3050216986980781</v>
      </c>
      <c r="I275" s="8"/>
      <c r="J275" s="2">
        <f t="shared" si="74"/>
        <v>0.33477991320520767</v>
      </c>
      <c r="K275" s="2">
        <f t="shared" si="75"/>
        <v>0.63980161190328577</v>
      </c>
      <c r="L275" s="2">
        <f t="shared" si="76"/>
        <v>4.9597024178549285E-3</v>
      </c>
      <c r="M275" s="2">
        <f t="shared" si="77"/>
        <v>2.0458772473651687E-2</v>
      </c>
      <c r="N275" s="9">
        <v>540</v>
      </c>
      <c r="O275" s="9">
        <v>1032</v>
      </c>
      <c r="P275" s="9">
        <v>8</v>
      </c>
      <c r="Q275" s="57">
        <v>32</v>
      </c>
      <c r="U275" s="9">
        <v>1</v>
      </c>
      <c r="V275" s="57"/>
      <c r="W275" s="57"/>
      <c r="X275" s="57"/>
      <c r="Z275" s="57"/>
      <c r="AA275" s="57">
        <v>0</v>
      </c>
      <c r="AB275" s="57"/>
      <c r="AC275" s="57"/>
      <c r="AG275" t="str">
        <f t="shared" si="79"/>
        <v>Haverhill</v>
      </c>
      <c r="AH275" t="s">
        <v>1957</v>
      </c>
      <c r="AI275">
        <v>2</v>
      </c>
      <c r="AK275" s="97">
        <v>33</v>
      </c>
      <c r="AL275" s="99">
        <v>9</v>
      </c>
      <c r="AM275" s="99">
        <v>90</v>
      </c>
      <c r="AN275" s="103">
        <v>34820</v>
      </c>
      <c r="AO275" s="103">
        <f t="shared" si="71"/>
        <v>33009</v>
      </c>
      <c r="AP275" t="s">
        <v>202</v>
      </c>
      <c r="AQ275">
        <f t="shared" si="78"/>
        <v>3334820</v>
      </c>
      <c r="AU275">
        <v>52.44</v>
      </c>
      <c r="AV275">
        <v>1.36</v>
      </c>
      <c r="AW275">
        <v>51.08</v>
      </c>
    </row>
    <row r="276" spans="1:49" hidden="1" outlineLevel="1">
      <c r="A276" t="s">
        <v>247</v>
      </c>
      <c r="B276" s="9" t="s">
        <v>1487</v>
      </c>
      <c r="C276" s="1">
        <f t="shared" si="72"/>
        <v>283</v>
      </c>
      <c r="D276" s="7">
        <f>IF(N276&gt;0, RANK(N276,(N276:P276,Q276:AE276)),0)</f>
        <v>2</v>
      </c>
      <c r="E276" s="7">
        <f>IF(O276&gt;0,RANK(O276,(N276:P276,Q276:AE276)),0)</f>
        <v>1</v>
      </c>
      <c r="F276" s="7">
        <f t="shared" si="73"/>
        <v>4</v>
      </c>
      <c r="G276" s="1">
        <f t="shared" si="69"/>
        <v>108</v>
      </c>
      <c r="H276" s="2">
        <f t="shared" si="70"/>
        <v>0.38162544169611307</v>
      </c>
      <c r="I276" s="8"/>
      <c r="J276" s="2">
        <f t="shared" si="74"/>
        <v>0.29328621908127206</v>
      </c>
      <c r="K276" s="2">
        <f t="shared" si="75"/>
        <v>0.67491166077738518</v>
      </c>
      <c r="L276" s="2">
        <f t="shared" si="76"/>
        <v>1.0600706713780919E-2</v>
      </c>
      <c r="M276" s="2">
        <f t="shared" si="77"/>
        <v>2.1201413427561842E-2</v>
      </c>
      <c r="N276" s="9">
        <v>83</v>
      </c>
      <c r="O276" s="9">
        <v>191</v>
      </c>
      <c r="P276" s="9">
        <v>3</v>
      </c>
      <c r="Q276" s="57">
        <v>6</v>
      </c>
      <c r="U276" s="9">
        <v>0</v>
      </c>
      <c r="V276" s="57"/>
      <c r="W276" s="57"/>
      <c r="X276" s="57"/>
      <c r="Z276" s="57"/>
      <c r="AA276" s="57">
        <v>0</v>
      </c>
      <c r="AB276" s="57"/>
      <c r="AC276" s="57"/>
      <c r="AG276" t="str">
        <f t="shared" si="79"/>
        <v>Hebron</v>
      </c>
      <c r="AH276" t="s">
        <v>1957</v>
      </c>
      <c r="AI276">
        <v>2</v>
      </c>
      <c r="AK276" s="97">
        <v>33</v>
      </c>
      <c r="AL276" s="99">
        <v>9</v>
      </c>
      <c r="AM276" s="99">
        <v>95</v>
      </c>
      <c r="AN276" s="103">
        <v>35220</v>
      </c>
      <c r="AO276" s="103">
        <f t="shared" si="71"/>
        <v>33009</v>
      </c>
      <c r="AP276" t="s">
        <v>202</v>
      </c>
      <c r="AQ276">
        <f t="shared" si="78"/>
        <v>3335220</v>
      </c>
      <c r="AU276">
        <v>18.899999999999999</v>
      </c>
      <c r="AV276">
        <v>2.06</v>
      </c>
      <c r="AW276">
        <v>16.829999999999998</v>
      </c>
    </row>
    <row r="277" spans="1:49" hidden="1" outlineLevel="1">
      <c r="A277" t="s">
        <v>932</v>
      </c>
      <c r="B277" s="9" t="s">
        <v>1487</v>
      </c>
      <c r="C277" s="1">
        <f t="shared" si="72"/>
        <v>1824</v>
      </c>
      <c r="D277" s="7">
        <f>IF(N277&gt;0, RANK(N277,(N277:P277,Q277:AE277)),0)</f>
        <v>1</v>
      </c>
      <c r="E277" s="7">
        <f>IF(O277&gt;0,RANK(O277,(N277:P277,Q277:AE277)),0)</f>
        <v>2</v>
      </c>
      <c r="F277" s="7">
        <f t="shared" si="73"/>
        <v>4</v>
      </c>
      <c r="G277" s="1">
        <f t="shared" si="69"/>
        <v>313</v>
      </c>
      <c r="H277" s="2">
        <f t="shared" si="70"/>
        <v>0.17160087719298245</v>
      </c>
      <c r="I277" s="8"/>
      <c r="J277" s="2">
        <f t="shared" si="74"/>
        <v>0.55208333333333337</v>
      </c>
      <c r="K277" s="2">
        <f t="shared" si="75"/>
        <v>0.38048245614035087</v>
      </c>
      <c r="L277" s="2">
        <f t="shared" si="76"/>
        <v>1.6447368421052631E-2</v>
      </c>
      <c r="M277" s="2">
        <f t="shared" si="77"/>
        <v>5.0986842105263136E-2</v>
      </c>
      <c r="N277" s="9">
        <v>1007</v>
      </c>
      <c r="O277" s="9">
        <v>694</v>
      </c>
      <c r="P277" s="9">
        <v>30</v>
      </c>
      <c r="Q277" s="57">
        <v>71</v>
      </c>
      <c r="U277" s="9">
        <v>2</v>
      </c>
      <c r="V277" s="57"/>
      <c r="W277" s="57"/>
      <c r="X277" s="57"/>
      <c r="Z277" s="57"/>
      <c r="AA277" s="57">
        <v>20</v>
      </c>
      <c r="AB277" s="57"/>
      <c r="AC277" s="57"/>
      <c r="AG277" t="str">
        <f t="shared" si="79"/>
        <v>Henniker</v>
      </c>
      <c r="AH277" t="s">
        <v>1605</v>
      </c>
      <c r="AI277">
        <v>2</v>
      </c>
      <c r="AK277" s="97">
        <v>33</v>
      </c>
      <c r="AL277" s="99">
        <v>13</v>
      </c>
      <c r="AM277" s="99">
        <v>65</v>
      </c>
      <c r="AN277" s="103">
        <v>35540</v>
      </c>
      <c r="AO277" s="103">
        <f t="shared" si="71"/>
        <v>33013</v>
      </c>
      <c r="AP277" t="s">
        <v>202</v>
      </c>
      <c r="AQ277">
        <f t="shared" si="78"/>
        <v>3335540</v>
      </c>
      <c r="AU277">
        <v>44.81</v>
      </c>
      <c r="AV277">
        <v>0.68</v>
      </c>
      <c r="AW277">
        <v>44.13</v>
      </c>
    </row>
    <row r="278" spans="1:49" hidden="1" outlineLevel="1">
      <c r="A278" t="s">
        <v>658</v>
      </c>
      <c r="B278" s="9" t="s">
        <v>1487</v>
      </c>
      <c r="C278" s="1">
        <f t="shared" si="72"/>
        <v>415</v>
      </c>
      <c r="D278" s="7">
        <f>IF(N278&gt;0, RANK(N278,(N278:P278,Q278:AE278)),0)</f>
        <v>2</v>
      </c>
      <c r="E278" s="7">
        <f>IF(O278&gt;0,RANK(O278,(N278:P278,Q278:AE278)),0)</f>
        <v>1</v>
      </c>
      <c r="F278" s="7">
        <f t="shared" si="73"/>
        <v>4</v>
      </c>
      <c r="G278" s="1">
        <f t="shared" si="69"/>
        <v>4</v>
      </c>
      <c r="H278" s="2">
        <f t="shared" si="70"/>
        <v>9.6385542168674707E-3</v>
      </c>
      <c r="I278" s="8"/>
      <c r="J278" s="2">
        <f t="shared" si="74"/>
        <v>0.44819277108433736</v>
      </c>
      <c r="K278" s="2">
        <f t="shared" si="75"/>
        <v>0.45783132530120479</v>
      </c>
      <c r="L278" s="2">
        <f t="shared" si="76"/>
        <v>2.4096385542168676E-2</v>
      </c>
      <c r="M278" s="2">
        <f t="shared" si="77"/>
        <v>6.9879518072289121E-2</v>
      </c>
      <c r="N278" s="9">
        <v>186</v>
      </c>
      <c r="O278" s="9">
        <v>190</v>
      </c>
      <c r="P278" s="9">
        <v>10</v>
      </c>
      <c r="Q278" s="57">
        <v>17</v>
      </c>
      <c r="U278" s="9">
        <v>2</v>
      </c>
      <c r="V278" s="57"/>
      <c r="W278" s="57"/>
      <c r="X278" s="57"/>
      <c r="Z278" s="57"/>
      <c r="AA278" s="57">
        <v>10</v>
      </c>
      <c r="AB278" s="57"/>
      <c r="AC278" s="57"/>
      <c r="AG278" t="str">
        <f t="shared" si="79"/>
        <v>Hill</v>
      </c>
      <c r="AH278" t="s">
        <v>1605</v>
      </c>
      <c r="AI278">
        <v>2</v>
      </c>
      <c r="AK278" s="97">
        <v>33</v>
      </c>
      <c r="AL278" s="99">
        <v>13</v>
      </c>
      <c r="AM278" s="99">
        <v>70</v>
      </c>
      <c r="AN278" s="103">
        <v>35860</v>
      </c>
      <c r="AO278" s="103">
        <f t="shared" si="71"/>
        <v>33013</v>
      </c>
      <c r="AP278" t="s">
        <v>202</v>
      </c>
      <c r="AQ278">
        <f t="shared" si="78"/>
        <v>3335860</v>
      </c>
      <c r="AU278">
        <v>26.87</v>
      </c>
      <c r="AV278">
        <v>0.16</v>
      </c>
      <c r="AW278">
        <v>26.71</v>
      </c>
    </row>
    <row r="279" spans="1:49" hidden="1" outlineLevel="1">
      <c r="A279" t="s">
        <v>269</v>
      </c>
      <c r="B279" s="9" t="s">
        <v>1487</v>
      </c>
      <c r="C279" s="1">
        <f t="shared" si="72"/>
        <v>1892</v>
      </c>
      <c r="D279" s="7">
        <f>IF(N279&gt;0, RANK(N279,(N279:P279,Q279:AE279)),0)</f>
        <v>2</v>
      </c>
      <c r="E279" s="7">
        <f>IF(O279&gt;0,RANK(O279,(N279:P279,Q279:AE279)),0)</f>
        <v>1</v>
      </c>
      <c r="F279" s="7">
        <f t="shared" si="73"/>
        <v>4</v>
      </c>
      <c r="G279" s="1">
        <f t="shared" si="69"/>
        <v>36</v>
      </c>
      <c r="H279" s="2">
        <f t="shared" si="70"/>
        <v>1.9027484143763214E-2</v>
      </c>
      <c r="I279" s="8"/>
      <c r="J279" s="2">
        <f t="shared" si="74"/>
        <v>0.45718816067653278</v>
      </c>
      <c r="K279" s="2">
        <f t="shared" si="75"/>
        <v>0.47621564482029599</v>
      </c>
      <c r="L279" s="2">
        <f t="shared" si="76"/>
        <v>1.6913319238900635E-2</v>
      </c>
      <c r="M279" s="2">
        <f t="shared" si="77"/>
        <v>4.9682875264270593E-2</v>
      </c>
      <c r="N279" s="9">
        <v>865</v>
      </c>
      <c r="O279" s="9">
        <v>901</v>
      </c>
      <c r="P279" s="9">
        <v>32</v>
      </c>
      <c r="Q279" s="57">
        <v>79</v>
      </c>
      <c r="U279" s="9">
        <v>4</v>
      </c>
      <c r="V279" s="57"/>
      <c r="W279" s="57"/>
      <c r="X279" s="57"/>
      <c r="Z279" s="57"/>
      <c r="AA279" s="57">
        <v>11</v>
      </c>
      <c r="AB279" s="57"/>
      <c r="AC279" s="57"/>
      <c r="AG279" t="str">
        <f t="shared" si="79"/>
        <v>Hillsborough</v>
      </c>
      <c r="AH279" t="s">
        <v>269</v>
      </c>
      <c r="AI279">
        <v>2</v>
      </c>
      <c r="AK279" s="97">
        <v>33</v>
      </c>
      <c r="AL279" s="99">
        <v>11</v>
      </c>
      <c r="AM279" s="99">
        <v>60</v>
      </c>
      <c r="AN279" s="103">
        <v>36180</v>
      </c>
      <c r="AO279" s="103">
        <f t="shared" si="71"/>
        <v>33011</v>
      </c>
      <c r="AP279" t="s">
        <v>202</v>
      </c>
      <c r="AQ279">
        <f t="shared" si="78"/>
        <v>3336180</v>
      </c>
      <c r="AU279">
        <v>44.63</v>
      </c>
      <c r="AV279">
        <v>1</v>
      </c>
      <c r="AW279">
        <v>43.63</v>
      </c>
    </row>
    <row r="280" spans="1:49" hidden="1" outlineLevel="1">
      <c r="A280" t="s">
        <v>1627</v>
      </c>
      <c r="B280" s="9" t="s">
        <v>1487</v>
      </c>
      <c r="C280" s="1">
        <f t="shared" si="72"/>
        <v>1437</v>
      </c>
      <c r="D280" s="7">
        <f>IF(N280&gt;0, RANK(N280,(N280:P280,Q280:AE280)),0)</f>
        <v>1</v>
      </c>
      <c r="E280" s="7">
        <f>IF(O280&gt;0,RANK(O280,(N280:P280,Q280:AE280)),0)</f>
        <v>2</v>
      </c>
      <c r="F280" s="7">
        <f t="shared" si="73"/>
        <v>5</v>
      </c>
      <c r="G280" s="1">
        <f t="shared" si="69"/>
        <v>108</v>
      </c>
      <c r="H280" s="2">
        <f t="shared" si="70"/>
        <v>7.5156576200417533E-2</v>
      </c>
      <c r="I280" s="8"/>
      <c r="J280" s="2">
        <f t="shared" si="74"/>
        <v>0.51078636047320802</v>
      </c>
      <c r="K280" s="2">
        <f t="shared" si="75"/>
        <v>0.43562978427279053</v>
      </c>
      <c r="L280" s="2">
        <f t="shared" si="76"/>
        <v>6.9589422407794017E-3</v>
      </c>
      <c r="M280" s="2">
        <f t="shared" si="77"/>
        <v>4.6624913013222045E-2</v>
      </c>
      <c r="N280" s="9">
        <v>734</v>
      </c>
      <c r="O280" s="9">
        <v>626</v>
      </c>
      <c r="P280" s="9">
        <v>10</v>
      </c>
      <c r="Q280" s="57">
        <v>42</v>
      </c>
      <c r="U280" s="9">
        <v>2</v>
      </c>
      <c r="V280" s="57"/>
      <c r="W280" s="57"/>
      <c r="X280" s="57"/>
      <c r="Z280" s="57"/>
      <c r="AA280" s="57">
        <v>23</v>
      </c>
      <c r="AB280" s="57"/>
      <c r="AC280" s="57"/>
      <c r="AG280" t="str">
        <f t="shared" si="79"/>
        <v>Hinsdale</v>
      </c>
      <c r="AH280" t="s">
        <v>499</v>
      </c>
      <c r="AI280">
        <v>2</v>
      </c>
      <c r="AK280" s="97">
        <v>33</v>
      </c>
      <c r="AL280" s="99">
        <v>5</v>
      </c>
      <c r="AM280" s="99">
        <v>35</v>
      </c>
      <c r="AN280" s="103">
        <v>36660</v>
      </c>
      <c r="AO280" s="103">
        <f t="shared" si="71"/>
        <v>33005</v>
      </c>
      <c r="AP280" t="s">
        <v>202</v>
      </c>
      <c r="AQ280">
        <f t="shared" si="78"/>
        <v>3336660</v>
      </c>
      <c r="AU280">
        <v>22.78</v>
      </c>
      <c r="AV280">
        <v>2.1</v>
      </c>
      <c r="AW280">
        <v>20.68</v>
      </c>
    </row>
    <row r="281" spans="1:49" hidden="1" outlineLevel="1">
      <c r="A281" t="s">
        <v>450</v>
      </c>
      <c r="B281" s="9" t="s">
        <v>1487</v>
      </c>
      <c r="C281" s="1">
        <f t="shared" si="72"/>
        <v>866</v>
      </c>
      <c r="D281" s="7">
        <f>IF(N281&gt;0, RANK(N281,(N281:P281,Q281:AE281)),0)</f>
        <v>2</v>
      </c>
      <c r="E281" s="7">
        <f>IF(O281&gt;0,RANK(O281,(N281:P281,Q281:AE281)),0)</f>
        <v>1</v>
      </c>
      <c r="F281" s="7">
        <f t="shared" si="73"/>
        <v>4</v>
      </c>
      <c r="G281" s="1">
        <f t="shared" ref="G281:G344" si="80">IF(C281&gt;0,MAX(N281:P281)-LARGE(N281:P281,2),0)</f>
        <v>34</v>
      </c>
      <c r="H281" s="2">
        <f t="shared" ref="H281:H344" si="81">IF(C281&gt;0,G281/C281,0)</f>
        <v>3.9260969976905313E-2</v>
      </c>
      <c r="I281" s="8"/>
      <c r="J281" s="2">
        <f t="shared" si="74"/>
        <v>0.43879907621247111</v>
      </c>
      <c r="K281" s="2">
        <f t="shared" si="75"/>
        <v>0.47806004618937642</v>
      </c>
      <c r="L281" s="2">
        <f t="shared" si="76"/>
        <v>2.771362586605081E-2</v>
      </c>
      <c r="M281" s="2">
        <f t="shared" si="77"/>
        <v>5.5427251732101612E-2</v>
      </c>
      <c r="N281" s="9">
        <v>380</v>
      </c>
      <c r="O281" s="9">
        <v>414</v>
      </c>
      <c r="P281" s="9">
        <v>24</v>
      </c>
      <c r="Q281" s="57">
        <v>36</v>
      </c>
      <c r="U281" s="9">
        <v>7</v>
      </c>
      <c r="V281" s="57"/>
      <c r="W281" s="57"/>
      <c r="X281" s="57"/>
      <c r="Z281" s="57"/>
      <c r="AA281" s="57">
        <v>5</v>
      </c>
      <c r="AB281" s="57"/>
      <c r="AC281" s="57"/>
      <c r="AG281" t="str">
        <f t="shared" si="79"/>
        <v>Holderness</v>
      </c>
      <c r="AH281" t="s">
        <v>1957</v>
      </c>
      <c r="AI281">
        <v>2</v>
      </c>
      <c r="AK281" s="97">
        <v>33</v>
      </c>
      <c r="AL281" s="99">
        <v>9</v>
      </c>
      <c r="AM281" s="99">
        <v>100</v>
      </c>
      <c r="AN281" s="103">
        <v>36900</v>
      </c>
      <c r="AO281" s="103">
        <f t="shared" si="71"/>
        <v>33009</v>
      </c>
      <c r="AP281" t="s">
        <v>202</v>
      </c>
      <c r="AQ281">
        <f t="shared" si="78"/>
        <v>3336900</v>
      </c>
      <c r="AU281">
        <v>35.630000000000003</v>
      </c>
      <c r="AV281">
        <v>5.25</v>
      </c>
      <c r="AW281">
        <v>30.38</v>
      </c>
    </row>
    <row r="282" spans="1:49" hidden="1" outlineLevel="1">
      <c r="A282" t="s">
        <v>1110</v>
      </c>
      <c r="B282" s="9" t="s">
        <v>1487</v>
      </c>
      <c r="C282" s="1">
        <f t="shared" si="72"/>
        <v>3562</v>
      </c>
      <c r="D282" s="7">
        <f>IF(N282&gt;0, RANK(N282,(N282:P282,Q282:AE282)),0)</f>
        <v>2</v>
      </c>
      <c r="E282" s="7">
        <f>IF(O282&gt;0,RANK(O282,(N282:P282,Q282:AE282)),0)</f>
        <v>1</v>
      </c>
      <c r="F282" s="7">
        <f t="shared" si="73"/>
        <v>4</v>
      </c>
      <c r="G282" s="1">
        <f t="shared" si="80"/>
        <v>235</v>
      </c>
      <c r="H282" s="2">
        <f t="shared" si="81"/>
        <v>6.5974171813587876E-2</v>
      </c>
      <c r="I282" s="8"/>
      <c r="J282" s="2">
        <f t="shared" si="74"/>
        <v>0.44357102751263333</v>
      </c>
      <c r="K282" s="2">
        <f t="shared" si="75"/>
        <v>0.50954519932622122</v>
      </c>
      <c r="L282" s="2">
        <f t="shared" si="76"/>
        <v>9.2644581695676582E-3</v>
      </c>
      <c r="M282" s="2">
        <f t="shared" si="77"/>
        <v>3.7619314991577793E-2</v>
      </c>
      <c r="N282" s="9">
        <v>1580</v>
      </c>
      <c r="O282" s="9">
        <v>1815</v>
      </c>
      <c r="P282" s="9">
        <v>33</v>
      </c>
      <c r="Q282" s="57">
        <v>106</v>
      </c>
      <c r="U282" s="9">
        <v>5</v>
      </c>
      <c r="V282" s="57"/>
      <c r="W282" s="57"/>
      <c r="X282" s="57"/>
      <c r="Z282" s="57"/>
      <c r="AA282" s="57">
        <v>23</v>
      </c>
      <c r="AB282" s="57"/>
      <c r="AC282" s="57"/>
      <c r="AG282" t="str">
        <f t="shared" si="79"/>
        <v>Hollis</v>
      </c>
      <c r="AH282" t="s">
        <v>269</v>
      </c>
      <c r="AI282">
        <v>2</v>
      </c>
      <c r="AK282" s="97">
        <v>33</v>
      </c>
      <c r="AL282" s="99">
        <v>11</v>
      </c>
      <c r="AM282" s="99">
        <v>65</v>
      </c>
      <c r="AN282" s="103">
        <v>37140</v>
      </c>
      <c r="AO282" s="103">
        <f t="shared" si="71"/>
        <v>33011</v>
      </c>
      <c r="AP282" t="s">
        <v>202</v>
      </c>
      <c r="AQ282">
        <f t="shared" si="78"/>
        <v>3337140</v>
      </c>
      <c r="AU282">
        <v>32.31</v>
      </c>
      <c r="AV282">
        <v>0.56999999999999995</v>
      </c>
      <c r="AW282">
        <v>31.75</v>
      </c>
    </row>
    <row r="283" spans="1:49" hidden="1" outlineLevel="1">
      <c r="A283" t="s">
        <v>1111</v>
      </c>
      <c r="B283" s="9" t="s">
        <v>1487</v>
      </c>
      <c r="C283" s="1">
        <f t="shared" si="72"/>
        <v>4641</v>
      </c>
      <c r="D283" s="7">
        <f>IF(N283&gt;0, RANK(N283,(N283:P283,Q283:AE283)),0)</f>
        <v>2</v>
      </c>
      <c r="E283" s="7">
        <f>IF(O283&gt;0,RANK(O283,(N283:P283,Q283:AE283)),0)</f>
        <v>1</v>
      </c>
      <c r="F283" s="7">
        <f t="shared" si="73"/>
        <v>4</v>
      </c>
      <c r="G283" s="1">
        <f t="shared" si="80"/>
        <v>717</v>
      </c>
      <c r="H283" s="2">
        <f t="shared" si="81"/>
        <v>0.15449256625727215</v>
      </c>
      <c r="I283" s="8"/>
      <c r="J283" s="2">
        <f t="shared" si="74"/>
        <v>0.38547726783020902</v>
      </c>
      <c r="K283" s="2">
        <f t="shared" si="75"/>
        <v>0.53996983408748112</v>
      </c>
      <c r="L283" s="2">
        <f t="shared" si="76"/>
        <v>2.7795733678086618E-2</v>
      </c>
      <c r="M283" s="2">
        <f t="shared" si="77"/>
        <v>4.6757164404223298E-2</v>
      </c>
      <c r="N283" s="9">
        <v>1789</v>
      </c>
      <c r="O283" s="9">
        <v>2506</v>
      </c>
      <c r="P283" s="9">
        <v>129</v>
      </c>
      <c r="Q283" s="57">
        <v>148</v>
      </c>
      <c r="U283" s="9">
        <v>6</v>
      </c>
      <c r="V283" s="57"/>
      <c r="W283" s="57"/>
      <c r="X283" s="57"/>
      <c r="Z283" s="57"/>
      <c r="AA283" s="57">
        <v>63</v>
      </c>
      <c r="AB283" s="57"/>
      <c r="AC283" s="57"/>
      <c r="AG283" t="str">
        <f t="shared" si="79"/>
        <v>Hooksett</v>
      </c>
      <c r="AH283" t="s">
        <v>1605</v>
      </c>
      <c r="AI283">
        <v>1</v>
      </c>
      <c r="AK283" s="97">
        <v>33</v>
      </c>
      <c r="AL283" s="99">
        <v>13</v>
      </c>
      <c r="AM283" s="99">
        <v>75</v>
      </c>
      <c r="AN283" s="103">
        <v>37300</v>
      </c>
      <c r="AO283" s="103">
        <f t="shared" si="71"/>
        <v>33013</v>
      </c>
      <c r="AP283" t="s">
        <v>202</v>
      </c>
      <c r="AQ283">
        <f t="shared" si="78"/>
        <v>3337300</v>
      </c>
      <c r="AU283">
        <v>37.28</v>
      </c>
      <c r="AV283">
        <v>1.05</v>
      </c>
      <c r="AW283">
        <v>36.22</v>
      </c>
    </row>
    <row r="284" spans="1:49" hidden="1" outlineLevel="1">
      <c r="A284" s="9" t="s">
        <v>320</v>
      </c>
      <c r="B284" s="9" t="s">
        <v>1487</v>
      </c>
      <c r="C284" s="1">
        <f t="shared" si="72"/>
        <v>2929</v>
      </c>
      <c r="D284" s="7">
        <f>IF(N284&gt;0, RANK(N284,(N284:P284,Q284:AE284)),0)</f>
        <v>1</v>
      </c>
      <c r="E284" s="7">
        <f>IF(O284&gt;0,RANK(O284,(N284:P284,Q284:AE284)),0)</f>
        <v>2</v>
      </c>
      <c r="F284" s="7">
        <f t="shared" si="73"/>
        <v>4</v>
      </c>
      <c r="G284" s="1">
        <f t="shared" si="80"/>
        <v>560</v>
      </c>
      <c r="H284" s="2">
        <f t="shared" si="81"/>
        <v>0.1911915329463981</v>
      </c>
      <c r="I284" s="8"/>
      <c r="J284" s="2">
        <f t="shared" si="74"/>
        <v>0.57459883919426424</v>
      </c>
      <c r="K284" s="2">
        <f t="shared" si="75"/>
        <v>0.38340730624786618</v>
      </c>
      <c r="L284" s="2">
        <f t="shared" si="76"/>
        <v>9.5595766473199045E-3</v>
      </c>
      <c r="M284" s="2">
        <f t="shared" si="77"/>
        <v>3.2434277910549675E-2</v>
      </c>
      <c r="N284" s="9">
        <v>1683</v>
      </c>
      <c r="O284" s="9">
        <v>1123</v>
      </c>
      <c r="P284" s="9">
        <v>28</v>
      </c>
      <c r="Q284" s="57">
        <v>65</v>
      </c>
      <c r="U284" s="9">
        <v>4</v>
      </c>
      <c r="V284" s="57"/>
      <c r="W284" s="57"/>
      <c r="X284" s="57"/>
      <c r="Z284" s="57"/>
      <c r="AA284" s="57">
        <v>26</v>
      </c>
      <c r="AB284" s="57"/>
      <c r="AC284" s="57"/>
      <c r="AG284" t="str">
        <f t="shared" si="79"/>
        <v>Hopkinton</v>
      </c>
      <c r="AH284" t="s">
        <v>1605</v>
      </c>
      <c r="AI284">
        <v>2</v>
      </c>
      <c r="AK284" s="97">
        <v>33</v>
      </c>
      <c r="AL284" s="99">
        <v>13</v>
      </c>
      <c r="AM284" s="99">
        <v>80</v>
      </c>
      <c r="AN284" s="103">
        <v>37540</v>
      </c>
      <c r="AO284" s="103">
        <f t="shared" ref="AO284:AO347" si="82">AK284*1000+AL284</f>
        <v>33013</v>
      </c>
      <c r="AP284" t="s">
        <v>202</v>
      </c>
      <c r="AQ284">
        <f t="shared" si="78"/>
        <v>3337540</v>
      </c>
      <c r="AU284">
        <v>45.09</v>
      </c>
      <c r="AV284">
        <v>1.8</v>
      </c>
      <c r="AW284">
        <v>43.29</v>
      </c>
    </row>
    <row r="285" spans="1:49" hidden="1" outlineLevel="1">
      <c r="A285" t="s">
        <v>72</v>
      </c>
      <c r="B285" s="9" t="s">
        <v>1487</v>
      </c>
      <c r="C285" s="1">
        <f t="shared" si="72"/>
        <v>8958</v>
      </c>
      <c r="D285" s="7">
        <f>IF(N285&gt;0, RANK(N285,(N285:P285,Q285:AE285)),0)</f>
        <v>2</v>
      </c>
      <c r="E285" s="7">
        <f>IF(O285&gt;0,RANK(O285,(N285:P285,Q285:AE285)),0)</f>
        <v>1</v>
      </c>
      <c r="F285" s="7">
        <f t="shared" si="73"/>
        <v>4</v>
      </c>
      <c r="G285" s="1">
        <f t="shared" si="80"/>
        <v>1036</v>
      </c>
      <c r="H285" s="2">
        <f t="shared" si="81"/>
        <v>0.11565081491404332</v>
      </c>
      <c r="I285" s="8"/>
      <c r="J285" s="2">
        <f t="shared" si="74"/>
        <v>0.4045545880776959</v>
      </c>
      <c r="K285" s="2">
        <f t="shared" si="75"/>
        <v>0.52020540299173923</v>
      </c>
      <c r="L285" s="2">
        <f t="shared" si="76"/>
        <v>1.719133735208752E-2</v>
      </c>
      <c r="M285" s="2">
        <f t="shared" si="77"/>
        <v>5.8048671578477297E-2</v>
      </c>
      <c r="N285" s="9">
        <v>3624</v>
      </c>
      <c r="O285" s="9">
        <v>4660</v>
      </c>
      <c r="P285" s="9">
        <v>154</v>
      </c>
      <c r="Q285" s="57">
        <v>411</v>
      </c>
      <c r="U285" s="9">
        <v>41</v>
      </c>
      <c r="V285" s="57"/>
      <c r="W285" s="57"/>
      <c r="X285" s="57"/>
      <c r="Z285" s="57"/>
      <c r="AA285" s="57">
        <v>68</v>
      </c>
      <c r="AB285" s="57"/>
      <c r="AC285" s="57"/>
      <c r="AG285" t="str">
        <f t="shared" si="79"/>
        <v>Hudson</v>
      </c>
      <c r="AH285" t="s">
        <v>269</v>
      </c>
      <c r="AI285">
        <v>2</v>
      </c>
      <c r="AK285" s="97">
        <v>33</v>
      </c>
      <c r="AL285" s="99">
        <v>11</v>
      </c>
      <c r="AM285" s="99">
        <v>70</v>
      </c>
      <c r="AN285" s="103">
        <v>37940</v>
      </c>
      <c r="AO285" s="103">
        <f t="shared" si="82"/>
        <v>33011</v>
      </c>
      <c r="AP285" t="s">
        <v>202</v>
      </c>
      <c r="AQ285">
        <f t="shared" si="78"/>
        <v>3337940</v>
      </c>
      <c r="AU285">
        <v>29.09</v>
      </c>
      <c r="AV285">
        <v>0.82</v>
      </c>
      <c r="AW285">
        <v>28.27</v>
      </c>
    </row>
    <row r="286" spans="1:49" hidden="1" outlineLevel="1">
      <c r="A286" t="s">
        <v>1151</v>
      </c>
      <c r="B286" s="9" t="s">
        <v>1487</v>
      </c>
      <c r="C286" s="1">
        <f t="shared" si="72"/>
        <v>532</v>
      </c>
      <c r="D286" s="7">
        <f>IF(N286&gt;0, RANK(N286,(N286:P286,Q286:AE286)),0)</f>
        <v>2</v>
      </c>
      <c r="E286" s="7">
        <f>IF(O286&gt;0,RANK(O286,(N286:P286,Q286:AE286)),0)</f>
        <v>1</v>
      </c>
      <c r="F286" s="7">
        <f t="shared" si="73"/>
        <v>4</v>
      </c>
      <c r="G286" s="1">
        <f t="shared" si="80"/>
        <v>53</v>
      </c>
      <c r="H286" s="2">
        <f t="shared" si="81"/>
        <v>9.9624060150375934E-2</v>
      </c>
      <c r="I286" s="8"/>
      <c r="J286" s="2">
        <f t="shared" si="74"/>
        <v>0.42105263157894735</v>
      </c>
      <c r="K286" s="2">
        <f t="shared" si="75"/>
        <v>0.52067669172932329</v>
      </c>
      <c r="L286" s="2">
        <f t="shared" si="76"/>
        <v>1.5037593984962405E-2</v>
      </c>
      <c r="M286" s="2">
        <f t="shared" si="77"/>
        <v>4.3233082706766957E-2</v>
      </c>
      <c r="N286" s="9">
        <v>224</v>
      </c>
      <c r="O286" s="9">
        <v>277</v>
      </c>
      <c r="P286" s="9">
        <v>8</v>
      </c>
      <c r="Q286" s="57">
        <v>20</v>
      </c>
      <c r="U286" s="9">
        <v>1</v>
      </c>
      <c r="V286" s="57"/>
      <c r="W286" s="57"/>
      <c r="X286" s="57"/>
      <c r="Z286" s="57"/>
      <c r="AA286" s="57">
        <v>2</v>
      </c>
      <c r="AB286" s="57"/>
      <c r="AC286" s="57"/>
      <c r="AG286" t="str">
        <f t="shared" si="79"/>
        <v>Jackson</v>
      </c>
      <c r="AH286" t="s">
        <v>1575</v>
      </c>
      <c r="AI286">
        <v>1</v>
      </c>
      <c r="AK286" s="97">
        <v>33</v>
      </c>
      <c r="AL286" s="99">
        <v>3</v>
      </c>
      <c r="AM286" s="99">
        <v>55</v>
      </c>
      <c r="AN286" s="103">
        <v>38260</v>
      </c>
      <c r="AO286" s="103">
        <f t="shared" si="82"/>
        <v>33003</v>
      </c>
      <c r="AP286" t="s">
        <v>202</v>
      </c>
      <c r="AQ286">
        <f t="shared" si="78"/>
        <v>3338260</v>
      </c>
      <c r="AU286">
        <v>66.94</v>
      </c>
      <c r="AV286">
        <v>0.01</v>
      </c>
      <c r="AW286">
        <v>66.930000000000007</v>
      </c>
    </row>
    <row r="287" spans="1:49" hidden="1" outlineLevel="1">
      <c r="A287" t="s">
        <v>1112</v>
      </c>
      <c r="B287" s="9" t="s">
        <v>1487</v>
      </c>
      <c r="C287" s="1">
        <f t="shared" si="72"/>
        <v>2301</v>
      </c>
      <c r="D287" s="7">
        <f>IF(N287&gt;0, RANK(N287,(N287:P287,Q287:AE287)),0)</f>
        <v>1</v>
      </c>
      <c r="E287" s="7">
        <f>IF(O287&gt;0,RANK(O287,(N287:P287,Q287:AE287)),0)</f>
        <v>2</v>
      </c>
      <c r="F287" s="7">
        <f t="shared" si="73"/>
        <v>4</v>
      </c>
      <c r="G287" s="1">
        <f t="shared" si="80"/>
        <v>118</v>
      </c>
      <c r="H287" s="2">
        <f t="shared" si="81"/>
        <v>5.128205128205128E-2</v>
      </c>
      <c r="I287" s="8"/>
      <c r="J287" s="2">
        <f t="shared" si="74"/>
        <v>0.49326379834854411</v>
      </c>
      <c r="K287" s="2">
        <f t="shared" si="75"/>
        <v>0.44198174706649285</v>
      </c>
      <c r="L287" s="2">
        <f t="shared" si="76"/>
        <v>1.6079965232507605E-2</v>
      </c>
      <c r="M287" s="2">
        <f t="shared" si="77"/>
        <v>4.8674489352455379E-2</v>
      </c>
      <c r="N287" s="9">
        <v>1135</v>
      </c>
      <c r="O287" s="9">
        <v>1017</v>
      </c>
      <c r="P287" s="9">
        <v>37</v>
      </c>
      <c r="Q287" s="57">
        <v>80</v>
      </c>
      <c r="U287" s="9">
        <v>4</v>
      </c>
      <c r="V287" s="57"/>
      <c r="W287" s="57"/>
      <c r="X287" s="57"/>
      <c r="Z287" s="57"/>
      <c r="AA287" s="57">
        <v>28</v>
      </c>
      <c r="AB287" s="57"/>
      <c r="AC287" s="57"/>
      <c r="AG287" t="str">
        <f t="shared" si="79"/>
        <v>Jaffrey</v>
      </c>
      <c r="AH287" t="s">
        <v>499</v>
      </c>
      <c r="AI287">
        <v>2</v>
      </c>
      <c r="AK287" s="97">
        <v>33</v>
      </c>
      <c r="AL287" s="99">
        <v>5</v>
      </c>
      <c r="AM287" s="99">
        <v>40</v>
      </c>
      <c r="AN287" s="103">
        <v>38500</v>
      </c>
      <c r="AO287" s="103">
        <f t="shared" si="82"/>
        <v>33005</v>
      </c>
      <c r="AP287" t="s">
        <v>202</v>
      </c>
      <c r="AQ287">
        <f t="shared" si="78"/>
        <v>3338500</v>
      </c>
      <c r="AU287">
        <v>40.03</v>
      </c>
      <c r="AV287">
        <v>1.73</v>
      </c>
      <c r="AW287">
        <v>38.299999999999997</v>
      </c>
    </row>
    <row r="288" spans="1:49" hidden="1" outlineLevel="1">
      <c r="A288" s="9" t="s">
        <v>1042</v>
      </c>
      <c r="B288" s="9" t="s">
        <v>1487</v>
      </c>
      <c r="C288" s="1">
        <f t="shared" si="72"/>
        <v>478</v>
      </c>
      <c r="D288" s="7">
        <f>IF(N288&gt;0, RANK(N288,(N288:P288,Q288:AE288)),0)</f>
        <v>2</v>
      </c>
      <c r="E288" s="7">
        <f>IF(O288&gt;0,RANK(O288,(N288:P288,Q288:AE288)),0)</f>
        <v>1</v>
      </c>
      <c r="F288" s="7">
        <f t="shared" si="73"/>
        <v>3</v>
      </c>
      <c r="G288" s="1">
        <f t="shared" si="80"/>
        <v>110</v>
      </c>
      <c r="H288" s="2">
        <f t="shared" si="81"/>
        <v>0.23012552301255229</v>
      </c>
      <c r="I288" s="8"/>
      <c r="J288" s="2">
        <f t="shared" si="74"/>
        <v>0.27824267782426776</v>
      </c>
      <c r="K288" s="2">
        <f t="shared" si="75"/>
        <v>0.50836820083682011</v>
      </c>
      <c r="L288" s="2">
        <f t="shared" si="76"/>
        <v>0.18828451882845187</v>
      </c>
      <c r="M288" s="2">
        <f t="shared" si="77"/>
        <v>2.5104602510460317E-2</v>
      </c>
      <c r="N288" s="9">
        <v>133</v>
      </c>
      <c r="O288" s="9">
        <v>243</v>
      </c>
      <c r="P288" s="9">
        <v>90</v>
      </c>
      <c r="Q288" s="57">
        <v>9</v>
      </c>
      <c r="U288" s="9">
        <v>0</v>
      </c>
      <c r="V288" s="57"/>
      <c r="W288" s="57"/>
      <c r="X288" s="57"/>
      <c r="Z288" s="57"/>
      <c r="AA288" s="57">
        <v>3</v>
      </c>
      <c r="AB288" s="57"/>
      <c r="AC288" s="57"/>
      <c r="AG288" t="str">
        <f t="shared" si="79"/>
        <v>Jefferson</v>
      </c>
      <c r="AH288" t="s">
        <v>1672</v>
      </c>
      <c r="AI288">
        <v>2</v>
      </c>
      <c r="AK288" s="97">
        <v>33</v>
      </c>
      <c r="AL288" s="99">
        <v>7</v>
      </c>
      <c r="AM288" s="99">
        <v>110</v>
      </c>
      <c r="AN288" s="103">
        <v>38820</v>
      </c>
      <c r="AO288" s="103">
        <f t="shared" si="82"/>
        <v>33007</v>
      </c>
      <c r="AP288" t="s">
        <v>202</v>
      </c>
      <c r="AQ288">
        <f t="shared" si="78"/>
        <v>3338820</v>
      </c>
      <c r="AU288">
        <v>50.38</v>
      </c>
      <c r="AV288">
        <v>0.23</v>
      </c>
      <c r="AW288">
        <v>50.16</v>
      </c>
    </row>
    <row r="289" spans="1:49" hidden="1" outlineLevel="1">
      <c r="A289" t="s">
        <v>1380</v>
      </c>
      <c r="B289" s="9" t="s">
        <v>1487</v>
      </c>
      <c r="C289" s="1">
        <f t="shared" si="72"/>
        <v>9792</v>
      </c>
      <c r="D289" s="7">
        <f>IF(N289&gt;0, RANK(N289,(N289:P289,Q289:AE289)),0)</f>
        <v>1</v>
      </c>
      <c r="E289" s="7">
        <f>IF(O289&gt;0,RANK(O289,(N289:P289,Q289:AE289)),0)</f>
        <v>2</v>
      </c>
      <c r="F289" s="7">
        <f t="shared" si="73"/>
        <v>5</v>
      </c>
      <c r="G289" s="1">
        <f t="shared" si="80"/>
        <v>2741</v>
      </c>
      <c r="H289" s="2">
        <f t="shared" si="81"/>
        <v>0.27992238562091504</v>
      </c>
      <c r="I289" s="8"/>
      <c r="J289" s="2">
        <f t="shared" si="74"/>
        <v>0.61662581699346408</v>
      </c>
      <c r="K289" s="2">
        <f t="shared" si="75"/>
        <v>0.33670343137254904</v>
      </c>
      <c r="L289" s="2">
        <f t="shared" si="76"/>
        <v>6.0253267973856212E-3</v>
      </c>
      <c r="M289" s="2">
        <f t="shared" si="77"/>
        <v>4.0645424836601253E-2</v>
      </c>
      <c r="N289" s="9">
        <v>6038</v>
      </c>
      <c r="O289" s="9">
        <v>3297</v>
      </c>
      <c r="P289" s="9">
        <v>59</v>
      </c>
      <c r="Q289" s="57">
        <v>310</v>
      </c>
      <c r="U289" s="9">
        <v>17</v>
      </c>
      <c r="V289" s="57"/>
      <c r="W289" s="57"/>
      <c r="X289" s="57"/>
      <c r="Z289" s="57"/>
      <c r="AA289" s="57">
        <v>71</v>
      </c>
      <c r="AB289" s="57"/>
      <c r="AC289" s="57"/>
      <c r="AG289" t="str">
        <f t="shared" si="79"/>
        <v>Keene</v>
      </c>
      <c r="AH289" t="s">
        <v>499</v>
      </c>
      <c r="AI289">
        <v>2</v>
      </c>
      <c r="AK289" s="97">
        <v>33</v>
      </c>
      <c r="AL289" s="99">
        <v>5</v>
      </c>
      <c r="AM289" s="99">
        <v>45</v>
      </c>
      <c r="AN289" s="103">
        <v>39300</v>
      </c>
      <c r="AO289" s="103">
        <f t="shared" si="82"/>
        <v>33005</v>
      </c>
      <c r="AP289" t="s">
        <v>1721</v>
      </c>
      <c r="AQ289">
        <f t="shared" si="78"/>
        <v>3339300</v>
      </c>
      <c r="AU289">
        <v>37.56</v>
      </c>
      <c r="AV289">
        <v>0.25</v>
      </c>
      <c r="AW289">
        <v>37.31</v>
      </c>
    </row>
    <row r="290" spans="1:49" hidden="1" outlineLevel="1">
      <c r="A290" t="s">
        <v>1617</v>
      </c>
      <c r="B290" s="9" t="s">
        <v>1487</v>
      </c>
      <c r="C290" s="1">
        <f t="shared" si="72"/>
        <v>919</v>
      </c>
      <c r="D290" s="7">
        <f>IF(N290&gt;0, RANK(N290,(N290:P290,Q290:AE290)),0)</f>
        <v>1</v>
      </c>
      <c r="E290" s="7">
        <f>IF(O290&gt;0,RANK(O290,(N290:P290,Q290:AE290)),0)</f>
        <v>2</v>
      </c>
      <c r="F290" s="7">
        <f t="shared" si="73"/>
        <v>4</v>
      </c>
      <c r="G290" s="1">
        <f t="shared" si="80"/>
        <v>52</v>
      </c>
      <c r="H290" s="2">
        <f t="shared" si="81"/>
        <v>5.6583242655059846E-2</v>
      </c>
      <c r="I290" s="8"/>
      <c r="J290" s="2">
        <f t="shared" si="74"/>
        <v>0.48748639825897716</v>
      </c>
      <c r="K290" s="2">
        <f t="shared" si="75"/>
        <v>0.43090315560391729</v>
      </c>
      <c r="L290" s="2">
        <f t="shared" si="76"/>
        <v>1.4145810663764961E-2</v>
      </c>
      <c r="M290" s="2">
        <f t="shared" si="77"/>
        <v>6.7464635473340528E-2</v>
      </c>
      <c r="N290" s="9">
        <v>448</v>
      </c>
      <c r="O290" s="9">
        <v>396</v>
      </c>
      <c r="P290" s="9">
        <v>13</v>
      </c>
      <c r="Q290" s="57">
        <v>48</v>
      </c>
      <c r="U290" s="9">
        <v>1</v>
      </c>
      <c r="V290" s="57"/>
      <c r="W290" s="57"/>
      <c r="X290" s="57"/>
      <c r="Z290" s="57"/>
      <c r="AA290" s="57">
        <v>13</v>
      </c>
      <c r="AB290" s="57"/>
      <c r="AC290" s="57"/>
      <c r="AG290" t="str">
        <f t="shared" si="79"/>
        <v>Kensington</v>
      </c>
      <c r="AH290" t="s">
        <v>1083</v>
      </c>
      <c r="AI290">
        <v>1</v>
      </c>
      <c r="AK290" s="97">
        <v>33</v>
      </c>
      <c r="AL290" s="99">
        <v>15</v>
      </c>
      <c r="AM290" s="99">
        <v>85</v>
      </c>
      <c r="AN290" s="103">
        <v>39780</v>
      </c>
      <c r="AO290" s="103">
        <f t="shared" si="82"/>
        <v>33015</v>
      </c>
      <c r="AP290" t="s">
        <v>202</v>
      </c>
      <c r="AQ290">
        <f t="shared" si="78"/>
        <v>3339780</v>
      </c>
      <c r="AU290">
        <v>11.96</v>
      </c>
      <c r="AV290">
        <v>0.01</v>
      </c>
      <c r="AW290">
        <v>11.95</v>
      </c>
    </row>
    <row r="291" spans="1:49" hidden="1" outlineLevel="1">
      <c r="A291" t="s">
        <v>576</v>
      </c>
      <c r="B291" s="9" t="s">
        <v>1487</v>
      </c>
      <c r="C291" s="1">
        <f t="shared" si="72"/>
        <v>2667</v>
      </c>
      <c r="D291" s="7">
        <f>IF(N291&gt;0, RANK(N291,(N291:P291,Q291:AE291)),0)</f>
        <v>2</v>
      </c>
      <c r="E291" s="7">
        <f>IF(O291&gt;0,RANK(O291,(N291:P291,Q291:AE291)),0)</f>
        <v>1</v>
      </c>
      <c r="F291" s="7">
        <f t="shared" si="73"/>
        <v>4</v>
      </c>
      <c r="G291" s="1">
        <f t="shared" si="80"/>
        <v>349</v>
      </c>
      <c r="H291" s="2">
        <f t="shared" si="81"/>
        <v>0.13085864266966629</v>
      </c>
      <c r="I291" s="8"/>
      <c r="J291" s="2">
        <f t="shared" si="74"/>
        <v>0.39070116235470564</v>
      </c>
      <c r="K291" s="2">
        <f t="shared" si="75"/>
        <v>0.52155980502437194</v>
      </c>
      <c r="L291" s="2">
        <f t="shared" si="76"/>
        <v>1.987251593550806E-2</v>
      </c>
      <c r="M291" s="2">
        <f t="shared" si="77"/>
        <v>6.7866516685414352E-2</v>
      </c>
      <c r="N291" s="9">
        <v>1042</v>
      </c>
      <c r="O291" s="9">
        <v>1391</v>
      </c>
      <c r="P291" s="9">
        <v>53</v>
      </c>
      <c r="Q291" s="57">
        <v>149</v>
      </c>
      <c r="U291" s="9">
        <v>4</v>
      </c>
      <c r="V291" s="57"/>
      <c r="W291" s="57"/>
      <c r="X291" s="57"/>
      <c r="Z291" s="57"/>
      <c r="AA291" s="57">
        <v>28</v>
      </c>
      <c r="AB291" s="57"/>
      <c r="AC291" s="57"/>
      <c r="AG291" t="str">
        <f t="shared" si="79"/>
        <v>Kingston</v>
      </c>
      <c r="AH291" t="s">
        <v>1083</v>
      </c>
      <c r="AI291">
        <v>1</v>
      </c>
      <c r="AK291" s="97">
        <v>33</v>
      </c>
      <c r="AL291" s="99">
        <v>15</v>
      </c>
      <c r="AM291" s="99">
        <v>90</v>
      </c>
      <c r="AN291" s="103">
        <v>40100</v>
      </c>
      <c r="AO291" s="103">
        <f t="shared" si="82"/>
        <v>33015</v>
      </c>
      <c r="AP291" t="s">
        <v>202</v>
      </c>
      <c r="AQ291">
        <f t="shared" si="78"/>
        <v>3340100</v>
      </c>
      <c r="AU291">
        <v>20.88</v>
      </c>
      <c r="AV291">
        <v>1.26</v>
      </c>
      <c r="AW291">
        <v>19.62</v>
      </c>
    </row>
    <row r="292" spans="1:49" hidden="1" outlineLevel="1">
      <c r="A292" t="s">
        <v>379</v>
      </c>
      <c r="B292" s="9" t="s">
        <v>1487</v>
      </c>
      <c r="C292" s="1">
        <f t="shared" si="72"/>
        <v>6841</v>
      </c>
      <c r="D292" s="7">
        <f>IF(N292&gt;0, RANK(N292,(N292:P292,Q292:AE292)),0)</f>
        <v>2</v>
      </c>
      <c r="E292" s="7">
        <f>IF(O292&gt;0,RANK(O292,(N292:P292,Q292:AE292)),0)</f>
        <v>1</v>
      </c>
      <c r="F292" s="7">
        <f t="shared" si="73"/>
        <v>4</v>
      </c>
      <c r="G292" s="1">
        <f t="shared" si="80"/>
        <v>326</v>
      </c>
      <c r="H292" s="2">
        <f t="shared" si="81"/>
        <v>4.7653851776056133E-2</v>
      </c>
      <c r="I292" s="8"/>
      <c r="J292" s="2">
        <f t="shared" si="74"/>
        <v>0.44174828241485165</v>
      </c>
      <c r="K292" s="2">
        <f t="shared" si="75"/>
        <v>0.48940213419090778</v>
      </c>
      <c r="L292" s="2">
        <f t="shared" si="76"/>
        <v>2.7335184914486187E-2</v>
      </c>
      <c r="M292" s="2">
        <f t="shared" si="77"/>
        <v>4.151439847975439E-2</v>
      </c>
      <c r="N292" s="9">
        <v>3022</v>
      </c>
      <c r="O292" s="9">
        <v>3348</v>
      </c>
      <c r="P292" s="9">
        <v>187</v>
      </c>
      <c r="Q292" s="57">
        <v>224</v>
      </c>
      <c r="U292" s="9">
        <v>26</v>
      </c>
      <c r="V292" s="57"/>
      <c r="W292" s="57"/>
      <c r="X292" s="57"/>
      <c r="Z292" s="57"/>
      <c r="AA292" s="57">
        <v>34</v>
      </c>
      <c r="AB292" s="57"/>
      <c r="AC292" s="57"/>
      <c r="AG292" t="str">
        <f t="shared" si="79"/>
        <v>Laconia</v>
      </c>
      <c r="AH292" t="s">
        <v>1210</v>
      </c>
      <c r="AI292">
        <v>1</v>
      </c>
      <c r="AK292" s="97">
        <v>33</v>
      </c>
      <c r="AL292" s="99">
        <v>1</v>
      </c>
      <c r="AM292" s="99">
        <v>35</v>
      </c>
      <c r="AN292" s="103">
        <v>40180</v>
      </c>
      <c r="AO292" s="103">
        <f t="shared" si="82"/>
        <v>33001</v>
      </c>
      <c r="AP292" t="s">
        <v>1721</v>
      </c>
      <c r="AQ292">
        <f t="shared" si="78"/>
        <v>3340180</v>
      </c>
      <c r="AU292">
        <v>26.58</v>
      </c>
      <c r="AV292">
        <v>6.3</v>
      </c>
      <c r="AW292">
        <v>20.28</v>
      </c>
    </row>
    <row r="293" spans="1:49" hidden="1" outlineLevel="1">
      <c r="A293" t="s">
        <v>1924</v>
      </c>
      <c r="B293" s="9" t="s">
        <v>1487</v>
      </c>
      <c r="C293" s="1">
        <f t="shared" si="72"/>
        <v>1520</v>
      </c>
      <c r="D293" s="7">
        <f>IF(N293&gt;0, RANK(N293,(N293:P293,Q293:AE293)),0)</f>
        <v>2</v>
      </c>
      <c r="E293" s="7">
        <f>IF(O293&gt;0,RANK(O293,(N293:P293,Q293:AE293)),0)</f>
        <v>1</v>
      </c>
      <c r="F293" s="7">
        <f t="shared" si="73"/>
        <v>3</v>
      </c>
      <c r="G293" s="1">
        <f t="shared" si="80"/>
        <v>336</v>
      </c>
      <c r="H293" s="2">
        <f t="shared" si="81"/>
        <v>0.22105263157894736</v>
      </c>
      <c r="I293" s="8"/>
      <c r="J293" s="2">
        <f t="shared" si="74"/>
        <v>0.3493421052631579</v>
      </c>
      <c r="K293" s="2">
        <f t="shared" si="75"/>
        <v>0.57039473684210529</v>
      </c>
      <c r="L293" s="2">
        <f t="shared" si="76"/>
        <v>5.1973684210526318E-2</v>
      </c>
      <c r="M293" s="2">
        <f t="shared" si="77"/>
        <v>2.8289473684210496E-2</v>
      </c>
      <c r="N293" s="9">
        <v>531</v>
      </c>
      <c r="O293" s="9">
        <v>867</v>
      </c>
      <c r="P293" s="9">
        <v>79</v>
      </c>
      <c r="Q293" s="57">
        <v>33</v>
      </c>
      <c r="U293" s="9">
        <v>3</v>
      </c>
      <c r="V293" s="57"/>
      <c r="W293" s="57"/>
      <c r="X293" s="57"/>
      <c r="Z293" s="57"/>
      <c r="AA293" s="57">
        <v>7</v>
      </c>
      <c r="AB293" s="57"/>
      <c r="AC293" s="57"/>
      <c r="AG293" t="str">
        <f t="shared" si="79"/>
        <v>Lancaster</v>
      </c>
      <c r="AH293" t="s">
        <v>1672</v>
      </c>
      <c r="AI293">
        <v>2</v>
      </c>
      <c r="AK293" s="97">
        <v>33</v>
      </c>
      <c r="AL293" s="99">
        <v>7</v>
      </c>
      <c r="AM293" s="99">
        <v>120</v>
      </c>
      <c r="AN293" s="103">
        <v>40420</v>
      </c>
      <c r="AO293" s="103">
        <f t="shared" si="82"/>
        <v>33007</v>
      </c>
      <c r="AP293" t="s">
        <v>202</v>
      </c>
      <c r="AQ293">
        <f t="shared" si="78"/>
        <v>3340420</v>
      </c>
      <c r="AU293">
        <v>51.27</v>
      </c>
      <c r="AV293">
        <v>1.17</v>
      </c>
      <c r="AW293">
        <v>50.1</v>
      </c>
    </row>
    <row r="294" spans="1:49" hidden="1" outlineLevel="1">
      <c r="A294" t="s">
        <v>639</v>
      </c>
      <c r="B294" s="9" t="s">
        <v>1487</v>
      </c>
      <c r="C294" s="1">
        <f t="shared" si="72"/>
        <v>170</v>
      </c>
      <c r="D294" s="7">
        <f>IF(N294&gt;0, RANK(N294,(N294:P294,Q294:AE294)),0)</f>
        <v>2</v>
      </c>
      <c r="E294" s="7">
        <f>IF(O294&gt;0,RANK(O294,(N294:P294,Q294:AE294)),0)</f>
        <v>1</v>
      </c>
      <c r="F294" s="7">
        <f t="shared" si="73"/>
        <v>6</v>
      </c>
      <c r="G294" s="1">
        <f t="shared" si="80"/>
        <v>17</v>
      </c>
      <c r="H294" s="2">
        <f t="shared" si="81"/>
        <v>0.1</v>
      </c>
      <c r="I294" s="8"/>
      <c r="J294" s="2">
        <f t="shared" si="74"/>
        <v>0.41176470588235292</v>
      </c>
      <c r="K294" s="2">
        <f t="shared" si="75"/>
        <v>0.5117647058823529</v>
      </c>
      <c r="L294" s="2">
        <f t="shared" si="76"/>
        <v>5.8823529411764705E-3</v>
      </c>
      <c r="M294" s="2">
        <f t="shared" si="77"/>
        <v>7.0588235294117702E-2</v>
      </c>
      <c r="N294" s="9">
        <v>70</v>
      </c>
      <c r="O294" s="9">
        <v>87</v>
      </c>
      <c r="P294" s="9">
        <v>1</v>
      </c>
      <c r="Q294" s="57">
        <v>7</v>
      </c>
      <c r="U294" s="9">
        <v>2</v>
      </c>
      <c r="V294" s="57"/>
      <c r="W294" s="57"/>
      <c r="X294" s="57"/>
      <c r="Z294" s="57"/>
      <c r="AA294" s="57">
        <v>3</v>
      </c>
      <c r="AB294" s="57"/>
      <c r="AC294" s="57"/>
      <c r="AG294" t="str">
        <f t="shared" si="79"/>
        <v>Landaff</v>
      </c>
      <c r="AH294" t="s">
        <v>1957</v>
      </c>
      <c r="AI294">
        <v>2</v>
      </c>
      <c r="AK294" s="97">
        <v>33</v>
      </c>
      <c r="AL294" s="99">
        <v>9</v>
      </c>
      <c r="AM294" s="99">
        <v>105</v>
      </c>
      <c r="AN294" s="103">
        <v>40660</v>
      </c>
      <c r="AO294" s="103">
        <f t="shared" si="82"/>
        <v>33009</v>
      </c>
      <c r="AP294" t="s">
        <v>202</v>
      </c>
      <c r="AQ294">
        <f t="shared" si="78"/>
        <v>3340660</v>
      </c>
      <c r="AU294">
        <v>28.45</v>
      </c>
      <c r="AV294">
        <v>7.0000000000000007E-2</v>
      </c>
      <c r="AW294">
        <v>28.39</v>
      </c>
    </row>
    <row r="295" spans="1:49" hidden="1" outlineLevel="1">
      <c r="A295" t="s">
        <v>352</v>
      </c>
      <c r="B295" s="9" t="s">
        <v>1487</v>
      </c>
      <c r="C295" s="1">
        <f t="shared" si="72"/>
        <v>287</v>
      </c>
      <c r="D295" s="7">
        <f>IF(N295&gt;0, RANK(N295,(N295:P295,Q295:AE295)),0)</f>
        <v>2</v>
      </c>
      <c r="E295" s="7">
        <f>IF(O295&gt;0,RANK(O295,(N295:P295,Q295:AE295)),0)</f>
        <v>1</v>
      </c>
      <c r="F295" s="7">
        <f t="shared" si="73"/>
        <v>0</v>
      </c>
      <c r="G295" s="1">
        <f t="shared" si="80"/>
        <v>10</v>
      </c>
      <c r="H295" s="2">
        <f t="shared" si="81"/>
        <v>3.484320557491289E-2</v>
      </c>
      <c r="I295" s="8"/>
      <c r="J295" s="2">
        <f t="shared" si="74"/>
        <v>0.47735191637630664</v>
      </c>
      <c r="K295" s="2">
        <f t="shared" si="75"/>
        <v>0.51219512195121952</v>
      </c>
      <c r="L295" s="2">
        <f t="shared" si="76"/>
        <v>0</v>
      </c>
      <c r="M295" s="2">
        <f t="shared" si="77"/>
        <v>1.0452961672473782E-2</v>
      </c>
      <c r="N295" s="9">
        <v>137</v>
      </c>
      <c r="O295" s="9">
        <v>147</v>
      </c>
      <c r="P295" s="9">
        <v>0</v>
      </c>
      <c r="Q295" s="57">
        <v>2</v>
      </c>
      <c r="U295" s="9">
        <v>0</v>
      </c>
      <c r="V295" s="57"/>
      <c r="W295" s="57"/>
      <c r="X295" s="57"/>
      <c r="Z295" s="57"/>
      <c r="AA295" s="57">
        <v>1</v>
      </c>
      <c r="AB295" s="57"/>
      <c r="AC295" s="57"/>
      <c r="AG295" t="str">
        <f t="shared" si="79"/>
        <v>Langdon</v>
      </c>
      <c r="AH295" t="s">
        <v>1519</v>
      </c>
      <c r="AI295">
        <v>2</v>
      </c>
      <c r="AK295" s="97">
        <v>33</v>
      </c>
      <c r="AL295" s="99">
        <v>19</v>
      </c>
      <c r="AM295" s="99">
        <v>40</v>
      </c>
      <c r="AN295" s="103">
        <v>40900</v>
      </c>
      <c r="AO295" s="103">
        <f t="shared" si="82"/>
        <v>33019</v>
      </c>
      <c r="AP295" t="s">
        <v>202</v>
      </c>
      <c r="AQ295">
        <f t="shared" si="78"/>
        <v>3340900</v>
      </c>
      <c r="AU295">
        <v>16.329999999999998</v>
      </c>
      <c r="AV295">
        <v>0.06</v>
      </c>
      <c r="AW295">
        <v>16.27</v>
      </c>
    </row>
    <row r="296" spans="1:49" hidden="1" outlineLevel="1">
      <c r="A296" t="s">
        <v>1399</v>
      </c>
      <c r="B296" s="9" t="s">
        <v>1487</v>
      </c>
      <c r="C296" s="1">
        <f t="shared" si="72"/>
        <v>5123</v>
      </c>
      <c r="D296" s="7">
        <f>IF(N296&gt;0, RANK(N296,(N296:P296,Q296:AE296)),0)</f>
        <v>1</v>
      </c>
      <c r="E296" s="7">
        <f>IF(O296&gt;0,RANK(O296,(N296:P296,Q296:AE296)),0)</f>
        <v>2</v>
      </c>
      <c r="F296" s="7">
        <f t="shared" si="73"/>
        <v>4</v>
      </c>
      <c r="G296" s="1">
        <f t="shared" si="80"/>
        <v>437</v>
      </c>
      <c r="H296" s="2">
        <f t="shared" si="81"/>
        <v>8.5301581104821389E-2</v>
      </c>
      <c r="I296" s="8"/>
      <c r="J296" s="2">
        <f t="shared" si="74"/>
        <v>0.52527815732968963</v>
      </c>
      <c r="K296" s="2">
        <f t="shared" si="75"/>
        <v>0.43997657622486824</v>
      </c>
      <c r="L296" s="2">
        <f t="shared" si="76"/>
        <v>6.8319344134296313E-3</v>
      </c>
      <c r="M296" s="2">
        <f t="shared" si="77"/>
        <v>2.7913332032012492E-2</v>
      </c>
      <c r="N296" s="9">
        <v>2691</v>
      </c>
      <c r="O296" s="9">
        <v>2254</v>
      </c>
      <c r="P296" s="9">
        <v>35</v>
      </c>
      <c r="Q296" s="57">
        <v>106</v>
      </c>
      <c r="U296" s="9">
        <v>9</v>
      </c>
      <c r="V296" s="57"/>
      <c r="W296" s="57"/>
      <c r="X296" s="57"/>
      <c r="Z296" s="57"/>
      <c r="AA296" s="57">
        <v>28</v>
      </c>
      <c r="AB296" s="57"/>
      <c r="AC296" s="57"/>
      <c r="AG296" t="str">
        <f t="shared" si="79"/>
        <v>Lebanon</v>
      </c>
      <c r="AH296" t="s">
        <v>1957</v>
      </c>
      <c r="AI296">
        <v>2</v>
      </c>
      <c r="AK296" s="97">
        <v>33</v>
      </c>
      <c r="AL296" s="99">
        <v>9</v>
      </c>
      <c r="AM296" s="99">
        <v>110</v>
      </c>
      <c r="AN296" s="103">
        <v>41300</v>
      </c>
      <c r="AO296" s="103">
        <f t="shared" si="82"/>
        <v>33009</v>
      </c>
      <c r="AP296" t="s">
        <v>1721</v>
      </c>
      <c r="AQ296">
        <f t="shared" si="78"/>
        <v>3341300</v>
      </c>
      <c r="AU296">
        <v>41.36</v>
      </c>
      <c r="AV296">
        <v>0.99</v>
      </c>
      <c r="AW296">
        <v>40.36</v>
      </c>
    </row>
    <row r="297" spans="1:49" hidden="1" outlineLevel="1">
      <c r="A297" t="s">
        <v>314</v>
      </c>
      <c r="B297" s="9" t="s">
        <v>1487</v>
      </c>
      <c r="C297" s="1">
        <f t="shared" si="72"/>
        <v>1831</v>
      </c>
      <c r="D297" s="7">
        <f>IF(N297&gt;0, RANK(N297,(N297:P297,Q297:AE297)),0)</f>
        <v>1</v>
      </c>
      <c r="E297" s="7">
        <f>IF(O297&gt;0,RANK(O297,(N297:P297,Q297:AE297)),0)</f>
        <v>2</v>
      </c>
      <c r="F297" s="7">
        <f t="shared" si="73"/>
        <v>4</v>
      </c>
      <c r="G297" s="1">
        <f t="shared" si="80"/>
        <v>382</v>
      </c>
      <c r="H297" s="2">
        <f t="shared" si="81"/>
        <v>0.20862916439104315</v>
      </c>
      <c r="I297" s="8"/>
      <c r="J297" s="2">
        <f t="shared" si="74"/>
        <v>0.57291097760786458</v>
      </c>
      <c r="K297" s="2">
        <f t="shared" si="75"/>
        <v>0.3642818132168214</v>
      </c>
      <c r="L297" s="2">
        <f t="shared" si="76"/>
        <v>1.3107591480065538E-2</v>
      </c>
      <c r="M297" s="2">
        <f t="shared" si="77"/>
        <v>4.9699617695248478E-2</v>
      </c>
      <c r="N297" s="9">
        <v>1049</v>
      </c>
      <c r="O297" s="9">
        <v>667</v>
      </c>
      <c r="P297" s="9">
        <v>24</v>
      </c>
      <c r="Q297" s="57">
        <v>59</v>
      </c>
      <c r="U297" s="9">
        <v>10</v>
      </c>
      <c r="V297" s="57"/>
      <c r="W297" s="57"/>
      <c r="X297" s="57"/>
      <c r="Z297" s="57"/>
      <c r="AA297" s="57">
        <v>22</v>
      </c>
      <c r="AB297" s="57"/>
      <c r="AC297" s="57"/>
      <c r="AG297" t="str">
        <f t="shared" si="79"/>
        <v>Lee</v>
      </c>
      <c r="AH297" t="s">
        <v>41</v>
      </c>
      <c r="AI297">
        <v>1</v>
      </c>
      <c r="AK297" s="97">
        <v>33</v>
      </c>
      <c r="AL297" s="99">
        <v>17</v>
      </c>
      <c r="AM297" s="99">
        <v>25</v>
      </c>
      <c r="AN297" s="103">
        <v>41460</v>
      </c>
      <c r="AO297" s="103">
        <f t="shared" si="82"/>
        <v>33017</v>
      </c>
      <c r="AP297" t="s">
        <v>202</v>
      </c>
      <c r="AQ297">
        <f t="shared" si="78"/>
        <v>3341460</v>
      </c>
      <c r="AU297">
        <v>20.16</v>
      </c>
      <c r="AV297">
        <v>0.21</v>
      </c>
      <c r="AW297">
        <v>19.95</v>
      </c>
    </row>
    <row r="298" spans="1:49" hidden="1" outlineLevel="1">
      <c r="A298" t="s">
        <v>353</v>
      </c>
      <c r="B298" s="9" t="s">
        <v>1487</v>
      </c>
      <c r="C298" s="1">
        <f t="shared" si="72"/>
        <v>453</v>
      </c>
      <c r="D298" s="7">
        <f>IF(N298&gt;0, RANK(N298,(N298:P298,Q298:AE298)),0)</f>
        <v>2</v>
      </c>
      <c r="E298" s="7">
        <f>IF(O298&gt;0,RANK(O298,(N298:P298,Q298:AE298)),0)</f>
        <v>1</v>
      </c>
      <c r="F298" s="7">
        <f t="shared" si="73"/>
        <v>4</v>
      </c>
      <c r="G298" s="1">
        <f t="shared" si="80"/>
        <v>88</v>
      </c>
      <c r="H298" s="2">
        <f t="shared" si="81"/>
        <v>0.19426048565121412</v>
      </c>
      <c r="I298" s="8"/>
      <c r="J298" s="2">
        <f t="shared" si="74"/>
        <v>0.36865342163355408</v>
      </c>
      <c r="K298" s="2">
        <f t="shared" si="75"/>
        <v>0.5629139072847682</v>
      </c>
      <c r="L298" s="2">
        <f t="shared" si="76"/>
        <v>2.2075055187637971E-2</v>
      </c>
      <c r="M298" s="2">
        <f t="shared" si="77"/>
        <v>4.635761589403975E-2</v>
      </c>
      <c r="N298" s="9">
        <v>167</v>
      </c>
      <c r="O298" s="9">
        <v>255</v>
      </c>
      <c r="P298" s="9">
        <v>10</v>
      </c>
      <c r="Q298" s="57">
        <v>15</v>
      </c>
      <c r="U298" s="9">
        <v>2</v>
      </c>
      <c r="V298" s="57"/>
      <c r="W298" s="57"/>
      <c r="X298" s="57"/>
      <c r="Z298" s="57"/>
      <c r="AA298" s="57">
        <v>4</v>
      </c>
      <c r="AB298" s="57"/>
      <c r="AC298" s="57"/>
      <c r="AG298" t="str">
        <f t="shared" si="79"/>
        <v>Lempster</v>
      </c>
      <c r="AH298" t="s">
        <v>1519</v>
      </c>
      <c r="AI298">
        <v>2</v>
      </c>
      <c r="AK298" s="97">
        <v>33</v>
      </c>
      <c r="AL298" s="99">
        <v>19</v>
      </c>
      <c r="AM298" s="99">
        <v>45</v>
      </c>
      <c r="AN298" s="103">
        <v>41700</v>
      </c>
      <c r="AO298" s="103">
        <f t="shared" si="82"/>
        <v>33019</v>
      </c>
      <c r="AP298" t="s">
        <v>202</v>
      </c>
      <c r="AQ298">
        <f t="shared" si="78"/>
        <v>3341700</v>
      </c>
      <c r="AU298">
        <v>32.770000000000003</v>
      </c>
      <c r="AV298">
        <v>0.43</v>
      </c>
      <c r="AW298">
        <v>32.340000000000003</v>
      </c>
    </row>
    <row r="299" spans="1:49" hidden="1" outlineLevel="1">
      <c r="A299" s="9" t="s">
        <v>900</v>
      </c>
      <c r="B299" s="9" t="s">
        <v>1487</v>
      </c>
      <c r="C299" s="1">
        <f t="shared" si="72"/>
        <v>672</v>
      </c>
      <c r="D299" s="7">
        <f>IF(N299&gt;0, RANK(N299,(N299:P299,Q299:AE299)),0)</f>
        <v>2</v>
      </c>
      <c r="E299" s="7">
        <f>IF(O299&gt;0,RANK(O299,(N299:P299,Q299:AE299)),0)</f>
        <v>1</v>
      </c>
      <c r="F299" s="7">
        <f t="shared" si="73"/>
        <v>4</v>
      </c>
      <c r="G299" s="1">
        <f t="shared" si="80"/>
        <v>167</v>
      </c>
      <c r="H299" s="2">
        <f t="shared" si="81"/>
        <v>0.24851190476190477</v>
      </c>
      <c r="I299" s="8"/>
      <c r="J299" s="2">
        <f t="shared" si="74"/>
        <v>0.34375</v>
      </c>
      <c r="K299" s="2">
        <f t="shared" si="75"/>
        <v>0.59226190476190477</v>
      </c>
      <c r="L299" s="2">
        <f t="shared" si="76"/>
        <v>1.1904761904761904E-2</v>
      </c>
      <c r="M299" s="2">
        <f t="shared" si="77"/>
        <v>5.2083333333333329E-2</v>
      </c>
      <c r="N299" s="9">
        <v>231</v>
      </c>
      <c r="O299" s="9">
        <v>398</v>
      </c>
      <c r="P299" s="9">
        <v>8</v>
      </c>
      <c r="Q299" s="57">
        <v>23</v>
      </c>
      <c r="U299" s="9">
        <v>4</v>
      </c>
      <c r="V299" s="57"/>
      <c r="W299" s="57"/>
      <c r="X299" s="57"/>
      <c r="Z299" s="57"/>
      <c r="AA299" s="57">
        <v>8</v>
      </c>
      <c r="AB299" s="57"/>
      <c r="AC299" s="57"/>
      <c r="AG299" t="str">
        <f t="shared" si="79"/>
        <v>Lincoln</v>
      </c>
      <c r="AH299" t="s">
        <v>1957</v>
      </c>
      <c r="AI299">
        <v>2</v>
      </c>
      <c r="AK299" s="97">
        <v>33</v>
      </c>
      <c r="AL299" s="99">
        <v>9</v>
      </c>
      <c r="AM299" s="99">
        <v>115</v>
      </c>
      <c r="AN299" s="103">
        <v>41860</v>
      </c>
      <c r="AO299" s="103">
        <f t="shared" si="82"/>
        <v>33009</v>
      </c>
      <c r="AP299" t="s">
        <v>202</v>
      </c>
      <c r="AQ299">
        <f t="shared" si="78"/>
        <v>3341860</v>
      </c>
      <c r="AU299">
        <v>130.91999999999999</v>
      </c>
      <c r="AV299">
        <v>0.22</v>
      </c>
      <c r="AW299">
        <v>130.69999999999999</v>
      </c>
    </row>
    <row r="300" spans="1:49" hidden="1" outlineLevel="1">
      <c r="A300" t="s">
        <v>1095</v>
      </c>
      <c r="B300" s="9" t="s">
        <v>1487</v>
      </c>
      <c r="C300" s="1">
        <f t="shared" si="72"/>
        <v>653</v>
      </c>
      <c r="D300" s="7">
        <f>IF(N300&gt;0, RANK(N300,(N300:P300,Q300:AE300)),0)</f>
        <v>2</v>
      </c>
      <c r="E300" s="7">
        <f>IF(O300&gt;0,RANK(O300,(N300:P300,Q300:AE300)),0)</f>
        <v>1</v>
      </c>
      <c r="F300" s="7">
        <f t="shared" si="73"/>
        <v>3</v>
      </c>
      <c r="G300" s="1">
        <f t="shared" si="80"/>
        <v>129</v>
      </c>
      <c r="H300" s="2">
        <f t="shared" si="81"/>
        <v>0.19754977029096477</v>
      </c>
      <c r="I300" s="8"/>
      <c r="J300" s="2">
        <f t="shared" si="74"/>
        <v>0.35987748851454826</v>
      </c>
      <c r="K300" s="2">
        <f t="shared" si="75"/>
        <v>0.55742725880551303</v>
      </c>
      <c r="L300" s="2">
        <f t="shared" si="76"/>
        <v>3.5222052067381319E-2</v>
      </c>
      <c r="M300" s="2">
        <f t="shared" si="77"/>
        <v>4.7473200612557394E-2</v>
      </c>
      <c r="N300" s="9">
        <v>235</v>
      </c>
      <c r="O300" s="9">
        <v>364</v>
      </c>
      <c r="P300" s="9">
        <v>23</v>
      </c>
      <c r="Q300" s="57">
        <v>18</v>
      </c>
      <c r="U300" s="9">
        <v>1</v>
      </c>
      <c r="V300" s="57"/>
      <c r="W300" s="57"/>
      <c r="X300" s="57"/>
      <c r="Z300" s="57"/>
      <c r="AA300" s="57">
        <v>12</v>
      </c>
      <c r="AB300" s="57"/>
      <c r="AC300" s="57"/>
      <c r="AG300" t="str">
        <f t="shared" si="79"/>
        <v>Lisbon</v>
      </c>
      <c r="AH300" t="s">
        <v>1957</v>
      </c>
      <c r="AI300">
        <v>2</v>
      </c>
      <c r="AK300" s="97">
        <v>33</v>
      </c>
      <c r="AL300" s="99">
        <v>9</v>
      </c>
      <c r="AM300" s="99">
        <v>120</v>
      </c>
      <c r="AN300" s="103">
        <v>42020</v>
      </c>
      <c r="AO300" s="103">
        <f t="shared" si="82"/>
        <v>33009</v>
      </c>
      <c r="AP300" t="s">
        <v>202</v>
      </c>
      <c r="AQ300">
        <f t="shared" si="78"/>
        <v>3342020</v>
      </c>
      <c r="AU300">
        <v>26.68</v>
      </c>
      <c r="AV300">
        <v>0.16</v>
      </c>
      <c r="AW300">
        <v>26.51</v>
      </c>
    </row>
    <row r="301" spans="1:49" hidden="1" outlineLevel="1">
      <c r="A301" t="s">
        <v>1200</v>
      </c>
      <c r="B301" s="9" t="s">
        <v>1487</v>
      </c>
      <c r="C301" s="1">
        <f t="shared" si="72"/>
        <v>2603</v>
      </c>
      <c r="D301" s="7">
        <f>IF(N301&gt;0, RANK(N301,(N301:P301,Q301:AE301)),0)</f>
        <v>2</v>
      </c>
      <c r="E301" s="7">
        <f>IF(O301&gt;0,RANK(O301,(N301:P301,Q301:AE301)),0)</f>
        <v>1</v>
      </c>
      <c r="F301" s="7">
        <f t="shared" si="73"/>
        <v>4</v>
      </c>
      <c r="G301" s="1">
        <f t="shared" si="80"/>
        <v>373</v>
      </c>
      <c r="H301" s="2">
        <f t="shared" si="81"/>
        <v>0.14329619669611987</v>
      </c>
      <c r="I301" s="8"/>
      <c r="J301" s="2">
        <f t="shared" si="74"/>
        <v>0.39031886285055706</v>
      </c>
      <c r="K301" s="2">
        <f t="shared" si="75"/>
        <v>0.53361505954667687</v>
      </c>
      <c r="L301" s="2">
        <f t="shared" si="76"/>
        <v>2.228198232808298E-2</v>
      </c>
      <c r="M301" s="2">
        <f t="shared" si="77"/>
        <v>5.3784095274683086E-2</v>
      </c>
      <c r="N301" s="9">
        <v>1016</v>
      </c>
      <c r="O301" s="9">
        <v>1389</v>
      </c>
      <c r="P301" s="9">
        <v>58</v>
      </c>
      <c r="Q301" s="57">
        <v>113</v>
      </c>
      <c r="U301" s="9">
        <v>7</v>
      </c>
      <c r="V301" s="57"/>
      <c r="W301" s="57"/>
      <c r="X301" s="57"/>
      <c r="Z301" s="57"/>
      <c r="AA301" s="57">
        <v>20</v>
      </c>
      <c r="AB301" s="57"/>
      <c r="AC301" s="57"/>
      <c r="AG301" t="str">
        <f t="shared" si="79"/>
        <v>Litchfield</v>
      </c>
      <c r="AH301" t="s">
        <v>269</v>
      </c>
      <c r="AI301">
        <v>2</v>
      </c>
      <c r="AK301" s="97">
        <v>33</v>
      </c>
      <c r="AL301" s="99">
        <v>11</v>
      </c>
      <c r="AM301" s="99">
        <v>75</v>
      </c>
      <c r="AN301" s="103">
        <v>42260</v>
      </c>
      <c r="AO301" s="103">
        <f t="shared" si="82"/>
        <v>33011</v>
      </c>
      <c r="AP301" t="s">
        <v>202</v>
      </c>
      <c r="AQ301">
        <f t="shared" si="78"/>
        <v>3342260</v>
      </c>
      <c r="AU301">
        <v>15.45</v>
      </c>
      <c r="AV301">
        <v>0.35</v>
      </c>
      <c r="AW301">
        <v>15.1</v>
      </c>
    </row>
    <row r="302" spans="1:49" hidden="1" outlineLevel="1">
      <c r="A302" t="s">
        <v>1927</v>
      </c>
      <c r="B302" s="9" t="s">
        <v>1487</v>
      </c>
      <c r="C302" s="1">
        <f t="shared" ref="C302:C365" si="83">SUM(N302:AE302)</f>
        <v>2351</v>
      </c>
      <c r="D302" s="7">
        <f>IF(N302&gt;0, RANK(N302,(N302:P302,Q302:AE302)),0)</f>
        <v>2</v>
      </c>
      <c r="E302" s="7">
        <f>IF(O302&gt;0,RANK(O302,(N302:P302,Q302:AE302)),0)</f>
        <v>1</v>
      </c>
      <c r="F302" s="7">
        <f t="shared" ref="F302:F365" si="84">IF(P302&gt;0,RANK(P302,(N302:AE302)),0)</f>
        <v>4</v>
      </c>
      <c r="G302" s="1">
        <f t="shared" si="80"/>
        <v>442</v>
      </c>
      <c r="H302" s="2">
        <f t="shared" si="81"/>
        <v>0.18800510421097405</v>
      </c>
      <c r="I302" s="8"/>
      <c r="J302" s="2">
        <f t="shared" ref="J302:J365" si="85">IF(C302=0,"-",N302/C302)</f>
        <v>0.37558485750744364</v>
      </c>
      <c r="K302" s="2">
        <f t="shared" ref="K302:K365" si="86">IF(C302=0,"-",O302/C302)</f>
        <v>0.56358996171841769</v>
      </c>
      <c r="L302" s="2">
        <f t="shared" ref="L302:L365" si="87">IF(C302=0,"-",P302/C302)</f>
        <v>1.6588685665674181E-2</v>
      </c>
      <c r="M302" s="2">
        <f t="shared" ref="M302:M365" si="88">IF(C302=0,"-",(1-J302-K302-L302))</f>
        <v>4.4236495108464495E-2</v>
      </c>
      <c r="N302" s="9">
        <v>883</v>
      </c>
      <c r="O302" s="9">
        <v>1325</v>
      </c>
      <c r="P302" s="9">
        <v>39</v>
      </c>
      <c r="Q302" s="57">
        <v>70</v>
      </c>
      <c r="U302" s="9">
        <v>4</v>
      </c>
      <c r="V302" s="57"/>
      <c r="W302" s="57"/>
      <c r="X302" s="57"/>
      <c r="Z302" s="57"/>
      <c r="AA302" s="57">
        <v>30</v>
      </c>
      <c r="AB302" s="57"/>
      <c r="AC302" s="57"/>
      <c r="AG302" t="str">
        <f t="shared" si="79"/>
        <v>Littleton</v>
      </c>
      <c r="AH302" t="s">
        <v>1957</v>
      </c>
      <c r="AI302">
        <v>2</v>
      </c>
      <c r="AK302" s="97">
        <v>33</v>
      </c>
      <c r="AL302" s="99">
        <v>9</v>
      </c>
      <c r="AM302" s="99">
        <v>125</v>
      </c>
      <c r="AN302" s="103">
        <v>42580</v>
      </c>
      <c r="AO302" s="103">
        <f t="shared" si="82"/>
        <v>33009</v>
      </c>
      <c r="AP302" t="s">
        <v>202</v>
      </c>
      <c r="AQ302">
        <f t="shared" ref="AQ302:AQ365" si="89">AK302*100000+AN302</f>
        <v>3342580</v>
      </c>
      <c r="AU302">
        <v>54.09</v>
      </c>
      <c r="AV302">
        <v>3.85</v>
      </c>
      <c r="AW302">
        <v>50.24</v>
      </c>
    </row>
    <row r="303" spans="1:49" hidden="1" outlineLevel="1">
      <c r="A303" t="s">
        <v>606</v>
      </c>
      <c r="B303" s="9" t="s">
        <v>1487</v>
      </c>
      <c r="C303" s="1">
        <f t="shared" si="83"/>
        <v>9278</v>
      </c>
      <c r="D303" s="7">
        <f>IF(N303&gt;0, RANK(N303,(N303:P303,Q303:AE303)),0)</f>
        <v>2</v>
      </c>
      <c r="E303" s="7">
        <f>IF(O303&gt;0,RANK(O303,(N303:P303,Q303:AE303)),0)</f>
        <v>1</v>
      </c>
      <c r="F303" s="7">
        <f t="shared" si="84"/>
        <v>4</v>
      </c>
      <c r="G303" s="1">
        <f t="shared" si="80"/>
        <v>1753</v>
      </c>
      <c r="H303" s="2">
        <f t="shared" si="81"/>
        <v>0.1889415822375512</v>
      </c>
      <c r="I303" s="8"/>
      <c r="J303" s="2">
        <f t="shared" si="85"/>
        <v>0.36850614356542361</v>
      </c>
      <c r="K303" s="2">
        <f t="shared" si="86"/>
        <v>0.55744772580297475</v>
      </c>
      <c r="L303" s="2">
        <f t="shared" si="87"/>
        <v>2.1987497305453761E-2</v>
      </c>
      <c r="M303" s="2">
        <f t="shared" si="88"/>
        <v>5.2058633326147942E-2</v>
      </c>
      <c r="N303" s="9">
        <v>3419</v>
      </c>
      <c r="O303" s="9">
        <v>5172</v>
      </c>
      <c r="P303" s="9">
        <v>204</v>
      </c>
      <c r="Q303" s="57">
        <v>387</v>
      </c>
      <c r="U303" s="9">
        <v>31</v>
      </c>
      <c r="V303" s="57"/>
      <c r="W303" s="57"/>
      <c r="X303" s="57"/>
      <c r="Z303" s="57"/>
      <c r="AA303" s="57">
        <v>65</v>
      </c>
      <c r="AB303" s="57"/>
      <c r="AC303" s="57"/>
      <c r="AG303" t="str">
        <f t="shared" si="79"/>
        <v>Londonderry</v>
      </c>
      <c r="AH303" t="s">
        <v>1083</v>
      </c>
      <c r="AI303">
        <v>1</v>
      </c>
      <c r="AK303" s="97">
        <v>33</v>
      </c>
      <c r="AL303" s="99">
        <v>15</v>
      </c>
      <c r="AM303" s="99">
        <v>95</v>
      </c>
      <c r="AN303" s="103">
        <v>43220</v>
      </c>
      <c r="AO303" s="103">
        <f t="shared" si="82"/>
        <v>33015</v>
      </c>
      <c r="AP303" t="s">
        <v>202</v>
      </c>
      <c r="AQ303">
        <f t="shared" si="89"/>
        <v>3343220</v>
      </c>
      <c r="AU303">
        <v>41.94</v>
      </c>
      <c r="AV303">
        <v>0.13</v>
      </c>
      <c r="AW303">
        <v>41.81</v>
      </c>
    </row>
    <row r="304" spans="1:49" hidden="1" outlineLevel="1">
      <c r="A304" t="s">
        <v>2354</v>
      </c>
      <c r="B304" s="9" t="s">
        <v>1487</v>
      </c>
      <c r="C304" s="1">
        <f t="shared" si="83"/>
        <v>1808</v>
      </c>
      <c r="D304" s="7">
        <f>IF(N304&gt;0, RANK(N304,(N304:P304,Q304:AE304)),0)</f>
        <v>1</v>
      </c>
      <c r="E304" s="7">
        <f>IF(O304&gt;0,RANK(O304,(N304:P304,Q304:AE304)),0)</f>
        <v>2</v>
      </c>
      <c r="F304" s="7">
        <f t="shared" si="84"/>
        <v>4</v>
      </c>
      <c r="G304" s="1">
        <f t="shared" si="80"/>
        <v>182</v>
      </c>
      <c r="H304" s="2">
        <f t="shared" si="81"/>
        <v>0.1006637168141593</v>
      </c>
      <c r="I304" s="8"/>
      <c r="J304" s="2">
        <f t="shared" si="85"/>
        <v>0.51548672566371678</v>
      </c>
      <c r="K304" s="2">
        <f t="shared" si="86"/>
        <v>0.41482300884955753</v>
      </c>
      <c r="L304" s="2">
        <f t="shared" si="87"/>
        <v>2.2123893805309734E-2</v>
      </c>
      <c r="M304" s="2">
        <f t="shared" si="88"/>
        <v>4.7566371681415955E-2</v>
      </c>
      <c r="N304" s="9">
        <v>932</v>
      </c>
      <c r="O304" s="9">
        <v>750</v>
      </c>
      <c r="P304" s="9">
        <v>40</v>
      </c>
      <c r="Q304" s="57">
        <v>64</v>
      </c>
      <c r="U304" s="9">
        <v>7</v>
      </c>
      <c r="V304" s="57"/>
      <c r="W304" s="57"/>
      <c r="X304" s="57"/>
      <c r="Z304" s="57"/>
      <c r="AA304" s="57">
        <v>15</v>
      </c>
      <c r="AB304" s="57"/>
      <c r="AC304" s="57"/>
      <c r="AG304" t="str">
        <f t="shared" si="79"/>
        <v>Loudon</v>
      </c>
      <c r="AH304" t="s">
        <v>1605</v>
      </c>
      <c r="AI304">
        <v>2</v>
      </c>
      <c r="AK304" s="97">
        <v>33</v>
      </c>
      <c r="AL304" s="99">
        <v>13</v>
      </c>
      <c r="AM304" s="99">
        <v>85</v>
      </c>
      <c r="AN304" s="103">
        <v>43380</v>
      </c>
      <c r="AO304" s="103">
        <f t="shared" si="82"/>
        <v>33013</v>
      </c>
      <c r="AP304" t="s">
        <v>202</v>
      </c>
      <c r="AQ304">
        <f t="shared" si="89"/>
        <v>3343380</v>
      </c>
      <c r="AU304">
        <v>47.48</v>
      </c>
      <c r="AV304">
        <v>0.67</v>
      </c>
      <c r="AW304">
        <v>46.81</v>
      </c>
    </row>
    <row r="305" spans="1:49" hidden="1" outlineLevel="1">
      <c r="A305" t="s">
        <v>1930</v>
      </c>
      <c r="B305" s="9" t="s">
        <v>1487</v>
      </c>
      <c r="C305" s="1">
        <f t="shared" si="83"/>
        <v>218</v>
      </c>
      <c r="D305" s="7">
        <f>IF(N305&gt;0, RANK(N305,(N305:P305,Q305:AE305)),0)</f>
        <v>2</v>
      </c>
      <c r="E305" s="7">
        <f>IF(O305&gt;0,RANK(O305,(N305:P305,Q305:AE305)),0)</f>
        <v>1</v>
      </c>
      <c r="F305" s="7">
        <f t="shared" si="84"/>
        <v>3</v>
      </c>
      <c r="G305" s="1">
        <f t="shared" si="80"/>
        <v>10</v>
      </c>
      <c r="H305" s="2">
        <f t="shared" si="81"/>
        <v>4.5871559633027525E-2</v>
      </c>
      <c r="I305" s="8"/>
      <c r="J305" s="2">
        <f t="shared" si="85"/>
        <v>0.43577981651376146</v>
      </c>
      <c r="K305" s="2">
        <f t="shared" si="86"/>
        <v>0.48165137614678899</v>
      </c>
      <c r="L305" s="2">
        <f t="shared" si="87"/>
        <v>3.669724770642202E-2</v>
      </c>
      <c r="M305" s="2">
        <f t="shared" si="88"/>
        <v>4.5871559633027581E-2</v>
      </c>
      <c r="N305" s="9">
        <v>95</v>
      </c>
      <c r="O305" s="9">
        <v>105</v>
      </c>
      <c r="P305" s="9">
        <v>8</v>
      </c>
      <c r="Q305" s="57">
        <v>5</v>
      </c>
      <c r="U305" s="9">
        <v>3</v>
      </c>
      <c r="V305" s="57"/>
      <c r="W305" s="57"/>
      <c r="X305" s="57"/>
      <c r="Z305" s="57"/>
      <c r="AA305" s="57">
        <v>2</v>
      </c>
      <c r="AB305" s="57"/>
      <c r="AC305" s="57"/>
      <c r="AG305" t="str">
        <f t="shared" si="79"/>
        <v>Lyman</v>
      </c>
      <c r="AH305" t="s">
        <v>1957</v>
      </c>
      <c r="AI305">
        <v>2</v>
      </c>
      <c r="AK305" s="97">
        <v>33</v>
      </c>
      <c r="AL305" s="99">
        <v>9</v>
      </c>
      <c r="AM305" s="99">
        <v>130</v>
      </c>
      <c r="AN305" s="103">
        <v>44100</v>
      </c>
      <c r="AO305" s="103">
        <f t="shared" si="82"/>
        <v>33009</v>
      </c>
      <c r="AP305" t="s">
        <v>202</v>
      </c>
      <c r="AQ305">
        <f t="shared" si="89"/>
        <v>3344100</v>
      </c>
      <c r="AU305">
        <v>28.75</v>
      </c>
      <c r="AV305">
        <v>0.28999999999999998</v>
      </c>
      <c r="AW305">
        <v>28.46</v>
      </c>
    </row>
    <row r="306" spans="1:49" hidden="1" outlineLevel="1">
      <c r="A306" t="s">
        <v>738</v>
      </c>
      <c r="B306" s="9" t="s">
        <v>1487</v>
      </c>
      <c r="C306" s="1">
        <f t="shared" si="83"/>
        <v>929</v>
      </c>
      <c r="D306" s="7">
        <f>IF(N306&gt;0, RANK(N306,(N306:P306,Q306:AE306)),0)</f>
        <v>1</v>
      </c>
      <c r="E306" s="7">
        <f>IF(O306&gt;0,RANK(O306,(N306:P306,Q306:AE306)),0)</f>
        <v>2</v>
      </c>
      <c r="F306" s="7">
        <f t="shared" si="84"/>
        <v>0</v>
      </c>
      <c r="G306" s="1">
        <f t="shared" si="80"/>
        <v>254</v>
      </c>
      <c r="H306" s="2">
        <f t="shared" si="81"/>
        <v>0.27341227125941875</v>
      </c>
      <c r="I306" s="8"/>
      <c r="J306" s="2">
        <f t="shared" si="85"/>
        <v>0.62648008611410122</v>
      </c>
      <c r="K306" s="2">
        <f t="shared" si="86"/>
        <v>0.35306781485468247</v>
      </c>
      <c r="L306" s="2">
        <f t="shared" si="87"/>
        <v>0</v>
      </c>
      <c r="M306" s="2">
        <f t="shared" si="88"/>
        <v>2.0452099031216309E-2</v>
      </c>
      <c r="N306" s="9">
        <v>582</v>
      </c>
      <c r="O306" s="9">
        <v>328</v>
      </c>
      <c r="P306" s="9">
        <v>0</v>
      </c>
      <c r="Q306" s="57">
        <v>10</v>
      </c>
      <c r="U306" s="9">
        <v>0</v>
      </c>
      <c r="V306" s="57"/>
      <c r="W306" s="57"/>
      <c r="X306" s="57"/>
      <c r="Z306" s="57"/>
      <c r="AA306" s="57">
        <v>9</v>
      </c>
      <c r="AB306" s="57"/>
      <c r="AC306" s="57"/>
      <c r="AG306" t="str">
        <f t="shared" si="79"/>
        <v>Lyme</v>
      </c>
      <c r="AH306" t="s">
        <v>1957</v>
      </c>
      <c r="AI306">
        <v>2</v>
      </c>
      <c r="AK306" s="97">
        <v>33</v>
      </c>
      <c r="AL306" s="99">
        <v>9</v>
      </c>
      <c r="AM306" s="99">
        <v>135</v>
      </c>
      <c r="AN306" s="103">
        <v>44260</v>
      </c>
      <c r="AO306" s="103">
        <f t="shared" si="82"/>
        <v>33009</v>
      </c>
      <c r="AP306" t="s">
        <v>202</v>
      </c>
      <c r="AQ306">
        <f t="shared" si="89"/>
        <v>3344260</v>
      </c>
      <c r="AU306">
        <v>54.97</v>
      </c>
      <c r="AV306">
        <v>1.1299999999999999</v>
      </c>
      <c r="AW306">
        <v>53.85</v>
      </c>
    </row>
    <row r="307" spans="1:49" hidden="1" outlineLevel="1">
      <c r="A307" t="s">
        <v>1347</v>
      </c>
      <c r="B307" s="9" t="s">
        <v>1487</v>
      </c>
      <c r="C307" s="1">
        <f t="shared" si="83"/>
        <v>656</v>
      </c>
      <c r="D307" s="7">
        <f>IF(N307&gt;0, RANK(N307,(N307:P307,Q307:AE307)),0)</f>
        <v>2</v>
      </c>
      <c r="E307" s="7">
        <f>IF(O307&gt;0,RANK(O307,(N307:P307,Q307:AE307)),0)</f>
        <v>1</v>
      </c>
      <c r="F307" s="7">
        <f t="shared" si="84"/>
        <v>5</v>
      </c>
      <c r="G307" s="1">
        <f t="shared" si="80"/>
        <v>17</v>
      </c>
      <c r="H307" s="2">
        <f t="shared" si="81"/>
        <v>2.5914634146341462E-2</v>
      </c>
      <c r="I307" s="8"/>
      <c r="J307" s="2">
        <f t="shared" si="85"/>
        <v>0.45426829268292684</v>
      </c>
      <c r="K307" s="2">
        <f t="shared" si="86"/>
        <v>0.48018292682926828</v>
      </c>
      <c r="L307" s="2">
        <f t="shared" si="87"/>
        <v>3.0487804878048782E-3</v>
      </c>
      <c r="M307" s="2">
        <f t="shared" si="88"/>
        <v>6.2499999999999944E-2</v>
      </c>
      <c r="N307" s="9">
        <v>298</v>
      </c>
      <c r="O307" s="9">
        <v>315</v>
      </c>
      <c r="P307" s="9">
        <v>2</v>
      </c>
      <c r="Q307" s="57">
        <v>32</v>
      </c>
      <c r="U307" s="9">
        <v>1</v>
      </c>
      <c r="V307" s="57"/>
      <c r="W307" s="57"/>
      <c r="X307" s="57"/>
      <c r="Z307" s="57"/>
      <c r="AA307" s="57">
        <v>8</v>
      </c>
      <c r="AB307" s="57"/>
      <c r="AC307" s="57"/>
      <c r="AG307" t="str">
        <f t="shared" si="79"/>
        <v>Lyndeborough</v>
      </c>
      <c r="AH307" t="s">
        <v>269</v>
      </c>
      <c r="AI307">
        <v>2</v>
      </c>
      <c r="AK307" s="97">
        <v>33</v>
      </c>
      <c r="AL307" s="99">
        <v>11</v>
      </c>
      <c r="AM307" s="99">
        <v>80</v>
      </c>
      <c r="AN307" s="103">
        <v>44580</v>
      </c>
      <c r="AO307" s="103">
        <f t="shared" si="82"/>
        <v>33011</v>
      </c>
      <c r="AP307" t="s">
        <v>202</v>
      </c>
      <c r="AQ307">
        <f t="shared" si="89"/>
        <v>3344580</v>
      </c>
      <c r="AU307">
        <v>31.21</v>
      </c>
      <c r="AV307">
        <v>0.12</v>
      </c>
      <c r="AW307">
        <v>31.09</v>
      </c>
    </row>
    <row r="308" spans="1:49" hidden="1" outlineLevel="1">
      <c r="A308" t="s">
        <v>1096</v>
      </c>
      <c r="B308" s="9" t="s">
        <v>1487</v>
      </c>
      <c r="C308" s="1">
        <f t="shared" si="83"/>
        <v>793</v>
      </c>
      <c r="D308" s="7">
        <f>IF(N308&gt;0, RANK(N308,(N308:P308,Q308:AE308)),0)</f>
        <v>1</v>
      </c>
      <c r="E308" s="7">
        <f>IF(O308&gt;0,RANK(O308,(N308:P308,Q308:AE308)),0)</f>
        <v>2</v>
      </c>
      <c r="F308" s="7">
        <f t="shared" si="84"/>
        <v>4</v>
      </c>
      <c r="G308" s="1">
        <f t="shared" si="80"/>
        <v>85</v>
      </c>
      <c r="H308" s="2">
        <f t="shared" si="81"/>
        <v>0.10718789407313997</v>
      </c>
      <c r="I308" s="8"/>
      <c r="J308" s="2">
        <f t="shared" si="85"/>
        <v>0.52459016393442626</v>
      </c>
      <c r="K308" s="2">
        <f t="shared" si="86"/>
        <v>0.41740226986128626</v>
      </c>
      <c r="L308" s="2">
        <f t="shared" si="87"/>
        <v>2.0176544766708701E-2</v>
      </c>
      <c r="M308" s="2">
        <f t="shared" si="88"/>
        <v>3.7831021437578785E-2</v>
      </c>
      <c r="N308" s="9">
        <v>416</v>
      </c>
      <c r="O308" s="9">
        <v>331</v>
      </c>
      <c r="P308" s="9">
        <v>16</v>
      </c>
      <c r="Q308" s="57">
        <v>23</v>
      </c>
      <c r="U308" s="9">
        <v>2</v>
      </c>
      <c r="V308" s="57"/>
      <c r="W308" s="57"/>
      <c r="X308" s="57"/>
      <c r="Z308" s="57"/>
      <c r="AA308" s="57">
        <v>5</v>
      </c>
      <c r="AB308" s="57"/>
      <c r="AC308" s="57"/>
      <c r="AG308" t="str">
        <f t="shared" si="79"/>
        <v>Madbury</v>
      </c>
      <c r="AH308" t="s">
        <v>41</v>
      </c>
      <c r="AI308">
        <v>1</v>
      </c>
      <c r="AK308" s="97">
        <v>33</v>
      </c>
      <c r="AL308" s="99">
        <v>17</v>
      </c>
      <c r="AM308" s="99">
        <v>30</v>
      </c>
      <c r="AN308" s="103">
        <v>44820</v>
      </c>
      <c r="AO308" s="103">
        <f t="shared" si="82"/>
        <v>33017</v>
      </c>
      <c r="AP308" t="s">
        <v>202</v>
      </c>
      <c r="AQ308">
        <f t="shared" si="89"/>
        <v>3344820</v>
      </c>
      <c r="AU308">
        <v>12.24</v>
      </c>
      <c r="AV308">
        <v>0.56000000000000005</v>
      </c>
      <c r="AW308">
        <v>11.68</v>
      </c>
    </row>
    <row r="309" spans="1:49" hidden="1" outlineLevel="1">
      <c r="A309" s="9" t="s">
        <v>760</v>
      </c>
      <c r="B309" s="9" t="s">
        <v>1487</v>
      </c>
      <c r="C309" s="1">
        <f t="shared" si="83"/>
        <v>937</v>
      </c>
      <c r="D309" s="7">
        <f>IF(N309&gt;0, RANK(N309,(N309:P309,Q309:AE309)),0)</f>
        <v>2</v>
      </c>
      <c r="E309" s="7">
        <f>IF(O309&gt;0,RANK(O309,(N309:P309,Q309:AE309)),0)</f>
        <v>1</v>
      </c>
      <c r="F309" s="7">
        <f t="shared" si="84"/>
        <v>4</v>
      </c>
      <c r="G309" s="1">
        <f t="shared" si="80"/>
        <v>124</v>
      </c>
      <c r="H309" s="2">
        <f t="shared" si="81"/>
        <v>0.13233724653148346</v>
      </c>
      <c r="I309" s="8"/>
      <c r="J309" s="2">
        <f t="shared" si="85"/>
        <v>0.39167556029882605</v>
      </c>
      <c r="K309" s="2">
        <f t="shared" si="86"/>
        <v>0.52401280683030949</v>
      </c>
      <c r="L309" s="2">
        <f t="shared" si="87"/>
        <v>2.3479188900747065E-2</v>
      </c>
      <c r="M309" s="2">
        <f t="shared" si="88"/>
        <v>6.0832443970117452E-2</v>
      </c>
      <c r="N309" s="9">
        <v>367</v>
      </c>
      <c r="O309" s="9">
        <v>491</v>
      </c>
      <c r="P309" s="9">
        <v>22</v>
      </c>
      <c r="Q309" s="57">
        <v>43</v>
      </c>
      <c r="U309" s="9">
        <v>2</v>
      </c>
      <c r="V309" s="57"/>
      <c r="W309" s="57"/>
      <c r="X309" s="57"/>
      <c r="Z309" s="57"/>
      <c r="AA309" s="57">
        <v>12</v>
      </c>
      <c r="AB309" s="57"/>
      <c r="AC309" s="57"/>
      <c r="AG309" t="str">
        <f t="shared" si="79"/>
        <v>Madison</v>
      </c>
      <c r="AH309" t="s">
        <v>1575</v>
      </c>
      <c r="AI309">
        <v>1</v>
      </c>
      <c r="AK309" s="97">
        <v>33</v>
      </c>
      <c r="AL309" s="99">
        <v>3</v>
      </c>
      <c r="AM309" s="99">
        <v>60</v>
      </c>
      <c r="AN309" s="103">
        <v>45060</v>
      </c>
      <c r="AO309" s="103">
        <f t="shared" si="82"/>
        <v>33003</v>
      </c>
      <c r="AP309" t="s">
        <v>202</v>
      </c>
      <c r="AQ309">
        <f t="shared" si="89"/>
        <v>3345060</v>
      </c>
      <c r="AU309">
        <v>40.950000000000003</v>
      </c>
      <c r="AV309">
        <v>2.2200000000000002</v>
      </c>
      <c r="AW309">
        <v>38.729999999999997</v>
      </c>
    </row>
    <row r="310" spans="1:49" hidden="1" outlineLevel="1">
      <c r="A310" t="s">
        <v>758</v>
      </c>
      <c r="B310" s="9" t="s">
        <v>1487</v>
      </c>
      <c r="C310" s="1">
        <f t="shared" si="83"/>
        <v>39439</v>
      </c>
      <c r="D310" s="7">
        <f>IF(N310&gt;0, RANK(N310,(N310:P310,Q310:AE310)),0)</f>
        <v>2</v>
      </c>
      <c r="E310" s="7">
        <f>IF(O310&gt;0,RANK(O310,(N310:P310,Q310:AE310)),0)</f>
        <v>1</v>
      </c>
      <c r="F310" s="7">
        <f t="shared" si="84"/>
        <v>4</v>
      </c>
      <c r="G310" s="1">
        <f t="shared" si="80"/>
        <v>3086</v>
      </c>
      <c r="H310" s="2">
        <f t="shared" si="81"/>
        <v>7.8247420066431705E-2</v>
      </c>
      <c r="I310" s="8"/>
      <c r="J310" s="2">
        <f t="shared" si="85"/>
        <v>0.42942265270417607</v>
      </c>
      <c r="K310" s="2">
        <f t="shared" si="86"/>
        <v>0.50767007277060783</v>
      </c>
      <c r="L310" s="2">
        <f t="shared" si="87"/>
        <v>2.1222647633053576E-2</v>
      </c>
      <c r="M310" s="2">
        <f t="shared" si="88"/>
        <v>4.1684626892162582E-2</v>
      </c>
      <c r="N310" s="9">
        <v>16936</v>
      </c>
      <c r="O310" s="9">
        <v>20022</v>
      </c>
      <c r="P310" s="9">
        <v>837</v>
      </c>
      <c r="Q310" s="57">
        <v>1307</v>
      </c>
      <c r="U310" s="9">
        <v>76</v>
      </c>
      <c r="V310" s="57"/>
      <c r="W310" s="57"/>
      <c r="X310" s="57"/>
      <c r="Z310" s="57"/>
      <c r="AA310" s="57">
        <v>261</v>
      </c>
      <c r="AB310" s="57"/>
      <c r="AC310" s="57"/>
      <c r="AG310" t="str">
        <f t="shared" si="79"/>
        <v>Manchester</v>
      </c>
      <c r="AH310" t="s">
        <v>269</v>
      </c>
      <c r="AI310">
        <v>1</v>
      </c>
      <c r="AK310" s="97">
        <v>33</v>
      </c>
      <c r="AL310" s="99">
        <v>11</v>
      </c>
      <c r="AM310" s="99">
        <v>85</v>
      </c>
      <c r="AN310" s="103">
        <v>45140</v>
      </c>
      <c r="AO310" s="103">
        <f t="shared" si="82"/>
        <v>33011</v>
      </c>
      <c r="AP310" t="s">
        <v>1721</v>
      </c>
      <c r="AQ310">
        <f t="shared" si="89"/>
        <v>3345140</v>
      </c>
      <c r="AU310">
        <v>34.909999999999997</v>
      </c>
      <c r="AV310">
        <v>1.9</v>
      </c>
      <c r="AW310">
        <v>33.01</v>
      </c>
    </row>
    <row r="311" spans="1:49" hidden="1" outlineLevel="1">
      <c r="A311" t="s">
        <v>1732</v>
      </c>
      <c r="B311" s="9" t="s">
        <v>1487</v>
      </c>
      <c r="C311" s="1">
        <f t="shared" si="83"/>
        <v>948</v>
      </c>
      <c r="D311" s="7">
        <f>IF(N311&gt;0, RANK(N311,(N311:P311,Q311:AE311)),0)</f>
        <v>1</v>
      </c>
      <c r="E311" s="7">
        <f>IF(O311&gt;0,RANK(O311,(N311:P311,Q311:AE311)),0)</f>
        <v>2</v>
      </c>
      <c r="F311" s="7">
        <f t="shared" si="84"/>
        <v>5</v>
      </c>
      <c r="G311" s="1">
        <f t="shared" si="80"/>
        <v>285</v>
      </c>
      <c r="H311" s="2">
        <f t="shared" si="81"/>
        <v>0.30063291139240506</v>
      </c>
      <c r="I311" s="8"/>
      <c r="J311" s="2">
        <f t="shared" si="85"/>
        <v>0.62763713080168781</v>
      </c>
      <c r="K311" s="2">
        <f t="shared" si="86"/>
        <v>0.3270042194092827</v>
      </c>
      <c r="L311" s="2">
        <f t="shared" si="87"/>
        <v>5.2742616033755272E-3</v>
      </c>
      <c r="M311" s="2">
        <f t="shared" si="88"/>
        <v>4.0084388185653956E-2</v>
      </c>
      <c r="N311" s="9">
        <v>595</v>
      </c>
      <c r="O311" s="9">
        <v>310</v>
      </c>
      <c r="P311" s="9">
        <v>5</v>
      </c>
      <c r="Q311" s="57">
        <v>25</v>
      </c>
      <c r="U311" s="9">
        <v>1</v>
      </c>
      <c r="V311" s="57"/>
      <c r="W311" s="57"/>
      <c r="X311" s="57"/>
      <c r="Z311" s="57"/>
      <c r="AA311" s="57">
        <v>12</v>
      </c>
      <c r="AB311" s="57"/>
      <c r="AC311" s="57"/>
      <c r="AG311" t="str">
        <f t="shared" si="79"/>
        <v>Marlborough</v>
      </c>
      <c r="AH311" t="s">
        <v>499</v>
      </c>
      <c r="AI311">
        <v>2</v>
      </c>
      <c r="AK311" s="97">
        <v>33</v>
      </c>
      <c r="AL311" s="99">
        <v>5</v>
      </c>
      <c r="AM311" s="99">
        <v>50</v>
      </c>
      <c r="AN311" s="103">
        <v>45460</v>
      </c>
      <c r="AO311" s="103">
        <f t="shared" si="82"/>
        <v>33005</v>
      </c>
      <c r="AP311" t="s">
        <v>202</v>
      </c>
      <c r="AQ311">
        <f t="shared" si="89"/>
        <v>3345460</v>
      </c>
      <c r="AU311">
        <v>20.64</v>
      </c>
      <c r="AV311">
        <v>0.24</v>
      </c>
      <c r="AW311">
        <v>20.41</v>
      </c>
    </row>
    <row r="312" spans="1:49" hidden="1" outlineLevel="1">
      <c r="A312" t="s">
        <v>785</v>
      </c>
      <c r="B312" s="9" t="s">
        <v>1487</v>
      </c>
      <c r="C312" s="1">
        <f t="shared" si="83"/>
        <v>370</v>
      </c>
      <c r="D312" s="7">
        <f>IF(N312&gt;0, RANK(N312,(N312:P312,Q312:AE312)),0)</f>
        <v>1</v>
      </c>
      <c r="E312" s="7">
        <f>IF(O312&gt;0,RANK(O312,(N312:P312,Q312:AE312)),0)</f>
        <v>2</v>
      </c>
      <c r="F312" s="7">
        <f t="shared" si="84"/>
        <v>5</v>
      </c>
      <c r="G312" s="1">
        <f t="shared" si="80"/>
        <v>108</v>
      </c>
      <c r="H312" s="2">
        <f t="shared" si="81"/>
        <v>0.29189189189189191</v>
      </c>
      <c r="I312" s="8"/>
      <c r="J312" s="2">
        <f t="shared" si="85"/>
        <v>0.61621621621621625</v>
      </c>
      <c r="K312" s="2">
        <f t="shared" si="86"/>
        <v>0.32432432432432434</v>
      </c>
      <c r="L312" s="2">
        <f t="shared" si="87"/>
        <v>5.4054054054054057E-3</v>
      </c>
      <c r="M312" s="2">
        <f t="shared" si="88"/>
        <v>5.4054054054054002E-2</v>
      </c>
      <c r="N312" s="9">
        <v>228</v>
      </c>
      <c r="O312" s="9">
        <v>120</v>
      </c>
      <c r="P312" s="9">
        <v>2</v>
      </c>
      <c r="Q312" s="57">
        <v>15</v>
      </c>
      <c r="U312" s="9">
        <v>0</v>
      </c>
      <c r="V312" s="57"/>
      <c r="W312" s="57"/>
      <c r="X312" s="57"/>
      <c r="Z312" s="57"/>
      <c r="AA312" s="57">
        <v>5</v>
      </c>
      <c r="AB312" s="57"/>
      <c r="AC312" s="57"/>
      <c r="AG312" t="str">
        <f t="shared" si="79"/>
        <v>Marlow</v>
      </c>
      <c r="AH312" t="s">
        <v>499</v>
      </c>
      <c r="AI312">
        <v>2</v>
      </c>
      <c r="AK312" s="97">
        <v>33</v>
      </c>
      <c r="AL312" s="99">
        <v>5</v>
      </c>
      <c r="AM312" s="99">
        <v>55</v>
      </c>
      <c r="AN312" s="103">
        <v>45700</v>
      </c>
      <c r="AO312" s="103">
        <f t="shared" si="82"/>
        <v>33005</v>
      </c>
      <c r="AP312" t="s">
        <v>202</v>
      </c>
      <c r="AQ312">
        <f t="shared" si="89"/>
        <v>3345700</v>
      </c>
      <c r="AU312">
        <v>26.42</v>
      </c>
      <c r="AV312">
        <v>0.47</v>
      </c>
      <c r="AW312">
        <v>25.95</v>
      </c>
    </row>
    <row r="313" spans="1:49" hidden="1" outlineLevel="1">
      <c r="A313" t="s">
        <v>256</v>
      </c>
      <c r="B313" s="9" t="s">
        <v>1487</v>
      </c>
      <c r="C313" s="1">
        <f t="shared" si="83"/>
        <v>570</v>
      </c>
      <c r="D313" s="7">
        <f>IF(N313&gt;0, RANK(N313,(N313:P313,Q313:AE313)),0)</f>
        <v>2</v>
      </c>
      <c r="E313" s="7">
        <f>IF(O313&gt;0,RANK(O313,(N313:P313,Q313:AE313)),0)</f>
        <v>1</v>
      </c>
      <c r="F313" s="7">
        <f t="shared" si="84"/>
        <v>5</v>
      </c>
      <c r="G313" s="1">
        <f t="shared" si="80"/>
        <v>15</v>
      </c>
      <c r="H313" s="2">
        <f t="shared" si="81"/>
        <v>2.6315789473684209E-2</v>
      </c>
      <c r="I313" s="8"/>
      <c r="J313" s="2">
        <f t="shared" si="85"/>
        <v>0.43684210526315792</v>
      </c>
      <c r="K313" s="2">
        <f t="shared" si="86"/>
        <v>0.4631578947368421</v>
      </c>
      <c r="L313" s="2">
        <f t="shared" si="87"/>
        <v>1.0526315789473684E-2</v>
      </c>
      <c r="M313" s="2">
        <f t="shared" si="88"/>
        <v>8.9473684210526289E-2</v>
      </c>
      <c r="N313" s="9">
        <v>249</v>
      </c>
      <c r="O313" s="9">
        <v>264</v>
      </c>
      <c r="P313" s="9">
        <v>6</v>
      </c>
      <c r="Q313" s="57">
        <v>39</v>
      </c>
      <c r="U313" s="9">
        <v>2</v>
      </c>
      <c r="V313" s="57"/>
      <c r="W313" s="57"/>
      <c r="X313" s="57"/>
      <c r="Z313" s="57"/>
      <c r="AA313" s="57">
        <v>10</v>
      </c>
      <c r="AB313" s="57"/>
      <c r="AC313" s="57"/>
      <c r="AG313" t="str">
        <f t="shared" si="79"/>
        <v>Mason</v>
      </c>
      <c r="AH313" t="s">
        <v>269</v>
      </c>
      <c r="AI313">
        <v>2</v>
      </c>
      <c r="AK313" s="97">
        <v>33</v>
      </c>
      <c r="AL313" s="99">
        <v>11</v>
      </c>
      <c r="AM313" s="99">
        <v>90</v>
      </c>
      <c r="AN313" s="103">
        <v>46260</v>
      </c>
      <c r="AO313" s="103">
        <f t="shared" si="82"/>
        <v>33011</v>
      </c>
      <c r="AP313" t="s">
        <v>202</v>
      </c>
      <c r="AQ313">
        <f t="shared" si="89"/>
        <v>3346260</v>
      </c>
      <c r="AU313">
        <v>23.96</v>
      </c>
      <c r="AV313">
        <v>0.06</v>
      </c>
      <c r="AW313">
        <v>23.9</v>
      </c>
    </row>
    <row r="314" spans="1:49" hidden="1" outlineLevel="1">
      <c r="A314" t="s">
        <v>1031</v>
      </c>
      <c r="B314" s="9" t="s">
        <v>1487</v>
      </c>
      <c r="C314" s="1">
        <f t="shared" si="83"/>
        <v>2707</v>
      </c>
      <c r="D314" s="7">
        <f>IF(N314&gt;0, RANK(N314,(N314:P314,Q314:AE314)),0)</f>
        <v>2</v>
      </c>
      <c r="E314" s="7">
        <f>IF(O314&gt;0,RANK(O314,(N314:P314,Q314:AE314)),0)</f>
        <v>1</v>
      </c>
      <c r="F314" s="7">
        <f t="shared" si="84"/>
        <v>4</v>
      </c>
      <c r="G314" s="1">
        <f t="shared" si="80"/>
        <v>485</v>
      </c>
      <c r="H314" s="2">
        <f t="shared" si="81"/>
        <v>0.17916512744735871</v>
      </c>
      <c r="I314" s="8"/>
      <c r="J314" s="2">
        <f t="shared" si="85"/>
        <v>0.37569264868858515</v>
      </c>
      <c r="K314" s="2">
        <f t="shared" si="86"/>
        <v>0.55485777613594389</v>
      </c>
      <c r="L314" s="2">
        <f t="shared" si="87"/>
        <v>3.1030661248614703E-2</v>
      </c>
      <c r="M314" s="2">
        <f t="shared" si="88"/>
        <v>3.8418913926856202E-2</v>
      </c>
      <c r="N314" s="9">
        <v>1017</v>
      </c>
      <c r="O314" s="9">
        <v>1502</v>
      </c>
      <c r="P314" s="9">
        <v>84</v>
      </c>
      <c r="Q314" s="57">
        <v>88</v>
      </c>
      <c r="U314" s="9">
        <v>16</v>
      </c>
      <c r="V314" s="57"/>
      <c r="W314" s="57"/>
      <c r="X314" s="57"/>
      <c r="Z314" s="57"/>
      <c r="AA314" s="57">
        <v>0</v>
      </c>
      <c r="AB314" s="57"/>
      <c r="AC314" s="57"/>
      <c r="AG314" t="str">
        <f t="shared" si="79"/>
        <v>Meredith</v>
      </c>
      <c r="AH314" t="s">
        <v>1210</v>
      </c>
      <c r="AI314">
        <v>1</v>
      </c>
      <c r="AK314" s="97">
        <v>33</v>
      </c>
      <c r="AL314" s="99">
        <v>1</v>
      </c>
      <c r="AM314" s="99">
        <v>40</v>
      </c>
      <c r="AN314" s="103">
        <v>47140</v>
      </c>
      <c r="AO314" s="103">
        <f t="shared" si="82"/>
        <v>33001</v>
      </c>
      <c r="AP314" t="s">
        <v>202</v>
      </c>
      <c r="AQ314">
        <f t="shared" si="89"/>
        <v>3347140</v>
      </c>
      <c r="AU314">
        <v>54.13</v>
      </c>
      <c r="AV314">
        <v>13.93</v>
      </c>
      <c r="AW314">
        <v>40.19</v>
      </c>
    </row>
    <row r="315" spans="1:49" hidden="1" outlineLevel="1">
      <c r="A315" t="s">
        <v>1605</v>
      </c>
      <c r="B315" s="9" t="s">
        <v>1487</v>
      </c>
      <c r="C315" s="1">
        <f t="shared" si="83"/>
        <v>10832</v>
      </c>
      <c r="D315" s="7">
        <f>IF(N315&gt;0, RANK(N315,(N315:P315,Q315:AE315)),0)</f>
        <v>2</v>
      </c>
      <c r="E315" s="7">
        <f>IF(O315&gt;0,RANK(O315,(N315:P315,Q315:AE315)),0)</f>
        <v>1</v>
      </c>
      <c r="F315" s="7">
        <f t="shared" si="84"/>
        <v>4</v>
      </c>
      <c r="G315" s="1">
        <f t="shared" si="80"/>
        <v>1625</v>
      </c>
      <c r="H315" s="2">
        <f t="shared" si="81"/>
        <v>0.15001846381093056</v>
      </c>
      <c r="I315" s="8"/>
      <c r="J315" s="2">
        <f t="shared" si="85"/>
        <v>0.38949409158050219</v>
      </c>
      <c r="K315" s="2">
        <f t="shared" si="86"/>
        <v>0.53951255539143284</v>
      </c>
      <c r="L315" s="2">
        <f t="shared" si="87"/>
        <v>2.2895125553914326E-2</v>
      </c>
      <c r="M315" s="2">
        <f t="shared" si="88"/>
        <v>4.809822747415065E-2</v>
      </c>
      <c r="N315" s="9">
        <v>4219</v>
      </c>
      <c r="O315" s="9">
        <v>5844</v>
      </c>
      <c r="P315" s="9">
        <v>248</v>
      </c>
      <c r="Q315" s="57">
        <v>413</v>
      </c>
      <c r="U315" s="9">
        <v>26</v>
      </c>
      <c r="V315" s="57"/>
      <c r="W315" s="57"/>
      <c r="X315" s="57"/>
      <c r="Z315" s="57"/>
      <c r="AA315" s="57">
        <v>82</v>
      </c>
      <c r="AB315" s="57"/>
      <c r="AC315" s="57"/>
      <c r="AG315" t="str">
        <f t="shared" si="79"/>
        <v>Merrimack</v>
      </c>
      <c r="AH315" t="s">
        <v>269</v>
      </c>
      <c r="AI315">
        <v>1</v>
      </c>
      <c r="AK315" s="97">
        <v>33</v>
      </c>
      <c r="AL315" s="99">
        <v>11</v>
      </c>
      <c r="AM315" s="99">
        <v>95</v>
      </c>
      <c r="AN315" s="103">
        <v>47540</v>
      </c>
      <c r="AO315" s="103">
        <f t="shared" si="82"/>
        <v>33011</v>
      </c>
      <c r="AP315" t="s">
        <v>202</v>
      </c>
      <c r="AQ315">
        <f t="shared" si="89"/>
        <v>3347540</v>
      </c>
      <c r="AU315">
        <v>33.43</v>
      </c>
      <c r="AV315">
        <v>0.83</v>
      </c>
      <c r="AW315">
        <v>32.6</v>
      </c>
    </row>
    <row r="316" spans="1:49" hidden="1" outlineLevel="1">
      <c r="A316" t="s">
        <v>469</v>
      </c>
      <c r="B316" s="9" t="s">
        <v>1487</v>
      </c>
      <c r="C316" s="1">
        <f t="shared" si="83"/>
        <v>341</v>
      </c>
      <c r="D316" s="7">
        <f>IF(N316&gt;0, RANK(N316,(N316:P316,Q316:AE316)),0)</f>
        <v>2</v>
      </c>
      <c r="E316" s="7">
        <f>IF(O316&gt;0,RANK(O316,(N316:P316,Q316:AE316)),0)</f>
        <v>1</v>
      </c>
      <c r="F316" s="7">
        <f t="shared" si="84"/>
        <v>0</v>
      </c>
      <c r="G316" s="1">
        <f t="shared" si="80"/>
        <v>101</v>
      </c>
      <c r="H316" s="2">
        <f t="shared" si="81"/>
        <v>0.29618768328445749</v>
      </c>
      <c r="I316" s="8"/>
      <c r="J316" s="2">
        <f t="shared" si="85"/>
        <v>0.31378299120234604</v>
      </c>
      <c r="K316" s="2">
        <f t="shared" si="86"/>
        <v>0.60997067448680353</v>
      </c>
      <c r="L316" s="2">
        <f t="shared" si="87"/>
        <v>0</v>
      </c>
      <c r="M316" s="2">
        <f t="shared" si="88"/>
        <v>7.6246334310850483E-2</v>
      </c>
      <c r="N316" s="9">
        <v>107</v>
      </c>
      <c r="O316" s="9">
        <v>208</v>
      </c>
      <c r="P316" s="9">
        <v>0</v>
      </c>
      <c r="Q316" s="57">
        <v>18</v>
      </c>
      <c r="U316" s="9">
        <v>1</v>
      </c>
      <c r="V316" s="57"/>
      <c r="W316" s="57"/>
      <c r="X316" s="57"/>
      <c r="Z316" s="57"/>
      <c r="AA316" s="57">
        <v>7</v>
      </c>
      <c r="AB316" s="57"/>
      <c r="AC316" s="57"/>
      <c r="AG316" t="str">
        <f t="shared" si="79"/>
        <v>Middleton</v>
      </c>
      <c r="AH316" t="s">
        <v>41</v>
      </c>
      <c r="AI316">
        <v>1</v>
      </c>
      <c r="AK316" s="97">
        <v>33</v>
      </c>
      <c r="AL316" s="99">
        <v>17</v>
      </c>
      <c r="AM316" s="99">
        <v>35</v>
      </c>
      <c r="AN316" s="103">
        <v>47700</v>
      </c>
      <c r="AO316" s="103">
        <f t="shared" si="82"/>
        <v>33017</v>
      </c>
      <c r="AP316" t="s">
        <v>202</v>
      </c>
      <c r="AQ316">
        <f t="shared" si="89"/>
        <v>3347700</v>
      </c>
      <c r="AU316">
        <v>18.510000000000002</v>
      </c>
      <c r="AV316">
        <v>0.42</v>
      </c>
      <c r="AW316">
        <v>18.09</v>
      </c>
    </row>
    <row r="317" spans="1:49" hidden="1" outlineLevel="1">
      <c r="A317" t="s">
        <v>2110</v>
      </c>
      <c r="B317" s="9" t="s">
        <v>1487</v>
      </c>
      <c r="C317" s="1">
        <f t="shared" si="83"/>
        <v>571</v>
      </c>
      <c r="D317" s="7">
        <f>IF(N317&gt;0, RANK(N317,(N317:P317,Q317:AE317)),0)</f>
        <v>2</v>
      </c>
      <c r="E317" s="7">
        <f>IF(O317&gt;0,RANK(O317,(N317:P317,Q317:AE317)),0)</f>
        <v>1</v>
      </c>
      <c r="F317" s="7">
        <f t="shared" si="84"/>
        <v>3</v>
      </c>
      <c r="G317" s="1">
        <f t="shared" si="80"/>
        <v>65</v>
      </c>
      <c r="H317" s="2">
        <f t="shared" si="81"/>
        <v>0.11383537653239929</v>
      </c>
      <c r="I317" s="8"/>
      <c r="J317" s="2">
        <f t="shared" si="85"/>
        <v>0.40105078809106831</v>
      </c>
      <c r="K317" s="2">
        <f t="shared" si="86"/>
        <v>0.51488616462346759</v>
      </c>
      <c r="L317" s="2">
        <f t="shared" si="87"/>
        <v>5.0788091068301226E-2</v>
      </c>
      <c r="M317" s="2">
        <f t="shared" si="88"/>
        <v>3.3274956217162872E-2</v>
      </c>
      <c r="N317" s="9">
        <v>229</v>
      </c>
      <c r="O317" s="9">
        <v>294</v>
      </c>
      <c r="P317" s="9">
        <v>29</v>
      </c>
      <c r="Q317" s="57">
        <v>9</v>
      </c>
      <c r="U317" s="9">
        <v>1</v>
      </c>
      <c r="V317" s="57"/>
      <c r="W317" s="57"/>
      <c r="X317" s="57"/>
      <c r="Z317" s="57"/>
      <c r="AA317" s="57">
        <v>9</v>
      </c>
      <c r="AB317" s="57"/>
      <c r="AC317" s="57"/>
      <c r="AG317" t="str">
        <f t="shared" si="79"/>
        <v>Milan</v>
      </c>
      <c r="AH317" t="s">
        <v>1672</v>
      </c>
      <c r="AI317">
        <v>2</v>
      </c>
      <c r="AK317" s="97">
        <v>33</v>
      </c>
      <c r="AL317" s="99">
        <v>7</v>
      </c>
      <c r="AM317" s="99">
        <v>135</v>
      </c>
      <c r="AN317" s="103">
        <v>47860</v>
      </c>
      <c r="AO317" s="103">
        <f t="shared" si="82"/>
        <v>33007</v>
      </c>
      <c r="AP317" t="s">
        <v>202</v>
      </c>
      <c r="AQ317">
        <f t="shared" si="89"/>
        <v>3347860</v>
      </c>
      <c r="AU317">
        <v>62.26</v>
      </c>
      <c r="AV317">
        <v>0.52</v>
      </c>
      <c r="AW317">
        <v>61.74</v>
      </c>
    </row>
    <row r="318" spans="1:49" hidden="1" outlineLevel="1">
      <c r="A318" t="s">
        <v>773</v>
      </c>
      <c r="B318" s="9" t="s">
        <v>1487</v>
      </c>
      <c r="C318" s="1">
        <f t="shared" si="83"/>
        <v>5485</v>
      </c>
      <c r="D318" s="7">
        <f>IF(N318&gt;0, RANK(N318,(N318:P318,Q318:AE318)),0)</f>
        <v>2</v>
      </c>
      <c r="E318" s="7">
        <f>IF(O318&gt;0,RANK(O318,(N318:P318,Q318:AE318)),0)</f>
        <v>1</v>
      </c>
      <c r="F318" s="7">
        <f t="shared" si="84"/>
        <v>5</v>
      </c>
      <c r="G318" s="1">
        <f t="shared" si="80"/>
        <v>784</v>
      </c>
      <c r="H318" s="2">
        <f t="shared" si="81"/>
        <v>0.14293527803099362</v>
      </c>
      <c r="I318" s="8"/>
      <c r="J318" s="2">
        <f t="shared" si="85"/>
        <v>0.39453053783044667</v>
      </c>
      <c r="K318" s="2">
        <f t="shared" si="86"/>
        <v>0.53746581586144027</v>
      </c>
      <c r="L318" s="2">
        <f t="shared" si="87"/>
        <v>1.0027347310847767E-2</v>
      </c>
      <c r="M318" s="2">
        <f t="shared" si="88"/>
        <v>5.7976298997265294E-2</v>
      </c>
      <c r="N318" s="9">
        <v>2164</v>
      </c>
      <c r="O318" s="9">
        <v>2948</v>
      </c>
      <c r="P318" s="9">
        <v>55</v>
      </c>
      <c r="Q318" s="57">
        <v>210</v>
      </c>
      <c r="U318" s="9">
        <v>14</v>
      </c>
      <c r="V318" s="57"/>
      <c r="W318" s="57"/>
      <c r="X318" s="57"/>
      <c r="Z318" s="57"/>
      <c r="AA318" s="57">
        <v>94</v>
      </c>
      <c r="AB318" s="57"/>
      <c r="AC318" s="57"/>
      <c r="AG318" t="str">
        <f t="shared" si="79"/>
        <v>Milford</v>
      </c>
      <c r="AH318" t="s">
        <v>269</v>
      </c>
      <c r="AI318">
        <v>2</v>
      </c>
      <c r="AK318" s="97">
        <v>33</v>
      </c>
      <c r="AL318" s="99">
        <v>11</v>
      </c>
      <c r="AM318" s="99">
        <v>100</v>
      </c>
      <c r="AN318" s="103">
        <v>48020</v>
      </c>
      <c r="AO318" s="103">
        <f t="shared" si="82"/>
        <v>33011</v>
      </c>
      <c r="AP318" t="s">
        <v>202</v>
      </c>
      <c r="AQ318">
        <f t="shared" si="89"/>
        <v>3348020</v>
      </c>
      <c r="AU318">
        <v>25.28</v>
      </c>
      <c r="AV318">
        <v>0.06</v>
      </c>
      <c r="AW318">
        <v>25.23</v>
      </c>
    </row>
    <row r="319" spans="1:49" hidden="1" outlineLevel="1">
      <c r="A319" t="s">
        <v>1034</v>
      </c>
      <c r="B319" s="9" t="s">
        <v>1487</v>
      </c>
      <c r="C319" s="1">
        <f t="shared" si="83"/>
        <v>10</v>
      </c>
      <c r="D319" s="7">
        <f>IF(N319&gt;0, RANK(N319,(N319:P319,Q319:AE319)),0)</f>
        <v>2</v>
      </c>
      <c r="E319" s="7">
        <f>IF(O319&gt;0,RANK(O319,(N319:P319,Q319:AE319)),0)</f>
        <v>1</v>
      </c>
      <c r="F319" s="7">
        <f t="shared" si="84"/>
        <v>0</v>
      </c>
      <c r="G319" s="1">
        <f t="shared" si="80"/>
        <v>7</v>
      </c>
      <c r="H319" s="2">
        <f t="shared" si="81"/>
        <v>0.7</v>
      </c>
      <c r="I319" s="8"/>
      <c r="J319" s="2">
        <f t="shared" si="85"/>
        <v>0.1</v>
      </c>
      <c r="K319" s="2">
        <f t="shared" si="86"/>
        <v>0.8</v>
      </c>
      <c r="L319" s="2">
        <f t="shared" si="87"/>
        <v>0</v>
      </c>
      <c r="M319" s="2">
        <f t="shared" si="88"/>
        <v>9.9999999999999978E-2</v>
      </c>
      <c r="N319" s="9">
        <v>1</v>
      </c>
      <c r="O319" s="9">
        <v>8</v>
      </c>
      <c r="P319" s="9">
        <v>0</v>
      </c>
      <c r="Q319" s="57">
        <v>1</v>
      </c>
      <c r="U319" s="9">
        <v>0</v>
      </c>
      <c r="V319" s="57"/>
      <c r="W319" s="57"/>
      <c r="X319" s="57"/>
      <c r="Z319" s="57"/>
      <c r="AA319" s="57">
        <v>0</v>
      </c>
      <c r="AB319" s="57"/>
      <c r="AC319" s="57"/>
      <c r="AG319" t="str">
        <f t="shared" si="79"/>
        <v>Millsfield</v>
      </c>
      <c r="AH319" t="s">
        <v>1672</v>
      </c>
      <c r="AI319">
        <v>2</v>
      </c>
      <c r="AK319" s="97">
        <v>33</v>
      </c>
      <c r="AL319" s="99">
        <v>7</v>
      </c>
      <c r="AM319" s="99">
        <v>140</v>
      </c>
      <c r="AN319" s="103">
        <v>48260</v>
      </c>
      <c r="AO319" s="103">
        <f t="shared" si="82"/>
        <v>33007</v>
      </c>
      <c r="AP319" t="s">
        <v>136</v>
      </c>
      <c r="AQ319">
        <f t="shared" si="89"/>
        <v>3348260</v>
      </c>
      <c r="AU319">
        <v>45.31</v>
      </c>
      <c r="AV319">
        <v>0.35</v>
      </c>
      <c r="AW319">
        <v>44.96</v>
      </c>
    </row>
    <row r="320" spans="1:49" hidden="1" outlineLevel="1">
      <c r="A320" t="s">
        <v>2355</v>
      </c>
      <c r="B320" s="9" t="s">
        <v>1487</v>
      </c>
      <c r="C320" s="1">
        <f t="shared" si="83"/>
        <v>1537</v>
      </c>
      <c r="D320" s="7">
        <f>IF(N320&gt;0, RANK(N320,(N320:P320,Q320:AE320)),0)</f>
        <v>2</v>
      </c>
      <c r="E320" s="7">
        <f>IF(O320&gt;0,RANK(O320,(N320:P320,Q320:AE320)),0)</f>
        <v>1</v>
      </c>
      <c r="F320" s="7">
        <f t="shared" si="84"/>
        <v>4</v>
      </c>
      <c r="G320" s="1">
        <f t="shared" si="80"/>
        <v>133</v>
      </c>
      <c r="H320" s="2">
        <f t="shared" si="81"/>
        <v>8.6532205595315548E-2</v>
      </c>
      <c r="I320" s="8"/>
      <c r="J320" s="2">
        <f t="shared" si="85"/>
        <v>0.40728692257644761</v>
      </c>
      <c r="K320" s="2">
        <f t="shared" si="86"/>
        <v>0.49381912817176316</v>
      </c>
      <c r="L320" s="2">
        <f t="shared" si="87"/>
        <v>3.1229668184775537E-2</v>
      </c>
      <c r="M320" s="2">
        <f t="shared" si="88"/>
        <v>6.7664281067013693E-2</v>
      </c>
      <c r="N320" s="9">
        <v>626</v>
      </c>
      <c r="O320" s="9">
        <v>759</v>
      </c>
      <c r="P320" s="9">
        <v>48</v>
      </c>
      <c r="Q320" s="57">
        <v>78</v>
      </c>
      <c r="U320" s="9">
        <v>6</v>
      </c>
      <c r="V320" s="57"/>
      <c r="W320" s="57"/>
      <c r="X320" s="57"/>
      <c r="Z320" s="57"/>
      <c r="AA320" s="57">
        <v>20</v>
      </c>
      <c r="AB320" s="57"/>
      <c r="AC320" s="57"/>
      <c r="AG320" t="str">
        <f t="shared" si="79"/>
        <v>Milton</v>
      </c>
      <c r="AH320" t="s">
        <v>41</v>
      </c>
      <c r="AI320">
        <v>1</v>
      </c>
      <c r="AK320" s="97">
        <v>33</v>
      </c>
      <c r="AL320" s="99">
        <v>17</v>
      </c>
      <c r="AM320" s="99">
        <v>40</v>
      </c>
      <c r="AN320" s="103">
        <v>48660</v>
      </c>
      <c r="AO320" s="103">
        <f t="shared" si="82"/>
        <v>33017</v>
      </c>
      <c r="AP320" t="s">
        <v>202</v>
      </c>
      <c r="AQ320">
        <f t="shared" si="89"/>
        <v>3348660</v>
      </c>
      <c r="AU320">
        <v>34.28</v>
      </c>
      <c r="AV320">
        <v>1.17</v>
      </c>
      <c r="AW320">
        <v>33.11</v>
      </c>
    </row>
    <row r="321" spans="1:49" hidden="1" outlineLevel="1">
      <c r="A321" t="s">
        <v>2112</v>
      </c>
      <c r="B321" s="9" t="s">
        <v>1487</v>
      </c>
      <c r="C321" s="1">
        <f t="shared" si="83"/>
        <v>433</v>
      </c>
      <c r="D321" s="7">
        <f>IF(N321&gt;0, RANK(N321,(N321:P321,Q321:AE321)),0)</f>
        <v>2</v>
      </c>
      <c r="E321" s="7">
        <f>IF(O321&gt;0,RANK(O321,(N321:P321,Q321:AE321)),0)</f>
        <v>1</v>
      </c>
      <c r="F321" s="7">
        <f t="shared" si="84"/>
        <v>4</v>
      </c>
      <c r="G321" s="1">
        <f t="shared" si="80"/>
        <v>125</v>
      </c>
      <c r="H321" s="2">
        <f t="shared" si="81"/>
        <v>0.28868360277136257</v>
      </c>
      <c r="I321" s="8"/>
      <c r="J321" s="2">
        <f t="shared" si="85"/>
        <v>0.3187066974595843</v>
      </c>
      <c r="K321" s="2">
        <f t="shared" si="86"/>
        <v>0.60739030023094687</v>
      </c>
      <c r="L321" s="2">
        <f t="shared" si="87"/>
        <v>1.8475750577367205E-2</v>
      </c>
      <c r="M321" s="2">
        <f t="shared" si="88"/>
        <v>5.5427251732101682E-2</v>
      </c>
      <c r="N321" s="9">
        <v>138</v>
      </c>
      <c r="O321" s="9">
        <v>263</v>
      </c>
      <c r="P321" s="9">
        <v>8</v>
      </c>
      <c r="Q321" s="57">
        <v>15</v>
      </c>
      <c r="U321" s="9">
        <v>2</v>
      </c>
      <c r="V321" s="57"/>
      <c r="W321" s="57"/>
      <c r="X321" s="57"/>
      <c r="Z321" s="57"/>
      <c r="AA321" s="57">
        <v>7</v>
      </c>
      <c r="AB321" s="57"/>
      <c r="AC321" s="57"/>
      <c r="AG321" t="str">
        <f t="shared" si="79"/>
        <v>Monroe</v>
      </c>
      <c r="AH321" t="s">
        <v>1957</v>
      </c>
      <c r="AI321">
        <v>2</v>
      </c>
      <c r="AK321" s="97">
        <v>33</v>
      </c>
      <c r="AL321" s="99">
        <v>9</v>
      </c>
      <c r="AM321" s="99">
        <v>140</v>
      </c>
      <c r="AN321" s="103">
        <v>48980</v>
      </c>
      <c r="AO321" s="103">
        <f t="shared" si="82"/>
        <v>33009</v>
      </c>
      <c r="AP321" t="s">
        <v>202</v>
      </c>
      <c r="AQ321">
        <f t="shared" si="89"/>
        <v>3348980</v>
      </c>
      <c r="AU321">
        <v>23.8</v>
      </c>
      <c r="AV321">
        <v>1.43</v>
      </c>
      <c r="AW321">
        <v>22.38</v>
      </c>
    </row>
    <row r="322" spans="1:49" hidden="1" outlineLevel="1">
      <c r="A322" t="s">
        <v>1032</v>
      </c>
      <c r="B322" s="9" t="s">
        <v>1487</v>
      </c>
      <c r="C322" s="1">
        <f t="shared" si="83"/>
        <v>982</v>
      </c>
      <c r="D322" s="7">
        <f>IF(N322&gt;0, RANK(N322,(N322:P322,Q322:AE322)),0)</f>
        <v>2</v>
      </c>
      <c r="E322" s="7">
        <f>IF(O322&gt;0,RANK(O322,(N322:P322,Q322:AE322)),0)</f>
        <v>1</v>
      </c>
      <c r="F322" s="7">
        <f t="shared" si="84"/>
        <v>4</v>
      </c>
      <c r="G322" s="1">
        <f t="shared" si="80"/>
        <v>84</v>
      </c>
      <c r="H322" s="2">
        <f t="shared" si="81"/>
        <v>8.5539714867617106E-2</v>
      </c>
      <c r="I322" s="8"/>
      <c r="J322" s="2">
        <f t="shared" si="85"/>
        <v>0.42260692464358451</v>
      </c>
      <c r="K322" s="2">
        <f t="shared" si="86"/>
        <v>0.50814663951120165</v>
      </c>
      <c r="L322" s="2">
        <f t="shared" si="87"/>
        <v>9.1649694501018328E-3</v>
      </c>
      <c r="M322" s="2">
        <f t="shared" si="88"/>
        <v>6.0081466395112006E-2</v>
      </c>
      <c r="N322" s="9">
        <v>415</v>
      </c>
      <c r="O322" s="9">
        <v>499</v>
      </c>
      <c r="P322" s="9">
        <v>9</v>
      </c>
      <c r="Q322" s="57">
        <v>50</v>
      </c>
      <c r="U322" s="9">
        <v>3</v>
      </c>
      <c r="V322" s="57"/>
      <c r="W322" s="57"/>
      <c r="X322" s="57"/>
      <c r="Z322" s="57"/>
      <c r="AA322" s="57">
        <v>6</v>
      </c>
      <c r="AB322" s="57"/>
      <c r="AC322" s="57"/>
      <c r="AG322" t="str">
        <f t="shared" si="79"/>
        <v>Mont Vernon</v>
      </c>
      <c r="AH322" t="s">
        <v>269</v>
      </c>
      <c r="AI322">
        <v>2</v>
      </c>
      <c r="AK322" s="97">
        <v>33</v>
      </c>
      <c r="AL322" s="99">
        <v>11</v>
      </c>
      <c r="AM322" s="99">
        <v>105</v>
      </c>
      <c r="AN322" s="103">
        <v>49140</v>
      </c>
      <c r="AO322" s="103">
        <f t="shared" si="82"/>
        <v>33011</v>
      </c>
      <c r="AP322" t="s">
        <v>202</v>
      </c>
      <c r="AQ322">
        <f t="shared" si="89"/>
        <v>3349140</v>
      </c>
      <c r="AU322">
        <v>16.7</v>
      </c>
      <c r="AV322">
        <v>0.08</v>
      </c>
      <c r="AW322">
        <v>16.62</v>
      </c>
    </row>
    <row r="323" spans="1:49" hidden="1" outlineLevel="1">
      <c r="A323" t="s">
        <v>1690</v>
      </c>
      <c r="B323" s="9" t="s">
        <v>1487</v>
      </c>
      <c r="C323" s="1">
        <f t="shared" si="83"/>
        <v>2175</v>
      </c>
      <c r="D323" s="7">
        <f>IF(N323&gt;0, RANK(N323,(N323:P323,Q323:AE323)),0)</f>
        <v>2</v>
      </c>
      <c r="E323" s="7">
        <f>IF(O323&gt;0,RANK(O323,(N323:P323,Q323:AE323)),0)</f>
        <v>1</v>
      </c>
      <c r="F323" s="7">
        <f t="shared" si="84"/>
        <v>4</v>
      </c>
      <c r="G323" s="1">
        <f t="shared" si="80"/>
        <v>701</v>
      </c>
      <c r="H323" s="2">
        <f t="shared" si="81"/>
        <v>0.32229885057471264</v>
      </c>
      <c r="I323" s="8"/>
      <c r="J323" s="2">
        <f t="shared" si="85"/>
        <v>0.31034482758620691</v>
      </c>
      <c r="K323" s="2">
        <f t="shared" si="86"/>
        <v>0.63264367816091949</v>
      </c>
      <c r="L323" s="2">
        <f t="shared" si="87"/>
        <v>1.4252873563218391E-2</v>
      </c>
      <c r="M323" s="2">
        <f t="shared" si="88"/>
        <v>4.2758620689655275E-2</v>
      </c>
      <c r="N323" s="9">
        <v>675</v>
      </c>
      <c r="O323" s="9">
        <v>1376</v>
      </c>
      <c r="P323" s="9">
        <v>31</v>
      </c>
      <c r="Q323" s="57">
        <v>63</v>
      </c>
      <c r="U323" s="9">
        <v>6</v>
      </c>
      <c r="V323" s="57"/>
      <c r="W323" s="57"/>
      <c r="X323" s="57"/>
      <c r="Z323" s="57"/>
      <c r="AA323" s="57">
        <v>24</v>
      </c>
      <c r="AB323" s="57"/>
      <c r="AC323" s="57"/>
      <c r="AG323" t="str">
        <f t="shared" si="79"/>
        <v>Moultonborough</v>
      </c>
      <c r="AH323" t="s">
        <v>1575</v>
      </c>
      <c r="AI323">
        <v>1</v>
      </c>
      <c r="AK323" s="97">
        <v>33</v>
      </c>
      <c r="AL323" s="99">
        <v>3</v>
      </c>
      <c r="AM323" s="99">
        <v>65</v>
      </c>
      <c r="AN323" s="103">
        <v>49380</v>
      </c>
      <c r="AO323" s="103">
        <f t="shared" si="82"/>
        <v>33003</v>
      </c>
      <c r="AP323" t="s">
        <v>202</v>
      </c>
      <c r="AQ323">
        <f t="shared" si="89"/>
        <v>3349380</v>
      </c>
      <c r="AU323">
        <v>74.59</v>
      </c>
      <c r="AV323">
        <v>14.75</v>
      </c>
      <c r="AW323">
        <v>59.84</v>
      </c>
    </row>
    <row r="324" spans="1:49" hidden="1" outlineLevel="1">
      <c r="A324" t="s">
        <v>734</v>
      </c>
      <c r="B324" s="9" t="s">
        <v>1487</v>
      </c>
      <c r="C324" s="1">
        <f t="shared" si="83"/>
        <v>33760</v>
      </c>
      <c r="D324" s="7">
        <f>IF(N324&gt;0, RANK(N324,(N324:P324,Q324:AE324)),0)</f>
        <v>2</v>
      </c>
      <c r="E324" s="7">
        <f>IF(O324&gt;0,RANK(O324,(N324:P324,Q324:AE324)),0)</f>
        <v>1</v>
      </c>
      <c r="F324" s="7">
        <f t="shared" si="84"/>
        <v>5</v>
      </c>
      <c r="G324" s="1">
        <f t="shared" si="80"/>
        <v>1034</v>
      </c>
      <c r="H324" s="2">
        <f t="shared" si="81"/>
        <v>3.0627962085308057E-2</v>
      </c>
      <c r="I324" s="8"/>
      <c r="J324" s="2">
        <f t="shared" si="85"/>
        <v>0.45622037914691943</v>
      </c>
      <c r="K324" s="2">
        <f t="shared" si="86"/>
        <v>0.48684834123222748</v>
      </c>
      <c r="L324" s="2">
        <f t="shared" si="87"/>
        <v>8.2049763033175353E-3</v>
      </c>
      <c r="M324" s="2">
        <f t="shared" si="88"/>
        <v>4.8726303317535503E-2</v>
      </c>
      <c r="N324" s="9">
        <v>15402</v>
      </c>
      <c r="O324" s="9">
        <v>16436</v>
      </c>
      <c r="P324" s="9">
        <v>277</v>
      </c>
      <c r="Q324" s="57">
        <v>1142</v>
      </c>
      <c r="U324" s="9">
        <v>61</v>
      </c>
      <c r="V324" s="57"/>
      <c r="W324" s="57"/>
      <c r="X324" s="57"/>
      <c r="Z324" s="57"/>
      <c r="AA324" s="57">
        <v>442</v>
      </c>
      <c r="AB324" s="57"/>
      <c r="AC324" s="57"/>
      <c r="AG324" t="str">
        <f t="shared" si="79"/>
        <v>Nashua</v>
      </c>
      <c r="AH324" t="s">
        <v>269</v>
      </c>
      <c r="AI324">
        <v>2</v>
      </c>
      <c r="AK324" s="97">
        <v>33</v>
      </c>
      <c r="AL324" s="99">
        <v>11</v>
      </c>
      <c r="AM324" s="99">
        <v>110</v>
      </c>
      <c r="AN324" s="103">
        <v>50260</v>
      </c>
      <c r="AO324" s="103">
        <f t="shared" si="82"/>
        <v>33011</v>
      </c>
      <c r="AP324" t="s">
        <v>1721</v>
      </c>
      <c r="AQ324">
        <f t="shared" si="89"/>
        <v>3350260</v>
      </c>
      <c r="AU324">
        <v>31.84</v>
      </c>
      <c r="AV324">
        <v>0.95</v>
      </c>
      <c r="AW324">
        <v>30.89</v>
      </c>
    </row>
    <row r="325" spans="1:49" hidden="1" outlineLevel="1">
      <c r="A325" t="s">
        <v>1496</v>
      </c>
      <c r="B325" s="9" t="s">
        <v>1487</v>
      </c>
      <c r="C325" s="1">
        <f t="shared" si="83"/>
        <v>343</v>
      </c>
      <c r="D325" s="7">
        <f>IF(N325&gt;0, RANK(N325,(N325:P325,Q325:AE325)),0)</f>
        <v>1</v>
      </c>
      <c r="E325" s="7">
        <f>IF(O325&gt;0,RANK(O325,(N325:P325,Q325:AE325)),0)</f>
        <v>2</v>
      </c>
      <c r="F325" s="7">
        <f t="shared" si="84"/>
        <v>4</v>
      </c>
      <c r="G325" s="1">
        <f t="shared" si="80"/>
        <v>97</v>
      </c>
      <c r="H325" s="2">
        <f t="shared" si="81"/>
        <v>0.28279883381924198</v>
      </c>
      <c r="I325" s="8"/>
      <c r="J325" s="2">
        <f t="shared" si="85"/>
        <v>0.61516034985422741</v>
      </c>
      <c r="K325" s="2">
        <f t="shared" si="86"/>
        <v>0.33236151603498543</v>
      </c>
      <c r="L325" s="2">
        <f t="shared" si="87"/>
        <v>5.8309037900874635E-3</v>
      </c>
      <c r="M325" s="2">
        <f t="shared" si="88"/>
        <v>4.6647230320699701E-2</v>
      </c>
      <c r="N325" s="9">
        <v>211</v>
      </c>
      <c r="O325" s="9">
        <v>114</v>
      </c>
      <c r="P325" s="9">
        <v>2</v>
      </c>
      <c r="Q325" s="57">
        <v>15</v>
      </c>
      <c r="U325" s="9">
        <v>1</v>
      </c>
      <c r="V325" s="57"/>
      <c r="W325" s="57"/>
      <c r="X325" s="57"/>
      <c r="Z325" s="57"/>
      <c r="AA325" s="57">
        <v>0</v>
      </c>
      <c r="AB325" s="57"/>
      <c r="AC325" s="57"/>
      <c r="AG325" t="str">
        <f t="shared" si="79"/>
        <v>Nelson</v>
      </c>
      <c r="AH325" t="s">
        <v>499</v>
      </c>
      <c r="AI325">
        <v>2</v>
      </c>
      <c r="AK325" s="97">
        <v>33</v>
      </c>
      <c r="AL325" s="99">
        <v>5</v>
      </c>
      <c r="AM325" s="99">
        <v>60</v>
      </c>
      <c r="AN325" s="103">
        <v>50580</v>
      </c>
      <c r="AO325" s="103">
        <f t="shared" si="82"/>
        <v>33005</v>
      </c>
      <c r="AP325" t="s">
        <v>202</v>
      </c>
      <c r="AQ325">
        <f t="shared" si="89"/>
        <v>3350580</v>
      </c>
      <c r="AU325">
        <v>23.24</v>
      </c>
      <c r="AV325">
        <v>1.38</v>
      </c>
      <c r="AW325">
        <v>21.87</v>
      </c>
    </row>
    <row r="326" spans="1:49" hidden="1" outlineLevel="1">
      <c r="A326" t="s">
        <v>412</v>
      </c>
      <c r="B326" s="9" t="s">
        <v>1487</v>
      </c>
      <c r="C326" s="1">
        <f t="shared" si="83"/>
        <v>1784</v>
      </c>
      <c r="D326" s="7">
        <f>IF(N326&gt;0, RANK(N326,(N326:P326,Q326:AE326)),0)</f>
        <v>2</v>
      </c>
      <c r="E326" s="7">
        <f>IF(O326&gt;0,RANK(O326,(N326:P326,Q326:AE326)),0)</f>
        <v>1</v>
      </c>
      <c r="F326" s="7">
        <f t="shared" si="84"/>
        <v>4</v>
      </c>
      <c r="G326" s="1">
        <f t="shared" si="80"/>
        <v>232</v>
      </c>
      <c r="H326" s="2">
        <f t="shared" si="81"/>
        <v>0.13004484304932734</v>
      </c>
      <c r="I326" s="8"/>
      <c r="J326" s="2">
        <f t="shared" si="85"/>
        <v>0.40022421524663676</v>
      </c>
      <c r="K326" s="2">
        <f t="shared" si="86"/>
        <v>0.53026905829596416</v>
      </c>
      <c r="L326" s="2">
        <f t="shared" si="87"/>
        <v>1.6816143497757848E-2</v>
      </c>
      <c r="M326" s="2">
        <f t="shared" si="88"/>
        <v>5.2690582959641234E-2</v>
      </c>
      <c r="N326" s="9">
        <v>714</v>
      </c>
      <c r="O326" s="9">
        <v>946</v>
      </c>
      <c r="P326" s="9">
        <v>30</v>
      </c>
      <c r="Q326" s="57">
        <v>68</v>
      </c>
      <c r="U326" s="9">
        <v>3</v>
      </c>
      <c r="V326" s="57"/>
      <c r="W326" s="57"/>
      <c r="X326" s="57"/>
      <c r="Z326" s="57"/>
      <c r="AA326" s="57">
        <v>23</v>
      </c>
      <c r="AB326" s="57"/>
      <c r="AC326" s="57"/>
      <c r="AG326" t="str">
        <f t="shared" si="79"/>
        <v>New Boston</v>
      </c>
      <c r="AH326" t="s">
        <v>269</v>
      </c>
      <c r="AI326">
        <v>2</v>
      </c>
      <c r="AK326" s="97">
        <v>33</v>
      </c>
      <c r="AL326" s="99">
        <v>11</v>
      </c>
      <c r="AM326" s="99">
        <v>115</v>
      </c>
      <c r="AN326" s="103">
        <v>50740</v>
      </c>
      <c r="AO326" s="103">
        <f t="shared" si="82"/>
        <v>33011</v>
      </c>
      <c r="AP326" t="s">
        <v>202</v>
      </c>
      <c r="AQ326">
        <f t="shared" si="89"/>
        <v>3350740</v>
      </c>
      <c r="AU326">
        <v>43.22</v>
      </c>
      <c r="AV326">
        <v>0.38</v>
      </c>
      <c r="AW326">
        <v>42.84</v>
      </c>
    </row>
    <row r="327" spans="1:49" hidden="1" outlineLevel="1">
      <c r="A327" t="s">
        <v>1510</v>
      </c>
      <c r="B327" s="9" t="s">
        <v>1487</v>
      </c>
      <c r="C327" s="1">
        <f t="shared" si="83"/>
        <v>605</v>
      </c>
      <c r="D327" s="7">
        <f>IF(N327&gt;0, RANK(N327,(N327:P327,Q327:AE327)),0)</f>
        <v>1</v>
      </c>
      <c r="E327" s="7">
        <f>IF(O327&gt;0,RANK(O327,(N327:P327,Q327:AE327)),0)</f>
        <v>2</v>
      </c>
      <c r="F327" s="7">
        <f t="shared" si="84"/>
        <v>4</v>
      </c>
      <c r="G327" s="1">
        <f t="shared" si="80"/>
        <v>28</v>
      </c>
      <c r="H327" s="2">
        <f t="shared" si="81"/>
        <v>4.6280991735537187E-2</v>
      </c>
      <c r="I327" s="8"/>
      <c r="J327" s="2">
        <f t="shared" si="85"/>
        <v>0.50413223140495866</v>
      </c>
      <c r="K327" s="2">
        <f t="shared" si="86"/>
        <v>0.45785123966942148</v>
      </c>
      <c r="L327" s="2">
        <f t="shared" si="87"/>
        <v>9.9173553719008271E-3</v>
      </c>
      <c r="M327" s="2">
        <f t="shared" si="88"/>
        <v>2.8099173553719027E-2</v>
      </c>
      <c r="N327" s="9">
        <v>305</v>
      </c>
      <c r="O327" s="9">
        <v>277</v>
      </c>
      <c r="P327" s="9">
        <v>6</v>
      </c>
      <c r="Q327" s="57">
        <v>11</v>
      </c>
      <c r="U327" s="9">
        <v>3</v>
      </c>
      <c r="V327" s="57"/>
      <c r="W327" s="57"/>
      <c r="X327" s="57"/>
      <c r="Z327" s="57"/>
      <c r="AA327" s="57">
        <v>3</v>
      </c>
      <c r="AB327" s="57"/>
      <c r="AC327" s="57"/>
      <c r="AG327" t="str">
        <f t="shared" si="79"/>
        <v>New Castle</v>
      </c>
      <c r="AH327" t="s">
        <v>1083</v>
      </c>
      <c r="AI327">
        <v>1</v>
      </c>
      <c r="AK327" s="97">
        <v>33</v>
      </c>
      <c r="AL327" s="99">
        <v>15</v>
      </c>
      <c r="AM327" s="99">
        <v>100</v>
      </c>
      <c r="AN327" s="103">
        <v>50980</v>
      </c>
      <c r="AO327" s="103">
        <f t="shared" si="82"/>
        <v>33015</v>
      </c>
      <c r="AP327" t="s">
        <v>202</v>
      </c>
      <c r="AQ327">
        <f t="shared" si="89"/>
        <v>3350980</v>
      </c>
      <c r="AU327">
        <v>2.38</v>
      </c>
      <c r="AV327">
        <v>1.55</v>
      </c>
      <c r="AW327">
        <v>0.83</v>
      </c>
    </row>
    <row r="328" spans="1:49" hidden="1" outlineLevel="1">
      <c r="A328" t="s">
        <v>1749</v>
      </c>
      <c r="B328" s="9" t="s">
        <v>1487</v>
      </c>
      <c r="C328" s="1">
        <f t="shared" si="83"/>
        <v>903</v>
      </c>
      <c r="D328" s="7">
        <f>IF(N328&gt;0, RANK(N328,(N328:P328,Q328:AE328)),0)</f>
        <v>2</v>
      </c>
      <c r="E328" s="7">
        <f>IF(O328&gt;0,RANK(O328,(N328:P328,Q328:AE328)),0)</f>
        <v>1</v>
      </c>
      <c r="F328" s="7">
        <f t="shared" si="84"/>
        <v>4</v>
      </c>
      <c r="G328" s="1">
        <f t="shared" si="80"/>
        <v>128</v>
      </c>
      <c r="H328" s="2">
        <f t="shared" si="81"/>
        <v>0.14174972314507198</v>
      </c>
      <c r="I328" s="8"/>
      <c r="J328" s="2">
        <f t="shared" si="85"/>
        <v>0.37652270210409744</v>
      </c>
      <c r="K328" s="2">
        <f t="shared" si="86"/>
        <v>0.51827242524916939</v>
      </c>
      <c r="L328" s="2">
        <f t="shared" si="87"/>
        <v>2.6578073089700997E-2</v>
      </c>
      <c r="M328" s="2">
        <f t="shared" si="88"/>
        <v>7.8626799557032168E-2</v>
      </c>
      <c r="N328" s="9">
        <v>340</v>
      </c>
      <c r="O328" s="9">
        <v>468</v>
      </c>
      <c r="P328" s="9">
        <v>24</v>
      </c>
      <c r="Q328" s="57">
        <v>52</v>
      </c>
      <c r="U328" s="9">
        <v>1</v>
      </c>
      <c r="V328" s="57"/>
      <c r="W328" s="57"/>
      <c r="X328" s="57"/>
      <c r="Z328" s="57"/>
      <c r="AA328" s="57">
        <v>18</v>
      </c>
      <c r="AB328" s="57"/>
      <c r="AC328" s="57"/>
      <c r="AG328" t="str">
        <f t="shared" si="79"/>
        <v>New Durham</v>
      </c>
      <c r="AH328" t="s">
        <v>41</v>
      </c>
      <c r="AI328">
        <v>1</v>
      </c>
      <c r="AK328" s="97">
        <v>33</v>
      </c>
      <c r="AL328" s="99">
        <v>17</v>
      </c>
      <c r="AM328" s="99">
        <v>45</v>
      </c>
      <c r="AN328" s="103">
        <v>51220</v>
      </c>
      <c r="AO328" s="103">
        <f t="shared" si="82"/>
        <v>33017</v>
      </c>
      <c r="AP328" t="s">
        <v>202</v>
      </c>
      <c r="AQ328">
        <f t="shared" si="89"/>
        <v>3351220</v>
      </c>
      <c r="AU328">
        <v>44.15</v>
      </c>
      <c r="AV328">
        <v>2.46</v>
      </c>
      <c r="AW328">
        <v>41.69</v>
      </c>
    </row>
    <row r="329" spans="1:49" hidden="1" outlineLevel="1">
      <c r="A329" t="s">
        <v>1750</v>
      </c>
      <c r="B329" s="9" t="s">
        <v>1487</v>
      </c>
      <c r="C329" s="1">
        <f t="shared" si="83"/>
        <v>855</v>
      </c>
      <c r="D329" s="7">
        <f>IF(N329&gt;0, RANK(N329,(N329:P329,Q329:AE329)),0)</f>
        <v>2</v>
      </c>
      <c r="E329" s="7">
        <f>IF(O329&gt;0,RANK(O329,(N329:P329,Q329:AE329)),0)</f>
        <v>1</v>
      </c>
      <c r="F329" s="7">
        <f t="shared" si="84"/>
        <v>4</v>
      </c>
      <c r="G329" s="1">
        <f t="shared" si="80"/>
        <v>74</v>
      </c>
      <c r="H329" s="2">
        <f t="shared" si="81"/>
        <v>8.6549707602339182E-2</v>
      </c>
      <c r="I329" s="8"/>
      <c r="J329" s="2">
        <f t="shared" si="85"/>
        <v>0.41754385964912283</v>
      </c>
      <c r="K329" s="2">
        <f t="shared" si="86"/>
        <v>0.50409356725146204</v>
      </c>
      <c r="L329" s="2">
        <f t="shared" si="87"/>
        <v>2.3391812865497075E-2</v>
      </c>
      <c r="M329" s="2">
        <f t="shared" si="88"/>
        <v>5.4970760233918115E-2</v>
      </c>
      <c r="N329" s="9">
        <v>357</v>
      </c>
      <c r="O329" s="9">
        <v>431</v>
      </c>
      <c r="P329" s="9">
        <v>20</v>
      </c>
      <c r="Q329" s="57">
        <v>35</v>
      </c>
      <c r="U329" s="9">
        <v>1</v>
      </c>
      <c r="V329" s="57"/>
      <c r="W329" s="57"/>
      <c r="X329" s="57"/>
      <c r="Z329" s="57"/>
      <c r="AA329" s="57">
        <v>11</v>
      </c>
      <c r="AB329" s="57"/>
      <c r="AC329" s="57"/>
      <c r="AG329" t="str">
        <f t="shared" si="79"/>
        <v>New Hampton</v>
      </c>
      <c r="AH329" t="s">
        <v>1210</v>
      </c>
      <c r="AI329">
        <v>1</v>
      </c>
      <c r="AK329" s="97">
        <v>33</v>
      </c>
      <c r="AL329" s="99">
        <v>1</v>
      </c>
      <c r="AM329" s="99">
        <v>45</v>
      </c>
      <c r="AN329" s="103">
        <v>51540</v>
      </c>
      <c r="AO329" s="103">
        <f t="shared" si="82"/>
        <v>33001</v>
      </c>
      <c r="AP329" t="s">
        <v>202</v>
      </c>
      <c r="AQ329">
        <f t="shared" si="89"/>
        <v>3351540</v>
      </c>
      <c r="AU329">
        <v>38.21</v>
      </c>
      <c r="AV329">
        <v>1.5</v>
      </c>
      <c r="AW329">
        <v>36.700000000000003</v>
      </c>
    </row>
    <row r="330" spans="1:49" hidden="1" outlineLevel="1">
      <c r="A330" t="s">
        <v>745</v>
      </c>
      <c r="B330" s="9" t="s">
        <v>1487</v>
      </c>
      <c r="C330" s="1">
        <f t="shared" si="83"/>
        <v>1682</v>
      </c>
      <c r="D330" s="7">
        <f>IF(N330&gt;0, RANK(N330,(N330:P330,Q330:AE330)),0)</f>
        <v>2</v>
      </c>
      <c r="E330" s="7">
        <f>IF(O330&gt;0,RANK(O330,(N330:P330,Q330:AE330)),0)</f>
        <v>1</v>
      </c>
      <c r="F330" s="7">
        <f t="shared" si="84"/>
        <v>5</v>
      </c>
      <c r="G330" s="1">
        <f t="shared" si="80"/>
        <v>365</v>
      </c>
      <c r="H330" s="2">
        <f t="shared" si="81"/>
        <v>0.21700356718192629</v>
      </c>
      <c r="I330" s="8"/>
      <c r="J330" s="2">
        <f t="shared" si="85"/>
        <v>0.35909631391200952</v>
      </c>
      <c r="K330" s="2">
        <f t="shared" si="86"/>
        <v>0.57609988109393584</v>
      </c>
      <c r="L330" s="2">
        <f t="shared" si="87"/>
        <v>9.512485136741973E-3</v>
      </c>
      <c r="M330" s="2">
        <f t="shared" si="88"/>
        <v>5.5291319857312608E-2</v>
      </c>
      <c r="N330" s="9">
        <v>604</v>
      </c>
      <c r="O330" s="9">
        <v>969</v>
      </c>
      <c r="P330" s="9">
        <v>16</v>
      </c>
      <c r="Q330" s="57">
        <v>60</v>
      </c>
      <c r="U330" s="9">
        <v>7</v>
      </c>
      <c r="V330" s="57"/>
      <c r="W330" s="57"/>
      <c r="X330" s="57"/>
      <c r="Z330" s="57"/>
      <c r="AA330" s="57">
        <v>26</v>
      </c>
      <c r="AB330" s="57"/>
      <c r="AC330" s="57"/>
      <c r="AG330" t="str">
        <f t="shared" si="79"/>
        <v>New Ipswich</v>
      </c>
      <c r="AH330" t="s">
        <v>269</v>
      </c>
      <c r="AI330">
        <v>2</v>
      </c>
      <c r="AK330" s="97">
        <v>33</v>
      </c>
      <c r="AL330" s="99">
        <v>11</v>
      </c>
      <c r="AM330" s="99">
        <v>120</v>
      </c>
      <c r="AN330" s="103">
        <v>51940</v>
      </c>
      <c r="AO330" s="103">
        <f t="shared" si="82"/>
        <v>33011</v>
      </c>
      <c r="AP330" t="s">
        <v>202</v>
      </c>
      <c r="AQ330">
        <f t="shared" si="89"/>
        <v>3351940</v>
      </c>
      <c r="AU330">
        <v>33.06</v>
      </c>
      <c r="AV330">
        <v>0.32</v>
      </c>
      <c r="AW330">
        <v>32.75</v>
      </c>
    </row>
    <row r="331" spans="1:49" hidden="1" outlineLevel="1">
      <c r="A331" t="s">
        <v>1697</v>
      </c>
      <c r="B331" s="9" t="s">
        <v>1487</v>
      </c>
      <c r="C331" s="1">
        <f t="shared" si="83"/>
        <v>2285</v>
      </c>
      <c r="D331" s="7">
        <f>IF(N331&gt;0, RANK(N331,(N331:P331,Q331:AE331)),0)</f>
        <v>2</v>
      </c>
      <c r="E331" s="7">
        <f>IF(O331&gt;0,RANK(O331,(N331:P331,Q331:AE331)),0)</f>
        <v>1</v>
      </c>
      <c r="F331" s="7">
        <f t="shared" si="84"/>
        <v>6</v>
      </c>
      <c r="G331" s="1">
        <f t="shared" si="80"/>
        <v>86</v>
      </c>
      <c r="H331" s="2">
        <f t="shared" si="81"/>
        <v>3.7636761487964986E-2</v>
      </c>
      <c r="I331" s="8"/>
      <c r="J331" s="2">
        <f t="shared" si="85"/>
        <v>0.46827133479212252</v>
      </c>
      <c r="K331" s="2">
        <f t="shared" si="86"/>
        <v>0.50590809628008748</v>
      </c>
      <c r="L331" s="2">
        <f t="shared" si="87"/>
        <v>2.6258205689277899E-3</v>
      </c>
      <c r="M331" s="2">
        <f t="shared" si="88"/>
        <v>2.3194748358862153E-2</v>
      </c>
      <c r="N331" s="9">
        <v>1070</v>
      </c>
      <c r="O331" s="9">
        <v>1156</v>
      </c>
      <c r="P331" s="9">
        <v>6</v>
      </c>
      <c r="Q331" s="57">
        <v>38</v>
      </c>
      <c r="U331" s="9">
        <v>7</v>
      </c>
      <c r="V331" s="57"/>
      <c r="W331" s="57"/>
      <c r="X331" s="57"/>
      <c r="Z331" s="57"/>
      <c r="AA331" s="57">
        <v>8</v>
      </c>
      <c r="AB331" s="57"/>
      <c r="AC331" s="57"/>
      <c r="AG331" t="str">
        <f t="shared" si="79"/>
        <v>New London</v>
      </c>
      <c r="AH331" t="s">
        <v>1605</v>
      </c>
      <c r="AI331">
        <v>2</v>
      </c>
      <c r="AK331" s="97">
        <v>33</v>
      </c>
      <c r="AL331" s="99">
        <v>13</v>
      </c>
      <c r="AM331" s="99">
        <v>95</v>
      </c>
      <c r="AN331" s="103">
        <v>52100</v>
      </c>
      <c r="AO331" s="103">
        <f t="shared" si="82"/>
        <v>33013</v>
      </c>
      <c r="AP331" t="s">
        <v>202</v>
      </c>
      <c r="AQ331">
        <f t="shared" si="89"/>
        <v>3352100</v>
      </c>
      <c r="AU331">
        <v>25.59</v>
      </c>
      <c r="AV331">
        <v>3.08</v>
      </c>
      <c r="AW331">
        <v>22.51</v>
      </c>
    </row>
    <row r="332" spans="1:49" hidden="1" outlineLevel="1">
      <c r="A332" t="s">
        <v>618</v>
      </c>
      <c r="B332" s="9" t="s">
        <v>1487</v>
      </c>
      <c r="C332" s="1">
        <f t="shared" si="83"/>
        <v>846</v>
      </c>
      <c r="D332" s="7">
        <f>IF(N332&gt;0, RANK(N332,(N332:P332,Q332:AE332)),0)</f>
        <v>2</v>
      </c>
      <c r="E332" s="7">
        <f>IF(O332&gt;0,RANK(O332,(N332:P332,Q332:AE332)),0)</f>
        <v>1</v>
      </c>
      <c r="F332" s="7">
        <f t="shared" si="84"/>
        <v>4</v>
      </c>
      <c r="G332" s="1">
        <f t="shared" si="80"/>
        <v>67</v>
      </c>
      <c r="H332" s="2">
        <f t="shared" si="81"/>
        <v>7.9196217494089838E-2</v>
      </c>
      <c r="I332" s="8"/>
      <c r="J332" s="2">
        <f t="shared" si="85"/>
        <v>0.43262411347517732</v>
      </c>
      <c r="K332" s="2">
        <f t="shared" si="86"/>
        <v>0.51182033096926716</v>
      </c>
      <c r="L332" s="2">
        <f t="shared" si="87"/>
        <v>2.0094562647754138E-2</v>
      </c>
      <c r="M332" s="2">
        <f t="shared" si="88"/>
        <v>3.5460992907801331E-2</v>
      </c>
      <c r="N332" s="9">
        <v>366</v>
      </c>
      <c r="O332" s="9">
        <v>433</v>
      </c>
      <c r="P332" s="9">
        <v>17</v>
      </c>
      <c r="Q332" s="57">
        <v>23</v>
      </c>
      <c r="U332" s="9">
        <v>2</v>
      </c>
      <c r="V332" s="57"/>
      <c r="W332" s="57"/>
      <c r="X332" s="57"/>
      <c r="Z332" s="57"/>
      <c r="AA332" s="57">
        <v>5</v>
      </c>
      <c r="AB332" s="57"/>
      <c r="AC332" s="57"/>
      <c r="AG332" t="str">
        <f t="shared" ref="AG332:AG390" si="90">A332</f>
        <v>Newbury</v>
      </c>
      <c r="AH332" t="s">
        <v>1605</v>
      </c>
      <c r="AI332">
        <v>2</v>
      </c>
      <c r="AK332" s="97">
        <v>33</v>
      </c>
      <c r="AL332" s="99">
        <v>13</v>
      </c>
      <c r="AM332" s="99">
        <v>90</v>
      </c>
      <c r="AN332" s="103">
        <v>50900</v>
      </c>
      <c r="AO332" s="103">
        <f t="shared" si="82"/>
        <v>33013</v>
      </c>
      <c r="AP332" t="s">
        <v>202</v>
      </c>
      <c r="AQ332">
        <f t="shared" si="89"/>
        <v>3350900</v>
      </c>
      <c r="AU332">
        <v>38.090000000000003</v>
      </c>
      <c r="AV332">
        <v>2.29</v>
      </c>
      <c r="AW332">
        <v>35.799999999999997</v>
      </c>
    </row>
    <row r="333" spans="1:49" hidden="1" outlineLevel="1">
      <c r="A333" t="s">
        <v>48</v>
      </c>
      <c r="B333" s="9" t="s">
        <v>1487</v>
      </c>
      <c r="C333" s="1">
        <f t="shared" si="83"/>
        <v>533</v>
      </c>
      <c r="D333" s="7">
        <f>IF(N333&gt;0, RANK(N333,(N333:P333,Q333:AE333)),0)</f>
        <v>2</v>
      </c>
      <c r="E333" s="7">
        <f>IF(O333&gt;0,RANK(O333,(N333:P333,Q333:AE333)),0)</f>
        <v>1</v>
      </c>
      <c r="F333" s="7">
        <f t="shared" si="84"/>
        <v>4</v>
      </c>
      <c r="G333" s="1">
        <f t="shared" si="80"/>
        <v>14</v>
      </c>
      <c r="H333" s="2">
        <f t="shared" si="81"/>
        <v>2.6266416510318951E-2</v>
      </c>
      <c r="I333" s="8"/>
      <c r="J333" s="2">
        <f t="shared" si="85"/>
        <v>0.45590994371482174</v>
      </c>
      <c r="K333" s="2">
        <f t="shared" si="86"/>
        <v>0.48217636022514071</v>
      </c>
      <c r="L333" s="2">
        <f t="shared" si="87"/>
        <v>1.50093808630394E-2</v>
      </c>
      <c r="M333" s="2">
        <f t="shared" si="88"/>
        <v>4.6904315196998149E-2</v>
      </c>
      <c r="N333" s="9">
        <v>243</v>
      </c>
      <c r="O333" s="9">
        <v>257</v>
      </c>
      <c r="P333" s="9">
        <v>8</v>
      </c>
      <c r="Q333" s="57">
        <v>19</v>
      </c>
      <c r="U333" s="9">
        <v>1</v>
      </c>
      <c r="V333" s="57"/>
      <c r="W333" s="57"/>
      <c r="X333" s="57"/>
      <c r="Z333" s="57"/>
      <c r="AA333" s="57">
        <v>5</v>
      </c>
      <c r="AB333" s="57"/>
      <c r="AC333" s="57"/>
      <c r="AG333" t="str">
        <f t="shared" si="90"/>
        <v>Newfields</v>
      </c>
      <c r="AH333" t="s">
        <v>1083</v>
      </c>
      <c r="AI333">
        <v>1</v>
      </c>
      <c r="AK333" s="97">
        <v>33</v>
      </c>
      <c r="AL333" s="99">
        <v>15</v>
      </c>
      <c r="AM333" s="99">
        <v>105</v>
      </c>
      <c r="AN333" s="103">
        <v>51380</v>
      </c>
      <c r="AO333" s="103">
        <f t="shared" si="82"/>
        <v>33015</v>
      </c>
      <c r="AP333" t="s">
        <v>202</v>
      </c>
      <c r="AQ333">
        <f t="shared" si="89"/>
        <v>3351380</v>
      </c>
      <c r="AU333">
        <v>7.18</v>
      </c>
      <c r="AV333">
        <v>0.16</v>
      </c>
      <c r="AW333">
        <v>7.02</v>
      </c>
    </row>
    <row r="334" spans="1:49" hidden="1" outlineLevel="1">
      <c r="A334" t="s">
        <v>1506</v>
      </c>
      <c r="B334" s="9" t="s">
        <v>1487</v>
      </c>
      <c r="C334" s="1">
        <f t="shared" si="83"/>
        <v>424</v>
      </c>
      <c r="D334" s="7">
        <f>IF(N334&gt;0, RANK(N334,(N334:P334,Q334:AE334)),0)</f>
        <v>2</v>
      </c>
      <c r="E334" s="7">
        <f>IF(O334&gt;0,RANK(O334,(N334:P334,Q334:AE334)),0)</f>
        <v>1</v>
      </c>
      <c r="F334" s="7">
        <f t="shared" si="84"/>
        <v>3</v>
      </c>
      <c r="G334" s="1">
        <f t="shared" si="80"/>
        <v>4</v>
      </c>
      <c r="H334" s="2">
        <f t="shared" si="81"/>
        <v>9.433962264150943E-3</v>
      </c>
      <c r="I334" s="8"/>
      <c r="J334" s="2">
        <f t="shared" si="85"/>
        <v>0.45990566037735847</v>
      </c>
      <c r="K334" s="2">
        <f t="shared" si="86"/>
        <v>0.46933962264150941</v>
      </c>
      <c r="L334" s="2">
        <f t="shared" si="87"/>
        <v>3.0660377358490566E-2</v>
      </c>
      <c r="M334" s="2">
        <f t="shared" si="88"/>
        <v>4.0094339622641549E-2</v>
      </c>
      <c r="N334" s="9">
        <v>195</v>
      </c>
      <c r="O334" s="9">
        <v>199</v>
      </c>
      <c r="P334" s="9">
        <v>13</v>
      </c>
      <c r="Q334" s="57">
        <v>12</v>
      </c>
      <c r="U334" s="9">
        <v>1</v>
      </c>
      <c r="V334" s="57"/>
      <c r="W334" s="57"/>
      <c r="X334" s="57"/>
      <c r="Z334" s="57"/>
      <c r="AA334" s="57">
        <v>4</v>
      </c>
      <c r="AB334" s="57"/>
      <c r="AC334" s="57"/>
      <c r="AG334" t="str">
        <f t="shared" si="90"/>
        <v>Newington</v>
      </c>
      <c r="AH334" t="s">
        <v>1083</v>
      </c>
      <c r="AI334">
        <v>1</v>
      </c>
      <c r="AK334" s="97">
        <v>33</v>
      </c>
      <c r="AL334" s="99">
        <v>15</v>
      </c>
      <c r="AM334" s="99">
        <v>110</v>
      </c>
      <c r="AN334" s="103">
        <v>51620</v>
      </c>
      <c r="AO334" s="103">
        <f t="shared" si="82"/>
        <v>33015</v>
      </c>
      <c r="AP334" t="s">
        <v>202</v>
      </c>
      <c r="AQ334">
        <f t="shared" si="89"/>
        <v>3351620</v>
      </c>
      <c r="AU334">
        <v>12.47</v>
      </c>
      <c r="AV334">
        <v>4.12</v>
      </c>
      <c r="AW334">
        <v>8.36</v>
      </c>
    </row>
    <row r="335" spans="1:49" hidden="1" outlineLevel="1">
      <c r="A335" t="s">
        <v>112</v>
      </c>
      <c r="B335" s="9" t="s">
        <v>1487</v>
      </c>
      <c r="C335" s="1">
        <f t="shared" si="83"/>
        <v>3288</v>
      </c>
      <c r="D335" s="7">
        <f>IF(N335&gt;0, RANK(N335,(N335:P335,Q335:AE335)),0)</f>
        <v>1</v>
      </c>
      <c r="E335" s="7">
        <f>IF(O335&gt;0,RANK(O335,(N335:P335,Q335:AE335)),0)</f>
        <v>2</v>
      </c>
      <c r="F335" s="7">
        <f t="shared" si="84"/>
        <v>4</v>
      </c>
      <c r="G335" s="1">
        <f t="shared" si="80"/>
        <v>663</v>
      </c>
      <c r="H335" s="2">
        <f t="shared" si="81"/>
        <v>0.20164233576642335</v>
      </c>
      <c r="I335" s="8"/>
      <c r="J335" s="2">
        <f t="shared" si="85"/>
        <v>0.56721411192214111</v>
      </c>
      <c r="K335" s="2">
        <f t="shared" si="86"/>
        <v>0.36557177615571779</v>
      </c>
      <c r="L335" s="2">
        <f t="shared" si="87"/>
        <v>1.672749391727494E-2</v>
      </c>
      <c r="M335" s="2">
        <f t="shared" si="88"/>
        <v>5.0486618004866167E-2</v>
      </c>
      <c r="N335" s="9">
        <v>1865</v>
      </c>
      <c r="O335" s="9">
        <v>1202</v>
      </c>
      <c r="P335" s="9">
        <v>55</v>
      </c>
      <c r="Q335" s="57">
        <v>134</v>
      </c>
      <c r="U335" s="9">
        <v>5</v>
      </c>
      <c r="V335" s="57"/>
      <c r="W335" s="57"/>
      <c r="X335" s="57"/>
      <c r="Z335" s="57"/>
      <c r="AA335" s="57">
        <v>27</v>
      </c>
      <c r="AB335" s="57"/>
      <c r="AC335" s="57"/>
      <c r="AG335" t="str">
        <f t="shared" si="90"/>
        <v>Newmarket</v>
      </c>
      <c r="AH335" t="s">
        <v>1083</v>
      </c>
      <c r="AI335">
        <v>1</v>
      </c>
      <c r="AK335" s="97">
        <v>33</v>
      </c>
      <c r="AL335" s="99">
        <v>15</v>
      </c>
      <c r="AM335" s="99">
        <v>115</v>
      </c>
      <c r="AN335" s="103">
        <v>52340</v>
      </c>
      <c r="AO335" s="103">
        <f t="shared" si="82"/>
        <v>33015</v>
      </c>
      <c r="AP335" t="s">
        <v>202</v>
      </c>
      <c r="AQ335">
        <f t="shared" si="89"/>
        <v>3352340</v>
      </c>
      <c r="AU335">
        <v>14.17</v>
      </c>
      <c r="AV335">
        <v>1.62</v>
      </c>
      <c r="AW335">
        <v>12.55</v>
      </c>
    </row>
    <row r="336" spans="1:49" hidden="1" outlineLevel="1">
      <c r="A336" t="s">
        <v>1050</v>
      </c>
      <c r="B336" s="9" t="s">
        <v>1487</v>
      </c>
      <c r="C336" s="1">
        <f t="shared" si="83"/>
        <v>2325</v>
      </c>
      <c r="D336" s="7">
        <f>IF(N336&gt;0, RANK(N336,(N336:P336,Q336:AE336)),0)</f>
        <v>1</v>
      </c>
      <c r="E336" s="7">
        <f>IF(O336&gt;0,RANK(O336,(N336:P336,Q336:AE336)),0)</f>
        <v>2</v>
      </c>
      <c r="F336" s="7">
        <f t="shared" si="84"/>
        <v>4</v>
      </c>
      <c r="G336" s="1">
        <f t="shared" si="80"/>
        <v>180</v>
      </c>
      <c r="H336" s="2">
        <f t="shared" si="81"/>
        <v>7.7419354838709681E-2</v>
      </c>
      <c r="I336" s="8"/>
      <c r="J336" s="2">
        <f t="shared" si="85"/>
        <v>0.51225806451612899</v>
      </c>
      <c r="K336" s="2">
        <f t="shared" si="86"/>
        <v>0.43483870967741933</v>
      </c>
      <c r="L336" s="2">
        <f t="shared" si="87"/>
        <v>1.2473118279569893E-2</v>
      </c>
      <c r="M336" s="2">
        <f t="shared" si="88"/>
        <v>4.0430107526881788E-2</v>
      </c>
      <c r="N336" s="9">
        <v>1191</v>
      </c>
      <c r="O336" s="9">
        <v>1011</v>
      </c>
      <c r="P336" s="9">
        <v>29</v>
      </c>
      <c r="Q336" s="57">
        <v>69</v>
      </c>
      <c r="U336" s="9">
        <v>6</v>
      </c>
      <c r="V336" s="57"/>
      <c r="W336" s="57"/>
      <c r="X336" s="57"/>
      <c r="Z336" s="57"/>
      <c r="AA336" s="57">
        <v>19</v>
      </c>
      <c r="AB336" s="57"/>
      <c r="AC336" s="57"/>
      <c r="AG336" t="str">
        <f t="shared" si="90"/>
        <v>Newport</v>
      </c>
      <c r="AH336" t="s">
        <v>1519</v>
      </c>
      <c r="AI336">
        <v>2</v>
      </c>
      <c r="AK336" s="97">
        <v>33</v>
      </c>
      <c r="AL336" s="99">
        <v>19</v>
      </c>
      <c r="AM336" s="99">
        <v>50</v>
      </c>
      <c r="AN336" s="103">
        <v>52580</v>
      </c>
      <c r="AO336" s="103">
        <f t="shared" si="82"/>
        <v>33019</v>
      </c>
      <c r="AP336" t="s">
        <v>202</v>
      </c>
      <c r="AQ336">
        <f t="shared" si="89"/>
        <v>3352580</v>
      </c>
      <c r="AU336">
        <v>43.65</v>
      </c>
      <c r="AV336">
        <v>0.08</v>
      </c>
      <c r="AW336">
        <v>43.57</v>
      </c>
    </row>
    <row r="337" spans="1:49" hidden="1" outlineLevel="1">
      <c r="A337" t="s">
        <v>1304</v>
      </c>
      <c r="B337" s="9" t="s">
        <v>1487</v>
      </c>
      <c r="C337" s="1">
        <f t="shared" si="83"/>
        <v>1654</v>
      </c>
      <c r="D337" s="7">
        <f>IF(N337&gt;0, RANK(N337,(N337:P337,Q337:AE337)),0)</f>
        <v>2</v>
      </c>
      <c r="E337" s="7">
        <f>IF(O337&gt;0,RANK(O337,(N337:P337,Q337:AE337)),0)</f>
        <v>1</v>
      </c>
      <c r="F337" s="7">
        <f t="shared" si="84"/>
        <v>5</v>
      </c>
      <c r="G337" s="1">
        <f t="shared" si="80"/>
        <v>51</v>
      </c>
      <c r="H337" s="2">
        <f t="shared" si="81"/>
        <v>3.0834340991535671E-2</v>
      </c>
      <c r="I337" s="8"/>
      <c r="J337" s="2">
        <f t="shared" si="85"/>
        <v>0.44377267230955258</v>
      </c>
      <c r="K337" s="2">
        <f t="shared" si="86"/>
        <v>0.47460701330108829</v>
      </c>
      <c r="L337" s="2">
        <f t="shared" si="87"/>
        <v>1.1487303506650543E-2</v>
      </c>
      <c r="M337" s="2">
        <f t="shared" si="88"/>
        <v>7.0133010882708638E-2</v>
      </c>
      <c r="N337" s="9">
        <v>734</v>
      </c>
      <c r="O337" s="9">
        <v>785</v>
      </c>
      <c r="P337" s="9">
        <v>19</v>
      </c>
      <c r="Q337" s="57">
        <v>80</v>
      </c>
      <c r="U337" s="9">
        <v>7</v>
      </c>
      <c r="V337" s="57"/>
      <c r="W337" s="57"/>
      <c r="X337" s="57"/>
      <c r="Z337" s="57"/>
      <c r="AA337" s="57">
        <v>29</v>
      </c>
      <c r="AB337" s="57"/>
      <c r="AC337" s="57"/>
      <c r="AG337" t="str">
        <f t="shared" si="90"/>
        <v>Newton</v>
      </c>
      <c r="AH337" t="s">
        <v>1083</v>
      </c>
      <c r="AI337">
        <v>1</v>
      </c>
      <c r="AK337" s="97">
        <v>33</v>
      </c>
      <c r="AL337" s="99">
        <v>15</v>
      </c>
      <c r="AM337" s="99">
        <v>120</v>
      </c>
      <c r="AN337" s="103">
        <v>52900</v>
      </c>
      <c r="AO337" s="103">
        <f t="shared" si="82"/>
        <v>33015</v>
      </c>
      <c r="AP337" t="s">
        <v>202</v>
      </c>
      <c r="AQ337">
        <f t="shared" si="89"/>
        <v>3352900</v>
      </c>
      <c r="AU337">
        <v>10.06</v>
      </c>
      <c r="AV337">
        <v>0.16</v>
      </c>
      <c r="AW337">
        <v>9.91</v>
      </c>
    </row>
    <row r="338" spans="1:49" hidden="1" outlineLevel="1">
      <c r="A338" t="s">
        <v>464</v>
      </c>
      <c r="B338" s="9" t="s">
        <v>1487</v>
      </c>
      <c r="C338" s="1">
        <f t="shared" si="83"/>
        <v>2427</v>
      </c>
      <c r="D338" s="7">
        <f>IF(N338&gt;0, RANK(N338,(N338:P338,Q338:AE338)),0)</f>
        <v>1</v>
      </c>
      <c r="E338" s="7">
        <f>IF(O338&gt;0,RANK(O338,(N338:P338,Q338:AE338)),0)</f>
        <v>1</v>
      </c>
      <c r="F338" s="7">
        <f t="shared" si="84"/>
        <v>4</v>
      </c>
      <c r="G338" s="1">
        <f t="shared" si="80"/>
        <v>0</v>
      </c>
      <c r="H338" s="2">
        <f t="shared" si="81"/>
        <v>0</v>
      </c>
      <c r="I338" s="8"/>
      <c r="J338" s="2">
        <f t="shared" si="85"/>
        <v>0.46930366707869797</v>
      </c>
      <c r="K338" s="2">
        <f t="shared" si="86"/>
        <v>0.46930366707869797</v>
      </c>
      <c r="L338" s="2">
        <f t="shared" si="87"/>
        <v>1.5245158632056036E-2</v>
      </c>
      <c r="M338" s="2">
        <f t="shared" si="88"/>
        <v>4.6147507210548021E-2</v>
      </c>
      <c r="N338" s="9">
        <v>1139</v>
      </c>
      <c r="O338" s="9">
        <v>1139</v>
      </c>
      <c r="P338" s="9">
        <v>37</v>
      </c>
      <c r="Q338" s="57">
        <v>88</v>
      </c>
      <c r="U338" s="9">
        <v>4</v>
      </c>
      <c r="V338" s="57"/>
      <c r="W338" s="57"/>
      <c r="X338" s="57"/>
      <c r="Z338" s="57"/>
      <c r="AA338" s="57">
        <v>20</v>
      </c>
      <c r="AB338" s="57"/>
      <c r="AC338" s="57"/>
      <c r="AG338" t="str">
        <f t="shared" si="90"/>
        <v>North Hampton</v>
      </c>
      <c r="AH338" t="s">
        <v>1083</v>
      </c>
      <c r="AI338">
        <v>1</v>
      </c>
      <c r="AK338" s="97">
        <v>33</v>
      </c>
      <c r="AL338" s="99">
        <v>15</v>
      </c>
      <c r="AM338" s="99">
        <v>125</v>
      </c>
      <c r="AN338" s="103">
        <v>54580</v>
      </c>
      <c r="AO338" s="103">
        <f t="shared" si="82"/>
        <v>33015</v>
      </c>
      <c r="AP338" t="s">
        <v>202</v>
      </c>
      <c r="AQ338">
        <f t="shared" si="89"/>
        <v>3354580</v>
      </c>
      <c r="AU338">
        <v>14.4</v>
      </c>
      <c r="AV338">
        <v>0.5</v>
      </c>
      <c r="AW338">
        <v>13.91</v>
      </c>
    </row>
    <row r="339" spans="1:49" hidden="1" outlineLevel="1">
      <c r="A339" t="s">
        <v>929</v>
      </c>
      <c r="B339" s="9" t="s">
        <v>1487</v>
      </c>
      <c r="C339" s="1">
        <f t="shared" si="83"/>
        <v>1497</v>
      </c>
      <c r="D339" s="7">
        <f>IF(N339&gt;0, RANK(N339,(N339:P339,Q339:AE339)),0)</f>
        <v>1</v>
      </c>
      <c r="E339" s="7">
        <f>IF(O339&gt;0,RANK(O339,(N339:P339,Q339:AE339)),0)</f>
        <v>2</v>
      </c>
      <c r="F339" s="7">
        <f t="shared" si="84"/>
        <v>4</v>
      </c>
      <c r="G339" s="1">
        <f t="shared" si="80"/>
        <v>20</v>
      </c>
      <c r="H339" s="2">
        <f t="shared" si="81"/>
        <v>1.3360053440213761E-2</v>
      </c>
      <c r="I339" s="8"/>
      <c r="J339" s="2">
        <f t="shared" si="85"/>
        <v>0.4696058784235137</v>
      </c>
      <c r="K339" s="2">
        <f t="shared" si="86"/>
        <v>0.45624582498329991</v>
      </c>
      <c r="L339" s="2">
        <f t="shared" si="87"/>
        <v>1.9372077488309953E-2</v>
      </c>
      <c r="M339" s="2">
        <f t="shared" si="88"/>
        <v>5.4776219104876386E-2</v>
      </c>
      <c r="N339" s="9">
        <v>703</v>
      </c>
      <c r="O339" s="9">
        <v>683</v>
      </c>
      <c r="P339" s="9">
        <v>29</v>
      </c>
      <c r="Q339" s="57">
        <v>57</v>
      </c>
      <c r="U339" s="9">
        <v>2</v>
      </c>
      <c r="V339" s="57"/>
      <c r="W339" s="57"/>
      <c r="X339" s="57"/>
      <c r="Z339" s="57"/>
      <c r="AA339" s="57">
        <v>23</v>
      </c>
      <c r="AB339" s="57"/>
      <c r="AC339" s="57"/>
      <c r="AG339" t="str">
        <f t="shared" si="90"/>
        <v>Northfield</v>
      </c>
      <c r="AH339" t="s">
        <v>1605</v>
      </c>
      <c r="AI339">
        <v>2</v>
      </c>
      <c r="AK339" s="97">
        <v>33</v>
      </c>
      <c r="AL339" s="99">
        <v>13</v>
      </c>
      <c r="AM339" s="99">
        <v>100</v>
      </c>
      <c r="AN339" s="103">
        <v>54260</v>
      </c>
      <c r="AO339" s="103">
        <f t="shared" si="82"/>
        <v>33013</v>
      </c>
      <c r="AP339" t="s">
        <v>202</v>
      </c>
      <c r="AQ339">
        <f t="shared" si="89"/>
        <v>3354260</v>
      </c>
      <c r="AU339">
        <v>29.05</v>
      </c>
      <c r="AV339">
        <v>0.26</v>
      </c>
      <c r="AW339">
        <v>28.79</v>
      </c>
    </row>
    <row r="340" spans="1:49" hidden="1" outlineLevel="1">
      <c r="A340" t="s">
        <v>962</v>
      </c>
      <c r="B340" s="9" t="s">
        <v>1487</v>
      </c>
      <c r="C340" s="1">
        <f t="shared" si="83"/>
        <v>1029</v>
      </c>
      <c r="D340" s="7">
        <f>IF(N340&gt;0, RANK(N340,(N340:P340,Q340:AE340)),0)</f>
        <v>2</v>
      </c>
      <c r="E340" s="7">
        <f>IF(O340&gt;0,RANK(O340,(N340:P340,Q340:AE340)),0)</f>
        <v>1</v>
      </c>
      <c r="F340" s="7">
        <f t="shared" si="84"/>
        <v>4</v>
      </c>
      <c r="G340" s="1">
        <f t="shared" si="80"/>
        <v>12</v>
      </c>
      <c r="H340" s="2">
        <f t="shared" si="81"/>
        <v>1.1661807580174927E-2</v>
      </c>
      <c r="I340" s="8"/>
      <c r="J340" s="2">
        <f t="shared" si="85"/>
        <v>0.45578231292517007</v>
      </c>
      <c r="K340" s="2">
        <f t="shared" si="86"/>
        <v>0.46744412050534501</v>
      </c>
      <c r="L340" s="2">
        <f t="shared" si="87"/>
        <v>3.0126336248785229E-2</v>
      </c>
      <c r="M340" s="2">
        <f t="shared" si="88"/>
        <v>4.6647230320699631E-2</v>
      </c>
      <c r="N340" s="9">
        <v>469</v>
      </c>
      <c r="O340" s="9">
        <v>481</v>
      </c>
      <c r="P340" s="9">
        <v>31</v>
      </c>
      <c r="Q340" s="57">
        <v>32</v>
      </c>
      <c r="U340" s="9">
        <v>0</v>
      </c>
      <c r="V340" s="57"/>
      <c r="W340" s="57"/>
      <c r="X340" s="57"/>
      <c r="Z340" s="57"/>
      <c r="AA340" s="57">
        <v>16</v>
      </c>
      <c r="AB340" s="57"/>
      <c r="AC340" s="57"/>
      <c r="AG340" t="str">
        <f t="shared" si="90"/>
        <v>Northumberland</v>
      </c>
      <c r="AH340" t="s">
        <v>1672</v>
      </c>
      <c r="AI340">
        <v>2</v>
      </c>
      <c r="AK340" s="97">
        <v>33</v>
      </c>
      <c r="AL340" s="99">
        <v>7</v>
      </c>
      <c r="AM340" s="99">
        <v>145</v>
      </c>
      <c r="AN340" s="103">
        <v>56100</v>
      </c>
      <c r="AO340" s="103">
        <f t="shared" si="82"/>
        <v>33007</v>
      </c>
      <c r="AP340" t="s">
        <v>202</v>
      </c>
      <c r="AQ340">
        <f t="shared" si="89"/>
        <v>3356100</v>
      </c>
      <c r="AU340">
        <v>36.94</v>
      </c>
      <c r="AV340">
        <v>0.76</v>
      </c>
      <c r="AW340">
        <v>36.18</v>
      </c>
    </row>
    <row r="341" spans="1:49" hidden="1" outlineLevel="1">
      <c r="A341" t="s">
        <v>463</v>
      </c>
      <c r="B341" s="9" t="s">
        <v>1487</v>
      </c>
      <c r="C341" s="1">
        <f t="shared" si="83"/>
        <v>1514</v>
      </c>
      <c r="D341" s="7">
        <f>IF(N341&gt;0, RANK(N341,(N341:P341,Q341:AE341)),0)</f>
        <v>2</v>
      </c>
      <c r="E341" s="7">
        <f>IF(O341&gt;0,RANK(O341,(N341:P341,Q341:AE341)),0)</f>
        <v>1</v>
      </c>
      <c r="F341" s="7">
        <f t="shared" si="84"/>
        <v>5</v>
      </c>
      <c r="G341" s="1">
        <f t="shared" si="80"/>
        <v>65</v>
      </c>
      <c r="H341" s="2">
        <f t="shared" si="81"/>
        <v>4.2932628797886396E-2</v>
      </c>
      <c r="I341" s="8"/>
      <c r="J341" s="2">
        <f t="shared" si="85"/>
        <v>0.43196829590488772</v>
      </c>
      <c r="K341" s="2">
        <f t="shared" si="86"/>
        <v>0.47490092470277412</v>
      </c>
      <c r="L341" s="2">
        <f t="shared" si="87"/>
        <v>2.3778071334214002E-2</v>
      </c>
      <c r="M341" s="2">
        <f t="shared" si="88"/>
        <v>6.9352708058124157E-2</v>
      </c>
      <c r="N341" s="9">
        <v>654</v>
      </c>
      <c r="O341" s="9">
        <v>719</v>
      </c>
      <c r="P341" s="9">
        <v>36</v>
      </c>
      <c r="Q341" s="57">
        <v>58</v>
      </c>
      <c r="U341" s="9">
        <v>2</v>
      </c>
      <c r="V341" s="57"/>
      <c r="W341" s="57"/>
      <c r="X341" s="57"/>
      <c r="Z341" s="57"/>
      <c r="AA341" s="57">
        <v>45</v>
      </c>
      <c r="AB341" s="57"/>
      <c r="AC341" s="57"/>
      <c r="AG341" t="str">
        <f t="shared" si="90"/>
        <v>Northwood</v>
      </c>
      <c r="AH341" t="s">
        <v>1083</v>
      </c>
      <c r="AI341">
        <v>1</v>
      </c>
      <c r="AK341" s="97">
        <v>33</v>
      </c>
      <c r="AL341" s="99">
        <v>15</v>
      </c>
      <c r="AM341" s="99">
        <v>130</v>
      </c>
      <c r="AN341" s="103">
        <v>56820</v>
      </c>
      <c r="AO341" s="103">
        <f t="shared" si="82"/>
        <v>33015</v>
      </c>
      <c r="AP341" t="s">
        <v>202</v>
      </c>
      <c r="AQ341">
        <f t="shared" si="89"/>
        <v>3356820</v>
      </c>
      <c r="AU341">
        <v>30.05</v>
      </c>
      <c r="AV341">
        <v>2.0699999999999998</v>
      </c>
      <c r="AW341">
        <v>27.99</v>
      </c>
    </row>
    <row r="342" spans="1:49" hidden="1" outlineLevel="1">
      <c r="A342" t="s">
        <v>919</v>
      </c>
      <c r="B342" s="9" t="s">
        <v>1487</v>
      </c>
      <c r="C342" s="1">
        <f t="shared" si="83"/>
        <v>1466</v>
      </c>
      <c r="D342" s="7">
        <f>IF(N342&gt;0, RANK(N342,(N342:P342,Q342:AE342)),0)</f>
        <v>2</v>
      </c>
      <c r="E342" s="7">
        <f>IF(O342&gt;0,RANK(O342,(N342:P342,Q342:AE342)),0)</f>
        <v>1</v>
      </c>
      <c r="F342" s="7">
        <f t="shared" si="84"/>
        <v>4</v>
      </c>
      <c r="G342" s="1">
        <f t="shared" si="80"/>
        <v>2</v>
      </c>
      <c r="H342" s="2">
        <f t="shared" si="81"/>
        <v>1.364256480218281E-3</v>
      </c>
      <c r="I342" s="8"/>
      <c r="J342" s="2">
        <f t="shared" si="85"/>
        <v>0.44884038199181447</v>
      </c>
      <c r="K342" s="2">
        <f t="shared" si="86"/>
        <v>0.45020463847203274</v>
      </c>
      <c r="L342" s="2">
        <f t="shared" si="87"/>
        <v>3.0695770804911322E-2</v>
      </c>
      <c r="M342" s="2">
        <f t="shared" si="88"/>
        <v>7.0259208731241418E-2</v>
      </c>
      <c r="N342" s="9">
        <v>658</v>
      </c>
      <c r="O342" s="9">
        <v>660</v>
      </c>
      <c r="P342" s="9">
        <v>45</v>
      </c>
      <c r="Q342" s="57">
        <v>73</v>
      </c>
      <c r="U342" s="9">
        <v>10</v>
      </c>
      <c r="V342" s="57"/>
      <c r="W342" s="57"/>
      <c r="X342" s="57"/>
      <c r="Z342" s="57"/>
      <c r="AA342" s="57">
        <v>20</v>
      </c>
      <c r="AB342" s="57"/>
      <c r="AC342" s="57"/>
      <c r="AG342" t="str">
        <f t="shared" si="90"/>
        <v>Nottingham</v>
      </c>
      <c r="AH342" t="s">
        <v>1083</v>
      </c>
      <c r="AI342">
        <v>1</v>
      </c>
      <c r="AK342" s="97">
        <v>33</v>
      </c>
      <c r="AL342" s="99">
        <v>15</v>
      </c>
      <c r="AM342" s="99">
        <v>135</v>
      </c>
      <c r="AN342" s="103">
        <v>57460</v>
      </c>
      <c r="AO342" s="103">
        <f t="shared" si="82"/>
        <v>33015</v>
      </c>
      <c r="AP342" t="s">
        <v>202</v>
      </c>
      <c r="AQ342">
        <f t="shared" si="89"/>
        <v>3357460</v>
      </c>
      <c r="AU342">
        <v>48.42</v>
      </c>
      <c r="AV342">
        <v>1.94</v>
      </c>
      <c r="AW342">
        <v>46.47</v>
      </c>
    </row>
    <row r="343" spans="1:49" hidden="1" outlineLevel="1">
      <c r="A343" t="s">
        <v>1753</v>
      </c>
      <c r="B343" s="9" t="s">
        <v>1487</v>
      </c>
      <c r="C343" s="1">
        <f t="shared" si="83"/>
        <v>136</v>
      </c>
      <c r="D343" s="7">
        <f>IF(N343&gt;0, RANK(N343,(N343:P343,Q343:AE343)),0)</f>
        <v>1</v>
      </c>
      <c r="E343" s="7">
        <f>IF(O343&gt;0,RANK(O343,(N343:P343,Q343:AE343)),0)</f>
        <v>2</v>
      </c>
      <c r="F343" s="7">
        <f t="shared" si="84"/>
        <v>3</v>
      </c>
      <c r="G343" s="1">
        <f t="shared" si="80"/>
        <v>17</v>
      </c>
      <c r="H343" s="2">
        <f t="shared" si="81"/>
        <v>0.125</v>
      </c>
      <c r="I343" s="8"/>
      <c r="J343" s="2">
        <f t="shared" si="85"/>
        <v>0.54411764705882348</v>
      </c>
      <c r="K343" s="2">
        <f t="shared" si="86"/>
        <v>0.41911764705882354</v>
      </c>
      <c r="L343" s="2">
        <f t="shared" si="87"/>
        <v>1.4705882352941176E-2</v>
      </c>
      <c r="M343" s="2">
        <f t="shared" si="88"/>
        <v>2.2058823529411801E-2</v>
      </c>
      <c r="N343" s="9">
        <v>74</v>
      </c>
      <c r="O343" s="9">
        <v>57</v>
      </c>
      <c r="P343" s="9">
        <v>2</v>
      </c>
      <c r="Q343" s="57">
        <v>1</v>
      </c>
      <c r="U343" s="9">
        <v>1</v>
      </c>
      <c r="V343" s="57"/>
      <c r="W343" s="57"/>
      <c r="X343" s="57"/>
      <c r="Z343" s="57"/>
      <c r="AA343" s="57">
        <v>1</v>
      </c>
      <c r="AB343" s="57"/>
      <c r="AC343" s="57"/>
      <c r="AG343" t="str">
        <f t="shared" si="90"/>
        <v>Orange</v>
      </c>
      <c r="AH343" t="s">
        <v>1957</v>
      </c>
      <c r="AI343">
        <v>2</v>
      </c>
      <c r="AK343" s="97">
        <v>33</v>
      </c>
      <c r="AL343" s="99">
        <v>9</v>
      </c>
      <c r="AM343" s="99">
        <v>145</v>
      </c>
      <c r="AN343" s="103">
        <v>58340</v>
      </c>
      <c r="AO343" s="103">
        <f t="shared" si="82"/>
        <v>33009</v>
      </c>
      <c r="AP343" t="s">
        <v>202</v>
      </c>
      <c r="AQ343">
        <f t="shared" si="89"/>
        <v>3358340</v>
      </c>
      <c r="AU343">
        <v>23.25</v>
      </c>
      <c r="AV343">
        <v>0.04</v>
      </c>
      <c r="AW343">
        <v>23.22</v>
      </c>
    </row>
    <row r="344" spans="1:49" hidden="1" outlineLevel="1">
      <c r="A344" t="s">
        <v>913</v>
      </c>
      <c r="B344" s="9" t="s">
        <v>1487</v>
      </c>
      <c r="C344" s="1">
        <f t="shared" si="83"/>
        <v>546</v>
      </c>
      <c r="D344" s="7">
        <f>IF(N344&gt;0, RANK(N344,(N344:P344,Q344:AE344)),0)</f>
        <v>1</v>
      </c>
      <c r="E344" s="7">
        <f>IF(O344&gt;0,RANK(O344,(N344:P344,Q344:AE344)),0)</f>
        <v>2</v>
      </c>
      <c r="F344" s="7">
        <f t="shared" si="84"/>
        <v>4</v>
      </c>
      <c r="G344" s="1">
        <f t="shared" si="80"/>
        <v>66</v>
      </c>
      <c r="H344" s="2">
        <f t="shared" si="81"/>
        <v>0.12087912087912088</v>
      </c>
      <c r="I344" s="8"/>
      <c r="J344" s="2">
        <f t="shared" si="85"/>
        <v>0.54578754578754574</v>
      </c>
      <c r="K344" s="2">
        <f t="shared" si="86"/>
        <v>0.4249084249084249</v>
      </c>
      <c r="L344" s="2">
        <f t="shared" si="87"/>
        <v>5.4945054945054949E-3</v>
      </c>
      <c r="M344" s="2">
        <f t="shared" si="88"/>
        <v>2.3809523809523871E-2</v>
      </c>
      <c r="N344" s="9">
        <v>298</v>
      </c>
      <c r="O344" s="9">
        <v>232</v>
      </c>
      <c r="P344" s="9">
        <v>3</v>
      </c>
      <c r="Q344" s="57">
        <v>12</v>
      </c>
      <c r="U344" s="9">
        <v>0</v>
      </c>
      <c r="V344" s="57"/>
      <c r="W344" s="57"/>
      <c r="X344" s="57"/>
      <c r="Z344" s="57"/>
      <c r="AA344" s="57">
        <v>1</v>
      </c>
      <c r="AB344" s="57"/>
      <c r="AC344" s="57"/>
      <c r="AG344" t="str">
        <f t="shared" si="90"/>
        <v>Orford</v>
      </c>
      <c r="AH344" t="s">
        <v>1957</v>
      </c>
      <c r="AI344">
        <v>2</v>
      </c>
      <c r="AK344" s="97">
        <v>33</v>
      </c>
      <c r="AL344" s="99">
        <v>9</v>
      </c>
      <c r="AM344" s="99">
        <v>150</v>
      </c>
      <c r="AN344" s="103">
        <v>58500</v>
      </c>
      <c r="AO344" s="103">
        <f t="shared" si="82"/>
        <v>33009</v>
      </c>
      <c r="AP344" t="s">
        <v>202</v>
      </c>
      <c r="AQ344">
        <f t="shared" si="89"/>
        <v>3358500</v>
      </c>
      <c r="AU344">
        <v>48.02</v>
      </c>
      <c r="AV344">
        <v>1.35</v>
      </c>
      <c r="AW344">
        <v>46.67</v>
      </c>
    </row>
    <row r="345" spans="1:49" hidden="1" outlineLevel="1">
      <c r="A345" t="s">
        <v>470</v>
      </c>
      <c r="B345" s="9" t="s">
        <v>1487</v>
      </c>
      <c r="C345" s="1">
        <f t="shared" si="83"/>
        <v>1620</v>
      </c>
      <c r="D345" s="7">
        <f>IF(N345&gt;0, RANK(N345,(N345:P345,Q345:AE345)),0)</f>
        <v>2</v>
      </c>
      <c r="E345" s="7">
        <f>IF(O345&gt;0,RANK(O345,(N345:P345,Q345:AE345)),0)</f>
        <v>1</v>
      </c>
      <c r="F345" s="7">
        <f t="shared" si="84"/>
        <v>4</v>
      </c>
      <c r="G345" s="1">
        <f t="shared" ref="G345:G408" si="91">IF(C345&gt;0,MAX(N345:P345)-LARGE(N345:P345,2),0)</f>
        <v>291</v>
      </c>
      <c r="H345" s="2">
        <f t="shared" ref="H345:H408" si="92">IF(C345&gt;0,G345/C345,0)</f>
        <v>0.17962962962962964</v>
      </c>
      <c r="I345" s="8"/>
      <c r="J345" s="2">
        <f t="shared" si="85"/>
        <v>0.36481481481481481</v>
      </c>
      <c r="K345" s="2">
        <f t="shared" si="86"/>
        <v>0.5444444444444444</v>
      </c>
      <c r="L345" s="2">
        <f t="shared" si="87"/>
        <v>3.1481481481481478E-2</v>
      </c>
      <c r="M345" s="2">
        <f t="shared" si="88"/>
        <v>5.925925925925931E-2</v>
      </c>
      <c r="N345" s="9">
        <v>591</v>
      </c>
      <c r="O345" s="9">
        <v>882</v>
      </c>
      <c r="P345" s="9">
        <v>51</v>
      </c>
      <c r="Q345" s="57">
        <v>68</v>
      </c>
      <c r="U345" s="9">
        <v>4</v>
      </c>
      <c r="V345" s="57"/>
      <c r="W345" s="57"/>
      <c r="X345" s="57"/>
      <c r="Z345" s="57"/>
      <c r="AA345" s="57">
        <v>24</v>
      </c>
      <c r="AB345" s="57"/>
      <c r="AC345" s="57"/>
      <c r="AG345" t="str">
        <f t="shared" si="90"/>
        <v>Ossipee</v>
      </c>
      <c r="AH345" t="s">
        <v>1575</v>
      </c>
      <c r="AI345">
        <v>1</v>
      </c>
      <c r="AK345" s="97">
        <v>33</v>
      </c>
      <c r="AL345" s="99">
        <v>3</v>
      </c>
      <c r="AM345" s="99">
        <v>70</v>
      </c>
      <c r="AN345" s="103">
        <v>58740</v>
      </c>
      <c r="AO345" s="103">
        <f t="shared" si="82"/>
        <v>33003</v>
      </c>
      <c r="AP345" t="s">
        <v>202</v>
      </c>
      <c r="AQ345">
        <f t="shared" si="89"/>
        <v>3358740</v>
      </c>
      <c r="AU345">
        <v>75.56</v>
      </c>
      <c r="AV345">
        <v>4.42</v>
      </c>
      <c r="AW345">
        <v>71.150000000000006</v>
      </c>
    </row>
    <row r="346" spans="1:49" hidden="1" outlineLevel="1">
      <c r="A346" t="s">
        <v>121</v>
      </c>
      <c r="B346" s="9" t="s">
        <v>1487</v>
      </c>
      <c r="C346" s="1">
        <f t="shared" si="83"/>
        <v>4690</v>
      </c>
      <c r="D346" s="7">
        <f>IF(N346&gt;0, RANK(N346,(N346:P346,Q346:AE346)),0)</f>
        <v>2</v>
      </c>
      <c r="E346" s="7">
        <f>IF(O346&gt;0,RANK(O346,(N346:P346,Q346:AE346)),0)</f>
        <v>1</v>
      </c>
      <c r="F346" s="7">
        <f t="shared" si="84"/>
        <v>4</v>
      </c>
      <c r="G346" s="1">
        <f t="shared" si="91"/>
        <v>921</v>
      </c>
      <c r="H346" s="2">
        <f t="shared" si="92"/>
        <v>0.19637526652452025</v>
      </c>
      <c r="I346" s="8"/>
      <c r="J346" s="2">
        <f t="shared" si="85"/>
        <v>0.36247334754797439</v>
      </c>
      <c r="K346" s="2">
        <f t="shared" si="86"/>
        <v>0.55884861407249464</v>
      </c>
      <c r="L346" s="2">
        <f t="shared" si="87"/>
        <v>1.7697228144989339E-2</v>
      </c>
      <c r="M346" s="2">
        <f t="shared" si="88"/>
        <v>6.0980810234541577E-2</v>
      </c>
      <c r="N346" s="9">
        <v>1700</v>
      </c>
      <c r="O346" s="9">
        <v>2621</v>
      </c>
      <c r="P346" s="9">
        <v>83</v>
      </c>
      <c r="Q346" s="57">
        <v>228</v>
      </c>
      <c r="U346" s="9">
        <v>15</v>
      </c>
      <c r="V346" s="57"/>
      <c r="W346" s="57"/>
      <c r="X346" s="57"/>
      <c r="Z346" s="57"/>
      <c r="AA346" s="57">
        <v>43</v>
      </c>
      <c r="AB346" s="57"/>
      <c r="AC346" s="57"/>
      <c r="AG346" t="str">
        <f t="shared" si="90"/>
        <v>Pelham</v>
      </c>
      <c r="AH346" t="s">
        <v>269</v>
      </c>
      <c r="AI346">
        <v>2</v>
      </c>
      <c r="AK346" s="97">
        <v>33</v>
      </c>
      <c r="AL346" s="99">
        <v>11</v>
      </c>
      <c r="AM346" s="99">
        <v>125</v>
      </c>
      <c r="AN346" s="103">
        <v>59940</v>
      </c>
      <c r="AO346" s="103">
        <f t="shared" si="82"/>
        <v>33011</v>
      </c>
      <c r="AP346" t="s">
        <v>202</v>
      </c>
      <c r="AQ346">
        <f t="shared" si="89"/>
        <v>3359940</v>
      </c>
      <c r="AU346">
        <v>26.96</v>
      </c>
      <c r="AV346">
        <v>0.52</v>
      </c>
      <c r="AW346">
        <v>26.43</v>
      </c>
    </row>
    <row r="347" spans="1:49" hidden="1" outlineLevel="1">
      <c r="A347" t="s">
        <v>122</v>
      </c>
      <c r="B347" s="9" t="s">
        <v>1487</v>
      </c>
      <c r="C347" s="1">
        <f t="shared" si="83"/>
        <v>3045</v>
      </c>
      <c r="D347" s="7">
        <f>IF(N347&gt;0, RANK(N347,(N347:P347,Q347:AE347)),0)</f>
        <v>1</v>
      </c>
      <c r="E347" s="7">
        <f>IF(O347&gt;0,RANK(O347,(N347:P347,Q347:AE347)),0)</f>
        <v>2</v>
      </c>
      <c r="F347" s="7">
        <f t="shared" si="84"/>
        <v>4</v>
      </c>
      <c r="G347" s="1">
        <f t="shared" si="91"/>
        <v>254</v>
      </c>
      <c r="H347" s="2">
        <f t="shared" si="92"/>
        <v>8.3415435139573071E-2</v>
      </c>
      <c r="I347" s="8"/>
      <c r="J347" s="2">
        <f t="shared" si="85"/>
        <v>0.50903119868637114</v>
      </c>
      <c r="K347" s="2">
        <f t="shared" si="86"/>
        <v>0.42561576354679803</v>
      </c>
      <c r="L347" s="2">
        <f t="shared" si="87"/>
        <v>1.6091954022988506E-2</v>
      </c>
      <c r="M347" s="2">
        <f t="shared" si="88"/>
        <v>4.9261083743842318E-2</v>
      </c>
      <c r="N347" s="9">
        <v>1550</v>
      </c>
      <c r="O347" s="9">
        <v>1296</v>
      </c>
      <c r="P347" s="9">
        <v>49</v>
      </c>
      <c r="Q347" s="57">
        <v>102</v>
      </c>
      <c r="U347" s="9">
        <v>3</v>
      </c>
      <c r="V347" s="57"/>
      <c r="W347" s="57"/>
      <c r="X347" s="57"/>
      <c r="Z347" s="57"/>
      <c r="AA347" s="57">
        <v>45</v>
      </c>
      <c r="AB347" s="57"/>
      <c r="AC347" s="57"/>
      <c r="AG347" t="str">
        <f t="shared" si="90"/>
        <v>Pembroke</v>
      </c>
      <c r="AH347" t="s">
        <v>1605</v>
      </c>
      <c r="AI347">
        <v>2</v>
      </c>
      <c r="AK347" s="97">
        <v>33</v>
      </c>
      <c r="AL347" s="99">
        <v>13</v>
      </c>
      <c r="AM347" s="99">
        <v>105</v>
      </c>
      <c r="AN347" s="103">
        <v>60020</v>
      </c>
      <c r="AO347" s="103">
        <f t="shared" si="82"/>
        <v>33013</v>
      </c>
      <c r="AP347" t="s">
        <v>202</v>
      </c>
      <c r="AQ347">
        <f t="shared" si="89"/>
        <v>3360020</v>
      </c>
      <c r="AU347">
        <v>22.99</v>
      </c>
      <c r="AV347">
        <v>0.16</v>
      </c>
      <c r="AW347">
        <v>22.83</v>
      </c>
    </row>
    <row r="348" spans="1:49" hidden="1" outlineLevel="1">
      <c r="A348" t="s">
        <v>1250</v>
      </c>
      <c r="B348" s="9" t="s">
        <v>1487</v>
      </c>
      <c r="C348" s="1">
        <f t="shared" si="83"/>
        <v>2952</v>
      </c>
      <c r="D348" s="7">
        <f>IF(N348&gt;0, RANK(N348,(N348:P348,Q348:AE348)),0)</f>
        <v>1</v>
      </c>
      <c r="E348" s="7">
        <f>IF(O348&gt;0,RANK(O348,(N348:P348,Q348:AE348)),0)</f>
        <v>2</v>
      </c>
      <c r="F348" s="7">
        <f t="shared" si="84"/>
        <v>4</v>
      </c>
      <c r="G348" s="1">
        <f t="shared" si="91"/>
        <v>134</v>
      </c>
      <c r="H348" s="2">
        <f t="shared" si="92"/>
        <v>4.5392953929539293E-2</v>
      </c>
      <c r="I348" s="8"/>
      <c r="J348" s="2">
        <f t="shared" si="85"/>
        <v>0.50237127371273715</v>
      </c>
      <c r="K348" s="2">
        <f t="shared" si="86"/>
        <v>0.45697831978319781</v>
      </c>
      <c r="L348" s="2">
        <f t="shared" si="87"/>
        <v>6.7750677506775072E-3</v>
      </c>
      <c r="M348" s="2">
        <f t="shared" si="88"/>
        <v>3.3875338753387531E-2</v>
      </c>
      <c r="N348" s="9">
        <v>1483</v>
      </c>
      <c r="O348" s="9">
        <v>1349</v>
      </c>
      <c r="P348" s="9">
        <v>20</v>
      </c>
      <c r="Q348" s="57">
        <v>73</v>
      </c>
      <c r="U348" s="9">
        <v>9</v>
      </c>
      <c r="V348" s="57"/>
      <c r="W348" s="57"/>
      <c r="X348" s="57"/>
      <c r="Z348" s="57"/>
      <c r="AA348" s="57">
        <v>18</v>
      </c>
      <c r="AB348" s="57"/>
      <c r="AC348" s="57"/>
      <c r="AG348" t="str">
        <f t="shared" si="90"/>
        <v>Peterborough</v>
      </c>
      <c r="AH348" t="s">
        <v>269</v>
      </c>
      <c r="AI348">
        <v>2</v>
      </c>
      <c r="AK348" s="97">
        <v>33</v>
      </c>
      <c r="AL348" s="99">
        <v>11</v>
      </c>
      <c r="AM348" s="99">
        <v>130</v>
      </c>
      <c r="AN348" s="103">
        <v>60580</v>
      </c>
      <c r="AO348" s="103">
        <f t="shared" ref="AO348:AO411" si="93">AK348*1000+AL348</f>
        <v>33011</v>
      </c>
      <c r="AP348" t="s">
        <v>202</v>
      </c>
      <c r="AQ348">
        <f t="shared" si="89"/>
        <v>3360580</v>
      </c>
      <c r="AU348">
        <v>38.11</v>
      </c>
      <c r="AV348">
        <v>0.41</v>
      </c>
      <c r="AW348">
        <v>37.71</v>
      </c>
    </row>
    <row r="349" spans="1:49" hidden="1" outlineLevel="1">
      <c r="A349" t="s">
        <v>1103</v>
      </c>
      <c r="B349" s="9" t="s">
        <v>1487</v>
      </c>
      <c r="C349" s="1">
        <f t="shared" si="83"/>
        <v>364</v>
      </c>
      <c r="D349" s="7">
        <f>IF(N349&gt;0, RANK(N349,(N349:P349,Q349:AE349)),0)</f>
        <v>2</v>
      </c>
      <c r="E349" s="7">
        <f>IF(O349&gt;0,RANK(O349,(N349:P349,Q349:AE349)),0)</f>
        <v>1</v>
      </c>
      <c r="F349" s="7">
        <f t="shared" si="84"/>
        <v>5</v>
      </c>
      <c r="G349" s="1">
        <f t="shared" si="91"/>
        <v>45</v>
      </c>
      <c r="H349" s="2">
        <f t="shared" si="92"/>
        <v>0.12362637362637363</v>
      </c>
      <c r="I349" s="8"/>
      <c r="J349" s="2">
        <f t="shared" si="85"/>
        <v>0.42582417582417581</v>
      </c>
      <c r="K349" s="2">
        <f t="shared" si="86"/>
        <v>0.5494505494505495</v>
      </c>
      <c r="L349" s="2">
        <f t="shared" si="87"/>
        <v>2.7472527472527475E-3</v>
      </c>
      <c r="M349" s="2">
        <f t="shared" si="88"/>
        <v>2.197802197802189E-2</v>
      </c>
      <c r="N349" s="9">
        <v>155</v>
      </c>
      <c r="O349" s="9">
        <v>200</v>
      </c>
      <c r="P349" s="9">
        <v>1</v>
      </c>
      <c r="Q349" s="57">
        <v>5</v>
      </c>
      <c r="U349" s="9">
        <v>0</v>
      </c>
      <c r="V349" s="57"/>
      <c r="W349" s="57"/>
      <c r="X349" s="57"/>
      <c r="Z349" s="57"/>
      <c r="AA349" s="57">
        <v>3</v>
      </c>
      <c r="AB349" s="57"/>
      <c r="AC349" s="57"/>
      <c r="AG349" t="str">
        <f t="shared" si="90"/>
        <v>Piermont</v>
      </c>
      <c r="AH349" t="s">
        <v>1957</v>
      </c>
      <c r="AI349">
        <v>2</v>
      </c>
      <c r="AK349" s="97">
        <v>33</v>
      </c>
      <c r="AL349" s="99">
        <v>9</v>
      </c>
      <c r="AM349" s="99">
        <v>155</v>
      </c>
      <c r="AN349" s="103">
        <v>61060</v>
      </c>
      <c r="AO349" s="103">
        <f t="shared" si="93"/>
        <v>33009</v>
      </c>
      <c r="AP349" t="s">
        <v>202</v>
      </c>
      <c r="AQ349">
        <f t="shared" si="89"/>
        <v>3361060</v>
      </c>
      <c r="AU349">
        <v>39.82</v>
      </c>
      <c r="AV349">
        <v>1.33</v>
      </c>
      <c r="AW349">
        <v>38.49</v>
      </c>
    </row>
    <row r="350" spans="1:49" hidden="1" outlineLevel="1">
      <c r="A350" t="s">
        <v>106</v>
      </c>
      <c r="B350" s="9" t="s">
        <v>1487</v>
      </c>
      <c r="C350" s="1">
        <f t="shared" si="83"/>
        <v>18</v>
      </c>
      <c r="D350" s="7">
        <f>IF(N350&gt;0, RANK(N350,(N350:P350,Q350:AE350)),0)</f>
        <v>1</v>
      </c>
      <c r="E350" s="7">
        <f>IF(O350&gt;0,RANK(O350,(N350:P350,Q350:AE350)),0)</f>
        <v>2</v>
      </c>
      <c r="F350" s="7">
        <f t="shared" si="84"/>
        <v>0</v>
      </c>
      <c r="G350" s="1">
        <f t="shared" si="91"/>
        <v>15</v>
      </c>
      <c r="H350" s="2">
        <f t="shared" si="92"/>
        <v>0.83333333333333337</v>
      </c>
      <c r="I350" s="8"/>
      <c r="J350" s="2">
        <f t="shared" si="85"/>
        <v>0.88888888888888884</v>
      </c>
      <c r="K350" s="2">
        <f t="shared" si="86"/>
        <v>5.5555555555555552E-2</v>
      </c>
      <c r="L350" s="2">
        <f t="shared" si="87"/>
        <v>0</v>
      </c>
      <c r="M350" s="2">
        <f t="shared" si="88"/>
        <v>5.5555555555555608E-2</v>
      </c>
      <c r="N350" s="9">
        <v>16</v>
      </c>
      <c r="O350" s="9">
        <v>1</v>
      </c>
      <c r="P350" s="9">
        <v>0</v>
      </c>
      <c r="Q350" s="57">
        <v>1</v>
      </c>
      <c r="U350" s="9">
        <v>0</v>
      </c>
      <c r="V350" s="57"/>
      <c r="W350" s="57"/>
      <c r="X350" s="57"/>
      <c r="Z350" s="57"/>
      <c r="AA350" s="57">
        <v>0</v>
      </c>
      <c r="AB350" s="57"/>
      <c r="AC350" s="57"/>
      <c r="AG350" t="str">
        <f t="shared" si="90"/>
        <v>Pinkham's</v>
      </c>
      <c r="AH350" t="s">
        <v>1672</v>
      </c>
      <c r="AI350">
        <v>2</v>
      </c>
      <c r="AK350" s="97">
        <v>33</v>
      </c>
      <c r="AL350" s="99">
        <v>7</v>
      </c>
      <c r="AM350" s="99">
        <v>155</v>
      </c>
      <c r="AN350" s="103">
        <v>61620</v>
      </c>
      <c r="AO350" s="103">
        <f t="shared" si="93"/>
        <v>33007</v>
      </c>
      <c r="AP350" t="s">
        <v>373</v>
      </c>
      <c r="AQ350">
        <f t="shared" si="89"/>
        <v>3361620</v>
      </c>
      <c r="AU350">
        <v>3.77</v>
      </c>
      <c r="AV350">
        <v>0</v>
      </c>
      <c r="AW350">
        <v>3.77</v>
      </c>
    </row>
    <row r="351" spans="1:49" hidden="1" outlineLevel="1">
      <c r="A351" t="s">
        <v>1297</v>
      </c>
      <c r="B351" s="9" t="s">
        <v>1487</v>
      </c>
      <c r="C351" s="1">
        <f t="shared" si="83"/>
        <v>431</v>
      </c>
      <c r="D351" s="7">
        <f>IF(N351&gt;0, RANK(N351,(N351:P351,Q351:AE351)),0)</f>
        <v>2</v>
      </c>
      <c r="E351" s="7">
        <f>IF(O351&gt;0,RANK(O351,(N351:P351,Q351:AE351)),0)</f>
        <v>1</v>
      </c>
      <c r="F351" s="7">
        <f t="shared" si="84"/>
        <v>5</v>
      </c>
      <c r="G351" s="1">
        <f t="shared" si="91"/>
        <v>168</v>
      </c>
      <c r="H351" s="2">
        <f t="shared" si="92"/>
        <v>0.38979118329466356</v>
      </c>
      <c r="I351" s="8"/>
      <c r="J351" s="2">
        <f t="shared" si="85"/>
        <v>0.26914153132250579</v>
      </c>
      <c r="K351" s="2">
        <f t="shared" si="86"/>
        <v>0.6589327146171694</v>
      </c>
      <c r="L351" s="2">
        <f t="shared" si="87"/>
        <v>1.6241299303944315E-2</v>
      </c>
      <c r="M351" s="2">
        <f t="shared" si="88"/>
        <v>5.5684454756380439E-2</v>
      </c>
      <c r="N351" s="9">
        <v>116</v>
      </c>
      <c r="O351" s="9">
        <v>284</v>
      </c>
      <c r="P351" s="9">
        <v>7</v>
      </c>
      <c r="Q351" s="57">
        <v>14</v>
      </c>
      <c r="U351" s="9">
        <v>2</v>
      </c>
      <c r="V351" s="57"/>
      <c r="W351" s="57"/>
      <c r="X351" s="57"/>
      <c r="Z351" s="57"/>
      <c r="AA351" s="57">
        <v>8</v>
      </c>
      <c r="AB351" s="57"/>
      <c r="AC351" s="57"/>
      <c r="AG351" t="str">
        <f t="shared" si="90"/>
        <v>Pittsburg</v>
      </c>
      <c r="AH351" t="s">
        <v>1672</v>
      </c>
      <c r="AI351">
        <v>2</v>
      </c>
      <c r="AK351" s="97">
        <v>33</v>
      </c>
      <c r="AL351" s="99">
        <v>7</v>
      </c>
      <c r="AM351" s="99">
        <v>160</v>
      </c>
      <c r="AN351" s="103">
        <v>61780</v>
      </c>
      <c r="AO351" s="103">
        <f t="shared" si="93"/>
        <v>33007</v>
      </c>
      <c r="AP351" t="s">
        <v>202</v>
      </c>
      <c r="AQ351">
        <f t="shared" si="89"/>
        <v>3361780</v>
      </c>
      <c r="AU351">
        <v>291.35000000000002</v>
      </c>
      <c r="AV351">
        <v>9.0500000000000007</v>
      </c>
      <c r="AW351">
        <v>282.3</v>
      </c>
    </row>
    <row r="352" spans="1:49" hidden="1" outlineLevel="1">
      <c r="A352" t="s">
        <v>1206</v>
      </c>
      <c r="B352" s="9" t="s">
        <v>1487</v>
      </c>
      <c r="C352" s="1">
        <f t="shared" si="83"/>
        <v>1385</v>
      </c>
      <c r="D352" s="7">
        <f>IF(N352&gt;0, RANK(N352,(N352:P352,Q352:AE352)),0)</f>
        <v>1</v>
      </c>
      <c r="E352" s="7">
        <f>IF(O352&gt;0,RANK(O352,(N352:P352,Q352:AE352)),0)</f>
        <v>2</v>
      </c>
      <c r="F352" s="7">
        <f t="shared" si="84"/>
        <v>4</v>
      </c>
      <c r="G352" s="1">
        <f t="shared" si="91"/>
        <v>55</v>
      </c>
      <c r="H352" s="2">
        <f t="shared" si="92"/>
        <v>3.9711191335740074E-2</v>
      </c>
      <c r="I352" s="8"/>
      <c r="J352" s="2">
        <f t="shared" si="85"/>
        <v>0.48375451263537905</v>
      </c>
      <c r="K352" s="2">
        <f t="shared" si="86"/>
        <v>0.44404332129963897</v>
      </c>
      <c r="L352" s="2">
        <f t="shared" si="87"/>
        <v>1.9494584837545126E-2</v>
      </c>
      <c r="M352" s="2">
        <f t="shared" si="88"/>
        <v>5.270758122743685E-2</v>
      </c>
      <c r="N352" s="9">
        <v>670</v>
      </c>
      <c r="O352" s="9">
        <v>615</v>
      </c>
      <c r="P352" s="9">
        <v>27</v>
      </c>
      <c r="Q352" s="57">
        <v>56</v>
      </c>
      <c r="U352" s="9">
        <v>0</v>
      </c>
      <c r="V352" s="57"/>
      <c r="W352" s="57"/>
      <c r="X352" s="57"/>
      <c r="Z352" s="57"/>
      <c r="AA352" s="57">
        <v>17</v>
      </c>
      <c r="AB352" s="57"/>
      <c r="AC352" s="57"/>
      <c r="AG352" t="str">
        <f t="shared" si="90"/>
        <v>Pittsfield</v>
      </c>
      <c r="AH352" t="s">
        <v>1605</v>
      </c>
      <c r="AI352">
        <v>2</v>
      </c>
      <c r="AK352" s="97">
        <v>33</v>
      </c>
      <c r="AL352" s="99">
        <v>13</v>
      </c>
      <c r="AM352" s="99">
        <v>110</v>
      </c>
      <c r="AN352" s="103">
        <v>61940</v>
      </c>
      <c r="AO352" s="103">
        <f t="shared" si="93"/>
        <v>33013</v>
      </c>
      <c r="AP352" t="s">
        <v>202</v>
      </c>
      <c r="AQ352">
        <f t="shared" si="89"/>
        <v>3361940</v>
      </c>
      <c r="AU352">
        <v>23.87</v>
      </c>
      <c r="AV352">
        <v>0.3</v>
      </c>
      <c r="AW352">
        <v>23.57</v>
      </c>
    </row>
    <row r="353" spans="1:49" hidden="1" outlineLevel="1">
      <c r="A353" t="s">
        <v>791</v>
      </c>
      <c r="B353" s="9" t="s">
        <v>1487</v>
      </c>
      <c r="C353" s="1">
        <f t="shared" si="83"/>
        <v>1062</v>
      </c>
      <c r="D353" s="7">
        <f>IF(N353&gt;0, RANK(N353,(N353:P353,Q353:AE353)),0)</f>
        <v>1</v>
      </c>
      <c r="E353" s="7">
        <f>IF(O353&gt;0,RANK(O353,(N353:P353,Q353:AE353)),0)</f>
        <v>2</v>
      </c>
      <c r="F353" s="7">
        <f t="shared" si="84"/>
        <v>4</v>
      </c>
      <c r="G353" s="1">
        <f t="shared" si="91"/>
        <v>262</v>
      </c>
      <c r="H353" s="2">
        <f t="shared" si="92"/>
        <v>0.24670433145009416</v>
      </c>
      <c r="I353" s="8"/>
      <c r="J353" s="2">
        <f t="shared" si="85"/>
        <v>0.61487758945386062</v>
      </c>
      <c r="K353" s="2">
        <f t="shared" si="86"/>
        <v>0.36817325800376649</v>
      </c>
      <c r="L353" s="2">
        <f t="shared" si="87"/>
        <v>3.766478342749529E-3</v>
      </c>
      <c r="M353" s="2">
        <f t="shared" si="88"/>
        <v>1.3182674199623363E-2</v>
      </c>
      <c r="N353" s="9">
        <v>653</v>
      </c>
      <c r="O353" s="9">
        <v>391</v>
      </c>
      <c r="P353" s="9">
        <v>4</v>
      </c>
      <c r="Q353" s="57">
        <v>10</v>
      </c>
      <c r="U353" s="9">
        <v>1</v>
      </c>
      <c r="V353" s="57"/>
      <c r="W353" s="57"/>
      <c r="X353" s="57"/>
      <c r="Z353" s="57"/>
      <c r="AA353" s="57">
        <v>3</v>
      </c>
      <c r="AB353" s="57"/>
      <c r="AC353" s="57"/>
      <c r="AG353" t="str">
        <f t="shared" si="90"/>
        <v>Plainfield</v>
      </c>
      <c r="AH353" t="s">
        <v>1519</v>
      </c>
      <c r="AI353">
        <v>2</v>
      </c>
      <c r="AK353" s="97">
        <v>33</v>
      </c>
      <c r="AL353" s="99">
        <v>19</v>
      </c>
      <c r="AM353" s="99">
        <v>55</v>
      </c>
      <c r="AN353" s="103">
        <v>62340</v>
      </c>
      <c r="AO353" s="103">
        <f t="shared" si="93"/>
        <v>33019</v>
      </c>
      <c r="AP353" t="s">
        <v>202</v>
      </c>
      <c r="AQ353">
        <f t="shared" si="89"/>
        <v>3362340</v>
      </c>
      <c r="AU353">
        <v>52.91</v>
      </c>
      <c r="AV353">
        <v>0.75</v>
      </c>
      <c r="AW353">
        <v>52.16</v>
      </c>
    </row>
    <row r="354" spans="1:49" hidden="1" outlineLevel="1">
      <c r="A354" t="s">
        <v>1511</v>
      </c>
      <c r="B354" s="9" t="s">
        <v>1487</v>
      </c>
      <c r="C354" s="1">
        <f t="shared" si="83"/>
        <v>3254</v>
      </c>
      <c r="D354" s="7">
        <f>IF(N354&gt;0, RANK(N354,(N354:P354,Q354:AE354)),0)</f>
        <v>2</v>
      </c>
      <c r="E354" s="7">
        <f>IF(O354&gt;0,RANK(O354,(N354:P354,Q354:AE354)),0)</f>
        <v>1</v>
      </c>
      <c r="F354" s="7">
        <f t="shared" si="84"/>
        <v>5</v>
      </c>
      <c r="G354" s="1">
        <f t="shared" si="91"/>
        <v>552</v>
      </c>
      <c r="H354" s="2">
        <f t="shared" si="92"/>
        <v>0.16963736939151813</v>
      </c>
      <c r="I354" s="8"/>
      <c r="J354" s="2">
        <f t="shared" si="85"/>
        <v>0.38229870928088505</v>
      </c>
      <c r="K354" s="2">
        <f t="shared" si="86"/>
        <v>0.55193607867240324</v>
      </c>
      <c r="L354" s="2">
        <f t="shared" si="87"/>
        <v>6.1462814996926856E-3</v>
      </c>
      <c r="M354" s="2">
        <f t="shared" si="88"/>
        <v>5.9618930547019021E-2</v>
      </c>
      <c r="N354" s="9">
        <v>1244</v>
      </c>
      <c r="O354" s="9">
        <v>1796</v>
      </c>
      <c r="P354" s="9">
        <v>20</v>
      </c>
      <c r="Q354" s="57">
        <v>141</v>
      </c>
      <c r="U354" s="9">
        <v>2</v>
      </c>
      <c r="V354" s="57"/>
      <c r="W354" s="57"/>
      <c r="X354" s="57"/>
      <c r="Z354" s="57"/>
      <c r="AA354" s="57">
        <v>51</v>
      </c>
      <c r="AB354" s="57"/>
      <c r="AC354" s="57"/>
      <c r="AG354" t="str">
        <f t="shared" si="90"/>
        <v>Plaistow</v>
      </c>
      <c r="AH354" t="s">
        <v>1083</v>
      </c>
      <c r="AI354">
        <v>1</v>
      </c>
      <c r="AK354" s="97">
        <v>33</v>
      </c>
      <c r="AL354" s="99">
        <v>15</v>
      </c>
      <c r="AM354" s="99">
        <v>140</v>
      </c>
      <c r="AN354" s="103">
        <v>62500</v>
      </c>
      <c r="AO354" s="103">
        <f t="shared" si="93"/>
        <v>33015</v>
      </c>
      <c r="AP354" t="s">
        <v>202</v>
      </c>
      <c r="AQ354">
        <f t="shared" si="89"/>
        <v>3362500</v>
      </c>
      <c r="AU354">
        <v>10.64</v>
      </c>
      <c r="AV354">
        <v>0.01</v>
      </c>
      <c r="AW354">
        <v>10.63</v>
      </c>
    </row>
    <row r="355" spans="1:49" hidden="1" outlineLevel="1">
      <c r="A355" t="s">
        <v>1078</v>
      </c>
      <c r="B355" s="9" t="s">
        <v>1487</v>
      </c>
      <c r="C355" s="1">
        <f t="shared" si="83"/>
        <v>2290</v>
      </c>
      <c r="D355" s="7">
        <f>IF(N355&gt;0, RANK(N355,(N355:P355,Q355:AE355)),0)</f>
        <v>1</v>
      </c>
      <c r="E355" s="7">
        <f>IF(O355&gt;0,RANK(O355,(N355:P355,Q355:AE355)),0)</f>
        <v>2</v>
      </c>
      <c r="F355" s="7">
        <f t="shared" si="84"/>
        <v>5</v>
      </c>
      <c r="G355" s="1">
        <f t="shared" si="91"/>
        <v>86</v>
      </c>
      <c r="H355" s="2">
        <f t="shared" si="92"/>
        <v>3.7554585152838431E-2</v>
      </c>
      <c r="I355" s="8"/>
      <c r="J355" s="2">
        <f t="shared" si="85"/>
        <v>0.47947598253275109</v>
      </c>
      <c r="K355" s="2">
        <f t="shared" si="86"/>
        <v>0.44192139737991265</v>
      </c>
      <c r="L355" s="2">
        <f t="shared" si="87"/>
        <v>1.8340611353711789E-2</v>
      </c>
      <c r="M355" s="2">
        <f t="shared" si="88"/>
        <v>6.0262008733624528E-2</v>
      </c>
      <c r="N355" s="9">
        <v>1098</v>
      </c>
      <c r="O355" s="9">
        <v>1012</v>
      </c>
      <c r="P355" s="9">
        <v>42</v>
      </c>
      <c r="Q355" s="57">
        <v>73</v>
      </c>
      <c r="U355" s="9">
        <v>46</v>
      </c>
      <c r="V355" s="57"/>
      <c r="W355" s="57"/>
      <c r="X355" s="57"/>
      <c r="Z355" s="57"/>
      <c r="AA355" s="57">
        <v>19</v>
      </c>
      <c r="AB355" s="57"/>
      <c r="AC355" s="57"/>
      <c r="AG355" t="str">
        <f t="shared" si="90"/>
        <v>Plymouth</v>
      </c>
      <c r="AH355" t="s">
        <v>1957</v>
      </c>
      <c r="AI355">
        <v>2</v>
      </c>
      <c r="AK355" s="97">
        <v>33</v>
      </c>
      <c r="AL355" s="99">
        <v>9</v>
      </c>
      <c r="AM355" s="99">
        <v>160</v>
      </c>
      <c r="AN355" s="103">
        <v>62660</v>
      </c>
      <c r="AO355" s="103">
        <f t="shared" si="93"/>
        <v>33009</v>
      </c>
      <c r="AP355" t="s">
        <v>202</v>
      </c>
      <c r="AQ355">
        <f t="shared" si="89"/>
        <v>3362660</v>
      </c>
      <c r="AU355">
        <v>28.74</v>
      </c>
      <c r="AV355">
        <v>0.35</v>
      </c>
      <c r="AW355">
        <v>28.39</v>
      </c>
    </row>
    <row r="356" spans="1:49" hidden="1" outlineLevel="1">
      <c r="A356" t="s">
        <v>1317</v>
      </c>
      <c r="B356" s="9" t="s">
        <v>1487</v>
      </c>
      <c r="C356" s="1">
        <f t="shared" si="83"/>
        <v>11629</v>
      </c>
      <c r="D356" s="7">
        <f>IF(N356&gt;0, RANK(N356,(N356:P356,Q356:AE356)),0)</f>
        <v>1</v>
      </c>
      <c r="E356" s="7">
        <f>IF(O356&gt;0,RANK(O356,(N356:P356,Q356:AE356)),0)</f>
        <v>2</v>
      </c>
      <c r="F356" s="7">
        <f t="shared" si="84"/>
        <v>4</v>
      </c>
      <c r="G356" s="1">
        <f t="shared" si="91"/>
        <v>2645</v>
      </c>
      <c r="H356" s="2">
        <f t="shared" si="92"/>
        <v>0.22744861982973599</v>
      </c>
      <c r="I356" s="8"/>
      <c r="J356" s="2">
        <f t="shared" si="85"/>
        <v>0.58121936537965435</v>
      </c>
      <c r="K356" s="2">
        <f t="shared" si="86"/>
        <v>0.35377074554991833</v>
      </c>
      <c r="L356" s="2">
        <f t="shared" si="87"/>
        <v>2.1154011522916846E-2</v>
      </c>
      <c r="M356" s="2">
        <f t="shared" si="88"/>
        <v>4.3855877547510469E-2</v>
      </c>
      <c r="N356" s="9">
        <v>6759</v>
      </c>
      <c r="O356" s="9">
        <v>4114</v>
      </c>
      <c r="P356" s="9">
        <v>246</v>
      </c>
      <c r="Q356" s="57">
        <v>414</v>
      </c>
      <c r="U356" s="9">
        <v>47</v>
      </c>
      <c r="V356" s="57"/>
      <c r="W356" s="57"/>
      <c r="X356" s="57"/>
      <c r="Z356" s="57"/>
      <c r="AA356" s="57">
        <v>49</v>
      </c>
      <c r="AB356" s="57"/>
      <c r="AC356" s="57"/>
      <c r="AG356" t="str">
        <f t="shared" si="90"/>
        <v>Portsmouth</v>
      </c>
      <c r="AH356" t="s">
        <v>1083</v>
      </c>
      <c r="AI356">
        <v>1</v>
      </c>
      <c r="AK356" s="97">
        <v>33</v>
      </c>
      <c r="AL356" s="99">
        <v>15</v>
      </c>
      <c r="AM356" s="99">
        <v>145</v>
      </c>
      <c r="AN356" s="103">
        <v>62900</v>
      </c>
      <c r="AO356" s="103">
        <f t="shared" si="93"/>
        <v>33015</v>
      </c>
      <c r="AP356" t="s">
        <v>1721</v>
      </c>
      <c r="AQ356">
        <f t="shared" si="89"/>
        <v>3362900</v>
      </c>
      <c r="AU356">
        <v>16.79</v>
      </c>
      <c r="AV356">
        <v>1.18</v>
      </c>
      <c r="AW356">
        <v>15.61</v>
      </c>
    </row>
    <row r="357" spans="1:49" hidden="1" outlineLevel="1">
      <c r="A357" t="s">
        <v>1268</v>
      </c>
      <c r="B357" s="9" t="s">
        <v>1487</v>
      </c>
      <c r="C357" s="1">
        <f t="shared" si="83"/>
        <v>258</v>
      </c>
      <c r="D357" s="7">
        <f>IF(N357&gt;0, RANK(N357,(N357:P357,Q357:AE357)),0)</f>
        <v>2</v>
      </c>
      <c r="E357" s="7">
        <f>IF(O357&gt;0,RANK(O357,(N357:P357,Q357:AE357)),0)</f>
        <v>1</v>
      </c>
      <c r="F357" s="7">
        <f t="shared" si="84"/>
        <v>3</v>
      </c>
      <c r="G357" s="1">
        <f t="shared" si="91"/>
        <v>11</v>
      </c>
      <c r="H357" s="2">
        <f t="shared" si="92"/>
        <v>4.2635658914728682E-2</v>
      </c>
      <c r="I357" s="8"/>
      <c r="J357" s="2">
        <f t="shared" si="85"/>
        <v>0.44186046511627908</v>
      </c>
      <c r="K357" s="2">
        <f t="shared" si="86"/>
        <v>0.48449612403100772</v>
      </c>
      <c r="L357" s="2">
        <f t="shared" si="87"/>
        <v>3.875968992248062E-2</v>
      </c>
      <c r="M357" s="2">
        <f t="shared" si="88"/>
        <v>3.4883720930232578E-2</v>
      </c>
      <c r="N357" s="9">
        <v>114</v>
      </c>
      <c r="O357" s="9">
        <v>125</v>
      </c>
      <c r="P357" s="9">
        <v>10</v>
      </c>
      <c r="Q357" s="57">
        <v>9</v>
      </c>
      <c r="U357" s="9">
        <v>0</v>
      </c>
      <c r="V357" s="57"/>
      <c r="W357" s="57"/>
      <c r="X357" s="57"/>
      <c r="Z357" s="57"/>
      <c r="AA357" s="57">
        <v>0</v>
      </c>
      <c r="AB357" s="57"/>
      <c r="AC357" s="57"/>
      <c r="AG357" t="str">
        <f t="shared" si="90"/>
        <v>Randolph</v>
      </c>
      <c r="AH357" t="s">
        <v>1672</v>
      </c>
      <c r="AI357">
        <v>2</v>
      </c>
      <c r="AK357" s="97">
        <v>33</v>
      </c>
      <c r="AL357" s="99">
        <v>7</v>
      </c>
      <c r="AM357" s="99">
        <v>165</v>
      </c>
      <c r="AN357" s="103">
        <v>63860</v>
      </c>
      <c r="AO357" s="103">
        <f t="shared" si="93"/>
        <v>33007</v>
      </c>
      <c r="AP357" t="s">
        <v>202</v>
      </c>
      <c r="AQ357">
        <f t="shared" si="89"/>
        <v>3363860</v>
      </c>
      <c r="AU357">
        <v>47.15</v>
      </c>
      <c r="AV357">
        <v>0.04</v>
      </c>
      <c r="AW357">
        <v>47.11</v>
      </c>
    </row>
    <row r="358" spans="1:49" hidden="1" outlineLevel="1">
      <c r="A358" t="s">
        <v>130</v>
      </c>
      <c r="B358" s="9" t="s">
        <v>1487</v>
      </c>
      <c r="C358" s="1">
        <f t="shared" si="83"/>
        <v>3373</v>
      </c>
      <c r="D358" s="7">
        <f>IF(N358&gt;0, RANK(N358,(N358:P358,Q358:AE358)),0)</f>
        <v>2</v>
      </c>
      <c r="E358" s="7">
        <f>IF(O358&gt;0,RANK(O358,(N358:P358,Q358:AE358)),0)</f>
        <v>1</v>
      </c>
      <c r="F358" s="7">
        <f t="shared" si="84"/>
        <v>4</v>
      </c>
      <c r="G358" s="1">
        <f t="shared" si="91"/>
        <v>508</v>
      </c>
      <c r="H358" s="2">
        <f t="shared" si="92"/>
        <v>0.15060776756596503</v>
      </c>
      <c r="I358" s="8"/>
      <c r="J358" s="2">
        <f t="shared" si="85"/>
        <v>0.3788911947820931</v>
      </c>
      <c r="K358" s="2">
        <f t="shared" si="86"/>
        <v>0.52949896234805816</v>
      </c>
      <c r="L358" s="2">
        <f t="shared" si="87"/>
        <v>2.0160094871034689E-2</v>
      </c>
      <c r="M358" s="2">
        <f t="shared" si="88"/>
        <v>7.1449747998814053E-2</v>
      </c>
      <c r="N358" s="9">
        <v>1278</v>
      </c>
      <c r="O358" s="9">
        <v>1786</v>
      </c>
      <c r="P358" s="9">
        <v>68</v>
      </c>
      <c r="Q358" s="57">
        <v>174</v>
      </c>
      <c r="U358" s="9">
        <v>8</v>
      </c>
      <c r="V358" s="57"/>
      <c r="W358" s="57"/>
      <c r="X358" s="57"/>
      <c r="Z358" s="57"/>
      <c r="AA358" s="57">
        <v>59</v>
      </c>
      <c r="AB358" s="57"/>
      <c r="AC358" s="57"/>
      <c r="AG358" t="str">
        <f t="shared" si="90"/>
        <v>Raymond</v>
      </c>
      <c r="AH358" t="s">
        <v>1083</v>
      </c>
      <c r="AI358">
        <v>1</v>
      </c>
      <c r="AK358" s="97">
        <v>33</v>
      </c>
      <c r="AL358" s="99">
        <v>15</v>
      </c>
      <c r="AM358" s="99">
        <v>150</v>
      </c>
      <c r="AN358" s="103">
        <v>64020</v>
      </c>
      <c r="AO358" s="103">
        <f t="shared" si="93"/>
        <v>33015</v>
      </c>
      <c r="AP358" t="s">
        <v>202</v>
      </c>
      <c r="AQ358">
        <f t="shared" si="89"/>
        <v>3364020</v>
      </c>
      <c r="AU358">
        <v>29.57</v>
      </c>
      <c r="AV358">
        <v>0.79</v>
      </c>
      <c r="AW358">
        <v>28.78</v>
      </c>
    </row>
    <row r="359" spans="1:49" hidden="1" outlineLevel="1">
      <c r="A359" t="s">
        <v>428</v>
      </c>
      <c r="B359" s="9" t="s">
        <v>1487</v>
      </c>
      <c r="C359" s="1">
        <f t="shared" si="83"/>
        <v>433</v>
      </c>
      <c r="D359" s="7">
        <f>IF(N359&gt;0, RANK(N359,(N359:P359,Q359:AE359)),0)</f>
        <v>1</v>
      </c>
      <c r="E359" s="7">
        <f>IF(O359&gt;0,RANK(O359,(N359:P359,Q359:AE359)),0)</f>
        <v>2</v>
      </c>
      <c r="F359" s="7">
        <f t="shared" si="84"/>
        <v>4</v>
      </c>
      <c r="G359" s="1">
        <f t="shared" si="91"/>
        <v>39</v>
      </c>
      <c r="H359" s="2">
        <f t="shared" si="92"/>
        <v>9.0069284064665134E-2</v>
      </c>
      <c r="I359" s="8"/>
      <c r="J359" s="2">
        <f t="shared" si="85"/>
        <v>0.51039260969976907</v>
      </c>
      <c r="K359" s="2">
        <f t="shared" si="86"/>
        <v>0.42032332563510394</v>
      </c>
      <c r="L359" s="2">
        <f t="shared" si="87"/>
        <v>1.6166281755196306E-2</v>
      </c>
      <c r="M359" s="2">
        <f t="shared" si="88"/>
        <v>5.3117782909930682E-2</v>
      </c>
      <c r="N359" s="9">
        <v>221</v>
      </c>
      <c r="O359" s="9">
        <v>182</v>
      </c>
      <c r="P359" s="9">
        <v>7</v>
      </c>
      <c r="Q359" s="57">
        <v>19</v>
      </c>
      <c r="U359" s="9">
        <v>0</v>
      </c>
      <c r="V359" s="57"/>
      <c r="W359" s="57"/>
      <c r="X359" s="57"/>
      <c r="Z359" s="57"/>
      <c r="AA359" s="57">
        <v>4</v>
      </c>
      <c r="AB359" s="57"/>
      <c r="AC359" s="57"/>
      <c r="AG359" t="str">
        <f t="shared" si="90"/>
        <v>Richmond</v>
      </c>
      <c r="AH359" t="s">
        <v>499</v>
      </c>
      <c r="AI359">
        <v>2</v>
      </c>
      <c r="AK359" s="97">
        <v>33</v>
      </c>
      <c r="AL359" s="99">
        <v>5</v>
      </c>
      <c r="AM359" s="99">
        <v>65</v>
      </c>
      <c r="AN359" s="103">
        <v>64420</v>
      </c>
      <c r="AO359" s="103">
        <f t="shared" si="93"/>
        <v>33005</v>
      </c>
      <c r="AP359" t="s">
        <v>202</v>
      </c>
      <c r="AQ359">
        <f t="shared" si="89"/>
        <v>3364420</v>
      </c>
      <c r="AU359">
        <v>37.770000000000003</v>
      </c>
      <c r="AV359">
        <v>0.2</v>
      </c>
      <c r="AW359">
        <v>37.57</v>
      </c>
    </row>
    <row r="360" spans="1:49" hidden="1" outlineLevel="1">
      <c r="A360" t="s">
        <v>131</v>
      </c>
      <c r="B360" s="9" t="s">
        <v>1487</v>
      </c>
      <c r="C360" s="1">
        <f t="shared" si="83"/>
        <v>1763</v>
      </c>
      <c r="D360" s="7">
        <f>IF(N360&gt;0, RANK(N360,(N360:P360,Q360:AE360)),0)</f>
        <v>2</v>
      </c>
      <c r="E360" s="7">
        <f>IF(O360&gt;0,RANK(O360,(N360:P360,Q360:AE360)),0)</f>
        <v>1</v>
      </c>
      <c r="F360" s="7">
        <f t="shared" si="84"/>
        <v>5</v>
      </c>
      <c r="G360" s="1">
        <f t="shared" si="91"/>
        <v>126</v>
      </c>
      <c r="H360" s="2">
        <f t="shared" si="92"/>
        <v>7.1469086783891092E-2</v>
      </c>
      <c r="I360" s="8"/>
      <c r="J360" s="2">
        <f t="shared" si="85"/>
        <v>0.43788996029495181</v>
      </c>
      <c r="K360" s="2">
        <f t="shared" si="86"/>
        <v>0.50935904707884283</v>
      </c>
      <c r="L360" s="2">
        <f t="shared" si="87"/>
        <v>7.9410096426545656E-3</v>
      </c>
      <c r="M360" s="2">
        <f t="shared" si="88"/>
        <v>4.480998298355085E-2</v>
      </c>
      <c r="N360" s="9">
        <v>772</v>
      </c>
      <c r="O360" s="9">
        <v>898</v>
      </c>
      <c r="P360" s="9">
        <v>14</v>
      </c>
      <c r="Q360" s="57">
        <v>46</v>
      </c>
      <c r="U360" s="9">
        <v>9</v>
      </c>
      <c r="V360" s="57"/>
      <c r="W360" s="57"/>
      <c r="X360" s="57"/>
      <c r="Z360" s="57"/>
      <c r="AA360" s="57">
        <v>24</v>
      </c>
      <c r="AB360" s="57"/>
      <c r="AC360" s="57"/>
      <c r="AG360" t="str">
        <f t="shared" si="90"/>
        <v>Rindge</v>
      </c>
      <c r="AH360" t="s">
        <v>499</v>
      </c>
      <c r="AI360">
        <v>2</v>
      </c>
      <c r="AK360" s="97">
        <v>33</v>
      </c>
      <c r="AL360" s="99">
        <v>5</v>
      </c>
      <c r="AM360" s="99">
        <v>70</v>
      </c>
      <c r="AN360" s="103">
        <v>64580</v>
      </c>
      <c r="AO360" s="103">
        <f t="shared" si="93"/>
        <v>33005</v>
      </c>
      <c r="AP360" t="s">
        <v>202</v>
      </c>
      <c r="AQ360">
        <f t="shared" si="89"/>
        <v>3364580</v>
      </c>
      <c r="AU360">
        <v>39.96</v>
      </c>
      <c r="AV360">
        <v>2.77</v>
      </c>
      <c r="AW360">
        <v>37.19</v>
      </c>
    </row>
    <row r="361" spans="1:49" hidden="1" outlineLevel="1">
      <c r="A361" t="s">
        <v>776</v>
      </c>
      <c r="B361" s="9" t="s">
        <v>1487</v>
      </c>
      <c r="C361" s="1">
        <f t="shared" si="83"/>
        <v>10983</v>
      </c>
      <c r="D361" s="7">
        <f>IF(N361&gt;0, RANK(N361,(N361:P361,Q361:AE361)),0)</f>
        <v>2</v>
      </c>
      <c r="E361" s="7">
        <f>IF(O361&gt;0,RANK(O361,(N361:P361,Q361:AE361)),0)</f>
        <v>1</v>
      </c>
      <c r="F361" s="7">
        <f t="shared" si="84"/>
        <v>4</v>
      </c>
      <c r="G361" s="1">
        <f t="shared" si="91"/>
        <v>466</v>
      </c>
      <c r="H361" s="2">
        <f t="shared" si="92"/>
        <v>4.2429208777201126E-2</v>
      </c>
      <c r="I361" s="8"/>
      <c r="J361" s="2">
        <f t="shared" si="85"/>
        <v>0.45197122826185926</v>
      </c>
      <c r="K361" s="2">
        <f t="shared" si="86"/>
        <v>0.49440043703906039</v>
      </c>
      <c r="L361" s="2">
        <f t="shared" si="87"/>
        <v>1.7390512610397889E-2</v>
      </c>
      <c r="M361" s="2">
        <f t="shared" si="88"/>
        <v>3.6237822088682405E-2</v>
      </c>
      <c r="N361" s="9">
        <v>4964</v>
      </c>
      <c r="O361" s="9">
        <v>5430</v>
      </c>
      <c r="P361" s="9">
        <v>191</v>
      </c>
      <c r="Q361" s="57">
        <v>276</v>
      </c>
      <c r="U361" s="9">
        <v>22</v>
      </c>
      <c r="V361" s="57"/>
      <c r="W361" s="57"/>
      <c r="X361" s="57"/>
      <c r="Z361" s="57"/>
      <c r="AA361" s="57">
        <v>100</v>
      </c>
      <c r="AB361" s="57"/>
      <c r="AC361" s="57"/>
      <c r="AG361" t="str">
        <f t="shared" si="90"/>
        <v>Rochester</v>
      </c>
      <c r="AH361" t="s">
        <v>41</v>
      </c>
      <c r="AI361">
        <v>1</v>
      </c>
      <c r="AK361" s="97">
        <v>33</v>
      </c>
      <c r="AL361" s="99">
        <v>17</v>
      </c>
      <c r="AM361" s="99">
        <v>50</v>
      </c>
      <c r="AN361" s="103">
        <v>65140</v>
      </c>
      <c r="AO361" s="103">
        <f t="shared" si="93"/>
        <v>33017</v>
      </c>
      <c r="AP361" t="s">
        <v>1721</v>
      </c>
      <c r="AQ361">
        <f t="shared" si="89"/>
        <v>3365140</v>
      </c>
      <c r="AU361">
        <v>45.78</v>
      </c>
      <c r="AV361">
        <v>0.63</v>
      </c>
      <c r="AW361">
        <v>45.15</v>
      </c>
    </row>
    <row r="362" spans="1:49" hidden="1" outlineLevel="1">
      <c r="A362" t="s">
        <v>1055</v>
      </c>
      <c r="B362" s="9" t="s">
        <v>1487</v>
      </c>
      <c r="C362" s="1">
        <f t="shared" si="83"/>
        <v>1311</v>
      </c>
      <c r="D362" s="7">
        <f>IF(N362&gt;0, RANK(N362,(N362:P362,Q362:AE362)),0)</f>
        <v>1</v>
      </c>
      <c r="E362" s="7">
        <f>IF(O362&gt;0,RANK(O362,(N362:P362,Q362:AE362)),0)</f>
        <v>2</v>
      </c>
      <c r="F362" s="7">
        <f t="shared" si="84"/>
        <v>4</v>
      </c>
      <c r="G362" s="1">
        <f t="shared" si="91"/>
        <v>51</v>
      </c>
      <c r="H362" s="2">
        <f t="shared" si="92"/>
        <v>3.8901601830663615E-2</v>
      </c>
      <c r="I362" s="8"/>
      <c r="J362" s="2">
        <f t="shared" si="85"/>
        <v>0.4820747520976354</v>
      </c>
      <c r="K362" s="2">
        <f t="shared" si="86"/>
        <v>0.44317315026697179</v>
      </c>
      <c r="L362" s="2">
        <f t="shared" si="87"/>
        <v>2.6697177726926011E-2</v>
      </c>
      <c r="M362" s="2">
        <f t="shared" si="88"/>
        <v>4.8054919908466803E-2</v>
      </c>
      <c r="N362" s="9">
        <v>632</v>
      </c>
      <c r="O362" s="9">
        <v>581</v>
      </c>
      <c r="P362" s="9">
        <v>35</v>
      </c>
      <c r="Q362" s="57">
        <v>53</v>
      </c>
      <c r="U362" s="9">
        <v>0</v>
      </c>
      <c r="V362" s="57"/>
      <c r="W362" s="57"/>
      <c r="X362" s="57"/>
      <c r="Z362" s="57"/>
      <c r="AA362" s="57">
        <v>10</v>
      </c>
      <c r="AB362" s="57"/>
      <c r="AC362" s="57"/>
      <c r="AG362" t="str">
        <f t="shared" si="90"/>
        <v>Rollinsford</v>
      </c>
      <c r="AH362" t="s">
        <v>41</v>
      </c>
      <c r="AI362">
        <v>1</v>
      </c>
      <c r="AK362" s="97">
        <v>33</v>
      </c>
      <c r="AL362" s="99">
        <v>17</v>
      </c>
      <c r="AM362" s="99">
        <v>55</v>
      </c>
      <c r="AN362" s="103">
        <v>65540</v>
      </c>
      <c r="AO362" s="103">
        <f t="shared" si="93"/>
        <v>33017</v>
      </c>
      <c r="AP362" t="s">
        <v>202</v>
      </c>
      <c r="AQ362">
        <f t="shared" si="89"/>
        <v>3365540</v>
      </c>
      <c r="AU362">
        <v>7.54</v>
      </c>
      <c r="AV362">
        <v>0.25</v>
      </c>
      <c r="AW362">
        <v>7.29</v>
      </c>
    </row>
    <row r="363" spans="1:49" hidden="1" outlineLevel="1">
      <c r="A363" t="s">
        <v>132</v>
      </c>
      <c r="B363" s="9" t="s">
        <v>1487</v>
      </c>
      <c r="C363" s="1">
        <f t="shared" si="83"/>
        <v>118</v>
      </c>
      <c r="D363" s="7">
        <f>IF(N363&gt;0, RANK(N363,(N363:P363,Q363:AE363)),0)</f>
        <v>1</v>
      </c>
      <c r="E363" s="7">
        <f>IF(O363&gt;0,RANK(O363,(N363:P363,Q363:AE363)),0)</f>
        <v>2</v>
      </c>
      <c r="F363" s="7">
        <f t="shared" si="84"/>
        <v>4</v>
      </c>
      <c r="G363" s="1">
        <f t="shared" si="91"/>
        <v>27</v>
      </c>
      <c r="H363" s="2">
        <f t="shared" si="92"/>
        <v>0.2288135593220339</v>
      </c>
      <c r="I363" s="8"/>
      <c r="J363" s="2">
        <f t="shared" si="85"/>
        <v>0.56779661016949157</v>
      </c>
      <c r="K363" s="2">
        <f t="shared" si="86"/>
        <v>0.33898305084745761</v>
      </c>
      <c r="L363" s="2">
        <f t="shared" si="87"/>
        <v>1.6949152542372881E-2</v>
      </c>
      <c r="M363" s="2">
        <f t="shared" si="88"/>
        <v>7.6271186440677943E-2</v>
      </c>
      <c r="N363" s="9">
        <v>67</v>
      </c>
      <c r="O363" s="9">
        <v>40</v>
      </c>
      <c r="P363" s="9">
        <v>2</v>
      </c>
      <c r="Q363" s="57">
        <v>9</v>
      </c>
      <c r="U363" s="9">
        <v>0</v>
      </c>
      <c r="V363" s="57"/>
      <c r="W363" s="57"/>
      <c r="X363" s="57"/>
      <c r="Z363" s="57"/>
      <c r="AA363" s="57">
        <v>0</v>
      </c>
      <c r="AB363" s="57"/>
      <c r="AC363" s="57"/>
      <c r="AG363" t="str">
        <f t="shared" si="90"/>
        <v>Roxbury</v>
      </c>
      <c r="AH363" t="s">
        <v>499</v>
      </c>
      <c r="AI363">
        <v>2</v>
      </c>
      <c r="AK363" s="97">
        <v>33</v>
      </c>
      <c r="AL363" s="99">
        <v>5</v>
      </c>
      <c r="AM363" s="99">
        <v>75</v>
      </c>
      <c r="AN363" s="103">
        <v>65700</v>
      </c>
      <c r="AO363" s="103">
        <f t="shared" si="93"/>
        <v>33005</v>
      </c>
      <c r="AP363" t="s">
        <v>202</v>
      </c>
      <c r="AQ363">
        <f t="shared" si="89"/>
        <v>3365700</v>
      </c>
      <c r="AU363">
        <v>12.19</v>
      </c>
      <c r="AV363">
        <v>0.28999999999999998</v>
      </c>
      <c r="AW363">
        <v>11.9</v>
      </c>
    </row>
    <row r="364" spans="1:49" hidden="1" outlineLevel="1">
      <c r="A364" t="s">
        <v>1056</v>
      </c>
      <c r="B364" s="9" t="s">
        <v>1487</v>
      </c>
      <c r="C364" s="1">
        <f t="shared" si="83"/>
        <v>745</v>
      </c>
      <c r="D364" s="7">
        <f>IF(N364&gt;0, RANK(N364,(N364:P364,Q364:AE364)),0)</f>
        <v>2</v>
      </c>
      <c r="E364" s="7">
        <f>IF(O364&gt;0,RANK(O364,(N364:P364,Q364:AE364)),0)</f>
        <v>1</v>
      </c>
      <c r="F364" s="7">
        <f t="shared" si="84"/>
        <v>4</v>
      </c>
      <c r="G364" s="1">
        <f t="shared" si="91"/>
        <v>82</v>
      </c>
      <c r="H364" s="2">
        <f t="shared" si="92"/>
        <v>0.11006711409395974</v>
      </c>
      <c r="I364" s="8"/>
      <c r="J364" s="2">
        <f t="shared" si="85"/>
        <v>0.39597315436241609</v>
      </c>
      <c r="K364" s="2">
        <f t="shared" si="86"/>
        <v>0.50604026845637584</v>
      </c>
      <c r="L364" s="2">
        <f t="shared" si="87"/>
        <v>3.4899328859060399E-2</v>
      </c>
      <c r="M364" s="2">
        <f t="shared" si="88"/>
        <v>6.3087248322147668E-2</v>
      </c>
      <c r="N364" s="9">
        <v>295</v>
      </c>
      <c r="O364" s="9">
        <v>377</v>
      </c>
      <c r="P364" s="9">
        <v>26</v>
      </c>
      <c r="Q364" s="57">
        <v>33</v>
      </c>
      <c r="U364" s="9">
        <v>2</v>
      </c>
      <c r="V364" s="57"/>
      <c r="W364" s="57"/>
      <c r="X364" s="57"/>
      <c r="Z364" s="57"/>
      <c r="AA364" s="57">
        <v>12</v>
      </c>
      <c r="AB364" s="57"/>
      <c r="AC364" s="57"/>
      <c r="AG364" t="str">
        <f t="shared" si="90"/>
        <v>Rumney</v>
      </c>
      <c r="AH364" t="s">
        <v>1957</v>
      </c>
      <c r="AI364">
        <v>2</v>
      </c>
      <c r="AK364" s="97">
        <v>33</v>
      </c>
      <c r="AL364" s="99">
        <v>9</v>
      </c>
      <c r="AM364" s="99">
        <v>165</v>
      </c>
      <c r="AN364" s="103">
        <v>65940</v>
      </c>
      <c r="AO364" s="103">
        <f t="shared" si="93"/>
        <v>33009</v>
      </c>
      <c r="AP364" t="s">
        <v>202</v>
      </c>
      <c r="AQ364">
        <f t="shared" si="89"/>
        <v>3365940</v>
      </c>
      <c r="AU364">
        <v>42.56</v>
      </c>
      <c r="AV364">
        <v>0.63</v>
      </c>
      <c r="AW364">
        <v>41.92</v>
      </c>
    </row>
    <row r="365" spans="1:49" hidden="1" outlineLevel="1">
      <c r="A365" t="s">
        <v>1057</v>
      </c>
      <c r="B365" s="9" t="s">
        <v>1487</v>
      </c>
      <c r="C365" s="1">
        <f t="shared" si="83"/>
        <v>3155</v>
      </c>
      <c r="D365" s="7">
        <f>IF(N365&gt;0, RANK(N365,(N365:P365,Q365:AE365)),0)</f>
        <v>2</v>
      </c>
      <c r="E365" s="7">
        <f>IF(O365&gt;0,RANK(O365,(N365:P365,Q365:AE365)),0)</f>
        <v>1</v>
      </c>
      <c r="F365" s="7">
        <f t="shared" si="84"/>
        <v>4</v>
      </c>
      <c r="G365" s="1">
        <f t="shared" si="91"/>
        <v>90</v>
      </c>
      <c r="H365" s="2">
        <f t="shared" si="92"/>
        <v>2.8526148969889066E-2</v>
      </c>
      <c r="I365" s="8"/>
      <c r="J365" s="2">
        <f t="shared" si="85"/>
        <v>0.45451664025356575</v>
      </c>
      <c r="K365" s="2">
        <f t="shared" si="86"/>
        <v>0.48304278922345484</v>
      </c>
      <c r="L365" s="2">
        <f t="shared" si="87"/>
        <v>1.8700475435816166E-2</v>
      </c>
      <c r="M365" s="2">
        <f t="shared" si="88"/>
        <v>4.3740095087163242E-2</v>
      </c>
      <c r="N365" s="9">
        <v>1434</v>
      </c>
      <c r="O365" s="9">
        <v>1524</v>
      </c>
      <c r="P365" s="9">
        <v>59</v>
      </c>
      <c r="Q365" s="57">
        <v>114</v>
      </c>
      <c r="U365" s="9">
        <v>10</v>
      </c>
      <c r="V365" s="57"/>
      <c r="W365" s="57"/>
      <c r="X365" s="57"/>
      <c r="Z365" s="57"/>
      <c r="AA365" s="57">
        <v>14</v>
      </c>
      <c r="AB365" s="57"/>
      <c r="AC365" s="57"/>
      <c r="AG365" t="str">
        <f t="shared" si="90"/>
        <v>Rye</v>
      </c>
      <c r="AH365" t="s">
        <v>1083</v>
      </c>
      <c r="AI365">
        <v>1</v>
      </c>
      <c r="AK365" s="97">
        <v>33</v>
      </c>
      <c r="AL365" s="99">
        <v>15</v>
      </c>
      <c r="AM365" s="99">
        <v>155</v>
      </c>
      <c r="AN365" s="103">
        <v>66180</v>
      </c>
      <c r="AO365" s="103">
        <f t="shared" si="93"/>
        <v>33015</v>
      </c>
      <c r="AP365" t="s">
        <v>202</v>
      </c>
      <c r="AQ365">
        <f t="shared" si="89"/>
        <v>3366180</v>
      </c>
      <c r="AU365">
        <v>35.5</v>
      </c>
      <c r="AV365">
        <v>22.88</v>
      </c>
      <c r="AW365">
        <v>12.62</v>
      </c>
    </row>
    <row r="366" spans="1:49" hidden="1" outlineLevel="1">
      <c r="A366" t="s">
        <v>650</v>
      </c>
      <c r="B366" s="9" t="s">
        <v>1487</v>
      </c>
      <c r="C366" s="1">
        <f t="shared" ref="C366:C415" si="94">SUM(N366:AE366)</f>
        <v>12173</v>
      </c>
      <c r="D366" s="7">
        <f>IF(N366&gt;0, RANK(N366,(N366:P366,Q366:AE366)),0)</f>
        <v>2</v>
      </c>
      <c r="E366" s="7">
        <f>IF(O366&gt;0,RANK(O366,(N366:P366,Q366:AE366)),0)</f>
        <v>1</v>
      </c>
      <c r="F366" s="7">
        <f t="shared" ref="F366:F415" si="95">IF(P366&gt;0,RANK(P366,(N366:AE366)),0)</f>
        <v>4</v>
      </c>
      <c r="G366" s="1">
        <f t="shared" si="91"/>
        <v>1825</v>
      </c>
      <c r="H366" s="2">
        <f t="shared" si="92"/>
        <v>0.14992195843259673</v>
      </c>
      <c r="I366" s="8"/>
      <c r="J366" s="2">
        <f t="shared" ref="J366:J415" si="96">IF(C366=0,"-",N366/C366)</f>
        <v>0.39135792327281688</v>
      </c>
      <c r="K366" s="2">
        <f t="shared" ref="K366:K415" si="97">IF(C366=0,"-",O366/C366)</f>
        <v>0.54127988170541363</v>
      </c>
      <c r="L366" s="2">
        <f t="shared" ref="L366:L415" si="98">IF(C366=0,"-",P366/C366)</f>
        <v>1.4786823297461595E-2</v>
      </c>
      <c r="M366" s="2">
        <f t="shared" ref="M366:M415" si="99">IF(C366=0,"-",(1-J366-K366-L366))</f>
        <v>5.257537172430795E-2</v>
      </c>
      <c r="N366" s="9">
        <v>4764</v>
      </c>
      <c r="O366" s="9">
        <v>6589</v>
      </c>
      <c r="P366" s="9">
        <v>180</v>
      </c>
      <c r="Q366" s="57">
        <v>512</v>
      </c>
      <c r="U366" s="9">
        <v>37</v>
      </c>
      <c r="V366" s="57"/>
      <c r="W366" s="57"/>
      <c r="X366" s="57"/>
      <c r="Z366" s="57"/>
      <c r="AA366" s="57">
        <v>91</v>
      </c>
      <c r="AB366" s="57"/>
      <c r="AC366" s="57"/>
      <c r="AG366" t="str">
        <f t="shared" si="90"/>
        <v>Salem</v>
      </c>
      <c r="AH366" t="s">
        <v>1083</v>
      </c>
      <c r="AI366">
        <v>2</v>
      </c>
      <c r="AK366" s="97">
        <v>33</v>
      </c>
      <c r="AL366" s="99">
        <v>15</v>
      </c>
      <c r="AM366" s="99">
        <v>160</v>
      </c>
      <c r="AN366" s="103">
        <v>66660</v>
      </c>
      <c r="AO366" s="103">
        <f t="shared" si="93"/>
        <v>33015</v>
      </c>
      <c r="AP366" t="s">
        <v>202</v>
      </c>
      <c r="AQ366">
        <f t="shared" ref="AQ366:AQ414" si="100">AK366*100000+AN366</f>
        <v>3366660</v>
      </c>
      <c r="AU366">
        <v>25.86</v>
      </c>
      <c r="AV366">
        <v>1.1599999999999999</v>
      </c>
      <c r="AW366">
        <v>24.7</v>
      </c>
    </row>
    <row r="367" spans="1:49" hidden="1" outlineLevel="1">
      <c r="A367" t="s">
        <v>1956</v>
      </c>
      <c r="B367" s="9" t="s">
        <v>1487</v>
      </c>
      <c r="C367" s="1">
        <f t="shared" si="94"/>
        <v>580</v>
      </c>
      <c r="D367" s="7">
        <f>IF(N367&gt;0, RANK(N367,(N367:P367,Q367:AE367)),0)</f>
        <v>1</v>
      </c>
      <c r="E367" s="7">
        <f>IF(O367&gt;0,RANK(O367,(N367:P367,Q367:AE367)),0)</f>
        <v>2</v>
      </c>
      <c r="F367" s="7">
        <f t="shared" si="95"/>
        <v>4</v>
      </c>
      <c r="G367" s="1">
        <f t="shared" si="91"/>
        <v>58</v>
      </c>
      <c r="H367" s="2">
        <f t="shared" si="92"/>
        <v>0.1</v>
      </c>
      <c r="I367" s="8"/>
      <c r="J367" s="2">
        <f t="shared" si="96"/>
        <v>0.50344827586206897</v>
      </c>
      <c r="K367" s="2">
        <f t="shared" si="97"/>
        <v>0.40344827586206894</v>
      </c>
      <c r="L367" s="2">
        <f t="shared" si="98"/>
        <v>3.1034482758620689E-2</v>
      </c>
      <c r="M367" s="2">
        <f t="shared" si="99"/>
        <v>6.2068965517241399E-2</v>
      </c>
      <c r="N367" s="9">
        <v>292</v>
      </c>
      <c r="O367" s="9">
        <v>234</v>
      </c>
      <c r="P367" s="9">
        <v>18</v>
      </c>
      <c r="Q367" s="57">
        <v>21</v>
      </c>
      <c r="U367" s="9">
        <v>4</v>
      </c>
      <c r="V367" s="57"/>
      <c r="W367" s="57"/>
      <c r="X367" s="57"/>
      <c r="Z367" s="57"/>
      <c r="AA367" s="57">
        <v>11</v>
      </c>
      <c r="AB367" s="57"/>
      <c r="AC367" s="57"/>
      <c r="AG367" t="str">
        <f t="shared" si="90"/>
        <v>Salisbury</v>
      </c>
      <c r="AH367" t="s">
        <v>1605</v>
      </c>
      <c r="AI367">
        <v>2</v>
      </c>
      <c r="AK367" s="97">
        <v>33</v>
      </c>
      <c r="AL367" s="99">
        <v>13</v>
      </c>
      <c r="AM367" s="99">
        <v>115</v>
      </c>
      <c r="AN367" s="103">
        <v>66980</v>
      </c>
      <c r="AO367" s="103">
        <f t="shared" si="93"/>
        <v>33013</v>
      </c>
      <c r="AP367" t="s">
        <v>202</v>
      </c>
      <c r="AQ367">
        <f t="shared" si="100"/>
        <v>3366980</v>
      </c>
      <c r="AU367">
        <v>40.21</v>
      </c>
      <c r="AV367">
        <v>0.26</v>
      </c>
      <c r="AW367">
        <v>39.96</v>
      </c>
    </row>
    <row r="368" spans="1:49" hidden="1" outlineLevel="1">
      <c r="A368" t="s">
        <v>255</v>
      </c>
      <c r="B368" s="9" t="s">
        <v>1487</v>
      </c>
      <c r="C368" s="1">
        <f t="shared" si="94"/>
        <v>1198</v>
      </c>
      <c r="D368" s="7">
        <f>IF(N368&gt;0, RANK(N368,(N368:P368,Q368:AE368)),0)</f>
        <v>1</v>
      </c>
      <c r="E368" s="7">
        <f>IF(O368&gt;0,RANK(O368,(N368:P368,Q368:AE368)),0)</f>
        <v>2</v>
      </c>
      <c r="F368" s="7">
        <f t="shared" si="95"/>
        <v>4</v>
      </c>
      <c r="G368" s="1">
        <f t="shared" si="91"/>
        <v>66</v>
      </c>
      <c r="H368" s="2">
        <f t="shared" si="92"/>
        <v>5.5091819699499167E-2</v>
      </c>
      <c r="I368" s="8"/>
      <c r="J368" s="2">
        <f t="shared" si="96"/>
        <v>0.49248747913188645</v>
      </c>
      <c r="K368" s="2">
        <f t="shared" si="97"/>
        <v>0.43739565943238728</v>
      </c>
      <c r="L368" s="2">
        <f t="shared" si="98"/>
        <v>9.1819699499165273E-3</v>
      </c>
      <c r="M368" s="2">
        <f t="shared" si="99"/>
        <v>6.0934891485809682E-2</v>
      </c>
      <c r="N368" s="9">
        <v>590</v>
      </c>
      <c r="O368" s="9">
        <v>524</v>
      </c>
      <c r="P368" s="9">
        <v>11</v>
      </c>
      <c r="Q368" s="57">
        <v>56</v>
      </c>
      <c r="U368" s="9">
        <v>11</v>
      </c>
      <c r="V368" s="57"/>
      <c r="W368" s="57"/>
      <c r="X368" s="57"/>
      <c r="Z368" s="57"/>
      <c r="AA368" s="57">
        <v>6</v>
      </c>
      <c r="AB368" s="57"/>
      <c r="AC368" s="57"/>
      <c r="AG368" t="str">
        <f t="shared" si="90"/>
        <v>Sanbornton</v>
      </c>
      <c r="AH368" t="s">
        <v>1210</v>
      </c>
      <c r="AI368">
        <v>2</v>
      </c>
      <c r="AK368" s="97">
        <v>33</v>
      </c>
      <c r="AL368" s="99">
        <v>1</v>
      </c>
      <c r="AM368" s="99">
        <v>50</v>
      </c>
      <c r="AN368" s="103">
        <v>67300</v>
      </c>
      <c r="AO368" s="103">
        <f t="shared" si="93"/>
        <v>33001</v>
      </c>
      <c r="AP368" t="s">
        <v>202</v>
      </c>
      <c r="AQ368">
        <f t="shared" si="100"/>
        <v>3367300</v>
      </c>
      <c r="AU368">
        <v>49.76</v>
      </c>
      <c r="AV368">
        <v>2.2200000000000002</v>
      </c>
      <c r="AW368">
        <v>47.54</v>
      </c>
    </row>
    <row r="369" spans="1:49" hidden="1" outlineLevel="1">
      <c r="A369" t="s">
        <v>1021</v>
      </c>
      <c r="B369" s="9" t="s">
        <v>1487</v>
      </c>
      <c r="C369" s="1">
        <f t="shared" si="94"/>
        <v>1903</v>
      </c>
      <c r="D369" s="7">
        <f>IF(N369&gt;0, RANK(N369,(N369:P369,Q369:AE369)),0)</f>
        <v>2</v>
      </c>
      <c r="E369" s="7">
        <f>IF(O369&gt;0,RANK(O369,(N369:P369,Q369:AE369)),0)</f>
        <v>1</v>
      </c>
      <c r="F369" s="7">
        <f t="shared" si="95"/>
        <v>5</v>
      </c>
      <c r="G369" s="1">
        <f t="shared" si="91"/>
        <v>320</v>
      </c>
      <c r="H369" s="2">
        <f t="shared" si="92"/>
        <v>0.16815554387808723</v>
      </c>
      <c r="I369" s="8"/>
      <c r="J369" s="2">
        <f t="shared" si="96"/>
        <v>0.36363636363636365</v>
      </c>
      <c r="K369" s="2">
        <f t="shared" si="97"/>
        <v>0.53179190751445082</v>
      </c>
      <c r="L369" s="2">
        <f t="shared" si="98"/>
        <v>1.0509721492380452E-2</v>
      </c>
      <c r="M369" s="2">
        <f t="shared" si="99"/>
        <v>9.4062007356805075E-2</v>
      </c>
      <c r="N369" s="9">
        <v>692</v>
      </c>
      <c r="O369" s="9">
        <v>1012</v>
      </c>
      <c r="P369" s="9">
        <v>20</v>
      </c>
      <c r="Q369" s="57">
        <v>142</v>
      </c>
      <c r="U369" s="9">
        <v>6</v>
      </c>
      <c r="V369" s="57"/>
      <c r="W369" s="57"/>
      <c r="X369" s="57"/>
      <c r="Z369" s="57"/>
      <c r="AA369" s="57">
        <v>31</v>
      </c>
      <c r="AB369" s="57"/>
      <c r="AC369" s="57"/>
      <c r="AG369" t="str">
        <f t="shared" si="90"/>
        <v>Sandown</v>
      </c>
      <c r="AH369" t="s">
        <v>1083</v>
      </c>
      <c r="AI369">
        <v>1</v>
      </c>
      <c r="AK369" s="97">
        <v>33</v>
      </c>
      <c r="AL369" s="99">
        <v>15</v>
      </c>
      <c r="AM369" s="99">
        <v>165</v>
      </c>
      <c r="AN369" s="103">
        <v>67620</v>
      </c>
      <c r="AO369" s="103">
        <f t="shared" si="93"/>
        <v>33015</v>
      </c>
      <c r="AP369" t="s">
        <v>202</v>
      </c>
      <c r="AQ369">
        <f t="shared" si="100"/>
        <v>3367620</v>
      </c>
      <c r="AU369">
        <v>14.42</v>
      </c>
      <c r="AV369">
        <v>0.51</v>
      </c>
      <c r="AW369">
        <v>13.91</v>
      </c>
    </row>
    <row r="370" spans="1:49" hidden="1" outlineLevel="1">
      <c r="A370" t="s">
        <v>177</v>
      </c>
      <c r="B370" s="9" t="s">
        <v>1487</v>
      </c>
      <c r="C370" s="1">
        <f t="shared" si="94"/>
        <v>798</v>
      </c>
      <c r="D370" s="7">
        <f>IF(N370&gt;0, RANK(N370,(N370:P370,Q370:AE370)),0)</f>
        <v>1</v>
      </c>
      <c r="E370" s="7">
        <f>IF(O370&gt;0,RANK(O370,(N370:P370,Q370:AE370)),0)</f>
        <v>2</v>
      </c>
      <c r="F370" s="7">
        <f t="shared" si="95"/>
        <v>5</v>
      </c>
      <c r="G370" s="1">
        <f t="shared" si="91"/>
        <v>62</v>
      </c>
      <c r="H370" s="2">
        <f t="shared" si="92"/>
        <v>7.7694235588972427E-2</v>
      </c>
      <c r="I370" s="8"/>
      <c r="J370" s="2">
        <f t="shared" si="96"/>
        <v>0.50751879699248126</v>
      </c>
      <c r="K370" s="2">
        <f t="shared" si="97"/>
        <v>0.42982456140350878</v>
      </c>
      <c r="L370" s="2">
        <f t="shared" si="98"/>
        <v>7.5187969924812026E-3</v>
      </c>
      <c r="M370" s="2">
        <f t="shared" si="99"/>
        <v>5.5137844611528763E-2</v>
      </c>
      <c r="N370" s="9">
        <v>405</v>
      </c>
      <c r="O370" s="9">
        <v>343</v>
      </c>
      <c r="P370" s="9">
        <v>6</v>
      </c>
      <c r="Q370" s="57">
        <v>30</v>
      </c>
      <c r="U370" s="9">
        <v>4</v>
      </c>
      <c r="V370" s="57"/>
      <c r="W370" s="57"/>
      <c r="X370" s="57"/>
      <c r="Z370" s="57"/>
      <c r="AA370" s="57">
        <v>10</v>
      </c>
      <c r="AB370" s="57"/>
      <c r="AC370" s="57"/>
      <c r="AG370" t="str">
        <f t="shared" si="90"/>
        <v>Sandwich</v>
      </c>
      <c r="AH370" t="s">
        <v>1575</v>
      </c>
      <c r="AI370">
        <v>1</v>
      </c>
      <c r="AK370" s="97">
        <v>33</v>
      </c>
      <c r="AL370" s="99">
        <v>3</v>
      </c>
      <c r="AM370" s="99">
        <v>75</v>
      </c>
      <c r="AN370" s="103">
        <v>67780</v>
      </c>
      <c r="AO370" s="103">
        <f t="shared" si="93"/>
        <v>33003</v>
      </c>
      <c r="AP370" t="s">
        <v>202</v>
      </c>
      <c r="AQ370">
        <f t="shared" si="100"/>
        <v>3367780</v>
      </c>
      <c r="AU370">
        <v>93.47</v>
      </c>
      <c r="AV370">
        <v>2.88</v>
      </c>
      <c r="AW370">
        <v>90.6</v>
      </c>
    </row>
    <row r="371" spans="1:49" hidden="1" outlineLevel="1">
      <c r="A371" t="s">
        <v>2163</v>
      </c>
      <c r="B371" s="9" t="s">
        <v>1487</v>
      </c>
      <c r="C371" s="1">
        <f t="shared" si="94"/>
        <v>3598</v>
      </c>
      <c r="D371" s="7">
        <f>IF(N371&gt;0, RANK(N371,(N371:P371,Q371:AE371)),0)</f>
        <v>2</v>
      </c>
      <c r="E371" s="7">
        <f>IF(O371&gt;0,RANK(O371,(N371:P371,Q371:AE371)),0)</f>
        <v>1</v>
      </c>
      <c r="F371" s="7">
        <f t="shared" si="95"/>
        <v>5</v>
      </c>
      <c r="G371" s="1">
        <f t="shared" si="91"/>
        <v>694</v>
      </c>
      <c r="H371" s="2">
        <f t="shared" si="92"/>
        <v>0.19288493607559756</v>
      </c>
      <c r="I371" s="8"/>
      <c r="J371" s="2">
        <f t="shared" si="96"/>
        <v>0.37381878821567538</v>
      </c>
      <c r="K371" s="2">
        <f t="shared" si="97"/>
        <v>0.56670372429127291</v>
      </c>
      <c r="L371" s="2">
        <f t="shared" si="98"/>
        <v>1.1117287381878822E-2</v>
      </c>
      <c r="M371" s="2">
        <f t="shared" si="99"/>
        <v>4.8360200111172882E-2</v>
      </c>
      <c r="N371" s="9">
        <v>1345</v>
      </c>
      <c r="O371" s="9">
        <v>2039</v>
      </c>
      <c r="P371" s="9">
        <v>40</v>
      </c>
      <c r="Q371" s="57">
        <v>121</v>
      </c>
      <c r="U371" s="9">
        <v>4</v>
      </c>
      <c r="V371" s="57"/>
      <c r="W371" s="57"/>
      <c r="X371" s="57"/>
      <c r="Z371" s="57"/>
      <c r="AA371" s="57">
        <v>49</v>
      </c>
      <c r="AB371" s="57"/>
      <c r="AC371" s="57"/>
      <c r="AG371" t="str">
        <f t="shared" si="90"/>
        <v>Seabrook</v>
      </c>
      <c r="AH371" t="s">
        <v>1083</v>
      </c>
      <c r="AI371">
        <v>1</v>
      </c>
      <c r="AK371" s="97">
        <v>33</v>
      </c>
      <c r="AL371" s="99">
        <v>15</v>
      </c>
      <c r="AM371" s="99">
        <v>170</v>
      </c>
      <c r="AN371" s="103">
        <v>68260</v>
      </c>
      <c r="AO371" s="103">
        <f t="shared" si="93"/>
        <v>33015</v>
      </c>
      <c r="AP371" t="s">
        <v>202</v>
      </c>
      <c r="AQ371">
        <f t="shared" si="100"/>
        <v>3368260</v>
      </c>
      <c r="AU371">
        <v>9.6199999999999992</v>
      </c>
      <c r="AV371">
        <v>0.75</v>
      </c>
      <c r="AW371">
        <v>8.86</v>
      </c>
    </row>
    <row r="372" spans="1:49" hidden="1" outlineLevel="1">
      <c r="A372" t="s">
        <v>1768</v>
      </c>
      <c r="B372" s="9" t="s">
        <v>1487</v>
      </c>
      <c r="C372" s="1">
        <f t="shared" si="94"/>
        <v>174</v>
      </c>
      <c r="D372" s="7">
        <f>IF(N372&gt;0, RANK(N372,(N372:P372,Q372:AE372)),0)</f>
        <v>1</v>
      </c>
      <c r="E372" s="7">
        <f>IF(O372&gt;0,RANK(O372,(N372:P372,Q372:AE372)),0)</f>
        <v>2</v>
      </c>
      <c r="F372" s="7">
        <f t="shared" si="95"/>
        <v>0</v>
      </c>
      <c r="G372" s="1">
        <f t="shared" si="91"/>
        <v>31</v>
      </c>
      <c r="H372" s="2">
        <f t="shared" si="92"/>
        <v>0.17816091954022989</v>
      </c>
      <c r="I372" s="8"/>
      <c r="J372" s="2">
        <f t="shared" si="96"/>
        <v>0.55172413793103448</v>
      </c>
      <c r="K372" s="2">
        <f t="shared" si="97"/>
        <v>0.37356321839080459</v>
      </c>
      <c r="L372" s="2">
        <f t="shared" si="98"/>
        <v>0</v>
      </c>
      <c r="M372" s="2">
        <f t="shared" si="99"/>
        <v>7.4712643678160939E-2</v>
      </c>
      <c r="N372" s="9">
        <v>96</v>
      </c>
      <c r="O372" s="9">
        <v>65</v>
      </c>
      <c r="P372" s="9">
        <v>0</v>
      </c>
      <c r="Q372" s="57">
        <v>11</v>
      </c>
      <c r="U372" s="9">
        <v>1</v>
      </c>
      <c r="V372" s="57"/>
      <c r="W372" s="57"/>
      <c r="X372" s="57"/>
      <c r="Z372" s="57"/>
      <c r="AA372" s="57">
        <v>1</v>
      </c>
      <c r="AB372" s="57"/>
      <c r="AC372" s="57"/>
      <c r="AG372" t="str">
        <f t="shared" si="90"/>
        <v>Sharon</v>
      </c>
      <c r="AH372" t="s">
        <v>269</v>
      </c>
      <c r="AI372">
        <v>2</v>
      </c>
      <c r="AK372" s="97">
        <v>33</v>
      </c>
      <c r="AL372" s="99">
        <v>11</v>
      </c>
      <c r="AM372" s="99">
        <v>135</v>
      </c>
      <c r="AN372" s="103">
        <v>68820</v>
      </c>
      <c r="AO372" s="103">
        <f t="shared" si="93"/>
        <v>33011</v>
      </c>
      <c r="AP372" t="s">
        <v>202</v>
      </c>
      <c r="AQ372">
        <f t="shared" si="100"/>
        <v>3368820</v>
      </c>
      <c r="AU372">
        <v>14.6</v>
      </c>
      <c r="AV372">
        <v>0</v>
      </c>
      <c r="AW372">
        <v>14.6</v>
      </c>
    </row>
    <row r="373" spans="1:49" hidden="1" outlineLevel="1">
      <c r="A373" t="s">
        <v>427</v>
      </c>
      <c r="B373" s="9" t="s">
        <v>1487</v>
      </c>
      <c r="C373" s="1">
        <f t="shared" si="94"/>
        <v>202</v>
      </c>
      <c r="D373" s="7">
        <f>IF(N373&gt;0, RANK(N373,(N373:P373,Q373:AE373)),0)</f>
        <v>2</v>
      </c>
      <c r="E373" s="7">
        <f>IF(O373&gt;0,RANK(O373,(N373:P373,Q373:AE373)),0)</f>
        <v>1</v>
      </c>
      <c r="F373" s="7">
        <f t="shared" si="95"/>
        <v>4</v>
      </c>
      <c r="G373" s="1">
        <f t="shared" si="91"/>
        <v>48</v>
      </c>
      <c r="H373" s="2">
        <f t="shared" si="92"/>
        <v>0.23762376237623761</v>
      </c>
      <c r="I373" s="8"/>
      <c r="J373" s="2">
        <f t="shared" si="96"/>
        <v>0.33663366336633666</v>
      </c>
      <c r="K373" s="2">
        <f t="shared" si="97"/>
        <v>0.57425742574257421</v>
      </c>
      <c r="L373" s="2">
        <f t="shared" si="98"/>
        <v>3.4653465346534656E-2</v>
      </c>
      <c r="M373" s="2">
        <f t="shared" si="99"/>
        <v>5.4455445544554421E-2</v>
      </c>
      <c r="N373" s="9">
        <v>68</v>
      </c>
      <c r="O373" s="9">
        <v>116</v>
      </c>
      <c r="P373" s="9">
        <v>7</v>
      </c>
      <c r="Q373" s="57">
        <v>9</v>
      </c>
      <c r="U373" s="9">
        <v>1</v>
      </c>
      <c r="V373" s="57"/>
      <c r="W373" s="57"/>
      <c r="X373" s="57"/>
      <c r="Z373" s="57"/>
      <c r="AA373" s="57">
        <v>1</v>
      </c>
      <c r="AB373" s="57"/>
      <c r="AC373" s="57"/>
      <c r="AG373" t="str">
        <f t="shared" si="90"/>
        <v>Shelburne</v>
      </c>
      <c r="AH373" t="s">
        <v>1672</v>
      </c>
      <c r="AI373">
        <v>2</v>
      </c>
      <c r="AK373" s="97">
        <v>33</v>
      </c>
      <c r="AL373" s="99">
        <v>7</v>
      </c>
      <c r="AM373" s="99">
        <v>180</v>
      </c>
      <c r="AN373" s="103">
        <v>68980</v>
      </c>
      <c r="AO373" s="103">
        <f t="shared" si="93"/>
        <v>33007</v>
      </c>
      <c r="AP373" t="s">
        <v>202</v>
      </c>
      <c r="AQ373">
        <f t="shared" si="100"/>
        <v>3368980</v>
      </c>
      <c r="AU373">
        <v>48.8</v>
      </c>
      <c r="AV373">
        <v>0.9</v>
      </c>
      <c r="AW373">
        <v>47.89</v>
      </c>
    </row>
    <row r="374" spans="1:49" hidden="1" outlineLevel="1">
      <c r="A374" t="s">
        <v>721</v>
      </c>
      <c r="B374" s="9" t="s">
        <v>1487</v>
      </c>
      <c r="C374" s="1">
        <f t="shared" si="94"/>
        <v>4473</v>
      </c>
      <c r="D374" s="7">
        <f>IF(N374&gt;0, RANK(N374,(N374:P374,Q374:AE374)),0)</f>
        <v>1</v>
      </c>
      <c r="E374" s="7">
        <f>IF(O374&gt;0,RANK(O374,(N374:P374,Q374:AE374)),0)</f>
        <v>2</v>
      </c>
      <c r="F374" s="7">
        <f t="shared" si="95"/>
        <v>4</v>
      </c>
      <c r="G374" s="1">
        <f t="shared" si="91"/>
        <v>307</v>
      </c>
      <c r="H374" s="2">
        <f t="shared" si="92"/>
        <v>6.8634026380505253E-2</v>
      </c>
      <c r="I374" s="8"/>
      <c r="J374" s="2">
        <f t="shared" si="96"/>
        <v>0.50614799910574559</v>
      </c>
      <c r="K374" s="2">
        <f t="shared" si="97"/>
        <v>0.43751397272524034</v>
      </c>
      <c r="L374" s="2">
        <f t="shared" si="98"/>
        <v>1.4978761457634698E-2</v>
      </c>
      <c r="M374" s="2">
        <f t="shared" si="99"/>
        <v>4.1359266711379364E-2</v>
      </c>
      <c r="N374" s="9">
        <v>2264</v>
      </c>
      <c r="O374" s="9">
        <v>1957</v>
      </c>
      <c r="P374" s="9">
        <v>67</v>
      </c>
      <c r="Q374" s="57">
        <v>142</v>
      </c>
      <c r="U374" s="9">
        <v>7</v>
      </c>
      <c r="V374" s="57"/>
      <c r="W374" s="57"/>
      <c r="X374" s="57"/>
      <c r="Z374" s="57"/>
      <c r="AA374" s="57">
        <v>36</v>
      </c>
      <c r="AB374" s="57"/>
      <c r="AC374" s="57"/>
      <c r="AG374" t="str">
        <f t="shared" si="90"/>
        <v>Somersworth</v>
      </c>
      <c r="AH374" t="s">
        <v>41</v>
      </c>
      <c r="AI374">
        <v>1</v>
      </c>
      <c r="AK374" s="97">
        <v>33</v>
      </c>
      <c r="AL374" s="99">
        <v>17</v>
      </c>
      <c r="AM374" s="99">
        <v>60</v>
      </c>
      <c r="AN374" s="103">
        <v>69940</v>
      </c>
      <c r="AO374" s="103">
        <f t="shared" si="93"/>
        <v>33017</v>
      </c>
      <c r="AP374" t="s">
        <v>1721</v>
      </c>
      <c r="AQ374">
        <f t="shared" si="100"/>
        <v>3369940</v>
      </c>
      <c r="AU374">
        <v>10.01</v>
      </c>
      <c r="AV374">
        <v>0.23</v>
      </c>
      <c r="AW374">
        <v>9.7799999999999994</v>
      </c>
    </row>
    <row r="375" spans="1:49" hidden="1" outlineLevel="1">
      <c r="A375" t="s">
        <v>953</v>
      </c>
      <c r="B375" s="9" t="s">
        <v>1487</v>
      </c>
      <c r="C375" s="1">
        <f t="shared" si="94"/>
        <v>475</v>
      </c>
      <c r="D375" s="7">
        <f>IF(N375&gt;0, RANK(N375,(N375:P375,Q375:AE375)),0)</f>
        <v>2</v>
      </c>
      <c r="E375" s="7">
        <f>IF(O375&gt;0,RANK(O375,(N375:P375,Q375:AE375)),0)</f>
        <v>1</v>
      </c>
      <c r="F375" s="7">
        <f t="shared" si="95"/>
        <v>5</v>
      </c>
      <c r="G375" s="1">
        <f t="shared" si="91"/>
        <v>73</v>
      </c>
      <c r="H375" s="2">
        <f t="shared" si="92"/>
        <v>0.15368421052631578</v>
      </c>
      <c r="I375" s="8"/>
      <c r="J375" s="2">
        <f t="shared" si="96"/>
        <v>0.3936842105263158</v>
      </c>
      <c r="K375" s="2">
        <f t="shared" si="97"/>
        <v>0.54736842105263162</v>
      </c>
      <c r="L375" s="2">
        <f t="shared" si="98"/>
        <v>1.2631578947368421E-2</v>
      </c>
      <c r="M375" s="2">
        <f t="shared" si="99"/>
        <v>4.6315789473684102E-2</v>
      </c>
      <c r="N375" s="9">
        <v>187</v>
      </c>
      <c r="O375" s="9">
        <v>260</v>
      </c>
      <c r="P375" s="9">
        <v>6</v>
      </c>
      <c r="Q375" s="57">
        <v>14</v>
      </c>
      <c r="U375" s="9">
        <v>0</v>
      </c>
      <c r="V375" s="57"/>
      <c r="W375" s="57"/>
      <c r="X375" s="57"/>
      <c r="Z375" s="57"/>
      <c r="AA375" s="57">
        <v>8</v>
      </c>
      <c r="AB375" s="57"/>
      <c r="AC375" s="57"/>
      <c r="AG375" t="str">
        <f t="shared" si="90"/>
        <v>South Hampton</v>
      </c>
      <c r="AH375" t="s">
        <v>1083</v>
      </c>
      <c r="AI375">
        <v>1</v>
      </c>
      <c r="AK375" s="97">
        <v>33</v>
      </c>
      <c r="AL375" s="99">
        <v>15</v>
      </c>
      <c r="AM375" s="99">
        <v>175</v>
      </c>
      <c r="AN375" s="103">
        <v>71140</v>
      </c>
      <c r="AO375" s="103">
        <f t="shared" si="93"/>
        <v>33015</v>
      </c>
      <c r="AP375" t="s">
        <v>202</v>
      </c>
      <c r="AQ375">
        <f t="shared" si="100"/>
        <v>3371140</v>
      </c>
      <c r="AU375">
        <v>8.01</v>
      </c>
      <c r="AV375">
        <v>0.13</v>
      </c>
      <c r="AW375">
        <v>7.87</v>
      </c>
    </row>
    <row r="376" spans="1:49" hidden="1" outlineLevel="1">
      <c r="A376" t="s">
        <v>1307</v>
      </c>
      <c r="B376" s="9" t="s">
        <v>1487</v>
      </c>
      <c r="C376" s="1">
        <f t="shared" si="94"/>
        <v>457</v>
      </c>
      <c r="D376" s="7">
        <f>IF(N376&gt;0, RANK(N376,(N376:P376,Q376:AE376)),0)</f>
        <v>1</v>
      </c>
      <c r="E376" s="7">
        <f>IF(O376&gt;0,RANK(O376,(N376:P376,Q376:AE376)),0)</f>
        <v>1</v>
      </c>
      <c r="F376" s="7">
        <f t="shared" si="95"/>
        <v>5</v>
      </c>
      <c r="G376" s="1">
        <f t="shared" si="91"/>
        <v>0</v>
      </c>
      <c r="H376" s="2">
        <f t="shared" si="92"/>
        <v>0</v>
      </c>
      <c r="I376" s="8"/>
      <c r="J376" s="2">
        <f t="shared" si="96"/>
        <v>0.47264770240700221</v>
      </c>
      <c r="K376" s="2">
        <f t="shared" si="97"/>
        <v>0.47264770240700221</v>
      </c>
      <c r="L376" s="2">
        <f t="shared" si="98"/>
        <v>1.0940919037199124E-2</v>
      </c>
      <c r="M376" s="2">
        <f t="shared" si="99"/>
        <v>4.3763676148796504E-2</v>
      </c>
      <c r="N376" s="9">
        <v>216</v>
      </c>
      <c r="O376" s="9">
        <v>216</v>
      </c>
      <c r="P376" s="9">
        <v>5</v>
      </c>
      <c r="Q376" s="57">
        <v>10</v>
      </c>
      <c r="U376" s="9">
        <v>4</v>
      </c>
      <c r="V376" s="57"/>
      <c r="W376" s="57"/>
      <c r="X376" s="57"/>
      <c r="Z376" s="57"/>
      <c r="AA376" s="57">
        <v>6</v>
      </c>
      <c r="AB376" s="57"/>
      <c r="AC376" s="57"/>
      <c r="AG376" t="str">
        <f t="shared" si="90"/>
        <v>Springfield</v>
      </c>
      <c r="AH376" t="s">
        <v>1519</v>
      </c>
      <c r="AI376">
        <v>2</v>
      </c>
      <c r="AK376" s="97">
        <v>33</v>
      </c>
      <c r="AL376" s="99">
        <v>19</v>
      </c>
      <c r="AM376" s="99">
        <v>60</v>
      </c>
      <c r="AN376" s="103">
        <v>72740</v>
      </c>
      <c r="AO376" s="103">
        <f t="shared" si="93"/>
        <v>33019</v>
      </c>
      <c r="AP376" t="s">
        <v>202</v>
      </c>
      <c r="AQ376">
        <f t="shared" si="100"/>
        <v>3372740</v>
      </c>
      <c r="AU376">
        <v>44.14</v>
      </c>
      <c r="AV376">
        <v>0.89</v>
      </c>
      <c r="AW376">
        <v>43.25</v>
      </c>
    </row>
    <row r="377" spans="1:49" hidden="1" outlineLevel="1">
      <c r="A377" t="s">
        <v>1092</v>
      </c>
      <c r="B377" s="9" t="s">
        <v>1487</v>
      </c>
      <c r="C377" s="1">
        <f t="shared" si="94"/>
        <v>196</v>
      </c>
      <c r="D377" s="7">
        <f>IF(N377&gt;0, RANK(N377,(N377:P377,Q377:AE377)),0)</f>
        <v>2</v>
      </c>
      <c r="E377" s="7">
        <f>IF(O377&gt;0,RANK(O377,(N377:P377,Q377:AE377)),0)</f>
        <v>1</v>
      </c>
      <c r="F377" s="7">
        <f t="shared" si="95"/>
        <v>3</v>
      </c>
      <c r="G377" s="1">
        <f t="shared" si="91"/>
        <v>9</v>
      </c>
      <c r="H377" s="2">
        <f t="shared" si="92"/>
        <v>4.5918367346938778E-2</v>
      </c>
      <c r="I377" s="8"/>
      <c r="J377" s="2">
        <f t="shared" si="96"/>
        <v>0.42857142857142855</v>
      </c>
      <c r="K377" s="2">
        <f t="shared" si="97"/>
        <v>0.47448979591836737</v>
      </c>
      <c r="L377" s="2">
        <f t="shared" si="98"/>
        <v>4.0816326530612242E-2</v>
      </c>
      <c r="M377" s="2">
        <f t="shared" si="99"/>
        <v>5.6122448979591781E-2</v>
      </c>
      <c r="N377" s="9">
        <v>84</v>
      </c>
      <c r="O377" s="9">
        <v>93</v>
      </c>
      <c r="P377" s="9">
        <v>8</v>
      </c>
      <c r="Q377" s="57">
        <v>8</v>
      </c>
      <c r="U377" s="9">
        <v>2</v>
      </c>
      <c r="V377" s="57"/>
      <c r="W377" s="57"/>
      <c r="X377" s="57"/>
      <c r="Z377" s="57"/>
      <c r="AA377" s="57">
        <v>1</v>
      </c>
      <c r="AB377" s="57"/>
      <c r="AC377" s="57"/>
      <c r="AG377" t="str">
        <f t="shared" si="90"/>
        <v>Stark</v>
      </c>
      <c r="AH377" t="s">
        <v>1672</v>
      </c>
      <c r="AI377">
        <v>2</v>
      </c>
      <c r="AK377" s="97">
        <v>33</v>
      </c>
      <c r="AL377" s="99">
        <v>7</v>
      </c>
      <c r="AM377" s="99">
        <v>185</v>
      </c>
      <c r="AN377" s="103">
        <v>73060</v>
      </c>
      <c r="AO377" s="103">
        <f t="shared" si="93"/>
        <v>33007</v>
      </c>
      <c r="AP377" t="s">
        <v>202</v>
      </c>
      <c r="AQ377">
        <f t="shared" si="100"/>
        <v>3373060</v>
      </c>
      <c r="AU377">
        <v>59.6</v>
      </c>
      <c r="AV377">
        <v>0.5</v>
      </c>
      <c r="AW377">
        <v>59.1</v>
      </c>
    </row>
    <row r="378" spans="1:49" hidden="1" outlineLevel="1">
      <c r="A378" t="s">
        <v>2157</v>
      </c>
      <c r="B378" s="9" t="s">
        <v>1487</v>
      </c>
      <c r="C378" s="1">
        <f t="shared" si="94"/>
        <v>288</v>
      </c>
      <c r="D378" s="7">
        <f>IF(N378&gt;0, RANK(N378,(N378:P378,Q378:AE378)),0)</f>
        <v>2</v>
      </c>
      <c r="E378" s="7">
        <f>IF(O378&gt;0,RANK(O378,(N378:P378,Q378:AE378)),0)</f>
        <v>1</v>
      </c>
      <c r="F378" s="7">
        <f t="shared" si="95"/>
        <v>5</v>
      </c>
      <c r="G378" s="1">
        <f t="shared" si="91"/>
        <v>86</v>
      </c>
      <c r="H378" s="2">
        <f t="shared" si="92"/>
        <v>0.2986111111111111</v>
      </c>
      <c r="I378" s="8"/>
      <c r="J378" s="2">
        <f t="shared" si="96"/>
        <v>0.3125</v>
      </c>
      <c r="K378" s="2">
        <f t="shared" si="97"/>
        <v>0.61111111111111116</v>
      </c>
      <c r="L378" s="2">
        <f t="shared" si="98"/>
        <v>1.3888888888888888E-2</v>
      </c>
      <c r="M378" s="2">
        <f t="shared" si="99"/>
        <v>6.2499999999999951E-2</v>
      </c>
      <c r="N378" s="9">
        <v>90</v>
      </c>
      <c r="O378" s="9">
        <v>176</v>
      </c>
      <c r="P378" s="9">
        <v>4</v>
      </c>
      <c r="Q378" s="57">
        <v>11</v>
      </c>
      <c r="U378" s="9">
        <v>1</v>
      </c>
      <c r="V378" s="57"/>
      <c r="W378" s="57"/>
      <c r="X378" s="57"/>
      <c r="Z378" s="57"/>
      <c r="AA378" s="57">
        <v>6</v>
      </c>
      <c r="AB378" s="57"/>
      <c r="AC378" s="57"/>
      <c r="AG378" t="str">
        <f t="shared" si="90"/>
        <v>Stewartstown</v>
      </c>
      <c r="AH378" t="s">
        <v>1672</v>
      </c>
      <c r="AI378">
        <v>2</v>
      </c>
      <c r="AK378" s="97">
        <v>33</v>
      </c>
      <c r="AL378" s="99">
        <v>7</v>
      </c>
      <c r="AM378" s="99">
        <v>190</v>
      </c>
      <c r="AN378" s="103">
        <v>73380</v>
      </c>
      <c r="AO378" s="103">
        <f t="shared" si="93"/>
        <v>33007</v>
      </c>
      <c r="AP378" t="s">
        <v>202</v>
      </c>
      <c r="AQ378">
        <f t="shared" si="100"/>
        <v>3373380</v>
      </c>
      <c r="AU378">
        <v>46.78</v>
      </c>
      <c r="AV378">
        <v>0.39</v>
      </c>
      <c r="AW378">
        <v>46.38</v>
      </c>
    </row>
    <row r="379" spans="1:49" hidden="1" outlineLevel="1">
      <c r="A379" t="s">
        <v>1486</v>
      </c>
      <c r="B379" s="9" t="s">
        <v>1487</v>
      </c>
      <c r="C379" s="1">
        <f t="shared" si="94"/>
        <v>416</v>
      </c>
      <c r="D379" s="7">
        <f>IF(N379&gt;0, RANK(N379,(N379:P379,Q379:AE379)),0)</f>
        <v>1</v>
      </c>
      <c r="E379" s="7">
        <f>IF(O379&gt;0,RANK(O379,(N379:P379,Q379:AE379)),0)</f>
        <v>2</v>
      </c>
      <c r="F379" s="7">
        <f t="shared" si="95"/>
        <v>4</v>
      </c>
      <c r="G379" s="1">
        <f t="shared" si="91"/>
        <v>24</v>
      </c>
      <c r="H379" s="2">
        <f t="shared" si="92"/>
        <v>5.7692307692307696E-2</v>
      </c>
      <c r="I379" s="8"/>
      <c r="J379" s="2">
        <f t="shared" si="96"/>
        <v>0.50240384615384615</v>
      </c>
      <c r="K379" s="2">
        <f t="shared" si="97"/>
        <v>0.44471153846153844</v>
      </c>
      <c r="L379" s="2">
        <f t="shared" si="98"/>
        <v>7.2115384615384619E-3</v>
      </c>
      <c r="M379" s="2">
        <f t="shared" si="99"/>
        <v>4.5673076923076955E-2</v>
      </c>
      <c r="N379" s="9">
        <v>209</v>
      </c>
      <c r="O379" s="9">
        <v>185</v>
      </c>
      <c r="P379" s="9">
        <v>3</v>
      </c>
      <c r="Q379" s="57">
        <v>18</v>
      </c>
      <c r="U379" s="9">
        <v>0</v>
      </c>
      <c r="V379" s="57"/>
      <c r="W379" s="57"/>
      <c r="X379" s="57"/>
      <c r="Z379" s="57"/>
      <c r="AA379" s="57">
        <v>1</v>
      </c>
      <c r="AB379" s="57"/>
      <c r="AC379" s="57"/>
      <c r="AG379" t="str">
        <f t="shared" si="90"/>
        <v>Stoddard</v>
      </c>
      <c r="AH379" t="s">
        <v>499</v>
      </c>
      <c r="AI379">
        <v>2</v>
      </c>
      <c r="AK379" s="97">
        <v>33</v>
      </c>
      <c r="AL379" s="99">
        <v>5</v>
      </c>
      <c r="AM379" s="99">
        <v>80</v>
      </c>
      <c r="AN379" s="103">
        <v>73700</v>
      </c>
      <c r="AO379" s="103">
        <f t="shared" si="93"/>
        <v>33005</v>
      </c>
      <c r="AP379" t="s">
        <v>202</v>
      </c>
      <c r="AQ379">
        <f t="shared" si="100"/>
        <v>3373700</v>
      </c>
      <c r="AU379">
        <v>53.01</v>
      </c>
      <c r="AV379">
        <v>2.13</v>
      </c>
      <c r="AW379">
        <v>50.88</v>
      </c>
    </row>
    <row r="380" spans="1:49" hidden="1" outlineLevel="1">
      <c r="A380" t="s">
        <v>41</v>
      </c>
      <c r="B380" s="9" t="s">
        <v>1487</v>
      </c>
      <c r="C380" s="1">
        <f t="shared" si="94"/>
        <v>1453</v>
      </c>
      <c r="D380" s="7">
        <f>IF(N380&gt;0, RANK(N380,(N380:P380,Q380:AE380)),0)</f>
        <v>1</v>
      </c>
      <c r="E380" s="7">
        <f>IF(O380&gt;0,RANK(O380,(N380:P380,Q380:AE380)),0)</f>
        <v>2</v>
      </c>
      <c r="F380" s="7">
        <f t="shared" si="95"/>
        <v>4</v>
      </c>
      <c r="G380" s="1">
        <f t="shared" si="91"/>
        <v>71</v>
      </c>
      <c r="H380" s="2">
        <f t="shared" si="92"/>
        <v>4.8864418444597386E-2</v>
      </c>
      <c r="I380" s="8"/>
      <c r="J380" s="2">
        <f t="shared" si="96"/>
        <v>0.48933241569167241</v>
      </c>
      <c r="K380" s="2">
        <f t="shared" si="97"/>
        <v>0.44046799724707503</v>
      </c>
      <c r="L380" s="2">
        <f t="shared" si="98"/>
        <v>1.6517549896765314E-2</v>
      </c>
      <c r="M380" s="2">
        <f t="shared" si="99"/>
        <v>5.3682037164487252E-2</v>
      </c>
      <c r="N380" s="9">
        <v>711</v>
      </c>
      <c r="O380" s="9">
        <v>640</v>
      </c>
      <c r="P380" s="9">
        <v>24</v>
      </c>
      <c r="Q380" s="57">
        <v>64</v>
      </c>
      <c r="U380" s="9">
        <v>1</v>
      </c>
      <c r="V380" s="57"/>
      <c r="W380" s="57"/>
      <c r="X380" s="57"/>
      <c r="Z380" s="57"/>
      <c r="AA380" s="57">
        <v>13</v>
      </c>
      <c r="AB380" s="57"/>
      <c r="AC380" s="57"/>
      <c r="AG380" t="str">
        <f t="shared" si="90"/>
        <v>Strafford</v>
      </c>
      <c r="AH380" t="s">
        <v>41</v>
      </c>
      <c r="AI380">
        <v>1</v>
      </c>
      <c r="AK380" s="97">
        <v>33</v>
      </c>
      <c r="AL380" s="99">
        <v>17</v>
      </c>
      <c r="AM380" s="99">
        <v>65</v>
      </c>
      <c r="AN380" s="103">
        <v>73860</v>
      </c>
      <c r="AO380" s="103">
        <f t="shared" si="93"/>
        <v>33017</v>
      </c>
      <c r="AP380" t="s">
        <v>202</v>
      </c>
      <c r="AQ380">
        <f t="shared" si="100"/>
        <v>3373860</v>
      </c>
      <c r="AU380">
        <v>51.42</v>
      </c>
      <c r="AV380">
        <v>2.25</v>
      </c>
      <c r="AW380">
        <v>49.17</v>
      </c>
    </row>
    <row r="381" spans="1:49" hidden="1" outlineLevel="1">
      <c r="A381" t="s">
        <v>1329</v>
      </c>
      <c r="B381" s="9" t="s">
        <v>1487</v>
      </c>
      <c r="C381" s="1">
        <f t="shared" si="94"/>
        <v>279</v>
      </c>
      <c r="D381" s="7">
        <f>IF(N381&gt;0, RANK(N381,(N381:P381,Q381:AE381)),0)</f>
        <v>2</v>
      </c>
      <c r="E381" s="7">
        <f>IF(O381&gt;0,RANK(O381,(N381:P381,Q381:AE381)),0)</f>
        <v>1</v>
      </c>
      <c r="F381" s="7">
        <f t="shared" si="95"/>
        <v>4</v>
      </c>
      <c r="G381" s="1">
        <f t="shared" si="91"/>
        <v>11</v>
      </c>
      <c r="H381" s="2">
        <f t="shared" si="92"/>
        <v>3.9426523297491037E-2</v>
      </c>
      <c r="I381" s="8"/>
      <c r="J381" s="2">
        <f t="shared" si="96"/>
        <v>0.44086021505376344</v>
      </c>
      <c r="K381" s="2">
        <f t="shared" si="97"/>
        <v>0.48028673835125446</v>
      </c>
      <c r="L381" s="2">
        <f t="shared" si="98"/>
        <v>1.4336917562724014E-2</v>
      </c>
      <c r="M381" s="2">
        <f t="shared" si="99"/>
        <v>6.4516129032258035E-2</v>
      </c>
      <c r="N381" s="9">
        <v>123</v>
      </c>
      <c r="O381" s="9">
        <v>134</v>
      </c>
      <c r="P381" s="9">
        <v>4</v>
      </c>
      <c r="Q381" s="57">
        <v>15</v>
      </c>
      <c r="U381" s="9">
        <v>0</v>
      </c>
      <c r="V381" s="57"/>
      <c r="W381" s="57"/>
      <c r="X381" s="57"/>
      <c r="Z381" s="57"/>
      <c r="AA381" s="57">
        <v>3</v>
      </c>
      <c r="AB381" s="57"/>
      <c r="AC381" s="57"/>
      <c r="AG381" t="str">
        <f t="shared" si="90"/>
        <v>Stratford</v>
      </c>
      <c r="AH381" t="s">
        <v>1672</v>
      </c>
      <c r="AI381">
        <v>2</v>
      </c>
      <c r="AK381" s="97">
        <v>33</v>
      </c>
      <c r="AL381" s="99">
        <v>7</v>
      </c>
      <c r="AM381" s="99">
        <v>195</v>
      </c>
      <c r="AN381" s="103">
        <v>74180</v>
      </c>
      <c r="AO381" s="103">
        <f t="shared" si="93"/>
        <v>33007</v>
      </c>
      <c r="AP381" t="s">
        <v>202</v>
      </c>
      <c r="AQ381">
        <f t="shared" si="100"/>
        <v>3374180</v>
      </c>
      <c r="AU381">
        <v>80</v>
      </c>
      <c r="AV381">
        <v>0.14000000000000001</v>
      </c>
      <c r="AW381">
        <v>79.849999999999994</v>
      </c>
    </row>
    <row r="382" spans="1:49" hidden="1" outlineLevel="1">
      <c r="A382" t="s">
        <v>868</v>
      </c>
      <c r="B382" s="9" t="s">
        <v>1487</v>
      </c>
      <c r="C382" s="1">
        <f t="shared" si="94"/>
        <v>2957</v>
      </c>
      <c r="D382" s="7">
        <f>IF(N382&gt;0, RANK(N382,(N382:P382,Q382:AE382)),0)</f>
        <v>2</v>
      </c>
      <c r="E382" s="7">
        <f>IF(O382&gt;0,RANK(O382,(N382:P382,Q382:AE382)),0)</f>
        <v>1</v>
      </c>
      <c r="F382" s="7">
        <f t="shared" si="95"/>
        <v>4</v>
      </c>
      <c r="G382" s="1">
        <f t="shared" si="91"/>
        <v>229</v>
      </c>
      <c r="H382" s="2">
        <f t="shared" si="92"/>
        <v>7.7443354751437266E-2</v>
      </c>
      <c r="I382" s="8"/>
      <c r="J382" s="2">
        <f t="shared" si="96"/>
        <v>0.43523841731484614</v>
      </c>
      <c r="K382" s="2">
        <f t="shared" si="97"/>
        <v>0.5126817720662834</v>
      </c>
      <c r="L382" s="2">
        <f t="shared" si="98"/>
        <v>1.3527223537368955E-2</v>
      </c>
      <c r="M382" s="2">
        <f t="shared" si="99"/>
        <v>3.8552587081501506E-2</v>
      </c>
      <c r="N382" s="9">
        <v>1287</v>
      </c>
      <c r="O382" s="9">
        <v>1516</v>
      </c>
      <c r="P382" s="9">
        <v>40</v>
      </c>
      <c r="Q382" s="57">
        <v>97</v>
      </c>
      <c r="U382" s="9">
        <v>3</v>
      </c>
      <c r="V382" s="57"/>
      <c r="W382" s="57"/>
      <c r="X382" s="57"/>
      <c r="Z382" s="57"/>
      <c r="AA382" s="57">
        <v>14</v>
      </c>
      <c r="AB382" s="57"/>
      <c r="AC382" s="57"/>
      <c r="AG382" t="str">
        <f t="shared" si="90"/>
        <v>Stratham</v>
      </c>
      <c r="AH382" t="s">
        <v>1083</v>
      </c>
      <c r="AI382">
        <v>1</v>
      </c>
      <c r="AK382" s="97">
        <v>33</v>
      </c>
      <c r="AL382" s="99">
        <v>15</v>
      </c>
      <c r="AM382" s="99">
        <v>180</v>
      </c>
      <c r="AN382" s="103">
        <v>74340</v>
      </c>
      <c r="AO382" s="103">
        <f t="shared" si="93"/>
        <v>33015</v>
      </c>
      <c r="AP382" t="s">
        <v>202</v>
      </c>
      <c r="AQ382">
        <f t="shared" si="100"/>
        <v>3374340</v>
      </c>
      <c r="AU382">
        <v>15.48</v>
      </c>
      <c r="AV382">
        <v>0.37</v>
      </c>
      <c r="AW382">
        <v>15.11</v>
      </c>
    </row>
    <row r="383" spans="1:49" hidden="1" outlineLevel="1">
      <c r="A383" t="s">
        <v>550</v>
      </c>
      <c r="B383" s="9" t="s">
        <v>1487</v>
      </c>
      <c r="C383" s="1">
        <f t="shared" si="94"/>
        <v>322</v>
      </c>
      <c r="D383" s="7">
        <f>IF(N383&gt;0, RANK(N383,(N383:P383,Q383:AE383)),0)</f>
        <v>2</v>
      </c>
      <c r="E383" s="7">
        <f>IF(O383&gt;0,RANK(O383,(N383:P383,Q383:AE383)),0)</f>
        <v>1</v>
      </c>
      <c r="F383" s="7">
        <f t="shared" si="95"/>
        <v>4</v>
      </c>
      <c r="G383" s="1">
        <f t="shared" si="91"/>
        <v>12</v>
      </c>
      <c r="H383" s="2">
        <f t="shared" si="92"/>
        <v>3.7267080745341616E-2</v>
      </c>
      <c r="I383" s="8"/>
      <c r="J383" s="2">
        <f t="shared" si="96"/>
        <v>0.42857142857142855</v>
      </c>
      <c r="K383" s="2">
        <f t="shared" si="97"/>
        <v>0.46583850931677018</v>
      </c>
      <c r="L383" s="2">
        <f t="shared" si="98"/>
        <v>2.7950310559006212E-2</v>
      </c>
      <c r="M383" s="2">
        <f t="shared" si="99"/>
        <v>7.7639751552795011E-2</v>
      </c>
      <c r="N383" s="9">
        <v>138</v>
      </c>
      <c r="O383" s="9">
        <v>150</v>
      </c>
      <c r="P383" s="9">
        <v>9</v>
      </c>
      <c r="Q383" s="57">
        <v>17</v>
      </c>
      <c r="U383" s="9">
        <v>5</v>
      </c>
      <c r="V383" s="57"/>
      <c r="W383" s="57"/>
      <c r="X383" s="57"/>
      <c r="Z383" s="57"/>
      <c r="AA383" s="57">
        <v>3</v>
      </c>
      <c r="AB383" s="57"/>
      <c r="AC383" s="57"/>
      <c r="AG383" t="str">
        <f t="shared" si="90"/>
        <v>Sugar Hill</v>
      </c>
      <c r="AH383" t="s">
        <v>1957</v>
      </c>
      <c r="AI383">
        <v>2</v>
      </c>
      <c r="AK383" s="97">
        <v>33</v>
      </c>
      <c r="AL383" s="99">
        <v>9</v>
      </c>
      <c r="AM383" s="99">
        <v>167</v>
      </c>
      <c r="AN383" s="103">
        <v>74740</v>
      </c>
      <c r="AO383" s="103">
        <f t="shared" si="93"/>
        <v>33009</v>
      </c>
      <c r="AP383" t="s">
        <v>202</v>
      </c>
      <c r="AQ383">
        <f t="shared" si="100"/>
        <v>3374740</v>
      </c>
      <c r="AU383">
        <v>17.23</v>
      </c>
      <c r="AV383">
        <v>0.11</v>
      </c>
      <c r="AW383">
        <v>17.11</v>
      </c>
    </row>
    <row r="384" spans="1:49" hidden="1" outlineLevel="1">
      <c r="A384" t="s">
        <v>1519</v>
      </c>
      <c r="B384" s="9" t="s">
        <v>1487</v>
      </c>
      <c r="C384" s="1">
        <f t="shared" si="94"/>
        <v>303</v>
      </c>
      <c r="D384" s="7">
        <f>IF(N384&gt;0, RANK(N384,(N384:P384,Q384:AE384)),0)</f>
        <v>1</v>
      </c>
      <c r="E384" s="7">
        <f>IF(O384&gt;0,RANK(O384,(N384:P384,Q384:AE384)),0)</f>
        <v>2</v>
      </c>
      <c r="F384" s="7">
        <f t="shared" si="95"/>
        <v>5</v>
      </c>
      <c r="G384" s="1">
        <f t="shared" si="91"/>
        <v>69</v>
      </c>
      <c r="H384" s="2">
        <f t="shared" si="92"/>
        <v>0.22772277227722773</v>
      </c>
      <c r="I384" s="8"/>
      <c r="J384" s="2">
        <f t="shared" si="96"/>
        <v>0.57095709570957098</v>
      </c>
      <c r="K384" s="2">
        <f t="shared" si="97"/>
        <v>0.34323432343234322</v>
      </c>
      <c r="L384" s="2">
        <f t="shared" si="98"/>
        <v>9.9009900990099011E-3</v>
      </c>
      <c r="M384" s="2">
        <f t="shared" si="99"/>
        <v>7.5907590759075896E-2</v>
      </c>
      <c r="N384" s="9">
        <v>173</v>
      </c>
      <c r="O384" s="9">
        <v>104</v>
      </c>
      <c r="P384" s="9">
        <v>3</v>
      </c>
      <c r="Q384" s="57">
        <v>17</v>
      </c>
      <c r="U384" s="9">
        <v>1</v>
      </c>
      <c r="V384" s="57"/>
      <c r="W384" s="57"/>
      <c r="X384" s="57"/>
      <c r="Z384" s="57"/>
      <c r="AA384" s="57">
        <v>5</v>
      </c>
      <c r="AB384" s="57"/>
      <c r="AC384" s="57"/>
      <c r="AG384" t="str">
        <f t="shared" si="90"/>
        <v>Sullivan</v>
      </c>
      <c r="AH384" t="s">
        <v>499</v>
      </c>
      <c r="AI384">
        <v>2</v>
      </c>
      <c r="AK384" s="97">
        <v>33</v>
      </c>
      <c r="AL384" s="99">
        <v>5</v>
      </c>
      <c r="AM384" s="99">
        <v>85</v>
      </c>
      <c r="AN384" s="103">
        <v>74900</v>
      </c>
      <c r="AO384" s="103">
        <f t="shared" si="93"/>
        <v>33005</v>
      </c>
      <c r="AP384" t="s">
        <v>202</v>
      </c>
      <c r="AQ384">
        <f t="shared" si="100"/>
        <v>3374900</v>
      </c>
      <c r="AU384">
        <v>18.7</v>
      </c>
      <c r="AV384">
        <v>0.19</v>
      </c>
      <c r="AW384">
        <v>18.510000000000002</v>
      </c>
    </row>
    <row r="385" spans="1:49" hidden="1" outlineLevel="1">
      <c r="A385" t="s">
        <v>744</v>
      </c>
      <c r="B385" s="9" t="s">
        <v>1487</v>
      </c>
      <c r="C385" s="1">
        <f t="shared" si="94"/>
        <v>1651</v>
      </c>
      <c r="D385" s="7">
        <f>IF(N385&gt;0, RANK(N385,(N385:P385,Q385:AE385)),0)</f>
        <v>1</v>
      </c>
      <c r="E385" s="7">
        <f>IF(O385&gt;0,RANK(O385,(N385:P385,Q385:AE385)),0)</f>
        <v>2</v>
      </c>
      <c r="F385" s="7">
        <f t="shared" si="95"/>
        <v>4</v>
      </c>
      <c r="G385" s="1">
        <f t="shared" si="91"/>
        <v>10</v>
      </c>
      <c r="H385" s="2">
        <f t="shared" si="92"/>
        <v>6.0569351907934586E-3</v>
      </c>
      <c r="I385" s="8"/>
      <c r="J385" s="2">
        <f t="shared" si="96"/>
        <v>0.48092065414900059</v>
      </c>
      <c r="K385" s="2">
        <f t="shared" si="97"/>
        <v>0.47486371895820717</v>
      </c>
      <c r="L385" s="2">
        <f t="shared" si="98"/>
        <v>1.5142337976983646E-2</v>
      </c>
      <c r="M385" s="2">
        <f t="shared" si="99"/>
        <v>2.9073288915808647E-2</v>
      </c>
      <c r="N385" s="9">
        <v>794</v>
      </c>
      <c r="O385" s="9">
        <v>784</v>
      </c>
      <c r="P385" s="9">
        <v>25</v>
      </c>
      <c r="Q385" s="57">
        <v>32</v>
      </c>
      <c r="U385" s="9">
        <v>6</v>
      </c>
      <c r="V385" s="57"/>
      <c r="W385" s="57"/>
      <c r="X385" s="57"/>
      <c r="Z385" s="57"/>
      <c r="AA385" s="57">
        <v>10</v>
      </c>
      <c r="AB385" s="57"/>
      <c r="AC385" s="57"/>
      <c r="AG385" t="str">
        <f t="shared" si="90"/>
        <v>Sunapee</v>
      </c>
      <c r="AH385" t="s">
        <v>1519</v>
      </c>
      <c r="AI385">
        <v>2</v>
      </c>
      <c r="AK385" s="97">
        <v>33</v>
      </c>
      <c r="AL385" s="99">
        <v>19</v>
      </c>
      <c r="AM385" s="99">
        <v>65</v>
      </c>
      <c r="AN385" s="103">
        <v>75060</v>
      </c>
      <c r="AO385" s="103">
        <f t="shared" si="93"/>
        <v>33019</v>
      </c>
      <c r="AP385" t="s">
        <v>202</v>
      </c>
      <c r="AQ385">
        <f t="shared" si="100"/>
        <v>3375060</v>
      </c>
      <c r="AU385">
        <v>25.2</v>
      </c>
      <c r="AV385">
        <v>4.08</v>
      </c>
      <c r="AW385">
        <v>21.12</v>
      </c>
    </row>
    <row r="386" spans="1:49" hidden="1" outlineLevel="1">
      <c r="A386" t="s">
        <v>802</v>
      </c>
      <c r="B386" s="9" t="s">
        <v>1487</v>
      </c>
      <c r="C386" s="1">
        <f t="shared" si="94"/>
        <v>366</v>
      </c>
      <c r="D386" s="7">
        <f>IF(N386&gt;0, RANK(N386,(N386:P386,Q386:AE386)),0)</f>
        <v>1</v>
      </c>
      <c r="E386" s="7">
        <f>IF(O386&gt;0,RANK(O386,(N386:P386,Q386:AE386)),0)</f>
        <v>2</v>
      </c>
      <c r="F386" s="7">
        <f t="shared" si="95"/>
        <v>4</v>
      </c>
      <c r="G386" s="1">
        <f t="shared" si="91"/>
        <v>78</v>
      </c>
      <c r="H386" s="2">
        <f t="shared" si="92"/>
        <v>0.21311475409836064</v>
      </c>
      <c r="I386" s="8"/>
      <c r="J386" s="2">
        <f t="shared" si="96"/>
        <v>0.58743169398907102</v>
      </c>
      <c r="K386" s="2">
        <f t="shared" si="97"/>
        <v>0.37431693989071041</v>
      </c>
      <c r="L386" s="2">
        <f t="shared" si="98"/>
        <v>2.7322404371584699E-3</v>
      </c>
      <c r="M386" s="2">
        <f t="shared" si="99"/>
        <v>3.5519125683060093E-2</v>
      </c>
      <c r="N386" s="9">
        <v>215</v>
      </c>
      <c r="O386" s="9">
        <v>137</v>
      </c>
      <c r="P386" s="9">
        <v>1</v>
      </c>
      <c r="Q386" s="57">
        <v>13</v>
      </c>
      <c r="U386" s="9">
        <v>0</v>
      </c>
      <c r="V386" s="57"/>
      <c r="W386" s="57"/>
      <c r="X386" s="57"/>
      <c r="Z386" s="57"/>
      <c r="AA386" s="57">
        <v>0</v>
      </c>
      <c r="AB386" s="57"/>
      <c r="AC386" s="57"/>
      <c r="AG386" t="str">
        <f t="shared" si="90"/>
        <v>Surry</v>
      </c>
      <c r="AH386" t="s">
        <v>499</v>
      </c>
      <c r="AI386">
        <v>2</v>
      </c>
      <c r="AK386" s="97">
        <v>33</v>
      </c>
      <c r="AL386" s="99">
        <v>5</v>
      </c>
      <c r="AM386" s="99">
        <v>90</v>
      </c>
      <c r="AN386" s="103">
        <v>75300</v>
      </c>
      <c r="AO386" s="103">
        <f t="shared" si="93"/>
        <v>33005</v>
      </c>
      <c r="AP386" t="s">
        <v>202</v>
      </c>
      <c r="AQ386">
        <f t="shared" si="100"/>
        <v>3375300</v>
      </c>
      <c r="AU386">
        <v>15.89</v>
      </c>
      <c r="AV386">
        <v>0.32</v>
      </c>
      <c r="AW386">
        <v>15.58</v>
      </c>
    </row>
    <row r="387" spans="1:49" hidden="1" outlineLevel="1">
      <c r="A387" t="s">
        <v>1691</v>
      </c>
      <c r="B387" s="9" t="s">
        <v>1487</v>
      </c>
      <c r="C387" s="1">
        <f t="shared" si="94"/>
        <v>843</v>
      </c>
      <c r="D387" s="7">
        <f>IF(N387&gt;0, RANK(N387,(N387:P387,Q387:AE387)),0)</f>
        <v>1</v>
      </c>
      <c r="E387" s="7">
        <f>IF(O387&gt;0,RANK(O387,(N387:P387,Q387:AE387)),0)</f>
        <v>2</v>
      </c>
      <c r="F387" s="7">
        <f t="shared" si="95"/>
        <v>4</v>
      </c>
      <c r="G387" s="1">
        <f t="shared" si="91"/>
        <v>130</v>
      </c>
      <c r="H387" s="2">
        <f t="shared" si="92"/>
        <v>0.15421115065243179</v>
      </c>
      <c r="I387" s="8"/>
      <c r="J387" s="2">
        <f t="shared" si="96"/>
        <v>0.54685646500593121</v>
      </c>
      <c r="K387" s="2">
        <f t="shared" si="97"/>
        <v>0.39264531435349942</v>
      </c>
      <c r="L387" s="2">
        <f t="shared" si="98"/>
        <v>1.542111506524318E-2</v>
      </c>
      <c r="M387" s="2">
        <f t="shared" si="99"/>
        <v>4.5077105575326189E-2</v>
      </c>
      <c r="N387" s="9">
        <v>461</v>
      </c>
      <c r="O387" s="9">
        <v>331</v>
      </c>
      <c r="P387" s="9">
        <v>13</v>
      </c>
      <c r="Q387" s="57">
        <v>27</v>
      </c>
      <c r="U387" s="9">
        <v>5</v>
      </c>
      <c r="V387" s="57"/>
      <c r="W387" s="57"/>
      <c r="X387" s="57"/>
      <c r="Z387" s="57"/>
      <c r="AA387" s="57">
        <v>6</v>
      </c>
      <c r="AB387" s="57"/>
      <c r="AC387" s="57"/>
      <c r="AG387" t="str">
        <f t="shared" si="90"/>
        <v>Sutton</v>
      </c>
      <c r="AH387" t="s">
        <v>1605</v>
      </c>
      <c r="AI387">
        <v>2</v>
      </c>
      <c r="AK387" s="97">
        <v>33</v>
      </c>
      <c r="AL387" s="99">
        <v>13</v>
      </c>
      <c r="AM387" s="99">
        <v>120</v>
      </c>
      <c r="AN387" s="103">
        <v>75460</v>
      </c>
      <c r="AO387" s="103">
        <f t="shared" si="93"/>
        <v>33013</v>
      </c>
      <c r="AP387" t="s">
        <v>202</v>
      </c>
      <c r="AQ387">
        <f t="shared" si="100"/>
        <v>3375460</v>
      </c>
      <c r="AU387">
        <v>43.14</v>
      </c>
      <c r="AV387">
        <v>0.8</v>
      </c>
      <c r="AW387">
        <v>42.34</v>
      </c>
    </row>
    <row r="388" spans="1:49" hidden="1" outlineLevel="1">
      <c r="A388" t="s">
        <v>923</v>
      </c>
      <c r="B388" s="9" t="s">
        <v>1487</v>
      </c>
      <c r="C388" s="1">
        <f t="shared" si="94"/>
        <v>2759</v>
      </c>
      <c r="D388" s="7">
        <f>IF(N388&gt;0, RANK(N388,(N388:P388,Q388:AE388)),0)</f>
        <v>1</v>
      </c>
      <c r="E388" s="7">
        <f>IF(O388&gt;0,RANK(O388,(N388:P388,Q388:AE388)),0)</f>
        <v>2</v>
      </c>
      <c r="F388" s="7">
        <f t="shared" si="95"/>
        <v>4</v>
      </c>
      <c r="G388" s="1">
        <f t="shared" si="91"/>
        <v>342</v>
      </c>
      <c r="H388" s="2">
        <f t="shared" si="92"/>
        <v>0.1239579557810801</v>
      </c>
      <c r="I388" s="8"/>
      <c r="J388" s="2">
        <f t="shared" si="96"/>
        <v>0.5393258426966292</v>
      </c>
      <c r="K388" s="2">
        <f t="shared" si="97"/>
        <v>0.4153678869155491</v>
      </c>
      <c r="L388" s="2">
        <f t="shared" si="98"/>
        <v>6.8865530989488943E-3</v>
      </c>
      <c r="M388" s="2">
        <f t="shared" si="99"/>
        <v>3.8419717288872807E-2</v>
      </c>
      <c r="N388" s="9">
        <v>1488</v>
      </c>
      <c r="O388" s="9">
        <v>1146</v>
      </c>
      <c r="P388" s="9">
        <v>19</v>
      </c>
      <c r="Q388" s="57">
        <v>84</v>
      </c>
      <c r="U388" s="9">
        <v>5</v>
      </c>
      <c r="V388" s="57"/>
      <c r="W388" s="57"/>
      <c r="X388" s="57"/>
      <c r="Z388" s="57"/>
      <c r="AA388" s="57">
        <v>17</v>
      </c>
      <c r="AB388" s="57"/>
      <c r="AC388" s="57"/>
      <c r="AG388" t="str">
        <f t="shared" si="90"/>
        <v>Swanzey</v>
      </c>
      <c r="AH388" t="s">
        <v>499</v>
      </c>
      <c r="AI388">
        <v>2</v>
      </c>
      <c r="AK388" s="97">
        <v>33</v>
      </c>
      <c r="AL388" s="99">
        <v>5</v>
      </c>
      <c r="AM388" s="99">
        <v>95</v>
      </c>
      <c r="AN388" s="103">
        <v>75700</v>
      </c>
      <c r="AO388" s="103">
        <f t="shared" si="93"/>
        <v>33005</v>
      </c>
      <c r="AP388" t="s">
        <v>202</v>
      </c>
      <c r="AQ388">
        <f t="shared" si="100"/>
        <v>3375700</v>
      </c>
      <c r="AU388">
        <v>45.35</v>
      </c>
      <c r="AV388">
        <v>0.36</v>
      </c>
      <c r="AW388">
        <v>44.99</v>
      </c>
    </row>
    <row r="389" spans="1:49" hidden="1" outlineLevel="1">
      <c r="A389" t="s">
        <v>924</v>
      </c>
      <c r="B389" s="9" t="s">
        <v>1487</v>
      </c>
      <c r="C389" s="1">
        <f t="shared" si="94"/>
        <v>1201</v>
      </c>
      <c r="D389" s="7">
        <f>IF(N389&gt;0, RANK(N389,(N389:P389,Q389:AE389)),0)</f>
        <v>2</v>
      </c>
      <c r="E389" s="7">
        <f>IF(O389&gt;0,RANK(O389,(N389:P389,Q389:AE389)),0)</f>
        <v>1</v>
      </c>
      <c r="F389" s="7">
        <f t="shared" si="95"/>
        <v>4</v>
      </c>
      <c r="G389" s="1">
        <f t="shared" si="91"/>
        <v>12</v>
      </c>
      <c r="H389" s="2">
        <f t="shared" si="92"/>
        <v>9.9916736053288924E-3</v>
      </c>
      <c r="I389" s="8"/>
      <c r="J389" s="2">
        <f t="shared" si="96"/>
        <v>0.45795170691090759</v>
      </c>
      <c r="K389" s="2">
        <f t="shared" si="97"/>
        <v>0.46794338051623646</v>
      </c>
      <c r="L389" s="2">
        <f t="shared" si="98"/>
        <v>2.5811823480432972E-2</v>
      </c>
      <c r="M389" s="2">
        <f t="shared" si="99"/>
        <v>4.8293089092422983E-2</v>
      </c>
      <c r="N389" s="9">
        <v>550</v>
      </c>
      <c r="O389" s="9">
        <v>562</v>
      </c>
      <c r="P389" s="9">
        <v>31</v>
      </c>
      <c r="Q389" s="57">
        <v>43</v>
      </c>
      <c r="U389" s="9">
        <v>2</v>
      </c>
      <c r="V389" s="57"/>
      <c r="W389" s="57"/>
      <c r="X389" s="57"/>
      <c r="Z389" s="57"/>
      <c r="AA389" s="57">
        <v>13</v>
      </c>
      <c r="AB389" s="57"/>
      <c r="AC389" s="57"/>
      <c r="AG389" t="str">
        <f t="shared" si="90"/>
        <v>Tamworth</v>
      </c>
      <c r="AH389" t="s">
        <v>1575</v>
      </c>
      <c r="AI389">
        <v>1</v>
      </c>
      <c r="AK389" s="97">
        <v>33</v>
      </c>
      <c r="AL389" s="99">
        <v>3</v>
      </c>
      <c r="AM389" s="99">
        <v>80</v>
      </c>
      <c r="AN389" s="103">
        <v>76100</v>
      </c>
      <c r="AO389" s="103">
        <f t="shared" si="93"/>
        <v>33003</v>
      </c>
      <c r="AP389" t="s">
        <v>202</v>
      </c>
      <c r="AQ389">
        <f t="shared" si="100"/>
        <v>3376100</v>
      </c>
      <c r="AU389">
        <v>60.75</v>
      </c>
      <c r="AV389">
        <v>0.82</v>
      </c>
      <c r="AW389">
        <v>59.93</v>
      </c>
    </row>
    <row r="390" spans="1:49" hidden="1" outlineLevel="1">
      <c r="A390" t="s">
        <v>489</v>
      </c>
      <c r="B390" s="9" t="s">
        <v>1487</v>
      </c>
      <c r="C390" s="1">
        <f t="shared" si="94"/>
        <v>579</v>
      </c>
      <c r="D390" s="7">
        <f>IF(N390&gt;0, RANK(N390,(N390:P390,Q390:AE390)),0)</f>
        <v>2</v>
      </c>
      <c r="E390" s="7">
        <f>IF(O390&gt;0,RANK(O390,(N390:P390,Q390:AE390)),0)</f>
        <v>1</v>
      </c>
      <c r="F390" s="7">
        <f t="shared" si="95"/>
        <v>5</v>
      </c>
      <c r="G390" s="1">
        <f t="shared" si="91"/>
        <v>23</v>
      </c>
      <c r="H390" s="2">
        <f t="shared" si="92"/>
        <v>3.9723661485319514E-2</v>
      </c>
      <c r="I390" s="8"/>
      <c r="J390" s="2">
        <f t="shared" si="96"/>
        <v>0.44041450777202074</v>
      </c>
      <c r="K390" s="2">
        <f t="shared" si="97"/>
        <v>0.48013816925734026</v>
      </c>
      <c r="L390" s="2">
        <f t="shared" si="98"/>
        <v>6.9084628670120895E-3</v>
      </c>
      <c r="M390" s="2">
        <f t="shared" si="99"/>
        <v>7.2538860103626909E-2</v>
      </c>
      <c r="N390" s="9">
        <v>255</v>
      </c>
      <c r="O390" s="9">
        <v>278</v>
      </c>
      <c r="P390" s="9">
        <v>4</v>
      </c>
      <c r="Q390" s="57">
        <v>32</v>
      </c>
      <c r="U390" s="9">
        <v>2</v>
      </c>
      <c r="V390" s="57"/>
      <c r="W390" s="57"/>
      <c r="X390" s="57"/>
      <c r="Z390" s="57"/>
      <c r="AA390" s="57">
        <v>8</v>
      </c>
      <c r="AB390" s="57"/>
      <c r="AC390" s="57"/>
      <c r="AG390" t="str">
        <f t="shared" si="90"/>
        <v>Temple</v>
      </c>
      <c r="AH390" t="s">
        <v>269</v>
      </c>
      <c r="AI390">
        <v>2</v>
      </c>
      <c r="AK390" s="97">
        <v>33</v>
      </c>
      <c r="AL390" s="99">
        <v>11</v>
      </c>
      <c r="AM390" s="99">
        <v>140</v>
      </c>
      <c r="AN390" s="103">
        <v>76260</v>
      </c>
      <c r="AO390" s="103">
        <f t="shared" si="93"/>
        <v>33011</v>
      </c>
      <c r="AP390" t="s">
        <v>202</v>
      </c>
      <c r="AQ390">
        <f t="shared" si="100"/>
        <v>3376260</v>
      </c>
      <c r="AU390">
        <v>23.46</v>
      </c>
      <c r="AV390">
        <v>0.22</v>
      </c>
      <c r="AW390">
        <v>23.24</v>
      </c>
    </row>
    <row r="391" spans="1:49" hidden="1" outlineLevel="1">
      <c r="A391" t="s">
        <v>166</v>
      </c>
      <c r="B391" s="9" t="s">
        <v>1487</v>
      </c>
      <c r="C391" s="1">
        <f t="shared" si="94"/>
        <v>851</v>
      </c>
      <c r="D391" s="7">
        <f>IF(N391&gt;0, RANK(N391,(N391:P391,Q391:AE391)),0)</f>
        <v>2</v>
      </c>
      <c r="E391" s="7">
        <f>IF(O391&gt;0,RANK(O391,(N391:P391,Q391:AE391)),0)</f>
        <v>1</v>
      </c>
      <c r="F391" s="7">
        <f t="shared" si="95"/>
        <v>4</v>
      </c>
      <c r="G391" s="1">
        <f t="shared" si="91"/>
        <v>60</v>
      </c>
      <c r="H391" s="2">
        <f t="shared" si="92"/>
        <v>7.0505287896592245E-2</v>
      </c>
      <c r="I391" s="8"/>
      <c r="J391" s="2">
        <f t="shared" si="96"/>
        <v>0.418331374853114</v>
      </c>
      <c r="K391" s="2">
        <f t="shared" si="97"/>
        <v>0.48883666274970622</v>
      </c>
      <c r="L391" s="2">
        <f t="shared" si="98"/>
        <v>2.9377203290246769E-2</v>
      </c>
      <c r="M391" s="2">
        <f t="shared" si="99"/>
        <v>6.3454759106933017E-2</v>
      </c>
      <c r="N391" s="9">
        <v>356</v>
      </c>
      <c r="O391" s="9">
        <v>416</v>
      </c>
      <c r="P391" s="9">
        <v>25</v>
      </c>
      <c r="Q391" s="57">
        <v>33</v>
      </c>
      <c r="U391" s="9">
        <v>10</v>
      </c>
      <c r="V391" s="57"/>
      <c r="W391" s="57"/>
      <c r="X391" s="57"/>
      <c r="Z391" s="57"/>
      <c r="AA391" s="57">
        <v>11</v>
      </c>
      <c r="AB391" s="57"/>
      <c r="AC391" s="57"/>
      <c r="AG391" t="str">
        <f t="shared" ref="AG391:AG415" si="101">A391</f>
        <v>Thornton</v>
      </c>
      <c r="AH391" t="s">
        <v>1957</v>
      </c>
      <c r="AI391">
        <v>2</v>
      </c>
      <c r="AK391" s="97">
        <v>33</v>
      </c>
      <c r="AL391" s="99">
        <v>9</v>
      </c>
      <c r="AM391" s="99">
        <v>170</v>
      </c>
      <c r="AN391" s="103">
        <v>76740</v>
      </c>
      <c r="AO391" s="103">
        <f t="shared" si="93"/>
        <v>33009</v>
      </c>
      <c r="AP391" t="s">
        <v>202</v>
      </c>
      <c r="AQ391">
        <f t="shared" si="100"/>
        <v>3376740</v>
      </c>
      <c r="AU391">
        <v>50.82</v>
      </c>
      <c r="AV391">
        <v>0.42</v>
      </c>
      <c r="AW391">
        <v>50.4</v>
      </c>
    </row>
    <row r="392" spans="1:49" hidden="1" outlineLevel="1">
      <c r="A392" t="s">
        <v>739</v>
      </c>
      <c r="B392" s="9" t="s">
        <v>1487</v>
      </c>
      <c r="C392" s="1">
        <f t="shared" si="94"/>
        <v>1470</v>
      </c>
      <c r="D392" s="7">
        <f>IF(N392&gt;0, RANK(N392,(N392:P392,Q392:AE392)),0)</f>
        <v>1</v>
      </c>
      <c r="E392" s="7">
        <f>IF(O392&gt;0,RANK(O392,(N392:P392,Q392:AE392)),0)</f>
        <v>2</v>
      </c>
      <c r="F392" s="7">
        <f t="shared" si="95"/>
        <v>4</v>
      </c>
      <c r="G392" s="1">
        <f t="shared" si="91"/>
        <v>4</v>
      </c>
      <c r="H392" s="2">
        <f t="shared" si="92"/>
        <v>2.7210884353741495E-3</v>
      </c>
      <c r="I392" s="8"/>
      <c r="J392" s="2">
        <f t="shared" si="96"/>
        <v>0.46190476190476193</v>
      </c>
      <c r="K392" s="2">
        <f t="shared" si="97"/>
        <v>0.45918367346938777</v>
      </c>
      <c r="L392" s="2">
        <f t="shared" si="98"/>
        <v>2.9931972789115645E-2</v>
      </c>
      <c r="M392" s="2">
        <f t="shared" si="99"/>
        <v>4.8979591836734657E-2</v>
      </c>
      <c r="N392" s="9">
        <v>679</v>
      </c>
      <c r="O392" s="9">
        <v>675</v>
      </c>
      <c r="P392" s="9">
        <v>44</v>
      </c>
      <c r="Q392" s="57">
        <v>48</v>
      </c>
      <c r="U392" s="9">
        <v>1</v>
      </c>
      <c r="V392" s="57"/>
      <c r="W392" s="57"/>
      <c r="X392" s="57"/>
      <c r="Z392" s="57"/>
      <c r="AA392" s="57">
        <v>23</v>
      </c>
      <c r="AB392" s="57"/>
      <c r="AC392" s="57"/>
      <c r="AG392" t="str">
        <f t="shared" si="101"/>
        <v>Tilton</v>
      </c>
      <c r="AH392" t="s">
        <v>1210</v>
      </c>
      <c r="AI392">
        <v>2</v>
      </c>
      <c r="AK392" s="97">
        <v>33</v>
      </c>
      <c r="AL392" s="99">
        <v>1</v>
      </c>
      <c r="AM392" s="99">
        <v>55</v>
      </c>
      <c r="AN392" s="103">
        <v>77060</v>
      </c>
      <c r="AO392" s="103">
        <f t="shared" si="93"/>
        <v>33001</v>
      </c>
      <c r="AP392" t="s">
        <v>202</v>
      </c>
      <c r="AQ392">
        <f t="shared" si="100"/>
        <v>3377060</v>
      </c>
      <c r="AU392">
        <v>12.03</v>
      </c>
      <c r="AV392">
        <v>0.57999999999999996</v>
      </c>
      <c r="AW392">
        <v>11.44</v>
      </c>
    </row>
    <row r="393" spans="1:49" hidden="1" outlineLevel="1">
      <c r="A393" t="s">
        <v>75</v>
      </c>
      <c r="B393" s="9" t="s">
        <v>1487</v>
      </c>
      <c r="C393" s="1">
        <f t="shared" si="94"/>
        <v>844</v>
      </c>
      <c r="D393" s="7">
        <f>IF(N393&gt;0, RANK(N393,(N393:P393,Q393:AE393)),0)</f>
        <v>1</v>
      </c>
      <c r="E393" s="7">
        <f>IF(O393&gt;0,RANK(O393,(N393:P393,Q393:AE393)),0)</f>
        <v>2</v>
      </c>
      <c r="F393" s="7">
        <f t="shared" si="95"/>
        <v>4</v>
      </c>
      <c r="G393" s="1">
        <f t="shared" si="91"/>
        <v>204</v>
      </c>
      <c r="H393" s="2">
        <f t="shared" si="92"/>
        <v>0.24170616113744076</v>
      </c>
      <c r="I393" s="8"/>
      <c r="J393" s="2">
        <f t="shared" si="96"/>
        <v>0.58530805687203791</v>
      </c>
      <c r="K393" s="2">
        <f t="shared" si="97"/>
        <v>0.34360189573459715</v>
      </c>
      <c r="L393" s="2">
        <f t="shared" si="98"/>
        <v>1.8957345971563982E-2</v>
      </c>
      <c r="M393" s="2">
        <f t="shared" si="99"/>
        <v>5.2132701421800959E-2</v>
      </c>
      <c r="N393" s="9">
        <v>494</v>
      </c>
      <c r="O393" s="9">
        <v>290</v>
      </c>
      <c r="P393" s="9">
        <v>16</v>
      </c>
      <c r="Q393" s="57">
        <v>34</v>
      </c>
      <c r="U393" s="9">
        <v>0</v>
      </c>
      <c r="V393" s="57"/>
      <c r="W393" s="57"/>
      <c r="X393" s="57"/>
      <c r="Z393" s="57"/>
      <c r="AA393" s="57">
        <v>10</v>
      </c>
      <c r="AB393" s="57"/>
      <c r="AC393" s="57"/>
      <c r="AG393" t="str">
        <f t="shared" si="101"/>
        <v>Troy</v>
      </c>
      <c r="AH393" t="s">
        <v>499</v>
      </c>
      <c r="AI393">
        <v>2</v>
      </c>
      <c r="AK393" s="97">
        <v>33</v>
      </c>
      <c r="AL393" s="99">
        <v>5</v>
      </c>
      <c r="AM393" s="99">
        <v>100</v>
      </c>
      <c r="AN393" s="103">
        <v>77380</v>
      </c>
      <c r="AO393" s="103">
        <f t="shared" si="93"/>
        <v>33005</v>
      </c>
      <c r="AP393" t="s">
        <v>202</v>
      </c>
      <c r="AQ393">
        <f t="shared" si="100"/>
        <v>3377380</v>
      </c>
      <c r="AU393">
        <v>17.579999999999998</v>
      </c>
      <c r="AV393">
        <v>0.16</v>
      </c>
      <c r="AW393">
        <v>17.420000000000002</v>
      </c>
    </row>
    <row r="394" spans="1:49" hidden="1" outlineLevel="1">
      <c r="A394" t="s">
        <v>388</v>
      </c>
      <c r="B394" s="9" t="s">
        <v>1487</v>
      </c>
      <c r="C394" s="1">
        <f t="shared" si="94"/>
        <v>1170</v>
      </c>
      <c r="D394" s="7">
        <f>IF(N394&gt;0, RANK(N394,(N394:P394,Q394:AE394)),0)</f>
        <v>2</v>
      </c>
      <c r="E394" s="7">
        <f>IF(O394&gt;0,RANK(O394,(N394:P394,Q394:AE394)),0)</f>
        <v>1</v>
      </c>
      <c r="F394" s="7">
        <f t="shared" si="95"/>
        <v>4</v>
      </c>
      <c r="G394" s="1">
        <f t="shared" si="91"/>
        <v>384</v>
      </c>
      <c r="H394" s="2">
        <f t="shared" si="92"/>
        <v>0.3282051282051282</v>
      </c>
      <c r="I394" s="8"/>
      <c r="J394" s="2">
        <f t="shared" si="96"/>
        <v>0.29914529914529914</v>
      </c>
      <c r="K394" s="2">
        <f t="shared" si="97"/>
        <v>0.62735042735042734</v>
      </c>
      <c r="L394" s="2">
        <f t="shared" si="98"/>
        <v>2.2222222222222223E-2</v>
      </c>
      <c r="M394" s="2">
        <f t="shared" si="99"/>
        <v>5.1282051282051239E-2</v>
      </c>
      <c r="N394" s="9">
        <v>350</v>
      </c>
      <c r="O394" s="9">
        <v>734</v>
      </c>
      <c r="P394" s="9">
        <v>26</v>
      </c>
      <c r="Q394" s="57">
        <v>39</v>
      </c>
      <c r="U394" s="9">
        <v>3</v>
      </c>
      <c r="V394" s="57"/>
      <c r="W394" s="57"/>
      <c r="X394" s="57"/>
      <c r="Z394" s="57"/>
      <c r="AA394" s="57">
        <v>18</v>
      </c>
      <c r="AB394" s="57"/>
      <c r="AC394" s="57"/>
      <c r="AG394" t="str">
        <f t="shared" si="101"/>
        <v>Tuftonboro</v>
      </c>
      <c r="AH394" t="s">
        <v>1575</v>
      </c>
      <c r="AI394">
        <v>1</v>
      </c>
      <c r="AK394" s="97">
        <v>33</v>
      </c>
      <c r="AL394" s="99">
        <v>3</v>
      </c>
      <c r="AM394" s="99">
        <v>85</v>
      </c>
      <c r="AN394" s="103">
        <v>77620</v>
      </c>
      <c r="AO394" s="103">
        <f t="shared" si="93"/>
        <v>33003</v>
      </c>
      <c r="AP394" t="s">
        <v>202</v>
      </c>
      <c r="AQ394">
        <f t="shared" si="100"/>
        <v>3377620</v>
      </c>
      <c r="AU394">
        <v>50.08</v>
      </c>
      <c r="AV394">
        <v>8.94</v>
      </c>
      <c r="AW394">
        <v>41.13</v>
      </c>
    </row>
    <row r="395" spans="1:49" hidden="1" outlineLevel="1">
      <c r="A395" t="s">
        <v>186</v>
      </c>
      <c r="B395" s="9" t="s">
        <v>1487</v>
      </c>
      <c r="C395" s="1">
        <f t="shared" si="94"/>
        <v>539</v>
      </c>
      <c r="D395" s="7">
        <f>IF(N395&gt;0, RANK(N395,(N395:P395,Q395:AE395)),0)</f>
        <v>1</v>
      </c>
      <c r="E395" s="7">
        <f>IF(O395&gt;0,RANK(O395,(N395:P395,Q395:AE395)),0)</f>
        <v>2</v>
      </c>
      <c r="F395" s="7">
        <f t="shared" si="95"/>
        <v>4</v>
      </c>
      <c r="G395" s="1">
        <f t="shared" si="91"/>
        <v>76</v>
      </c>
      <c r="H395" s="2">
        <f t="shared" si="92"/>
        <v>0.14100185528756956</v>
      </c>
      <c r="I395" s="8"/>
      <c r="J395" s="2">
        <f t="shared" si="96"/>
        <v>0.52133580705009275</v>
      </c>
      <c r="K395" s="2">
        <f t="shared" si="97"/>
        <v>0.38033395176252321</v>
      </c>
      <c r="L395" s="2">
        <f t="shared" si="98"/>
        <v>2.0408163265306121E-2</v>
      </c>
      <c r="M395" s="2">
        <f t="shared" si="99"/>
        <v>7.792207792207792E-2</v>
      </c>
      <c r="N395" s="9">
        <v>281</v>
      </c>
      <c r="O395" s="9">
        <v>205</v>
      </c>
      <c r="P395" s="9">
        <v>11</v>
      </c>
      <c r="Q395" s="57">
        <v>30</v>
      </c>
      <c r="U395" s="9">
        <v>3</v>
      </c>
      <c r="V395" s="57"/>
      <c r="W395" s="57"/>
      <c r="X395" s="57"/>
      <c r="Z395" s="57"/>
      <c r="AA395" s="57">
        <v>9</v>
      </c>
      <c r="AB395" s="57"/>
      <c r="AC395" s="57"/>
      <c r="AG395" t="str">
        <f t="shared" si="101"/>
        <v>Unity</v>
      </c>
      <c r="AH395" t="s">
        <v>1519</v>
      </c>
      <c r="AI395">
        <v>2</v>
      </c>
      <c r="AK395" s="97">
        <v>33</v>
      </c>
      <c r="AL395" s="99">
        <v>19</v>
      </c>
      <c r="AM395" s="99">
        <v>70</v>
      </c>
      <c r="AN395" s="103">
        <v>77940</v>
      </c>
      <c r="AO395" s="103">
        <f t="shared" si="93"/>
        <v>33019</v>
      </c>
      <c r="AP395" t="s">
        <v>202</v>
      </c>
      <c r="AQ395">
        <f t="shared" si="100"/>
        <v>3377940</v>
      </c>
      <c r="AU395">
        <v>37.18</v>
      </c>
      <c r="AV395">
        <v>0.24</v>
      </c>
      <c r="AW395">
        <v>36.94</v>
      </c>
    </row>
    <row r="396" spans="1:49" hidden="1" outlineLevel="1">
      <c r="A396" t="s">
        <v>1220</v>
      </c>
      <c r="B396" s="9" t="s">
        <v>1487</v>
      </c>
      <c r="C396" s="1">
        <f t="shared" si="94"/>
        <v>1688</v>
      </c>
      <c r="D396" s="7">
        <f>IF(N396&gt;0, RANK(N396,(N396:P396,Q396:AE396)),0)</f>
        <v>2</v>
      </c>
      <c r="E396" s="7">
        <f>IF(O396&gt;0,RANK(O396,(N396:P396,Q396:AE396)),0)</f>
        <v>1</v>
      </c>
      <c r="F396" s="7">
        <f t="shared" si="95"/>
        <v>4</v>
      </c>
      <c r="G396" s="1">
        <f t="shared" si="91"/>
        <v>294</v>
      </c>
      <c r="H396" s="2">
        <f t="shared" si="92"/>
        <v>0.17417061611374407</v>
      </c>
      <c r="I396" s="8"/>
      <c r="J396" s="2">
        <f t="shared" si="96"/>
        <v>0.37203791469194314</v>
      </c>
      <c r="K396" s="2">
        <f t="shared" si="97"/>
        <v>0.54620853080568721</v>
      </c>
      <c r="L396" s="2">
        <f t="shared" si="98"/>
        <v>2.665876777251185E-2</v>
      </c>
      <c r="M396" s="2">
        <f t="shared" si="99"/>
        <v>5.5094786729857806E-2</v>
      </c>
      <c r="N396" s="9">
        <v>628</v>
      </c>
      <c r="O396" s="9">
        <v>922</v>
      </c>
      <c r="P396" s="9">
        <v>45</v>
      </c>
      <c r="Q396" s="57">
        <v>67</v>
      </c>
      <c r="U396" s="9">
        <v>3</v>
      </c>
      <c r="V396" s="57"/>
      <c r="W396" s="57"/>
      <c r="X396" s="57"/>
      <c r="Z396" s="57"/>
      <c r="AA396" s="57">
        <v>23</v>
      </c>
      <c r="AB396" s="57"/>
      <c r="AC396" s="57"/>
      <c r="AG396" t="str">
        <f t="shared" si="101"/>
        <v>Wakefield</v>
      </c>
      <c r="AH396" t="s">
        <v>1575</v>
      </c>
      <c r="AI396">
        <v>1</v>
      </c>
      <c r="AK396" s="97">
        <v>33</v>
      </c>
      <c r="AL396" s="99">
        <v>3</v>
      </c>
      <c r="AM396" s="99">
        <v>90</v>
      </c>
      <c r="AN396" s="103">
        <v>78180</v>
      </c>
      <c r="AO396" s="103">
        <f t="shared" si="93"/>
        <v>33003</v>
      </c>
      <c r="AP396" t="s">
        <v>202</v>
      </c>
      <c r="AQ396">
        <f t="shared" si="100"/>
        <v>3378180</v>
      </c>
      <c r="AU396">
        <v>44.65</v>
      </c>
      <c r="AV396">
        <v>5.32</v>
      </c>
      <c r="AW396">
        <v>39.32</v>
      </c>
    </row>
    <row r="397" spans="1:49" hidden="1" outlineLevel="1">
      <c r="A397" t="s">
        <v>1022</v>
      </c>
      <c r="B397" s="9" t="s">
        <v>1487</v>
      </c>
      <c r="C397" s="1">
        <f t="shared" si="94"/>
        <v>1776</v>
      </c>
      <c r="D397" s="7">
        <f>IF(N397&gt;0, RANK(N397,(N397:P397,Q397:AE397)),0)</f>
        <v>1</v>
      </c>
      <c r="E397" s="7">
        <f>IF(O397&gt;0,RANK(O397,(N397:P397,Q397:AE397)),0)</f>
        <v>2</v>
      </c>
      <c r="F397" s="7">
        <f t="shared" si="95"/>
        <v>5</v>
      </c>
      <c r="G397" s="1">
        <f t="shared" si="91"/>
        <v>183</v>
      </c>
      <c r="H397" s="2">
        <f t="shared" si="92"/>
        <v>0.10304054054054054</v>
      </c>
      <c r="I397" s="8"/>
      <c r="J397" s="2">
        <f t="shared" si="96"/>
        <v>0.53265765765765771</v>
      </c>
      <c r="K397" s="2">
        <f t="shared" si="97"/>
        <v>0.42961711711711714</v>
      </c>
      <c r="L397" s="2">
        <f t="shared" si="98"/>
        <v>6.1936936936936937E-3</v>
      </c>
      <c r="M397" s="2">
        <f t="shared" si="99"/>
        <v>3.1531531531531452E-2</v>
      </c>
      <c r="N397" s="9">
        <v>946</v>
      </c>
      <c r="O397" s="9">
        <v>763</v>
      </c>
      <c r="P397" s="9">
        <v>11</v>
      </c>
      <c r="Q397" s="57">
        <v>37</v>
      </c>
      <c r="U397" s="9">
        <v>2</v>
      </c>
      <c r="V397" s="57"/>
      <c r="W397" s="57"/>
      <c r="X397" s="57"/>
      <c r="Z397" s="57"/>
      <c r="AA397" s="57">
        <v>17</v>
      </c>
      <c r="AB397" s="57"/>
      <c r="AC397" s="57"/>
      <c r="AG397" t="str">
        <f t="shared" si="101"/>
        <v>Walpole</v>
      </c>
      <c r="AH397" t="s">
        <v>499</v>
      </c>
      <c r="AI397">
        <v>2</v>
      </c>
      <c r="AK397" s="97">
        <v>33</v>
      </c>
      <c r="AL397" s="99">
        <v>5</v>
      </c>
      <c r="AM397" s="99">
        <v>105</v>
      </c>
      <c r="AN397" s="103">
        <v>78420</v>
      </c>
      <c r="AO397" s="103">
        <f t="shared" si="93"/>
        <v>33005</v>
      </c>
      <c r="AP397" t="s">
        <v>202</v>
      </c>
      <c r="AQ397">
        <f t="shared" si="100"/>
        <v>3378420</v>
      </c>
      <c r="AU397">
        <v>36.64</v>
      </c>
      <c r="AV397">
        <v>1.08</v>
      </c>
      <c r="AW397">
        <v>35.57</v>
      </c>
    </row>
    <row r="398" spans="1:49" hidden="1" outlineLevel="1">
      <c r="A398" t="s">
        <v>844</v>
      </c>
      <c r="B398" s="9" t="s">
        <v>1487</v>
      </c>
      <c r="C398" s="1">
        <f t="shared" si="94"/>
        <v>1261</v>
      </c>
      <c r="D398" s="7">
        <f>IF(N398&gt;0, RANK(N398,(N398:P398,Q398:AE398)),0)</f>
        <v>1</v>
      </c>
      <c r="E398" s="7">
        <f>IF(O398&gt;0,RANK(O398,(N398:P398,Q398:AE398)),0)</f>
        <v>2</v>
      </c>
      <c r="F398" s="7">
        <f t="shared" si="95"/>
        <v>4</v>
      </c>
      <c r="G398" s="1">
        <f t="shared" si="91"/>
        <v>191</v>
      </c>
      <c r="H398" s="2">
        <f t="shared" si="92"/>
        <v>0.1514670896114195</v>
      </c>
      <c r="I398" s="8"/>
      <c r="J398" s="2">
        <f t="shared" si="96"/>
        <v>0.54084060269627277</v>
      </c>
      <c r="K398" s="2">
        <f t="shared" si="97"/>
        <v>0.3893735130848533</v>
      </c>
      <c r="L398" s="2">
        <f t="shared" si="98"/>
        <v>1.9032513877874701E-2</v>
      </c>
      <c r="M398" s="2">
        <f t="shared" si="99"/>
        <v>5.0753370340999235E-2</v>
      </c>
      <c r="N398" s="9">
        <v>682</v>
      </c>
      <c r="O398" s="9">
        <v>491</v>
      </c>
      <c r="P398" s="9">
        <v>24</v>
      </c>
      <c r="Q398" s="57">
        <v>48</v>
      </c>
      <c r="U398" s="9">
        <v>2</v>
      </c>
      <c r="V398" s="57"/>
      <c r="W398" s="57"/>
      <c r="X398" s="57"/>
      <c r="Z398" s="57"/>
      <c r="AA398" s="57">
        <v>14</v>
      </c>
      <c r="AB398" s="57"/>
      <c r="AC398" s="57"/>
      <c r="AG398" t="str">
        <f t="shared" si="101"/>
        <v>Warner</v>
      </c>
      <c r="AH398" t="s">
        <v>1605</v>
      </c>
      <c r="AI398">
        <v>2</v>
      </c>
      <c r="AK398" s="97">
        <v>33</v>
      </c>
      <c r="AL398" s="99">
        <v>13</v>
      </c>
      <c r="AM398" s="99">
        <v>125</v>
      </c>
      <c r="AN398" s="103">
        <v>78580</v>
      </c>
      <c r="AO398" s="103">
        <f t="shared" si="93"/>
        <v>33013</v>
      </c>
      <c r="AP398" t="s">
        <v>202</v>
      </c>
      <c r="AQ398">
        <f t="shared" si="100"/>
        <v>3378580</v>
      </c>
      <c r="AU398">
        <v>55.9</v>
      </c>
      <c r="AV398">
        <v>0.24</v>
      </c>
      <c r="AW398">
        <v>55.65</v>
      </c>
    </row>
    <row r="399" spans="1:49" hidden="1" outlineLevel="1">
      <c r="A399" t="s">
        <v>1881</v>
      </c>
      <c r="B399" s="9" t="s">
        <v>1487</v>
      </c>
      <c r="C399" s="1">
        <f t="shared" si="94"/>
        <v>351</v>
      </c>
      <c r="D399" s="7">
        <f>IF(N399&gt;0, RANK(N399,(N399:P399,Q399:AE399)),0)</f>
        <v>2</v>
      </c>
      <c r="E399" s="7">
        <f>IF(O399&gt;0,RANK(O399,(N399:P399,Q399:AE399)),0)</f>
        <v>1</v>
      </c>
      <c r="F399" s="7">
        <f t="shared" si="95"/>
        <v>4</v>
      </c>
      <c r="G399" s="1">
        <f t="shared" si="91"/>
        <v>53</v>
      </c>
      <c r="H399" s="2">
        <f t="shared" si="92"/>
        <v>0.150997150997151</v>
      </c>
      <c r="I399" s="8"/>
      <c r="J399" s="2">
        <f t="shared" si="96"/>
        <v>0.37321937321937321</v>
      </c>
      <c r="K399" s="2">
        <f t="shared" si="97"/>
        <v>0.5242165242165242</v>
      </c>
      <c r="L399" s="2">
        <f t="shared" si="98"/>
        <v>2.564102564102564E-2</v>
      </c>
      <c r="M399" s="2">
        <f t="shared" si="99"/>
        <v>7.6923076923077011E-2</v>
      </c>
      <c r="N399" s="9">
        <v>131</v>
      </c>
      <c r="O399" s="9">
        <v>184</v>
      </c>
      <c r="P399" s="9">
        <v>9</v>
      </c>
      <c r="Q399" s="57">
        <v>14</v>
      </c>
      <c r="U399" s="9">
        <v>9</v>
      </c>
      <c r="V399" s="57"/>
      <c r="W399" s="57"/>
      <c r="X399" s="57"/>
      <c r="Z399" s="57"/>
      <c r="AA399" s="57">
        <v>4</v>
      </c>
      <c r="AB399" s="57"/>
      <c r="AC399" s="57"/>
      <c r="AG399" t="str">
        <f t="shared" si="101"/>
        <v>Warren</v>
      </c>
      <c r="AH399" t="s">
        <v>1957</v>
      </c>
      <c r="AI399">
        <v>2</v>
      </c>
      <c r="AK399" s="97">
        <v>33</v>
      </c>
      <c r="AL399" s="99">
        <v>9</v>
      </c>
      <c r="AM399" s="99">
        <v>175</v>
      </c>
      <c r="AN399" s="103">
        <v>78740</v>
      </c>
      <c r="AO399" s="103">
        <f t="shared" si="93"/>
        <v>33009</v>
      </c>
      <c r="AP399" t="s">
        <v>202</v>
      </c>
      <c r="AQ399">
        <f t="shared" si="100"/>
        <v>3378740</v>
      </c>
      <c r="AU399">
        <v>49.05</v>
      </c>
      <c r="AV399">
        <v>0.39</v>
      </c>
      <c r="AW399">
        <v>48.66</v>
      </c>
    </row>
    <row r="400" spans="1:49" hidden="1" outlineLevel="1">
      <c r="A400" t="s">
        <v>2040</v>
      </c>
      <c r="B400" s="9" t="s">
        <v>1487</v>
      </c>
      <c r="C400" s="1">
        <f t="shared" si="94"/>
        <v>438</v>
      </c>
      <c r="D400" s="7">
        <f>IF(N400&gt;0, RANK(N400,(N400:P400,Q400:AE400)),0)</f>
        <v>2</v>
      </c>
      <c r="E400" s="7">
        <f>IF(O400&gt;0,RANK(O400,(N400:P400,Q400:AE400)),0)</f>
        <v>1</v>
      </c>
      <c r="F400" s="7">
        <f t="shared" si="95"/>
        <v>5</v>
      </c>
      <c r="G400" s="1">
        <f t="shared" si="91"/>
        <v>34</v>
      </c>
      <c r="H400" s="2">
        <f t="shared" si="92"/>
        <v>7.7625570776255703E-2</v>
      </c>
      <c r="I400" s="8"/>
      <c r="J400" s="2">
        <f t="shared" si="96"/>
        <v>0.43835616438356162</v>
      </c>
      <c r="K400" s="2">
        <f t="shared" si="97"/>
        <v>0.51598173515981738</v>
      </c>
      <c r="L400" s="2">
        <f t="shared" si="98"/>
        <v>1.1415525114155251E-2</v>
      </c>
      <c r="M400" s="2">
        <f t="shared" si="99"/>
        <v>3.4246575342465752E-2</v>
      </c>
      <c r="N400" s="9">
        <v>192</v>
      </c>
      <c r="O400" s="9">
        <v>226</v>
      </c>
      <c r="P400" s="9">
        <v>5</v>
      </c>
      <c r="Q400" s="57">
        <v>9</v>
      </c>
      <c r="U400" s="9">
        <v>0</v>
      </c>
      <c r="V400" s="57"/>
      <c r="W400" s="57"/>
      <c r="X400" s="57"/>
      <c r="Z400" s="57"/>
      <c r="AA400" s="57">
        <v>6</v>
      </c>
      <c r="AB400" s="57"/>
      <c r="AC400" s="57"/>
      <c r="AG400" t="str">
        <f t="shared" si="101"/>
        <v>Washington</v>
      </c>
      <c r="AH400" t="s">
        <v>1519</v>
      </c>
      <c r="AI400">
        <v>2</v>
      </c>
      <c r="AK400" s="97">
        <v>33</v>
      </c>
      <c r="AL400" s="99">
        <v>19</v>
      </c>
      <c r="AM400" s="99">
        <v>75</v>
      </c>
      <c r="AN400" s="103">
        <v>78980</v>
      </c>
      <c r="AO400" s="103">
        <f t="shared" si="93"/>
        <v>33019</v>
      </c>
      <c r="AP400" t="s">
        <v>202</v>
      </c>
      <c r="AQ400">
        <f t="shared" si="100"/>
        <v>3378980</v>
      </c>
      <c r="AU400">
        <v>47.63</v>
      </c>
      <c r="AV400">
        <v>2.2000000000000002</v>
      </c>
      <c r="AW400">
        <v>45.43</v>
      </c>
    </row>
    <row r="401" spans="1:49" hidden="1" outlineLevel="1">
      <c r="A401" t="s">
        <v>1556</v>
      </c>
      <c r="B401" s="9" t="s">
        <v>1487</v>
      </c>
      <c r="C401" s="1">
        <f t="shared" si="94"/>
        <v>145</v>
      </c>
      <c r="D401" s="7">
        <f>IF(N401&gt;0, RANK(N401,(N401:P401,Q401:AE401)),0)</f>
        <v>2</v>
      </c>
      <c r="E401" s="7">
        <f>IF(O401&gt;0,RANK(O401,(N401:P401,Q401:AE401)),0)</f>
        <v>1</v>
      </c>
      <c r="F401" s="7">
        <f t="shared" si="95"/>
        <v>5</v>
      </c>
      <c r="G401" s="1">
        <f t="shared" si="91"/>
        <v>18</v>
      </c>
      <c r="H401" s="2">
        <f t="shared" si="92"/>
        <v>0.12413793103448276</v>
      </c>
      <c r="I401" s="8"/>
      <c r="J401" s="2">
        <f t="shared" si="96"/>
        <v>0.40689655172413791</v>
      </c>
      <c r="K401" s="2">
        <f t="shared" si="97"/>
        <v>0.53103448275862064</v>
      </c>
      <c r="L401" s="2">
        <f t="shared" si="98"/>
        <v>6.8965517241379309E-3</v>
      </c>
      <c r="M401" s="2">
        <f t="shared" si="99"/>
        <v>5.5172413793103572E-2</v>
      </c>
      <c r="N401" s="9">
        <v>59</v>
      </c>
      <c r="O401" s="9">
        <v>77</v>
      </c>
      <c r="P401" s="9">
        <v>1</v>
      </c>
      <c r="Q401" s="57">
        <v>5</v>
      </c>
      <c r="U401" s="9">
        <v>2</v>
      </c>
      <c r="V401" s="57"/>
      <c r="W401" s="57"/>
      <c r="X401" s="57"/>
      <c r="Z401" s="57"/>
      <c r="AA401" s="57">
        <v>1</v>
      </c>
      <c r="AB401" s="57"/>
      <c r="AC401" s="57"/>
      <c r="AG401" t="str">
        <f t="shared" si="101"/>
        <v>Waterville Valley</v>
      </c>
      <c r="AH401" t="s">
        <v>1957</v>
      </c>
      <c r="AI401">
        <v>2</v>
      </c>
      <c r="AK401" s="97">
        <v>33</v>
      </c>
      <c r="AL401" s="99">
        <v>9</v>
      </c>
      <c r="AM401" s="99">
        <v>181</v>
      </c>
      <c r="AN401" s="103">
        <v>79380</v>
      </c>
      <c r="AO401" s="103">
        <f t="shared" si="93"/>
        <v>33009</v>
      </c>
      <c r="AP401" t="s">
        <v>202</v>
      </c>
      <c r="AQ401">
        <f t="shared" si="100"/>
        <v>3379380</v>
      </c>
      <c r="AU401">
        <v>64.92</v>
      </c>
      <c r="AV401">
        <v>0.03</v>
      </c>
      <c r="AW401">
        <v>64.89</v>
      </c>
    </row>
    <row r="402" spans="1:49" hidden="1" outlineLevel="1">
      <c r="A402" t="s">
        <v>1860</v>
      </c>
      <c r="B402" s="9" t="s">
        <v>1487</v>
      </c>
      <c r="C402" s="1">
        <f t="shared" si="94"/>
        <v>2939</v>
      </c>
      <c r="D402" s="7">
        <f>IF(N402&gt;0, RANK(N402,(N402:P402,Q402:AE402)),0)</f>
        <v>2</v>
      </c>
      <c r="E402" s="7">
        <f>IF(O402&gt;0,RANK(O402,(N402:P402,Q402:AE402)),0)</f>
        <v>1</v>
      </c>
      <c r="F402" s="7">
        <f t="shared" si="95"/>
        <v>4</v>
      </c>
      <c r="G402" s="1">
        <f t="shared" si="91"/>
        <v>414</v>
      </c>
      <c r="H402" s="2">
        <f t="shared" si="92"/>
        <v>0.14086423953725757</v>
      </c>
      <c r="I402" s="8"/>
      <c r="J402" s="2">
        <f t="shared" si="96"/>
        <v>0.39026879891119426</v>
      </c>
      <c r="K402" s="2">
        <f t="shared" si="97"/>
        <v>0.53113303844845183</v>
      </c>
      <c r="L402" s="2">
        <f t="shared" si="98"/>
        <v>2.4157876828853352E-2</v>
      </c>
      <c r="M402" s="2">
        <f t="shared" si="99"/>
        <v>5.4440285811500552E-2</v>
      </c>
      <c r="N402" s="9">
        <v>1147</v>
      </c>
      <c r="O402" s="9">
        <v>1561</v>
      </c>
      <c r="P402" s="9">
        <v>71</v>
      </c>
      <c r="Q402" s="57">
        <v>133</v>
      </c>
      <c r="U402" s="9">
        <v>4</v>
      </c>
      <c r="V402" s="57"/>
      <c r="W402" s="57"/>
      <c r="X402" s="57"/>
      <c r="Z402" s="57"/>
      <c r="AA402" s="57">
        <v>23</v>
      </c>
      <c r="AB402" s="57"/>
      <c r="AC402" s="57"/>
      <c r="AG402" t="str">
        <f t="shared" si="101"/>
        <v>Weare</v>
      </c>
      <c r="AH402" t="s">
        <v>269</v>
      </c>
      <c r="AI402">
        <v>2</v>
      </c>
      <c r="AK402" s="97">
        <v>33</v>
      </c>
      <c r="AL402" s="99">
        <v>11</v>
      </c>
      <c r="AM402" s="99">
        <v>145</v>
      </c>
      <c r="AN402" s="103">
        <v>79780</v>
      </c>
      <c r="AO402" s="103">
        <f t="shared" si="93"/>
        <v>33011</v>
      </c>
      <c r="AP402" t="s">
        <v>202</v>
      </c>
      <c r="AQ402">
        <f t="shared" si="100"/>
        <v>3379780</v>
      </c>
      <c r="AU402">
        <v>59.89</v>
      </c>
      <c r="AV402">
        <v>1.04</v>
      </c>
      <c r="AW402">
        <v>58.85</v>
      </c>
    </row>
    <row r="403" spans="1:49" hidden="1" outlineLevel="1">
      <c r="A403" t="s">
        <v>1748</v>
      </c>
      <c r="B403" s="9" t="s">
        <v>1487</v>
      </c>
      <c r="C403" s="1">
        <f t="shared" si="94"/>
        <v>678</v>
      </c>
      <c r="D403" s="7">
        <f>IF(N403&gt;0, RANK(N403,(N403:P403,Q403:AE403)),0)</f>
        <v>1</v>
      </c>
      <c r="E403" s="7">
        <f>IF(O403&gt;0,RANK(O403,(N403:P403,Q403:AE403)),0)</f>
        <v>2</v>
      </c>
      <c r="F403" s="7">
        <f t="shared" si="95"/>
        <v>4</v>
      </c>
      <c r="G403" s="1">
        <f t="shared" si="91"/>
        <v>104</v>
      </c>
      <c r="H403" s="2">
        <f t="shared" si="92"/>
        <v>0.15339233038348082</v>
      </c>
      <c r="I403" s="8"/>
      <c r="J403" s="2">
        <f t="shared" si="96"/>
        <v>0.54867256637168138</v>
      </c>
      <c r="K403" s="2">
        <f t="shared" si="97"/>
        <v>0.39528023598820061</v>
      </c>
      <c r="L403" s="2">
        <f t="shared" si="98"/>
        <v>1.3274336283185841E-2</v>
      </c>
      <c r="M403" s="2">
        <f t="shared" si="99"/>
        <v>4.2772861356932167E-2</v>
      </c>
      <c r="N403" s="9">
        <v>372</v>
      </c>
      <c r="O403" s="9">
        <v>268</v>
      </c>
      <c r="P403" s="9">
        <v>9</v>
      </c>
      <c r="Q403" s="57">
        <v>25</v>
      </c>
      <c r="U403" s="9">
        <v>0</v>
      </c>
      <c r="V403" s="57"/>
      <c r="W403" s="57"/>
      <c r="X403" s="57"/>
      <c r="Z403" s="57"/>
      <c r="AA403" s="57">
        <v>4</v>
      </c>
      <c r="AB403" s="57"/>
      <c r="AC403" s="57"/>
      <c r="AG403" t="str">
        <f t="shared" si="101"/>
        <v>Webster</v>
      </c>
      <c r="AH403" t="s">
        <v>1605</v>
      </c>
      <c r="AI403">
        <v>2</v>
      </c>
      <c r="AK403" s="97">
        <v>33</v>
      </c>
      <c r="AL403" s="99">
        <v>13</v>
      </c>
      <c r="AM403" s="99">
        <v>130</v>
      </c>
      <c r="AN403" s="103">
        <v>80020</v>
      </c>
      <c r="AO403" s="103">
        <f t="shared" si="93"/>
        <v>33013</v>
      </c>
      <c r="AP403" t="s">
        <v>202</v>
      </c>
      <c r="AQ403">
        <f t="shared" si="100"/>
        <v>3380020</v>
      </c>
      <c r="AU403">
        <v>28.56</v>
      </c>
      <c r="AV403">
        <v>0.66</v>
      </c>
      <c r="AW403">
        <v>27.9</v>
      </c>
    </row>
    <row r="404" spans="1:49" hidden="1" outlineLevel="1">
      <c r="A404" t="s">
        <v>879</v>
      </c>
      <c r="B404" s="9" t="s">
        <v>1487</v>
      </c>
      <c r="C404" s="1">
        <f t="shared" si="94"/>
        <v>333</v>
      </c>
      <c r="D404" s="7">
        <f>IF(N404&gt;0, RANK(N404,(N404:P404,Q404:AE404)),0)</f>
        <v>2</v>
      </c>
      <c r="E404" s="7">
        <f>IF(O404&gt;0,RANK(O404,(N404:P404,Q404:AE404)),0)</f>
        <v>1</v>
      </c>
      <c r="F404" s="7">
        <f t="shared" si="95"/>
        <v>4</v>
      </c>
      <c r="G404" s="1">
        <f t="shared" si="91"/>
        <v>54</v>
      </c>
      <c r="H404" s="2">
        <f t="shared" si="92"/>
        <v>0.16216216216216217</v>
      </c>
      <c r="I404" s="8"/>
      <c r="J404" s="2">
        <f t="shared" si="96"/>
        <v>0.35735735735735735</v>
      </c>
      <c r="K404" s="2">
        <f t="shared" si="97"/>
        <v>0.51951951951951947</v>
      </c>
      <c r="L404" s="2">
        <f t="shared" si="98"/>
        <v>2.4024024024024024E-2</v>
      </c>
      <c r="M404" s="2">
        <f t="shared" si="99"/>
        <v>9.90990990990991E-2</v>
      </c>
      <c r="N404" s="9">
        <v>119</v>
      </c>
      <c r="O404" s="9">
        <v>173</v>
      </c>
      <c r="P404" s="9">
        <v>8</v>
      </c>
      <c r="Q404" s="57">
        <v>26</v>
      </c>
      <c r="U404" s="9">
        <v>2</v>
      </c>
      <c r="V404" s="57"/>
      <c r="W404" s="57"/>
      <c r="X404" s="57"/>
      <c r="Z404" s="57"/>
      <c r="AA404" s="57">
        <v>5</v>
      </c>
      <c r="AB404" s="57"/>
      <c r="AC404" s="57"/>
      <c r="AG404" t="str">
        <f t="shared" si="101"/>
        <v>Wentworth</v>
      </c>
      <c r="AH404" t="s">
        <v>1957</v>
      </c>
      <c r="AI404">
        <v>2</v>
      </c>
      <c r="AK404" s="97">
        <v>33</v>
      </c>
      <c r="AL404" s="99">
        <v>9</v>
      </c>
      <c r="AM404" s="99">
        <v>185</v>
      </c>
      <c r="AN404" s="103">
        <v>80500</v>
      </c>
      <c r="AO404" s="103">
        <f t="shared" si="93"/>
        <v>33009</v>
      </c>
      <c r="AP404" t="s">
        <v>202</v>
      </c>
      <c r="AQ404">
        <f t="shared" si="100"/>
        <v>3380500</v>
      </c>
      <c r="AU404">
        <v>41.94</v>
      </c>
      <c r="AV404">
        <v>0.28000000000000003</v>
      </c>
      <c r="AW404">
        <v>41.66</v>
      </c>
    </row>
    <row r="405" spans="1:49" hidden="1" outlineLevel="1">
      <c r="A405" t="s">
        <v>694</v>
      </c>
      <c r="B405" s="9" t="s">
        <v>1487</v>
      </c>
      <c r="C405" s="1">
        <f t="shared" si="94"/>
        <v>23</v>
      </c>
      <c r="D405" s="7">
        <f>IF(N405&gt;0, RANK(N405,(N405:P405,Q405:AE405)),0)</f>
        <v>2</v>
      </c>
      <c r="E405" s="7">
        <f>IF(O405&gt;0,RANK(O405,(N405:P405,Q405:AE405)),0)</f>
        <v>1</v>
      </c>
      <c r="F405" s="7">
        <f t="shared" si="95"/>
        <v>3</v>
      </c>
      <c r="G405" s="1">
        <f t="shared" si="91"/>
        <v>7</v>
      </c>
      <c r="H405" s="2">
        <f t="shared" si="92"/>
        <v>0.30434782608695654</v>
      </c>
      <c r="I405" s="8"/>
      <c r="J405" s="2">
        <f t="shared" si="96"/>
        <v>0.30434782608695654</v>
      </c>
      <c r="K405" s="2">
        <f t="shared" si="97"/>
        <v>0.60869565217391308</v>
      </c>
      <c r="L405" s="2">
        <f t="shared" si="98"/>
        <v>4.3478260869565216E-2</v>
      </c>
      <c r="M405" s="2">
        <f t="shared" si="99"/>
        <v>4.3478260869565161E-2</v>
      </c>
      <c r="N405" s="9">
        <v>7</v>
      </c>
      <c r="O405" s="9">
        <v>14</v>
      </c>
      <c r="P405" s="9">
        <v>1</v>
      </c>
      <c r="Q405" s="57">
        <v>0</v>
      </c>
      <c r="U405" s="9">
        <v>0</v>
      </c>
      <c r="V405" s="57"/>
      <c r="W405" s="57"/>
      <c r="X405" s="57"/>
      <c r="Z405" s="57"/>
      <c r="AA405" s="57">
        <v>1</v>
      </c>
      <c r="AB405" s="57"/>
      <c r="AC405" s="57"/>
      <c r="AG405" t="str">
        <f t="shared" si="101"/>
        <v>Wentworth's</v>
      </c>
      <c r="AH405" t="s">
        <v>1672</v>
      </c>
      <c r="AI405">
        <v>2</v>
      </c>
      <c r="AK405" s="97">
        <v>33</v>
      </c>
      <c r="AL405" s="99">
        <v>7</v>
      </c>
      <c r="AM405" s="99">
        <v>210</v>
      </c>
      <c r="AN405" s="103">
        <v>80740</v>
      </c>
      <c r="AO405" s="103">
        <f t="shared" si="93"/>
        <v>33007</v>
      </c>
      <c r="AP405" t="s">
        <v>1994</v>
      </c>
      <c r="AQ405">
        <f t="shared" si="100"/>
        <v>3380740</v>
      </c>
      <c r="AU405">
        <v>19.47</v>
      </c>
      <c r="AV405">
        <v>0.72</v>
      </c>
      <c r="AW405">
        <v>18.760000000000002</v>
      </c>
    </row>
    <row r="406" spans="1:49" hidden="1" outlineLevel="1">
      <c r="A406" t="s">
        <v>494</v>
      </c>
      <c r="B406" s="9" t="s">
        <v>1487</v>
      </c>
      <c r="C406" s="1">
        <f t="shared" si="94"/>
        <v>793</v>
      </c>
      <c r="D406" s="7">
        <f>IF(N406&gt;0, RANK(N406,(N406:P406,Q406:AE406)),0)</f>
        <v>1</v>
      </c>
      <c r="E406" s="7">
        <f>IF(O406&gt;0,RANK(O406,(N406:P406,Q406:AE406)),0)</f>
        <v>2</v>
      </c>
      <c r="F406" s="7">
        <f t="shared" si="95"/>
        <v>5</v>
      </c>
      <c r="G406" s="1">
        <f t="shared" si="91"/>
        <v>139</v>
      </c>
      <c r="H406" s="2">
        <f t="shared" si="92"/>
        <v>0.17528373266078184</v>
      </c>
      <c r="I406" s="8"/>
      <c r="J406" s="2">
        <f t="shared" si="96"/>
        <v>0.56368221941992436</v>
      </c>
      <c r="K406" s="2">
        <f t="shared" si="97"/>
        <v>0.38839848675914251</v>
      </c>
      <c r="L406" s="2">
        <f t="shared" si="98"/>
        <v>5.0441361916771753E-3</v>
      </c>
      <c r="M406" s="2">
        <f t="shared" si="99"/>
        <v>4.287515762925595E-2</v>
      </c>
      <c r="N406" s="9">
        <v>447</v>
      </c>
      <c r="O406" s="9">
        <v>308</v>
      </c>
      <c r="P406" s="9">
        <v>4</v>
      </c>
      <c r="Q406" s="57">
        <v>25</v>
      </c>
      <c r="U406" s="9">
        <v>1</v>
      </c>
      <c r="V406" s="57"/>
      <c r="W406" s="57"/>
      <c r="X406" s="57"/>
      <c r="Z406" s="57"/>
      <c r="AA406" s="57">
        <v>8</v>
      </c>
      <c r="AB406" s="57"/>
      <c r="AC406" s="57"/>
      <c r="AG406" t="str">
        <f t="shared" si="101"/>
        <v>Westmoreland</v>
      </c>
      <c r="AH406" t="s">
        <v>499</v>
      </c>
      <c r="AI406">
        <v>2</v>
      </c>
      <c r="AK406" s="97">
        <v>33</v>
      </c>
      <c r="AL406" s="99">
        <v>5</v>
      </c>
      <c r="AM406" s="99">
        <v>110</v>
      </c>
      <c r="AN406" s="103">
        <v>82660</v>
      </c>
      <c r="AO406" s="103">
        <f t="shared" si="93"/>
        <v>33005</v>
      </c>
      <c r="AP406" t="s">
        <v>202</v>
      </c>
      <c r="AQ406">
        <f t="shared" si="100"/>
        <v>3382660</v>
      </c>
      <c r="AU406">
        <v>36.880000000000003</v>
      </c>
      <c r="AV406">
        <v>1</v>
      </c>
      <c r="AW406">
        <v>35.880000000000003</v>
      </c>
    </row>
    <row r="407" spans="1:49" hidden="1" outlineLevel="1">
      <c r="A407" t="s">
        <v>351</v>
      </c>
      <c r="B407" s="9" t="s">
        <v>1487</v>
      </c>
      <c r="C407" s="1">
        <f t="shared" si="94"/>
        <v>898</v>
      </c>
      <c r="D407" s="7">
        <f>IF(N407&gt;0, RANK(N407,(N407:P407,Q407:AE407)),0)</f>
        <v>2</v>
      </c>
      <c r="E407" s="7">
        <f>IF(O407&gt;0,RANK(O407,(N407:P407,Q407:AE407)),0)</f>
        <v>1</v>
      </c>
      <c r="F407" s="7">
        <f t="shared" si="95"/>
        <v>3</v>
      </c>
      <c r="G407" s="1">
        <f t="shared" si="91"/>
        <v>136</v>
      </c>
      <c r="H407" s="2">
        <f t="shared" si="92"/>
        <v>0.15144766146993319</v>
      </c>
      <c r="I407" s="8"/>
      <c r="J407" s="2">
        <f t="shared" si="96"/>
        <v>0.37193763919821826</v>
      </c>
      <c r="K407" s="2">
        <f t="shared" si="97"/>
        <v>0.52338530066815148</v>
      </c>
      <c r="L407" s="2">
        <f t="shared" si="98"/>
        <v>4.8997772828507792E-2</v>
      </c>
      <c r="M407" s="2">
        <f t="shared" si="99"/>
        <v>5.5679287305122414E-2</v>
      </c>
      <c r="N407" s="9">
        <v>334</v>
      </c>
      <c r="O407" s="9">
        <v>470</v>
      </c>
      <c r="P407" s="9">
        <v>44</v>
      </c>
      <c r="Q407" s="57">
        <v>37</v>
      </c>
      <c r="U407" s="9">
        <v>4</v>
      </c>
      <c r="V407" s="57"/>
      <c r="W407" s="57"/>
      <c r="X407" s="57"/>
      <c r="Z407" s="57"/>
      <c r="AA407" s="57">
        <v>9</v>
      </c>
      <c r="AB407" s="57"/>
      <c r="AC407" s="57"/>
      <c r="AG407" t="str">
        <f t="shared" si="101"/>
        <v>Whitefield</v>
      </c>
      <c r="AH407" t="s">
        <v>1672</v>
      </c>
      <c r="AI407">
        <v>2</v>
      </c>
      <c r="AK407" s="97">
        <v>33</v>
      </c>
      <c r="AL407" s="99">
        <v>7</v>
      </c>
      <c r="AM407" s="99">
        <v>215</v>
      </c>
      <c r="AN407" s="103">
        <v>84420</v>
      </c>
      <c r="AO407" s="103">
        <f t="shared" si="93"/>
        <v>33007</v>
      </c>
      <c r="AP407" t="s">
        <v>202</v>
      </c>
      <c r="AQ407">
        <f t="shared" si="100"/>
        <v>3384420</v>
      </c>
      <c r="AU407">
        <v>34.68</v>
      </c>
      <c r="AV407">
        <v>0.43</v>
      </c>
      <c r="AW407">
        <v>34.25</v>
      </c>
    </row>
    <row r="408" spans="1:49" hidden="1" outlineLevel="1">
      <c r="A408" t="s">
        <v>487</v>
      </c>
      <c r="B408" s="9" t="s">
        <v>1487</v>
      </c>
      <c r="C408" s="1">
        <f t="shared" si="94"/>
        <v>541</v>
      </c>
      <c r="D408" s="7">
        <f>IF(N408&gt;0, RANK(N408,(N408:P408,Q408:AE408)),0)</f>
        <v>1</v>
      </c>
      <c r="E408" s="7">
        <f>IF(O408&gt;0,RANK(O408,(N408:P408,Q408:AE408)),0)</f>
        <v>2</v>
      </c>
      <c r="F408" s="7">
        <f t="shared" si="95"/>
        <v>5</v>
      </c>
      <c r="G408" s="1">
        <f t="shared" si="91"/>
        <v>38</v>
      </c>
      <c r="H408" s="2">
        <f t="shared" si="92"/>
        <v>7.0240295748613679E-2</v>
      </c>
      <c r="I408" s="8"/>
      <c r="J408" s="2">
        <f t="shared" si="96"/>
        <v>0.51756007393715342</v>
      </c>
      <c r="K408" s="2">
        <f t="shared" si="97"/>
        <v>0.44731977818853974</v>
      </c>
      <c r="L408" s="2">
        <f t="shared" si="98"/>
        <v>5.5452865064695009E-3</v>
      </c>
      <c r="M408" s="2">
        <f t="shared" si="99"/>
        <v>2.9574861367837338E-2</v>
      </c>
      <c r="N408" s="9">
        <v>280</v>
      </c>
      <c r="O408" s="9">
        <v>242</v>
      </c>
      <c r="P408" s="9">
        <v>3</v>
      </c>
      <c r="Q408" s="57">
        <v>10</v>
      </c>
      <c r="U408" s="9">
        <v>0</v>
      </c>
      <c r="V408" s="57"/>
      <c r="W408" s="57"/>
      <c r="X408" s="57"/>
      <c r="Z408" s="57"/>
      <c r="AA408" s="57">
        <v>6</v>
      </c>
      <c r="AB408" s="57"/>
      <c r="AC408" s="57"/>
      <c r="AG408" t="str">
        <f t="shared" si="101"/>
        <v>Wilmot</v>
      </c>
      <c r="AH408" t="s">
        <v>1605</v>
      </c>
      <c r="AI408">
        <v>2</v>
      </c>
      <c r="AK408" s="97">
        <v>33</v>
      </c>
      <c r="AL408" s="99">
        <v>13</v>
      </c>
      <c r="AM408" s="99">
        <v>135</v>
      </c>
      <c r="AN408" s="103">
        <v>84900</v>
      </c>
      <c r="AO408" s="103">
        <f t="shared" si="93"/>
        <v>33013</v>
      </c>
      <c r="AP408" t="s">
        <v>202</v>
      </c>
      <c r="AQ408">
        <f t="shared" si="100"/>
        <v>3384900</v>
      </c>
      <c r="AU408">
        <v>29.75</v>
      </c>
      <c r="AV408">
        <v>0.22</v>
      </c>
      <c r="AW408">
        <v>29.54</v>
      </c>
    </row>
    <row r="409" spans="1:49" hidden="1" outlineLevel="1">
      <c r="A409" t="s">
        <v>1680</v>
      </c>
      <c r="B409" s="9" t="s">
        <v>1487</v>
      </c>
      <c r="C409" s="1">
        <f t="shared" si="94"/>
        <v>1707</v>
      </c>
      <c r="D409" s="7">
        <f>IF(N409&gt;0, RANK(N409,(N409:P409,Q409:AE409)),0)</f>
        <v>2</v>
      </c>
      <c r="E409" s="7">
        <f>IF(O409&gt;0,RANK(O409,(N409:P409,Q409:AE409)),0)</f>
        <v>1</v>
      </c>
      <c r="F409" s="7">
        <f t="shared" si="95"/>
        <v>5</v>
      </c>
      <c r="G409" s="1">
        <f t="shared" ref="G409:G431" si="102">IF(C409&gt;0,MAX(N409:P409)-LARGE(N409:P409,2),0)</f>
        <v>58</v>
      </c>
      <c r="H409" s="2">
        <f t="shared" ref="H409:H431" si="103">IF(C409&gt;0,G409/C409,0)</f>
        <v>3.397773872290568E-2</v>
      </c>
      <c r="I409" s="8"/>
      <c r="J409" s="2">
        <f t="shared" si="96"/>
        <v>0.44405389572349152</v>
      </c>
      <c r="K409" s="2">
        <f t="shared" si="97"/>
        <v>0.47803163444639718</v>
      </c>
      <c r="L409" s="2">
        <f t="shared" si="98"/>
        <v>7.6157000585823078E-3</v>
      </c>
      <c r="M409" s="2">
        <f t="shared" si="99"/>
        <v>7.0298769771528991E-2</v>
      </c>
      <c r="N409" s="9">
        <v>758</v>
      </c>
      <c r="O409" s="9">
        <v>816</v>
      </c>
      <c r="P409" s="9">
        <v>13</v>
      </c>
      <c r="Q409" s="57">
        <v>99</v>
      </c>
      <c r="U409" s="9">
        <v>1</v>
      </c>
      <c r="V409" s="57"/>
      <c r="W409" s="57"/>
      <c r="X409" s="57"/>
      <c r="Z409" s="57"/>
      <c r="AA409" s="57">
        <v>20</v>
      </c>
      <c r="AB409" s="57"/>
      <c r="AC409" s="57"/>
      <c r="AG409" t="str">
        <f t="shared" si="101"/>
        <v>Wilton</v>
      </c>
      <c r="AH409" t="s">
        <v>269</v>
      </c>
      <c r="AI409">
        <v>2</v>
      </c>
      <c r="AK409" s="97">
        <v>33</v>
      </c>
      <c r="AL409" s="99">
        <v>11</v>
      </c>
      <c r="AM409" s="99">
        <v>150</v>
      </c>
      <c r="AN409" s="103">
        <v>85220</v>
      </c>
      <c r="AO409" s="103">
        <f t="shared" si="93"/>
        <v>33011</v>
      </c>
      <c r="AP409" t="s">
        <v>202</v>
      </c>
      <c r="AQ409">
        <f t="shared" si="100"/>
        <v>3385220</v>
      </c>
      <c r="AU409">
        <v>25.85</v>
      </c>
      <c r="AV409">
        <v>0.09</v>
      </c>
      <c r="AW409">
        <v>25.76</v>
      </c>
    </row>
    <row r="410" spans="1:49" hidden="1" outlineLevel="1">
      <c r="A410" t="s">
        <v>1571</v>
      </c>
      <c r="B410" s="9" t="s">
        <v>1487</v>
      </c>
      <c r="C410" s="1">
        <f t="shared" si="94"/>
        <v>1405</v>
      </c>
      <c r="D410" s="7">
        <f>IF(N410&gt;0, RANK(N410,(N410:P410,Q410:AE410)),0)</f>
        <v>1</v>
      </c>
      <c r="E410" s="7">
        <f>IF(O410&gt;0,RANK(O410,(N410:P410,Q410:AE410)),0)</f>
        <v>2</v>
      </c>
      <c r="F410" s="7">
        <f t="shared" si="95"/>
        <v>5</v>
      </c>
      <c r="G410" s="1">
        <f t="shared" si="102"/>
        <v>195</v>
      </c>
      <c r="H410" s="2">
        <f t="shared" si="103"/>
        <v>0.13879003558718861</v>
      </c>
      <c r="I410" s="8"/>
      <c r="J410" s="2">
        <f t="shared" si="96"/>
        <v>0.53380782918149461</v>
      </c>
      <c r="K410" s="2">
        <f t="shared" si="97"/>
        <v>0.39501779359430605</v>
      </c>
      <c r="L410" s="2">
        <f t="shared" si="98"/>
        <v>9.2526690391459068E-3</v>
      </c>
      <c r="M410" s="2">
        <f t="shared" si="99"/>
        <v>6.192170818505343E-2</v>
      </c>
      <c r="N410" s="9">
        <v>750</v>
      </c>
      <c r="O410" s="9">
        <v>555</v>
      </c>
      <c r="P410" s="9">
        <v>13</v>
      </c>
      <c r="Q410" s="57">
        <v>53</v>
      </c>
      <c r="U410" s="9">
        <v>4</v>
      </c>
      <c r="V410" s="57"/>
      <c r="W410" s="57"/>
      <c r="X410" s="57"/>
      <c r="Z410" s="57"/>
      <c r="AA410" s="57">
        <v>30</v>
      </c>
      <c r="AB410" s="57"/>
      <c r="AC410" s="57"/>
      <c r="AG410" t="str">
        <f t="shared" si="101"/>
        <v>Winchester</v>
      </c>
      <c r="AH410" t="s">
        <v>499</v>
      </c>
      <c r="AI410">
        <v>2</v>
      </c>
      <c r="AK410" s="97">
        <v>33</v>
      </c>
      <c r="AL410" s="99">
        <v>5</v>
      </c>
      <c r="AM410" s="99">
        <v>115</v>
      </c>
      <c r="AN410" s="103">
        <v>85540</v>
      </c>
      <c r="AO410" s="103">
        <f t="shared" si="93"/>
        <v>33005</v>
      </c>
      <c r="AP410" t="s">
        <v>202</v>
      </c>
      <c r="AQ410">
        <f t="shared" si="100"/>
        <v>3385540</v>
      </c>
      <c r="AU410">
        <v>55.53</v>
      </c>
      <c r="AV410">
        <v>0.59</v>
      </c>
      <c r="AW410">
        <v>54.94</v>
      </c>
    </row>
    <row r="411" spans="1:49" hidden="1" outlineLevel="1">
      <c r="A411" t="s">
        <v>1373</v>
      </c>
      <c r="B411" s="9" t="s">
        <v>1487</v>
      </c>
      <c r="C411" s="1">
        <f t="shared" si="94"/>
        <v>4576</v>
      </c>
      <c r="D411" s="7">
        <f>IF(N411&gt;0, RANK(N411,(N411:P411,Q411:AE411)),0)</f>
        <v>2</v>
      </c>
      <c r="E411" s="7">
        <f>IF(O411&gt;0,RANK(O411,(N411:P411,Q411:AE411)),0)</f>
        <v>1</v>
      </c>
      <c r="F411" s="7">
        <f t="shared" si="95"/>
        <v>4</v>
      </c>
      <c r="G411" s="1">
        <f t="shared" si="102"/>
        <v>1233</v>
      </c>
      <c r="H411" s="2">
        <f t="shared" si="103"/>
        <v>0.26944930069930068</v>
      </c>
      <c r="I411" s="8"/>
      <c r="J411" s="2">
        <f t="shared" si="96"/>
        <v>0.3299825174825175</v>
      </c>
      <c r="K411" s="2">
        <f t="shared" si="97"/>
        <v>0.59943181818181823</v>
      </c>
      <c r="L411" s="2">
        <f t="shared" si="98"/>
        <v>1.486013986013986E-2</v>
      </c>
      <c r="M411" s="2">
        <f t="shared" si="99"/>
        <v>5.572552447552441E-2</v>
      </c>
      <c r="N411" s="9">
        <v>1510</v>
      </c>
      <c r="O411" s="9">
        <v>2743</v>
      </c>
      <c r="P411" s="9">
        <v>68</v>
      </c>
      <c r="Q411" s="57">
        <v>212</v>
      </c>
      <c r="U411" s="9">
        <v>12</v>
      </c>
      <c r="V411" s="57"/>
      <c r="W411" s="57"/>
      <c r="X411" s="57"/>
      <c r="Z411" s="57"/>
      <c r="AA411" s="57">
        <v>31</v>
      </c>
      <c r="AB411" s="57"/>
      <c r="AC411" s="57"/>
      <c r="AG411" t="str">
        <f t="shared" si="101"/>
        <v>Windham</v>
      </c>
      <c r="AH411" t="s">
        <v>1083</v>
      </c>
      <c r="AI411">
        <v>2</v>
      </c>
      <c r="AK411" s="97">
        <v>33</v>
      </c>
      <c r="AL411" s="99">
        <v>15</v>
      </c>
      <c r="AM411" s="99">
        <v>185</v>
      </c>
      <c r="AN411" s="103">
        <v>85780</v>
      </c>
      <c r="AO411" s="103">
        <f t="shared" si="93"/>
        <v>33015</v>
      </c>
      <c r="AP411" t="s">
        <v>202</v>
      </c>
      <c r="AQ411">
        <f t="shared" si="100"/>
        <v>3385780</v>
      </c>
      <c r="AU411">
        <v>27.86</v>
      </c>
      <c r="AV411">
        <v>1.06</v>
      </c>
      <c r="AW411">
        <v>26.8</v>
      </c>
    </row>
    <row r="412" spans="1:49" hidden="1" outlineLevel="1">
      <c r="A412" t="s">
        <v>747</v>
      </c>
      <c r="B412" s="9" t="s">
        <v>1487</v>
      </c>
      <c r="C412" s="1">
        <f t="shared" si="94"/>
        <v>83</v>
      </c>
      <c r="D412" s="7">
        <f>IF(N412&gt;0, RANK(N412,(N412:P412,Q412:AE412)),0)</f>
        <v>1</v>
      </c>
      <c r="E412" s="7">
        <f>IF(O412&gt;0,RANK(O412,(N412:P412,Q412:AE412)),0)</f>
        <v>2</v>
      </c>
      <c r="F412" s="7">
        <f t="shared" si="95"/>
        <v>0</v>
      </c>
      <c r="G412" s="1">
        <f t="shared" si="102"/>
        <v>1</v>
      </c>
      <c r="H412" s="2">
        <f t="shared" si="103"/>
        <v>1.2048192771084338E-2</v>
      </c>
      <c r="I412" s="8"/>
      <c r="J412" s="2">
        <f t="shared" si="96"/>
        <v>0.49397590361445781</v>
      </c>
      <c r="K412" s="2">
        <f t="shared" si="97"/>
        <v>0.48192771084337349</v>
      </c>
      <c r="L412" s="2">
        <f t="shared" si="98"/>
        <v>0</v>
      </c>
      <c r="M412" s="2">
        <f t="shared" si="99"/>
        <v>2.4096385542168752E-2</v>
      </c>
      <c r="N412" s="9">
        <v>41</v>
      </c>
      <c r="O412" s="9">
        <v>40</v>
      </c>
      <c r="P412" s="9">
        <v>0</v>
      </c>
      <c r="Q412" s="57">
        <v>2</v>
      </c>
      <c r="U412" s="9">
        <v>0</v>
      </c>
      <c r="V412" s="57"/>
      <c r="W412" s="57"/>
      <c r="X412" s="57"/>
      <c r="Z412" s="57"/>
      <c r="AA412" s="57">
        <v>0</v>
      </c>
      <c r="AB412" s="57"/>
      <c r="AC412" s="57"/>
      <c r="AG412" t="str">
        <f t="shared" si="101"/>
        <v>Windsor</v>
      </c>
      <c r="AH412" t="s">
        <v>269</v>
      </c>
      <c r="AI412">
        <v>2</v>
      </c>
      <c r="AK412" s="97">
        <v>33</v>
      </c>
      <c r="AL412" s="99">
        <v>11</v>
      </c>
      <c r="AM412" s="99">
        <v>155</v>
      </c>
      <c r="AN412" s="103">
        <v>85940</v>
      </c>
      <c r="AO412" s="103">
        <f t="shared" ref="AO412:AO434" si="104">AK412*1000+AL412</f>
        <v>33011</v>
      </c>
      <c r="AP412" t="s">
        <v>202</v>
      </c>
      <c r="AQ412">
        <f t="shared" si="100"/>
        <v>3385940</v>
      </c>
      <c r="AU412">
        <v>8.6199999999999992</v>
      </c>
      <c r="AV412">
        <v>0.27</v>
      </c>
      <c r="AW412">
        <v>8.34</v>
      </c>
    </row>
    <row r="413" spans="1:49" hidden="1" outlineLevel="1">
      <c r="A413" t="s">
        <v>2283</v>
      </c>
      <c r="B413" s="9" t="s">
        <v>1487</v>
      </c>
      <c r="C413" s="1">
        <f t="shared" si="94"/>
        <v>3096</v>
      </c>
      <c r="D413" s="7">
        <f>IF(N413&gt;0, RANK(N413,(N413:P413,Q413:AE413)),0)</f>
        <v>2</v>
      </c>
      <c r="E413" s="7">
        <f>IF(O413&gt;0,RANK(O413,(N413:P413,Q413:AE413)),0)</f>
        <v>1</v>
      </c>
      <c r="F413" s="7">
        <f t="shared" si="95"/>
        <v>3</v>
      </c>
      <c r="G413" s="1">
        <f t="shared" si="102"/>
        <v>786</v>
      </c>
      <c r="H413" s="2">
        <f t="shared" si="103"/>
        <v>0.25387596899224807</v>
      </c>
      <c r="I413" s="8"/>
      <c r="J413" s="2">
        <f t="shared" si="96"/>
        <v>0.34108527131782945</v>
      </c>
      <c r="K413" s="2">
        <f t="shared" si="97"/>
        <v>0.59496124031007747</v>
      </c>
      <c r="L413" s="2">
        <f t="shared" si="98"/>
        <v>2.8100775193798451E-2</v>
      </c>
      <c r="M413" s="2">
        <f t="shared" si="99"/>
        <v>3.5852713178294686E-2</v>
      </c>
      <c r="N413" s="9">
        <v>1056</v>
      </c>
      <c r="O413" s="9">
        <v>1842</v>
      </c>
      <c r="P413" s="9">
        <v>87</v>
      </c>
      <c r="Q413" s="57">
        <v>85</v>
      </c>
      <c r="U413" s="9">
        <v>12</v>
      </c>
      <c r="V413" s="57"/>
      <c r="W413" s="57"/>
      <c r="X413" s="57"/>
      <c r="Z413" s="57"/>
      <c r="AA413" s="57">
        <v>14</v>
      </c>
      <c r="AB413" s="57"/>
      <c r="AC413" s="57"/>
      <c r="AG413" t="str">
        <f t="shared" si="101"/>
        <v>Wolfeboro</v>
      </c>
      <c r="AH413" t="s">
        <v>1575</v>
      </c>
      <c r="AI413">
        <v>1</v>
      </c>
      <c r="AK413" s="97">
        <v>33</v>
      </c>
      <c r="AL413" s="99">
        <v>3</v>
      </c>
      <c r="AM413" s="99">
        <v>95</v>
      </c>
      <c r="AN413" s="103">
        <v>86420</v>
      </c>
      <c r="AO413" s="103">
        <f t="shared" si="104"/>
        <v>33003</v>
      </c>
      <c r="AP413" t="s">
        <v>202</v>
      </c>
      <c r="AQ413">
        <f t="shared" si="100"/>
        <v>3386420</v>
      </c>
      <c r="AU413">
        <v>58.49</v>
      </c>
      <c r="AV413">
        <v>10.18</v>
      </c>
      <c r="AW413">
        <v>48.31</v>
      </c>
    </row>
    <row r="414" spans="1:49" hidden="1" outlineLevel="1">
      <c r="A414" t="s">
        <v>365</v>
      </c>
      <c r="B414" s="9" t="s">
        <v>1487</v>
      </c>
      <c r="C414" s="1">
        <f t="shared" si="94"/>
        <v>565</v>
      </c>
      <c r="D414" s="7">
        <f>IF(N414&gt;0, RANK(N414,(N414:P414,Q414:AE414)),0)</f>
        <v>2</v>
      </c>
      <c r="E414" s="7">
        <f>IF(O414&gt;0,RANK(O414,(N414:P414,Q414:AE414)),0)</f>
        <v>1</v>
      </c>
      <c r="F414" s="7">
        <f t="shared" si="95"/>
        <v>4</v>
      </c>
      <c r="G414" s="1">
        <f t="shared" si="102"/>
        <v>100</v>
      </c>
      <c r="H414" s="2">
        <f t="shared" si="103"/>
        <v>0.17699115044247787</v>
      </c>
      <c r="I414" s="8"/>
      <c r="J414" s="2">
        <f t="shared" si="96"/>
        <v>0.37876106194690268</v>
      </c>
      <c r="K414" s="2">
        <f t="shared" si="97"/>
        <v>0.55575221238938055</v>
      </c>
      <c r="L414" s="2">
        <f t="shared" si="98"/>
        <v>1.7699115044247787E-2</v>
      </c>
      <c r="M414" s="2">
        <f t="shared" si="99"/>
        <v>4.778761061946904E-2</v>
      </c>
      <c r="N414" s="9">
        <v>214</v>
      </c>
      <c r="O414" s="9">
        <v>314</v>
      </c>
      <c r="P414" s="9">
        <v>10</v>
      </c>
      <c r="Q414" s="57">
        <v>22</v>
      </c>
      <c r="U414" s="9">
        <v>2</v>
      </c>
      <c r="V414" s="57"/>
      <c r="W414" s="57"/>
      <c r="X414" s="57"/>
      <c r="Z414" s="57"/>
      <c r="AA414" s="57">
        <v>3</v>
      </c>
      <c r="AB414" s="57"/>
      <c r="AC414" s="57"/>
      <c r="AG414" t="str">
        <f t="shared" si="101"/>
        <v>Woodstock</v>
      </c>
      <c r="AH414" t="s">
        <v>1957</v>
      </c>
      <c r="AI414">
        <v>2</v>
      </c>
      <c r="AK414" s="97">
        <v>33</v>
      </c>
      <c r="AL414" s="99">
        <v>9</v>
      </c>
      <c r="AM414" s="99">
        <v>190</v>
      </c>
      <c r="AN414" s="103">
        <v>87060</v>
      </c>
      <c r="AO414" s="103">
        <f t="shared" si="104"/>
        <v>33009</v>
      </c>
      <c r="AP414" t="s">
        <v>202</v>
      </c>
      <c r="AQ414">
        <f t="shared" si="100"/>
        <v>3387060</v>
      </c>
      <c r="AU414">
        <v>59.22</v>
      </c>
      <c r="AV414">
        <v>0.5</v>
      </c>
      <c r="AW414">
        <v>58.72</v>
      </c>
    </row>
    <row r="415" spans="1:49" collapsed="1">
      <c r="A415" s="9" t="s">
        <v>1219</v>
      </c>
      <c r="B415" s="9" t="s">
        <v>1894</v>
      </c>
      <c r="C415" s="1">
        <f t="shared" si="94"/>
        <v>518170</v>
      </c>
      <c r="D415" s="7">
        <f>IF(N415&gt;0, RANK(N415,(N415:P415,Q415:AE415)),0)</f>
        <v>2</v>
      </c>
      <c r="E415" s="7">
        <f>IF(O415&gt;0,RANK(O415,(N415:P415,Q415:AE415)),0)</f>
        <v>1</v>
      </c>
      <c r="F415" s="7">
        <f t="shared" si="95"/>
        <v>4</v>
      </c>
      <c r="G415" s="1">
        <f t="shared" si="102"/>
        <v>14609</v>
      </c>
      <c r="H415" s="2">
        <f t="shared" si="103"/>
        <v>2.8193450026053227E-2</v>
      </c>
      <c r="I415" s="8"/>
      <c r="J415" s="2">
        <f t="shared" si="96"/>
        <v>0.45348437771387767</v>
      </c>
      <c r="K415" s="2">
        <f t="shared" si="97"/>
        <v>0.4816778277399309</v>
      </c>
      <c r="L415" s="2">
        <f t="shared" si="98"/>
        <v>1.8024972499372793E-2</v>
      </c>
      <c r="M415" s="2">
        <f t="shared" si="99"/>
        <v>4.6812822046818581E-2</v>
      </c>
      <c r="N415" s="57">
        <f>SUM(N174:N414)</f>
        <v>234982</v>
      </c>
      <c r="O415" s="57">
        <f>SUM(O174:O414)</f>
        <v>249591</v>
      </c>
      <c r="P415" s="57">
        <f>SUM(P174:P414)</f>
        <v>9340</v>
      </c>
      <c r="Q415" s="57">
        <f>SUM(Q174:Q414)</f>
        <v>18214</v>
      </c>
      <c r="R415" s="57"/>
      <c r="S415" s="57"/>
      <c r="T415" s="57"/>
      <c r="U415" s="57">
        <f>SUM(U174:U414)</f>
        <v>1291</v>
      </c>
      <c r="V415" s="57"/>
      <c r="W415" s="57"/>
      <c r="X415" s="57"/>
      <c r="Y415" s="57"/>
      <c r="Z415" s="57"/>
      <c r="AA415" s="57">
        <f>SUM(AA174:AA414)</f>
        <v>4752</v>
      </c>
      <c r="AB415" s="57"/>
      <c r="AC415" s="57"/>
      <c r="AG415" t="str">
        <f t="shared" si="101"/>
        <v>New Hapmshire</v>
      </c>
      <c r="AK415" s="97">
        <v>33</v>
      </c>
      <c r="AO415" s="97">
        <v>33</v>
      </c>
      <c r="AP415" t="s">
        <v>2353</v>
      </c>
      <c r="AQ415" s="97">
        <v>33</v>
      </c>
      <c r="AU415">
        <v>9349.94</v>
      </c>
      <c r="AV415">
        <v>381.84</v>
      </c>
      <c r="AW415">
        <v>8968.1</v>
      </c>
    </row>
    <row r="416" spans="1:49" ht="13" customHeight="1">
      <c r="B416" s="9"/>
      <c r="C416" s="1"/>
      <c r="D416" s="7"/>
      <c r="E416" s="7"/>
      <c r="F416" s="7"/>
      <c r="G416" s="1"/>
      <c r="J416" s="2"/>
      <c r="K416" s="2"/>
      <c r="L416" s="2"/>
      <c r="M416" s="2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</row>
    <row r="417" spans="1:49" ht="13" hidden="1" customHeight="1" outlineLevel="1">
      <c r="A417" t="s">
        <v>1623</v>
      </c>
      <c r="B417" s="9" t="s">
        <v>357</v>
      </c>
      <c r="C417" s="1">
        <f t="shared" ref="C417:C480" si="105">SUM(N417:AE417)</f>
        <v>594</v>
      </c>
      <c r="D417" s="7">
        <f>IF(N417&gt;0, RANK(N417,(N417:P417,Q417:AE417)),0)</f>
        <v>2</v>
      </c>
      <c r="E417" s="7">
        <f>IF(O417&gt;0,RANK(O417,(N417:P417,Q417:AE417)),0)</f>
        <v>1</v>
      </c>
      <c r="F417" s="7">
        <f t="shared" ref="F417:F480" si="106">IF(P417&gt;0,RANK(P417,(N417:AE417)),0)</f>
        <v>0</v>
      </c>
      <c r="G417" s="1">
        <f t="shared" si="102"/>
        <v>59</v>
      </c>
      <c r="H417" s="2">
        <f t="shared" si="103"/>
        <v>9.9326599326599332E-2</v>
      </c>
      <c r="I417" s="8"/>
      <c r="J417" s="2">
        <f t="shared" ref="J417:J480" si="107">IF(C417=0,"-",N417/C417)</f>
        <v>0.44444444444444442</v>
      </c>
      <c r="K417" s="2">
        <f t="shared" ref="K417:K480" si="108">IF(C417=0,"-",O417/C417)</f>
        <v>0.54377104377104379</v>
      </c>
      <c r="L417" s="2">
        <f t="shared" ref="L417:L480" si="109">IF(C417=0,"-",P417/C417)</f>
        <v>0</v>
      </c>
      <c r="M417" s="2">
        <f t="shared" ref="M417:M480" si="110">IF(C417=0,"-",(1-J417-K417-L417))</f>
        <v>1.1784511784511786E-2</v>
      </c>
      <c r="N417" s="126">
        <v>264</v>
      </c>
      <c r="O417" s="126">
        <v>323</v>
      </c>
      <c r="P417" s="126"/>
      <c r="Q417" s="89"/>
      <c r="R417" s="126"/>
      <c r="S417" s="126"/>
      <c r="T417" s="89"/>
      <c r="U417" s="126"/>
      <c r="V417" s="126"/>
      <c r="W417" s="126"/>
      <c r="X417" s="126"/>
      <c r="Y417" s="89">
        <v>0</v>
      </c>
      <c r="Z417" s="126"/>
      <c r="AA417" s="126">
        <v>6</v>
      </c>
      <c r="AB417" s="89">
        <v>1</v>
      </c>
      <c r="AC417" s="89"/>
      <c r="AG417" t="str">
        <f t="shared" ref="AG417:AG477" si="111">A417</f>
        <v>Addison</v>
      </c>
      <c r="AH417" t="s">
        <v>1623</v>
      </c>
      <c r="AI417">
        <v>1</v>
      </c>
      <c r="AK417" s="97">
        <v>50</v>
      </c>
      <c r="AL417" s="99">
        <v>1</v>
      </c>
      <c r="AM417" s="99">
        <v>5</v>
      </c>
      <c r="AN417" s="103">
        <v>325</v>
      </c>
      <c r="AO417" s="103">
        <f t="shared" si="104"/>
        <v>50001</v>
      </c>
      <c r="AP417" s="9" t="s">
        <v>202</v>
      </c>
      <c r="AQ417">
        <f t="shared" ref="AQ417:AQ480" si="112">AK417*100000+AN417</f>
        <v>5000325</v>
      </c>
      <c r="AU417">
        <v>48.97</v>
      </c>
      <c r="AV417">
        <v>7.25</v>
      </c>
      <c r="AW417">
        <v>41.73</v>
      </c>
    </row>
    <row r="418" spans="1:49" ht="13" hidden="1" customHeight="1" outlineLevel="1">
      <c r="A418" t="s">
        <v>1686</v>
      </c>
      <c r="B418" s="9" t="s">
        <v>357</v>
      </c>
      <c r="C418" s="1">
        <f t="shared" si="105"/>
        <v>433</v>
      </c>
      <c r="D418" s="7">
        <f>IF(N418&gt;0, RANK(N418,(N418:P418,Q418:AE418)),0)</f>
        <v>1</v>
      </c>
      <c r="E418" s="7">
        <f>IF(O418&gt;0,RANK(O418,(N418:P418,Q418:AE418)),0)</f>
        <v>2</v>
      </c>
      <c r="F418" s="7">
        <f t="shared" si="106"/>
        <v>0</v>
      </c>
      <c r="G418" s="1">
        <f t="shared" si="102"/>
        <v>85</v>
      </c>
      <c r="H418" s="2">
        <f t="shared" si="103"/>
        <v>0.19630484988452657</v>
      </c>
      <c r="I418" s="8"/>
      <c r="J418" s="2">
        <f t="shared" si="107"/>
        <v>0.57967667436489612</v>
      </c>
      <c r="K418" s="2">
        <f t="shared" si="108"/>
        <v>0.38337182448036949</v>
      </c>
      <c r="L418" s="2">
        <f t="shared" si="109"/>
        <v>0</v>
      </c>
      <c r="M418" s="2">
        <f t="shared" si="110"/>
        <v>3.695150115473439E-2</v>
      </c>
      <c r="N418" s="126">
        <v>251</v>
      </c>
      <c r="O418" s="126">
        <v>166</v>
      </c>
      <c r="P418" s="126"/>
      <c r="Q418" s="89"/>
      <c r="R418" s="126"/>
      <c r="S418" s="126"/>
      <c r="T418" s="89"/>
      <c r="U418" s="126"/>
      <c r="V418" s="126"/>
      <c r="W418" s="126"/>
      <c r="X418" s="126"/>
      <c r="Y418" s="89">
        <v>0</v>
      </c>
      <c r="Z418" s="126"/>
      <c r="AA418" s="126">
        <v>15</v>
      </c>
      <c r="AB418" s="89">
        <v>1</v>
      </c>
      <c r="AC418" s="89"/>
      <c r="AG418" t="str">
        <f t="shared" si="111"/>
        <v>Albany</v>
      </c>
      <c r="AH418" t="s">
        <v>1707</v>
      </c>
      <c r="AI418">
        <v>1</v>
      </c>
      <c r="AK418" s="97">
        <v>50</v>
      </c>
      <c r="AL418" s="99">
        <v>19</v>
      </c>
      <c r="AM418" s="99">
        <v>5</v>
      </c>
      <c r="AN418" s="103">
        <v>475</v>
      </c>
      <c r="AO418" s="103">
        <f t="shared" si="104"/>
        <v>50019</v>
      </c>
      <c r="AP418" s="9" t="s">
        <v>202</v>
      </c>
      <c r="AQ418">
        <f t="shared" si="112"/>
        <v>5000475</v>
      </c>
      <c r="AU418">
        <v>38.68</v>
      </c>
      <c r="AV418">
        <v>0.2</v>
      </c>
      <c r="AW418">
        <v>38.479999999999997</v>
      </c>
    </row>
    <row r="419" spans="1:49" ht="13" hidden="1" customHeight="1" outlineLevel="1">
      <c r="A419" t="s">
        <v>1183</v>
      </c>
      <c r="B419" s="9" t="s">
        <v>357</v>
      </c>
      <c r="C419" s="1">
        <f t="shared" si="105"/>
        <v>738</v>
      </c>
      <c r="D419" s="7">
        <f>IF(N419&gt;0, RANK(N419,(N419:P419,Q419:AE419)),0)</f>
        <v>1</v>
      </c>
      <c r="E419" s="7">
        <f>IF(O419&gt;0,RANK(O419,(N419:P419,Q419:AE419)),0)</f>
        <v>2</v>
      </c>
      <c r="F419" s="7">
        <f t="shared" si="106"/>
        <v>0</v>
      </c>
      <c r="G419" s="1">
        <f t="shared" si="102"/>
        <v>75</v>
      </c>
      <c r="H419" s="2">
        <f t="shared" si="103"/>
        <v>0.1016260162601626</v>
      </c>
      <c r="I419" s="8"/>
      <c r="J419" s="2">
        <f t="shared" si="107"/>
        <v>0.53387533875338755</v>
      </c>
      <c r="K419" s="2">
        <f t="shared" si="108"/>
        <v>0.43224932249322495</v>
      </c>
      <c r="L419" s="2">
        <f t="shared" si="109"/>
        <v>0</v>
      </c>
      <c r="M419" s="2">
        <f t="shared" si="110"/>
        <v>3.3875338753387496E-2</v>
      </c>
      <c r="N419" s="126">
        <v>394</v>
      </c>
      <c r="O419" s="126">
        <v>319</v>
      </c>
      <c r="P419" s="126"/>
      <c r="Q419" s="89"/>
      <c r="R419" s="126"/>
      <c r="S419" s="126"/>
      <c r="T419" s="89"/>
      <c r="U419" s="126"/>
      <c r="V419" s="126"/>
      <c r="W419" s="126"/>
      <c r="X419" s="126"/>
      <c r="Y419" s="89">
        <v>1</v>
      </c>
      <c r="Z419" s="126"/>
      <c r="AA419" s="126">
        <v>18</v>
      </c>
      <c r="AB419" s="89">
        <v>6</v>
      </c>
      <c r="AC419" s="89"/>
      <c r="AG419" t="str">
        <f t="shared" si="111"/>
        <v>Alburg</v>
      </c>
      <c r="AH419" t="s">
        <v>642</v>
      </c>
      <c r="AI419">
        <v>1</v>
      </c>
      <c r="AK419" s="97">
        <v>50</v>
      </c>
      <c r="AL419" s="99">
        <v>13</v>
      </c>
      <c r="AM419" s="99">
        <v>5</v>
      </c>
      <c r="AN419" s="103">
        <v>700</v>
      </c>
      <c r="AO419" s="103">
        <f t="shared" si="104"/>
        <v>50013</v>
      </c>
      <c r="AP419" s="9" t="s">
        <v>202</v>
      </c>
      <c r="AQ419">
        <f t="shared" si="112"/>
        <v>5000700</v>
      </c>
      <c r="AU419">
        <v>48.8</v>
      </c>
      <c r="AV419">
        <v>19.5</v>
      </c>
      <c r="AW419">
        <v>29.3</v>
      </c>
    </row>
    <row r="420" spans="1:49" ht="13" hidden="1" customHeight="1" outlineLevel="1">
      <c r="A420" t="s">
        <v>99</v>
      </c>
      <c r="B420" s="9" t="s">
        <v>357</v>
      </c>
      <c r="C420" s="1">
        <f t="shared" si="105"/>
        <v>251</v>
      </c>
      <c r="D420" s="7">
        <f>IF(N420&gt;0, RANK(N420,(N420:P420,Q420:AE420)),0)</f>
        <v>2</v>
      </c>
      <c r="E420" s="7">
        <f>IF(O420&gt;0,RANK(O420,(N420:P420,Q420:AE420)),0)</f>
        <v>1</v>
      </c>
      <c r="F420" s="7">
        <f t="shared" si="106"/>
        <v>0</v>
      </c>
      <c r="G420" s="1">
        <f t="shared" si="102"/>
        <v>22</v>
      </c>
      <c r="H420" s="2">
        <f t="shared" si="103"/>
        <v>8.7649402390438252E-2</v>
      </c>
      <c r="I420" s="8"/>
      <c r="J420" s="2">
        <f t="shared" si="107"/>
        <v>0.44223107569721115</v>
      </c>
      <c r="K420" s="2">
        <f t="shared" si="108"/>
        <v>0.52988047808764938</v>
      </c>
      <c r="L420" s="2">
        <f t="shared" si="109"/>
        <v>0</v>
      </c>
      <c r="M420" s="2">
        <f t="shared" si="110"/>
        <v>2.7888446215139417E-2</v>
      </c>
      <c r="N420" s="126">
        <v>111</v>
      </c>
      <c r="O420" s="126">
        <v>133</v>
      </c>
      <c r="P420" s="126"/>
      <c r="Q420" s="89"/>
      <c r="R420" s="126"/>
      <c r="S420" s="126"/>
      <c r="T420" s="89"/>
      <c r="U420" s="126"/>
      <c r="V420" s="126"/>
      <c r="W420" s="126"/>
      <c r="X420" s="126"/>
      <c r="Y420" s="89">
        <v>0</v>
      </c>
      <c r="Z420" s="126"/>
      <c r="AA420" s="126">
        <v>4</v>
      </c>
      <c r="AB420" s="89">
        <v>3</v>
      </c>
      <c r="AC420" s="89"/>
      <c r="AG420" t="str">
        <f t="shared" si="111"/>
        <v>Andover</v>
      </c>
      <c r="AH420" t="s">
        <v>747</v>
      </c>
      <c r="AI420">
        <v>1</v>
      </c>
      <c r="AK420" s="97">
        <v>50</v>
      </c>
      <c r="AL420" s="99">
        <v>27</v>
      </c>
      <c r="AM420" s="99">
        <v>5</v>
      </c>
      <c r="AN420" s="103">
        <v>1300</v>
      </c>
      <c r="AO420" s="103">
        <f t="shared" si="104"/>
        <v>50027</v>
      </c>
      <c r="AP420" s="9" t="s">
        <v>202</v>
      </c>
      <c r="AQ420">
        <f t="shared" si="112"/>
        <v>5001300</v>
      </c>
      <c r="AU420">
        <v>28.78</v>
      </c>
      <c r="AV420">
        <v>0.01</v>
      </c>
      <c r="AW420">
        <v>28.77</v>
      </c>
    </row>
    <row r="421" spans="1:49" ht="13" hidden="1" customHeight="1" outlineLevel="1">
      <c r="A421" t="s">
        <v>490</v>
      </c>
      <c r="B421" s="9" t="s">
        <v>357</v>
      </c>
      <c r="C421" s="1">
        <f t="shared" si="105"/>
        <v>1304</v>
      </c>
      <c r="D421" s="7">
        <f>IF(N421&gt;0, RANK(N421,(N421:P421,Q421:AE421)),0)</f>
        <v>2</v>
      </c>
      <c r="E421" s="7">
        <f>IF(O421&gt;0,RANK(O421,(N421:P421,Q421:AE421)),0)</f>
        <v>1</v>
      </c>
      <c r="F421" s="7">
        <f t="shared" si="106"/>
        <v>0</v>
      </c>
      <c r="G421" s="1">
        <f t="shared" si="102"/>
        <v>31</v>
      </c>
      <c r="H421" s="2">
        <f t="shared" si="103"/>
        <v>2.3773006134969327E-2</v>
      </c>
      <c r="I421" s="8"/>
      <c r="J421" s="2">
        <f t="shared" si="107"/>
        <v>0.47239263803680981</v>
      </c>
      <c r="K421" s="2">
        <f t="shared" si="108"/>
        <v>0.49616564417177916</v>
      </c>
      <c r="L421" s="2">
        <f t="shared" si="109"/>
        <v>0</v>
      </c>
      <c r="M421" s="2">
        <f t="shared" si="110"/>
        <v>3.1441717791411083E-2</v>
      </c>
      <c r="N421" s="126">
        <v>616</v>
      </c>
      <c r="O421" s="126">
        <v>647</v>
      </c>
      <c r="P421" s="126"/>
      <c r="Q421" s="89"/>
      <c r="R421" s="126"/>
      <c r="S421" s="126"/>
      <c r="T421" s="89"/>
      <c r="U421" s="126"/>
      <c r="V421" s="126"/>
      <c r="W421" s="126"/>
      <c r="X421" s="126"/>
      <c r="Y421" s="89">
        <v>1</v>
      </c>
      <c r="Z421" s="126"/>
      <c r="AA421" s="126">
        <v>27</v>
      </c>
      <c r="AB421" s="89">
        <v>13</v>
      </c>
      <c r="AC421" s="89"/>
      <c r="AG421" t="str">
        <f t="shared" si="111"/>
        <v>Arlington</v>
      </c>
      <c r="AH421" t="s">
        <v>2303</v>
      </c>
      <c r="AI421">
        <v>1</v>
      </c>
      <c r="AK421" s="97">
        <v>50</v>
      </c>
      <c r="AL421" s="99">
        <v>3</v>
      </c>
      <c r="AM421" s="99">
        <v>5</v>
      </c>
      <c r="AN421" s="103">
        <v>1450</v>
      </c>
      <c r="AO421" s="103">
        <f t="shared" si="104"/>
        <v>50003</v>
      </c>
      <c r="AP421" s="9" t="s">
        <v>202</v>
      </c>
      <c r="AQ421">
        <f t="shared" si="112"/>
        <v>5001450</v>
      </c>
      <c r="AU421">
        <v>42.44</v>
      </c>
      <c r="AV421">
        <v>0.02</v>
      </c>
      <c r="AW421">
        <v>42.42</v>
      </c>
    </row>
    <row r="422" spans="1:49" ht="13" hidden="1" customHeight="1" outlineLevel="1">
      <c r="A422" t="s">
        <v>677</v>
      </c>
      <c r="B422" s="9" t="s">
        <v>357</v>
      </c>
      <c r="C422" s="1">
        <f t="shared" si="105"/>
        <v>140</v>
      </c>
      <c r="D422" s="7">
        <f>IF(N422&gt;0, RANK(N422,(N422:P422,Q422:AE422)),0)</f>
        <v>2</v>
      </c>
      <c r="E422" s="7">
        <f>IF(O422&gt;0,RANK(O422,(N422:P422,Q422:AE422)),0)</f>
        <v>1</v>
      </c>
      <c r="F422" s="7">
        <f t="shared" si="106"/>
        <v>0</v>
      </c>
      <c r="G422" s="1">
        <f t="shared" si="102"/>
        <v>32</v>
      </c>
      <c r="H422" s="2">
        <f t="shared" si="103"/>
        <v>0.22857142857142856</v>
      </c>
      <c r="I422" s="8"/>
      <c r="J422" s="2">
        <f t="shared" si="107"/>
        <v>0.32142857142857145</v>
      </c>
      <c r="K422" s="2">
        <f t="shared" si="108"/>
        <v>0.55000000000000004</v>
      </c>
      <c r="L422" s="2">
        <f t="shared" si="109"/>
        <v>0</v>
      </c>
      <c r="M422" s="2">
        <f t="shared" si="110"/>
        <v>0.12857142857142856</v>
      </c>
      <c r="N422" s="126">
        <v>45</v>
      </c>
      <c r="O422" s="126">
        <v>77</v>
      </c>
      <c r="P422" s="126"/>
      <c r="Q422" s="89"/>
      <c r="R422" s="126"/>
      <c r="S422" s="126"/>
      <c r="T422" s="89"/>
      <c r="U422" s="126"/>
      <c r="V422" s="126"/>
      <c r="W422" s="126"/>
      <c r="X422" s="126"/>
      <c r="Y422" s="89">
        <v>0</v>
      </c>
      <c r="Z422" s="126"/>
      <c r="AA422" s="126">
        <v>10</v>
      </c>
      <c r="AB422" s="89">
        <v>8</v>
      </c>
      <c r="AC422" s="89"/>
      <c r="AG422" t="str">
        <f t="shared" si="111"/>
        <v>Athens</v>
      </c>
      <c r="AH422" t="s">
        <v>1373</v>
      </c>
      <c r="AI422">
        <v>1</v>
      </c>
      <c r="AK422" s="97">
        <v>50</v>
      </c>
      <c r="AL422" s="99">
        <v>25</v>
      </c>
      <c r="AM422" s="99">
        <v>5</v>
      </c>
      <c r="AN422" s="103">
        <v>1900</v>
      </c>
      <c r="AO422" s="103">
        <f t="shared" si="104"/>
        <v>50025</v>
      </c>
      <c r="AP422" s="9" t="s">
        <v>202</v>
      </c>
      <c r="AQ422">
        <f t="shared" si="112"/>
        <v>5001900</v>
      </c>
      <c r="AU422">
        <v>13.08</v>
      </c>
      <c r="AV422">
        <v>0.04</v>
      </c>
      <c r="AW422">
        <v>13.04</v>
      </c>
    </row>
    <row r="423" spans="1:49" ht="13" hidden="1" customHeight="1" outlineLevel="1">
      <c r="A423" t="s">
        <v>980</v>
      </c>
      <c r="B423" s="9" t="s">
        <v>357</v>
      </c>
      <c r="C423" s="1">
        <f t="shared" si="105"/>
        <v>524</v>
      </c>
      <c r="D423" s="7">
        <f>IF(N423&gt;0, RANK(N423,(N423:P423,Q423:AE423)),0)</f>
        <v>1</v>
      </c>
      <c r="E423" s="7">
        <f>IF(O423&gt;0,RANK(O423,(N423:P423,Q423:AE423)),0)</f>
        <v>2</v>
      </c>
      <c r="F423" s="7">
        <f t="shared" si="106"/>
        <v>0</v>
      </c>
      <c r="G423" s="1">
        <f t="shared" si="102"/>
        <v>59</v>
      </c>
      <c r="H423" s="2">
        <f t="shared" si="103"/>
        <v>0.11259541984732824</v>
      </c>
      <c r="I423" s="8"/>
      <c r="J423" s="2">
        <f t="shared" si="107"/>
        <v>0.5419847328244275</v>
      </c>
      <c r="K423" s="2">
        <f t="shared" si="108"/>
        <v>0.42938931297709926</v>
      </c>
      <c r="L423" s="2">
        <f t="shared" si="109"/>
        <v>0</v>
      </c>
      <c r="M423" s="2">
        <f t="shared" si="110"/>
        <v>2.8625954198473247E-2</v>
      </c>
      <c r="N423" s="126">
        <v>284</v>
      </c>
      <c r="O423" s="126">
        <v>225</v>
      </c>
      <c r="P423" s="126"/>
      <c r="Q423" s="89"/>
      <c r="R423" s="126"/>
      <c r="S423" s="126"/>
      <c r="T423" s="89"/>
      <c r="U423" s="126"/>
      <c r="V423" s="126"/>
      <c r="W423" s="126"/>
      <c r="X423" s="126"/>
      <c r="Y423" s="89">
        <v>0</v>
      </c>
      <c r="Z423" s="126"/>
      <c r="AA423" s="126">
        <v>12</v>
      </c>
      <c r="AB423" s="89">
        <v>3</v>
      </c>
      <c r="AC423" s="89"/>
      <c r="AG423" t="str">
        <f t="shared" si="111"/>
        <v>Bakersfield</v>
      </c>
      <c r="AH423" t="s">
        <v>1785</v>
      </c>
      <c r="AI423">
        <v>1</v>
      </c>
      <c r="AK423" s="97">
        <v>50</v>
      </c>
      <c r="AL423" s="99">
        <v>11</v>
      </c>
      <c r="AM423" s="99">
        <v>10</v>
      </c>
      <c r="AN423" s="103">
        <v>2500</v>
      </c>
      <c r="AO423" s="103">
        <f t="shared" si="104"/>
        <v>50011</v>
      </c>
      <c r="AP423" s="9" t="s">
        <v>202</v>
      </c>
      <c r="AQ423">
        <f t="shared" si="112"/>
        <v>5002500</v>
      </c>
      <c r="AU423">
        <v>44.62</v>
      </c>
      <c r="AV423">
        <v>0.03</v>
      </c>
      <c r="AW423">
        <v>44.59</v>
      </c>
    </row>
    <row r="424" spans="1:49" ht="13" hidden="1" customHeight="1" outlineLevel="1">
      <c r="A424" t="s">
        <v>647</v>
      </c>
      <c r="B424" s="9" t="s">
        <v>357</v>
      </c>
      <c r="C424" s="1">
        <f t="shared" si="105"/>
        <v>100</v>
      </c>
      <c r="D424" s="7">
        <f>IF(N424&gt;0, RANK(N424,(N424:P424,Q424:AE424)),0)</f>
        <v>1</v>
      </c>
      <c r="E424" s="7">
        <f>IF(O424&gt;0,RANK(O424,(N424:P424,Q424:AE424)),0)</f>
        <v>2</v>
      </c>
      <c r="F424" s="7">
        <f t="shared" si="106"/>
        <v>0</v>
      </c>
      <c r="G424" s="1">
        <f t="shared" si="102"/>
        <v>5</v>
      </c>
      <c r="H424" s="2">
        <f t="shared" si="103"/>
        <v>0.05</v>
      </c>
      <c r="I424" s="8"/>
      <c r="J424" s="2">
        <f t="shared" si="107"/>
        <v>0.51</v>
      </c>
      <c r="K424" s="2">
        <f t="shared" si="108"/>
        <v>0.46</v>
      </c>
      <c r="L424" s="2">
        <f t="shared" si="109"/>
        <v>0</v>
      </c>
      <c r="M424" s="2">
        <f t="shared" si="110"/>
        <v>2.9999999999999971E-2</v>
      </c>
      <c r="N424" s="126">
        <v>51</v>
      </c>
      <c r="O424" s="126">
        <v>46</v>
      </c>
      <c r="P424" s="126"/>
      <c r="Q424" s="89"/>
      <c r="R424" s="126"/>
      <c r="S424" s="126"/>
      <c r="T424" s="89"/>
      <c r="U424" s="126"/>
      <c r="V424" s="126"/>
      <c r="W424" s="126"/>
      <c r="X424" s="126"/>
      <c r="Y424" s="89">
        <v>0</v>
      </c>
      <c r="Z424" s="126"/>
      <c r="AA424" s="126">
        <v>0</v>
      </c>
      <c r="AB424" s="89">
        <v>3</v>
      </c>
      <c r="AC424" s="89"/>
      <c r="AG424" t="str">
        <f t="shared" si="111"/>
        <v>Baltimore</v>
      </c>
      <c r="AH424" t="s">
        <v>747</v>
      </c>
      <c r="AI424">
        <v>1</v>
      </c>
      <c r="AK424" s="97">
        <v>50</v>
      </c>
      <c r="AL424" s="99">
        <v>27</v>
      </c>
      <c r="AM424" s="99">
        <v>11</v>
      </c>
      <c r="AN424" s="103">
        <v>2575</v>
      </c>
      <c r="AO424" s="103">
        <f t="shared" si="104"/>
        <v>50027</v>
      </c>
      <c r="AP424" s="9" t="s">
        <v>202</v>
      </c>
      <c r="AQ424">
        <f t="shared" si="112"/>
        <v>5002575</v>
      </c>
      <c r="AU424">
        <v>4.67</v>
      </c>
      <c r="AV424">
        <v>0</v>
      </c>
      <c r="AW424">
        <v>4.67</v>
      </c>
    </row>
    <row r="425" spans="1:49" ht="13" hidden="1" customHeight="1" outlineLevel="1">
      <c r="A425" t="s">
        <v>2232</v>
      </c>
      <c r="B425" s="9" t="s">
        <v>357</v>
      </c>
      <c r="C425" s="1">
        <f t="shared" si="105"/>
        <v>544</v>
      </c>
      <c r="D425" s="7">
        <f>IF(N425&gt;0, RANK(N425,(N425:P425,Q425:AE425)),0)</f>
        <v>2</v>
      </c>
      <c r="E425" s="7">
        <f>IF(O425&gt;0,RANK(O425,(N425:P425,Q425:AE425)),0)</f>
        <v>1</v>
      </c>
      <c r="F425" s="7">
        <f t="shared" si="106"/>
        <v>0</v>
      </c>
      <c r="G425" s="1">
        <f t="shared" si="102"/>
        <v>5</v>
      </c>
      <c r="H425" s="2">
        <f t="shared" si="103"/>
        <v>9.1911764705882356E-3</v>
      </c>
      <c r="I425" s="8"/>
      <c r="J425" s="2">
        <f t="shared" si="107"/>
        <v>0.4889705882352941</v>
      </c>
      <c r="K425" s="2">
        <f t="shared" si="108"/>
        <v>0.49816176470588236</v>
      </c>
      <c r="L425" s="2">
        <f t="shared" si="109"/>
        <v>0</v>
      </c>
      <c r="M425" s="2">
        <f t="shared" si="110"/>
        <v>1.2867647058823484E-2</v>
      </c>
      <c r="N425" s="126">
        <v>266</v>
      </c>
      <c r="O425" s="126">
        <v>271</v>
      </c>
      <c r="P425" s="126"/>
      <c r="Q425" s="89"/>
      <c r="R425" s="126"/>
      <c r="S425" s="126"/>
      <c r="T425" s="89"/>
      <c r="U425" s="126"/>
      <c r="V425" s="126"/>
      <c r="W425" s="126"/>
      <c r="X425" s="126"/>
      <c r="Y425" s="89">
        <v>1</v>
      </c>
      <c r="Z425" s="126"/>
      <c r="AA425" s="126">
        <v>5</v>
      </c>
      <c r="AB425" s="89">
        <v>1</v>
      </c>
      <c r="AC425" s="89"/>
      <c r="AG425" t="str">
        <f t="shared" si="111"/>
        <v>Barnard</v>
      </c>
      <c r="AH425" t="s">
        <v>747</v>
      </c>
      <c r="AI425">
        <v>1</v>
      </c>
      <c r="AK425" s="97">
        <v>50</v>
      </c>
      <c r="AL425" s="99">
        <v>27</v>
      </c>
      <c r="AM425" s="99">
        <v>15</v>
      </c>
      <c r="AN425" s="103">
        <v>2725</v>
      </c>
      <c r="AO425" s="103">
        <f t="shared" si="104"/>
        <v>50027</v>
      </c>
      <c r="AP425" s="9" t="s">
        <v>202</v>
      </c>
      <c r="AQ425">
        <f t="shared" si="112"/>
        <v>5002725</v>
      </c>
      <c r="AU425">
        <v>48.89</v>
      </c>
      <c r="AV425">
        <v>0.19</v>
      </c>
      <c r="AW425">
        <v>48.7</v>
      </c>
    </row>
    <row r="426" spans="1:49" ht="13" hidden="1" customHeight="1" outlineLevel="1">
      <c r="A426" t="s">
        <v>2052</v>
      </c>
      <c r="B426" s="9" t="s">
        <v>357</v>
      </c>
      <c r="C426" s="1">
        <f t="shared" si="105"/>
        <v>792</v>
      </c>
      <c r="D426" s="7">
        <f>IF(N426&gt;0, RANK(N426,(N426:P426,Q426:AE426)),0)</f>
        <v>2</v>
      </c>
      <c r="E426" s="7">
        <f>IF(O426&gt;0,RANK(O426,(N426:P426,Q426:AE426)),0)</f>
        <v>1</v>
      </c>
      <c r="F426" s="7">
        <f t="shared" si="106"/>
        <v>0</v>
      </c>
      <c r="G426" s="1">
        <f t="shared" si="102"/>
        <v>13</v>
      </c>
      <c r="H426" s="2">
        <f t="shared" si="103"/>
        <v>1.6414141414141416E-2</v>
      </c>
      <c r="I426" s="8"/>
      <c r="J426" s="2">
        <f t="shared" si="107"/>
        <v>0.47601010101010099</v>
      </c>
      <c r="K426" s="2">
        <f t="shared" si="108"/>
        <v>0.49242424242424243</v>
      </c>
      <c r="L426" s="2">
        <f t="shared" si="109"/>
        <v>0</v>
      </c>
      <c r="M426" s="2">
        <f t="shared" si="110"/>
        <v>3.1565656565656575E-2</v>
      </c>
      <c r="N426" s="126">
        <v>377</v>
      </c>
      <c r="O426" s="126">
        <v>390</v>
      </c>
      <c r="P426" s="126"/>
      <c r="Q426" s="89"/>
      <c r="R426" s="126"/>
      <c r="S426" s="126"/>
      <c r="T426" s="89"/>
      <c r="U426" s="126"/>
      <c r="V426" s="126"/>
      <c r="W426" s="126"/>
      <c r="X426" s="126"/>
      <c r="Y426" s="89">
        <v>0</v>
      </c>
      <c r="Z426" s="126"/>
      <c r="AA426" s="126">
        <v>18</v>
      </c>
      <c r="AB426" s="89">
        <v>7</v>
      </c>
      <c r="AC426" s="89"/>
      <c r="AG426" t="str">
        <f t="shared" si="111"/>
        <v>Barnet</v>
      </c>
      <c r="AH426" t="s">
        <v>1855</v>
      </c>
      <c r="AI426">
        <v>1</v>
      </c>
      <c r="AK426" s="97">
        <v>50</v>
      </c>
      <c r="AL426" s="99">
        <v>5</v>
      </c>
      <c r="AM426" s="99">
        <v>5</v>
      </c>
      <c r="AN426" s="103">
        <v>2875</v>
      </c>
      <c r="AO426" s="103">
        <f t="shared" si="104"/>
        <v>50005</v>
      </c>
      <c r="AP426" s="9" t="s">
        <v>202</v>
      </c>
      <c r="AQ426">
        <f t="shared" si="112"/>
        <v>5002875</v>
      </c>
      <c r="AU426">
        <v>43.57</v>
      </c>
      <c r="AV426">
        <v>1.18</v>
      </c>
      <c r="AW426">
        <v>42.39</v>
      </c>
    </row>
    <row r="427" spans="1:49" ht="13" hidden="1" customHeight="1" outlineLevel="1">
      <c r="A427" t="s">
        <v>1403</v>
      </c>
      <c r="B427" s="9" t="s">
        <v>357</v>
      </c>
      <c r="C427" s="1">
        <f t="shared" si="105"/>
        <v>4371</v>
      </c>
      <c r="D427" s="7">
        <f>IF(N427&gt;0, RANK(N427,(N427:P427,Q427:AE427)),0)</f>
        <v>1</v>
      </c>
      <c r="E427" s="7">
        <f>IF(O427&gt;0,RANK(O427,(N427:P427,Q427:AE427)),0)</f>
        <v>2</v>
      </c>
      <c r="F427" s="7">
        <f t="shared" si="106"/>
        <v>0</v>
      </c>
      <c r="G427" s="1">
        <f t="shared" si="102"/>
        <v>92</v>
      </c>
      <c r="H427" s="2">
        <f t="shared" si="103"/>
        <v>2.1047815145275681E-2</v>
      </c>
      <c r="I427" s="8"/>
      <c r="J427" s="2">
        <f t="shared" si="107"/>
        <v>0.50080073209791809</v>
      </c>
      <c r="K427" s="2">
        <f t="shared" si="108"/>
        <v>0.47975291695264244</v>
      </c>
      <c r="L427" s="2">
        <f t="shared" si="109"/>
        <v>0</v>
      </c>
      <c r="M427" s="2">
        <f t="shared" si="110"/>
        <v>1.9446350949439473E-2</v>
      </c>
      <c r="N427" s="126">
        <v>2189</v>
      </c>
      <c r="O427" s="126">
        <v>2097</v>
      </c>
      <c r="P427" s="126"/>
      <c r="Q427" s="89"/>
      <c r="R427" s="126"/>
      <c r="S427" s="126"/>
      <c r="T427" s="89"/>
      <c r="U427" s="126"/>
      <c r="V427" s="126"/>
      <c r="W427" s="126"/>
      <c r="X427" s="126"/>
      <c r="Y427" s="89">
        <v>2</v>
      </c>
      <c r="Z427" s="126"/>
      <c r="AA427" s="126">
        <v>39</v>
      </c>
      <c r="AB427" s="89">
        <v>44</v>
      </c>
      <c r="AC427" s="89"/>
      <c r="AG427" t="str">
        <f t="shared" si="111"/>
        <v>Barre</v>
      </c>
      <c r="AH427" t="s">
        <v>2040</v>
      </c>
      <c r="AI427">
        <v>1</v>
      </c>
      <c r="AK427" s="97">
        <v>50</v>
      </c>
      <c r="AL427" s="99">
        <v>23</v>
      </c>
      <c r="AM427" s="99">
        <v>5</v>
      </c>
      <c r="AN427" s="103">
        <v>3175</v>
      </c>
      <c r="AO427" s="103">
        <f t="shared" si="104"/>
        <v>50023</v>
      </c>
      <c r="AP427" s="9" t="s">
        <v>1721</v>
      </c>
      <c r="AQ427">
        <f t="shared" si="112"/>
        <v>5003175</v>
      </c>
      <c r="AU427">
        <v>4.0199999999999996</v>
      </c>
      <c r="AV427">
        <v>0</v>
      </c>
      <c r="AW427">
        <v>4.0199999999999996</v>
      </c>
    </row>
    <row r="428" spans="1:49" ht="13" hidden="1" customHeight="1" outlineLevel="1">
      <c r="A428" t="s">
        <v>1403</v>
      </c>
      <c r="B428" s="9" t="s">
        <v>357</v>
      </c>
      <c r="C428" s="1">
        <f t="shared" si="105"/>
        <v>3818</v>
      </c>
      <c r="D428" s="7">
        <f>IF(N428&gt;0, RANK(N428,(N428:P428,Q428:AE428)),0)</f>
        <v>2</v>
      </c>
      <c r="E428" s="7">
        <f>IF(O428&gt;0,RANK(O428,(N428:P428,Q428:AE428)),0)</f>
        <v>1</v>
      </c>
      <c r="F428" s="7">
        <f t="shared" si="106"/>
        <v>0</v>
      </c>
      <c r="G428" s="1">
        <f t="shared" si="102"/>
        <v>306</v>
      </c>
      <c r="H428" s="2">
        <f t="shared" si="103"/>
        <v>8.0146673651126238E-2</v>
      </c>
      <c r="I428" s="8"/>
      <c r="J428" s="2">
        <f t="shared" si="107"/>
        <v>0.45180722891566266</v>
      </c>
      <c r="K428" s="2">
        <f t="shared" si="108"/>
        <v>0.53195390256678887</v>
      </c>
      <c r="L428" s="2">
        <f t="shared" si="109"/>
        <v>0</v>
      </c>
      <c r="M428" s="2">
        <f t="shared" si="110"/>
        <v>1.623886851754841E-2</v>
      </c>
      <c r="N428" s="126">
        <v>1725</v>
      </c>
      <c r="O428" s="126">
        <v>2031</v>
      </c>
      <c r="P428" s="126"/>
      <c r="Q428" s="89"/>
      <c r="R428" s="126"/>
      <c r="S428" s="126"/>
      <c r="T428" s="89"/>
      <c r="U428" s="126"/>
      <c r="V428" s="126"/>
      <c r="W428" s="126"/>
      <c r="X428" s="126"/>
      <c r="Y428" s="89">
        <v>2</v>
      </c>
      <c r="Z428" s="126"/>
      <c r="AA428" s="126">
        <v>33</v>
      </c>
      <c r="AB428" s="89">
        <v>27</v>
      </c>
      <c r="AC428" s="89"/>
      <c r="AG428" t="str">
        <f t="shared" si="111"/>
        <v>Barre</v>
      </c>
      <c r="AH428" t="s">
        <v>2040</v>
      </c>
      <c r="AI428">
        <v>1</v>
      </c>
      <c r="AK428" s="97">
        <v>50</v>
      </c>
      <c r="AL428" s="99">
        <v>23</v>
      </c>
      <c r="AM428" s="99">
        <v>10</v>
      </c>
      <c r="AN428" s="103">
        <v>3250</v>
      </c>
      <c r="AO428" s="103">
        <f t="shared" si="104"/>
        <v>50023</v>
      </c>
      <c r="AP428" s="9" t="s">
        <v>202</v>
      </c>
      <c r="AQ428">
        <f t="shared" si="112"/>
        <v>5003250</v>
      </c>
      <c r="AU428">
        <v>30.69</v>
      </c>
      <c r="AV428">
        <v>0.05</v>
      </c>
      <c r="AW428">
        <v>30.64</v>
      </c>
    </row>
    <row r="429" spans="1:49" ht="13" hidden="1" customHeight="1" outlineLevel="1">
      <c r="A429" t="s">
        <v>1189</v>
      </c>
      <c r="B429" s="9" t="s">
        <v>357</v>
      </c>
      <c r="C429" s="1">
        <f t="shared" si="105"/>
        <v>1310</v>
      </c>
      <c r="D429" s="7">
        <f>IF(N429&gt;0, RANK(N429,(N429:P429,Q429:AE429)),0)</f>
        <v>1</v>
      </c>
      <c r="E429" s="7">
        <f>IF(O429&gt;0,RANK(O429,(N429:P429,Q429:AE429)),0)</f>
        <v>2</v>
      </c>
      <c r="F429" s="7">
        <f t="shared" si="106"/>
        <v>0</v>
      </c>
      <c r="G429" s="1">
        <f t="shared" si="102"/>
        <v>114</v>
      </c>
      <c r="H429" s="2">
        <f t="shared" si="103"/>
        <v>8.7022900763358779E-2</v>
      </c>
      <c r="I429" s="8"/>
      <c r="J429" s="2">
        <f t="shared" si="107"/>
        <v>0.53282442748091607</v>
      </c>
      <c r="K429" s="2">
        <f t="shared" si="108"/>
        <v>0.44580152671755724</v>
      </c>
      <c r="L429" s="2">
        <f t="shared" si="109"/>
        <v>0</v>
      </c>
      <c r="M429" s="2">
        <f t="shared" si="110"/>
        <v>2.1374045801526687E-2</v>
      </c>
      <c r="N429" s="126">
        <v>698</v>
      </c>
      <c r="O429" s="126">
        <v>584</v>
      </c>
      <c r="P429" s="126"/>
      <c r="Q429" s="89"/>
      <c r="R429" s="126"/>
      <c r="S429" s="126"/>
      <c r="T429" s="89"/>
      <c r="U429" s="126"/>
      <c r="V429" s="126"/>
      <c r="W429" s="126"/>
      <c r="X429" s="126"/>
      <c r="Y429" s="89">
        <v>0</v>
      </c>
      <c r="Z429" s="126"/>
      <c r="AA429" s="126">
        <v>19</v>
      </c>
      <c r="AB429" s="89">
        <v>9</v>
      </c>
      <c r="AC429" s="89"/>
      <c r="AG429" t="str">
        <f t="shared" si="111"/>
        <v>Barton</v>
      </c>
      <c r="AH429" t="s">
        <v>1707</v>
      </c>
      <c r="AI429">
        <v>1</v>
      </c>
      <c r="AK429" s="97">
        <v>50</v>
      </c>
      <c r="AL429" s="99">
        <v>19</v>
      </c>
      <c r="AM429" s="99">
        <v>10</v>
      </c>
      <c r="AN429" s="103">
        <v>3550</v>
      </c>
      <c r="AO429" s="103">
        <f t="shared" si="104"/>
        <v>50019</v>
      </c>
      <c r="AP429" s="9" t="s">
        <v>202</v>
      </c>
      <c r="AQ429">
        <f t="shared" si="112"/>
        <v>5003550</v>
      </c>
      <c r="AU429">
        <v>44.91</v>
      </c>
      <c r="AV429">
        <v>1.26</v>
      </c>
      <c r="AW429">
        <v>43.65</v>
      </c>
    </row>
    <row r="430" spans="1:49" ht="13" hidden="1" customHeight="1" outlineLevel="1">
      <c r="A430" t="s">
        <v>2078</v>
      </c>
      <c r="B430" s="9" t="s">
        <v>357</v>
      </c>
      <c r="C430" s="1">
        <f t="shared" si="105"/>
        <v>122</v>
      </c>
      <c r="D430" s="7">
        <f>IF(N430&gt;0, RANK(N430,(N430:P430,Q430:AE430)),0)</f>
        <v>2</v>
      </c>
      <c r="E430" s="7">
        <f>IF(O430&gt;0,RANK(O430,(N430:P430,Q430:AE430)),0)</f>
        <v>1</v>
      </c>
      <c r="F430" s="7">
        <f t="shared" si="106"/>
        <v>0</v>
      </c>
      <c r="G430" s="1">
        <f t="shared" si="102"/>
        <v>10</v>
      </c>
      <c r="H430" s="2">
        <f t="shared" si="103"/>
        <v>8.1967213114754092E-2</v>
      </c>
      <c r="I430" s="8"/>
      <c r="J430" s="2">
        <f t="shared" si="107"/>
        <v>0.45081967213114754</v>
      </c>
      <c r="K430" s="2">
        <f t="shared" si="108"/>
        <v>0.53278688524590168</v>
      </c>
      <c r="L430" s="2">
        <f t="shared" si="109"/>
        <v>0</v>
      </c>
      <c r="M430" s="2">
        <f t="shared" si="110"/>
        <v>1.6393442622950838E-2</v>
      </c>
      <c r="N430" s="126">
        <v>55</v>
      </c>
      <c r="O430" s="126">
        <v>65</v>
      </c>
      <c r="P430" s="126"/>
      <c r="Q430" s="89"/>
      <c r="R430" s="126"/>
      <c r="S430" s="126"/>
      <c r="T430" s="89"/>
      <c r="U430" s="126"/>
      <c r="V430" s="126"/>
      <c r="W430" s="126"/>
      <c r="X430" s="126"/>
      <c r="Y430" s="89">
        <v>0</v>
      </c>
      <c r="Z430" s="126"/>
      <c r="AA430" s="126">
        <v>1</v>
      </c>
      <c r="AB430" s="89">
        <v>1</v>
      </c>
      <c r="AC430" s="89"/>
      <c r="AG430" t="str">
        <f t="shared" si="111"/>
        <v>Belvidere</v>
      </c>
      <c r="AH430" t="s">
        <v>1201</v>
      </c>
      <c r="AI430">
        <v>1</v>
      </c>
      <c r="AK430" s="97">
        <v>50</v>
      </c>
      <c r="AL430" s="99">
        <v>15</v>
      </c>
      <c r="AM430" s="99">
        <v>5</v>
      </c>
      <c r="AN430" s="103">
        <v>4375</v>
      </c>
      <c r="AO430" s="103">
        <f t="shared" si="104"/>
        <v>50015</v>
      </c>
      <c r="AP430" s="9" t="s">
        <v>202</v>
      </c>
      <c r="AQ430">
        <f t="shared" si="112"/>
        <v>5004375</v>
      </c>
      <c r="AU430">
        <v>32.14</v>
      </c>
      <c r="AV430">
        <v>0</v>
      </c>
      <c r="AW430">
        <v>32.14</v>
      </c>
    </row>
    <row r="431" spans="1:49" ht="13" hidden="1" customHeight="1" outlineLevel="1">
      <c r="A431" t="s">
        <v>2303</v>
      </c>
      <c r="B431" s="9" t="s">
        <v>357</v>
      </c>
      <c r="C431" s="1">
        <f t="shared" si="105"/>
        <v>7176</v>
      </c>
      <c r="D431" s="7">
        <f>IF(N431&gt;0, RANK(N431,(N431:P431,Q431:AE431)),0)</f>
        <v>1</v>
      </c>
      <c r="E431" s="7">
        <f>IF(O431&gt;0,RANK(O431,(N431:P431,Q431:AE431)),0)</f>
        <v>2</v>
      </c>
      <c r="F431" s="7">
        <f t="shared" si="106"/>
        <v>0</v>
      </c>
      <c r="G431" s="1">
        <f t="shared" si="102"/>
        <v>1635</v>
      </c>
      <c r="H431" s="2">
        <f t="shared" si="103"/>
        <v>0.22784280936454848</v>
      </c>
      <c r="I431" s="8"/>
      <c r="J431" s="2">
        <f t="shared" si="107"/>
        <v>0.59908026755852839</v>
      </c>
      <c r="K431" s="2">
        <f t="shared" si="108"/>
        <v>0.37123745819397991</v>
      </c>
      <c r="L431" s="2">
        <f t="shared" si="109"/>
        <v>0</v>
      </c>
      <c r="M431" s="2">
        <f t="shared" si="110"/>
        <v>2.9682274247491702E-2</v>
      </c>
      <c r="N431" s="126">
        <v>4299</v>
      </c>
      <c r="O431" s="126">
        <v>2664</v>
      </c>
      <c r="P431" s="126"/>
      <c r="Q431" s="89"/>
      <c r="R431" s="126"/>
      <c r="S431" s="126"/>
      <c r="T431" s="89"/>
      <c r="U431" s="126"/>
      <c r="V431" s="126"/>
      <c r="W431" s="126"/>
      <c r="X431" s="126"/>
      <c r="Y431" s="89">
        <v>8</v>
      </c>
      <c r="Z431" s="126"/>
      <c r="AA431" s="126">
        <v>149</v>
      </c>
      <c r="AB431" s="89">
        <v>56</v>
      </c>
      <c r="AC431" s="89"/>
      <c r="AG431" t="str">
        <f t="shared" si="111"/>
        <v>Bennington</v>
      </c>
      <c r="AH431" t="s">
        <v>2303</v>
      </c>
      <c r="AI431">
        <v>1</v>
      </c>
      <c r="AK431" s="97">
        <v>50</v>
      </c>
      <c r="AL431" s="99">
        <v>3</v>
      </c>
      <c r="AM431" s="99">
        <v>10</v>
      </c>
      <c r="AN431" s="103">
        <v>4825</v>
      </c>
      <c r="AO431" s="103">
        <f t="shared" si="104"/>
        <v>50003</v>
      </c>
      <c r="AP431" s="9" t="s">
        <v>202</v>
      </c>
      <c r="AQ431">
        <f t="shared" si="112"/>
        <v>5004825</v>
      </c>
      <c r="AU431">
        <v>42.49</v>
      </c>
      <c r="AV431">
        <v>0.06</v>
      </c>
      <c r="AW431">
        <v>42.43</v>
      </c>
    </row>
    <row r="432" spans="1:49" ht="13" hidden="1" customHeight="1" outlineLevel="1">
      <c r="A432" t="s">
        <v>1346</v>
      </c>
      <c r="B432" s="9" t="s">
        <v>357</v>
      </c>
      <c r="C432" s="1">
        <f t="shared" si="105"/>
        <v>433</v>
      </c>
      <c r="D432" s="7">
        <f>IF(N432&gt;0, RANK(N432,(N432:P432,Q432:AE432)),0)</f>
        <v>2</v>
      </c>
      <c r="E432" s="7">
        <f>IF(O432&gt;0,RANK(O432,(N432:P432,Q432:AE432)),0)</f>
        <v>1</v>
      </c>
      <c r="F432" s="7">
        <f t="shared" si="106"/>
        <v>0</v>
      </c>
      <c r="G432" s="1">
        <f t="shared" ref="G432:G495" si="113">IF(C432&gt;0,MAX(N432:P432)-LARGE(N432:P432,2),0)</f>
        <v>75</v>
      </c>
      <c r="H432" s="2">
        <f t="shared" ref="H432:H495" si="114">IF(C432&gt;0,G432/C432,0)</f>
        <v>0.17321016166281755</v>
      </c>
      <c r="I432" s="8"/>
      <c r="J432" s="2">
        <f t="shared" si="107"/>
        <v>0.40184757505773672</v>
      </c>
      <c r="K432" s="2">
        <f t="shared" si="108"/>
        <v>0.57505773672055427</v>
      </c>
      <c r="L432" s="2">
        <f t="shared" si="109"/>
        <v>0</v>
      </c>
      <c r="M432" s="2">
        <f t="shared" si="110"/>
        <v>2.3094688221709014E-2</v>
      </c>
      <c r="N432" s="126">
        <v>174</v>
      </c>
      <c r="O432" s="126">
        <v>249</v>
      </c>
      <c r="P432" s="126"/>
      <c r="Q432" s="89"/>
      <c r="R432" s="126"/>
      <c r="S432" s="126"/>
      <c r="T432" s="89"/>
      <c r="U432" s="126"/>
      <c r="V432" s="126"/>
      <c r="W432" s="126"/>
      <c r="X432" s="126"/>
      <c r="Y432" s="89">
        <v>0</v>
      </c>
      <c r="Z432" s="126"/>
      <c r="AA432" s="126">
        <v>7</v>
      </c>
      <c r="AB432" s="89">
        <v>3</v>
      </c>
      <c r="AC432" s="89"/>
      <c r="AG432" t="str">
        <f t="shared" si="111"/>
        <v>Benson</v>
      </c>
      <c r="AH432" t="s">
        <v>1384</v>
      </c>
      <c r="AI432">
        <v>1</v>
      </c>
      <c r="AK432" s="97">
        <v>50</v>
      </c>
      <c r="AL432" s="99">
        <v>21</v>
      </c>
      <c r="AM432" s="99">
        <v>5</v>
      </c>
      <c r="AN432" s="103">
        <v>5200</v>
      </c>
      <c r="AO432" s="103">
        <f t="shared" si="104"/>
        <v>50021</v>
      </c>
      <c r="AP432" s="9" t="s">
        <v>202</v>
      </c>
      <c r="AQ432">
        <f t="shared" si="112"/>
        <v>5005200</v>
      </c>
      <c r="AU432">
        <v>45.48</v>
      </c>
      <c r="AV432">
        <v>1.53</v>
      </c>
      <c r="AW432">
        <v>43.96</v>
      </c>
    </row>
    <row r="433" spans="1:49" ht="13" hidden="1" customHeight="1" outlineLevel="1">
      <c r="A433" t="s">
        <v>1319</v>
      </c>
      <c r="B433" s="9" t="s">
        <v>357</v>
      </c>
      <c r="C433" s="1">
        <f t="shared" si="105"/>
        <v>554</v>
      </c>
      <c r="D433" s="7">
        <f>IF(N433&gt;0, RANK(N433,(N433:P433,Q433:AE433)),0)</f>
        <v>1</v>
      </c>
      <c r="E433" s="7">
        <f>IF(O433&gt;0,RANK(O433,(N433:P433,Q433:AE433)),0)</f>
        <v>2</v>
      </c>
      <c r="F433" s="7">
        <f t="shared" si="106"/>
        <v>0</v>
      </c>
      <c r="G433" s="1">
        <f t="shared" si="113"/>
        <v>40</v>
      </c>
      <c r="H433" s="2">
        <f t="shared" si="114"/>
        <v>7.2202166064981949E-2</v>
      </c>
      <c r="I433" s="8"/>
      <c r="J433" s="2">
        <f t="shared" si="107"/>
        <v>0.53068592057761732</v>
      </c>
      <c r="K433" s="2">
        <f t="shared" si="108"/>
        <v>0.4584837545126354</v>
      </c>
      <c r="L433" s="2">
        <f t="shared" si="109"/>
        <v>0</v>
      </c>
      <c r="M433" s="2">
        <f t="shared" si="110"/>
        <v>1.083032490974728E-2</v>
      </c>
      <c r="N433" s="126">
        <v>294</v>
      </c>
      <c r="O433" s="126">
        <v>254</v>
      </c>
      <c r="P433" s="126"/>
      <c r="Q433" s="89"/>
      <c r="R433" s="126"/>
      <c r="S433" s="126"/>
      <c r="T433" s="89"/>
      <c r="U433" s="126"/>
      <c r="V433" s="126"/>
      <c r="W433" s="126"/>
      <c r="X433" s="126"/>
      <c r="Y433" s="89">
        <v>0</v>
      </c>
      <c r="Z433" s="126"/>
      <c r="AA433" s="126">
        <v>4</v>
      </c>
      <c r="AB433" s="89">
        <v>2</v>
      </c>
      <c r="AC433" s="89"/>
      <c r="AG433" t="str">
        <f t="shared" si="111"/>
        <v>Berkshire</v>
      </c>
      <c r="AH433" t="s">
        <v>1785</v>
      </c>
      <c r="AI433">
        <v>1</v>
      </c>
      <c r="AK433" s="97">
        <v>50</v>
      </c>
      <c r="AL433" s="99">
        <v>11</v>
      </c>
      <c r="AM433" s="99">
        <v>15</v>
      </c>
      <c r="AN433" s="103">
        <v>5425</v>
      </c>
      <c r="AO433" s="103">
        <f t="shared" si="104"/>
        <v>50011</v>
      </c>
      <c r="AP433" s="9" t="s">
        <v>202</v>
      </c>
      <c r="AQ433">
        <f t="shared" si="112"/>
        <v>5005425</v>
      </c>
      <c r="AU433">
        <v>42.22</v>
      </c>
      <c r="AV433">
        <v>0.02</v>
      </c>
      <c r="AW433">
        <v>42.2</v>
      </c>
    </row>
    <row r="434" spans="1:49" ht="13" hidden="1" customHeight="1" outlineLevel="1">
      <c r="A434" t="s">
        <v>1637</v>
      </c>
      <c r="B434" s="9" t="s">
        <v>357</v>
      </c>
      <c r="C434" s="1">
        <f t="shared" si="105"/>
        <v>1283</v>
      </c>
      <c r="D434" s="7">
        <f>IF(N434&gt;0, RANK(N434,(N434:P434,Q434:AE434)),0)</f>
        <v>2</v>
      </c>
      <c r="E434" s="7">
        <f>IF(O434&gt;0,RANK(O434,(N434:P434,Q434:AE434)),0)</f>
        <v>1</v>
      </c>
      <c r="F434" s="7">
        <f t="shared" si="106"/>
        <v>0</v>
      </c>
      <c r="G434" s="1">
        <f t="shared" si="113"/>
        <v>58</v>
      </c>
      <c r="H434" s="2">
        <f t="shared" si="114"/>
        <v>4.520654715510522E-2</v>
      </c>
      <c r="I434" s="8"/>
      <c r="J434" s="2">
        <f t="shared" si="107"/>
        <v>0.46531566640685895</v>
      </c>
      <c r="K434" s="2">
        <f t="shared" si="108"/>
        <v>0.51052221356196414</v>
      </c>
      <c r="L434" s="2">
        <f t="shared" si="109"/>
        <v>0</v>
      </c>
      <c r="M434" s="2">
        <f t="shared" si="110"/>
        <v>2.4162120031176904E-2</v>
      </c>
      <c r="N434" s="126">
        <v>597</v>
      </c>
      <c r="O434" s="126">
        <v>655</v>
      </c>
      <c r="P434" s="126"/>
      <c r="Q434" s="89"/>
      <c r="R434" s="126"/>
      <c r="S434" s="126"/>
      <c r="T434" s="89"/>
      <c r="U434" s="126"/>
      <c r="V434" s="126"/>
      <c r="W434" s="126"/>
      <c r="X434" s="126"/>
      <c r="Y434" s="89">
        <v>0</v>
      </c>
      <c r="Z434" s="126"/>
      <c r="AA434" s="126">
        <v>21</v>
      </c>
      <c r="AB434" s="89">
        <v>10</v>
      </c>
      <c r="AC434" s="89"/>
      <c r="AG434" t="str">
        <f t="shared" si="111"/>
        <v>Berlin</v>
      </c>
      <c r="AH434" t="s">
        <v>2040</v>
      </c>
      <c r="AI434">
        <v>1</v>
      </c>
      <c r="AK434" s="97">
        <v>50</v>
      </c>
      <c r="AL434" s="99">
        <v>23</v>
      </c>
      <c r="AM434" s="99">
        <v>15</v>
      </c>
      <c r="AN434" s="103">
        <v>5650</v>
      </c>
      <c r="AO434" s="103">
        <f t="shared" si="104"/>
        <v>50023</v>
      </c>
      <c r="AP434" s="9" t="s">
        <v>202</v>
      </c>
      <c r="AQ434">
        <f t="shared" si="112"/>
        <v>5005650</v>
      </c>
      <c r="AU434">
        <v>36.93</v>
      </c>
      <c r="AV434">
        <v>0.46</v>
      </c>
      <c r="AW434">
        <v>36.47</v>
      </c>
    </row>
    <row r="435" spans="1:49" ht="13" hidden="1" customHeight="1" outlineLevel="1">
      <c r="A435" t="s">
        <v>1638</v>
      </c>
      <c r="B435" s="9" t="s">
        <v>357</v>
      </c>
      <c r="C435" s="1">
        <f t="shared" si="105"/>
        <v>894</v>
      </c>
      <c r="D435" s="7">
        <f>IF(N435&gt;0, RANK(N435,(N435:P435,Q435:AE435)),0)</f>
        <v>1</v>
      </c>
      <c r="E435" s="7">
        <f>IF(O435&gt;0,RANK(O435,(N435:P435,Q435:AE435)),0)</f>
        <v>2</v>
      </c>
      <c r="F435" s="7">
        <f t="shared" si="106"/>
        <v>0</v>
      </c>
      <c r="G435" s="1">
        <f t="shared" si="113"/>
        <v>94</v>
      </c>
      <c r="H435" s="2">
        <f t="shared" si="114"/>
        <v>0.10514541387024609</v>
      </c>
      <c r="I435" s="8"/>
      <c r="J435" s="2">
        <f t="shared" si="107"/>
        <v>0.54138702460850108</v>
      </c>
      <c r="K435" s="2">
        <f t="shared" si="108"/>
        <v>0.43624161073825501</v>
      </c>
      <c r="L435" s="2">
        <f t="shared" si="109"/>
        <v>0</v>
      </c>
      <c r="M435" s="2">
        <f t="shared" si="110"/>
        <v>2.2371364653243908E-2</v>
      </c>
      <c r="N435" s="126">
        <v>484</v>
      </c>
      <c r="O435" s="126">
        <v>390</v>
      </c>
      <c r="P435" s="126"/>
      <c r="Q435" s="89"/>
      <c r="R435" s="126"/>
      <c r="S435" s="126"/>
      <c r="T435" s="89"/>
      <c r="U435" s="126"/>
      <c r="V435" s="126"/>
      <c r="W435" s="126"/>
      <c r="X435" s="126"/>
      <c r="Y435" s="89">
        <v>0</v>
      </c>
      <c r="Z435" s="126"/>
      <c r="AA435" s="126">
        <v>17</v>
      </c>
      <c r="AB435" s="89">
        <v>3</v>
      </c>
      <c r="AC435" s="89"/>
      <c r="AG435" t="str">
        <f t="shared" si="111"/>
        <v>Bethel</v>
      </c>
      <c r="AH435" t="s">
        <v>747</v>
      </c>
      <c r="AI435">
        <v>1</v>
      </c>
      <c r="AK435" s="97">
        <v>50</v>
      </c>
      <c r="AL435" s="99">
        <v>27</v>
      </c>
      <c r="AM435" s="99">
        <v>20</v>
      </c>
      <c r="AN435" s="103">
        <v>5800</v>
      </c>
      <c r="AO435" s="103">
        <f t="shared" ref="AO435:AO498" si="115">AK435*1000+AL435</f>
        <v>50027</v>
      </c>
      <c r="AP435" s="9" t="s">
        <v>202</v>
      </c>
      <c r="AQ435">
        <f t="shared" si="112"/>
        <v>5005800</v>
      </c>
      <c r="AU435">
        <v>45.44</v>
      </c>
      <c r="AV435">
        <v>0.14000000000000001</v>
      </c>
      <c r="AW435">
        <v>45.3</v>
      </c>
    </row>
    <row r="436" spans="1:49" ht="13" hidden="1" customHeight="1" outlineLevel="1">
      <c r="A436" t="s">
        <v>1386</v>
      </c>
      <c r="B436" s="9" t="s">
        <v>357</v>
      </c>
      <c r="C436" s="1">
        <f t="shared" si="105"/>
        <v>99</v>
      </c>
      <c r="D436" s="7">
        <f>IF(N436&gt;0, RANK(N436,(N436:P436,Q436:AE436)),0)</f>
        <v>1</v>
      </c>
      <c r="E436" s="7">
        <f>IF(O436&gt;0,RANK(O436,(N436:P436,Q436:AE436)),0)</f>
        <v>2</v>
      </c>
      <c r="F436" s="7">
        <f t="shared" si="106"/>
        <v>0</v>
      </c>
      <c r="G436" s="1">
        <f t="shared" si="113"/>
        <v>24</v>
      </c>
      <c r="H436" s="2">
        <f t="shared" si="114"/>
        <v>0.24242424242424243</v>
      </c>
      <c r="I436" s="8"/>
      <c r="J436" s="2">
        <f t="shared" si="107"/>
        <v>0.59595959595959591</v>
      </c>
      <c r="K436" s="2">
        <f t="shared" si="108"/>
        <v>0.35353535353535354</v>
      </c>
      <c r="L436" s="2">
        <f t="shared" si="109"/>
        <v>0</v>
      </c>
      <c r="M436" s="2">
        <f t="shared" si="110"/>
        <v>5.0505050505050553E-2</v>
      </c>
      <c r="N436" s="126">
        <v>59</v>
      </c>
      <c r="O436" s="126">
        <v>35</v>
      </c>
      <c r="P436" s="126"/>
      <c r="Q436" s="89"/>
      <c r="R436" s="126"/>
      <c r="S436" s="126"/>
      <c r="T436" s="89"/>
      <c r="U436" s="126"/>
      <c r="V436" s="126"/>
      <c r="W436" s="126"/>
      <c r="X436" s="126"/>
      <c r="Y436" s="89">
        <v>0</v>
      </c>
      <c r="Z436" s="126"/>
      <c r="AA436" s="126">
        <v>1</v>
      </c>
      <c r="AB436" s="89">
        <v>4</v>
      </c>
      <c r="AC436" s="89"/>
      <c r="AG436" t="str">
        <f t="shared" si="111"/>
        <v>Bloomfield</v>
      </c>
      <c r="AH436" t="s">
        <v>1804</v>
      </c>
      <c r="AI436">
        <v>1</v>
      </c>
      <c r="AK436" s="97">
        <v>50</v>
      </c>
      <c r="AL436" s="99">
        <v>9</v>
      </c>
      <c r="AM436" s="99">
        <v>15</v>
      </c>
      <c r="AN436" s="103">
        <v>6325</v>
      </c>
      <c r="AO436" s="103">
        <f t="shared" si="115"/>
        <v>50009</v>
      </c>
      <c r="AP436" s="9" t="s">
        <v>202</v>
      </c>
      <c r="AQ436">
        <f t="shared" si="112"/>
        <v>5006325</v>
      </c>
      <c r="AU436">
        <v>40.42</v>
      </c>
      <c r="AV436">
        <v>0</v>
      </c>
      <c r="AW436">
        <v>40.42</v>
      </c>
    </row>
    <row r="437" spans="1:49" ht="13" hidden="1" customHeight="1" outlineLevel="1">
      <c r="A437" t="s">
        <v>1387</v>
      </c>
      <c r="B437" s="9" t="s">
        <v>357</v>
      </c>
      <c r="C437" s="1">
        <f t="shared" si="105"/>
        <v>500</v>
      </c>
      <c r="D437" s="7">
        <f>IF(N437&gt;0, RANK(N437,(N437:P437,Q437:AE437)),0)</f>
        <v>1</v>
      </c>
      <c r="E437" s="7">
        <f>IF(O437&gt;0,RANK(O437,(N437:P437,Q437:AE437)),0)</f>
        <v>2</v>
      </c>
      <c r="F437" s="7">
        <f t="shared" si="106"/>
        <v>0</v>
      </c>
      <c r="G437" s="1">
        <f t="shared" si="113"/>
        <v>88</v>
      </c>
      <c r="H437" s="2">
        <f t="shared" si="114"/>
        <v>0.17599999999999999</v>
      </c>
      <c r="I437" s="8"/>
      <c r="J437" s="2">
        <f t="shared" si="107"/>
        <v>0.58399999999999996</v>
      </c>
      <c r="K437" s="2">
        <f t="shared" si="108"/>
        <v>0.40799999999999997</v>
      </c>
      <c r="L437" s="2">
        <f t="shared" si="109"/>
        <v>0</v>
      </c>
      <c r="M437" s="2">
        <f t="shared" si="110"/>
        <v>8.0000000000000626E-3</v>
      </c>
      <c r="N437" s="126">
        <v>292</v>
      </c>
      <c r="O437" s="126">
        <v>204</v>
      </c>
      <c r="P437" s="126"/>
      <c r="Q437" s="89"/>
      <c r="R437" s="126"/>
      <c r="S437" s="126"/>
      <c r="T437" s="89"/>
      <c r="U437" s="126"/>
      <c r="V437" s="126"/>
      <c r="W437" s="126"/>
      <c r="X437" s="126"/>
      <c r="Y437" s="89">
        <v>0</v>
      </c>
      <c r="Z437" s="126"/>
      <c r="AA437" s="126">
        <v>4</v>
      </c>
      <c r="AB437" s="89">
        <v>0</v>
      </c>
      <c r="AC437" s="89"/>
      <c r="AG437" t="str">
        <f t="shared" si="111"/>
        <v>Bolton</v>
      </c>
      <c r="AH437" t="s">
        <v>641</v>
      </c>
      <c r="AI437">
        <v>1</v>
      </c>
      <c r="AK437" s="97">
        <v>50</v>
      </c>
      <c r="AL437" s="99">
        <v>7</v>
      </c>
      <c r="AM437" s="99">
        <v>5</v>
      </c>
      <c r="AN437" s="103">
        <v>6550</v>
      </c>
      <c r="AO437" s="103">
        <f t="shared" si="115"/>
        <v>50007</v>
      </c>
      <c r="AP437" s="9" t="s">
        <v>202</v>
      </c>
      <c r="AQ437">
        <f t="shared" si="112"/>
        <v>5006550</v>
      </c>
      <c r="AU437">
        <v>42.79</v>
      </c>
      <c r="AV437">
        <v>0.31</v>
      </c>
      <c r="AW437">
        <v>42.48</v>
      </c>
    </row>
    <row r="438" spans="1:49" ht="13" hidden="1" customHeight="1" outlineLevel="1">
      <c r="A438" t="s">
        <v>1208</v>
      </c>
      <c r="B438" s="9" t="s">
        <v>357</v>
      </c>
      <c r="C438" s="1">
        <f t="shared" si="105"/>
        <v>1244</v>
      </c>
      <c r="D438" s="7">
        <f>IF(N438&gt;0, RANK(N438,(N438:P438,Q438:AE438)),0)</f>
        <v>2</v>
      </c>
      <c r="E438" s="7">
        <f>IF(O438&gt;0,RANK(O438,(N438:P438,Q438:AE438)),0)</f>
        <v>1</v>
      </c>
      <c r="F438" s="7">
        <f t="shared" si="106"/>
        <v>0</v>
      </c>
      <c r="G438" s="1">
        <f t="shared" si="113"/>
        <v>65</v>
      </c>
      <c r="H438" s="2">
        <f t="shared" si="114"/>
        <v>5.2250803858520899E-2</v>
      </c>
      <c r="I438" s="8"/>
      <c r="J438" s="2">
        <f t="shared" si="107"/>
        <v>0.45819935691318325</v>
      </c>
      <c r="K438" s="2">
        <f t="shared" si="108"/>
        <v>0.51045016077170413</v>
      </c>
      <c r="L438" s="2">
        <f t="shared" si="109"/>
        <v>0</v>
      </c>
      <c r="M438" s="2">
        <f t="shared" si="110"/>
        <v>3.1350482315112616E-2</v>
      </c>
      <c r="N438" s="126">
        <v>570</v>
      </c>
      <c r="O438" s="126">
        <v>635</v>
      </c>
      <c r="P438" s="126"/>
      <c r="Q438" s="89"/>
      <c r="R438" s="126"/>
      <c r="S438" s="126"/>
      <c r="T438" s="89"/>
      <c r="U438" s="126"/>
      <c r="V438" s="126"/>
      <c r="W438" s="126"/>
      <c r="X438" s="126"/>
      <c r="Y438" s="89">
        <v>1</v>
      </c>
      <c r="Z438" s="126"/>
      <c r="AA438" s="126">
        <v>30</v>
      </c>
      <c r="AB438" s="89">
        <v>8</v>
      </c>
      <c r="AC438" s="89"/>
      <c r="AG438" t="str">
        <f t="shared" si="111"/>
        <v>Bradford</v>
      </c>
      <c r="AH438" t="s">
        <v>1753</v>
      </c>
      <c r="AI438">
        <v>1</v>
      </c>
      <c r="AK438" s="97">
        <v>50</v>
      </c>
      <c r="AL438" s="99">
        <v>17</v>
      </c>
      <c r="AM438" s="99">
        <v>5</v>
      </c>
      <c r="AN438" s="103">
        <v>7375</v>
      </c>
      <c r="AO438" s="103">
        <f t="shared" si="115"/>
        <v>50017</v>
      </c>
      <c r="AP438" s="9" t="s">
        <v>202</v>
      </c>
      <c r="AQ438">
        <f t="shared" si="112"/>
        <v>5007375</v>
      </c>
      <c r="AU438">
        <v>29.87</v>
      </c>
      <c r="AV438">
        <v>0.06</v>
      </c>
      <c r="AW438">
        <v>29.81</v>
      </c>
    </row>
    <row r="439" spans="1:49" ht="13" hidden="1" customHeight="1" outlineLevel="1">
      <c r="A439" t="s">
        <v>1389</v>
      </c>
      <c r="B439" s="9" t="s">
        <v>357</v>
      </c>
      <c r="C439" s="1">
        <f t="shared" si="105"/>
        <v>551</v>
      </c>
      <c r="D439" s="7">
        <f>IF(N439&gt;0, RANK(N439,(N439:P439,Q439:AE439)),0)</f>
        <v>1</v>
      </c>
      <c r="E439" s="7">
        <f>IF(O439&gt;0,RANK(O439,(N439:P439,Q439:AE439)),0)</f>
        <v>2</v>
      </c>
      <c r="F439" s="7">
        <f t="shared" si="106"/>
        <v>0</v>
      </c>
      <c r="G439" s="1">
        <f t="shared" si="113"/>
        <v>114</v>
      </c>
      <c r="H439" s="2">
        <f t="shared" si="114"/>
        <v>0.20689655172413793</v>
      </c>
      <c r="I439" s="8"/>
      <c r="J439" s="2">
        <f t="shared" si="107"/>
        <v>0.59346642468239563</v>
      </c>
      <c r="K439" s="2">
        <f t="shared" si="108"/>
        <v>0.38656987295825773</v>
      </c>
      <c r="L439" s="2">
        <f t="shared" si="109"/>
        <v>0</v>
      </c>
      <c r="M439" s="2">
        <f t="shared" si="110"/>
        <v>1.9963702359346636E-2</v>
      </c>
      <c r="N439" s="126">
        <v>327</v>
      </c>
      <c r="O439" s="126">
        <v>213</v>
      </c>
      <c r="P439" s="126"/>
      <c r="Q439" s="89"/>
      <c r="R439" s="126"/>
      <c r="S439" s="126"/>
      <c r="T439" s="89"/>
      <c r="U439" s="126"/>
      <c r="V439" s="126"/>
      <c r="W439" s="126"/>
      <c r="X439" s="126"/>
      <c r="Y439" s="89">
        <v>0</v>
      </c>
      <c r="Z439" s="126"/>
      <c r="AA439" s="126">
        <v>9</v>
      </c>
      <c r="AB439" s="89">
        <v>2</v>
      </c>
      <c r="AC439" s="89"/>
      <c r="AG439" t="str">
        <f t="shared" si="111"/>
        <v>Braintree</v>
      </c>
      <c r="AH439" t="s">
        <v>1753</v>
      </c>
      <c r="AI439">
        <v>1</v>
      </c>
      <c r="AK439" s="97">
        <v>50</v>
      </c>
      <c r="AL439" s="99">
        <v>17</v>
      </c>
      <c r="AM439" s="99">
        <v>10</v>
      </c>
      <c r="AN439" s="103">
        <v>7600</v>
      </c>
      <c r="AO439" s="103">
        <f t="shared" si="115"/>
        <v>50017</v>
      </c>
      <c r="AP439" s="9" t="s">
        <v>202</v>
      </c>
      <c r="AQ439">
        <f t="shared" si="112"/>
        <v>5007600</v>
      </c>
      <c r="AU439">
        <v>38.32</v>
      </c>
      <c r="AV439">
        <v>0.04</v>
      </c>
      <c r="AW439">
        <v>38.28</v>
      </c>
    </row>
    <row r="440" spans="1:49" ht="13" hidden="1" customHeight="1" outlineLevel="1">
      <c r="A440" t="s">
        <v>2350</v>
      </c>
      <c r="B440" s="9" t="s">
        <v>357</v>
      </c>
      <c r="C440" s="1">
        <f t="shared" si="105"/>
        <v>1813</v>
      </c>
      <c r="D440" s="7">
        <f>IF(N440&gt;0, RANK(N440,(N440:P440,Q440:AE440)),0)</f>
        <v>2</v>
      </c>
      <c r="E440" s="7">
        <f>IF(O440&gt;0,RANK(O440,(N440:P440,Q440:AE440)),0)</f>
        <v>1</v>
      </c>
      <c r="F440" s="7">
        <f t="shared" si="106"/>
        <v>0</v>
      </c>
      <c r="G440" s="1">
        <f t="shared" si="113"/>
        <v>32</v>
      </c>
      <c r="H440" s="2">
        <f t="shared" si="114"/>
        <v>1.765030336458908E-2</v>
      </c>
      <c r="I440" s="8"/>
      <c r="J440" s="2">
        <f t="shared" si="107"/>
        <v>0.48538334252619969</v>
      </c>
      <c r="K440" s="2">
        <f t="shared" si="108"/>
        <v>0.50303364589078869</v>
      </c>
      <c r="L440" s="2">
        <f t="shared" si="109"/>
        <v>0</v>
      </c>
      <c r="M440" s="2">
        <f t="shared" si="110"/>
        <v>1.158301158301156E-2</v>
      </c>
      <c r="N440" s="126">
        <v>880</v>
      </c>
      <c r="O440" s="126">
        <v>912</v>
      </c>
      <c r="P440" s="126"/>
      <c r="Q440" s="89"/>
      <c r="R440" s="126"/>
      <c r="S440" s="126"/>
      <c r="T440" s="89"/>
      <c r="U440" s="126"/>
      <c r="V440" s="126"/>
      <c r="W440" s="126"/>
      <c r="X440" s="126"/>
      <c r="Y440" s="89">
        <v>0</v>
      </c>
      <c r="Z440" s="126"/>
      <c r="AA440" s="126">
        <v>13</v>
      </c>
      <c r="AB440" s="89">
        <v>8</v>
      </c>
      <c r="AC440" s="89"/>
      <c r="AG440" t="str">
        <f t="shared" si="111"/>
        <v>Brandon</v>
      </c>
      <c r="AH440" t="s">
        <v>1384</v>
      </c>
      <c r="AI440">
        <v>1</v>
      </c>
      <c r="AK440" s="97">
        <v>50</v>
      </c>
      <c r="AL440" s="99">
        <v>21</v>
      </c>
      <c r="AM440" s="99">
        <v>10</v>
      </c>
      <c r="AN440" s="103">
        <v>7750</v>
      </c>
      <c r="AO440" s="103">
        <f t="shared" si="115"/>
        <v>50021</v>
      </c>
      <c r="AP440" s="9" t="s">
        <v>202</v>
      </c>
      <c r="AQ440">
        <f t="shared" si="112"/>
        <v>5007750</v>
      </c>
      <c r="AU440">
        <v>40.17</v>
      </c>
      <c r="AV440">
        <v>0.05</v>
      </c>
      <c r="AW440">
        <v>40.130000000000003</v>
      </c>
    </row>
    <row r="441" spans="1:49" ht="13" hidden="1" customHeight="1" outlineLevel="1">
      <c r="A441" t="s">
        <v>453</v>
      </c>
      <c r="B441" s="9" t="s">
        <v>357</v>
      </c>
      <c r="C441" s="1">
        <f t="shared" si="105"/>
        <v>5752</v>
      </c>
      <c r="D441" s="7">
        <f>IF(N441&gt;0, RANK(N441,(N441:P441,Q441:AE441)),0)</f>
        <v>1</v>
      </c>
      <c r="E441" s="7">
        <f>IF(O441&gt;0,RANK(O441,(N441:P441,Q441:AE441)),0)</f>
        <v>2</v>
      </c>
      <c r="F441" s="7">
        <f t="shared" si="106"/>
        <v>0</v>
      </c>
      <c r="G441" s="1">
        <f t="shared" si="113"/>
        <v>1397</v>
      </c>
      <c r="H441" s="2">
        <f t="shared" si="114"/>
        <v>0.24287204450625868</v>
      </c>
      <c r="I441" s="8"/>
      <c r="J441" s="2">
        <f t="shared" si="107"/>
        <v>0.59561891515994436</v>
      </c>
      <c r="K441" s="2">
        <f t="shared" si="108"/>
        <v>0.35274687065368565</v>
      </c>
      <c r="L441" s="2">
        <f t="shared" si="109"/>
        <v>0</v>
      </c>
      <c r="M441" s="2">
        <f t="shared" si="110"/>
        <v>5.1634214186369987E-2</v>
      </c>
      <c r="N441" s="126">
        <v>3426</v>
      </c>
      <c r="O441" s="126">
        <v>2029</v>
      </c>
      <c r="P441" s="126"/>
      <c r="Q441" s="89"/>
      <c r="R441" s="126"/>
      <c r="S441" s="126"/>
      <c r="T441" s="89"/>
      <c r="U441" s="126"/>
      <c r="V441" s="126"/>
      <c r="W441" s="126"/>
      <c r="X441" s="126"/>
      <c r="Y441" s="89">
        <v>1</v>
      </c>
      <c r="Z441" s="126"/>
      <c r="AA441" s="126">
        <v>253</v>
      </c>
      <c r="AB441" s="89">
        <v>43</v>
      </c>
      <c r="AC441" s="89"/>
      <c r="AG441" t="str">
        <f t="shared" si="111"/>
        <v>Brattleboro</v>
      </c>
      <c r="AH441" t="s">
        <v>1373</v>
      </c>
      <c r="AI441">
        <v>1</v>
      </c>
      <c r="AK441" s="97">
        <v>50</v>
      </c>
      <c r="AL441" s="99">
        <v>25</v>
      </c>
      <c r="AM441" s="99">
        <v>10</v>
      </c>
      <c r="AN441" s="103">
        <v>7900</v>
      </c>
      <c r="AO441" s="103">
        <f t="shared" si="115"/>
        <v>50025</v>
      </c>
      <c r="AP441" s="9" t="s">
        <v>202</v>
      </c>
      <c r="AQ441">
        <f t="shared" si="112"/>
        <v>5007900</v>
      </c>
      <c r="AU441">
        <v>32.450000000000003</v>
      </c>
      <c r="AV441">
        <v>0.46</v>
      </c>
      <c r="AW441">
        <v>31.99</v>
      </c>
    </row>
    <row r="442" spans="1:49" ht="13" hidden="1" customHeight="1" outlineLevel="1">
      <c r="A442" t="s">
        <v>1467</v>
      </c>
      <c r="B442" s="9" t="s">
        <v>357</v>
      </c>
      <c r="C442" s="1">
        <f t="shared" si="105"/>
        <v>473</v>
      </c>
      <c r="D442" s="7">
        <f>IF(N442&gt;0, RANK(N442,(N442:P442,Q442:AE442)),0)</f>
        <v>1</v>
      </c>
      <c r="E442" s="7">
        <f>IF(O442&gt;0,RANK(O442,(N442:P442,Q442:AE442)),0)</f>
        <v>2</v>
      </c>
      <c r="F442" s="7">
        <f t="shared" si="106"/>
        <v>0</v>
      </c>
      <c r="G442" s="1">
        <f t="shared" si="113"/>
        <v>6</v>
      </c>
      <c r="H442" s="2">
        <f t="shared" si="114"/>
        <v>1.2684989429175475E-2</v>
      </c>
      <c r="I442" s="8"/>
      <c r="J442" s="2">
        <f t="shared" si="107"/>
        <v>0.492600422832981</v>
      </c>
      <c r="K442" s="2">
        <f t="shared" si="108"/>
        <v>0.47991543340380549</v>
      </c>
      <c r="L442" s="2">
        <f t="shared" si="109"/>
        <v>0</v>
      </c>
      <c r="M442" s="2">
        <f t="shared" si="110"/>
        <v>2.7484143763213509E-2</v>
      </c>
      <c r="N442" s="126">
        <v>233</v>
      </c>
      <c r="O442" s="126">
        <v>227</v>
      </c>
      <c r="P442" s="126"/>
      <c r="Q442" s="89"/>
      <c r="R442" s="126"/>
      <c r="S442" s="126"/>
      <c r="T442" s="89"/>
      <c r="U442" s="126"/>
      <c r="V442" s="126"/>
      <c r="W442" s="126"/>
      <c r="X442" s="126"/>
      <c r="Y442" s="89">
        <v>0</v>
      </c>
      <c r="Z442" s="126"/>
      <c r="AA442" s="126">
        <v>9</v>
      </c>
      <c r="AB442" s="89">
        <v>4</v>
      </c>
      <c r="AC442" s="89"/>
      <c r="AG442" t="str">
        <f t="shared" si="111"/>
        <v>Bridgewater</v>
      </c>
      <c r="AH442" t="s">
        <v>747</v>
      </c>
      <c r="AI442">
        <v>1</v>
      </c>
      <c r="AK442" s="97">
        <v>50</v>
      </c>
      <c r="AL442" s="99">
        <v>27</v>
      </c>
      <c r="AM442" s="99">
        <v>25</v>
      </c>
      <c r="AN442" s="103">
        <v>8275</v>
      </c>
      <c r="AO442" s="103">
        <f t="shared" si="115"/>
        <v>50027</v>
      </c>
      <c r="AP442" s="9" t="s">
        <v>202</v>
      </c>
      <c r="AQ442">
        <f t="shared" si="112"/>
        <v>5008275</v>
      </c>
      <c r="AU442">
        <v>49.55</v>
      </c>
      <c r="AV442">
        <v>0</v>
      </c>
      <c r="AW442">
        <v>49.55</v>
      </c>
    </row>
    <row r="443" spans="1:49" ht="13" hidden="1" customHeight="1" outlineLevel="1">
      <c r="A443" t="s">
        <v>100</v>
      </c>
      <c r="B443" s="9" t="s">
        <v>357</v>
      </c>
      <c r="C443" s="1">
        <f t="shared" si="105"/>
        <v>620</v>
      </c>
      <c r="D443" s="7">
        <f>IF(N443&gt;0, RANK(N443,(N443:P443,Q443:AE443)),0)</f>
        <v>2</v>
      </c>
      <c r="E443" s="7">
        <f>IF(O443&gt;0,RANK(O443,(N443:P443,Q443:AE443)),0)</f>
        <v>1</v>
      </c>
      <c r="F443" s="7">
        <f t="shared" si="106"/>
        <v>0</v>
      </c>
      <c r="G443" s="1">
        <f t="shared" si="113"/>
        <v>170</v>
      </c>
      <c r="H443" s="2">
        <f t="shared" si="114"/>
        <v>0.27419354838709675</v>
      </c>
      <c r="I443" s="8"/>
      <c r="J443" s="2">
        <f t="shared" si="107"/>
        <v>0.35806451612903228</v>
      </c>
      <c r="K443" s="2">
        <f t="shared" si="108"/>
        <v>0.63225806451612898</v>
      </c>
      <c r="L443" s="2">
        <f t="shared" si="109"/>
        <v>0</v>
      </c>
      <c r="M443" s="2">
        <f t="shared" si="110"/>
        <v>9.6774193548386789E-3</v>
      </c>
      <c r="N443" s="126">
        <v>222</v>
      </c>
      <c r="O443" s="126">
        <v>392</v>
      </c>
      <c r="P443" s="126"/>
      <c r="Q443" s="89"/>
      <c r="R443" s="126"/>
      <c r="S443" s="126"/>
      <c r="T443" s="89"/>
      <c r="U443" s="126"/>
      <c r="V443" s="126"/>
      <c r="W443" s="126"/>
      <c r="X443" s="126"/>
      <c r="Y443" s="89">
        <v>0</v>
      </c>
      <c r="Z443" s="126"/>
      <c r="AA443" s="126">
        <v>3</v>
      </c>
      <c r="AB443" s="89">
        <v>3</v>
      </c>
      <c r="AC443" s="89"/>
      <c r="AG443" t="str">
        <f t="shared" si="111"/>
        <v>Bridport</v>
      </c>
      <c r="AH443" t="s">
        <v>1623</v>
      </c>
      <c r="AI443">
        <v>1</v>
      </c>
      <c r="AK443" s="97">
        <v>50</v>
      </c>
      <c r="AL443" s="99">
        <v>1</v>
      </c>
      <c r="AM443" s="99">
        <v>10</v>
      </c>
      <c r="AN443" s="103">
        <v>8575</v>
      </c>
      <c r="AO443" s="103">
        <f t="shared" si="115"/>
        <v>50001</v>
      </c>
      <c r="AP443" s="9" t="s">
        <v>202</v>
      </c>
      <c r="AQ443">
        <f t="shared" si="112"/>
        <v>5008575</v>
      </c>
      <c r="AU443">
        <v>46.25</v>
      </c>
      <c r="AV443">
        <v>2.2599999999999998</v>
      </c>
      <c r="AW443">
        <v>43.98</v>
      </c>
    </row>
    <row r="444" spans="1:49" ht="13" hidden="1" customHeight="1" outlineLevel="1">
      <c r="A444" t="s">
        <v>461</v>
      </c>
      <c r="B444" s="9" t="s">
        <v>357</v>
      </c>
      <c r="C444" s="1">
        <f t="shared" si="105"/>
        <v>759</v>
      </c>
      <c r="D444" s="7">
        <f>IF(N444&gt;0, RANK(N444,(N444:P444,Q444:AE444)),0)</f>
        <v>1</v>
      </c>
      <c r="E444" s="7">
        <f>IF(O444&gt;0,RANK(O444,(N444:P444,Q444:AE444)),0)</f>
        <v>2</v>
      </c>
      <c r="F444" s="7">
        <f t="shared" si="106"/>
        <v>0</v>
      </c>
      <c r="G444" s="1">
        <f t="shared" si="113"/>
        <v>58</v>
      </c>
      <c r="H444" s="2">
        <f t="shared" si="114"/>
        <v>7.6416337285902497E-2</v>
      </c>
      <c r="I444" s="8"/>
      <c r="J444" s="2">
        <f t="shared" si="107"/>
        <v>0.52305665349143615</v>
      </c>
      <c r="K444" s="2">
        <f t="shared" si="108"/>
        <v>0.44664031620553357</v>
      </c>
      <c r="L444" s="2">
        <f t="shared" si="109"/>
        <v>0</v>
      </c>
      <c r="M444" s="2">
        <f t="shared" si="110"/>
        <v>3.0303030303030276E-2</v>
      </c>
      <c r="N444" s="126">
        <v>397</v>
      </c>
      <c r="O444" s="126">
        <v>339</v>
      </c>
      <c r="P444" s="126"/>
      <c r="Q444" s="89"/>
      <c r="R444" s="126"/>
      <c r="S444" s="126"/>
      <c r="T444" s="89"/>
      <c r="U444" s="126"/>
      <c r="V444" s="126"/>
      <c r="W444" s="126"/>
      <c r="X444" s="126"/>
      <c r="Y444" s="89">
        <v>0</v>
      </c>
      <c r="Z444" s="126"/>
      <c r="AA444" s="126">
        <v>21</v>
      </c>
      <c r="AB444" s="89">
        <v>2</v>
      </c>
      <c r="AC444" s="89"/>
      <c r="AG444" t="str">
        <f t="shared" si="111"/>
        <v>Brighton</v>
      </c>
      <c r="AH444" t="s">
        <v>1804</v>
      </c>
      <c r="AI444">
        <v>1</v>
      </c>
      <c r="AK444" s="97">
        <v>50</v>
      </c>
      <c r="AL444" s="99">
        <v>9</v>
      </c>
      <c r="AM444" s="99">
        <v>20</v>
      </c>
      <c r="AN444" s="103">
        <v>8725</v>
      </c>
      <c r="AO444" s="103">
        <f t="shared" si="115"/>
        <v>50009</v>
      </c>
      <c r="AP444" s="9" t="s">
        <v>202</v>
      </c>
      <c r="AQ444">
        <f t="shared" si="112"/>
        <v>5008725</v>
      </c>
      <c r="AU444">
        <v>53.42</v>
      </c>
      <c r="AV444">
        <v>1.22</v>
      </c>
      <c r="AW444">
        <v>52.19</v>
      </c>
    </row>
    <row r="445" spans="1:49" ht="13" hidden="1" customHeight="1" outlineLevel="1">
      <c r="A445" t="s">
        <v>1133</v>
      </c>
      <c r="B445" s="9" t="s">
        <v>357</v>
      </c>
      <c r="C445" s="1">
        <f t="shared" si="105"/>
        <v>1633</v>
      </c>
      <c r="D445" s="7">
        <f>IF(N445&gt;0, RANK(N445,(N445:P445,Q445:AE445)),0)</f>
        <v>1</v>
      </c>
      <c r="E445" s="7">
        <f>IF(O445&gt;0,RANK(O445,(N445:P445,Q445:AE445)),0)</f>
        <v>2</v>
      </c>
      <c r="F445" s="7">
        <f t="shared" si="106"/>
        <v>0</v>
      </c>
      <c r="G445" s="1">
        <f t="shared" si="113"/>
        <v>41</v>
      </c>
      <c r="H445" s="2">
        <f t="shared" si="114"/>
        <v>2.5107164727495409E-2</v>
      </c>
      <c r="I445" s="8"/>
      <c r="J445" s="2">
        <f t="shared" si="107"/>
        <v>0.5015309246785058</v>
      </c>
      <c r="K445" s="2">
        <f t="shared" si="108"/>
        <v>0.47642375995101038</v>
      </c>
      <c r="L445" s="2">
        <f t="shared" si="109"/>
        <v>0</v>
      </c>
      <c r="M445" s="2">
        <f t="shared" si="110"/>
        <v>2.204531537048382E-2</v>
      </c>
      <c r="N445" s="126">
        <v>819</v>
      </c>
      <c r="O445" s="126">
        <v>778</v>
      </c>
      <c r="P445" s="126"/>
      <c r="Q445" s="89"/>
      <c r="R445" s="126"/>
      <c r="S445" s="126"/>
      <c r="T445" s="89"/>
      <c r="U445" s="126"/>
      <c r="V445" s="126"/>
      <c r="W445" s="126"/>
      <c r="X445" s="126"/>
      <c r="Y445" s="89">
        <v>1</v>
      </c>
      <c r="Z445" s="126"/>
      <c r="AA445" s="126">
        <v>26</v>
      </c>
      <c r="AB445" s="89">
        <v>9</v>
      </c>
      <c r="AC445" s="89"/>
      <c r="AG445" t="str">
        <f t="shared" si="111"/>
        <v>Bristol</v>
      </c>
      <c r="AH445" t="s">
        <v>1623</v>
      </c>
      <c r="AI445">
        <v>1</v>
      </c>
      <c r="AK445" s="97">
        <v>50</v>
      </c>
      <c r="AL445" s="99">
        <v>1</v>
      </c>
      <c r="AM445" s="99">
        <v>15</v>
      </c>
      <c r="AN445" s="103">
        <v>9025</v>
      </c>
      <c r="AO445" s="103">
        <f t="shared" si="115"/>
        <v>50001</v>
      </c>
      <c r="AP445" s="9" t="s">
        <v>202</v>
      </c>
      <c r="AQ445">
        <f t="shared" si="112"/>
        <v>5009025</v>
      </c>
      <c r="AU445">
        <v>42.18</v>
      </c>
      <c r="AV445">
        <v>0.4</v>
      </c>
      <c r="AW445">
        <v>41.77</v>
      </c>
    </row>
    <row r="446" spans="1:49" ht="13" hidden="1" customHeight="1" outlineLevel="1">
      <c r="A446" t="s">
        <v>300</v>
      </c>
      <c r="B446" s="9" t="s">
        <v>357</v>
      </c>
      <c r="C446" s="1">
        <f t="shared" si="105"/>
        <v>606</v>
      </c>
      <c r="D446" s="7">
        <f>IF(N446&gt;0, RANK(N446,(N446:P446,Q446:AE446)),0)</f>
        <v>1</v>
      </c>
      <c r="E446" s="7">
        <f>IF(O446&gt;0,RANK(O446,(N446:P446,Q446:AE446)),0)</f>
        <v>2</v>
      </c>
      <c r="F446" s="7">
        <f t="shared" si="106"/>
        <v>0</v>
      </c>
      <c r="G446" s="1">
        <f t="shared" si="113"/>
        <v>44</v>
      </c>
      <c r="H446" s="2">
        <f t="shared" si="114"/>
        <v>7.2607260726072612E-2</v>
      </c>
      <c r="I446" s="8"/>
      <c r="J446" s="2">
        <f t="shared" si="107"/>
        <v>0.51980198019801982</v>
      </c>
      <c r="K446" s="2">
        <f t="shared" si="108"/>
        <v>0.44719471947194722</v>
      </c>
      <c r="L446" s="2">
        <f t="shared" si="109"/>
        <v>0</v>
      </c>
      <c r="M446" s="2">
        <f t="shared" si="110"/>
        <v>3.3003300330032959E-2</v>
      </c>
      <c r="N446" s="126">
        <v>315</v>
      </c>
      <c r="O446" s="126">
        <v>271</v>
      </c>
      <c r="P446" s="126"/>
      <c r="Q446" s="89"/>
      <c r="R446" s="126"/>
      <c r="S446" s="126"/>
      <c r="T446" s="89"/>
      <c r="U446" s="126"/>
      <c r="V446" s="126"/>
      <c r="W446" s="126"/>
      <c r="X446" s="126"/>
      <c r="Y446" s="89">
        <v>1</v>
      </c>
      <c r="Z446" s="126"/>
      <c r="AA446" s="126">
        <v>12</v>
      </c>
      <c r="AB446" s="89">
        <v>7</v>
      </c>
      <c r="AC446" s="89"/>
      <c r="AG446" t="str">
        <f t="shared" si="111"/>
        <v>Brookfield</v>
      </c>
      <c r="AH446" t="s">
        <v>1753</v>
      </c>
      <c r="AI446">
        <v>1</v>
      </c>
      <c r="AK446" s="97">
        <v>50</v>
      </c>
      <c r="AL446" s="99">
        <v>17</v>
      </c>
      <c r="AM446" s="99">
        <v>15</v>
      </c>
      <c r="AN446" s="103">
        <v>9325</v>
      </c>
      <c r="AO446" s="103">
        <f t="shared" si="115"/>
        <v>50017</v>
      </c>
      <c r="AP446" s="9" t="s">
        <v>202</v>
      </c>
      <c r="AQ446">
        <f t="shared" si="112"/>
        <v>5009325</v>
      </c>
      <c r="AU446">
        <v>41.67</v>
      </c>
      <c r="AV446">
        <v>0.27</v>
      </c>
      <c r="AW446">
        <v>41.4</v>
      </c>
    </row>
    <row r="447" spans="1:49" ht="13" hidden="1" customHeight="1" outlineLevel="1">
      <c r="A447" t="s">
        <v>1098</v>
      </c>
      <c r="B447" s="9" t="s">
        <v>357</v>
      </c>
      <c r="C447" s="1">
        <f t="shared" si="105"/>
        <v>212</v>
      </c>
      <c r="D447" s="7">
        <f>IF(N447&gt;0, RANK(N447,(N447:P447,Q447:AE447)),0)</f>
        <v>1</v>
      </c>
      <c r="E447" s="7">
        <f>IF(O447&gt;0,RANK(O447,(N447:P447,Q447:AE447)),0)</f>
        <v>2</v>
      </c>
      <c r="F447" s="7">
        <f t="shared" si="106"/>
        <v>0</v>
      </c>
      <c r="G447" s="1">
        <f t="shared" si="113"/>
        <v>20</v>
      </c>
      <c r="H447" s="2">
        <f t="shared" si="114"/>
        <v>9.4339622641509441E-2</v>
      </c>
      <c r="I447" s="8"/>
      <c r="J447" s="2">
        <f t="shared" si="107"/>
        <v>0.52358490566037741</v>
      </c>
      <c r="K447" s="2">
        <f t="shared" si="108"/>
        <v>0.42924528301886794</v>
      </c>
      <c r="L447" s="2">
        <f t="shared" si="109"/>
        <v>0</v>
      </c>
      <c r="M447" s="2">
        <f t="shared" si="110"/>
        <v>4.7169811320754651E-2</v>
      </c>
      <c r="N447" s="126">
        <v>111</v>
      </c>
      <c r="O447" s="126">
        <v>91</v>
      </c>
      <c r="P447" s="126"/>
      <c r="Q447" s="89"/>
      <c r="R447" s="126"/>
      <c r="S447" s="126"/>
      <c r="T447" s="89"/>
      <c r="U447" s="126"/>
      <c r="V447" s="126"/>
      <c r="W447" s="126"/>
      <c r="X447" s="126"/>
      <c r="Y447" s="89">
        <v>0</v>
      </c>
      <c r="Z447" s="126"/>
      <c r="AA447" s="126">
        <v>6</v>
      </c>
      <c r="AB447" s="89">
        <v>4</v>
      </c>
      <c r="AC447" s="89"/>
      <c r="AG447" t="str">
        <f t="shared" si="111"/>
        <v>Brookline</v>
      </c>
      <c r="AH447" t="s">
        <v>1373</v>
      </c>
      <c r="AI447">
        <v>1</v>
      </c>
      <c r="AK447" s="97">
        <v>50</v>
      </c>
      <c r="AL447" s="99">
        <v>25</v>
      </c>
      <c r="AM447" s="99">
        <v>15</v>
      </c>
      <c r="AN447" s="103">
        <v>9475</v>
      </c>
      <c r="AO447" s="103">
        <f t="shared" si="115"/>
        <v>50025</v>
      </c>
      <c r="AP447" s="9" t="s">
        <v>202</v>
      </c>
      <c r="AQ447">
        <f t="shared" si="112"/>
        <v>5009475</v>
      </c>
      <c r="AU447">
        <v>12.91</v>
      </c>
      <c r="AV447">
        <v>0</v>
      </c>
      <c r="AW447">
        <v>12.91</v>
      </c>
    </row>
    <row r="448" spans="1:49" ht="13" hidden="1" customHeight="1" outlineLevel="1">
      <c r="A448" t="s">
        <v>1117</v>
      </c>
      <c r="B448" s="9" t="s">
        <v>357</v>
      </c>
      <c r="C448" s="1">
        <f t="shared" si="105"/>
        <v>331</v>
      </c>
      <c r="D448" s="7">
        <f>IF(N448&gt;0, RANK(N448,(N448:P448,Q448:AE448)),0)</f>
        <v>1</v>
      </c>
      <c r="E448" s="7">
        <f>IF(O448&gt;0,RANK(O448,(N448:P448,Q448:AE448)),0)</f>
        <v>2</v>
      </c>
      <c r="F448" s="7">
        <f t="shared" si="106"/>
        <v>0</v>
      </c>
      <c r="G448" s="1">
        <f t="shared" si="113"/>
        <v>69</v>
      </c>
      <c r="H448" s="2">
        <f t="shared" si="114"/>
        <v>0.20845921450151059</v>
      </c>
      <c r="I448" s="8"/>
      <c r="J448" s="2">
        <f t="shared" si="107"/>
        <v>0.58006042296072513</v>
      </c>
      <c r="K448" s="2">
        <f t="shared" si="108"/>
        <v>0.37160120845921452</v>
      </c>
      <c r="L448" s="2">
        <f t="shared" si="109"/>
        <v>0</v>
      </c>
      <c r="M448" s="2">
        <f t="shared" si="110"/>
        <v>4.8338368580060354E-2</v>
      </c>
      <c r="N448" s="126">
        <v>192</v>
      </c>
      <c r="O448" s="126">
        <v>123</v>
      </c>
      <c r="P448" s="126"/>
      <c r="Q448" s="89"/>
      <c r="R448" s="126"/>
      <c r="S448" s="126"/>
      <c r="T448" s="89"/>
      <c r="U448" s="126"/>
      <c r="V448" s="126"/>
      <c r="W448" s="126"/>
      <c r="X448" s="126"/>
      <c r="Y448" s="89">
        <v>1</v>
      </c>
      <c r="Z448" s="126"/>
      <c r="AA448" s="126">
        <v>8</v>
      </c>
      <c r="AB448" s="89">
        <v>7</v>
      </c>
      <c r="AC448" s="89"/>
      <c r="AG448" t="str">
        <f t="shared" si="111"/>
        <v>Brownington</v>
      </c>
      <c r="AH448" t="s">
        <v>1707</v>
      </c>
      <c r="AI448">
        <v>1</v>
      </c>
      <c r="AK448" s="97">
        <v>50</v>
      </c>
      <c r="AL448" s="99">
        <v>19</v>
      </c>
      <c r="AM448" s="99">
        <v>15</v>
      </c>
      <c r="AN448" s="103">
        <v>9850</v>
      </c>
      <c r="AO448" s="103">
        <f t="shared" si="115"/>
        <v>50019</v>
      </c>
      <c r="AP448" s="9" t="s">
        <v>202</v>
      </c>
      <c r="AQ448">
        <f t="shared" si="112"/>
        <v>5009850</v>
      </c>
      <c r="AU448">
        <v>28.43</v>
      </c>
      <c r="AV448">
        <v>0.14000000000000001</v>
      </c>
      <c r="AW448">
        <v>28.28</v>
      </c>
    </row>
    <row r="449" spans="1:49" ht="13" hidden="1" customHeight="1" outlineLevel="1">
      <c r="A449" t="s">
        <v>966</v>
      </c>
      <c r="B449" s="9" t="s">
        <v>357</v>
      </c>
      <c r="C449" s="1">
        <f t="shared" si="105"/>
        <v>48</v>
      </c>
      <c r="D449" s="7">
        <f>IF(N449&gt;0, RANK(N449,(N449:P449,Q449:AE449)),0)</f>
        <v>2</v>
      </c>
      <c r="E449" s="7">
        <f>IF(O449&gt;0,RANK(O449,(N449:P449,Q449:AE449)),0)</f>
        <v>1</v>
      </c>
      <c r="F449" s="7">
        <f t="shared" si="106"/>
        <v>0</v>
      </c>
      <c r="G449" s="1">
        <f t="shared" si="113"/>
        <v>1</v>
      </c>
      <c r="H449" s="2">
        <f t="shared" si="114"/>
        <v>2.0833333333333332E-2</v>
      </c>
      <c r="I449" s="8"/>
      <c r="J449" s="2">
        <f t="shared" si="107"/>
        <v>0.47916666666666669</v>
      </c>
      <c r="K449" s="2">
        <f t="shared" si="108"/>
        <v>0.5</v>
      </c>
      <c r="L449" s="2">
        <f t="shared" si="109"/>
        <v>0</v>
      </c>
      <c r="M449" s="2">
        <f t="shared" si="110"/>
        <v>2.0833333333333259E-2</v>
      </c>
      <c r="N449" s="126">
        <v>23</v>
      </c>
      <c r="O449" s="126">
        <v>24</v>
      </c>
      <c r="P449" s="126"/>
      <c r="Q449" s="89"/>
      <c r="R449" s="126"/>
      <c r="S449" s="126"/>
      <c r="T449" s="89"/>
      <c r="U449" s="126"/>
      <c r="V449" s="126"/>
      <c r="W449" s="126"/>
      <c r="X449" s="126"/>
      <c r="Y449" s="89">
        <v>0</v>
      </c>
      <c r="Z449" s="126"/>
      <c r="AA449" s="126">
        <v>1</v>
      </c>
      <c r="AB449" s="89">
        <v>0</v>
      </c>
      <c r="AC449" s="89"/>
      <c r="AG449" t="str">
        <f t="shared" si="111"/>
        <v>Brunswick</v>
      </c>
      <c r="AH449" t="s">
        <v>1804</v>
      </c>
      <c r="AI449">
        <v>1</v>
      </c>
      <c r="AK449" s="97">
        <v>50</v>
      </c>
      <c r="AL449" s="99">
        <v>9</v>
      </c>
      <c r="AM449" s="99">
        <v>25</v>
      </c>
      <c r="AN449" s="103">
        <v>10075</v>
      </c>
      <c r="AO449" s="103">
        <f t="shared" si="115"/>
        <v>50009</v>
      </c>
      <c r="AP449" s="9" t="s">
        <v>202</v>
      </c>
      <c r="AQ449">
        <f t="shared" si="112"/>
        <v>5010075</v>
      </c>
      <c r="AU449">
        <v>26</v>
      </c>
      <c r="AV449">
        <v>0.3</v>
      </c>
      <c r="AW449">
        <v>25.69</v>
      </c>
    </row>
    <row r="450" spans="1:49" ht="13" hidden="1" customHeight="1" outlineLevel="1">
      <c r="A450" t="s">
        <v>287</v>
      </c>
      <c r="B450" s="9" t="s">
        <v>357</v>
      </c>
      <c r="C450" s="1">
        <f t="shared" si="105"/>
        <v>706</v>
      </c>
      <c r="D450" s="7">
        <f>IF(N450&gt;0, RANK(N450,(N450:P450,Q450:AE450)),0)</f>
        <v>1</v>
      </c>
      <c r="E450" s="7">
        <f>IF(O450&gt;0,RANK(O450,(N450:P450,Q450:AE450)),0)</f>
        <v>2</v>
      </c>
      <c r="F450" s="7">
        <f t="shared" si="106"/>
        <v>0</v>
      </c>
      <c r="G450" s="1">
        <f t="shared" si="113"/>
        <v>24</v>
      </c>
      <c r="H450" s="2">
        <f t="shared" si="114"/>
        <v>3.39943342776204E-2</v>
      </c>
      <c r="I450" s="8"/>
      <c r="J450" s="2">
        <f t="shared" si="107"/>
        <v>0.50708215297450421</v>
      </c>
      <c r="K450" s="2">
        <f t="shared" si="108"/>
        <v>0.47308781869688388</v>
      </c>
      <c r="L450" s="2">
        <f t="shared" si="109"/>
        <v>0</v>
      </c>
      <c r="M450" s="2">
        <f t="shared" si="110"/>
        <v>1.9830028328611915E-2</v>
      </c>
      <c r="N450" s="126">
        <v>358</v>
      </c>
      <c r="O450" s="126">
        <v>334</v>
      </c>
      <c r="P450" s="126"/>
      <c r="Q450" s="89"/>
      <c r="R450" s="126"/>
      <c r="S450" s="126"/>
      <c r="T450" s="89"/>
      <c r="U450" s="126"/>
      <c r="V450" s="126"/>
      <c r="W450" s="126"/>
      <c r="X450" s="126"/>
      <c r="Y450" s="89">
        <v>0</v>
      </c>
      <c r="Z450" s="126"/>
      <c r="AA450" s="126">
        <v>11</v>
      </c>
      <c r="AB450" s="89">
        <v>3</v>
      </c>
      <c r="AC450" s="89"/>
      <c r="AG450" t="str">
        <f t="shared" si="111"/>
        <v>Burke</v>
      </c>
      <c r="AH450" t="s">
        <v>1855</v>
      </c>
      <c r="AI450">
        <v>1</v>
      </c>
      <c r="AK450" s="97">
        <v>50</v>
      </c>
      <c r="AL450" s="99">
        <v>5</v>
      </c>
      <c r="AM450" s="99">
        <v>10</v>
      </c>
      <c r="AN450" s="103">
        <v>10450</v>
      </c>
      <c r="AO450" s="103">
        <f t="shared" si="115"/>
        <v>50005</v>
      </c>
      <c r="AP450" s="9" t="s">
        <v>202</v>
      </c>
      <c r="AQ450">
        <f t="shared" si="112"/>
        <v>5010450</v>
      </c>
      <c r="AU450">
        <v>34.06</v>
      </c>
      <c r="AV450">
        <v>0.01</v>
      </c>
      <c r="AW450">
        <v>34.049999999999997</v>
      </c>
    </row>
    <row r="451" spans="1:49" ht="13" hidden="1" customHeight="1" outlineLevel="1">
      <c r="A451" t="s">
        <v>680</v>
      </c>
      <c r="B451" s="9" t="s">
        <v>357</v>
      </c>
      <c r="C451" s="1">
        <f t="shared" si="105"/>
        <v>20032</v>
      </c>
      <c r="D451" s="7">
        <f>IF(N451&gt;0, RANK(N451,(N451:P451,Q451:AE451)),0)</f>
        <v>1</v>
      </c>
      <c r="E451" s="7">
        <f>IF(O451&gt;0,RANK(O451,(N451:P451,Q451:AE451)),0)</f>
        <v>2</v>
      </c>
      <c r="F451" s="7">
        <f t="shared" si="106"/>
        <v>0</v>
      </c>
      <c r="G451" s="1">
        <f t="shared" si="113"/>
        <v>8320</v>
      </c>
      <c r="H451" s="2">
        <f t="shared" si="114"/>
        <v>0.41533546325878595</v>
      </c>
      <c r="I451" s="8"/>
      <c r="J451" s="2">
        <f t="shared" si="107"/>
        <v>0.69663538338658149</v>
      </c>
      <c r="K451" s="2">
        <f t="shared" si="108"/>
        <v>0.28129992012779553</v>
      </c>
      <c r="L451" s="2">
        <f t="shared" si="109"/>
        <v>0</v>
      </c>
      <c r="M451" s="2">
        <f t="shared" si="110"/>
        <v>2.2064696485622981E-2</v>
      </c>
      <c r="N451" s="126">
        <v>13955</v>
      </c>
      <c r="O451" s="126">
        <v>5635</v>
      </c>
      <c r="P451" s="126"/>
      <c r="Q451" s="89"/>
      <c r="R451" s="126"/>
      <c r="S451" s="126"/>
      <c r="T451" s="89"/>
      <c r="U451" s="126"/>
      <c r="V451" s="126"/>
      <c r="W451" s="126"/>
      <c r="X451" s="126"/>
      <c r="Y451" s="89">
        <v>34</v>
      </c>
      <c r="Z451" s="126"/>
      <c r="AA451" s="126">
        <v>332</v>
      </c>
      <c r="AB451" s="89">
        <v>76</v>
      </c>
      <c r="AC451" s="89"/>
      <c r="AG451" t="str">
        <f t="shared" si="111"/>
        <v>Burlington</v>
      </c>
      <c r="AH451" t="s">
        <v>641</v>
      </c>
      <c r="AI451">
        <v>1</v>
      </c>
      <c r="AK451" s="97">
        <v>50</v>
      </c>
      <c r="AL451" s="99">
        <v>7</v>
      </c>
      <c r="AM451" s="99">
        <v>15</v>
      </c>
      <c r="AN451" s="103">
        <v>10675</v>
      </c>
      <c r="AO451" s="103">
        <f t="shared" si="115"/>
        <v>50007</v>
      </c>
      <c r="AP451" s="9" t="s">
        <v>1721</v>
      </c>
      <c r="AQ451">
        <f t="shared" si="112"/>
        <v>5010675</v>
      </c>
      <c r="AU451">
        <v>15.48</v>
      </c>
      <c r="AV451">
        <v>4.92</v>
      </c>
      <c r="AW451">
        <v>10.56</v>
      </c>
    </row>
    <row r="452" spans="1:49" ht="13" hidden="1" customHeight="1" outlineLevel="1">
      <c r="A452" t="s">
        <v>863</v>
      </c>
      <c r="B452" s="9" t="s">
        <v>357</v>
      </c>
      <c r="C452" s="1">
        <f t="shared" si="105"/>
        <v>554</v>
      </c>
      <c r="D452" s="7">
        <f>IF(N452&gt;0, RANK(N452,(N452:P452,Q452:AE452)),0)</f>
        <v>1</v>
      </c>
      <c r="E452" s="7">
        <f>IF(O452&gt;0,RANK(O452,(N452:P452,Q452:AE452)),0)</f>
        <v>2</v>
      </c>
      <c r="F452" s="7">
        <f t="shared" si="106"/>
        <v>0</v>
      </c>
      <c r="G452" s="1">
        <f t="shared" si="113"/>
        <v>15</v>
      </c>
      <c r="H452" s="2">
        <f t="shared" si="114"/>
        <v>2.7075812274368231E-2</v>
      </c>
      <c r="I452" s="8"/>
      <c r="J452" s="2">
        <f t="shared" si="107"/>
        <v>0.5</v>
      </c>
      <c r="K452" s="2">
        <f t="shared" si="108"/>
        <v>0.47292418772563177</v>
      </c>
      <c r="L452" s="2">
        <f t="shared" si="109"/>
        <v>0</v>
      </c>
      <c r="M452" s="2">
        <f t="shared" si="110"/>
        <v>2.7075812274368227E-2</v>
      </c>
      <c r="N452" s="126">
        <v>277</v>
      </c>
      <c r="O452" s="126">
        <v>262</v>
      </c>
      <c r="P452" s="126"/>
      <c r="Q452" s="89"/>
      <c r="R452" s="126"/>
      <c r="S452" s="126"/>
      <c r="T452" s="89"/>
      <c r="U452" s="126"/>
      <c r="V452" s="126"/>
      <c r="W452" s="126"/>
      <c r="X452" s="126"/>
      <c r="Y452" s="89">
        <v>1</v>
      </c>
      <c r="Z452" s="126"/>
      <c r="AA452" s="126">
        <v>11</v>
      </c>
      <c r="AB452" s="89">
        <v>3</v>
      </c>
      <c r="AC452" s="89"/>
      <c r="AG452" t="str">
        <f t="shared" si="111"/>
        <v>Cabot</v>
      </c>
      <c r="AH452" t="s">
        <v>2040</v>
      </c>
      <c r="AI452">
        <v>1</v>
      </c>
      <c r="AK452" s="97">
        <v>50</v>
      </c>
      <c r="AL452" s="99">
        <v>23</v>
      </c>
      <c r="AM452" s="99">
        <v>20</v>
      </c>
      <c r="AN452" s="103">
        <v>11125</v>
      </c>
      <c r="AO452" s="103">
        <f t="shared" si="115"/>
        <v>50023</v>
      </c>
      <c r="AP452" s="9" t="s">
        <v>202</v>
      </c>
      <c r="AQ452">
        <f t="shared" si="112"/>
        <v>5011125</v>
      </c>
      <c r="AU452">
        <v>38.53</v>
      </c>
      <c r="AV452">
        <v>1.24</v>
      </c>
      <c r="AW452">
        <v>37.29</v>
      </c>
    </row>
    <row r="453" spans="1:49" ht="13" hidden="1" customHeight="1" outlineLevel="1">
      <c r="A453" t="s">
        <v>123</v>
      </c>
      <c r="B453" s="9" t="s">
        <v>357</v>
      </c>
      <c r="C453" s="1">
        <f t="shared" si="105"/>
        <v>916</v>
      </c>
      <c r="D453" s="7">
        <f>IF(N453&gt;0, RANK(N453,(N453:P453,Q453:AE453)),0)</f>
        <v>1</v>
      </c>
      <c r="E453" s="7">
        <f>IF(O453&gt;0,RANK(O453,(N453:P453,Q453:AE453)),0)</f>
        <v>2</v>
      </c>
      <c r="F453" s="7">
        <f t="shared" si="106"/>
        <v>0</v>
      </c>
      <c r="G453" s="1">
        <f t="shared" si="113"/>
        <v>232</v>
      </c>
      <c r="H453" s="2">
        <f t="shared" si="114"/>
        <v>0.25327510917030566</v>
      </c>
      <c r="I453" s="8"/>
      <c r="J453" s="2">
        <f t="shared" si="107"/>
        <v>0.61572052401746724</v>
      </c>
      <c r="K453" s="2">
        <f t="shared" si="108"/>
        <v>0.36244541484716158</v>
      </c>
      <c r="L453" s="2">
        <f t="shared" si="109"/>
        <v>0</v>
      </c>
      <c r="M453" s="2">
        <f t="shared" si="110"/>
        <v>2.1834061135371174E-2</v>
      </c>
      <c r="N453" s="126">
        <v>564</v>
      </c>
      <c r="O453" s="126">
        <v>332</v>
      </c>
      <c r="P453" s="126"/>
      <c r="Q453" s="89"/>
      <c r="R453" s="126"/>
      <c r="S453" s="126"/>
      <c r="T453" s="89"/>
      <c r="U453" s="126"/>
      <c r="V453" s="126"/>
      <c r="W453" s="126"/>
      <c r="X453" s="126"/>
      <c r="Y453" s="89">
        <v>0</v>
      </c>
      <c r="Z453" s="126"/>
      <c r="AA453" s="126">
        <v>18</v>
      </c>
      <c r="AB453" s="89">
        <v>2</v>
      </c>
      <c r="AC453" s="89"/>
      <c r="AG453" t="str">
        <f t="shared" si="111"/>
        <v>Calais</v>
      </c>
      <c r="AH453" t="s">
        <v>2040</v>
      </c>
      <c r="AI453">
        <v>1</v>
      </c>
      <c r="AK453" s="97">
        <v>50</v>
      </c>
      <c r="AL453" s="99">
        <v>23</v>
      </c>
      <c r="AM453" s="99">
        <v>25</v>
      </c>
      <c r="AN453" s="103">
        <v>11350</v>
      </c>
      <c r="AO453" s="103">
        <f t="shared" si="115"/>
        <v>50023</v>
      </c>
      <c r="AP453" s="9" t="s">
        <v>202</v>
      </c>
      <c r="AQ453">
        <f t="shared" si="112"/>
        <v>5011350</v>
      </c>
      <c r="AU453">
        <v>38.58</v>
      </c>
      <c r="AV453">
        <v>0.56000000000000005</v>
      </c>
      <c r="AW453">
        <v>38.020000000000003</v>
      </c>
    </row>
    <row r="454" spans="1:49" ht="13" hidden="1" customHeight="1" outlineLevel="1">
      <c r="A454" t="s">
        <v>895</v>
      </c>
      <c r="B454" s="9" t="s">
        <v>357</v>
      </c>
      <c r="C454" s="1">
        <f t="shared" si="105"/>
        <v>1413</v>
      </c>
      <c r="D454" s="7">
        <f>IF(N454&gt;0, RANK(N454,(N454:P454,Q454:AE454)),0)</f>
        <v>1</v>
      </c>
      <c r="E454" s="7">
        <f>IF(O454&gt;0,RANK(O454,(N454:P454,Q454:AE454)),0)</f>
        <v>2</v>
      </c>
      <c r="F454" s="7">
        <f t="shared" si="106"/>
        <v>0</v>
      </c>
      <c r="G454" s="1">
        <f t="shared" si="113"/>
        <v>145</v>
      </c>
      <c r="H454" s="2">
        <f t="shared" si="114"/>
        <v>0.10261854210898796</v>
      </c>
      <c r="I454" s="8"/>
      <c r="J454" s="2">
        <f t="shared" si="107"/>
        <v>0.54352441613588109</v>
      </c>
      <c r="K454" s="2">
        <f t="shared" si="108"/>
        <v>0.44090587402689313</v>
      </c>
      <c r="L454" s="2">
        <f t="shared" si="109"/>
        <v>0</v>
      </c>
      <c r="M454" s="2">
        <f t="shared" si="110"/>
        <v>1.5569709837225776E-2</v>
      </c>
      <c r="N454" s="126">
        <v>768</v>
      </c>
      <c r="O454" s="126">
        <v>623</v>
      </c>
      <c r="P454" s="126"/>
      <c r="Q454" s="89"/>
      <c r="R454" s="126"/>
      <c r="S454" s="126"/>
      <c r="T454" s="89"/>
      <c r="U454" s="126"/>
      <c r="V454" s="126"/>
      <c r="W454" s="126"/>
      <c r="X454" s="126"/>
      <c r="Y454" s="89">
        <v>0</v>
      </c>
      <c r="Z454" s="126"/>
      <c r="AA454" s="126">
        <v>15</v>
      </c>
      <c r="AB454" s="89">
        <v>7</v>
      </c>
      <c r="AC454" s="89"/>
      <c r="AG454" t="str">
        <f t="shared" si="111"/>
        <v>Cambridge</v>
      </c>
      <c r="AH454" t="s">
        <v>1201</v>
      </c>
      <c r="AI454">
        <v>1</v>
      </c>
      <c r="AK454" s="97">
        <v>50</v>
      </c>
      <c r="AL454" s="99">
        <v>15</v>
      </c>
      <c r="AM454" s="99">
        <v>10</v>
      </c>
      <c r="AN454" s="103">
        <v>11500</v>
      </c>
      <c r="AO454" s="103">
        <f t="shared" si="115"/>
        <v>50015</v>
      </c>
      <c r="AP454" s="9" t="s">
        <v>202</v>
      </c>
      <c r="AQ454">
        <f t="shared" si="112"/>
        <v>5011500</v>
      </c>
      <c r="AU454">
        <v>63.68</v>
      </c>
      <c r="AV454">
        <v>0.01</v>
      </c>
      <c r="AW454">
        <v>63.66</v>
      </c>
    </row>
    <row r="455" spans="1:49" ht="13" hidden="1" customHeight="1" outlineLevel="1">
      <c r="A455" t="s">
        <v>896</v>
      </c>
      <c r="B455" s="9" t="s">
        <v>357</v>
      </c>
      <c r="C455" s="1">
        <f t="shared" si="105"/>
        <v>411</v>
      </c>
      <c r="D455" s="7">
        <f>IF(N455&gt;0, RANK(N455,(N455:P455,Q455:AE455)),0)</f>
        <v>1</v>
      </c>
      <c r="E455" s="7">
        <f>IF(O455&gt;0,RANK(O455,(N455:P455,Q455:AE455)),0)</f>
        <v>2</v>
      </c>
      <c r="F455" s="7">
        <f t="shared" si="106"/>
        <v>0</v>
      </c>
      <c r="G455" s="1">
        <f t="shared" si="113"/>
        <v>38</v>
      </c>
      <c r="H455" s="2">
        <f t="shared" si="114"/>
        <v>9.2457420924574207E-2</v>
      </c>
      <c r="I455" s="8"/>
      <c r="J455" s="2">
        <f t="shared" si="107"/>
        <v>0.52798053527980537</v>
      </c>
      <c r="K455" s="2">
        <f t="shared" si="108"/>
        <v>0.43552311435523117</v>
      </c>
      <c r="L455" s="2">
        <f t="shared" si="109"/>
        <v>0</v>
      </c>
      <c r="M455" s="2">
        <f t="shared" si="110"/>
        <v>3.6496350364963459E-2</v>
      </c>
      <c r="N455" s="126">
        <v>217</v>
      </c>
      <c r="O455" s="126">
        <v>179</v>
      </c>
      <c r="P455" s="126"/>
      <c r="Q455" s="89"/>
      <c r="R455" s="126"/>
      <c r="S455" s="126"/>
      <c r="T455" s="89"/>
      <c r="U455" s="126"/>
      <c r="V455" s="126"/>
      <c r="W455" s="126"/>
      <c r="X455" s="126"/>
      <c r="Y455" s="89">
        <v>0</v>
      </c>
      <c r="Z455" s="126"/>
      <c r="AA455" s="126">
        <v>10</v>
      </c>
      <c r="AB455" s="89">
        <v>5</v>
      </c>
      <c r="AC455" s="89"/>
      <c r="AG455" t="str">
        <f t="shared" si="111"/>
        <v>Canaan</v>
      </c>
      <c r="AH455" t="s">
        <v>1804</v>
      </c>
      <c r="AI455">
        <v>1</v>
      </c>
      <c r="AK455" s="97">
        <v>50</v>
      </c>
      <c r="AL455" s="99">
        <v>9</v>
      </c>
      <c r="AM455" s="99">
        <v>30</v>
      </c>
      <c r="AN455" s="103">
        <v>11800</v>
      </c>
      <c r="AO455" s="103">
        <f t="shared" si="115"/>
        <v>50009</v>
      </c>
      <c r="AP455" s="9" t="s">
        <v>202</v>
      </c>
      <c r="AQ455">
        <f t="shared" si="112"/>
        <v>5011800</v>
      </c>
      <c r="AU455">
        <v>33.380000000000003</v>
      </c>
      <c r="AV455">
        <v>0.17</v>
      </c>
      <c r="AW455">
        <v>33.200000000000003</v>
      </c>
    </row>
    <row r="456" spans="1:49" ht="13" hidden="1" customHeight="1" outlineLevel="1">
      <c r="A456" t="s">
        <v>964</v>
      </c>
      <c r="B456" s="9" t="s">
        <v>357</v>
      </c>
      <c r="C456" s="1">
        <f t="shared" si="105"/>
        <v>1855</v>
      </c>
      <c r="D456" s="7">
        <f>IF(N456&gt;0, RANK(N456,(N456:P456,Q456:AE456)),0)</f>
        <v>1</v>
      </c>
      <c r="E456" s="7">
        <f>IF(O456&gt;0,RANK(O456,(N456:P456,Q456:AE456)),0)</f>
        <v>2</v>
      </c>
      <c r="F456" s="7">
        <f t="shared" si="106"/>
        <v>0</v>
      </c>
      <c r="G456" s="1">
        <f t="shared" si="113"/>
        <v>126</v>
      </c>
      <c r="H456" s="2">
        <f t="shared" si="114"/>
        <v>6.7924528301886791E-2</v>
      </c>
      <c r="I456" s="8"/>
      <c r="J456" s="2">
        <f t="shared" si="107"/>
        <v>0.51967654986522915</v>
      </c>
      <c r="K456" s="2">
        <f t="shared" si="108"/>
        <v>0.45175202156334232</v>
      </c>
      <c r="L456" s="2">
        <f t="shared" si="109"/>
        <v>0</v>
      </c>
      <c r="M456" s="2">
        <f t="shared" si="110"/>
        <v>2.8571428571428525E-2</v>
      </c>
      <c r="N456" s="126">
        <v>964</v>
      </c>
      <c r="O456" s="126">
        <v>838</v>
      </c>
      <c r="P456" s="126"/>
      <c r="Q456" s="89"/>
      <c r="R456" s="126"/>
      <c r="S456" s="126"/>
      <c r="T456" s="89"/>
      <c r="U456" s="126"/>
      <c r="V456" s="126"/>
      <c r="W456" s="126"/>
      <c r="X456" s="126"/>
      <c r="Y456" s="89">
        <v>1</v>
      </c>
      <c r="Z456" s="126"/>
      <c r="AA456" s="126">
        <v>36</v>
      </c>
      <c r="AB456" s="89">
        <v>16</v>
      </c>
      <c r="AC456" s="89"/>
      <c r="AG456" t="str">
        <f t="shared" si="111"/>
        <v>Castleton</v>
      </c>
      <c r="AH456" t="s">
        <v>1384</v>
      </c>
      <c r="AI456">
        <v>1</v>
      </c>
      <c r="AK456" s="97">
        <v>50</v>
      </c>
      <c r="AL456" s="99">
        <v>21</v>
      </c>
      <c r="AM456" s="99">
        <v>15</v>
      </c>
      <c r="AN456" s="103">
        <v>11950</v>
      </c>
      <c r="AO456" s="103">
        <f t="shared" si="115"/>
        <v>50021</v>
      </c>
      <c r="AP456" s="9" t="s">
        <v>202</v>
      </c>
      <c r="AQ456">
        <f t="shared" si="112"/>
        <v>5011950</v>
      </c>
      <c r="AU456">
        <v>42.36</v>
      </c>
      <c r="AV456">
        <v>3.33</v>
      </c>
      <c r="AW456">
        <v>39.020000000000003</v>
      </c>
    </row>
    <row r="457" spans="1:49" ht="13" hidden="1" customHeight="1" outlineLevel="1">
      <c r="A457" t="s">
        <v>336</v>
      </c>
      <c r="B457" s="9" t="s">
        <v>357</v>
      </c>
      <c r="C457" s="1">
        <f t="shared" si="105"/>
        <v>717</v>
      </c>
      <c r="D457" s="7">
        <f>IF(N457&gt;0, RANK(N457,(N457:P457,Q457:AE457)),0)</f>
        <v>2</v>
      </c>
      <c r="E457" s="7">
        <f>IF(O457&gt;0,RANK(O457,(N457:P457,Q457:AE457)),0)</f>
        <v>1</v>
      </c>
      <c r="F457" s="7">
        <f t="shared" si="106"/>
        <v>0</v>
      </c>
      <c r="G457" s="1">
        <f t="shared" si="113"/>
        <v>18</v>
      </c>
      <c r="H457" s="2">
        <f t="shared" si="114"/>
        <v>2.5104602510460251E-2</v>
      </c>
      <c r="I457" s="8"/>
      <c r="J457" s="2">
        <f t="shared" si="107"/>
        <v>0.47140864714086472</v>
      </c>
      <c r="K457" s="2">
        <f t="shared" si="108"/>
        <v>0.49651324965132498</v>
      </c>
      <c r="L457" s="2">
        <f t="shared" si="109"/>
        <v>0</v>
      </c>
      <c r="M457" s="2">
        <f t="shared" si="110"/>
        <v>3.2078103207810293E-2</v>
      </c>
      <c r="N457" s="126">
        <v>338</v>
      </c>
      <c r="O457" s="126">
        <v>356</v>
      </c>
      <c r="P457" s="126"/>
      <c r="Q457" s="89"/>
      <c r="R457" s="126"/>
      <c r="S457" s="126"/>
      <c r="T457" s="89"/>
      <c r="U457" s="126"/>
      <c r="V457" s="126"/>
      <c r="W457" s="126"/>
      <c r="X457" s="126"/>
      <c r="Y457" s="89">
        <v>0</v>
      </c>
      <c r="Z457" s="126"/>
      <c r="AA457" s="126">
        <v>17</v>
      </c>
      <c r="AB457" s="89">
        <v>6</v>
      </c>
      <c r="AC457" s="89"/>
      <c r="AG457" t="str">
        <f t="shared" si="111"/>
        <v>Cavendish</v>
      </c>
      <c r="AH457" t="s">
        <v>747</v>
      </c>
      <c r="AI457">
        <v>1</v>
      </c>
      <c r="AK457" s="97">
        <v>50</v>
      </c>
      <c r="AL457" s="99">
        <v>27</v>
      </c>
      <c r="AM457" s="99">
        <v>30</v>
      </c>
      <c r="AN457" s="103">
        <v>12250</v>
      </c>
      <c r="AO457" s="103">
        <f t="shared" si="115"/>
        <v>50027</v>
      </c>
      <c r="AP457" s="9" t="s">
        <v>202</v>
      </c>
      <c r="AQ457">
        <f t="shared" si="112"/>
        <v>5012250</v>
      </c>
      <c r="AU457">
        <v>39.69</v>
      </c>
      <c r="AV457">
        <v>0.05</v>
      </c>
      <c r="AW457">
        <v>39.64</v>
      </c>
    </row>
    <row r="458" spans="1:49" ht="13" hidden="1" customHeight="1" outlineLevel="1">
      <c r="A458" t="s">
        <v>1187</v>
      </c>
      <c r="B458" s="9" t="s">
        <v>357</v>
      </c>
      <c r="C458" s="1">
        <f t="shared" si="105"/>
        <v>392</v>
      </c>
      <c r="D458" s="7">
        <f>IF(N458&gt;0, RANK(N458,(N458:P458,Q458:AE458)),0)</f>
        <v>1</v>
      </c>
      <c r="E458" s="7">
        <f>IF(O458&gt;0,RANK(O458,(N458:P458,Q458:AE458)),0)</f>
        <v>2</v>
      </c>
      <c r="F458" s="7">
        <f t="shared" si="106"/>
        <v>0</v>
      </c>
      <c r="G458" s="1">
        <f t="shared" si="113"/>
        <v>29</v>
      </c>
      <c r="H458" s="2">
        <f t="shared" si="114"/>
        <v>7.3979591836734693E-2</v>
      </c>
      <c r="I458" s="8"/>
      <c r="J458" s="2">
        <f t="shared" si="107"/>
        <v>0.51530612244897955</v>
      </c>
      <c r="K458" s="2">
        <f t="shared" si="108"/>
        <v>0.44132653061224492</v>
      </c>
      <c r="L458" s="2">
        <f t="shared" si="109"/>
        <v>0</v>
      </c>
      <c r="M458" s="2">
        <f t="shared" si="110"/>
        <v>4.3367346938775531E-2</v>
      </c>
      <c r="N458" s="126">
        <v>202</v>
      </c>
      <c r="O458" s="126">
        <v>173</v>
      </c>
      <c r="P458" s="126"/>
      <c r="Q458" s="89"/>
      <c r="R458" s="126"/>
      <c r="S458" s="126"/>
      <c r="T458" s="89"/>
      <c r="U458" s="126"/>
      <c r="V458" s="126"/>
      <c r="W458" s="126"/>
      <c r="X458" s="126"/>
      <c r="Y458" s="89">
        <v>0</v>
      </c>
      <c r="Z458" s="126"/>
      <c r="AA458" s="126">
        <v>14</v>
      </c>
      <c r="AB458" s="89">
        <v>3</v>
      </c>
      <c r="AC458" s="89"/>
      <c r="AG458" t="str">
        <f t="shared" si="111"/>
        <v>Charleston</v>
      </c>
      <c r="AH458" t="s">
        <v>1707</v>
      </c>
      <c r="AI458">
        <v>1</v>
      </c>
      <c r="AK458" s="97">
        <v>50</v>
      </c>
      <c r="AL458" s="99">
        <v>19</v>
      </c>
      <c r="AM458" s="99">
        <v>20</v>
      </c>
      <c r="AN458" s="103">
        <v>13150</v>
      </c>
      <c r="AO458" s="103">
        <f t="shared" si="115"/>
        <v>50019</v>
      </c>
      <c r="AP458" s="9" t="s">
        <v>202</v>
      </c>
      <c r="AQ458">
        <f t="shared" si="112"/>
        <v>5013150</v>
      </c>
      <c r="AU458">
        <v>38.6</v>
      </c>
      <c r="AV458">
        <v>1.1299999999999999</v>
      </c>
      <c r="AW458">
        <v>37.479999999999997</v>
      </c>
    </row>
    <row r="459" spans="1:49" ht="13" hidden="1" customHeight="1" outlineLevel="1">
      <c r="A459" t="s">
        <v>1134</v>
      </c>
      <c r="B459" s="9" t="s">
        <v>357</v>
      </c>
      <c r="C459" s="1">
        <f t="shared" si="105"/>
        <v>1946</v>
      </c>
      <c r="D459" s="7">
        <f>IF(N459&gt;0, RANK(N459,(N459:P459,Q459:AE459)),0)</f>
        <v>1</v>
      </c>
      <c r="E459" s="7">
        <f>IF(O459&gt;0,RANK(O459,(N459:P459,Q459:AE459)),0)</f>
        <v>2</v>
      </c>
      <c r="F459" s="7">
        <f t="shared" si="106"/>
        <v>0</v>
      </c>
      <c r="G459" s="1">
        <f t="shared" si="113"/>
        <v>259</v>
      </c>
      <c r="H459" s="2">
        <f t="shared" si="114"/>
        <v>0.13309352517985612</v>
      </c>
      <c r="I459" s="8"/>
      <c r="J459" s="2">
        <f t="shared" si="107"/>
        <v>0.55960945529290851</v>
      </c>
      <c r="K459" s="2">
        <f t="shared" si="108"/>
        <v>0.42651593011305239</v>
      </c>
      <c r="L459" s="2">
        <f t="shared" si="109"/>
        <v>0</v>
      </c>
      <c r="M459" s="2">
        <f t="shared" si="110"/>
        <v>1.3874614594039103E-2</v>
      </c>
      <c r="N459" s="126">
        <v>1089</v>
      </c>
      <c r="O459" s="126">
        <v>830</v>
      </c>
      <c r="P459" s="126"/>
      <c r="Q459" s="89"/>
      <c r="R459" s="126"/>
      <c r="S459" s="126"/>
      <c r="T459" s="89"/>
      <c r="U459" s="126"/>
      <c r="V459" s="126"/>
      <c r="W459" s="126"/>
      <c r="X459" s="126"/>
      <c r="Y459" s="89">
        <v>0</v>
      </c>
      <c r="Z459" s="126"/>
      <c r="AA459" s="126">
        <v>25</v>
      </c>
      <c r="AB459" s="89">
        <v>2</v>
      </c>
      <c r="AC459" s="89"/>
      <c r="AG459" t="str">
        <f t="shared" si="111"/>
        <v>Charlotte</v>
      </c>
      <c r="AH459" t="s">
        <v>641</v>
      </c>
      <c r="AI459">
        <v>1</v>
      </c>
      <c r="AK459" s="97">
        <v>50</v>
      </c>
      <c r="AL459" s="99">
        <v>7</v>
      </c>
      <c r="AM459" s="99">
        <v>20</v>
      </c>
      <c r="AN459" s="103">
        <v>13300</v>
      </c>
      <c r="AO459" s="103">
        <f t="shared" si="115"/>
        <v>50007</v>
      </c>
      <c r="AP459" s="9" t="s">
        <v>202</v>
      </c>
      <c r="AQ459">
        <f t="shared" si="112"/>
        <v>5013300</v>
      </c>
      <c r="AU459">
        <v>50.44</v>
      </c>
      <c r="AV459">
        <v>8.9600000000000009</v>
      </c>
      <c r="AW459">
        <v>41.48</v>
      </c>
    </row>
    <row r="460" spans="1:49" ht="13" hidden="1" customHeight="1" outlineLevel="1">
      <c r="A460" t="s">
        <v>337</v>
      </c>
      <c r="B460" s="9" t="s">
        <v>357</v>
      </c>
      <c r="C460" s="1">
        <f t="shared" si="105"/>
        <v>645</v>
      </c>
      <c r="D460" s="7">
        <f>IF(N460&gt;0, RANK(N460,(N460:P460,Q460:AE460)),0)</f>
        <v>2</v>
      </c>
      <c r="E460" s="7">
        <f>IF(O460&gt;0,RANK(O460,(N460:P460,Q460:AE460)),0)</f>
        <v>1</v>
      </c>
      <c r="F460" s="7">
        <f t="shared" si="106"/>
        <v>0</v>
      </c>
      <c r="G460" s="1">
        <f t="shared" si="113"/>
        <v>45</v>
      </c>
      <c r="H460" s="2">
        <f t="shared" si="114"/>
        <v>6.9767441860465115E-2</v>
      </c>
      <c r="I460" s="8"/>
      <c r="J460" s="2">
        <f t="shared" si="107"/>
        <v>0.45426356589147288</v>
      </c>
      <c r="K460" s="2">
        <f t="shared" si="108"/>
        <v>0.524031007751938</v>
      </c>
      <c r="L460" s="2">
        <f t="shared" si="109"/>
        <v>0</v>
      </c>
      <c r="M460" s="2">
        <f t="shared" si="110"/>
        <v>2.1705426356589119E-2</v>
      </c>
      <c r="N460" s="126">
        <v>293</v>
      </c>
      <c r="O460" s="126">
        <v>338</v>
      </c>
      <c r="P460" s="126"/>
      <c r="Q460" s="89"/>
      <c r="R460" s="126"/>
      <c r="S460" s="126"/>
      <c r="T460" s="89"/>
      <c r="U460" s="126"/>
      <c r="V460" s="126"/>
      <c r="W460" s="126"/>
      <c r="X460" s="126"/>
      <c r="Y460" s="89">
        <v>1</v>
      </c>
      <c r="Z460" s="126"/>
      <c r="AA460" s="126">
        <v>10</v>
      </c>
      <c r="AB460" s="89">
        <v>3</v>
      </c>
      <c r="AC460" s="89"/>
      <c r="AG460" t="str">
        <f t="shared" si="111"/>
        <v>Chelsea</v>
      </c>
      <c r="AH460" t="s">
        <v>1753</v>
      </c>
      <c r="AI460">
        <v>1</v>
      </c>
      <c r="AK460" s="97">
        <v>50</v>
      </c>
      <c r="AL460" s="99">
        <v>17</v>
      </c>
      <c r="AM460" s="99">
        <v>20</v>
      </c>
      <c r="AN460" s="103">
        <v>13525</v>
      </c>
      <c r="AO460" s="103">
        <f t="shared" si="115"/>
        <v>50017</v>
      </c>
      <c r="AP460" s="9" t="s">
        <v>202</v>
      </c>
      <c r="AQ460">
        <f t="shared" si="112"/>
        <v>5013525</v>
      </c>
      <c r="AU460">
        <v>39.94</v>
      </c>
      <c r="AV460">
        <v>0.02</v>
      </c>
      <c r="AW460">
        <v>39.92</v>
      </c>
    </row>
    <row r="461" spans="1:49" ht="13" hidden="1" customHeight="1" outlineLevel="1">
      <c r="A461" t="s">
        <v>1097</v>
      </c>
      <c r="B461" s="9" t="s">
        <v>357</v>
      </c>
      <c r="C461" s="1">
        <f t="shared" si="105"/>
        <v>1547</v>
      </c>
      <c r="D461" s="7">
        <f>IF(N461&gt;0, RANK(N461,(N461:P461,Q461:AE461)),0)</f>
        <v>1</v>
      </c>
      <c r="E461" s="7">
        <f>IF(O461&gt;0,RANK(O461,(N461:P461,Q461:AE461)),0)</f>
        <v>2</v>
      </c>
      <c r="F461" s="7">
        <f t="shared" si="106"/>
        <v>0</v>
      </c>
      <c r="G461" s="1">
        <f t="shared" si="113"/>
        <v>19</v>
      </c>
      <c r="H461" s="2">
        <f t="shared" si="114"/>
        <v>1.2281835811247576E-2</v>
      </c>
      <c r="I461" s="8"/>
      <c r="J461" s="2">
        <f t="shared" si="107"/>
        <v>0.48351648351648352</v>
      </c>
      <c r="K461" s="2">
        <f t="shared" si="108"/>
        <v>0.47123464770523593</v>
      </c>
      <c r="L461" s="2">
        <f t="shared" si="109"/>
        <v>0</v>
      </c>
      <c r="M461" s="2">
        <f t="shared" si="110"/>
        <v>4.5248868778280493E-2</v>
      </c>
      <c r="N461" s="126">
        <v>748</v>
      </c>
      <c r="O461" s="126">
        <v>729</v>
      </c>
      <c r="P461" s="126"/>
      <c r="Q461" s="89"/>
      <c r="R461" s="126"/>
      <c r="S461" s="126"/>
      <c r="T461" s="89"/>
      <c r="U461" s="126"/>
      <c r="V461" s="126"/>
      <c r="W461" s="126"/>
      <c r="X461" s="126"/>
      <c r="Y461" s="89">
        <v>0</v>
      </c>
      <c r="Z461" s="126"/>
      <c r="AA461" s="126">
        <v>43</v>
      </c>
      <c r="AB461" s="89">
        <v>27</v>
      </c>
      <c r="AC461" s="89"/>
      <c r="AG461" t="str">
        <f t="shared" si="111"/>
        <v>Chester</v>
      </c>
      <c r="AH461" t="s">
        <v>747</v>
      </c>
      <c r="AI461">
        <v>1</v>
      </c>
      <c r="AK461" s="97">
        <v>50</v>
      </c>
      <c r="AL461" s="99">
        <v>27</v>
      </c>
      <c r="AM461" s="99">
        <v>35</v>
      </c>
      <c r="AN461" s="103">
        <v>13675</v>
      </c>
      <c r="AO461" s="103">
        <f t="shared" si="115"/>
        <v>50027</v>
      </c>
      <c r="AP461" s="9" t="s">
        <v>202</v>
      </c>
      <c r="AQ461">
        <f t="shared" si="112"/>
        <v>5013675</v>
      </c>
      <c r="AU461">
        <v>55.94</v>
      </c>
      <c r="AV461">
        <v>0.05</v>
      </c>
      <c r="AW461">
        <v>55.89</v>
      </c>
    </row>
    <row r="462" spans="1:49" ht="13" hidden="1" customHeight="1" outlineLevel="1">
      <c r="A462" t="s">
        <v>641</v>
      </c>
      <c r="B462" s="9" t="s">
        <v>357</v>
      </c>
      <c r="C462" s="1">
        <f t="shared" si="105"/>
        <v>630</v>
      </c>
      <c r="D462" s="7">
        <f>IF(N462&gt;0, RANK(N462,(N462:P462,Q462:AE462)),0)</f>
        <v>2</v>
      </c>
      <c r="E462" s="7">
        <f>IF(O462&gt;0,RANK(O462,(N462:P462,Q462:AE462)),0)</f>
        <v>1</v>
      </c>
      <c r="F462" s="7">
        <f t="shared" si="106"/>
        <v>0</v>
      </c>
      <c r="G462" s="1">
        <f t="shared" si="113"/>
        <v>74</v>
      </c>
      <c r="H462" s="2">
        <f t="shared" si="114"/>
        <v>0.11746031746031746</v>
      </c>
      <c r="I462" s="8"/>
      <c r="J462" s="2">
        <f t="shared" si="107"/>
        <v>0.43015873015873018</v>
      </c>
      <c r="K462" s="2">
        <f t="shared" si="108"/>
        <v>0.54761904761904767</v>
      </c>
      <c r="L462" s="2">
        <f t="shared" si="109"/>
        <v>0</v>
      </c>
      <c r="M462" s="2">
        <f t="shared" si="110"/>
        <v>2.2222222222222143E-2</v>
      </c>
      <c r="N462" s="126">
        <v>271</v>
      </c>
      <c r="O462" s="126">
        <v>345</v>
      </c>
      <c r="P462" s="126"/>
      <c r="Q462" s="89"/>
      <c r="R462" s="126"/>
      <c r="S462" s="126"/>
      <c r="T462" s="89"/>
      <c r="U462" s="126"/>
      <c r="V462" s="126"/>
      <c r="W462" s="126"/>
      <c r="X462" s="126"/>
      <c r="Y462" s="89">
        <v>0</v>
      </c>
      <c r="Z462" s="126"/>
      <c r="AA462" s="126">
        <v>9</v>
      </c>
      <c r="AB462" s="89">
        <v>5</v>
      </c>
      <c r="AC462" s="89"/>
      <c r="AG462" t="str">
        <f t="shared" si="111"/>
        <v>Chittenden</v>
      </c>
      <c r="AH462" t="s">
        <v>1384</v>
      </c>
      <c r="AI462">
        <v>1</v>
      </c>
      <c r="AK462" s="97">
        <v>50</v>
      </c>
      <c r="AL462" s="99">
        <v>21</v>
      </c>
      <c r="AM462" s="99">
        <v>20</v>
      </c>
      <c r="AN462" s="103">
        <v>14350</v>
      </c>
      <c r="AO462" s="103">
        <f t="shared" si="115"/>
        <v>50021</v>
      </c>
      <c r="AP462" s="9" t="s">
        <v>202</v>
      </c>
      <c r="AQ462">
        <f t="shared" si="112"/>
        <v>5014350</v>
      </c>
      <c r="AU462">
        <v>74.209999999999994</v>
      </c>
      <c r="AV462">
        <v>1.2</v>
      </c>
      <c r="AW462">
        <v>73.010000000000005</v>
      </c>
    </row>
    <row r="463" spans="1:49" ht="13" hidden="1" customHeight="1" outlineLevel="1">
      <c r="A463" t="s">
        <v>1079</v>
      </c>
      <c r="B463" s="9" t="s">
        <v>357</v>
      </c>
      <c r="C463" s="1">
        <f t="shared" si="105"/>
        <v>1328</v>
      </c>
      <c r="D463" s="7">
        <f>IF(N463&gt;0, RANK(N463,(N463:P463,Q463:AE463)),0)</f>
        <v>2</v>
      </c>
      <c r="E463" s="7">
        <f>IF(O463&gt;0,RANK(O463,(N463:P463,Q463:AE463)),0)</f>
        <v>1</v>
      </c>
      <c r="F463" s="7">
        <f t="shared" si="106"/>
        <v>0</v>
      </c>
      <c r="G463" s="1">
        <f t="shared" si="113"/>
        <v>171</v>
      </c>
      <c r="H463" s="2">
        <f t="shared" si="114"/>
        <v>0.12876506024096385</v>
      </c>
      <c r="I463" s="8"/>
      <c r="J463" s="2">
        <f t="shared" si="107"/>
        <v>0.42319277108433734</v>
      </c>
      <c r="K463" s="2">
        <f t="shared" si="108"/>
        <v>0.55195783132530118</v>
      </c>
      <c r="L463" s="2">
        <f t="shared" si="109"/>
        <v>0</v>
      </c>
      <c r="M463" s="2">
        <f t="shared" si="110"/>
        <v>2.4849397590361533E-2</v>
      </c>
      <c r="N463" s="126">
        <v>562</v>
      </c>
      <c r="O463" s="126">
        <v>733</v>
      </c>
      <c r="P463" s="126"/>
      <c r="Q463" s="89"/>
      <c r="R463" s="126"/>
      <c r="S463" s="126"/>
      <c r="T463" s="89"/>
      <c r="U463" s="126"/>
      <c r="V463" s="126"/>
      <c r="W463" s="126"/>
      <c r="X463" s="126"/>
      <c r="Y463" s="89">
        <v>1</v>
      </c>
      <c r="Z463" s="126"/>
      <c r="AA463" s="126">
        <v>25</v>
      </c>
      <c r="AB463" s="89">
        <v>7</v>
      </c>
      <c r="AC463" s="89"/>
      <c r="AG463" t="str">
        <f t="shared" si="111"/>
        <v>Clarendon</v>
      </c>
      <c r="AH463" t="s">
        <v>1384</v>
      </c>
      <c r="AI463">
        <v>1</v>
      </c>
      <c r="AK463" s="97">
        <v>50</v>
      </c>
      <c r="AL463" s="99">
        <v>21</v>
      </c>
      <c r="AM463" s="99">
        <v>25</v>
      </c>
      <c r="AN463" s="103">
        <v>14500</v>
      </c>
      <c r="AO463" s="103">
        <f t="shared" si="115"/>
        <v>50021</v>
      </c>
      <c r="AP463" s="9" t="s">
        <v>202</v>
      </c>
      <c r="AQ463">
        <f t="shared" si="112"/>
        <v>5014500</v>
      </c>
      <c r="AU463">
        <v>31.56</v>
      </c>
      <c r="AV463">
        <v>0</v>
      </c>
      <c r="AW463">
        <v>31.56</v>
      </c>
    </row>
    <row r="464" spans="1:49" ht="13" hidden="1" customHeight="1" outlineLevel="1">
      <c r="A464" t="s">
        <v>1046</v>
      </c>
      <c r="B464" s="9" t="s">
        <v>357</v>
      </c>
      <c r="C464" s="1">
        <f t="shared" si="105"/>
        <v>6581</v>
      </c>
      <c r="D464" s="7">
        <f>IF(N464&gt;0, RANK(N464,(N464:P464,Q464:AE464)),0)</f>
        <v>1</v>
      </c>
      <c r="E464" s="7">
        <f>IF(O464&gt;0,RANK(O464,(N464:P464,Q464:AE464)),0)</f>
        <v>2</v>
      </c>
      <c r="F464" s="7">
        <f t="shared" si="106"/>
        <v>0</v>
      </c>
      <c r="G464" s="1">
        <f t="shared" si="113"/>
        <v>851</v>
      </c>
      <c r="H464" s="2">
        <f t="shared" si="114"/>
        <v>0.12931165476371373</v>
      </c>
      <c r="I464" s="8"/>
      <c r="J464" s="2">
        <f t="shared" si="107"/>
        <v>0.55751405561464829</v>
      </c>
      <c r="K464" s="2">
        <f t="shared" si="108"/>
        <v>0.42820240085093453</v>
      </c>
      <c r="L464" s="2">
        <f t="shared" si="109"/>
        <v>0</v>
      </c>
      <c r="M464" s="2">
        <f t="shared" si="110"/>
        <v>1.4283543534417187E-2</v>
      </c>
      <c r="N464" s="126">
        <v>3669</v>
      </c>
      <c r="O464" s="126">
        <v>2818</v>
      </c>
      <c r="P464" s="126"/>
      <c r="Q464" s="89"/>
      <c r="R464" s="126"/>
      <c r="S464" s="126"/>
      <c r="T464" s="89"/>
      <c r="U464" s="126"/>
      <c r="V464" s="126"/>
      <c r="W464" s="126"/>
      <c r="X464" s="126"/>
      <c r="Y464" s="89">
        <v>10</v>
      </c>
      <c r="Z464" s="126"/>
      <c r="AA464" s="126">
        <v>68</v>
      </c>
      <c r="AB464" s="89">
        <v>16</v>
      </c>
      <c r="AC464" s="89"/>
      <c r="AG464" t="str">
        <f t="shared" si="111"/>
        <v>Colchester</v>
      </c>
      <c r="AH464" t="s">
        <v>641</v>
      </c>
      <c r="AI464">
        <v>1</v>
      </c>
      <c r="AK464" s="97">
        <v>50</v>
      </c>
      <c r="AL464" s="99">
        <v>7</v>
      </c>
      <c r="AM464" s="99">
        <v>25</v>
      </c>
      <c r="AN464" s="103">
        <v>14875</v>
      </c>
      <c r="AO464" s="103">
        <f t="shared" si="115"/>
        <v>50007</v>
      </c>
      <c r="AP464" s="9" t="s">
        <v>202</v>
      </c>
      <c r="AQ464">
        <f t="shared" si="112"/>
        <v>5014875</v>
      </c>
      <c r="AU464">
        <v>58.63</v>
      </c>
      <c r="AV464">
        <v>21.75</v>
      </c>
      <c r="AW464">
        <v>36.880000000000003</v>
      </c>
    </row>
    <row r="465" spans="1:49" ht="13" hidden="1" customHeight="1" outlineLevel="1">
      <c r="A465" t="s">
        <v>1047</v>
      </c>
      <c r="B465" s="9" t="s">
        <v>357</v>
      </c>
      <c r="C465" s="1">
        <f t="shared" si="105"/>
        <v>508</v>
      </c>
      <c r="D465" s="7">
        <f>IF(N465&gt;0, RANK(N465,(N465:P465,Q465:AE465)),0)</f>
        <v>2</v>
      </c>
      <c r="E465" s="7">
        <f>IF(O465&gt;0,RANK(O465,(N465:P465,Q465:AE465)),0)</f>
        <v>1</v>
      </c>
      <c r="F465" s="7">
        <f t="shared" si="106"/>
        <v>0</v>
      </c>
      <c r="G465" s="1">
        <f t="shared" si="113"/>
        <v>7</v>
      </c>
      <c r="H465" s="2">
        <f t="shared" si="114"/>
        <v>1.3779527559055118E-2</v>
      </c>
      <c r="I465" s="8"/>
      <c r="J465" s="2">
        <f t="shared" si="107"/>
        <v>0.4763779527559055</v>
      </c>
      <c r="K465" s="2">
        <f t="shared" si="108"/>
        <v>0.49015748031496065</v>
      </c>
      <c r="L465" s="2">
        <f t="shared" si="109"/>
        <v>0</v>
      </c>
      <c r="M465" s="2">
        <f t="shared" si="110"/>
        <v>3.3464566929133799E-2</v>
      </c>
      <c r="N465" s="126">
        <v>242</v>
      </c>
      <c r="O465" s="126">
        <v>249</v>
      </c>
      <c r="P465" s="126"/>
      <c r="Q465" s="89"/>
      <c r="R465" s="126"/>
      <c r="S465" s="126"/>
      <c r="T465" s="89"/>
      <c r="U465" s="126"/>
      <c r="V465" s="126"/>
      <c r="W465" s="126"/>
      <c r="X465" s="126"/>
      <c r="Y465" s="89">
        <v>0</v>
      </c>
      <c r="Z465" s="126"/>
      <c r="AA465" s="126">
        <v>15</v>
      </c>
      <c r="AB465" s="89">
        <v>2</v>
      </c>
      <c r="AC465" s="89"/>
      <c r="AG465" t="str">
        <f t="shared" si="111"/>
        <v>Concord</v>
      </c>
      <c r="AH465" t="s">
        <v>1804</v>
      </c>
      <c r="AI465">
        <v>1</v>
      </c>
      <c r="AK465" s="97">
        <v>50</v>
      </c>
      <c r="AL465" s="99">
        <v>9</v>
      </c>
      <c r="AM465" s="99">
        <v>35</v>
      </c>
      <c r="AN465" s="103">
        <v>15250</v>
      </c>
      <c r="AO465" s="103">
        <f t="shared" si="115"/>
        <v>50009</v>
      </c>
      <c r="AP465" s="9" t="s">
        <v>202</v>
      </c>
      <c r="AQ465">
        <f t="shared" si="112"/>
        <v>5015250</v>
      </c>
      <c r="AU465">
        <v>53.46</v>
      </c>
      <c r="AV465">
        <v>2.0299999999999998</v>
      </c>
      <c r="AW465">
        <v>51.44</v>
      </c>
    </row>
    <row r="466" spans="1:49" ht="13" hidden="1" customHeight="1" outlineLevel="1">
      <c r="A466" t="s">
        <v>1013</v>
      </c>
      <c r="B466" s="9" t="s">
        <v>357</v>
      </c>
      <c r="C466" s="1">
        <f t="shared" si="105"/>
        <v>646</v>
      </c>
      <c r="D466" s="7">
        <f>IF(N466&gt;0, RANK(N466,(N466:P466,Q466:AE466)),0)</f>
        <v>1</v>
      </c>
      <c r="E466" s="7">
        <f>IF(O466&gt;0,RANK(O466,(N466:P466,Q466:AE466)),0)</f>
        <v>2</v>
      </c>
      <c r="F466" s="7">
        <f t="shared" si="106"/>
        <v>0</v>
      </c>
      <c r="G466" s="1">
        <f t="shared" si="113"/>
        <v>54</v>
      </c>
      <c r="H466" s="2">
        <f t="shared" si="114"/>
        <v>8.3591331269349839E-2</v>
      </c>
      <c r="I466" s="8"/>
      <c r="J466" s="2">
        <f t="shared" si="107"/>
        <v>0.52167182662538703</v>
      </c>
      <c r="K466" s="2">
        <f t="shared" si="108"/>
        <v>0.43808049535603716</v>
      </c>
      <c r="L466" s="2">
        <f t="shared" si="109"/>
        <v>0</v>
      </c>
      <c r="M466" s="2">
        <f t="shared" si="110"/>
        <v>4.0247678018575817E-2</v>
      </c>
      <c r="N466" s="126">
        <v>337</v>
      </c>
      <c r="O466" s="126">
        <v>283</v>
      </c>
      <c r="P466" s="126"/>
      <c r="Q466" s="89"/>
      <c r="R466" s="126"/>
      <c r="S466" s="126"/>
      <c r="T466" s="89"/>
      <c r="U466" s="126"/>
      <c r="V466" s="126"/>
      <c r="W466" s="126"/>
      <c r="X466" s="126"/>
      <c r="Y466" s="89">
        <v>0</v>
      </c>
      <c r="Z466" s="126"/>
      <c r="AA466" s="126">
        <v>21</v>
      </c>
      <c r="AB466" s="89">
        <v>5</v>
      </c>
      <c r="AC466" s="89"/>
      <c r="AG466" t="str">
        <f t="shared" si="111"/>
        <v>Corinth</v>
      </c>
      <c r="AH466" t="s">
        <v>1753</v>
      </c>
      <c r="AI466">
        <v>1</v>
      </c>
      <c r="AK466" s="97">
        <v>50</v>
      </c>
      <c r="AL466" s="99">
        <v>17</v>
      </c>
      <c r="AM466" s="99">
        <v>25</v>
      </c>
      <c r="AN466" s="103">
        <v>15700</v>
      </c>
      <c r="AO466" s="103">
        <f t="shared" si="115"/>
        <v>50017</v>
      </c>
      <c r="AP466" s="9" t="s">
        <v>202</v>
      </c>
      <c r="AQ466">
        <f t="shared" si="112"/>
        <v>5015700</v>
      </c>
      <c r="AU466">
        <v>48.55</v>
      </c>
      <c r="AV466">
        <v>0.02</v>
      </c>
      <c r="AW466">
        <v>48.54</v>
      </c>
    </row>
    <row r="467" spans="1:49" ht="13" hidden="1" customHeight="1" outlineLevel="1">
      <c r="A467" t="s">
        <v>443</v>
      </c>
      <c r="B467" s="9" t="s">
        <v>357</v>
      </c>
      <c r="C467" s="1">
        <f t="shared" si="105"/>
        <v>700</v>
      </c>
      <c r="D467" s="7">
        <f>IF(N467&gt;0, RANK(N467,(N467:P467,Q467:AE467)),0)</f>
        <v>2</v>
      </c>
      <c r="E467" s="7">
        <f>IF(O467&gt;0,RANK(O467,(N467:P467,Q467:AE467)),0)</f>
        <v>1</v>
      </c>
      <c r="F467" s="7">
        <f t="shared" si="106"/>
        <v>0</v>
      </c>
      <c r="G467" s="1">
        <f t="shared" si="113"/>
        <v>64</v>
      </c>
      <c r="H467" s="2">
        <f t="shared" si="114"/>
        <v>9.1428571428571428E-2</v>
      </c>
      <c r="I467" s="8"/>
      <c r="J467" s="2">
        <f t="shared" si="107"/>
        <v>0.44857142857142857</v>
      </c>
      <c r="K467" s="2">
        <f t="shared" si="108"/>
        <v>0.54</v>
      </c>
      <c r="L467" s="2">
        <f t="shared" si="109"/>
        <v>0</v>
      </c>
      <c r="M467" s="2">
        <f t="shared" si="110"/>
        <v>1.1428571428571344E-2</v>
      </c>
      <c r="N467" s="126">
        <v>314</v>
      </c>
      <c r="O467" s="126">
        <v>378</v>
      </c>
      <c r="P467" s="126"/>
      <c r="Q467" s="89"/>
      <c r="R467" s="126"/>
      <c r="S467" s="126"/>
      <c r="T467" s="89"/>
      <c r="U467" s="126"/>
      <c r="V467" s="126"/>
      <c r="W467" s="126"/>
      <c r="X467" s="126"/>
      <c r="Y467" s="89">
        <v>0</v>
      </c>
      <c r="Z467" s="126"/>
      <c r="AA467" s="126">
        <v>5</v>
      </c>
      <c r="AB467" s="89">
        <v>3</v>
      </c>
      <c r="AC467" s="89"/>
      <c r="AG467" t="str">
        <f t="shared" si="111"/>
        <v>Cornwall</v>
      </c>
      <c r="AH467" t="s">
        <v>1623</v>
      </c>
      <c r="AI467">
        <v>1</v>
      </c>
      <c r="AK467" s="97">
        <v>50</v>
      </c>
      <c r="AL467" s="99">
        <v>1</v>
      </c>
      <c r="AM467" s="99">
        <v>20</v>
      </c>
      <c r="AN467" s="103">
        <v>16000</v>
      </c>
      <c r="AO467" s="103">
        <f t="shared" si="115"/>
        <v>50001</v>
      </c>
      <c r="AP467" s="9" t="s">
        <v>202</v>
      </c>
      <c r="AQ467">
        <f t="shared" si="112"/>
        <v>5016000</v>
      </c>
      <c r="AU467">
        <v>28.65</v>
      </c>
      <c r="AV467">
        <v>0.02</v>
      </c>
      <c r="AW467">
        <v>28.63</v>
      </c>
    </row>
    <row r="468" spans="1:49" ht="13" hidden="1" customHeight="1" outlineLevel="1">
      <c r="A468" t="s">
        <v>378</v>
      </c>
      <c r="B468" s="9" t="s">
        <v>357</v>
      </c>
      <c r="C468" s="1">
        <f t="shared" si="105"/>
        <v>362</v>
      </c>
      <c r="D468" s="7">
        <f>IF(N468&gt;0, RANK(N468,(N468:P468,Q468:AE468)),0)</f>
        <v>1</v>
      </c>
      <c r="E468" s="7">
        <f>IF(O468&gt;0,RANK(O468,(N468:P468,Q468:AE468)),0)</f>
        <v>2</v>
      </c>
      <c r="F468" s="7">
        <f t="shared" si="106"/>
        <v>0</v>
      </c>
      <c r="G468" s="1">
        <f t="shared" si="113"/>
        <v>31</v>
      </c>
      <c r="H468" s="2">
        <f t="shared" si="114"/>
        <v>8.5635359116022103E-2</v>
      </c>
      <c r="I468" s="8"/>
      <c r="J468" s="2">
        <f t="shared" si="107"/>
        <v>0.52762430939226523</v>
      </c>
      <c r="K468" s="2">
        <f t="shared" si="108"/>
        <v>0.44198895027624308</v>
      </c>
      <c r="L468" s="2">
        <f t="shared" si="109"/>
        <v>0</v>
      </c>
      <c r="M468" s="2">
        <f t="shared" si="110"/>
        <v>3.0386740331491691E-2</v>
      </c>
      <c r="N468" s="126">
        <v>191</v>
      </c>
      <c r="O468" s="126">
        <v>160</v>
      </c>
      <c r="P468" s="126"/>
      <c r="Q468" s="89"/>
      <c r="R468" s="126"/>
      <c r="S468" s="126"/>
      <c r="T468" s="89"/>
      <c r="U468" s="126"/>
      <c r="V468" s="126"/>
      <c r="W468" s="126"/>
      <c r="X468" s="126"/>
      <c r="Y468" s="89">
        <v>0</v>
      </c>
      <c r="Z468" s="126"/>
      <c r="AA468" s="126">
        <v>8</v>
      </c>
      <c r="AB468" s="89">
        <v>3</v>
      </c>
      <c r="AC468" s="89"/>
      <c r="AG468" t="str">
        <f t="shared" si="111"/>
        <v>Coventry</v>
      </c>
      <c r="AH468" t="s">
        <v>1707</v>
      </c>
      <c r="AI468">
        <v>1</v>
      </c>
      <c r="AK468" s="97">
        <v>50</v>
      </c>
      <c r="AL468" s="99">
        <v>19</v>
      </c>
      <c r="AM468" s="99">
        <v>25</v>
      </c>
      <c r="AN468" s="103">
        <v>16150</v>
      </c>
      <c r="AO468" s="103">
        <f t="shared" si="115"/>
        <v>50019</v>
      </c>
      <c r="AP468" s="9" t="s">
        <v>202</v>
      </c>
      <c r="AQ468">
        <f t="shared" si="112"/>
        <v>5016150</v>
      </c>
      <c r="AU468">
        <v>27.67</v>
      </c>
      <c r="AV468">
        <v>0.22</v>
      </c>
      <c r="AW468">
        <v>27.45</v>
      </c>
    </row>
    <row r="469" spans="1:49" ht="13" hidden="1" customHeight="1" outlineLevel="1">
      <c r="A469" t="s">
        <v>2023</v>
      </c>
      <c r="B469" s="9" t="s">
        <v>357</v>
      </c>
      <c r="C469" s="1">
        <f t="shared" si="105"/>
        <v>513</v>
      </c>
      <c r="D469" s="7">
        <f>IF(N469&gt;0, RANK(N469,(N469:P469,Q469:AE469)),0)</f>
        <v>1</v>
      </c>
      <c r="E469" s="7">
        <f>IF(O469&gt;0,RANK(O469,(N469:P469,Q469:AE469)),0)</f>
        <v>2</v>
      </c>
      <c r="F469" s="7">
        <f t="shared" si="106"/>
        <v>0</v>
      </c>
      <c r="G469" s="1">
        <f t="shared" si="113"/>
        <v>67</v>
      </c>
      <c r="H469" s="2">
        <f t="shared" si="114"/>
        <v>0.13060428849902533</v>
      </c>
      <c r="I469" s="8"/>
      <c r="J469" s="2">
        <f t="shared" si="107"/>
        <v>0.54970760233918126</v>
      </c>
      <c r="K469" s="2">
        <f t="shared" si="108"/>
        <v>0.41910331384015592</v>
      </c>
      <c r="L469" s="2">
        <f t="shared" si="109"/>
        <v>0</v>
      </c>
      <c r="M469" s="2">
        <f t="shared" si="110"/>
        <v>3.1189083820662822E-2</v>
      </c>
      <c r="N469" s="126">
        <v>282</v>
      </c>
      <c r="O469" s="126">
        <v>215</v>
      </c>
      <c r="P469" s="126"/>
      <c r="Q469" s="89"/>
      <c r="R469" s="126"/>
      <c r="S469" s="126"/>
      <c r="T469" s="89"/>
      <c r="U469" s="126"/>
      <c r="V469" s="126"/>
      <c r="W469" s="126"/>
      <c r="X469" s="126"/>
      <c r="Y469" s="89">
        <v>0</v>
      </c>
      <c r="Z469" s="126"/>
      <c r="AA469" s="126">
        <v>13</v>
      </c>
      <c r="AB469" s="89">
        <v>3</v>
      </c>
      <c r="AC469" s="89"/>
      <c r="AG469" t="str">
        <f t="shared" si="111"/>
        <v>Craftsbury</v>
      </c>
      <c r="AH469" t="s">
        <v>1707</v>
      </c>
      <c r="AI469">
        <v>1</v>
      </c>
      <c r="AK469" s="97">
        <v>50</v>
      </c>
      <c r="AL469" s="99">
        <v>19</v>
      </c>
      <c r="AM469" s="99">
        <v>30</v>
      </c>
      <c r="AN469" s="103">
        <v>16300</v>
      </c>
      <c r="AO469" s="103">
        <f t="shared" si="115"/>
        <v>50019</v>
      </c>
      <c r="AP469" s="9" t="s">
        <v>202</v>
      </c>
      <c r="AQ469">
        <f t="shared" si="112"/>
        <v>5016300</v>
      </c>
      <c r="AU469">
        <v>39.72</v>
      </c>
      <c r="AV469">
        <v>0.44</v>
      </c>
      <c r="AW469">
        <v>39.28</v>
      </c>
    </row>
    <row r="470" spans="1:49" ht="13" hidden="1" customHeight="1" outlineLevel="1">
      <c r="A470" t="s">
        <v>1980</v>
      </c>
      <c r="B470" s="9" t="s">
        <v>357</v>
      </c>
      <c r="C470" s="1">
        <f t="shared" si="105"/>
        <v>595</v>
      </c>
      <c r="D470" s="7">
        <f>IF(N470&gt;0, RANK(N470,(N470:P470,Q470:AE470)),0)</f>
        <v>2</v>
      </c>
      <c r="E470" s="7">
        <f>IF(O470&gt;0,RANK(O470,(N470:P470,Q470:AE470)),0)</f>
        <v>1</v>
      </c>
      <c r="F470" s="7">
        <f t="shared" si="106"/>
        <v>0</v>
      </c>
      <c r="G470" s="1">
        <f t="shared" si="113"/>
        <v>63</v>
      </c>
      <c r="H470" s="2">
        <f t="shared" si="114"/>
        <v>0.10588235294117647</v>
      </c>
      <c r="I470" s="8"/>
      <c r="J470" s="2">
        <f t="shared" si="107"/>
        <v>0.42521008403361343</v>
      </c>
      <c r="K470" s="2">
        <f t="shared" si="108"/>
        <v>0.53109243697478992</v>
      </c>
      <c r="L470" s="2">
        <f t="shared" si="109"/>
        <v>0</v>
      </c>
      <c r="M470" s="2">
        <f t="shared" si="110"/>
        <v>4.3697478991596594E-2</v>
      </c>
      <c r="N470" s="126">
        <v>253</v>
      </c>
      <c r="O470" s="126">
        <v>316</v>
      </c>
      <c r="P470" s="126"/>
      <c r="Q470" s="89"/>
      <c r="R470" s="126"/>
      <c r="S470" s="126"/>
      <c r="T470" s="89"/>
      <c r="U470" s="126"/>
      <c r="V470" s="126"/>
      <c r="W470" s="126"/>
      <c r="X470" s="126"/>
      <c r="Y470" s="89">
        <v>0</v>
      </c>
      <c r="Z470" s="126"/>
      <c r="AA470" s="126">
        <v>21</v>
      </c>
      <c r="AB470" s="89">
        <v>5</v>
      </c>
      <c r="AC470" s="89"/>
      <c r="AG470" t="str">
        <f t="shared" si="111"/>
        <v>Danby</v>
      </c>
      <c r="AH470" t="s">
        <v>1384</v>
      </c>
      <c r="AI470">
        <v>1</v>
      </c>
      <c r="AK470" s="97">
        <v>50</v>
      </c>
      <c r="AL470" s="99">
        <v>21</v>
      </c>
      <c r="AM470" s="99">
        <v>30</v>
      </c>
      <c r="AN470" s="103">
        <v>16825</v>
      </c>
      <c r="AO470" s="103">
        <f t="shared" si="115"/>
        <v>50021</v>
      </c>
      <c r="AP470" s="9" t="s">
        <v>202</v>
      </c>
      <c r="AQ470">
        <f t="shared" si="112"/>
        <v>5016825</v>
      </c>
      <c r="AU470">
        <v>41.53</v>
      </c>
      <c r="AV470">
        <v>0.09</v>
      </c>
      <c r="AW470">
        <v>41.44</v>
      </c>
    </row>
    <row r="471" spans="1:49" ht="13" hidden="1" customHeight="1" outlineLevel="1">
      <c r="A471" t="s">
        <v>1272</v>
      </c>
      <c r="B471" s="9" t="s">
        <v>357</v>
      </c>
      <c r="C471" s="1">
        <f t="shared" si="105"/>
        <v>1075</v>
      </c>
      <c r="D471" s="7">
        <f>IF(N471&gt;0, RANK(N471,(N471:P471,Q471:AE471)),0)</f>
        <v>2</v>
      </c>
      <c r="E471" s="7">
        <f>IF(O471&gt;0,RANK(O471,(N471:P471,Q471:AE471)),0)</f>
        <v>1</v>
      </c>
      <c r="F471" s="7">
        <f t="shared" si="106"/>
        <v>0</v>
      </c>
      <c r="G471" s="1">
        <f t="shared" si="113"/>
        <v>57</v>
      </c>
      <c r="H471" s="2">
        <f t="shared" si="114"/>
        <v>5.3023255813953486E-2</v>
      </c>
      <c r="I471" s="8"/>
      <c r="J471" s="2">
        <f t="shared" si="107"/>
        <v>0.46046511627906977</v>
      </c>
      <c r="K471" s="2">
        <f t="shared" si="108"/>
        <v>0.51348837209302323</v>
      </c>
      <c r="L471" s="2">
        <f t="shared" si="109"/>
        <v>0</v>
      </c>
      <c r="M471" s="2">
        <f t="shared" si="110"/>
        <v>2.6046511627906943E-2</v>
      </c>
      <c r="N471" s="126">
        <v>495</v>
      </c>
      <c r="O471" s="126">
        <v>552</v>
      </c>
      <c r="P471" s="126"/>
      <c r="Q471" s="89"/>
      <c r="R471" s="126"/>
      <c r="S471" s="126"/>
      <c r="T471" s="89"/>
      <c r="U471" s="126"/>
      <c r="V471" s="126"/>
      <c r="W471" s="126"/>
      <c r="X471" s="126"/>
      <c r="Y471" s="89">
        <v>0</v>
      </c>
      <c r="Z471" s="126"/>
      <c r="AA471" s="126">
        <v>22</v>
      </c>
      <c r="AB471" s="89">
        <v>6</v>
      </c>
      <c r="AC471" s="89"/>
      <c r="AG471" t="str">
        <f t="shared" si="111"/>
        <v>Danville</v>
      </c>
      <c r="AH471" t="s">
        <v>1855</v>
      </c>
      <c r="AI471">
        <v>1</v>
      </c>
      <c r="AK471" s="97">
        <v>50</v>
      </c>
      <c r="AL471" s="99">
        <v>5</v>
      </c>
      <c r="AM471" s="99">
        <v>15</v>
      </c>
      <c r="AN471" s="103">
        <v>17125</v>
      </c>
      <c r="AO471" s="103">
        <f t="shared" si="115"/>
        <v>50005</v>
      </c>
      <c r="AP471" s="9" t="s">
        <v>202</v>
      </c>
      <c r="AQ471">
        <f t="shared" si="112"/>
        <v>5017125</v>
      </c>
      <c r="AU471">
        <v>61.15</v>
      </c>
      <c r="AV471">
        <v>0.28000000000000003</v>
      </c>
      <c r="AW471">
        <v>60.88</v>
      </c>
    </row>
    <row r="472" spans="1:49" ht="13" hidden="1" customHeight="1" outlineLevel="1">
      <c r="A472" t="s">
        <v>1222</v>
      </c>
      <c r="B472" s="9" t="s">
        <v>357</v>
      </c>
      <c r="C472" s="1">
        <f t="shared" si="105"/>
        <v>1981</v>
      </c>
      <c r="D472" s="7">
        <f>IF(N472&gt;0, RANK(N472,(N472:P472,Q472:AE472)),0)</f>
        <v>1</v>
      </c>
      <c r="E472" s="7">
        <f>IF(O472&gt;0,RANK(O472,(N472:P472,Q472:AE472)),0)</f>
        <v>2</v>
      </c>
      <c r="F472" s="7">
        <f t="shared" si="106"/>
        <v>0</v>
      </c>
      <c r="G472" s="1">
        <f t="shared" si="113"/>
        <v>43</v>
      </c>
      <c r="H472" s="2">
        <f t="shared" si="114"/>
        <v>2.1706208985360929E-2</v>
      </c>
      <c r="I472" s="8"/>
      <c r="J472" s="2">
        <f t="shared" si="107"/>
        <v>0.49873801110550225</v>
      </c>
      <c r="K472" s="2">
        <f t="shared" si="108"/>
        <v>0.47703180212014135</v>
      </c>
      <c r="L472" s="2">
        <f t="shared" si="109"/>
        <v>0</v>
      </c>
      <c r="M472" s="2">
        <f t="shared" si="110"/>
        <v>2.4230186774356455E-2</v>
      </c>
      <c r="N472" s="126">
        <v>988</v>
      </c>
      <c r="O472" s="126">
        <v>945</v>
      </c>
      <c r="P472" s="126"/>
      <c r="Q472" s="89"/>
      <c r="R472" s="126"/>
      <c r="S472" s="126"/>
      <c r="T472" s="89"/>
      <c r="U472" s="126"/>
      <c r="V472" s="126"/>
      <c r="W472" s="126"/>
      <c r="X472" s="126"/>
      <c r="Y472" s="89">
        <v>0</v>
      </c>
      <c r="Z472" s="126"/>
      <c r="AA472" s="126">
        <v>34</v>
      </c>
      <c r="AB472" s="89">
        <v>14</v>
      </c>
      <c r="AC472" s="89"/>
      <c r="AG472" t="str">
        <f t="shared" si="111"/>
        <v>Derby</v>
      </c>
      <c r="AH472" t="s">
        <v>1707</v>
      </c>
      <c r="AI472">
        <v>1</v>
      </c>
      <c r="AK472" s="97">
        <v>50</v>
      </c>
      <c r="AL472" s="99">
        <v>19</v>
      </c>
      <c r="AM472" s="99">
        <v>35</v>
      </c>
      <c r="AN472" s="103">
        <v>17350</v>
      </c>
      <c r="AO472" s="103">
        <f t="shared" si="115"/>
        <v>50019</v>
      </c>
      <c r="AP472" s="9" t="s">
        <v>202</v>
      </c>
      <c r="AQ472">
        <f t="shared" si="112"/>
        <v>5017350</v>
      </c>
      <c r="AU472">
        <v>57.62</v>
      </c>
      <c r="AV472">
        <v>7.99</v>
      </c>
      <c r="AW472">
        <v>49.63</v>
      </c>
    </row>
    <row r="473" spans="1:49" ht="13" hidden="1" customHeight="1" outlineLevel="1">
      <c r="A473" t="s">
        <v>1489</v>
      </c>
      <c r="B473" s="9" t="s">
        <v>357</v>
      </c>
      <c r="C473" s="1">
        <f t="shared" si="105"/>
        <v>1162</v>
      </c>
      <c r="D473" s="7">
        <f>IF(N473&gt;0, RANK(N473,(N473:P473,Q473:AE473)),0)</f>
        <v>2</v>
      </c>
      <c r="E473" s="7">
        <f>IF(O473&gt;0,RANK(O473,(N473:P473,Q473:AE473)),0)</f>
        <v>1</v>
      </c>
      <c r="F473" s="7">
        <f t="shared" si="106"/>
        <v>0</v>
      </c>
      <c r="G473" s="1">
        <f t="shared" si="113"/>
        <v>154</v>
      </c>
      <c r="H473" s="2">
        <f t="shared" si="114"/>
        <v>0.13253012048192772</v>
      </c>
      <c r="I473" s="8"/>
      <c r="J473" s="2">
        <f t="shared" si="107"/>
        <v>0.42426850258175558</v>
      </c>
      <c r="K473" s="2">
        <f t="shared" si="108"/>
        <v>0.55679862306368333</v>
      </c>
      <c r="L473" s="2">
        <f t="shared" si="109"/>
        <v>0</v>
      </c>
      <c r="M473" s="2">
        <f t="shared" si="110"/>
        <v>1.8932874354561036E-2</v>
      </c>
      <c r="N473" s="126">
        <v>493</v>
      </c>
      <c r="O473" s="126">
        <v>647</v>
      </c>
      <c r="P473" s="126"/>
      <c r="Q473" s="89"/>
      <c r="R473" s="126"/>
      <c r="S473" s="126"/>
      <c r="T473" s="89"/>
      <c r="U473" s="126"/>
      <c r="V473" s="126"/>
      <c r="W473" s="126"/>
      <c r="X473" s="126"/>
      <c r="Y473" s="89">
        <v>1</v>
      </c>
      <c r="Z473" s="126"/>
      <c r="AA473" s="126">
        <v>18</v>
      </c>
      <c r="AB473" s="89">
        <v>3</v>
      </c>
      <c r="AC473" s="89"/>
      <c r="AG473" t="str">
        <f t="shared" si="111"/>
        <v>Dorset</v>
      </c>
      <c r="AH473" t="s">
        <v>2303</v>
      </c>
      <c r="AI473">
        <v>1</v>
      </c>
      <c r="AK473" s="97">
        <v>50</v>
      </c>
      <c r="AL473" s="99">
        <v>3</v>
      </c>
      <c r="AM473" s="99">
        <v>15</v>
      </c>
      <c r="AN473" s="103">
        <v>17725</v>
      </c>
      <c r="AO473" s="103">
        <f t="shared" si="115"/>
        <v>50003</v>
      </c>
      <c r="AP473" s="9" t="s">
        <v>202</v>
      </c>
      <c r="AQ473">
        <f t="shared" si="112"/>
        <v>5017725</v>
      </c>
      <c r="AU473">
        <v>47.85</v>
      </c>
      <c r="AV473">
        <v>0.04</v>
      </c>
      <c r="AW473">
        <v>47.82</v>
      </c>
    </row>
    <row r="474" spans="1:49" ht="13" hidden="1" customHeight="1" outlineLevel="1">
      <c r="A474" t="s">
        <v>283</v>
      </c>
      <c r="B474" s="9" t="s">
        <v>357</v>
      </c>
      <c r="C474" s="1">
        <f t="shared" si="105"/>
        <v>612</v>
      </c>
      <c r="D474" s="7">
        <f>IF(N474&gt;0, RANK(N474,(N474:P474,Q474:AE474)),0)</f>
        <v>1</v>
      </c>
      <c r="E474" s="7">
        <f>IF(O474&gt;0,RANK(O474,(N474:P474,Q474:AE474)),0)</f>
        <v>2</v>
      </c>
      <c r="F474" s="7">
        <f t="shared" si="106"/>
        <v>0</v>
      </c>
      <c r="G474" s="1">
        <f t="shared" si="113"/>
        <v>27</v>
      </c>
      <c r="H474" s="2">
        <f t="shared" si="114"/>
        <v>4.4117647058823532E-2</v>
      </c>
      <c r="I474" s="8"/>
      <c r="J474" s="2">
        <f t="shared" si="107"/>
        <v>0.49019607843137253</v>
      </c>
      <c r="K474" s="2">
        <f t="shared" si="108"/>
        <v>0.44607843137254904</v>
      </c>
      <c r="L474" s="2">
        <f t="shared" si="109"/>
        <v>0</v>
      </c>
      <c r="M474" s="2">
        <f t="shared" si="110"/>
        <v>6.3725490196078372E-2</v>
      </c>
      <c r="N474" s="126">
        <v>300</v>
      </c>
      <c r="O474" s="126">
        <v>273</v>
      </c>
      <c r="P474" s="126"/>
      <c r="Q474" s="89"/>
      <c r="R474" s="126"/>
      <c r="S474" s="126"/>
      <c r="T474" s="89"/>
      <c r="U474" s="126"/>
      <c r="V474" s="126"/>
      <c r="W474" s="126"/>
      <c r="X474" s="126"/>
      <c r="Y474" s="89">
        <v>0</v>
      </c>
      <c r="Z474" s="126"/>
      <c r="AA474" s="126">
        <v>35</v>
      </c>
      <c r="AB474" s="89">
        <v>4</v>
      </c>
      <c r="AC474" s="89"/>
      <c r="AG474" t="str">
        <f t="shared" si="111"/>
        <v>Dover</v>
      </c>
      <c r="AH474" t="s">
        <v>1373</v>
      </c>
      <c r="AI474">
        <v>1</v>
      </c>
      <c r="AK474" s="97">
        <v>50</v>
      </c>
      <c r="AL474" s="99">
        <v>25</v>
      </c>
      <c r="AM474" s="99">
        <v>20</v>
      </c>
      <c r="AN474" s="103">
        <v>17875</v>
      </c>
      <c r="AO474" s="103">
        <f t="shared" si="115"/>
        <v>50025</v>
      </c>
      <c r="AP474" s="9" t="s">
        <v>202</v>
      </c>
      <c r="AQ474">
        <f t="shared" si="112"/>
        <v>5017875</v>
      </c>
      <c r="AU474">
        <v>35.299999999999997</v>
      </c>
      <c r="AV474">
        <v>0</v>
      </c>
      <c r="AW474">
        <v>35.299999999999997</v>
      </c>
    </row>
    <row r="475" spans="1:49" ht="13" hidden="1" customHeight="1" outlineLevel="1">
      <c r="A475" t="s">
        <v>751</v>
      </c>
      <c r="B475" s="9" t="s">
        <v>357</v>
      </c>
      <c r="C475" s="1">
        <f t="shared" si="105"/>
        <v>1034</v>
      </c>
      <c r="D475" s="7">
        <f>IF(N475&gt;0, RANK(N475,(N475:P475,Q475:AE475)),0)</f>
        <v>1</v>
      </c>
      <c r="E475" s="7">
        <f>IF(O475&gt;0,RANK(O475,(N475:P475,Q475:AE475)),0)</f>
        <v>2</v>
      </c>
      <c r="F475" s="7">
        <f t="shared" si="106"/>
        <v>0</v>
      </c>
      <c r="G475" s="1">
        <f t="shared" si="113"/>
        <v>178</v>
      </c>
      <c r="H475" s="2">
        <f t="shared" si="114"/>
        <v>0.17214700193423599</v>
      </c>
      <c r="I475" s="8"/>
      <c r="J475" s="2">
        <f t="shared" si="107"/>
        <v>0.57059961315280461</v>
      </c>
      <c r="K475" s="2">
        <f t="shared" si="108"/>
        <v>0.39845261121856868</v>
      </c>
      <c r="L475" s="2">
        <f t="shared" si="109"/>
        <v>0</v>
      </c>
      <c r="M475" s="2">
        <f t="shared" si="110"/>
        <v>3.0947775628626717E-2</v>
      </c>
      <c r="N475" s="126">
        <v>590</v>
      </c>
      <c r="O475" s="126">
        <v>412</v>
      </c>
      <c r="P475" s="126"/>
      <c r="Q475" s="89"/>
      <c r="R475" s="126"/>
      <c r="S475" s="126"/>
      <c r="T475" s="89"/>
      <c r="U475" s="126"/>
      <c r="V475" s="126"/>
      <c r="W475" s="126"/>
      <c r="X475" s="126"/>
      <c r="Y475" s="89">
        <v>0</v>
      </c>
      <c r="Z475" s="126"/>
      <c r="AA475" s="126">
        <v>28</v>
      </c>
      <c r="AB475" s="89">
        <v>4</v>
      </c>
      <c r="AC475" s="89"/>
      <c r="AG475" t="str">
        <f t="shared" si="111"/>
        <v>Dummerston</v>
      </c>
      <c r="AH475" t="s">
        <v>1373</v>
      </c>
      <c r="AI475">
        <v>1</v>
      </c>
      <c r="AK475" s="97">
        <v>50</v>
      </c>
      <c r="AL475" s="99">
        <v>25</v>
      </c>
      <c r="AM475" s="99">
        <v>25</v>
      </c>
      <c r="AN475" s="103">
        <v>18325</v>
      </c>
      <c r="AO475" s="103">
        <f t="shared" si="115"/>
        <v>50025</v>
      </c>
      <c r="AP475" s="9" t="s">
        <v>202</v>
      </c>
      <c r="AQ475">
        <f t="shared" si="112"/>
        <v>5018325</v>
      </c>
      <c r="AU475">
        <v>30.8</v>
      </c>
      <c r="AV475">
        <v>0.22</v>
      </c>
      <c r="AW475">
        <v>30.58</v>
      </c>
    </row>
    <row r="476" spans="1:49" ht="13" hidden="1" customHeight="1" outlineLevel="1">
      <c r="A476" t="s">
        <v>1657</v>
      </c>
      <c r="B476" s="9" t="s">
        <v>357</v>
      </c>
      <c r="C476" s="1">
        <f t="shared" si="105"/>
        <v>505</v>
      </c>
      <c r="D476" s="7">
        <f>IF(N476&gt;0, RANK(N476,(N476:P476,Q476:AE476)),0)</f>
        <v>1</v>
      </c>
      <c r="E476" s="7">
        <f>IF(O476&gt;0,RANK(O476,(N476:P476,Q476:AE476)),0)</f>
        <v>2</v>
      </c>
      <c r="F476" s="7">
        <f t="shared" si="106"/>
        <v>0</v>
      </c>
      <c r="G476" s="1">
        <f t="shared" si="113"/>
        <v>120</v>
      </c>
      <c r="H476" s="2">
        <f t="shared" si="114"/>
        <v>0.23762376237623761</v>
      </c>
      <c r="I476" s="8"/>
      <c r="J476" s="2">
        <f t="shared" si="107"/>
        <v>0.60792079207920791</v>
      </c>
      <c r="K476" s="2">
        <f t="shared" si="108"/>
        <v>0.37029702970297029</v>
      </c>
      <c r="L476" s="2">
        <f t="shared" si="109"/>
        <v>0</v>
      </c>
      <c r="M476" s="2">
        <f t="shared" si="110"/>
        <v>2.1782178217821802E-2</v>
      </c>
      <c r="N476" s="126">
        <v>307</v>
      </c>
      <c r="O476" s="126">
        <v>187</v>
      </c>
      <c r="P476" s="126"/>
      <c r="Q476" s="89"/>
      <c r="R476" s="126"/>
      <c r="S476" s="126"/>
      <c r="T476" s="89"/>
      <c r="U476" s="126"/>
      <c r="V476" s="126"/>
      <c r="W476" s="126"/>
      <c r="X476" s="126"/>
      <c r="Y476" s="89">
        <v>0</v>
      </c>
      <c r="Z476" s="126"/>
      <c r="AA476" s="126">
        <v>10</v>
      </c>
      <c r="AB476" s="89">
        <v>1</v>
      </c>
      <c r="AC476" s="89"/>
      <c r="AG476" t="str">
        <f t="shared" si="111"/>
        <v>Duxbury</v>
      </c>
      <c r="AH476" t="s">
        <v>2040</v>
      </c>
      <c r="AI476">
        <v>1</v>
      </c>
      <c r="AK476" s="97">
        <v>50</v>
      </c>
      <c r="AL476" s="99">
        <v>23</v>
      </c>
      <c r="AM476" s="99">
        <v>30</v>
      </c>
      <c r="AN476" s="103">
        <v>18550</v>
      </c>
      <c r="AO476" s="103">
        <f t="shared" si="115"/>
        <v>50023</v>
      </c>
      <c r="AP476" s="9" t="s">
        <v>202</v>
      </c>
      <c r="AQ476">
        <f t="shared" si="112"/>
        <v>5018550</v>
      </c>
      <c r="AU476">
        <v>43.08</v>
      </c>
      <c r="AV476">
        <v>0.16</v>
      </c>
      <c r="AW476">
        <v>42.92</v>
      </c>
    </row>
    <row r="477" spans="1:49" ht="13" hidden="1" customHeight="1" outlineLevel="1">
      <c r="A477" t="s">
        <v>381</v>
      </c>
      <c r="B477" s="9" t="s">
        <v>357</v>
      </c>
      <c r="C477" s="1">
        <f t="shared" si="105"/>
        <v>147</v>
      </c>
      <c r="D477" s="7">
        <f>IF(N477&gt;0, RANK(N477,(N477:P477,Q477:AE477)),0)</f>
        <v>2</v>
      </c>
      <c r="E477" s="7">
        <f>IF(O477&gt;0,RANK(O477,(N477:P477,Q477:AE477)),0)</f>
        <v>1</v>
      </c>
      <c r="F477" s="7">
        <f t="shared" si="106"/>
        <v>0</v>
      </c>
      <c r="G477" s="1">
        <f t="shared" si="113"/>
        <v>8</v>
      </c>
      <c r="H477" s="2">
        <f t="shared" si="114"/>
        <v>5.4421768707482991E-2</v>
      </c>
      <c r="I477" s="8"/>
      <c r="J477" s="2">
        <f t="shared" si="107"/>
        <v>0.46258503401360546</v>
      </c>
      <c r="K477" s="2">
        <f t="shared" si="108"/>
        <v>0.51700680272108845</v>
      </c>
      <c r="L477" s="2">
        <f t="shared" si="109"/>
        <v>0</v>
      </c>
      <c r="M477" s="2">
        <f t="shared" si="110"/>
        <v>2.0408163265306034E-2</v>
      </c>
      <c r="N477" s="126">
        <v>68</v>
      </c>
      <c r="O477" s="126">
        <v>76</v>
      </c>
      <c r="P477" s="126"/>
      <c r="Q477" s="89"/>
      <c r="R477" s="126"/>
      <c r="S477" s="126"/>
      <c r="T477" s="89"/>
      <c r="U477" s="126"/>
      <c r="V477" s="126"/>
      <c r="W477" s="126"/>
      <c r="X477" s="126"/>
      <c r="Y477" s="89">
        <v>0</v>
      </c>
      <c r="Z477" s="126"/>
      <c r="AA477" s="126">
        <v>2</v>
      </c>
      <c r="AB477" s="89">
        <v>1</v>
      </c>
      <c r="AC477" s="89"/>
      <c r="AG477" t="str">
        <f t="shared" si="111"/>
        <v>East Haven</v>
      </c>
      <c r="AH477" t="s">
        <v>1804</v>
      </c>
      <c r="AI477">
        <v>1</v>
      </c>
      <c r="AK477" s="97">
        <v>50</v>
      </c>
      <c r="AL477" s="99">
        <v>9</v>
      </c>
      <c r="AM477" s="99">
        <v>40</v>
      </c>
      <c r="AN477" s="103">
        <v>21250</v>
      </c>
      <c r="AO477" s="103">
        <f t="shared" si="115"/>
        <v>50009</v>
      </c>
      <c r="AP477" s="9" t="s">
        <v>202</v>
      </c>
      <c r="AQ477">
        <f t="shared" si="112"/>
        <v>5021250</v>
      </c>
      <c r="AU477">
        <v>37.409999999999997</v>
      </c>
      <c r="AV477">
        <v>0</v>
      </c>
      <c r="AW477">
        <v>37.409999999999997</v>
      </c>
    </row>
    <row r="478" spans="1:49" ht="13" hidden="1" customHeight="1" outlineLevel="1">
      <c r="A478" t="s">
        <v>1223</v>
      </c>
      <c r="B478" s="9" t="s">
        <v>357</v>
      </c>
      <c r="C478" s="1">
        <f t="shared" si="105"/>
        <v>1407</v>
      </c>
      <c r="D478" s="7">
        <f>IF(N478&gt;0, RANK(N478,(N478:P478,Q478:AE478)),0)</f>
        <v>1</v>
      </c>
      <c r="E478" s="7">
        <f>IF(O478&gt;0,RANK(O478,(N478:P478,Q478:AE478)),0)</f>
        <v>2</v>
      </c>
      <c r="F478" s="7">
        <f t="shared" si="106"/>
        <v>0</v>
      </c>
      <c r="G478" s="1">
        <f t="shared" si="113"/>
        <v>161</v>
      </c>
      <c r="H478" s="2">
        <f t="shared" si="114"/>
        <v>0.11442786069651742</v>
      </c>
      <c r="I478" s="8"/>
      <c r="J478" s="2">
        <f t="shared" si="107"/>
        <v>0.54939587775408671</v>
      </c>
      <c r="K478" s="2">
        <f t="shared" si="108"/>
        <v>0.43496801705756932</v>
      </c>
      <c r="L478" s="2">
        <f t="shared" si="109"/>
        <v>0</v>
      </c>
      <c r="M478" s="2">
        <f t="shared" si="110"/>
        <v>1.5636105188343963E-2</v>
      </c>
      <c r="N478" s="126">
        <v>773</v>
      </c>
      <c r="O478" s="126">
        <v>612</v>
      </c>
      <c r="P478" s="126"/>
      <c r="Q478" s="89"/>
      <c r="R478" s="126"/>
      <c r="S478" s="126"/>
      <c r="T478" s="89"/>
      <c r="U478" s="126"/>
      <c r="V478" s="126"/>
      <c r="W478" s="126"/>
      <c r="X478" s="126"/>
      <c r="Y478" s="89">
        <v>0</v>
      </c>
      <c r="Z478" s="126"/>
      <c r="AA478" s="126">
        <v>14</v>
      </c>
      <c r="AB478" s="89">
        <v>8</v>
      </c>
      <c r="AC478" s="89"/>
      <c r="AG478" t="str">
        <f t="shared" ref="AG478:AG540" si="116">A478</f>
        <v>East Montpelier</v>
      </c>
      <c r="AH478" t="s">
        <v>2040</v>
      </c>
      <c r="AI478">
        <v>1</v>
      </c>
      <c r="AK478" s="97">
        <v>50</v>
      </c>
      <c r="AL478" s="99">
        <v>23</v>
      </c>
      <c r="AM478" s="99">
        <v>35</v>
      </c>
      <c r="AN478" s="103">
        <v>21925</v>
      </c>
      <c r="AO478" s="103">
        <f t="shared" si="115"/>
        <v>50023</v>
      </c>
      <c r="AP478" s="9" t="s">
        <v>202</v>
      </c>
      <c r="AQ478">
        <f t="shared" si="112"/>
        <v>5021925</v>
      </c>
      <c r="AU478">
        <v>32.1</v>
      </c>
      <c r="AV478">
        <v>0.11</v>
      </c>
      <c r="AW478">
        <v>31.99</v>
      </c>
    </row>
    <row r="479" spans="1:49" ht="13" hidden="1" customHeight="1" outlineLevel="1">
      <c r="A479" t="s">
        <v>1567</v>
      </c>
      <c r="B479" s="9" t="s">
        <v>357</v>
      </c>
      <c r="C479" s="1">
        <f t="shared" si="105"/>
        <v>358</v>
      </c>
      <c r="D479" s="7">
        <f>IF(N479&gt;0, RANK(N479,(N479:P479,Q479:AE479)),0)</f>
        <v>2</v>
      </c>
      <c r="E479" s="7">
        <f>IF(O479&gt;0,RANK(O479,(N479:P479,Q479:AE479)),0)</f>
        <v>1</v>
      </c>
      <c r="F479" s="7">
        <f t="shared" si="106"/>
        <v>0</v>
      </c>
      <c r="G479" s="1">
        <f t="shared" si="113"/>
        <v>7</v>
      </c>
      <c r="H479" s="2">
        <f t="shared" si="114"/>
        <v>1.9553072625698324E-2</v>
      </c>
      <c r="I479" s="8"/>
      <c r="J479" s="2">
        <f t="shared" si="107"/>
        <v>0.48324022346368717</v>
      </c>
      <c r="K479" s="2">
        <f t="shared" si="108"/>
        <v>0.5027932960893855</v>
      </c>
      <c r="L479" s="2">
        <f t="shared" si="109"/>
        <v>0</v>
      </c>
      <c r="M479" s="2">
        <f t="shared" si="110"/>
        <v>1.3966480446927276E-2</v>
      </c>
      <c r="N479" s="126">
        <v>173</v>
      </c>
      <c r="O479" s="126">
        <v>180</v>
      </c>
      <c r="P479" s="126"/>
      <c r="Q479" s="89"/>
      <c r="R479" s="126"/>
      <c r="S479" s="126"/>
      <c r="T479" s="89"/>
      <c r="U479" s="126"/>
      <c r="V479" s="126"/>
      <c r="W479" s="126"/>
      <c r="X479" s="126"/>
      <c r="Y479" s="89">
        <v>0</v>
      </c>
      <c r="Z479" s="126"/>
      <c r="AA479" s="126">
        <v>5</v>
      </c>
      <c r="AB479" s="89">
        <v>0</v>
      </c>
      <c r="AC479" s="89"/>
      <c r="AG479" t="str">
        <f t="shared" si="116"/>
        <v>Eden</v>
      </c>
      <c r="AH479" t="s">
        <v>1201</v>
      </c>
      <c r="AI479">
        <v>1</v>
      </c>
      <c r="AK479" s="97">
        <v>50</v>
      </c>
      <c r="AL479" s="99">
        <v>15</v>
      </c>
      <c r="AM479" s="99">
        <v>15</v>
      </c>
      <c r="AN479" s="103">
        <v>23500</v>
      </c>
      <c r="AO479" s="103">
        <f t="shared" si="115"/>
        <v>50015</v>
      </c>
      <c r="AP479" s="9" t="s">
        <v>202</v>
      </c>
      <c r="AQ479">
        <f t="shared" si="112"/>
        <v>5023500</v>
      </c>
      <c r="AU479">
        <v>64.290000000000006</v>
      </c>
      <c r="AV479">
        <v>0.71</v>
      </c>
      <c r="AW479">
        <v>63.58</v>
      </c>
    </row>
    <row r="480" spans="1:49" ht="13" hidden="1" customHeight="1" outlineLevel="1">
      <c r="A480" t="s">
        <v>2079</v>
      </c>
      <c r="B480" s="9" t="s">
        <v>357</v>
      </c>
      <c r="C480" s="1">
        <f t="shared" si="105"/>
        <v>332</v>
      </c>
      <c r="D480" s="7">
        <f>IF(N480&gt;0, RANK(N480,(N480:P480,Q480:AE480)),0)</f>
        <v>1</v>
      </c>
      <c r="E480" s="7">
        <f>IF(O480&gt;0,RANK(O480,(N480:P480,Q480:AE480)),0)</f>
        <v>2</v>
      </c>
      <c r="F480" s="7">
        <f t="shared" si="106"/>
        <v>0</v>
      </c>
      <c r="G480" s="1">
        <f t="shared" si="113"/>
        <v>84</v>
      </c>
      <c r="H480" s="2">
        <f t="shared" si="114"/>
        <v>0.25301204819277107</v>
      </c>
      <c r="I480" s="8"/>
      <c r="J480" s="2">
        <f t="shared" si="107"/>
        <v>0.5993975903614458</v>
      </c>
      <c r="K480" s="2">
        <f t="shared" si="108"/>
        <v>0.34638554216867468</v>
      </c>
      <c r="L480" s="2">
        <f t="shared" si="109"/>
        <v>0</v>
      </c>
      <c r="M480" s="2">
        <f t="shared" si="110"/>
        <v>5.4216867469879526E-2</v>
      </c>
      <c r="N480" s="126">
        <v>199</v>
      </c>
      <c r="O480" s="126">
        <v>115</v>
      </c>
      <c r="P480" s="126"/>
      <c r="Q480" s="89"/>
      <c r="R480" s="126"/>
      <c r="S480" s="126"/>
      <c r="T480" s="89"/>
      <c r="U480" s="126"/>
      <c r="V480" s="126"/>
      <c r="W480" s="126"/>
      <c r="X480" s="126"/>
      <c r="Y480" s="89">
        <v>0</v>
      </c>
      <c r="Z480" s="126"/>
      <c r="AA480" s="126">
        <v>12</v>
      </c>
      <c r="AB480" s="89">
        <v>6</v>
      </c>
      <c r="AC480" s="89"/>
      <c r="AG480" t="str">
        <f t="shared" si="116"/>
        <v>Elmore</v>
      </c>
      <c r="AH480" t="s">
        <v>1201</v>
      </c>
      <c r="AI480">
        <v>1</v>
      </c>
      <c r="AK480" s="97">
        <v>50</v>
      </c>
      <c r="AL480" s="99">
        <v>15</v>
      </c>
      <c r="AM480" s="99">
        <v>20</v>
      </c>
      <c r="AN480" s="103">
        <v>23725</v>
      </c>
      <c r="AO480" s="103">
        <f t="shared" si="115"/>
        <v>50015</v>
      </c>
      <c r="AP480" s="9" t="s">
        <v>202</v>
      </c>
      <c r="AQ480">
        <f t="shared" si="112"/>
        <v>5023725</v>
      </c>
      <c r="AU480">
        <v>39.6</v>
      </c>
      <c r="AV480">
        <v>0.44</v>
      </c>
      <c r="AW480">
        <v>39.15</v>
      </c>
    </row>
    <row r="481" spans="1:52" ht="13" hidden="1" customHeight="1" outlineLevel="1">
      <c r="A481" t="s">
        <v>286</v>
      </c>
      <c r="B481" s="9" t="s">
        <v>357</v>
      </c>
      <c r="C481" s="1">
        <f t="shared" ref="C481:C543" si="117">SUM(N481:AE481)</f>
        <v>1188</v>
      </c>
      <c r="D481" s="7">
        <f>IF(N481&gt;0, RANK(N481,(N481:P481,Q481:AE481)),0)</f>
        <v>1</v>
      </c>
      <c r="E481" s="7">
        <f>IF(O481&gt;0,RANK(O481,(N481:P481,Q481:AE481)),0)</f>
        <v>2</v>
      </c>
      <c r="F481" s="7">
        <f t="shared" ref="F481:F543" si="118">IF(P481&gt;0,RANK(P481,(N481:AE481)),0)</f>
        <v>0</v>
      </c>
      <c r="G481" s="1">
        <f t="shared" si="113"/>
        <v>215</v>
      </c>
      <c r="H481" s="2">
        <f t="shared" si="114"/>
        <v>0.18097643097643099</v>
      </c>
      <c r="I481" s="8"/>
      <c r="J481" s="2">
        <f t="shared" ref="J481:J543" si="119">IF(C481=0,"-",N481/C481)</f>
        <v>0.57828282828282829</v>
      </c>
      <c r="K481" s="2">
        <f t="shared" ref="K481:K543" si="120">IF(C481=0,"-",O481/C481)</f>
        <v>0.39730639730639733</v>
      </c>
      <c r="L481" s="2">
        <f t="shared" ref="L481:L543" si="121">IF(C481=0,"-",P481/C481)</f>
        <v>0</v>
      </c>
      <c r="M481" s="2">
        <f t="shared" ref="M481:M543" si="122">IF(C481=0,"-",(1-J481-K481-L481))</f>
        <v>2.4410774410774383E-2</v>
      </c>
      <c r="N481" s="126">
        <v>687</v>
      </c>
      <c r="O481" s="126">
        <v>472</v>
      </c>
      <c r="P481" s="126"/>
      <c r="Q481" s="89"/>
      <c r="R481" s="126"/>
      <c r="S481" s="126"/>
      <c r="T481" s="89"/>
      <c r="U481" s="126"/>
      <c r="V481" s="126"/>
      <c r="W481" s="126"/>
      <c r="X481" s="126"/>
      <c r="Y481" s="89">
        <v>1</v>
      </c>
      <c r="Z481" s="126"/>
      <c r="AA481" s="126">
        <v>24</v>
      </c>
      <c r="AB481" s="89">
        <v>4</v>
      </c>
      <c r="AC481" s="89"/>
      <c r="AG481" t="str">
        <f t="shared" si="116"/>
        <v>Enosburg</v>
      </c>
      <c r="AH481" t="s">
        <v>1785</v>
      </c>
      <c r="AI481">
        <v>1</v>
      </c>
      <c r="AK481" s="97">
        <v>50</v>
      </c>
      <c r="AL481" s="99">
        <v>11</v>
      </c>
      <c r="AM481" s="99">
        <v>20</v>
      </c>
      <c r="AN481" s="103">
        <v>23875</v>
      </c>
      <c r="AO481" s="103">
        <f t="shared" si="115"/>
        <v>50011</v>
      </c>
      <c r="AP481" s="9" t="s">
        <v>202</v>
      </c>
      <c r="AQ481">
        <f t="shared" ref="AQ481:AQ543" si="123">AK481*100000+AN481</f>
        <v>5023875</v>
      </c>
      <c r="AU481">
        <v>48.72</v>
      </c>
      <c r="AV481">
        <v>0.16</v>
      </c>
      <c r="AW481">
        <v>48.57</v>
      </c>
      <c r="AZ481" s="1" t="s">
        <v>1541</v>
      </c>
    </row>
    <row r="482" spans="1:52" ht="13" hidden="1" customHeight="1" outlineLevel="1">
      <c r="A482" t="s">
        <v>1804</v>
      </c>
      <c r="B482" s="9" t="s">
        <v>357</v>
      </c>
      <c r="C482" s="1">
        <f t="shared" si="117"/>
        <v>9026</v>
      </c>
      <c r="D482" s="7">
        <f>IF(N482&gt;0, RANK(N482,(N482:P482,Q482:AE482)),0)</f>
        <v>1</v>
      </c>
      <c r="E482" s="7">
        <f>IF(O482&gt;0,RANK(O482,(N482:P482,Q482:AE482)),0)</f>
        <v>2</v>
      </c>
      <c r="F482" s="7">
        <f t="shared" si="118"/>
        <v>0</v>
      </c>
      <c r="G482" s="1">
        <f t="shared" si="113"/>
        <v>481</v>
      </c>
      <c r="H482" s="2">
        <f t="shared" si="114"/>
        <v>5.3290494128074455E-2</v>
      </c>
      <c r="I482" s="8"/>
      <c r="J482" s="2">
        <f t="shared" si="119"/>
        <v>0.52127188123199641</v>
      </c>
      <c r="K482" s="2">
        <f t="shared" si="120"/>
        <v>0.46798138710392201</v>
      </c>
      <c r="L482" s="2">
        <f t="shared" si="121"/>
        <v>0</v>
      </c>
      <c r="M482" s="2">
        <f t="shared" si="122"/>
        <v>1.0746731664081577E-2</v>
      </c>
      <c r="N482" s="126">
        <v>4705</v>
      </c>
      <c r="O482" s="126">
        <v>4224</v>
      </c>
      <c r="P482" s="126"/>
      <c r="Q482" s="89"/>
      <c r="R482" s="126"/>
      <c r="S482" s="126"/>
      <c r="T482" s="89"/>
      <c r="U482" s="126"/>
      <c r="V482" s="126"/>
      <c r="W482" s="126"/>
      <c r="X482" s="126"/>
      <c r="Y482" s="89">
        <v>10</v>
      </c>
      <c r="Z482" s="126"/>
      <c r="AA482" s="126">
        <v>49</v>
      </c>
      <c r="AB482" s="89">
        <v>38</v>
      </c>
      <c r="AC482" s="89"/>
      <c r="AG482" t="str">
        <f t="shared" si="116"/>
        <v>Essex</v>
      </c>
      <c r="AH482" t="s">
        <v>641</v>
      </c>
      <c r="AI482">
        <v>1</v>
      </c>
      <c r="AK482" s="97">
        <v>50</v>
      </c>
      <c r="AL482" s="99">
        <v>7</v>
      </c>
      <c r="AM482" s="99">
        <v>30</v>
      </c>
      <c r="AN482" s="103">
        <v>24175</v>
      </c>
      <c r="AO482" s="103">
        <f t="shared" si="115"/>
        <v>50007</v>
      </c>
      <c r="AP482" s="9" t="s">
        <v>202</v>
      </c>
      <c r="AQ482">
        <f t="shared" si="123"/>
        <v>5024175</v>
      </c>
      <c r="AU482">
        <v>39.32</v>
      </c>
      <c r="AV482">
        <v>0.31</v>
      </c>
      <c r="AW482">
        <v>39.01</v>
      </c>
    </row>
    <row r="483" spans="1:52" ht="13" hidden="1" customHeight="1" outlineLevel="1">
      <c r="A483" t="s">
        <v>1417</v>
      </c>
      <c r="B483" s="9" t="s">
        <v>357</v>
      </c>
      <c r="C483" s="1">
        <f t="shared" si="117"/>
        <v>1297</v>
      </c>
      <c r="D483" s="7">
        <f>IF(N483&gt;0, RANK(N483,(N483:P483,Q483:AE483)),0)</f>
        <v>2</v>
      </c>
      <c r="E483" s="7">
        <f>IF(O483&gt;0,RANK(O483,(N483:P483,Q483:AE483)),0)</f>
        <v>1</v>
      </c>
      <c r="F483" s="7">
        <f t="shared" si="118"/>
        <v>0</v>
      </c>
      <c r="G483" s="1">
        <f t="shared" si="113"/>
        <v>93</v>
      </c>
      <c r="H483" s="2">
        <f t="shared" si="114"/>
        <v>7.1703932151117963E-2</v>
      </c>
      <c r="I483" s="8"/>
      <c r="J483" s="2">
        <f t="shared" si="119"/>
        <v>0.44872783346183498</v>
      </c>
      <c r="K483" s="2">
        <f t="shared" si="120"/>
        <v>0.52043176561295301</v>
      </c>
      <c r="L483" s="2">
        <f t="shared" si="121"/>
        <v>0</v>
      </c>
      <c r="M483" s="2">
        <f t="shared" si="122"/>
        <v>3.0840400925212008E-2</v>
      </c>
      <c r="N483" s="126">
        <v>582</v>
      </c>
      <c r="O483" s="126">
        <v>675</v>
      </c>
      <c r="P483" s="126"/>
      <c r="Q483" s="89"/>
      <c r="R483" s="126"/>
      <c r="S483" s="126"/>
      <c r="T483" s="89"/>
      <c r="U483" s="126"/>
      <c r="V483" s="126"/>
      <c r="W483" s="126"/>
      <c r="X483" s="126"/>
      <c r="Y483" s="89">
        <v>0</v>
      </c>
      <c r="Z483" s="126"/>
      <c r="AA483" s="126">
        <v>26</v>
      </c>
      <c r="AB483" s="89">
        <v>14</v>
      </c>
      <c r="AC483" s="89"/>
      <c r="AG483" t="str">
        <f t="shared" si="116"/>
        <v>Fair Haven</v>
      </c>
      <c r="AH483" t="s">
        <v>1384</v>
      </c>
      <c r="AI483">
        <v>1</v>
      </c>
      <c r="AK483" s="97">
        <v>50</v>
      </c>
      <c r="AL483" s="99">
        <v>21</v>
      </c>
      <c r="AM483" s="99">
        <v>35</v>
      </c>
      <c r="AN483" s="103">
        <v>25375</v>
      </c>
      <c r="AO483" s="103">
        <f t="shared" si="115"/>
        <v>50021</v>
      </c>
      <c r="AP483" s="9" t="s">
        <v>202</v>
      </c>
      <c r="AQ483">
        <f t="shared" si="123"/>
        <v>5025375</v>
      </c>
      <c r="AU483">
        <v>18.13</v>
      </c>
      <c r="AV483">
        <v>0.49</v>
      </c>
      <c r="AW483">
        <v>17.64</v>
      </c>
    </row>
    <row r="484" spans="1:52" ht="13" hidden="1" customHeight="1" outlineLevel="1">
      <c r="A484" t="s">
        <v>249</v>
      </c>
      <c r="B484" s="9" t="s">
        <v>357</v>
      </c>
      <c r="C484" s="1">
        <f t="shared" si="117"/>
        <v>1389</v>
      </c>
      <c r="D484" s="7">
        <f>IF(N484&gt;0, RANK(N484,(N484:P484,Q484:AE484)),0)</f>
        <v>1</v>
      </c>
      <c r="E484" s="7">
        <f>IF(O484&gt;0,RANK(O484,(N484:P484,Q484:AE484)),0)</f>
        <v>2</v>
      </c>
      <c r="F484" s="7">
        <f t="shared" si="118"/>
        <v>0</v>
      </c>
      <c r="G484" s="1">
        <f t="shared" si="113"/>
        <v>56</v>
      </c>
      <c r="H484" s="2">
        <f t="shared" si="114"/>
        <v>4.0316774658027354E-2</v>
      </c>
      <c r="I484" s="8"/>
      <c r="J484" s="2">
        <f t="shared" si="119"/>
        <v>0.50827933765298772</v>
      </c>
      <c r="K484" s="2">
        <f t="shared" si="120"/>
        <v>0.46796256299496042</v>
      </c>
      <c r="L484" s="2">
        <f t="shared" si="121"/>
        <v>0</v>
      </c>
      <c r="M484" s="2">
        <f t="shared" si="122"/>
        <v>2.3758099352051865E-2</v>
      </c>
      <c r="N484" s="126">
        <v>706</v>
      </c>
      <c r="O484" s="126">
        <v>650</v>
      </c>
      <c r="P484" s="126"/>
      <c r="Q484" s="89"/>
      <c r="R484" s="126"/>
      <c r="S484" s="126"/>
      <c r="T484" s="89"/>
      <c r="U484" s="126"/>
      <c r="V484" s="126"/>
      <c r="W484" s="126"/>
      <c r="X484" s="126"/>
      <c r="Y484" s="89">
        <v>1</v>
      </c>
      <c r="Z484" s="126"/>
      <c r="AA484" s="126">
        <v>20</v>
      </c>
      <c r="AB484" s="89">
        <v>12</v>
      </c>
      <c r="AC484" s="89"/>
      <c r="AG484" t="str">
        <f t="shared" si="116"/>
        <v>Fairfax</v>
      </c>
      <c r="AH484" t="s">
        <v>1785</v>
      </c>
      <c r="AI484">
        <v>1</v>
      </c>
      <c r="AK484" s="97">
        <v>50</v>
      </c>
      <c r="AL484" s="99">
        <v>11</v>
      </c>
      <c r="AM484" s="99">
        <v>25</v>
      </c>
      <c r="AN484" s="103">
        <v>24925</v>
      </c>
      <c r="AO484" s="103">
        <f t="shared" si="115"/>
        <v>50011</v>
      </c>
      <c r="AP484" s="9" t="s">
        <v>202</v>
      </c>
      <c r="AQ484">
        <f t="shared" si="123"/>
        <v>5024925</v>
      </c>
      <c r="AU484">
        <v>40.5</v>
      </c>
      <c r="AV484">
        <v>0.31</v>
      </c>
      <c r="AW484">
        <v>40.18</v>
      </c>
    </row>
    <row r="485" spans="1:52" ht="13" hidden="1" customHeight="1" outlineLevel="1">
      <c r="A485" t="s">
        <v>2251</v>
      </c>
      <c r="B485" s="9" t="s">
        <v>357</v>
      </c>
      <c r="C485" s="1">
        <f t="shared" si="117"/>
        <v>800</v>
      </c>
      <c r="D485" s="7">
        <f>IF(N485&gt;0, RANK(N485,(N485:P485,Q485:AE485)),0)</f>
        <v>1</v>
      </c>
      <c r="E485" s="7">
        <f>IF(O485&gt;0,RANK(O485,(N485:P485,Q485:AE485)),0)</f>
        <v>2</v>
      </c>
      <c r="F485" s="7">
        <f t="shared" si="118"/>
        <v>0</v>
      </c>
      <c r="G485" s="1">
        <f t="shared" si="113"/>
        <v>261</v>
      </c>
      <c r="H485" s="2">
        <f t="shared" si="114"/>
        <v>0.32624999999999998</v>
      </c>
      <c r="I485" s="8"/>
      <c r="J485" s="2">
        <f t="shared" si="119"/>
        <v>0.65</v>
      </c>
      <c r="K485" s="2">
        <f t="shared" si="120"/>
        <v>0.32374999999999998</v>
      </c>
      <c r="L485" s="2">
        <f t="shared" si="121"/>
        <v>0</v>
      </c>
      <c r="M485" s="2">
        <f t="shared" si="122"/>
        <v>2.6249999999999996E-2</v>
      </c>
      <c r="N485" s="126">
        <v>520</v>
      </c>
      <c r="O485" s="126">
        <v>259</v>
      </c>
      <c r="P485" s="126"/>
      <c r="Q485" s="89"/>
      <c r="R485" s="126"/>
      <c r="S485" s="126"/>
      <c r="T485" s="89"/>
      <c r="U485" s="126"/>
      <c r="V485" s="126"/>
      <c r="W485" s="126"/>
      <c r="X485" s="126"/>
      <c r="Y485" s="89">
        <v>0</v>
      </c>
      <c r="Z485" s="126"/>
      <c r="AA485" s="126">
        <v>18</v>
      </c>
      <c r="AB485" s="89">
        <v>3</v>
      </c>
      <c r="AC485" s="89"/>
      <c r="AG485" t="str">
        <f t="shared" si="116"/>
        <v>Fairfield</v>
      </c>
      <c r="AH485" t="s">
        <v>1785</v>
      </c>
      <c r="AI485">
        <v>1</v>
      </c>
      <c r="AK485" s="97">
        <v>50</v>
      </c>
      <c r="AL485" s="99">
        <v>11</v>
      </c>
      <c r="AM485" s="99">
        <v>30</v>
      </c>
      <c r="AN485" s="103">
        <v>25225</v>
      </c>
      <c r="AO485" s="103">
        <f t="shared" si="115"/>
        <v>50011</v>
      </c>
      <c r="AP485" s="9" t="s">
        <v>202</v>
      </c>
      <c r="AQ485">
        <f t="shared" si="123"/>
        <v>5025225</v>
      </c>
      <c r="AU485">
        <v>68.55</v>
      </c>
      <c r="AV485">
        <v>0.76</v>
      </c>
      <c r="AW485">
        <v>67.790000000000006</v>
      </c>
    </row>
    <row r="486" spans="1:52" ht="13" hidden="1" customHeight="1" outlineLevel="1">
      <c r="A486" t="s">
        <v>1862</v>
      </c>
      <c r="B486" s="9" t="s">
        <v>357</v>
      </c>
      <c r="C486" s="1">
        <f t="shared" si="117"/>
        <v>508</v>
      </c>
      <c r="D486" s="7">
        <f>IF(N486&gt;0, RANK(N486,(N486:P486,Q486:AE486)),0)</f>
        <v>1</v>
      </c>
      <c r="E486" s="7">
        <f>IF(O486&gt;0,RANK(O486,(N486:P486,Q486:AE486)),0)</f>
        <v>2</v>
      </c>
      <c r="F486" s="7">
        <f t="shared" si="118"/>
        <v>0</v>
      </c>
      <c r="G486" s="1">
        <f t="shared" si="113"/>
        <v>12</v>
      </c>
      <c r="H486" s="2">
        <f t="shared" si="114"/>
        <v>2.3622047244094488E-2</v>
      </c>
      <c r="I486" s="8"/>
      <c r="J486" s="2">
        <f t="shared" si="119"/>
        <v>0.50590551181102361</v>
      </c>
      <c r="K486" s="2">
        <f t="shared" si="120"/>
        <v>0.48228346456692911</v>
      </c>
      <c r="L486" s="2">
        <f t="shared" si="121"/>
        <v>0</v>
      </c>
      <c r="M486" s="2">
        <f t="shared" si="122"/>
        <v>1.1811023622047279E-2</v>
      </c>
      <c r="N486" s="126">
        <v>257</v>
      </c>
      <c r="O486" s="126">
        <v>245</v>
      </c>
      <c r="P486" s="126"/>
      <c r="Q486" s="89"/>
      <c r="R486" s="126"/>
      <c r="S486" s="126"/>
      <c r="T486" s="89"/>
      <c r="U486" s="126"/>
      <c r="V486" s="126"/>
      <c r="W486" s="126"/>
      <c r="X486" s="126"/>
      <c r="Y486" s="89">
        <v>0</v>
      </c>
      <c r="Z486" s="126"/>
      <c r="AA486" s="126">
        <v>5</v>
      </c>
      <c r="AB486" s="89">
        <v>1</v>
      </c>
      <c r="AC486" s="89"/>
      <c r="AG486" t="str">
        <f t="shared" si="116"/>
        <v>Fairlee</v>
      </c>
      <c r="AH486" t="s">
        <v>1753</v>
      </c>
      <c r="AI486">
        <v>1</v>
      </c>
      <c r="AK486" s="97">
        <v>50</v>
      </c>
      <c r="AL486" s="99">
        <v>17</v>
      </c>
      <c r="AM486" s="99">
        <v>30</v>
      </c>
      <c r="AN486" s="103">
        <v>25675</v>
      </c>
      <c r="AO486" s="103">
        <f t="shared" si="115"/>
        <v>50017</v>
      </c>
      <c r="AP486" s="9" t="s">
        <v>202</v>
      </c>
      <c r="AQ486">
        <f t="shared" si="123"/>
        <v>5025675</v>
      </c>
      <c r="AU486">
        <v>21.24</v>
      </c>
      <c r="AV486">
        <v>1.04</v>
      </c>
      <c r="AW486">
        <v>20.2</v>
      </c>
    </row>
    <row r="487" spans="1:52" ht="13" hidden="1" customHeight="1" outlineLevel="1">
      <c r="A487" t="s">
        <v>916</v>
      </c>
      <c r="B487" s="9" t="s">
        <v>357</v>
      </c>
      <c r="C487" s="1">
        <f t="shared" si="117"/>
        <v>575</v>
      </c>
      <c r="D487" s="7">
        <f>IF(N487&gt;0, RANK(N487,(N487:P487,Q487:AE487)),0)</f>
        <v>1</v>
      </c>
      <c r="E487" s="7">
        <f>IF(O487&gt;0,RANK(O487,(N487:P487,Q487:AE487)),0)</f>
        <v>2</v>
      </c>
      <c r="F487" s="7">
        <f t="shared" si="118"/>
        <v>0</v>
      </c>
      <c r="G487" s="1">
        <f t="shared" si="113"/>
        <v>164</v>
      </c>
      <c r="H487" s="2">
        <f t="shared" si="114"/>
        <v>0.28521739130434781</v>
      </c>
      <c r="I487" s="8"/>
      <c r="J487" s="2">
        <f t="shared" si="119"/>
        <v>0.63130434782608691</v>
      </c>
      <c r="K487" s="2">
        <f t="shared" si="120"/>
        <v>0.34608695652173915</v>
      </c>
      <c r="L487" s="2">
        <f t="shared" si="121"/>
        <v>0</v>
      </c>
      <c r="M487" s="2">
        <f t="shared" si="122"/>
        <v>2.2608695652173938E-2</v>
      </c>
      <c r="N487" s="126">
        <v>363</v>
      </c>
      <c r="O487" s="126">
        <v>199</v>
      </c>
      <c r="P487" s="126"/>
      <c r="Q487" s="89"/>
      <c r="R487" s="126"/>
      <c r="S487" s="126"/>
      <c r="T487" s="89"/>
      <c r="U487" s="126"/>
      <c r="V487" s="126"/>
      <c r="W487" s="126"/>
      <c r="X487" s="126"/>
      <c r="Y487" s="89">
        <v>2</v>
      </c>
      <c r="Z487" s="126"/>
      <c r="AA487" s="126">
        <v>10</v>
      </c>
      <c r="AB487" s="89">
        <v>1</v>
      </c>
      <c r="AC487" s="89"/>
      <c r="AG487" t="str">
        <f t="shared" si="116"/>
        <v>Fayston</v>
      </c>
      <c r="AH487" t="s">
        <v>2040</v>
      </c>
      <c r="AI487">
        <v>1</v>
      </c>
      <c r="AK487" s="97">
        <v>50</v>
      </c>
      <c r="AL487" s="99">
        <v>23</v>
      </c>
      <c r="AM487" s="99">
        <v>40</v>
      </c>
      <c r="AN487" s="103">
        <v>25825</v>
      </c>
      <c r="AO487" s="103">
        <f t="shared" si="115"/>
        <v>50023</v>
      </c>
      <c r="AP487" s="9" t="s">
        <v>202</v>
      </c>
      <c r="AQ487">
        <f t="shared" si="123"/>
        <v>5025825</v>
      </c>
      <c r="AU487">
        <v>36.5</v>
      </c>
      <c r="AV487">
        <v>0</v>
      </c>
      <c r="AW487">
        <v>36.5</v>
      </c>
    </row>
    <row r="488" spans="1:52" ht="13" hidden="1" customHeight="1" outlineLevel="1">
      <c r="A488" t="s">
        <v>793</v>
      </c>
      <c r="B488" s="9" t="s">
        <v>357</v>
      </c>
      <c r="C488" s="1">
        <f t="shared" si="117"/>
        <v>1231</v>
      </c>
      <c r="D488" s="7">
        <f>IF(N488&gt;0, RANK(N488,(N488:P488,Q488:AE488)),0)</f>
        <v>2</v>
      </c>
      <c r="E488" s="7">
        <f>IF(O488&gt;0,RANK(O488,(N488:P488,Q488:AE488)),0)</f>
        <v>1</v>
      </c>
      <c r="F488" s="7">
        <f t="shared" si="118"/>
        <v>0</v>
      </c>
      <c r="G488" s="1">
        <f t="shared" si="113"/>
        <v>41</v>
      </c>
      <c r="H488" s="2">
        <f t="shared" si="114"/>
        <v>3.3306255077173032E-2</v>
      </c>
      <c r="I488" s="8"/>
      <c r="J488" s="2">
        <f t="shared" si="119"/>
        <v>0.47441104792851341</v>
      </c>
      <c r="K488" s="2">
        <f t="shared" si="120"/>
        <v>0.5077173030056864</v>
      </c>
      <c r="L488" s="2">
        <f t="shared" si="121"/>
        <v>0</v>
      </c>
      <c r="M488" s="2">
        <f t="shared" si="122"/>
        <v>1.7871649065800188E-2</v>
      </c>
      <c r="N488" s="126">
        <v>584</v>
      </c>
      <c r="O488" s="126">
        <v>625</v>
      </c>
      <c r="P488" s="126"/>
      <c r="Q488" s="89"/>
      <c r="R488" s="126"/>
      <c r="S488" s="126"/>
      <c r="T488" s="89"/>
      <c r="U488" s="126"/>
      <c r="V488" s="126"/>
      <c r="W488" s="126"/>
      <c r="X488" s="126"/>
      <c r="Y488" s="89">
        <v>1</v>
      </c>
      <c r="Z488" s="126"/>
      <c r="AA488" s="126">
        <v>19</v>
      </c>
      <c r="AB488" s="89">
        <v>2</v>
      </c>
      <c r="AC488" s="89"/>
      <c r="AG488" t="str">
        <f t="shared" si="116"/>
        <v>Ferrisburg</v>
      </c>
      <c r="AH488" t="s">
        <v>1623</v>
      </c>
      <c r="AI488">
        <v>1</v>
      </c>
      <c r="AK488" s="97">
        <v>50</v>
      </c>
      <c r="AL488" s="99">
        <v>1</v>
      </c>
      <c r="AM488" s="99">
        <v>25</v>
      </c>
      <c r="AN488" s="103">
        <v>26275</v>
      </c>
      <c r="AO488" s="103">
        <f t="shared" si="115"/>
        <v>50001</v>
      </c>
      <c r="AP488" s="9" t="s">
        <v>202</v>
      </c>
      <c r="AQ488">
        <f t="shared" si="123"/>
        <v>5026275</v>
      </c>
      <c r="AU488">
        <v>61.15</v>
      </c>
      <c r="AV488">
        <v>13.33</v>
      </c>
      <c r="AW488">
        <v>47.82</v>
      </c>
    </row>
    <row r="489" spans="1:52" ht="13" hidden="1" customHeight="1" outlineLevel="1">
      <c r="A489" t="s">
        <v>722</v>
      </c>
      <c r="B489" s="9" t="s">
        <v>357</v>
      </c>
      <c r="C489" s="1">
        <f t="shared" si="117"/>
        <v>501</v>
      </c>
      <c r="D489" s="7">
        <f>IF(N489&gt;0, RANK(N489,(N489:P489,Q489:AE489)),0)</f>
        <v>1</v>
      </c>
      <c r="E489" s="7">
        <f>IF(O489&gt;0,RANK(O489,(N489:P489,Q489:AE489)),0)</f>
        <v>2</v>
      </c>
      <c r="F489" s="7">
        <f t="shared" si="118"/>
        <v>0</v>
      </c>
      <c r="G489" s="1">
        <f t="shared" si="113"/>
        <v>90</v>
      </c>
      <c r="H489" s="2">
        <f t="shared" si="114"/>
        <v>0.17964071856287425</v>
      </c>
      <c r="I489" s="8"/>
      <c r="J489" s="2">
        <f t="shared" si="119"/>
        <v>0.57285429141716571</v>
      </c>
      <c r="K489" s="2">
        <f t="shared" si="120"/>
        <v>0.39321357285429143</v>
      </c>
      <c r="L489" s="2">
        <f t="shared" si="121"/>
        <v>0</v>
      </c>
      <c r="M489" s="2">
        <f t="shared" si="122"/>
        <v>3.3932135728542867E-2</v>
      </c>
      <c r="N489" s="126">
        <v>287</v>
      </c>
      <c r="O489" s="126">
        <v>197</v>
      </c>
      <c r="P489" s="126"/>
      <c r="Q489" s="89"/>
      <c r="R489" s="126"/>
      <c r="S489" s="126"/>
      <c r="T489" s="89"/>
      <c r="U489" s="126"/>
      <c r="V489" s="126"/>
      <c r="W489" s="126"/>
      <c r="X489" s="126"/>
      <c r="Y489" s="89">
        <v>0</v>
      </c>
      <c r="Z489" s="126"/>
      <c r="AA489" s="126">
        <v>14</v>
      </c>
      <c r="AB489" s="89">
        <v>3</v>
      </c>
      <c r="AC489" s="89"/>
      <c r="AG489" t="str">
        <f t="shared" si="116"/>
        <v>Fletcher</v>
      </c>
      <c r="AH489" t="s">
        <v>1785</v>
      </c>
      <c r="AI489">
        <v>1</v>
      </c>
      <c r="AK489" s="97">
        <v>50</v>
      </c>
      <c r="AL489" s="99">
        <v>11</v>
      </c>
      <c r="AM489" s="99">
        <v>35</v>
      </c>
      <c r="AN489" s="103">
        <v>26500</v>
      </c>
      <c r="AO489" s="103">
        <f t="shared" si="115"/>
        <v>50011</v>
      </c>
      <c r="AP489" s="9" t="s">
        <v>202</v>
      </c>
      <c r="AQ489">
        <f t="shared" si="123"/>
        <v>5026500</v>
      </c>
      <c r="AU489">
        <v>37.979999999999997</v>
      </c>
      <c r="AV489">
        <v>0.16</v>
      </c>
      <c r="AW489">
        <v>37.82</v>
      </c>
    </row>
    <row r="490" spans="1:52" ht="13" hidden="1" customHeight="1" outlineLevel="1">
      <c r="A490" t="s">
        <v>1785</v>
      </c>
      <c r="B490" s="9" t="s">
        <v>357</v>
      </c>
      <c r="C490" s="1">
        <f t="shared" si="117"/>
        <v>586</v>
      </c>
      <c r="D490" s="7">
        <f>IF(N490&gt;0, RANK(N490,(N490:P490,Q490:AE490)),0)</f>
        <v>1</v>
      </c>
      <c r="E490" s="7">
        <f>IF(O490&gt;0,RANK(O490,(N490:P490,Q490:AE490)),0)</f>
        <v>2</v>
      </c>
      <c r="F490" s="7">
        <f t="shared" si="118"/>
        <v>0</v>
      </c>
      <c r="G490" s="1">
        <f t="shared" si="113"/>
        <v>15</v>
      </c>
      <c r="H490" s="2">
        <f t="shared" si="114"/>
        <v>2.5597269624573378E-2</v>
      </c>
      <c r="I490" s="8"/>
      <c r="J490" s="2">
        <f t="shared" si="119"/>
        <v>0.5034129692832765</v>
      </c>
      <c r="K490" s="2">
        <f t="shared" si="120"/>
        <v>0.47781569965870307</v>
      </c>
      <c r="L490" s="2">
        <f t="shared" si="121"/>
        <v>0</v>
      </c>
      <c r="M490" s="2">
        <f t="shared" si="122"/>
        <v>1.8771331058020424E-2</v>
      </c>
      <c r="N490" s="126">
        <v>295</v>
      </c>
      <c r="O490" s="126">
        <v>280</v>
      </c>
      <c r="P490" s="126"/>
      <c r="Q490" s="89"/>
      <c r="R490" s="126"/>
      <c r="S490" s="126"/>
      <c r="T490" s="89"/>
      <c r="U490" s="126"/>
      <c r="V490" s="126"/>
      <c r="W490" s="126"/>
      <c r="X490" s="126"/>
      <c r="Y490" s="89">
        <v>0</v>
      </c>
      <c r="Z490" s="126"/>
      <c r="AA490" s="126">
        <v>8</v>
      </c>
      <c r="AB490" s="89">
        <v>3</v>
      </c>
      <c r="AC490" s="89"/>
      <c r="AG490" t="str">
        <f t="shared" si="116"/>
        <v>Franklin</v>
      </c>
      <c r="AH490" t="s">
        <v>1785</v>
      </c>
      <c r="AI490">
        <v>1</v>
      </c>
      <c r="AK490" s="97">
        <v>50</v>
      </c>
      <c r="AL490" s="99">
        <v>11</v>
      </c>
      <c r="AM490" s="99">
        <v>40</v>
      </c>
      <c r="AN490" s="103">
        <v>27100</v>
      </c>
      <c r="AO490" s="103">
        <f t="shared" si="115"/>
        <v>50011</v>
      </c>
      <c r="AP490" s="9" t="s">
        <v>202</v>
      </c>
      <c r="AQ490">
        <f t="shared" si="123"/>
        <v>5027100</v>
      </c>
      <c r="AU490">
        <v>40.76</v>
      </c>
      <c r="AV490">
        <v>2.14</v>
      </c>
      <c r="AW490">
        <v>38.630000000000003</v>
      </c>
    </row>
    <row r="491" spans="1:52" ht="13" hidden="1" customHeight="1" outlineLevel="1">
      <c r="A491" t="s">
        <v>1247</v>
      </c>
      <c r="B491" s="9" t="s">
        <v>357</v>
      </c>
      <c r="C491" s="1">
        <f t="shared" si="117"/>
        <v>1802</v>
      </c>
      <c r="D491" s="7">
        <f>IF(N491&gt;0, RANK(N491,(N491:P491,Q491:AE491)),0)</f>
        <v>1</v>
      </c>
      <c r="E491" s="7">
        <f>IF(O491&gt;0,RANK(O491,(N491:P491,Q491:AE491)),0)</f>
        <v>2</v>
      </c>
      <c r="F491" s="7">
        <f t="shared" si="118"/>
        <v>0</v>
      </c>
      <c r="G491" s="1">
        <f t="shared" si="113"/>
        <v>60</v>
      </c>
      <c r="H491" s="2">
        <f t="shared" si="114"/>
        <v>3.3296337402885685E-2</v>
      </c>
      <c r="I491" s="8"/>
      <c r="J491" s="2">
        <f t="shared" si="119"/>
        <v>0.51109877913429524</v>
      </c>
      <c r="K491" s="2">
        <f t="shared" si="120"/>
        <v>0.47780244173140957</v>
      </c>
      <c r="L491" s="2">
        <f t="shared" si="121"/>
        <v>0</v>
      </c>
      <c r="M491" s="2">
        <f t="shared" si="122"/>
        <v>1.1098779134295189E-2</v>
      </c>
      <c r="N491" s="126">
        <v>921</v>
      </c>
      <c r="O491" s="126">
        <v>861</v>
      </c>
      <c r="P491" s="126"/>
      <c r="Q491" s="89"/>
      <c r="R491" s="126"/>
      <c r="S491" s="126"/>
      <c r="T491" s="89"/>
      <c r="U491" s="126"/>
      <c r="V491" s="126"/>
      <c r="W491" s="126"/>
      <c r="X491" s="126"/>
      <c r="Y491" s="89">
        <v>0</v>
      </c>
      <c r="Z491" s="126"/>
      <c r="AA491" s="126">
        <v>16</v>
      </c>
      <c r="AB491" s="89">
        <v>4</v>
      </c>
      <c r="AC491" s="89"/>
      <c r="AG491" t="str">
        <f t="shared" si="116"/>
        <v>Georgia</v>
      </c>
      <c r="AH491" t="s">
        <v>1785</v>
      </c>
      <c r="AI491">
        <v>1</v>
      </c>
      <c r="AK491" s="97">
        <v>50</v>
      </c>
      <c r="AL491" s="99">
        <v>11</v>
      </c>
      <c r="AM491" s="99">
        <v>45</v>
      </c>
      <c r="AN491" s="103">
        <v>27700</v>
      </c>
      <c r="AO491" s="103">
        <f t="shared" si="115"/>
        <v>50011</v>
      </c>
      <c r="AP491" s="9" t="s">
        <v>202</v>
      </c>
      <c r="AQ491">
        <f t="shared" si="123"/>
        <v>5027700</v>
      </c>
      <c r="AU491">
        <v>45.18</v>
      </c>
      <c r="AV491">
        <v>5.68</v>
      </c>
      <c r="AW491">
        <v>39.5</v>
      </c>
    </row>
    <row r="492" spans="1:52" ht="13" hidden="1" customHeight="1" outlineLevel="1">
      <c r="A492" t="s">
        <v>523</v>
      </c>
      <c r="B492" s="9" t="s">
        <v>357</v>
      </c>
      <c r="C492" s="1">
        <f t="shared" si="117"/>
        <v>486</v>
      </c>
      <c r="D492" s="7">
        <f>IF(N492&gt;0, RANK(N492,(N492:P492,Q492:AE492)),0)</f>
        <v>1</v>
      </c>
      <c r="E492" s="7">
        <f>IF(O492&gt;0,RANK(O492,(N492:P492,Q492:AE492)),0)</f>
        <v>2</v>
      </c>
      <c r="F492" s="7">
        <f t="shared" si="118"/>
        <v>0</v>
      </c>
      <c r="G492" s="1">
        <f t="shared" si="113"/>
        <v>100</v>
      </c>
      <c r="H492" s="2">
        <f t="shared" si="114"/>
        <v>0.20576131687242799</v>
      </c>
      <c r="I492" s="8"/>
      <c r="J492" s="2">
        <f t="shared" si="119"/>
        <v>0.59465020576131689</v>
      </c>
      <c r="K492" s="2">
        <f t="shared" si="120"/>
        <v>0.3888888888888889</v>
      </c>
      <c r="L492" s="2">
        <f t="shared" si="121"/>
        <v>0</v>
      </c>
      <c r="M492" s="2">
        <f t="shared" si="122"/>
        <v>1.6460905349794219E-2</v>
      </c>
      <c r="N492" s="126">
        <v>289</v>
      </c>
      <c r="O492" s="126">
        <v>189</v>
      </c>
      <c r="P492" s="126"/>
      <c r="Q492" s="89"/>
      <c r="R492" s="126"/>
      <c r="S492" s="126"/>
      <c r="T492" s="89"/>
      <c r="U492" s="126"/>
      <c r="V492" s="126"/>
      <c r="W492" s="126"/>
      <c r="X492" s="126"/>
      <c r="Y492" s="89">
        <v>0</v>
      </c>
      <c r="Z492" s="126"/>
      <c r="AA492" s="126">
        <v>6</v>
      </c>
      <c r="AB492" s="89">
        <v>2</v>
      </c>
      <c r="AC492" s="89"/>
      <c r="AG492" t="str">
        <f t="shared" si="116"/>
        <v>Glover</v>
      </c>
      <c r="AH492" t="s">
        <v>1707</v>
      </c>
      <c r="AI492">
        <v>1</v>
      </c>
      <c r="AK492" s="97">
        <v>50</v>
      </c>
      <c r="AL492" s="99">
        <v>19</v>
      </c>
      <c r="AM492" s="99">
        <v>40</v>
      </c>
      <c r="AN492" s="103">
        <v>28075</v>
      </c>
      <c r="AO492" s="103">
        <f t="shared" si="115"/>
        <v>50019</v>
      </c>
      <c r="AP492" s="9" t="s">
        <v>202</v>
      </c>
      <c r="AQ492">
        <f t="shared" si="123"/>
        <v>5028075</v>
      </c>
      <c r="AU492">
        <v>38.61</v>
      </c>
      <c r="AV492">
        <v>0.74</v>
      </c>
      <c r="AW492">
        <v>37.869999999999997</v>
      </c>
    </row>
    <row r="493" spans="1:52" ht="13" hidden="1" customHeight="1" outlineLevel="1">
      <c r="A493" t="s">
        <v>2253</v>
      </c>
      <c r="B493" s="9" t="s">
        <v>357</v>
      </c>
      <c r="C493" s="1">
        <f t="shared" si="117"/>
        <v>133</v>
      </c>
      <c r="D493" s="7">
        <f>IF(N493&gt;0, RANK(N493,(N493:P493,Q493:AE493)),0)</f>
        <v>1</v>
      </c>
      <c r="E493" s="7">
        <f>IF(O493&gt;0,RANK(O493,(N493:P493,Q493:AE493)),0)</f>
        <v>2</v>
      </c>
      <c r="F493" s="7">
        <f t="shared" si="118"/>
        <v>0</v>
      </c>
      <c r="G493" s="1">
        <f t="shared" si="113"/>
        <v>5</v>
      </c>
      <c r="H493" s="2">
        <f t="shared" si="114"/>
        <v>3.7593984962406013E-2</v>
      </c>
      <c r="I493" s="8"/>
      <c r="J493" s="2">
        <f t="shared" si="119"/>
        <v>0.50375939849624063</v>
      </c>
      <c r="K493" s="2">
        <f t="shared" si="120"/>
        <v>0.46616541353383456</v>
      </c>
      <c r="L493" s="2">
        <f t="shared" si="121"/>
        <v>0</v>
      </c>
      <c r="M493" s="2">
        <f t="shared" si="122"/>
        <v>3.007518796992481E-2</v>
      </c>
      <c r="N493" s="126">
        <v>67</v>
      </c>
      <c r="O493" s="126">
        <v>62</v>
      </c>
      <c r="P493" s="126"/>
      <c r="Q493" s="89"/>
      <c r="R493" s="126"/>
      <c r="S493" s="126"/>
      <c r="T493" s="89"/>
      <c r="U493" s="126"/>
      <c r="V493" s="126"/>
      <c r="W493" s="126"/>
      <c r="X493" s="126"/>
      <c r="Y493" s="89">
        <v>2</v>
      </c>
      <c r="Z493" s="126"/>
      <c r="AA493" s="126">
        <v>2</v>
      </c>
      <c r="AB493" s="89">
        <v>0</v>
      </c>
      <c r="AC493" s="89"/>
      <c r="AG493" t="str">
        <f t="shared" si="116"/>
        <v>Goshen</v>
      </c>
      <c r="AH493" t="s">
        <v>1623</v>
      </c>
      <c r="AI493">
        <v>1</v>
      </c>
      <c r="AK493" s="97">
        <v>50</v>
      </c>
      <c r="AL493" s="99">
        <v>1</v>
      </c>
      <c r="AM493" s="99">
        <v>30</v>
      </c>
      <c r="AN493" s="103">
        <v>28600</v>
      </c>
      <c r="AO493" s="103">
        <f t="shared" si="115"/>
        <v>50001</v>
      </c>
      <c r="AP493" s="9" t="s">
        <v>202</v>
      </c>
      <c r="AQ493">
        <f t="shared" si="123"/>
        <v>5028600</v>
      </c>
      <c r="AU493">
        <v>21.4</v>
      </c>
      <c r="AV493">
        <v>0.11</v>
      </c>
      <c r="AW493">
        <v>21.29</v>
      </c>
    </row>
    <row r="494" spans="1:52" ht="13" hidden="1" customHeight="1" outlineLevel="1">
      <c r="A494" t="s">
        <v>1957</v>
      </c>
      <c r="B494" s="9" t="s">
        <v>357</v>
      </c>
      <c r="C494" s="1">
        <f t="shared" si="117"/>
        <v>351</v>
      </c>
      <c r="D494" s="7">
        <f>IF(N494&gt;0, RANK(N494,(N494:P494,Q494:AE494)),0)</f>
        <v>2</v>
      </c>
      <c r="E494" s="7">
        <f>IF(O494&gt;0,RANK(O494,(N494:P494,Q494:AE494)),0)</f>
        <v>1</v>
      </c>
      <c r="F494" s="7">
        <f t="shared" si="118"/>
        <v>0</v>
      </c>
      <c r="G494" s="1">
        <f t="shared" si="113"/>
        <v>1</v>
      </c>
      <c r="H494" s="2">
        <f t="shared" si="114"/>
        <v>2.8490028490028491E-3</v>
      </c>
      <c r="I494" s="8"/>
      <c r="J494" s="2">
        <f t="shared" si="119"/>
        <v>0.48148148148148145</v>
      </c>
      <c r="K494" s="2">
        <f t="shared" si="120"/>
        <v>0.48433048433048431</v>
      </c>
      <c r="L494" s="2">
        <f t="shared" si="121"/>
        <v>0</v>
      </c>
      <c r="M494" s="2">
        <f t="shared" si="122"/>
        <v>3.4188034188034289E-2</v>
      </c>
      <c r="N494" s="126">
        <v>169</v>
      </c>
      <c r="O494" s="126">
        <v>170</v>
      </c>
      <c r="P494" s="126"/>
      <c r="Q494" s="89"/>
      <c r="R494" s="126"/>
      <c r="S494" s="126"/>
      <c r="T494" s="89"/>
      <c r="U494" s="126"/>
      <c r="V494" s="126"/>
      <c r="W494" s="126"/>
      <c r="X494" s="126"/>
      <c r="Y494" s="89">
        <v>0</v>
      </c>
      <c r="Z494" s="126"/>
      <c r="AA494" s="126">
        <v>7</v>
      </c>
      <c r="AB494" s="89">
        <v>5</v>
      </c>
      <c r="AC494" s="89"/>
      <c r="AG494" t="str">
        <f t="shared" si="116"/>
        <v>Grafton</v>
      </c>
      <c r="AH494" t="s">
        <v>1373</v>
      </c>
      <c r="AI494">
        <v>1</v>
      </c>
      <c r="AK494" s="97">
        <v>50</v>
      </c>
      <c r="AL494" s="99">
        <v>25</v>
      </c>
      <c r="AM494" s="99">
        <v>30</v>
      </c>
      <c r="AN494" s="103">
        <v>28900</v>
      </c>
      <c r="AO494" s="103">
        <f t="shared" si="115"/>
        <v>50025</v>
      </c>
      <c r="AP494" s="9" t="s">
        <v>202</v>
      </c>
      <c r="AQ494">
        <f t="shared" si="123"/>
        <v>5028900</v>
      </c>
      <c r="AU494">
        <v>38.4</v>
      </c>
      <c r="AV494">
        <v>0.01</v>
      </c>
      <c r="AW494">
        <v>38.39</v>
      </c>
    </row>
    <row r="495" spans="1:52" ht="13" hidden="1" customHeight="1" outlineLevel="1">
      <c r="A495" t="s">
        <v>646</v>
      </c>
      <c r="B495" s="9" t="s">
        <v>357</v>
      </c>
      <c r="C495" s="1">
        <f t="shared" si="117"/>
        <v>42</v>
      </c>
      <c r="D495" s="7">
        <f>IF(N495&gt;0, RANK(N495,(N495:P495,Q495:AE495)),0)</f>
        <v>2</v>
      </c>
      <c r="E495" s="7">
        <f>IF(O495&gt;0,RANK(O495,(N495:P495,Q495:AE495)),0)</f>
        <v>1</v>
      </c>
      <c r="F495" s="7">
        <f t="shared" si="118"/>
        <v>0</v>
      </c>
      <c r="G495" s="1">
        <f t="shared" si="113"/>
        <v>18</v>
      </c>
      <c r="H495" s="2">
        <f t="shared" si="114"/>
        <v>0.42857142857142855</v>
      </c>
      <c r="I495" s="8"/>
      <c r="J495" s="2">
        <f t="shared" si="119"/>
        <v>0.2857142857142857</v>
      </c>
      <c r="K495" s="2">
        <f t="shared" si="120"/>
        <v>0.7142857142857143</v>
      </c>
      <c r="L495" s="2">
        <f t="shared" si="121"/>
        <v>0</v>
      </c>
      <c r="M495" s="2">
        <f t="shared" si="122"/>
        <v>0</v>
      </c>
      <c r="N495" s="126">
        <v>12</v>
      </c>
      <c r="O495" s="126">
        <v>30</v>
      </c>
      <c r="P495" s="126"/>
      <c r="Q495" s="89"/>
      <c r="R495" s="126"/>
      <c r="S495" s="126"/>
      <c r="T495" s="89"/>
      <c r="U495" s="126"/>
      <c r="V495" s="126"/>
      <c r="W495" s="126"/>
      <c r="X495" s="126"/>
      <c r="Y495" s="89">
        <v>0</v>
      </c>
      <c r="Z495" s="126"/>
      <c r="AA495" s="126">
        <v>0</v>
      </c>
      <c r="AB495" s="89">
        <v>0</v>
      </c>
      <c r="AC495" s="89"/>
      <c r="AG495" t="str">
        <f t="shared" si="116"/>
        <v>Granby</v>
      </c>
      <c r="AH495" t="s">
        <v>1804</v>
      </c>
      <c r="AI495">
        <v>1</v>
      </c>
      <c r="AK495" s="97">
        <v>50</v>
      </c>
      <c r="AL495" s="99">
        <v>9</v>
      </c>
      <c r="AM495" s="99">
        <v>50</v>
      </c>
      <c r="AN495" s="103">
        <v>29125</v>
      </c>
      <c r="AO495" s="103">
        <f t="shared" si="115"/>
        <v>50009</v>
      </c>
      <c r="AP495" s="9" t="s">
        <v>202</v>
      </c>
      <c r="AQ495">
        <f t="shared" si="123"/>
        <v>5029125</v>
      </c>
      <c r="AU495">
        <v>39.08</v>
      </c>
      <c r="AV495">
        <v>0.05</v>
      </c>
      <c r="AW495">
        <v>39.03</v>
      </c>
    </row>
    <row r="496" spans="1:52" ht="13" hidden="1" customHeight="1" outlineLevel="1">
      <c r="A496" t="s">
        <v>642</v>
      </c>
      <c r="B496" s="9" t="s">
        <v>357</v>
      </c>
      <c r="C496" s="1">
        <f t="shared" si="117"/>
        <v>1052</v>
      </c>
      <c r="D496" s="7">
        <f>IF(N496&gt;0, RANK(N496,(N496:P496,Q496:AE496)),0)</f>
        <v>1</v>
      </c>
      <c r="E496" s="7">
        <f>IF(O496&gt;0,RANK(O496,(N496:P496,Q496:AE496)),0)</f>
        <v>2</v>
      </c>
      <c r="F496" s="7">
        <f t="shared" si="118"/>
        <v>0</v>
      </c>
      <c r="G496" s="1">
        <f t="shared" ref="G496:G558" si="124">IF(C496&gt;0,MAX(N496:P496)-LARGE(N496:P496,2),0)</f>
        <v>106</v>
      </c>
      <c r="H496" s="2">
        <f t="shared" ref="H496:H558" si="125">IF(C496&gt;0,G496/C496,0)</f>
        <v>0.10076045627376426</v>
      </c>
      <c r="I496" s="8"/>
      <c r="J496" s="2">
        <f t="shared" si="119"/>
        <v>0.54087452471482889</v>
      </c>
      <c r="K496" s="2">
        <f t="shared" si="120"/>
        <v>0.44011406844106465</v>
      </c>
      <c r="L496" s="2">
        <f t="shared" si="121"/>
        <v>0</v>
      </c>
      <c r="M496" s="2">
        <f t="shared" si="122"/>
        <v>1.901140684410646E-2</v>
      </c>
      <c r="N496" s="126">
        <v>569</v>
      </c>
      <c r="O496" s="126">
        <v>463</v>
      </c>
      <c r="P496" s="126"/>
      <c r="Q496" s="89"/>
      <c r="R496" s="126"/>
      <c r="S496" s="126"/>
      <c r="T496" s="89"/>
      <c r="U496" s="126"/>
      <c r="V496" s="126"/>
      <c r="W496" s="126"/>
      <c r="X496" s="126"/>
      <c r="Y496" s="89">
        <v>1</v>
      </c>
      <c r="Z496" s="126"/>
      <c r="AA496" s="126">
        <v>14</v>
      </c>
      <c r="AB496" s="89">
        <v>5</v>
      </c>
      <c r="AC496" s="89"/>
      <c r="AG496" t="str">
        <f t="shared" si="116"/>
        <v>Grand Isle</v>
      </c>
      <c r="AH496" t="s">
        <v>642</v>
      </c>
      <c r="AI496">
        <v>1</v>
      </c>
      <c r="AK496" s="97">
        <v>50</v>
      </c>
      <c r="AL496" s="99">
        <v>13</v>
      </c>
      <c r="AM496" s="99">
        <v>10</v>
      </c>
      <c r="AN496" s="103">
        <v>29275</v>
      </c>
      <c r="AO496" s="103">
        <f t="shared" si="115"/>
        <v>50013</v>
      </c>
      <c r="AP496" s="9" t="s">
        <v>202</v>
      </c>
      <c r="AQ496">
        <f t="shared" si="123"/>
        <v>5029275</v>
      </c>
      <c r="AU496">
        <v>35.130000000000003</v>
      </c>
      <c r="AV496">
        <v>18.62</v>
      </c>
      <c r="AW496">
        <v>16.510000000000002</v>
      </c>
    </row>
    <row r="497" spans="1:49" ht="13" hidden="1" customHeight="1" outlineLevel="1">
      <c r="A497" t="s">
        <v>657</v>
      </c>
      <c r="B497" s="9" t="s">
        <v>357</v>
      </c>
      <c r="C497" s="1">
        <f t="shared" si="117"/>
        <v>129</v>
      </c>
      <c r="D497" s="7">
        <f>IF(N497&gt;0, RANK(N497,(N497:P497,Q497:AE497)),0)</f>
        <v>1</v>
      </c>
      <c r="E497" s="7">
        <f>IF(O497&gt;0,RANK(O497,(N497:P497,Q497:AE497)),0)</f>
        <v>2</v>
      </c>
      <c r="F497" s="7">
        <f t="shared" si="118"/>
        <v>0</v>
      </c>
      <c r="G497" s="1">
        <f t="shared" si="124"/>
        <v>5</v>
      </c>
      <c r="H497" s="2">
        <f t="shared" si="125"/>
        <v>3.875968992248062E-2</v>
      </c>
      <c r="I497" s="8"/>
      <c r="J497" s="2">
        <f t="shared" si="119"/>
        <v>0.50387596899224807</v>
      </c>
      <c r="K497" s="2">
        <f t="shared" si="120"/>
        <v>0.46511627906976744</v>
      </c>
      <c r="L497" s="2">
        <f t="shared" si="121"/>
        <v>0</v>
      </c>
      <c r="M497" s="2">
        <f t="shared" si="122"/>
        <v>3.1007751937984496E-2</v>
      </c>
      <c r="N497" s="126">
        <v>65</v>
      </c>
      <c r="O497" s="126">
        <v>60</v>
      </c>
      <c r="P497" s="126"/>
      <c r="Q497" s="89"/>
      <c r="R497" s="126"/>
      <c r="S497" s="126"/>
      <c r="T497" s="89"/>
      <c r="U497" s="126"/>
      <c r="V497" s="126"/>
      <c r="W497" s="126"/>
      <c r="X497" s="126"/>
      <c r="Y497" s="89">
        <v>0</v>
      </c>
      <c r="Z497" s="126"/>
      <c r="AA497" s="126">
        <v>3</v>
      </c>
      <c r="AB497" s="89">
        <v>1</v>
      </c>
      <c r="AC497" s="89"/>
      <c r="AG497" t="str">
        <f t="shared" si="116"/>
        <v>Granville</v>
      </c>
      <c r="AH497" t="s">
        <v>1623</v>
      </c>
      <c r="AI497">
        <v>1</v>
      </c>
      <c r="AK497" s="97">
        <v>50</v>
      </c>
      <c r="AL497" s="99">
        <v>1</v>
      </c>
      <c r="AM497" s="99">
        <v>35</v>
      </c>
      <c r="AN497" s="103">
        <v>29575</v>
      </c>
      <c r="AO497" s="103">
        <f t="shared" si="115"/>
        <v>50001</v>
      </c>
      <c r="AP497" s="9" t="s">
        <v>202</v>
      </c>
      <c r="AQ497">
        <f t="shared" si="123"/>
        <v>5029575</v>
      </c>
      <c r="AU497">
        <v>52.22</v>
      </c>
      <c r="AV497">
        <v>0</v>
      </c>
      <c r="AW497">
        <v>52.22</v>
      </c>
    </row>
    <row r="498" spans="1:49" ht="13" hidden="1" customHeight="1" outlineLevel="1">
      <c r="A498" t="s">
        <v>1119</v>
      </c>
      <c r="B498" s="9" t="s">
        <v>357</v>
      </c>
      <c r="C498" s="1">
        <f t="shared" si="117"/>
        <v>382</v>
      </c>
      <c r="D498" s="7">
        <f>IF(N498&gt;0, RANK(N498,(N498:P498,Q498:AE498)),0)</f>
        <v>1</v>
      </c>
      <c r="E498" s="7">
        <f>IF(O498&gt;0,RANK(O498,(N498:P498,Q498:AE498)),0)</f>
        <v>2</v>
      </c>
      <c r="F498" s="7">
        <f t="shared" si="118"/>
        <v>0</v>
      </c>
      <c r="G498" s="1">
        <f t="shared" si="124"/>
        <v>88</v>
      </c>
      <c r="H498" s="2">
        <f t="shared" si="125"/>
        <v>0.23036649214659685</v>
      </c>
      <c r="I498" s="8"/>
      <c r="J498" s="2">
        <f t="shared" si="119"/>
        <v>0.59947643979057597</v>
      </c>
      <c r="K498" s="2">
        <f t="shared" si="120"/>
        <v>0.36910994764397903</v>
      </c>
      <c r="L498" s="2">
        <f t="shared" si="121"/>
        <v>0</v>
      </c>
      <c r="M498" s="2">
        <f t="shared" si="122"/>
        <v>3.1413612565445004E-2</v>
      </c>
      <c r="N498" s="126">
        <v>229</v>
      </c>
      <c r="O498" s="126">
        <v>141</v>
      </c>
      <c r="P498" s="126"/>
      <c r="Q498" s="89"/>
      <c r="R498" s="126"/>
      <c r="S498" s="126"/>
      <c r="T498" s="89"/>
      <c r="U498" s="126"/>
      <c r="V498" s="126"/>
      <c r="W498" s="126"/>
      <c r="X498" s="126"/>
      <c r="Y498" s="89">
        <v>1</v>
      </c>
      <c r="Z498" s="126"/>
      <c r="AA498" s="126">
        <v>8</v>
      </c>
      <c r="AB498" s="89">
        <v>3</v>
      </c>
      <c r="AC498" s="89"/>
      <c r="AG498" t="str">
        <f t="shared" si="116"/>
        <v>Greensboro</v>
      </c>
      <c r="AH498" t="s">
        <v>1707</v>
      </c>
      <c r="AI498">
        <v>1</v>
      </c>
      <c r="AK498" s="97">
        <v>50</v>
      </c>
      <c r="AL498" s="99">
        <v>19</v>
      </c>
      <c r="AM498" s="99">
        <v>45</v>
      </c>
      <c r="AN498" s="103">
        <v>30175</v>
      </c>
      <c r="AO498" s="103">
        <f t="shared" si="115"/>
        <v>50019</v>
      </c>
      <c r="AP498" s="9" t="s">
        <v>202</v>
      </c>
      <c r="AQ498">
        <f t="shared" si="123"/>
        <v>5030175</v>
      </c>
      <c r="AU498">
        <v>39.39</v>
      </c>
      <c r="AV498">
        <v>1.62</v>
      </c>
      <c r="AW498">
        <v>37.770000000000003</v>
      </c>
    </row>
    <row r="499" spans="1:49" ht="13" hidden="1" customHeight="1" outlineLevel="1">
      <c r="A499" t="s">
        <v>1866</v>
      </c>
      <c r="B499" s="9" t="s">
        <v>357</v>
      </c>
      <c r="C499" s="1">
        <f t="shared" si="117"/>
        <v>413</v>
      </c>
      <c r="D499" s="7">
        <f>IF(N499&gt;0, RANK(N499,(N499:P499,Q499:AE499)),0)</f>
        <v>2</v>
      </c>
      <c r="E499" s="7">
        <f>IF(O499&gt;0,RANK(O499,(N499:P499,Q499:AE499)),0)</f>
        <v>1</v>
      </c>
      <c r="F499" s="7">
        <f t="shared" si="118"/>
        <v>0</v>
      </c>
      <c r="G499" s="1">
        <f t="shared" si="124"/>
        <v>62</v>
      </c>
      <c r="H499" s="2">
        <f t="shared" si="125"/>
        <v>0.15012106537530268</v>
      </c>
      <c r="I499" s="8"/>
      <c r="J499" s="2">
        <f t="shared" si="119"/>
        <v>0.41404358353510895</v>
      </c>
      <c r="K499" s="2">
        <f t="shared" si="120"/>
        <v>0.56416464891041163</v>
      </c>
      <c r="L499" s="2">
        <f t="shared" si="121"/>
        <v>0</v>
      </c>
      <c r="M499" s="2">
        <f t="shared" si="122"/>
        <v>2.1791767554479424E-2</v>
      </c>
      <c r="N499" s="126">
        <v>171</v>
      </c>
      <c r="O499" s="126">
        <v>233</v>
      </c>
      <c r="P499" s="126"/>
      <c r="Q499" s="89"/>
      <c r="R499" s="126"/>
      <c r="S499" s="126"/>
      <c r="T499" s="89"/>
      <c r="U499" s="126"/>
      <c r="V499" s="126"/>
      <c r="W499" s="126"/>
      <c r="X499" s="126"/>
      <c r="Y499" s="89">
        <v>0</v>
      </c>
      <c r="Z499" s="126"/>
      <c r="AA499" s="126">
        <v>9</v>
      </c>
      <c r="AB499" s="89">
        <v>0</v>
      </c>
      <c r="AC499" s="89"/>
      <c r="AG499" t="str">
        <f t="shared" si="116"/>
        <v>Groton</v>
      </c>
      <c r="AH499" t="s">
        <v>1855</v>
      </c>
      <c r="AI499">
        <v>1</v>
      </c>
      <c r="AK499" s="97">
        <v>50</v>
      </c>
      <c r="AL499" s="99">
        <v>5</v>
      </c>
      <c r="AM499" s="99">
        <v>20</v>
      </c>
      <c r="AN499" s="103">
        <v>30550</v>
      </c>
      <c r="AO499" s="103">
        <f t="shared" ref="AO499:AO561" si="126">AK499*1000+AL499</f>
        <v>50005</v>
      </c>
      <c r="AP499" s="9" t="s">
        <v>202</v>
      </c>
      <c r="AQ499">
        <f t="shared" si="123"/>
        <v>5030550</v>
      </c>
      <c r="AU499">
        <v>54.96</v>
      </c>
      <c r="AV499">
        <v>1</v>
      </c>
      <c r="AW499">
        <v>53.96</v>
      </c>
    </row>
    <row r="500" spans="1:49" ht="13" hidden="1" customHeight="1" outlineLevel="1">
      <c r="A500" t="s">
        <v>1352</v>
      </c>
      <c r="B500" s="9" t="s">
        <v>357</v>
      </c>
      <c r="C500" s="1">
        <f t="shared" si="117"/>
        <v>131</v>
      </c>
      <c r="D500" s="7">
        <f>IF(N500&gt;0, RANK(N500,(N500:P500,Q500:AE500)),0)</f>
        <v>2</v>
      </c>
      <c r="E500" s="7">
        <f>IF(O500&gt;0,RANK(O500,(N500:P500,Q500:AE500)),0)</f>
        <v>1</v>
      </c>
      <c r="F500" s="7">
        <f t="shared" si="118"/>
        <v>0</v>
      </c>
      <c r="G500" s="1">
        <f t="shared" si="124"/>
        <v>56</v>
      </c>
      <c r="H500" s="2">
        <f t="shared" si="125"/>
        <v>0.42748091603053434</v>
      </c>
      <c r="I500" s="8"/>
      <c r="J500" s="2">
        <f t="shared" si="119"/>
        <v>0.26717557251908397</v>
      </c>
      <c r="K500" s="2">
        <f t="shared" si="120"/>
        <v>0.69465648854961837</v>
      </c>
      <c r="L500" s="2">
        <f t="shared" si="121"/>
        <v>0</v>
      </c>
      <c r="M500" s="2">
        <f t="shared" si="122"/>
        <v>3.8167938931297662E-2</v>
      </c>
      <c r="N500" s="126">
        <v>35</v>
      </c>
      <c r="O500" s="126">
        <v>91</v>
      </c>
      <c r="P500" s="126"/>
      <c r="Q500" s="89"/>
      <c r="R500" s="126"/>
      <c r="S500" s="126"/>
      <c r="T500" s="89"/>
      <c r="U500" s="126"/>
      <c r="V500" s="126"/>
      <c r="W500" s="126"/>
      <c r="X500" s="126"/>
      <c r="Y500" s="89">
        <v>0</v>
      </c>
      <c r="Z500" s="126"/>
      <c r="AA500" s="126">
        <v>5</v>
      </c>
      <c r="AB500" s="89">
        <v>0</v>
      </c>
      <c r="AC500" s="89"/>
      <c r="AG500" t="str">
        <f t="shared" si="116"/>
        <v>Guildhall</v>
      </c>
      <c r="AH500" t="s">
        <v>1804</v>
      </c>
      <c r="AI500">
        <v>1</v>
      </c>
      <c r="AK500" s="97">
        <v>50</v>
      </c>
      <c r="AL500" s="99">
        <v>9</v>
      </c>
      <c r="AM500" s="99">
        <v>55</v>
      </c>
      <c r="AN500" s="103">
        <v>30775</v>
      </c>
      <c r="AO500" s="103">
        <f t="shared" si="126"/>
        <v>50009</v>
      </c>
      <c r="AP500" s="9" t="s">
        <v>202</v>
      </c>
      <c r="AQ500">
        <f t="shared" si="123"/>
        <v>5030775</v>
      </c>
      <c r="AU500">
        <v>32.72</v>
      </c>
      <c r="AV500">
        <v>0</v>
      </c>
      <c r="AW500">
        <v>32.72</v>
      </c>
    </row>
    <row r="501" spans="1:49" ht="13" hidden="1" customHeight="1" outlineLevel="1">
      <c r="A501" t="s">
        <v>360</v>
      </c>
      <c r="B501" s="9" t="s">
        <v>357</v>
      </c>
      <c r="C501" s="1">
        <f t="shared" si="117"/>
        <v>990</v>
      </c>
      <c r="D501" s="7">
        <f>IF(N501&gt;0, RANK(N501,(N501:P501,Q501:AE501)),0)</f>
        <v>1</v>
      </c>
      <c r="E501" s="7">
        <f>IF(O501&gt;0,RANK(O501,(N501:P501,Q501:AE501)),0)</f>
        <v>2</v>
      </c>
      <c r="F501" s="7">
        <f t="shared" si="118"/>
        <v>0</v>
      </c>
      <c r="G501" s="1">
        <f t="shared" si="124"/>
        <v>153</v>
      </c>
      <c r="H501" s="2">
        <f t="shared" si="125"/>
        <v>0.15454545454545454</v>
      </c>
      <c r="I501" s="8"/>
      <c r="J501" s="2">
        <f t="shared" si="119"/>
        <v>0.55252525252525253</v>
      </c>
      <c r="K501" s="2">
        <f t="shared" si="120"/>
        <v>0.39797979797979799</v>
      </c>
      <c r="L501" s="2">
        <f t="shared" si="121"/>
        <v>0</v>
      </c>
      <c r="M501" s="2">
        <f t="shared" si="122"/>
        <v>4.9494949494949481E-2</v>
      </c>
      <c r="N501" s="126">
        <v>547</v>
      </c>
      <c r="O501" s="126">
        <v>394</v>
      </c>
      <c r="P501" s="126"/>
      <c r="Q501" s="89"/>
      <c r="R501" s="126"/>
      <c r="S501" s="126"/>
      <c r="T501" s="89"/>
      <c r="U501" s="126"/>
      <c r="V501" s="126"/>
      <c r="W501" s="126"/>
      <c r="X501" s="126"/>
      <c r="Y501" s="89">
        <v>2</v>
      </c>
      <c r="Z501" s="126"/>
      <c r="AA501" s="126">
        <v>40</v>
      </c>
      <c r="AB501" s="89">
        <v>7</v>
      </c>
      <c r="AC501" s="89"/>
      <c r="AG501" t="str">
        <f t="shared" si="116"/>
        <v>Guilford</v>
      </c>
      <c r="AH501" t="s">
        <v>1373</v>
      </c>
      <c r="AI501">
        <v>1</v>
      </c>
      <c r="AK501" s="97">
        <v>50</v>
      </c>
      <c r="AL501" s="99">
        <v>25</v>
      </c>
      <c r="AM501" s="99">
        <v>35</v>
      </c>
      <c r="AN501" s="103">
        <v>30925</v>
      </c>
      <c r="AO501" s="103">
        <f t="shared" si="126"/>
        <v>50025</v>
      </c>
      <c r="AP501" s="9" t="s">
        <v>202</v>
      </c>
      <c r="AQ501">
        <f t="shared" si="123"/>
        <v>5030925</v>
      </c>
      <c r="AU501">
        <v>39.97</v>
      </c>
      <c r="AV501">
        <v>0.08</v>
      </c>
      <c r="AW501">
        <v>39.89</v>
      </c>
    </row>
    <row r="502" spans="1:49" ht="13" hidden="1" customHeight="1" outlineLevel="1">
      <c r="A502" t="s">
        <v>956</v>
      </c>
      <c r="B502" s="9" t="s">
        <v>357</v>
      </c>
      <c r="C502" s="1">
        <f t="shared" si="117"/>
        <v>335</v>
      </c>
      <c r="D502" s="7">
        <f>IF(N502&gt;0, RANK(N502,(N502:P502,Q502:AE502)),0)</f>
        <v>1</v>
      </c>
      <c r="E502" s="7">
        <f>IF(O502&gt;0,RANK(O502,(N502:P502,Q502:AE502)),0)</f>
        <v>2</v>
      </c>
      <c r="F502" s="7">
        <f t="shared" si="118"/>
        <v>0</v>
      </c>
      <c r="G502" s="1">
        <f t="shared" si="124"/>
        <v>28</v>
      </c>
      <c r="H502" s="2">
        <f t="shared" si="125"/>
        <v>8.3582089552238809E-2</v>
      </c>
      <c r="I502" s="8"/>
      <c r="J502" s="2">
        <f t="shared" si="119"/>
        <v>0.5044776119402985</v>
      </c>
      <c r="K502" s="2">
        <f t="shared" si="120"/>
        <v>0.42089552238805972</v>
      </c>
      <c r="L502" s="2">
        <f t="shared" si="121"/>
        <v>0</v>
      </c>
      <c r="M502" s="2">
        <f t="shared" si="122"/>
        <v>7.4626865671641784E-2</v>
      </c>
      <c r="N502" s="126">
        <v>169</v>
      </c>
      <c r="O502" s="126">
        <v>141</v>
      </c>
      <c r="P502" s="126"/>
      <c r="Q502" s="89"/>
      <c r="R502" s="126"/>
      <c r="S502" s="126"/>
      <c r="T502" s="89"/>
      <c r="U502" s="126"/>
      <c r="V502" s="126"/>
      <c r="W502" s="126"/>
      <c r="X502" s="126"/>
      <c r="Y502" s="89">
        <v>0</v>
      </c>
      <c r="Z502" s="126"/>
      <c r="AA502" s="126">
        <v>24</v>
      </c>
      <c r="AB502" s="89">
        <v>1</v>
      </c>
      <c r="AC502" s="89"/>
      <c r="AG502" t="str">
        <f t="shared" si="116"/>
        <v>Halifax</v>
      </c>
      <c r="AH502" t="s">
        <v>1373</v>
      </c>
      <c r="AI502">
        <v>1</v>
      </c>
      <c r="AK502" s="97">
        <v>50</v>
      </c>
      <c r="AL502" s="99">
        <v>25</v>
      </c>
      <c r="AM502" s="99">
        <v>40</v>
      </c>
      <c r="AN502" s="103">
        <v>31150</v>
      </c>
      <c r="AO502" s="103">
        <f t="shared" si="126"/>
        <v>50025</v>
      </c>
      <c r="AP502" s="9" t="s">
        <v>202</v>
      </c>
      <c r="AQ502">
        <f t="shared" si="123"/>
        <v>5031150</v>
      </c>
      <c r="AU502">
        <v>39.799999999999997</v>
      </c>
      <c r="AV502">
        <v>0.05</v>
      </c>
      <c r="AW502">
        <v>39.75</v>
      </c>
    </row>
    <row r="503" spans="1:49" ht="13" hidden="1" customHeight="1" outlineLevel="1">
      <c r="A503" t="s">
        <v>1521</v>
      </c>
      <c r="B503" s="9" t="s">
        <v>357</v>
      </c>
      <c r="C503" s="1">
        <f t="shared" si="117"/>
        <v>165</v>
      </c>
      <c r="D503" s="7">
        <f>IF(N503&gt;0, RANK(N503,(N503:P503,Q503:AE503)),0)</f>
        <v>1</v>
      </c>
      <c r="E503" s="7">
        <f>IF(O503&gt;0,RANK(O503,(N503:P503,Q503:AE503)),0)</f>
        <v>2</v>
      </c>
      <c r="F503" s="7">
        <f t="shared" si="118"/>
        <v>0</v>
      </c>
      <c r="G503" s="1">
        <f t="shared" si="124"/>
        <v>40</v>
      </c>
      <c r="H503" s="2">
        <f t="shared" si="125"/>
        <v>0.24242424242424243</v>
      </c>
      <c r="I503" s="8"/>
      <c r="J503" s="2">
        <f t="shared" si="119"/>
        <v>0.59393939393939399</v>
      </c>
      <c r="K503" s="2">
        <f t="shared" si="120"/>
        <v>0.3515151515151515</v>
      </c>
      <c r="L503" s="2">
        <f t="shared" si="121"/>
        <v>0</v>
      </c>
      <c r="M503" s="2">
        <f t="shared" si="122"/>
        <v>5.4545454545454508E-2</v>
      </c>
      <c r="N503" s="126">
        <v>98</v>
      </c>
      <c r="O503" s="126">
        <v>58</v>
      </c>
      <c r="P503" s="126"/>
      <c r="Q503" s="89"/>
      <c r="R503" s="126"/>
      <c r="S503" s="126"/>
      <c r="T503" s="89"/>
      <c r="U503" s="126"/>
      <c r="V503" s="126"/>
      <c r="W503" s="126"/>
      <c r="X503" s="126"/>
      <c r="Y503" s="89">
        <v>2</v>
      </c>
      <c r="Z503" s="126"/>
      <c r="AA503" s="126">
        <v>5</v>
      </c>
      <c r="AB503" s="89">
        <v>2</v>
      </c>
      <c r="AC503" s="89"/>
      <c r="AG503" t="str">
        <f t="shared" si="116"/>
        <v>Hancock</v>
      </c>
      <c r="AH503" t="s">
        <v>1623</v>
      </c>
      <c r="AI503">
        <v>1</v>
      </c>
      <c r="AK503" s="97">
        <v>50</v>
      </c>
      <c r="AL503" s="99">
        <v>1</v>
      </c>
      <c r="AM503" s="99">
        <v>40</v>
      </c>
      <c r="AN503" s="103">
        <v>31525</v>
      </c>
      <c r="AO503" s="103">
        <f t="shared" si="126"/>
        <v>50001</v>
      </c>
      <c r="AP503" s="9" t="s">
        <v>202</v>
      </c>
      <c r="AQ503">
        <f t="shared" si="123"/>
        <v>5031525</v>
      </c>
      <c r="AU503">
        <v>38.46</v>
      </c>
      <c r="AV503">
        <v>0.02</v>
      </c>
      <c r="AW503">
        <v>38.44</v>
      </c>
    </row>
    <row r="504" spans="1:49" ht="13" hidden="1" customHeight="1" outlineLevel="1">
      <c r="A504" t="s">
        <v>110</v>
      </c>
      <c r="B504" s="9" t="s">
        <v>357</v>
      </c>
      <c r="C504" s="1">
        <f t="shared" si="117"/>
        <v>1253</v>
      </c>
      <c r="D504" s="7">
        <f>IF(N504&gt;0, RANK(N504,(N504:P504,Q504:AE504)),0)</f>
        <v>1</v>
      </c>
      <c r="E504" s="7">
        <f>IF(O504&gt;0,RANK(O504,(N504:P504,Q504:AE504)),0)</f>
        <v>2</v>
      </c>
      <c r="F504" s="7">
        <f t="shared" si="118"/>
        <v>0</v>
      </c>
      <c r="G504" s="1">
        <f t="shared" si="124"/>
        <v>261</v>
      </c>
      <c r="H504" s="2">
        <f t="shared" si="125"/>
        <v>0.20830007980845969</v>
      </c>
      <c r="I504" s="8"/>
      <c r="J504" s="2">
        <f t="shared" si="119"/>
        <v>0.59217877094972071</v>
      </c>
      <c r="K504" s="2">
        <f t="shared" si="120"/>
        <v>0.383878691141261</v>
      </c>
      <c r="L504" s="2">
        <f t="shared" si="121"/>
        <v>0</v>
      </c>
      <c r="M504" s="2">
        <f t="shared" si="122"/>
        <v>2.3942537909018291E-2</v>
      </c>
      <c r="N504" s="126">
        <v>742</v>
      </c>
      <c r="O504" s="126">
        <v>481</v>
      </c>
      <c r="P504" s="126"/>
      <c r="Q504" s="89"/>
      <c r="R504" s="126"/>
      <c r="S504" s="126"/>
      <c r="T504" s="89"/>
      <c r="U504" s="126"/>
      <c r="V504" s="126"/>
      <c r="W504" s="126"/>
      <c r="X504" s="126"/>
      <c r="Y504" s="89">
        <v>0</v>
      </c>
      <c r="Z504" s="126"/>
      <c r="AA504" s="126">
        <v>22</v>
      </c>
      <c r="AB504" s="89">
        <v>8</v>
      </c>
      <c r="AC504" s="89"/>
      <c r="AG504" t="str">
        <f t="shared" si="116"/>
        <v>Hardwick</v>
      </c>
      <c r="AH504" t="s">
        <v>1855</v>
      </c>
      <c r="AI504">
        <v>1</v>
      </c>
      <c r="AK504" s="97">
        <v>50</v>
      </c>
      <c r="AL504" s="99">
        <v>5</v>
      </c>
      <c r="AM504" s="99">
        <v>25</v>
      </c>
      <c r="AN504" s="103">
        <v>31825</v>
      </c>
      <c r="AO504" s="103">
        <f t="shared" si="126"/>
        <v>50005</v>
      </c>
      <c r="AP504" s="9" t="s">
        <v>202</v>
      </c>
      <c r="AQ504">
        <f t="shared" si="123"/>
        <v>5031825</v>
      </c>
      <c r="AU504">
        <v>38.89</v>
      </c>
      <c r="AV504">
        <v>0.36</v>
      </c>
      <c r="AW504">
        <v>38.53</v>
      </c>
    </row>
    <row r="505" spans="1:49" ht="13" hidden="1" customHeight="1" outlineLevel="1">
      <c r="A505" t="s">
        <v>1979</v>
      </c>
      <c r="B505" s="9" t="s">
        <v>357</v>
      </c>
      <c r="C505" s="1">
        <f t="shared" si="117"/>
        <v>4373</v>
      </c>
      <c r="D505" s="7">
        <f>IF(N505&gt;0, RANK(N505,(N505:P505,Q505:AE505)),0)</f>
        <v>1</v>
      </c>
      <c r="E505" s="7">
        <f>IF(O505&gt;0,RANK(O505,(N505:P505,Q505:AE505)),0)</f>
        <v>2</v>
      </c>
      <c r="F505" s="7">
        <f t="shared" si="118"/>
        <v>0</v>
      </c>
      <c r="G505" s="1">
        <f t="shared" si="124"/>
        <v>256</v>
      </c>
      <c r="H505" s="2">
        <f t="shared" si="125"/>
        <v>5.8541047335924995E-2</v>
      </c>
      <c r="I505" s="8"/>
      <c r="J505" s="2">
        <f t="shared" si="119"/>
        <v>0.51978047107249026</v>
      </c>
      <c r="K505" s="2">
        <f t="shared" si="120"/>
        <v>0.46123942373656529</v>
      </c>
      <c r="L505" s="2">
        <f t="shared" si="121"/>
        <v>0</v>
      </c>
      <c r="M505" s="2">
        <f t="shared" si="122"/>
        <v>1.8980105190944452E-2</v>
      </c>
      <c r="N505" s="126">
        <v>2273</v>
      </c>
      <c r="O505" s="126">
        <v>2017</v>
      </c>
      <c r="P505" s="126"/>
      <c r="Q505" s="89"/>
      <c r="R505" s="126"/>
      <c r="S505" s="126"/>
      <c r="T505" s="89"/>
      <c r="U505" s="126"/>
      <c r="V505" s="126"/>
      <c r="W505" s="126"/>
      <c r="X505" s="126"/>
      <c r="Y505" s="89">
        <v>3</v>
      </c>
      <c r="Z505" s="126"/>
      <c r="AA505" s="126">
        <v>54</v>
      </c>
      <c r="AB505" s="89">
        <v>26</v>
      </c>
      <c r="AC505" s="89"/>
      <c r="AG505" t="str">
        <f t="shared" si="116"/>
        <v>Hartford</v>
      </c>
      <c r="AH505" t="s">
        <v>747</v>
      </c>
      <c r="AI505">
        <v>1</v>
      </c>
      <c r="AK505" s="97">
        <v>50</v>
      </c>
      <c r="AL505" s="99">
        <v>27</v>
      </c>
      <c r="AM505" s="99">
        <v>40</v>
      </c>
      <c r="AN505" s="103">
        <v>32275</v>
      </c>
      <c r="AO505" s="103">
        <f t="shared" si="126"/>
        <v>50027</v>
      </c>
      <c r="AP505" s="9" t="s">
        <v>202</v>
      </c>
      <c r="AQ505">
        <f t="shared" si="123"/>
        <v>5032275</v>
      </c>
      <c r="AU505">
        <v>45.9</v>
      </c>
      <c r="AV505">
        <v>0.75</v>
      </c>
      <c r="AW505">
        <v>45.15</v>
      </c>
    </row>
    <row r="506" spans="1:49" ht="13" hidden="1" customHeight="1" outlineLevel="1">
      <c r="A506" t="s">
        <v>524</v>
      </c>
      <c r="B506" s="9" t="s">
        <v>357</v>
      </c>
      <c r="C506" s="1">
        <f t="shared" si="117"/>
        <v>1575</v>
      </c>
      <c r="D506" s="7">
        <f>IF(N506&gt;0, RANK(N506,(N506:P506,Q506:AE506)),0)</f>
        <v>1</v>
      </c>
      <c r="E506" s="7">
        <f>IF(O506&gt;0,RANK(O506,(N506:P506,Q506:AE506)),0)</f>
        <v>2</v>
      </c>
      <c r="F506" s="7">
        <f t="shared" si="118"/>
        <v>0</v>
      </c>
      <c r="G506" s="1">
        <f t="shared" si="124"/>
        <v>53</v>
      </c>
      <c r="H506" s="2">
        <f t="shared" si="125"/>
        <v>3.3650793650793653E-2</v>
      </c>
      <c r="I506" s="8"/>
      <c r="J506" s="2">
        <f t="shared" si="119"/>
        <v>0.50666666666666671</v>
      </c>
      <c r="K506" s="2">
        <f t="shared" si="120"/>
        <v>0.473015873015873</v>
      </c>
      <c r="L506" s="2">
        <f t="shared" si="121"/>
        <v>0</v>
      </c>
      <c r="M506" s="2">
        <f t="shared" si="122"/>
        <v>2.031746031746029E-2</v>
      </c>
      <c r="N506" s="126">
        <v>798</v>
      </c>
      <c r="O506" s="126">
        <v>745</v>
      </c>
      <c r="P506" s="126"/>
      <c r="Q506" s="89"/>
      <c r="R506" s="126"/>
      <c r="S506" s="126"/>
      <c r="T506" s="89"/>
      <c r="U506" s="126"/>
      <c r="V506" s="126"/>
      <c r="W506" s="126"/>
      <c r="X506" s="126"/>
      <c r="Y506" s="89">
        <v>0</v>
      </c>
      <c r="Z506" s="126"/>
      <c r="AA506" s="126">
        <v>24</v>
      </c>
      <c r="AB506" s="89">
        <v>8</v>
      </c>
      <c r="AC506" s="89"/>
      <c r="AG506" t="str">
        <f t="shared" si="116"/>
        <v>Hartland</v>
      </c>
      <c r="AH506" t="s">
        <v>747</v>
      </c>
      <c r="AI506">
        <v>1</v>
      </c>
      <c r="AK506" s="97">
        <v>50</v>
      </c>
      <c r="AL506" s="99">
        <v>27</v>
      </c>
      <c r="AM506" s="99">
        <v>45</v>
      </c>
      <c r="AN506" s="103">
        <v>32425</v>
      </c>
      <c r="AO506" s="103">
        <f t="shared" si="126"/>
        <v>50027</v>
      </c>
      <c r="AP506" s="9" t="s">
        <v>202</v>
      </c>
      <c r="AQ506">
        <f t="shared" si="123"/>
        <v>5032425</v>
      </c>
      <c r="AU506">
        <v>45.19</v>
      </c>
      <c r="AV506">
        <v>0.24</v>
      </c>
      <c r="AW506">
        <v>44.96</v>
      </c>
    </row>
    <row r="507" spans="1:49" ht="13" hidden="1" customHeight="1" outlineLevel="1">
      <c r="A507" t="s">
        <v>841</v>
      </c>
      <c r="B507" s="9" t="s">
        <v>357</v>
      </c>
      <c r="C507" s="1">
        <f t="shared" si="117"/>
        <v>1231</v>
      </c>
      <c r="D507" s="7">
        <f>IF(N507&gt;0, RANK(N507,(N507:P507,Q507:AE507)),0)</f>
        <v>1</v>
      </c>
      <c r="E507" s="7">
        <f>IF(O507&gt;0,RANK(O507,(N507:P507,Q507:AE507)),0)</f>
        <v>2</v>
      </c>
      <c r="F507" s="7">
        <f t="shared" si="118"/>
        <v>0</v>
      </c>
      <c r="G507" s="1">
        <f t="shared" si="124"/>
        <v>107</v>
      </c>
      <c r="H507" s="2">
        <f t="shared" si="125"/>
        <v>8.692120227457352E-2</v>
      </c>
      <c r="I507" s="8"/>
      <c r="J507" s="2">
        <f t="shared" si="119"/>
        <v>0.53290008123476851</v>
      </c>
      <c r="K507" s="2">
        <f t="shared" si="120"/>
        <v>0.44597887896019495</v>
      </c>
      <c r="L507" s="2">
        <f t="shared" si="121"/>
        <v>0</v>
      </c>
      <c r="M507" s="2">
        <f t="shared" si="122"/>
        <v>2.1121039805036546E-2</v>
      </c>
      <c r="N507" s="126">
        <v>656</v>
      </c>
      <c r="O507" s="126">
        <v>549</v>
      </c>
      <c r="P507" s="126"/>
      <c r="Q507" s="89"/>
      <c r="R507" s="126"/>
      <c r="S507" s="126"/>
      <c r="T507" s="89"/>
      <c r="U507" s="126"/>
      <c r="V507" s="126"/>
      <c r="W507" s="126"/>
      <c r="X507" s="126"/>
      <c r="Y507" s="89">
        <v>2</v>
      </c>
      <c r="Z507" s="126"/>
      <c r="AA507" s="126">
        <v>16</v>
      </c>
      <c r="AB507" s="89">
        <v>8</v>
      </c>
      <c r="AC507" s="89"/>
      <c r="AG507" t="str">
        <f t="shared" si="116"/>
        <v>Highgate</v>
      </c>
      <c r="AH507" t="s">
        <v>1785</v>
      </c>
      <c r="AI507">
        <v>1</v>
      </c>
      <c r="AK507" s="97">
        <v>50</v>
      </c>
      <c r="AL507" s="99">
        <v>11</v>
      </c>
      <c r="AM507" s="99">
        <v>50</v>
      </c>
      <c r="AN507" s="103">
        <v>33025</v>
      </c>
      <c r="AO507" s="103">
        <f t="shared" si="126"/>
        <v>50011</v>
      </c>
      <c r="AP507" s="9" t="s">
        <v>202</v>
      </c>
      <c r="AQ507">
        <f t="shared" si="123"/>
        <v>5033025</v>
      </c>
      <c r="AU507">
        <v>59.89</v>
      </c>
      <c r="AV507">
        <v>8.74</v>
      </c>
      <c r="AW507">
        <v>51.14</v>
      </c>
    </row>
    <row r="508" spans="1:49" ht="13" hidden="1" customHeight="1" outlineLevel="1">
      <c r="A508" t="s">
        <v>842</v>
      </c>
      <c r="B508" s="9" t="s">
        <v>357</v>
      </c>
      <c r="C508" s="1">
        <f t="shared" si="117"/>
        <v>2065</v>
      </c>
      <c r="D508" s="7">
        <f>IF(N508&gt;0, RANK(N508,(N508:P508,Q508:AE508)),0)</f>
        <v>1</v>
      </c>
      <c r="E508" s="7">
        <f>IF(O508&gt;0,RANK(O508,(N508:P508,Q508:AE508)),0)</f>
        <v>2</v>
      </c>
      <c r="F508" s="7">
        <f t="shared" si="118"/>
        <v>0</v>
      </c>
      <c r="G508" s="1">
        <f t="shared" si="124"/>
        <v>475</v>
      </c>
      <c r="H508" s="2">
        <f t="shared" si="125"/>
        <v>0.23002421307506055</v>
      </c>
      <c r="I508" s="8"/>
      <c r="J508" s="2">
        <f t="shared" si="119"/>
        <v>0.60871670702179181</v>
      </c>
      <c r="K508" s="2">
        <f t="shared" si="120"/>
        <v>0.37869249394673121</v>
      </c>
      <c r="L508" s="2">
        <f t="shared" si="121"/>
        <v>0</v>
      </c>
      <c r="M508" s="2">
        <f t="shared" si="122"/>
        <v>1.2590799031476974E-2</v>
      </c>
      <c r="N508" s="126">
        <v>1257</v>
      </c>
      <c r="O508" s="126">
        <v>782</v>
      </c>
      <c r="P508" s="126"/>
      <c r="Q508" s="89"/>
      <c r="R508" s="126"/>
      <c r="S508" s="126"/>
      <c r="T508" s="89"/>
      <c r="U508" s="126"/>
      <c r="V508" s="126"/>
      <c r="W508" s="126"/>
      <c r="X508" s="126"/>
      <c r="Y508" s="89">
        <v>2</v>
      </c>
      <c r="Z508" s="126"/>
      <c r="AA508" s="126">
        <v>21</v>
      </c>
      <c r="AB508" s="89">
        <v>3</v>
      </c>
      <c r="AC508" s="89"/>
      <c r="AG508" t="str">
        <f t="shared" si="116"/>
        <v>Hinesburg</v>
      </c>
      <c r="AH508" t="s">
        <v>641</v>
      </c>
      <c r="AI508">
        <v>1</v>
      </c>
      <c r="AK508" s="97">
        <v>50</v>
      </c>
      <c r="AL508" s="99">
        <v>7</v>
      </c>
      <c r="AM508" s="99">
        <v>35</v>
      </c>
      <c r="AN508" s="103">
        <v>33475</v>
      </c>
      <c r="AO508" s="103">
        <f t="shared" si="126"/>
        <v>50007</v>
      </c>
      <c r="AP508" s="9" t="s">
        <v>202</v>
      </c>
      <c r="AQ508">
        <f t="shared" si="123"/>
        <v>5033475</v>
      </c>
      <c r="AU508">
        <v>40.119999999999997</v>
      </c>
      <c r="AV508">
        <v>0.3</v>
      </c>
      <c r="AW508">
        <v>39.81</v>
      </c>
    </row>
    <row r="509" spans="1:49" ht="13" hidden="1" customHeight="1" outlineLevel="1">
      <c r="A509" t="s">
        <v>1224</v>
      </c>
      <c r="B509" s="9" t="s">
        <v>357</v>
      </c>
      <c r="C509" s="1">
        <f t="shared" si="117"/>
        <v>260</v>
      </c>
      <c r="D509" s="7">
        <f>IF(N509&gt;0, RANK(N509,(N509:P509,Q509:AE509)),0)</f>
        <v>1</v>
      </c>
      <c r="E509" s="7">
        <f>IF(O509&gt;0,RANK(O509,(N509:P509,Q509:AE509)),0)</f>
        <v>2</v>
      </c>
      <c r="F509" s="7">
        <f t="shared" si="118"/>
        <v>0</v>
      </c>
      <c r="G509" s="1">
        <f t="shared" si="124"/>
        <v>62</v>
      </c>
      <c r="H509" s="2">
        <f t="shared" si="125"/>
        <v>0.23846153846153847</v>
      </c>
      <c r="I509" s="8"/>
      <c r="J509" s="2">
        <f t="shared" si="119"/>
        <v>0.60384615384615381</v>
      </c>
      <c r="K509" s="2">
        <f t="shared" si="120"/>
        <v>0.36538461538461536</v>
      </c>
      <c r="L509" s="2">
        <f t="shared" si="121"/>
        <v>0</v>
      </c>
      <c r="M509" s="2">
        <f t="shared" si="122"/>
        <v>3.0769230769230826E-2</v>
      </c>
      <c r="N509" s="126">
        <v>157</v>
      </c>
      <c r="O509" s="126">
        <v>95</v>
      </c>
      <c r="P509" s="126"/>
      <c r="Q509" s="89"/>
      <c r="R509" s="126"/>
      <c r="S509" s="126"/>
      <c r="T509" s="89"/>
      <c r="U509" s="126"/>
      <c r="V509" s="126"/>
      <c r="W509" s="126"/>
      <c r="X509" s="126"/>
      <c r="Y509" s="89">
        <v>0</v>
      </c>
      <c r="Z509" s="126"/>
      <c r="AA509" s="126">
        <v>4</v>
      </c>
      <c r="AB509" s="89">
        <v>4</v>
      </c>
      <c r="AC509" s="89"/>
      <c r="AG509" t="str">
        <f t="shared" si="116"/>
        <v>Holland</v>
      </c>
      <c r="AH509" t="s">
        <v>1707</v>
      </c>
      <c r="AI509">
        <v>1</v>
      </c>
      <c r="AK509" s="97">
        <v>50</v>
      </c>
      <c r="AL509" s="99">
        <v>19</v>
      </c>
      <c r="AM509" s="99">
        <v>50</v>
      </c>
      <c r="AN509" s="103">
        <v>33775</v>
      </c>
      <c r="AO509" s="103">
        <f t="shared" si="126"/>
        <v>50019</v>
      </c>
      <c r="AP509" s="9" t="s">
        <v>202</v>
      </c>
      <c r="AQ509">
        <f t="shared" si="123"/>
        <v>5033775</v>
      </c>
      <c r="AU509">
        <v>38.229999999999997</v>
      </c>
      <c r="AV509">
        <v>0.63</v>
      </c>
      <c r="AW509">
        <v>37.6</v>
      </c>
    </row>
    <row r="510" spans="1:49" ht="13" hidden="1" customHeight="1" outlineLevel="1">
      <c r="A510" t="s">
        <v>1084</v>
      </c>
      <c r="B510" s="9" t="s">
        <v>357</v>
      </c>
      <c r="C510" s="1">
        <f t="shared" si="117"/>
        <v>317</v>
      </c>
      <c r="D510" s="7">
        <f>IF(N510&gt;0, RANK(N510,(N510:P510,Q510:AE510)),0)</f>
        <v>2</v>
      </c>
      <c r="E510" s="7">
        <f>IF(O510&gt;0,RANK(O510,(N510:P510,Q510:AE510)),0)</f>
        <v>1</v>
      </c>
      <c r="F510" s="7">
        <f t="shared" si="118"/>
        <v>0</v>
      </c>
      <c r="G510" s="1">
        <f t="shared" si="124"/>
        <v>5</v>
      </c>
      <c r="H510" s="2">
        <f t="shared" si="125"/>
        <v>1.5772870662460567E-2</v>
      </c>
      <c r="I510" s="8"/>
      <c r="J510" s="2">
        <f t="shared" si="119"/>
        <v>0.48580441640378547</v>
      </c>
      <c r="K510" s="2">
        <f t="shared" si="120"/>
        <v>0.50157728706624605</v>
      </c>
      <c r="L510" s="2">
        <f t="shared" si="121"/>
        <v>0</v>
      </c>
      <c r="M510" s="2">
        <f t="shared" si="122"/>
        <v>1.2618296529968487E-2</v>
      </c>
      <c r="N510" s="126">
        <v>154</v>
      </c>
      <c r="O510" s="126">
        <v>159</v>
      </c>
      <c r="P510" s="126"/>
      <c r="Q510" s="89"/>
      <c r="R510" s="126"/>
      <c r="S510" s="126"/>
      <c r="T510" s="89"/>
      <c r="U510" s="126"/>
      <c r="V510" s="126"/>
      <c r="W510" s="126"/>
      <c r="X510" s="126"/>
      <c r="Y510" s="89">
        <v>1</v>
      </c>
      <c r="Z510" s="126"/>
      <c r="AA510" s="126">
        <v>3</v>
      </c>
      <c r="AB510" s="89">
        <v>0</v>
      </c>
      <c r="AC510" s="89"/>
      <c r="AG510" t="str">
        <f t="shared" si="116"/>
        <v>Hubbardton</v>
      </c>
      <c r="AH510" t="s">
        <v>1384</v>
      </c>
      <c r="AI510">
        <v>1</v>
      </c>
      <c r="AK510" s="97">
        <v>50</v>
      </c>
      <c r="AL510" s="99">
        <v>21</v>
      </c>
      <c r="AM510" s="99">
        <v>40</v>
      </c>
      <c r="AN510" s="103">
        <v>34450</v>
      </c>
      <c r="AO510" s="103">
        <f t="shared" si="126"/>
        <v>50021</v>
      </c>
      <c r="AP510" s="9" t="s">
        <v>202</v>
      </c>
      <c r="AQ510">
        <f t="shared" si="123"/>
        <v>5034450</v>
      </c>
      <c r="AU510">
        <v>28.85</v>
      </c>
      <c r="AV510">
        <v>1.33</v>
      </c>
      <c r="AW510">
        <v>27.52</v>
      </c>
    </row>
    <row r="511" spans="1:49" ht="13" hidden="1" customHeight="1" outlineLevel="1">
      <c r="A511" t="s">
        <v>1085</v>
      </c>
      <c r="B511" s="9" t="s">
        <v>357</v>
      </c>
      <c r="C511" s="1">
        <f t="shared" si="117"/>
        <v>858</v>
      </c>
      <c r="D511" s="7">
        <f>IF(N511&gt;0, RANK(N511,(N511:P511,Q511:AE511)),0)</f>
        <v>1</v>
      </c>
      <c r="E511" s="7">
        <f>IF(O511&gt;0,RANK(O511,(N511:P511,Q511:AE511)),0)</f>
        <v>2</v>
      </c>
      <c r="F511" s="7">
        <f t="shared" si="118"/>
        <v>0</v>
      </c>
      <c r="G511" s="1">
        <f t="shared" si="124"/>
        <v>180</v>
      </c>
      <c r="H511" s="2">
        <f t="shared" si="125"/>
        <v>0.20979020979020979</v>
      </c>
      <c r="I511" s="8"/>
      <c r="J511" s="2">
        <f t="shared" si="119"/>
        <v>0.59090909090909094</v>
      </c>
      <c r="K511" s="2">
        <f t="shared" si="120"/>
        <v>0.38111888111888109</v>
      </c>
      <c r="L511" s="2">
        <f t="shared" si="121"/>
        <v>0</v>
      </c>
      <c r="M511" s="2">
        <f t="shared" si="122"/>
        <v>2.7972027972027969E-2</v>
      </c>
      <c r="N511" s="126">
        <v>507</v>
      </c>
      <c r="O511" s="126">
        <v>327</v>
      </c>
      <c r="P511" s="126"/>
      <c r="Q511" s="89"/>
      <c r="R511" s="126"/>
      <c r="S511" s="126"/>
      <c r="T511" s="89"/>
      <c r="U511" s="126"/>
      <c r="V511" s="126"/>
      <c r="W511" s="126"/>
      <c r="X511" s="126"/>
      <c r="Y511" s="89">
        <v>0</v>
      </c>
      <c r="Z511" s="126"/>
      <c r="AA511" s="126">
        <v>20</v>
      </c>
      <c r="AB511" s="89">
        <v>4</v>
      </c>
      <c r="AC511" s="89"/>
      <c r="AG511" t="str">
        <f t="shared" si="116"/>
        <v>Huntington</v>
      </c>
      <c r="AH511" t="s">
        <v>641</v>
      </c>
      <c r="AI511">
        <v>1</v>
      </c>
      <c r="AK511" s="97">
        <v>50</v>
      </c>
      <c r="AL511" s="99">
        <v>7</v>
      </c>
      <c r="AM511" s="99">
        <v>40</v>
      </c>
      <c r="AN511" s="103">
        <v>34600</v>
      </c>
      <c r="AO511" s="103">
        <f t="shared" si="126"/>
        <v>50007</v>
      </c>
      <c r="AP511" s="9" t="s">
        <v>202</v>
      </c>
      <c r="AQ511">
        <f t="shared" si="123"/>
        <v>5034600</v>
      </c>
      <c r="AU511">
        <v>38.15</v>
      </c>
      <c r="AV511">
        <v>0.01</v>
      </c>
      <c r="AW511">
        <v>38.14</v>
      </c>
    </row>
    <row r="512" spans="1:49" ht="13" hidden="1" customHeight="1" outlineLevel="1">
      <c r="A512" t="s">
        <v>546</v>
      </c>
      <c r="B512" s="9" t="s">
        <v>357</v>
      </c>
      <c r="C512" s="1">
        <f t="shared" si="117"/>
        <v>1237</v>
      </c>
      <c r="D512" s="7">
        <f>IF(N512&gt;0, RANK(N512,(N512:P512,Q512:AE512)),0)</f>
        <v>1</v>
      </c>
      <c r="E512" s="7">
        <f>IF(O512&gt;0,RANK(O512,(N512:P512,Q512:AE512)),0)</f>
        <v>2</v>
      </c>
      <c r="F512" s="7">
        <f t="shared" si="118"/>
        <v>0</v>
      </c>
      <c r="G512" s="1">
        <f t="shared" si="124"/>
        <v>137</v>
      </c>
      <c r="H512" s="2">
        <f t="shared" si="125"/>
        <v>0.11075181891673404</v>
      </c>
      <c r="I512" s="8"/>
      <c r="J512" s="2">
        <f t="shared" si="119"/>
        <v>0.54567502021018588</v>
      </c>
      <c r="K512" s="2">
        <f t="shared" si="120"/>
        <v>0.43492320129345191</v>
      </c>
      <c r="L512" s="2">
        <f t="shared" si="121"/>
        <v>0</v>
      </c>
      <c r="M512" s="2">
        <f t="shared" si="122"/>
        <v>1.940177849636221E-2</v>
      </c>
      <c r="N512" s="126">
        <v>675</v>
      </c>
      <c r="O512" s="126">
        <v>538</v>
      </c>
      <c r="P512" s="126"/>
      <c r="Q512" s="89"/>
      <c r="R512" s="126"/>
      <c r="S512" s="126"/>
      <c r="T512" s="89"/>
      <c r="U512" s="126"/>
      <c r="V512" s="126"/>
      <c r="W512" s="126"/>
      <c r="X512" s="126"/>
      <c r="Y512" s="89">
        <v>1</v>
      </c>
      <c r="Z512" s="126"/>
      <c r="AA512" s="126">
        <v>16</v>
      </c>
      <c r="AB512" s="89">
        <v>7</v>
      </c>
      <c r="AC512" s="89"/>
      <c r="AG512" t="str">
        <f t="shared" si="116"/>
        <v>Hyde Park</v>
      </c>
      <c r="AH512" t="s">
        <v>1201</v>
      </c>
      <c r="AI512">
        <v>1</v>
      </c>
      <c r="AK512" s="97">
        <v>50</v>
      </c>
      <c r="AL512" s="99">
        <v>15</v>
      </c>
      <c r="AM512" s="99">
        <v>25</v>
      </c>
      <c r="AN512" s="103">
        <v>35050</v>
      </c>
      <c r="AO512" s="103">
        <f t="shared" si="126"/>
        <v>50015</v>
      </c>
      <c r="AP512" s="9" t="s">
        <v>202</v>
      </c>
      <c r="AQ512">
        <f t="shared" si="123"/>
        <v>5035050</v>
      </c>
      <c r="AU512">
        <v>39</v>
      </c>
      <c r="AV512">
        <v>1.1200000000000001</v>
      </c>
      <c r="AW512">
        <v>37.880000000000003</v>
      </c>
    </row>
    <row r="513" spans="1:49" ht="13" hidden="1" customHeight="1" outlineLevel="1">
      <c r="A513" t="s">
        <v>538</v>
      </c>
      <c r="B513" s="9" t="s">
        <v>357</v>
      </c>
      <c r="C513" s="1">
        <f t="shared" si="117"/>
        <v>227</v>
      </c>
      <c r="D513" s="7">
        <f>IF(N513&gt;0, RANK(N513,(N513:P513,Q513:AE513)),0)</f>
        <v>2</v>
      </c>
      <c r="E513" s="7">
        <f>IF(O513&gt;0,RANK(O513,(N513:P513,Q513:AE513)),0)</f>
        <v>1</v>
      </c>
      <c r="F513" s="7">
        <f t="shared" si="118"/>
        <v>0</v>
      </c>
      <c r="G513" s="1">
        <f t="shared" si="124"/>
        <v>15</v>
      </c>
      <c r="H513" s="2">
        <f t="shared" si="125"/>
        <v>6.6079295154185022E-2</v>
      </c>
      <c r="I513" s="8"/>
      <c r="J513" s="2">
        <f t="shared" si="119"/>
        <v>0.45814977973568283</v>
      </c>
      <c r="K513" s="2">
        <f t="shared" si="120"/>
        <v>0.52422907488986781</v>
      </c>
      <c r="L513" s="2">
        <f t="shared" si="121"/>
        <v>0</v>
      </c>
      <c r="M513" s="2">
        <f t="shared" si="122"/>
        <v>1.7621145374449365E-2</v>
      </c>
      <c r="N513" s="126">
        <v>104</v>
      </c>
      <c r="O513" s="126">
        <v>119</v>
      </c>
      <c r="P513" s="126"/>
      <c r="Q513" s="89"/>
      <c r="R513" s="126"/>
      <c r="S513" s="126"/>
      <c r="T513" s="89"/>
      <c r="U513" s="126"/>
      <c r="V513" s="126"/>
      <c r="W513" s="126"/>
      <c r="X513" s="126"/>
      <c r="Y513" s="89">
        <v>0</v>
      </c>
      <c r="Z513" s="126"/>
      <c r="AA513" s="126">
        <v>4</v>
      </c>
      <c r="AB513" s="89">
        <v>0</v>
      </c>
      <c r="AC513" s="89"/>
      <c r="AG513" t="str">
        <f t="shared" si="116"/>
        <v>Ira</v>
      </c>
      <c r="AH513" t="s">
        <v>1384</v>
      </c>
      <c r="AI513">
        <v>1</v>
      </c>
      <c r="AK513" s="97">
        <v>50</v>
      </c>
      <c r="AL513" s="99">
        <v>21</v>
      </c>
      <c r="AM513" s="99">
        <v>45</v>
      </c>
      <c r="AN513" s="103">
        <v>35425</v>
      </c>
      <c r="AO513" s="103">
        <f t="shared" si="126"/>
        <v>50021</v>
      </c>
      <c r="AP513" s="9" t="s">
        <v>202</v>
      </c>
      <c r="AQ513">
        <f t="shared" si="123"/>
        <v>5035425</v>
      </c>
      <c r="AU513">
        <v>21.32</v>
      </c>
      <c r="AV513">
        <v>0</v>
      </c>
      <c r="AW513">
        <v>21.32</v>
      </c>
    </row>
    <row r="514" spans="1:49" ht="13" hidden="1" customHeight="1" outlineLevel="1">
      <c r="A514" t="s">
        <v>1650</v>
      </c>
      <c r="B514" s="9" t="s">
        <v>357</v>
      </c>
      <c r="C514" s="1">
        <f t="shared" si="117"/>
        <v>458</v>
      </c>
      <c r="D514" s="7">
        <f>IF(N514&gt;0, RANK(N514,(N514:P514,Q514:AE514)),0)</f>
        <v>1</v>
      </c>
      <c r="E514" s="7">
        <f>IF(O514&gt;0,RANK(O514,(N514:P514,Q514:AE514)),0)</f>
        <v>2</v>
      </c>
      <c r="F514" s="7">
        <f t="shared" si="118"/>
        <v>0</v>
      </c>
      <c r="G514" s="1">
        <f t="shared" si="124"/>
        <v>106</v>
      </c>
      <c r="H514" s="2">
        <f t="shared" si="125"/>
        <v>0.23144104803493451</v>
      </c>
      <c r="I514" s="8"/>
      <c r="J514" s="2">
        <f t="shared" si="119"/>
        <v>0.6026200873362445</v>
      </c>
      <c r="K514" s="2">
        <f t="shared" si="120"/>
        <v>0.37117903930131002</v>
      </c>
      <c r="L514" s="2">
        <f t="shared" si="121"/>
        <v>0</v>
      </c>
      <c r="M514" s="2">
        <f t="shared" si="122"/>
        <v>2.6200873362445476E-2</v>
      </c>
      <c r="N514" s="126">
        <v>276</v>
      </c>
      <c r="O514" s="126">
        <v>170</v>
      </c>
      <c r="P514" s="126"/>
      <c r="Q514" s="89"/>
      <c r="R514" s="126"/>
      <c r="S514" s="126"/>
      <c r="T514" s="89"/>
      <c r="U514" s="126"/>
      <c r="V514" s="126"/>
      <c r="W514" s="126"/>
      <c r="X514" s="126"/>
      <c r="Y514" s="89">
        <v>0</v>
      </c>
      <c r="Z514" s="126"/>
      <c r="AA514" s="126">
        <v>11</v>
      </c>
      <c r="AB514" s="89">
        <v>1</v>
      </c>
      <c r="AC514" s="89"/>
      <c r="AG514" t="str">
        <f t="shared" si="116"/>
        <v>Irasburg</v>
      </c>
      <c r="AH514" t="s">
        <v>1707</v>
      </c>
      <c r="AI514">
        <v>1</v>
      </c>
      <c r="AK514" s="97">
        <v>50</v>
      </c>
      <c r="AL514" s="99">
        <v>19</v>
      </c>
      <c r="AM514" s="99">
        <v>55</v>
      </c>
      <c r="AN514" s="103">
        <v>35575</v>
      </c>
      <c r="AO514" s="103">
        <f t="shared" si="126"/>
        <v>50019</v>
      </c>
      <c r="AP514" s="9" t="s">
        <v>202</v>
      </c>
      <c r="AQ514">
        <f t="shared" si="123"/>
        <v>5035575</v>
      </c>
      <c r="AU514">
        <v>40.590000000000003</v>
      </c>
      <c r="AV514">
        <v>0.06</v>
      </c>
      <c r="AW514">
        <v>40.53</v>
      </c>
    </row>
    <row r="515" spans="1:49" ht="13" hidden="1" customHeight="1" outlineLevel="1">
      <c r="A515" t="s">
        <v>133</v>
      </c>
      <c r="B515" s="9" t="s">
        <v>357</v>
      </c>
      <c r="C515" s="1">
        <f t="shared" si="117"/>
        <v>237</v>
      </c>
      <c r="D515" s="7">
        <f>IF(N515&gt;0, RANK(N515,(N515:P515,Q515:AE515)),0)</f>
        <v>1</v>
      </c>
      <c r="E515" s="7">
        <f>IF(O515&gt;0,RANK(O515,(N515:P515,Q515:AE515)),0)</f>
        <v>2</v>
      </c>
      <c r="F515" s="7">
        <f t="shared" si="118"/>
        <v>0</v>
      </c>
      <c r="G515" s="1">
        <f t="shared" si="124"/>
        <v>32</v>
      </c>
      <c r="H515" s="2">
        <f t="shared" si="125"/>
        <v>0.13502109704641349</v>
      </c>
      <c r="I515" s="8"/>
      <c r="J515" s="2">
        <f t="shared" si="119"/>
        <v>0.5527426160337553</v>
      </c>
      <c r="K515" s="2">
        <f t="shared" si="120"/>
        <v>0.41772151898734178</v>
      </c>
      <c r="L515" s="2">
        <f t="shared" si="121"/>
        <v>0</v>
      </c>
      <c r="M515" s="2">
        <f t="shared" si="122"/>
        <v>2.9535864978902926E-2</v>
      </c>
      <c r="N515" s="126">
        <v>131</v>
      </c>
      <c r="O515" s="126">
        <v>99</v>
      </c>
      <c r="P515" s="126"/>
      <c r="Q515" s="89"/>
      <c r="R515" s="126"/>
      <c r="S515" s="126"/>
      <c r="T515" s="89"/>
      <c r="U515" s="126"/>
      <c r="V515" s="126"/>
      <c r="W515" s="126"/>
      <c r="X515" s="126"/>
      <c r="Y515" s="89">
        <v>0</v>
      </c>
      <c r="Z515" s="126"/>
      <c r="AA515" s="126">
        <v>5</v>
      </c>
      <c r="AB515" s="89">
        <v>2</v>
      </c>
      <c r="AC515" s="89"/>
      <c r="AG515" t="str">
        <f t="shared" si="116"/>
        <v>Isle La Motte</v>
      </c>
      <c r="AH515" t="s">
        <v>642</v>
      </c>
      <c r="AI515">
        <v>1</v>
      </c>
      <c r="AK515" s="97">
        <v>50</v>
      </c>
      <c r="AL515" s="99">
        <v>13</v>
      </c>
      <c r="AM515" s="99">
        <v>15</v>
      </c>
      <c r="AN515" s="103">
        <v>35875</v>
      </c>
      <c r="AO515" s="103">
        <f t="shared" si="126"/>
        <v>50013</v>
      </c>
      <c r="AP515" s="9" t="s">
        <v>202</v>
      </c>
      <c r="AQ515">
        <f t="shared" si="123"/>
        <v>5035875</v>
      </c>
      <c r="AU515">
        <v>16.66</v>
      </c>
      <c r="AV515">
        <v>8.6999999999999993</v>
      </c>
      <c r="AW515">
        <v>7.96</v>
      </c>
    </row>
    <row r="516" spans="1:49" ht="13" hidden="1" customHeight="1" outlineLevel="1">
      <c r="A516" t="s">
        <v>839</v>
      </c>
      <c r="B516" s="9" t="s">
        <v>357</v>
      </c>
      <c r="C516" s="1">
        <f t="shared" si="117"/>
        <v>385</v>
      </c>
      <c r="D516" s="7">
        <f>IF(N516&gt;0, RANK(N516,(N516:P516,Q516:AE516)),0)</f>
        <v>1</v>
      </c>
      <c r="E516" s="7">
        <f>IF(O516&gt;0,RANK(O516,(N516:P516,Q516:AE516)),0)</f>
        <v>2</v>
      </c>
      <c r="F516" s="7">
        <f t="shared" si="118"/>
        <v>0</v>
      </c>
      <c r="G516" s="1">
        <f t="shared" si="124"/>
        <v>15</v>
      </c>
      <c r="H516" s="2">
        <f t="shared" si="125"/>
        <v>3.896103896103896E-2</v>
      </c>
      <c r="I516" s="8"/>
      <c r="J516" s="2">
        <f t="shared" si="119"/>
        <v>0.4961038961038961</v>
      </c>
      <c r="K516" s="2">
        <f t="shared" si="120"/>
        <v>0.45714285714285713</v>
      </c>
      <c r="L516" s="2">
        <f t="shared" si="121"/>
        <v>0</v>
      </c>
      <c r="M516" s="2">
        <f t="shared" si="122"/>
        <v>4.6753246753246713E-2</v>
      </c>
      <c r="N516" s="126">
        <v>191</v>
      </c>
      <c r="O516" s="126">
        <v>176</v>
      </c>
      <c r="P516" s="126"/>
      <c r="Q516" s="89"/>
      <c r="R516" s="126"/>
      <c r="S516" s="126"/>
      <c r="T516" s="89"/>
      <c r="U516" s="126"/>
      <c r="V516" s="126"/>
      <c r="W516" s="126"/>
      <c r="X516" s="126"/>
      <c r="Y516" s="89">
        <v>0</v>
      </c>
      <c r="Z516" s="126"/>
      <c r="AA516" s="126">
        <v>8</v>
      </c>
      <c r="AB516" s="89">
        <v>10</v>
      </c>
      <c r="AC516" s="89"/>
      <c r="AG516" t="str">
        <f t="shared" si="116"/>
        <v>Jamaica</v>
      </c>
      <c r="AH516" t="s">
        <v>1373</v>
      </c>
      <c r="AI516">
        <v>1</v>
      </c>
      <c r="AK516" s="97">
        <v>50</v>
      </c>
      <c r="AL516" s="99">
        <v>25</v>
      </c>
      <c r="AM516" s="99">
        <v>45</v>
      </c>
      <c r="AN516" s="103">
        <v>36175</v>
      </c>
      <c r="AO516" s="103">
        <f t="shared" si="126"/>
        <v>50025</v>
      </c>
      <c r="AP516" s="9" t="s">
        <v>202</v>
      </c>
      <c r="AQ516">
        <f t="shared" si="123"/>
        <v>5036175</v>
      </c>
      <c r="AU516">
        <v>49.45</v>
      </c>
      <c r="AV516">
        <v>0.1</v>
      </c>
      <c r="AW516">
        <v>49.35</v>
      </c>
    </row>
    <row r="517" spans="1:49" ht="13" hidden="1" customHeight="1" outlineLevel="1">
      <c r="A517" t="s">
        <v>1066</v>
      </c>
      <c r="B517" s="9" t="s">
        <v>357</v>
      </c>
      <c r="C517" s="1">
        <f t="shared" si="117"/>
        <v>177</v>
      </c>
      <c r="D517" s="7">
        <f>IF(N517&gt;0, RANK(N517,(N517:P517,Q517:AE517)),0)</f>
        <v>1</v>
      </c>
      <c r="E517" s="7">
        <f>IF(O517&gt;0,RANK(O517,(N517:P517,Q517:AE517)),0)</f>
        <v>2</v>
      </c>
      <c r="F517" s="7">
        <f t="shared" si="118"/>
        <v>0</v>
      </c>
      <c r="G517" s="1">
        <f t="shared" si="124"/>
        <v>27</v>
      </c>
      <c r="H517" s="2">
        <f t="shared" si="125"/>
        <v>0.15254237288135594</v>
      </c>
      <c r="I517" s="8"/>
      <c r="J517" s="2">
        <f t="shared" si="119"/>
        <v>0.56497175141242939</v>
      </c>
      <c r="K517" s="2">
        <f t="shared" si="120"/>
        <v>0.41242937853107342</v>
      </c>
      <c r="L517" s="2">
        <f t="shared" si="121"/>
        <v>0</v>
      </c>
      <c r="M517" s="2">
        <f t="shared" si="122"/>
        <v>2.2598870056497189E-2</v>
      </c>
      <c r="N517" s="126">
        <v>100</v>
      </c>
      <c r="O517" s="126">
        <v>73</v>
      </c>
      <c r="P517" s="126"/>
      <c r="Q517" s="89"/>
      <c r="R517" s="126"/>
      <c r="S517" s="126"/>
      <c r="T517" s="89"/>
      <c r="U517" s="126"/>
      <c r="V517" s="126"/>
      <c r="W517" s="126"/>
      <c r="X517" s="126"/>
      <c r="Y517" s="89">
        <v>0</v>
      </c>
      <c r="Z517" s="126"/>
      <c r="AA517" s="126">
        <v>3</v>
      </c>
      <c r="AB517" s="89">
        <v>1</v>
      </c>
      <c r="AC517" s="89"/>
      <c r="AG517" t="str">
        <f t="shared" si="116"/>
        <v>Jay</v>
      </c>
      <c r="AH517" t="s">
        <v>1707</v>
      </c>
      <c r="AI517">
        <v>1</v>
      </c>
      <c r="AK517" s="97">
        <v>50</v>
      </c>
      <c r="AL517" s="99">
        <v>19</v>
      </c>
      <c r="AM517" s="99">
        <v>60</v>
      </c>
      <c r="AN517" s="103">
        <v>36325</v>
      </c>
      <c r="AO517" s="103">
        <f t="shared" si="126"/>
        <v>50019</v>
      </c>
      <c r="AP517" s="9" t="s">
        <v>202</v>
      </c>
      <c r="AQ517">
        <f t="shared" si="123"/>
        <v>5036325</v>
      </c>
      <c r="AU517">
        <v>33.96</v>
      </c>
      <c r="AV517">
        <v>0.04</v>
      </c>
      <c r="AW517">
        <v>33.92</v>
      </c>
    </row>
    <row r="518" spans="1:49" ht="13" hidden="1" customHeight="1" outlineLevel="1">
      <c r="A518" t="s">
        <v>1452</v>
      </c>
      <c r="B518" s="9" t="s">
        <v>357</v>
      </c>
      <c r="C518" s="1">
        <f t="shared" si="117"/>
        <v>2478</v>
      </c>
      <c r="D518" s="7">
        <f>IF(N518&gt;0, RANK(N518,(N518:P518,Q518:AE518)),0)</f>
        <v>1</v>
      </c>
      <c r="E518" s="7">
        <f>IF(O518&gt;0,RANK(O518,(N518:P518,Q518:AE518)),0)</f>
        <v>2</v>
      </c>
      <c r="F518" s="7">
        <f t="shared" si="118"/>
        <v>0</v>
      </c>
      <c r="G518" s="1">
        <f t="shared" si="124"/>
        <v>254</v>
      </c>
      <c r="H518" s="2">
        <f t="shared" si="125"/>
        <v>0.10250201775625505</v>
      </c>
      <c r="I518" s="8"/>
      <c r="J518" s="2">
        <f t="shared" si="119"/>
        <v>0.54398708635996773</v>
      </c>
      <c r="K518" s="2">
        <f t="shared" si="120"/>
        <v>0.44148506860371267</v>
      </c>
      <c r="L518" s="2">
        <f t="shared" si="121"/>
        <v>0</v>
      </c>
      <c r="M518" s="2">
        <f t="shared" si="122"/>
        <v>1.4527845036319598E-2</v>
      </c>
      <c r="N518" s="126">
        <v>1348</v>
      </c>
      <c r="O518" s="126">
        <v>1094</v>
      </c>
      <c r="P518" s="126"/>
      <c r="Q518" s="89"/>
      <c r="R518" s="126"/>
      <c r="S518" s="126"/>
      <c r="T518" s="89"/>
      <c r="U518" s="126"/>
      <c r="V518" s="126"/>
      <c r="W518" s="126"/>
      <c r="X518" s="126"/>
      <c r="Y518" s="89">
        <v>1</v>
      </c>
      <c r="Z518" s="126"/>
      <c r="AA518" s="126">
        <v>25</v>
      </c>
      <c r="AB518" s="89">
        <v>10</v>
      </c>
      <c r="AC518" s="89"/>
      <c r="AG518" t="str">
        <f t="shared" si="116"/>
        <v>Jericho</v>
      </c>
      <c r="AH518" t="s">
        <v>641</v>
      </c>
      <c r="AI518">
        <v>1</v>
      </c>
      <c r="AK518" s="97">
        <v>50</v>
      </c>
      <c r="AL518" s="99">
        <v>7</v>
      </c>
      <c r="AM518" s="99">
        <v>45</v>
      </c>
      <c r="AN518" s="103">
        <v>36700</v>
      </c>
      <c r="AO518" s="103">
        <f t="shared" si="126"/>
        <v>50007</v>
      </c>
      <c r="AP518" s="9" t="s">
        <v>202</v>
      </c>
      <c r="AQ518">
        <f t="shared" si="123"/>
        <v>5036700</v>
      </c>
      <c r="AU518">
        <v>35.450000000000003</v>
      </c>
      <c r="AV518">
        <v>0.05</v>
      </c>
      <c r="AW518">
        <v>35.39</v>
      </c>
    </row>
    <row r="519" spans="1:49" ht="13" hidden="1" customHeight="1" outlineLevel="1">
      <c r="A519" t="s">
        <v>1800</v>
      </c>
      <c r="B519" s="9" t="s">
        <v>357</v>
      </c>
      <c r="C519" s="1">
        <f t="shared" si="117"/>
        <v>1298</v>
      </c>
      <c r="D519" s="7">
        <f>IF(N519&gt;0, RANK(N519,(N519:P519,Q519:AE519)),0)</f>
        <v>1</v>
      </c>
      <c r="E519" s="7">
        <f>IF(O519&gt;0,RANK(O519,(N519:P519,Q519:AE519)),0)</f>
        <v>2</v>
      </c>
      <c r="F519" s="7">
        <f t="shared" si="118"/>
        <v>0</v>
      </c>
      <c r="G519" s="1">
        <f t="shared" si="124"/>
        <v>278</v>
      </c>
      <c r="H519" s="2">
        <f t="shared" si="125"/>
        <v>0.21417565485362094</v>
      </c>
      <c r="I519" s="8"/>
      <c r="J519" s="2">
        <f t="shared" si="119"/>
        <v>0.59090909090909094</v>
      </c>
      <c r="K519" s="2">
        <f t="shared" si="120"/>
        <v>0.37673343605546994</v>
      </c>
      <c r="L519" s="2">
        <f t="shared" si="121"/>
        <v>0</v>
      </c>
      <c r="M519" s="2">
        <f t="shared" si="122"/>
        <v>3.2357473035439122E-2</v>
      </c>
      <c r="N519" s="126">
        <v>767</v>
      </c>
      <c r="O519" s="126">
        <v>489</v>
      </c>
      <c r="P519" s="126"/>
      <c r="Q519" s="89"/>
      <c r="R519" s="126"/>
      <c r="S519" s="126"/>
      <c r="T519" s="89"/>
      <c r="U519" s="126"/>
      <c r="V519" s="126"/>
      <c r="W519" s="126"/>
      <c r="X519" s="126"/>
      <c r="Y519" s="89">
        <v>2</v>
      </c>
      <c r="Z519" s="126"/>
      <c r="AA519" s="126">
        <v>34</v>
      </c>
      <c r="AB519" s="89">
        <v>6</v>
      </c>
      <c r="AC519" s="89"/>
      <c r="AG519" t="str">
        <f t="shared" si="116"/>
        <v>Johnson</v>
      </c>
      <c r="AH519" t="s">
        <v>1201</v>
      </c>
      <c r="AI519">
        <v>1</v>
      </c>
      <c r="AK519" s="97">
        <v>50</v>
      </c>
      <c r="AL519" s="99">
        <v>15</v>
      </c>
      <c r="AM519" s="99">
        <v>30</v>
      </c>
      <c r="AN519" s="103">
        <v>37075</v>
      </c>
      <c r="AO519" s="103">
        <f t="shared" si="126"/>
        <v>50015</v>
      </c>
      <c r="AP519" s="9" t="s">
        <v>202</v>
      </c>
      <c r="AQ519">
        <f t="shared" si="123"/>
        <v>5037075</v>
      </c>
      <c r="AU519">
        <v>45.09</v>
      </c>
      <c r="AV519">
        <v>0.01</v>
      </c>
      <c r="AW519">
        <v>45.08</v>
      </c>
    </row>
    <row r="520" spans="1:49" ht="13" hidden="1" customHeight="1" outlineLevel="1">
      <c r="A520" t="s">
        <v>111</v>
      </c>
      <c r="B520" s="9" t="s">
        <v>357</v>
      </c>
      <c r="C520" s="1">
        <f t="shared" si="117"/>
        <v>198</v>
      </c>
      <c r="D520" s="7">
        <f>IF(N520&gt;0, RANK(N520,(N520:P520,Q520:AE520)),0)</f>
        <v>1</v>
      </c>
      <c r="E520" s="7">
        <f>IF(O520&gt;0,RANK(O520,(N520:P520,Q520:AE520)),0)</f>
        <v>2</v>
      </c>
      <c r="F520" s="7">
        <f t="shared" si="118"/>
        <v>0</v>
      </c>
      <c r="G520" s="1">
        <f t="shared" si="124"/>
        <v>5</v>
      </c>
      <c r="H520" s="2">
        <f t="shared" si="125"/>
        <v>2.5252525252525252E-2</v>
      </c>
      <c r="I520" s="8"/>
      <c r="J520" s="2">
        <f t="shared" si="119"/>
        <v>0.51010101010101006</v>
      </c>
      <c r="K520" s="2">
        <f t="shared" si="120"/>
        <v>0.48484848484848486</v>
      </c>
      <c r="L520" s="2">
        <f t="shared" si="121"/>
        <v>0</v>
      </c>
      <c r="M520" s="2">
        <f t="shared" si="122"/>
        <v>5.050505050505083E-3</v>
      </c>
      <c r="N520" s="126">
        <v>101</v>
      </c>
      <c r="O520" s="126">
        <v>96</v>
      </c>
      <c r="P520" s="126"/>
      <c r="Q520" s="89"/>
      <c r="R520" s="126"/>
      <c r="S520" s="126"/>
      <c r="T520" s="89"/>
      <c r="U520" s="126"/>
      <c r="V520" s="126"/>
      <c r="W520" s="126"/>
      <c r="X520" s="126"/>
      <c r="Y520" s="89">
        <v>0</v>
      </c>
      <c r="Z520" s="126"/>
      <c r="AA520" s="126">
        <v>1</v>
      </c>
      <c r="AB520" s="89">
        <v>0</v>
      </c>
      <c r="AC520" s="89"/>
      <c r="AG520" t="str">
        <f t="shared" si="116"/>
        <v>Kirby</v>
      </c>
      <c r="AH520" t="s">
        <v>1855</v>
      </c>
      <c r="AI520">
        <v>1</v>
      </c>
      <c r="AK520" s="97">
        <v>50</v>
      </c>
      <c r="AL520" s="99">
        <v>5</v>
      </c>
      <c r="AM520" s="99">
        <v>30</v>
      </c>
      <c r="AN520" s="103">
        <v>37900</v>
      </c>
      <c r="AO520" s="103">
        <f t="shared" si="126"/>
        <v>50005</v>
      </c>
      <c r="AP520" s="9" t="s">
        <v>202</v>
      </c>
      <c r="AQ520">
        <f t="shared" si="123"/>
        <v>5037900</v>
      </c>
      <c r="AU520">
        <v>24.43</v>
      </c>
      <c r="AV520">
        <v>0.02</v>
      </c>
      <c r="AW520">
        <v>24.41</v>
      </c>
    </row>
    <row r="521" spans="1:49" ht="13" hidden="1" customHeight="1" outlineLevel="1">
      <c r="A521" t="s">
        <v>857</v>
      </c>
      <c r="B521" s="9" t="s">
        <v>357</v>
      </c>
      <c r="C521" s="1">
        <f t="shared" si="117"/>
        <v>105</v>
      </c>
      <c r="D521" s="7">
        <f>IF(N521&gt;0, RANK(N521,(N521:P521,Q521:AE521)),0)</f>
        <v>1</v>
      </c>
      <c r="E521" s="7">
        <f>IF(O521&gt;0,RANK(O521,(N521:P521,Q521:AE521)),0)</f>
        <v>2</v>
      </c>
      <c r="F521" s="7">
        <f t="shared" si="118"/>
        <v>0</v>
      </c>
      <c r="G521" s="1">
        <f t="shared" si="124"/>
        <v>20</v>
      </c>
      <c r="H521" s="2">
        <f t="shared" si="125"/>
        <v>0.19047619047619047</v>
      </c>
      <c r="I521" s="8"/>
      <c r="J521" s="2">
        <f t="shared" si="119"/>
        <v>0.59047619047619049</v>
      </c>
      <c r="K521" s="2">
        <f t="shared" si="120"/>
        <v>0.4</v>
      </c>
      <c r="L521" s="2">
        <f t="shared" si="121"/>
        <v>0</v>
      </c>
      <c r="M521" s="2">
        <f t="shared" si="122"/>
        <v>9.52380952380949E-3</v>
      </c>
      <c r="N521" s="126">
        <v>62</v>
      </c>
      <c r="O521" s="126">
        <v>42</v>
      </c>
      <c r="P521" s="126"/>
      <c r="Q521" s="89"/>
      <c r="R521" s="126"/>
      <c r="S521" s="126"/>
      <c r="T521" s="89"/>
      <c r="U521" s="126"/>
      <c r="V521" s="126"/>
      <c r="W521" s="126"/>
      <c r="X521" s="126"/>
      <c r="Y521" s="89">
        <v>0</v>
      </c>
      <c r="Z521" s="126"/>
      <c r="AA521" s="126">
        <v>1</v>
      </c>
      <c r="AB521" s="89">
        <v>0</v>
      </c>
      <c r="AC521" s="89"/>
      <c r="AG521" t="str">
        <f t="shared" si="116"/>
        <v>Landgrove</v>
      </c>
      <c r="AH521" t="s">
        <v>2303</v>
      </c>
      <c r="AI521">
        <v>1</v>
      </c>
      <c r="AK521" s="97">
        <v>50</v>
      </c>
      <c r="AL521" s="99">
        <v>3</v>
      </c>
      <c r="AM521" s="99">
        <v>20</v>
      </c>
      <c r="AN521" s="103">
        <v>39025</v>
      </c>
      <c r="AO521" s="103">
        <f t="shared" si="126"/>
        <v>50003</v>
      </c>
      <c r="AP521" s="9" t="s">
        <v>202</v>
      </c>
      <c r="AQ521">
        <f t="shared" si="123"/>
        <v>5039025</v>
      </c>
      <c r="AU521">
        <v>9.1199999999999992</v>
      </c>
      <c r="AV521">
        <v>0</v>
      </c>
      <c r="AW521">
        <v>9.1199999999999992</v>
      </c>
    </row>
    <row r="522" spans="1:49" ht="13" hidden="1" customHeight="1" outlineLevel="1">
      <c r="A522" t="s">
        <v>1505</v>
      </c>
      <c r="B522" s="9" t="s">
        <v>357</v>
      </c>
      <c r="C522" s="1">
        <f t="shared" si="117"/>
        <v>446</v>
      </c>
      <c r="D522" s="7">
        <f>IF(N522&gt;0, RANK(N522,(N522:P522,Q522:AE522)),0)</f>
        <v>1</v>
      </c>
      <c r="E522" s="7">
        <f>IF(O522&gt;0,RANK(O522,(N522:P522,Q522:AE522)),0)</f>
        <v>2</v>
      </c>
      <c r="F522" s="7">
        <f t="shared" si="118"/>
        <v>0</v>
      </c>
      <c r="G522" s="1">
        <f t="shared" si="124"/>
        <v>7</v>
      </c>
      <c r="H522" s="2">
        <f t="shared" si="125"/>
        <v>1.5695067264573991E-2</v>
      </c>
      <c r="I522" s="8"/>
      <c r="J522" s="2">
        <f t="shared" si="119"/>
        <v>0.49775784753363228</v>
      </c>
      <c r="K522" s="2">
        <f t="shared" si="120"/>
        <v>0.4820627802690583</v>
      </c>
      <c r="L522" s="2">
        <f t="shared" si="121"/>
        <v>0</v>
      </c>
      <c r="M522" s="2">
        <f t="shared" si="122"/>
        <v>2.017937219730942E-2</v>
      </c>
      <c r="N522" s="126">
        <v>222</v>
      </c>
      <c r="O522" s="126">
        <v>215</v>
      </c>
      <c r="P522" s="126"/>
      <c r="Q522" s="89"/>
      <c r="R522" s="126"/>
      <c r="S522" s="126"/>
      <c r="T522" s="89"/>
      <c r="U522" s="126"/>
      <c r="V522" s="126"/>
      <c r="W522" s="126"/>
      <c r="X522" s="126"/>
      <c r="Y522" s="89">
        <v>0</v>
      </c>
      <c r="Z522" s="126"/>
      <c r="AA522" s="126">
        <v>7</v>
      </c>
      <c r="AB522" s="89">
        <v>2</v>
      </c>
      <c r="AC522" s="89"/>
      <c r="AG522" t="str">
        <f t="shared" si="116"/>
        <v>Leicester</v>
      </c>
      <c r="AH522" t="s">
        <v>1623</v>
      </c>
      <c r="AI522">
        <v>1</v>
      </c>
      <c r="AK522" s="97">
        <v>50</v>
      </c>
      <c r="AL522" s="99">
        <v>1</v>
      </c>
      <c r="AM522" s="99">
        <v>45</v>
      </c>
      <c r="AN522" s="103">
        <v>39325</v>
      </c>
      <c r="AO522" s="103">
        <f t="shared" si="126"/>
        <v>50001</v>
      </c>
      <c r="AP522" s="9" t="s">
        <v>202</v>
      </c>
      <c r="AQ522">
        <f t="shared" si="123"/>
        <v>5039325</v>
      </c>
      <c r="AU522">
        <v>21.99</v>
      </c>
      <c r="AV522">
        <v>0.71</v>
      </c>
      <c r="AW522">
        <v>21.28</v>
      </c>
    </row>
    <row r="523" spans="1:49" ht="13" hidden="1" customHeight="1" outlineLevel="1">
      <c r="A523" t="s">
        <v>213</v>
      </c>
      <c r="B523" s="9" t="s">
        <v>357</v>
      </c>
      <c r="C523" s="1">
        <f t="shared" si="117"/>
        <v>63</v>
      </c>
      <c r="D523" s="7">
        <f>IF(N523&gt;0, RANK(N523,(N523:P523,Q523:AE523)),0)</f>
        <v>2</v>
      </c>
      <c r="E523" s="7">
        <f>IF(O523&gt;0,RANK(O523,(N523:P523,Q523:AE523)),0)</f>
        <v>1</v>
      </c>
      <c r="F523" s="7">
        <f t="shared" si="118"/>
        <v>0</v>
      </c>
      <c r="G523" s="1">
        <f t="shared" si="124"/>
        <v>10</v>
      </c>
      <c r="H523" s="2">
        <f t="shared" si="125"/>
        <v>0.15873015873015872</v>
      </c>
      <c r="I523" s="8"/>
      <c r="J523" s="2">
        <f t="shared" si="119"/>
        <v>0.41269841269841268</v>
      </c>
      <c r="K523" s="2">
        <f t="shared" si="120"/>
        <v>0.5714285714285714</v>
      </c>
      <c r="L523" s="2">
        <f t="shared" si="121"/>
        <v>0</v>
      </c>
      <c r="M523" s="2">
        <f t="shared" si="122"/>
        <v>1.5873015873015928E-2</v>
      </c>
      <c r="N523" s="126">
        <v>26</v>
      </c>
      <c r="O523" s="126">
        <v>36</v>
      </c>
      <c r="P523" s="126"/>
      <c r="Q523" s="89"/>
      <c r="R523" s="126"/>
      <c r="S523" s="126"/>
      <c r="T523" s="89"/>
      <c r="U523" s="126"/>
      <c r="V523" s="126"/>
      <c r="W523" s="126"/>
      <c r="X523" s="126"/>
      <c r="Y523" s="89">
        <v>0</v>
      </c>
      <c r="Z523" s="126"/>
      <c r="AA523" s="126">
        <v>1</v>
      </c>
      <c r="AB523" s="89">
        <v>0</v>
      </c>
      <c r="AC523" s="89"/>
      <c r="AG523" t="str">
        <f t="shared" si="116"/>
        <v>Lemington</v>
      </c>
      <c r="AH523" t="s">
        <v>1804</v>
      </c>
      <c r="AI523">
        <v>1</v>
      </c>
      <c r="AK523" s="97">
        <v>50</v>
      </c>
      <c r="AL523" s="99">
        <v>9</v>
      </c>
      <c r="AM523" s="99">
        <v>60</v>
      </c>
      <c r="AN523" s="103">
        <v>39700</v>
      </c>
      <c r="AO523" s="103">
        <f t="shared" si="126"/>
        <v>50009</v>
      </c>
      <c r="AP523" s="9" t="s">
        <v>202</v>
      </c>
      <c r="AQ523">
        <f t="shared" si="123"/>
        <v>5039700</v>
      </c>
      <c r="AU523">
        <v>35.26</v>
      </c>
      <c r="AV523">
        <v>0</v>
      </c>
      <c r="AW523">
        <v>35.26</v>
      </c>
    </row>
    <row r="524" spans="1:49" ht="13" hidden="1" customHeight="1" outlineLevel="1">
      <c r="A524" t="s">
        <v>900</v>
      </c>
      <c r="B524" s="9" t="s">
        <v>357</v>
      </c>
      <c r="C524" s="1">
        <f t="shared" si="117"/>
        <v>600</v>
      </c>
      <c r="D524" s="7">
        <f>IF(N524&gt;0, RANK(N524,(N524:P524,Q524:AE524)),0)</f>
        <v>1</v>
      </c>
      <c r="E524" s="7">
        <f>IF(O524&gt;0,RANK(O524,(N524:P524,Q524:AE524)),0)</f>
        <v>2</v>
      </c>
      <c r="F524" s="7">
        <f t="shared" si="118"/>
        <v>0</v>
      </c>
      <c r="G524" s="1">
        <f t="shared" si="124"/>
        <v>74</v>
      </c>
      <c r="H524" s="2">
        <f t="shared" si="125"/>
        <v>0.12333333333333334</v>
      </c>
      <c r="I524" s="8"/>
      <c r="J524" s="2">
        <f t="shared" si="119"/>
        <v>0.55000000000000004</v>
      </c>
      <c r="K524" s="2">
        <f t="shared" si="120"/>
        <v>0.42666666666666669</v>
      </c>
      <c r="L524" s="2">
        <f t="shared" si="121"/>
        <v>0</v>
      </c>
      <c r="M524" s="2">
        <f t="shared" si="122"/>
        <v>2.3333333333333262E-2</v>
      </c>
      <c r="N524" s="126">
        <v>330</v>
      </c>
      <c r="O524" s="126">
        <v>256</v>
      </c>
      <c r="P524" s="126"/>
      <c r="Q524" s="89"/>
      <c r="R524" s="126"/>
      <c r="S524" s="126"/>
      <c r="T524" s="89"/>
      <c r="U524" s="126"/>
      <c r="V524" s="126"/>
      <c r="W524" s="126"/>
      <c r="X524" s="126"/>
      <c r="Y524" s="89">
        <v>3</v>
      </c>
      <c r="Z524" s="126"/>
      <c r="AA524" s="126">
        <v>8</v>
      </c>
      <c r="AB524" s="89">
        <v>3</v>
      </c>
      <c r="AC524" s="89"/>
      <c r="AG524" t="str">
        <f t="shared" si="116"/>
        <v>Lincoln</v>
      </c>
      <c r="AH524" t="s">
        <v>1623</v>
      </c>
      <c r="AI524">
        <v>1</v>
      </c>
      <c r="AK524" s="97">
        <v>50</v>
      </c>
      <c r="AL524" s="99">
        <v>1</v>
      </c>
      <c r="AM524" s="99">
        <v>50</v>
      </c>
      <c r="AN524" s="103">
        <v>40075</v>
      </c>
      <c r="AO524" s="103">
        <f t="shared" si="126"/>
        <v>50001</v>
      </c>
      <c r="AP524" s="9" t="s">
        <v>202</v>
      </c>
      <c r="AQ524">
        <f t="shared" si="123"/>
        <v>5040075</v>
      </c>
      <c r="AU524">
        <v>44.02</v>
      </c>
      <c r="AV524">
        <v>0.03</v>
      </c>
      <c r="AW524">
        <v>43.99</v>
      </c>
    </row>
    <row r="525" spans="1:49" ht="13" hidden="1" customHeight="1" outlineLevel="1">
      <c r="A525" t="s">
        <v>606</v>
      </c>
      <c r="B525" s="9" t="s">
        <v>357</v>
      </c>
      <c r="C525" s="1">
        <f t="shared" si="117"/>
        <v>887</v>
      </c>
      <c r="D525" s="7">
        <f>IF(N525&gt;0, RANK(N525,(N525:P525,Q525:AE525)),0)</f>
        <v>2</v>
      </c>
      <c r="E525" s="7">
        <f>IF(O525&gt;0,RANK(O525,(N525:P525,Q525:AE525)),0)</f>
        <v>1</v>
      </c>
      <c r="F525" s="7">
        <f t="shared" si="118"/>
        <v>0</v>
      </c>
      <c r="G525" s="1">
        <f t="shared" si="124"/>
        <v>36</v>
      </c>
      <c r="H525" s="2">
        <f t="shared" si="125"/>
        <v>4.0586245772266064E-2</v>
      </c>
      <c r="I525" s="8"/>
      <c r="J525" s="2">
        <f t="shared" si="119"/>
        <v>0.46110484780157834</v>
      </c>
      <c r="K525" s="2">
        <f t="shared" si="120"/>
        <v>0.50169109357384445</v>
      </c>
      <c r="L525" s="2">
        <f t="shared" si="121"/>
        <v>0</v>
      </c>
      <c r="M525" s="2">
        <f t="shared" si="122"/>
        <v>3.7204058624577208E-2</v>
      </c>
      <c r="N525" s="126">
        <v>409</v>
      </c>
      <c r="O525" s="126">
        <v>445</v>
      </c>
      <c r="P525" s="126"/>
      <c r="Q525" s="89"/>
      <c r="R525" s="126"/>
      <c r="S525" s="126"/>
      <c r="T525" s="89"/>
      <c r="U525" s="126"/>
      <c r="V525" s="126"/>
      <c r="W525" s="126"/>
      <c r="X525" s="126"/>
      <c r="Y525" s="89">
        <v>2</v>
      </c>
      <c r="Z525" s="126"/>
      <c r="AA525" s="126">
        <v>20</v>
      </c>
      <c r="AB525" s="89">
        <v>11</v>
      </c>
      <c r="AC525" s="89"/>
      <c r="AG525" t="str">
        <f t="shared" si="116"/>
        <v>Londonderry</v>
      </c>
      <c r="AH525" t="s">
        <v>1373</v>
      </c>
      <c r="AI525">
        <v>1</v>
      </c>
      <c r="AK525" s="97">
        <v>50</v>
      </c>
      <c r="AL525" s="99">
        <v>25</v>
      </c>
      <c r="AM525" s="99">
        <v>50</v>
      </c>
      <c r="AN525" s="103">
        <v>40225</v>
      </c>
      <c r="AO525" s="103">
        <f t="shared" si="126"/>
        <v>50025</v>
      </c>
      <c r="AP525" s="9" t="s">
        <v>202</v>
      </c>
      <c r="AQ525">
        <f t="shared" si="123"/>
        <v>5040225</v>
      </c>
      <c r="AU525">
        <v>35.869999999999997</v>
      </c>
      <c r="AV525">
        <v>0.21</v>
      </c>
      <c r="AW525">
        <v>35.67</v>
      </c>
    </row>
    <row r="526" spans="1:49" ht="13" hidden="1" customHeight="1" outlineLevel="1">
      <c r="A526" t="s">
        <v>334</v>
      </c>
      <c r="B526" s="9" t="s">
        <v>357</v>
      </c>
      <c r="C526" s="1">
        <f t="shared" si="117"/>
        <v>294</v>
      </c>
      <c r="D526" s="7">
        <f>IF(N526&gt;0, RANK(N526,(N526:P526,Q526:AE526)),0)</f>
        <v>1</v>
      </c>
      <c r="E526" s="7">
        <f>IF(O526&gt;0,RANK(O526,(N526:P526,Q526:AE526)),0)</f>
        <v>2</v>
      </c>
      <c r="F526" s="7">
        <f t="shared" si="118"/>
        <v>0</v>
      </c>
      <c r="G526" s="1">
        <f t="shared" si="124"/>
        <v>71</v>
      </c>
      <c r="H526" s="2">
        <f t="shared" si="125"/>
        <v>0.24149659863945577</v>
      </c>
      <c r="I526" s="8"/>
      <c r="J526" s="2">
        <f t="shared" si="119"/>
        <v>0.608843537414966</v>
      </c>
      <c r="K526" s="2">
        <f t="shared" si="120"/>
        <v>0.36734693877551022</v>
      </c>
      <c r="L526" s="2">
        <f t="shared" si="121"/>
        <v>0</v>
      </c>
      <c r="M526" s="2">
        <f t="shared" si="122"/>
        <v>2.380952380952378E-2</v>
      </c>
      <c r="N526" s="126">
        <v>179</v>
      </c>
      <c r="O526" s="126">
        <v>108</v>
      </c>
      <c r="P526" s="126"/>
      <c r="Q526" s="89"/>
      <c r="R526" s="126"/>
      <c r="S526" s="126"/>
      <c r="T526" s="89"/>
      <c r="U526" s="126"/>
      <c r="V526" s="126"/>
      <c r="W526" s="126"/>
      <c r="X526" s="126"/>
      <c r="Y526" s="89">
        <v>0</v>
      </c>
      <c r="Z526" s="126"/>
      <c r="AA526" s="126">
        <v>4</v>
      </c>
      <c r="AB526" s="89">
        <v>3</v>
      </c>
      <c r="AC526" s="89"/>
      <c r="AG526" t="str">
        <f t="shared" si="116"/>
        <v>Lowell</v>
      </c>
      <c r="AH526" t="s">
        <v>1707</v>
      </c>
      <c r="AI526">
        <v>1</v>
      </c>
      <c r="AK526" s="97">
        <v>50</v>
      </c>
      <c r="AL526" s="99">
        <v>19</v>
      </c>
      <c r="AM526" s="99">
        <v>65</v>
      </c>
      <c r="AN526" s="103">
        <v>40525</v>
      </c>
      <c r="AO526" s="103">
        <f t="shared" si="126"/>
        <v>50019</v>
      </c>
      <c r="AP526" s="9" t="s">
        <v>202</v>
      </c>
      <c r="AQ526">
        <f t="shared" si="123"/>
        <v>5040525</v>
      </c>
      <c r="AU526">
        <v>56.06</v>
      </c>
      <c r="AV526">
        <v>0.06</v>
      </c>
      <c r="AW526">
        <v>56.01</v>
      </c>
    </row>
    <row r="527" spans="1:49" ht="13" hidden="1" customHeight="1" outlineLevel="1">
      <c r="A527" t="s">
        <v>335</v>
      </c>
      <c r="B527" s="9" t="s">
        <v>357</v>
      </c>
      <c r="C527" s="1">
        <f t="shared" si="117"/>
        <v>1206</v>
      </c>
      <c r="D527" s="7">
        <f>IF(N527&gt;0, RANK(N527,(N527:P527,Q527:AE527)),0)</f>
        <v>1</v>
      </c>
      <c r="E527" s="7">
        <f>IF(O527&gt;0,RANK(O527,(N527:P527,Q527:AE527)),0)</f>
        <v>2</v>
      </c>
      <c r="F527" s="7">
        <f t="shared" si="118"/>
        <v>0</v>
      </c>
      <c r="G527" s="1">
        <f t="shared" si="124"/>
        <v>27</v>
      </c>
      <c r="H527" s="2">
        <f t="shared" si="125"/>
        <v>2.2388059701492536E-2</v>
      </c>
      <c r="I527" s="8"/>
      <c r="J527" s="2">
        <f t="shared" si="119"/>
        <v>0.49834162520729686</v>
      </c>
      <c r="K527" s="2">
        <f t="shared" si="120"/>
        <v>0.47595356550580431</v>
      </c>
      <c r="L527" s="2">
        <f t="shared" si="121"/>
        <v>0</v>
      </c>
      <c r="M527" s="2">
        <f t="shared" si="122"/>
        <v>2.5704809286898833E-2</v>
      </c>
      <c r="N527" s="126">
        <v>601</v>
      </c>
      <c r="O527" s="126">
        <v>574</v>
      </c>
      <c r="P527" s="126"/>
      <c r="Q527" s="89"/>
      <c r="R527" s="126"/>
      <c r="S527" s="126"/>
      <c r="T527" s="89"/>
      <c r="U527" s="126"/>
      <c r="V527" s="126"/>
      <c r="W527" s="126"/>
      <c r="X527" s="126"/>
      <c r="Y527" s="89">
        <v>1</v>
      </c>
      <c r="Z527" s="126"/>
      <c r="AA527" s="126">
        <v>23</v>
      </c>
      <c r="AB527" s="89">
        <v>7</v>
      </c>
      <c r="AC527" s="89"/>
      <c r="AG527" t="str">
        <f t="shared" si="116"/>
        <v>Ludlow</v>
      </c>
      <c r="AH527" t="s">
        <v>747</v>
      </c>
      <c r="AI527">
        <v>1</v>
      </c>
      <c r="AK527" s="97">
        <v>50</v>
      </c>
      <c r="AL527" s="99">
        <v>27</v>
      </c>
      <c r="AM527" s="99">
        <v>50</v>
      </c>
      <c r="AN527" s="103">
        <v>41275</v>
      </c>
      <c r="AO527" s="103">
        <f t="shared" si="126"/>
        <v>50027</v>
      </c>
      <c r="AP527" s="9" t="s">
        <v>202</v>
      </c>
      <c r="AQ527">
        <f t="shared" si="123"/>
        <v>5041275</v>
      </c>
      <c r="AU527">
        <v>35.700000000000003</v>
      </c>
      <c r="AV527">
        <v>0.43</v>
      </c>
      <c r="AW527">
        <v>35.270000000000003</v>
      </c>
    </row>
    <row r="528" spans="1:49" ht="13" hidden="1" customHeight="1" outlineLevel="1">
      <c r="A528" t="s">
        <v>1532</v>
      </c>
      <c r="B528" s="9" t="s">
        <v>357</v>
      </c>
      <c r="C528" s="1">
        <f t="shared" si="117"/>
        <v>563</v>
      </c>
      <c r="D528" s="7">
        <f>IF(N528&gt;0, RANK(N528,(N528:P528,Q528:AE528)),0)</f>
        <v>1</v>
      </c>
      <c r="E528" s="7">
        <f>IF(O528&gt;0,RANK(O528,(N528:P528,Q528:AE528)),0)</f>
        <v>2</v>
      </c>
      <c r="F528" s="7">
        <f t="shared" si="118"/>
        <v>0</v>
      </c>
      <c r="G528" s="1">
        <f t="shared" si="124"/>
        <v>92</v>
      </c>
      <c r="H528" s="2">
        <f t="shared" si="125"/>
        <v>0.16341030195381884</v>
      </c>
      <c r="I528" s="8"/>
      <c r="J528" s="2">
        <f t="shared" si="119"/>
        <v>0.5701598579040853</v>
      </c>
      <c r="K528" s="2">
        <f t="shared" si="120"/>
        <v>0.40674955595026641</v>
      </c>
      <c r="L528" s="2">
        <f t="shared" si="121"/>
        <v>0</v>
      </c>
      <c r="M528" s="2">
        <f t="shared" si="122"/>
        <v>2.3090586145648295E-2</v>
      </c>
      <c r="N528" s="126">
        <v>321</v>
      </c>
      <c r="O528" s="126">
        <v>229</v>
      </c>
      <c r="P528" s="126"/>
      <c r="Q528" s="89"/>
      <c r="R528" s="126"/>
      <c r="S528" s="126"/>
      <c r="T528" s="89"/>
      <c r="U528" s="126"/>
      <c r="V528" s="126"/>
      <c r="W528" s="126"/>
      <c r="X528" s="126"/>
      <c r="Y528" s="89">
        <v>0</v>
      </c>
      <c r="Z528" s="126"/>
      <c r="AA528" s="126">
        <v>10</v>
      </c>
      <c r="AB528" s="89">
        <v>3</v>
      </c>
      <c r="AC528" s="89"/>
      <c r="AG528" t="str">
        <f t="shared" si="116"/>
        <v>Lunenburg</v>
      </c>
      <c r="AH528" t="s">
        <v>1804</v>
      </c>
      <c r="AI528">
        <v>1</v>
      </c>
      <c r="AK528" s="97">
        <v>50</v>
      </c>
      <c r="AL528" s="99">
        <v>9</v>
      </c>
      <c r="AM528" s="99">
        <v>70</v>
      </c>
      <c r="AN528" s="103">
        <v>41425</v>
      </c>
      <c r="AO528" s="103">
        <f t="shared" si="126"/>
        <v>50009</v>
      </c>
      <c r="AP528" s="9" t="s">
        <v>202</v>
      </c>
      <c r="AQ528">
        <f t="shared" si="123"/>
        <v>5041425</v>
      </c>
      <c r="AU528">
        <v>45.36</v>
      </c>
      <c r="AV528">
        <v>0.28000000000000003</v>
      </c>
      <c r="AW528">
        <v>45.08</v>
      </c>
    </row>
    <row r="529" spans="1:49" ht="13" hidden="1" customHeight="1" outlineLevel="1">
      <c r="A529" t="s">
        <v>675</v>
      </c>
      <c r="B529" s="9" t="s">
        <v>357</v>
      </c>
      <c r="C529" s="1">
        <f t="shared" si="117"/>
        <v>2102</v>
      </c>
      <c r="D529" s="7">
        <f>IF(N529&gt;0, RANK(N529,(N529:P529,Q529:AE529)),0)</f>
        <v>2</v>
      </c>
      <c r="E529" s="7">
        <f>IF(O529&gt;0,RANK(O529,(N529:P529,Q529:AE529)),0)</f>
        <v>1</v>
      </c>
      <c r="F529" s="7">
        <f t="shared" si="118"/>
        <v>0</v>
      </c>
      <c r="G529" s="1">
        <f t="shared" si="124"/>
        <v>202</v>
      </c>
      <c r="H529" s="2">
        <f t="shared" si="125"/>
        <v>9.6098953377735497E-2</v>
      </c>
      <c r="I529" s="8"/>
      <c r="J529" s="2">
        <f t="shared" si="119"/>
        <v>0.44338725023786868</v>
      </c>
      <c r="K529" s="2">
        <f t="shared" si="120"/>
        <v>0.53948620361560418</v>
      </c>
      <c r="L529" s="2">
        <f t="shared" si="121"/>
        <v>0</v>
      </c>
      <c r="M529" s="2">
        <f t="shared" si="122"/>
        <v>1.71265461465272E-2</v>
      </c>
      <c r="N529" s="126">
        <v>932</v>
      </c>
      <c r="O529" s="126">
        <v>1134</v>
      </c>
      <c r="P529" s="126"/>
      <c r="Q529" s="89"/>
      <c r="R529" s="126"/>
      <c r="S529" s="126"/>
      <c r="T529" s="89"/>
      <c r="U529" s="126"/>
      <c r="V529" s="126"/>
      <c r="W529" s="126"/>
      <c r="X529" s="126"/>
      <c r="Y529" s="89">
        <v>0</v>
      </c>
      <c r="Z529" s="126"/>
      <c r="AA529" s="126">
        <v>26</v>
      </c>
      <c r="AB529" s="89">
        <v>10</v>
      </c>
      <c r="AC529" s="89"/>
      <c r="AG529" t="str">
        <f t="shared" si="116"/>
        <v>Lyndon</v>
      </c>
      <c r="AH529" t="s">
        <v>1855</v>
      </c>
      <c r="AI529">
        <v>1</v>
      </c>
      <c r="AK529" s="97">
        <v>50</v>
      </c>
      <c r="AL529" s="99">
        <v>5</v>
      </c>
      <c r="AM529" s="99">
        <v>35</v>
      </c>
      <c r="AN529" s="103">
        <v>41725</v>
      </c>
      <c r="AO529" s="103">
        <f t="shared" si="126"/>
        <v>50005</v>
      </c>
      <c r="AP529" s="9" t="s">
        <v>202</v>
      </c>
      <c r="AQ529">
        <f t="shared" si="123"/>
        <v>5041725</v>
      </c>
      <c r="AU529">
        <v>39.799999999999997</v>
      </c>
      <c r="AV529">
        <v>0.04</v>
      </c>
      <c r="AW529">
        <v>39.76</v>
      </c>
    </row>
    <row r="530" spans="1:49" ht="13" hidden="1" customHeight="1" outlineLevel="1">
      <c r="A530" t="s">
        <v>683</v>
      </c>
      <c r="B530" s="9" t="s">
        <v>357</v>
      </c>
      <c r="C530" s="1">
        <f t="shared" si="117"/>
        <v>61</v>
      </c>
      <c r="D530" s="7">
        <f>IF(N530&gt;0, RANK(N530,(N530:P530,Q530:AE530)),0)</f>
        <v>2</v>
      </c>
      <c r="E530" s="7">
        <f>IF(O530&gt;0,RANK(O530,(N530:P530,Q530:AE530)),0)</f>
        <v>1</v>
      </c>
      <c r="F530" s="7">
        <f t="shared" si="118"/>
        <v>0</v>
      </c>
      <c r="G530" s="1">
        <f t="shared" si="124"/>
        <v>7</v>
      </c>
      <c r="H530" s="2">
        <f t="shared" si="125"/>
        <v>0.11475409836065574</v>
      </c>
      <c r="I530" s="8"/>
      <c r="J530" s="2">
        <f t="shared" si="119"/>
        <v>0.44262295081967212</v>
      </c>
      <c r="K530" s="2">
        <f t="shared" si="120"/>
        <v>0.55737704918032782</v>
      </c>
      <c r="L530" s="2">
        <f t="shared" si="121"/>
        <v>0</v>
      </c>
      <c r="M530" s="2">
        <f t="shared" si="122"/>
        <v>0</v>
      </c>
      <c r="N530" s="126">
        <v>27</v>
      </c>
      <c r="O530" s="126">
        <v>34</v>
      </c>
      <c r="P530" s="126"/>
      <c r="Q530" s="89"/>
      <c r="R530" s="126"/>
      <c r="S530" s="126"/>
      <c r="T530" s="89"/>
      <c r="U530" s="126"/>
      <c r="V530" s="126"/>
      <c r="W530" s="126"/>
      <c r="X530" s="126"/>
      <c r="Y530" s="89">
        <v>0</v>
      </c>
      <c r="Z530" s="126"/>
      <c r="AA530" s="126">
        <v>0</v>
      </c>
      <c r="AB530" s="89">
        <v>0</v>
      </c>
      <c r="AC530" s="89"/>
      <c r="AG530" t="str">
        <f t="shared" si="116"/>
        <v>Maidstone</v>
      </c>
      <c r="AH530" t="s">
        <v>1804</v>
      </c>
      <c r="AI530">
        <v>1</v>
      </c>
      <c r="AK530" s="97">
        <v>50</v>
      </c>
      <c r="AL530" s="99">
        <v>9</v>
      </c>
      <c r="AM530" s="99">
        <v>75</v>
      </c>
      <c r="AN530" s="103">
        <v>42475</v>
      </c>
      <c r="AO530" s="103">
        <f t="shared" si="126"/>
        <v>50009</v>
      </c>
      <c r="AP530" s="9" t="s">
        <v>202</v>
      </c>
      <c r="AQ530">
        <f t="shared" si="123"/>
        <v>5042475</v>
      </c>
      <c r="AU530">
        <v>31.79</v>
      </c>
      <c r="AV530">
        <v>1.31</v>
      </c>
      <c r="AW530">
        <v>30.48</v>
      </c>
    </row>
    <row r="531" spans="1:49" ht="13" hidden="1" customHeight="1" outlineLevel="1">
      <c r="A531" t="s">
        <v>758</v>
      </c>
      <c r="B531" s="9" t="s">
        <v>357</v>
      </c>
      <c r="C531" s="1">
        <f t="shared" si="117"/>
        <v>2092</v>
      </c>
      <c r="D531" s="7">
        <f>IF(N531&gt;0, RANK(N531,(N531:P531,Q531:AE531)),0)</f>
        <v>2</v>
      </c>
      <c r="E531" s="7">
        <f>IF(O531&gt;0,RANK(O531,(N531:P531,Q531:AE531)),0)</f>
        <v>1</v>
      </c>
      <c r="F531" s="7">
        <f t="shared" si="118"/>
        <v>0</v>
      </c>
      <c r="G531" s="1">
        <f t="shared" si="124"/>
        <v>221</v>
      </c>
      <c r="H531" s="2">
        <f t="shared" si="125"/>
        <v>0.10564053537284895</v>
      </c>
      <c r="I531" s="8"/>
      <c r="J531" s="2">
        <f t="shared" si="119"/>
        <v>0.43451242829827919</v>
      </c>
      <c r="K531" s="2">
        <f t="shared" si="120"/>
        <v>0.54015296367112808</v>
      </c>
      <c r="L531" s="2">
        <f t="shared" si="121"/>
        <v>0</v>
      </c>
      <c r="M531" s="2">
        <f t="shared" si="122"/>
        <v>2.5334608030592731E-2</v>
      </c>
      <c r="N531" s="126">
        <v>909</v>
      </c>
      <c r="O531" s="126">
        <v>1130</v>
      </c>
      <c r="P531" s="126"/>
      <c r="Q531" s="89"/>
      <c r="R531" s="126"/>
      <c r="S531" s="126"/>
      <c r="T531" s="89"/>
      <c r="U531" s="126"/>
      <c r="V531" s="126"/>
      <c r="W531" s="126"/>
      <c r="X531" s="126"/>
      <c r="Y531" s="89">
        <v>2</v>
      </c>
      <c r="Z531" s="126"/>
      <c r="AA531" s="126">
        <v>36</v>
      </c>
      <c r="AB531" s="89">
        <v>15</v>
      </c>
      <c r="AC531" s="89"/>
      <c r="AG531" t="str">
        <f t="shared" si="116"/>
        <v>Manchester</v>
      </c>
      <c r="AH531" t="s">
        <v>2303</v>
      </c>
      <c r="AI531">
        <v>1</v>
      </c>
      <c r="AK531" s="97">
        <v>50</v>
      </c>
      <c r="AL531" s="99">
        <v>3</v>
      </c>
      <c r="AM531" s="99">
        <v>25</v>
      </c>
      <c r="AN531" s="103">
        <v>42850</v>
      </c>
      <c r="AO531" s="103">
        <f t="shared" si="126"/>
        <v>50003</v>
      </c>
      <c r="AP531" s="9" t="s">
        <v>202</v>
      </c>
      <c r="AQ531">
        <f t="shared" si="123"/>
        <v>5042850</v>
      </c>
      <c r="AU531">
        <v>42.28</v>
      </c>
      <c r="AV531">
        <v>0.05</v>
      </c>
      <c r="AW531">
        <v>42.23</v>
      </c>
    </row>
    <row r="532" spans="1:49" ht="13" hidden="1" customHeight="1" outlineLevel="1">
      <c r="A532" t="s">
        <v>1879</v>
      </c>
      <c r="B532" s="9" t="s">
        <v>357</v>
      </c>
      <c r="C532" s="1">
        <f t="shared" si="117"/>
        <v>536</v>
      </c>
      <c r="D532" s="7">
        <f>IF(N532&gt;0, RANK(N532,(N532:P532,Q532:AE532)),0)</f>
        <v>1</v>
      </c>
      <c r="E532" s="7">
        <f>IF(O532&gt;0,RANK(O532,(N532:P532,Q532:AE532)),0)</f>
        <v>2</v>
      </c>
      <c r="F532" s="7">
        <f t="shared" si="118"/>
        <v>0</v>
      </c>
      <c r="G532" s="1">
        <f t="shared" si="124"/>
        <v>230</v>
      </c>
      <c r="H532" s="2">
        <f t="shared" si="125"/>
        <v>0.42910447761194032</v>
      </c>
      <c r="I532" s="8"/>
      <c r="J532" s="2">
        <f t="shared" si="119"/>
        <v>0.65671641791044777</v>
      </c>
      <c r="K532" s="2">
        <f t="shared" si="120"/>
        <v>0.22761194029850745</v>
      </c>
      <c r="L532" s="2">
        <f t="shared" si="121"/>
        <v>0</v>
      </c>
      <c r="M532" s="2">
        <f t="shared" si="122"/>
        <v>0.11567164179104478</v>
      </c>
      <c r="N532" s="126">
        <v>352</v>
      </c>
      <c r="O532" s="126">
        <v>122</v>
      </c>
      <c r="P532" s="126"/>
      <c r="Q532" s="89"/>
      <c r="R532" s="126"/>
      <c r="S532" s="126"/>
      <c r="T532" s="89"/>
      <c r="U532" s="126"/>
      <c r="V532" s="126"/>
      <c r="W532" s="126"/>
      <c r="X532" s="126"/>
      <c r="Y532" s="89">
        <v>0</v>
      </c>
      <c r="Z532" s="126"/>
      <c r="AA532" s="126">
        <v>59</v>
      </c>
      <c r="AB532" s="89">
        <v>3</v>
      </c>
      <c r="AC532" s="89"/>
      <c r="AG532" t="str">
        <f t="shared" si="116"/>
        <v>Marlboro</v>
      </c>
      <c r="AH532" t="s">
        <v>1373</v>
      </c>
      <c r="AI532">
        <v>1</v>
      </c>
      <c r="AK532" s="97">
        <v>50</v>
      </c>
      <c r="AL532" s="99">
        <v>25</v>
      </c>
      <c r="AM532" s="99">
        <v>55</v>
      </c>
      <c r="AN532" s="103">
        <v>43375</v>
      </c>
      <c r="AO532" s="103">
        <f t="shared" si="126"/>
        <v>50025</v>
      </c>
      <c r="AP532" s="9" t="s">
        <v>202</v>
      </c>
      <c r="AQ532">
        <f t="shared" si="123"/>
        <v>5043375</v>
      </c>
      <c r="AU532">
        <v>40.65</v>
      </c>
      <c r="AV532">
        <v>0.32</v>
      </c>
      <c r="AW532">
        <v>40.33</v>
      </c>
    </row>
    <row r="533" spans="1:49" ht="13" hidden="1" customHeight="1" outlineLevel="1">
      <c r="A533" t="s">
        <v>783</v>
      </c>
      <c r="B533" s="9" t="s">
        <v>357</v>
      </c>
      <c r="C533" s="1">
        <f t="shared" si="117"/>
        <v>769</v>
      </c>
      <c r="D533" s="7">
        <f>IF(N533&gt;0, RANK(N533,(N533:P533,Q533:AE533)),0)</f>
        <v>1</v>
      </c>
      <c r="E533" s="7">
        <f>IF(O533&gt;0,RANK(O533,(N533:P533,Q533:AE533)),0)</f>
        <v>2</v>
      </c>
      <c r="F533" s="7">
        <f t="shared" si="118"/>
        <v>0</v>
      </c>
      <c r="G533" s="1">
        <f t="shared" si="124"/>
        <v>76</v>
      </c>
      <c r="H533" s="2">
        <f t="shared" si="125"/>
        <v>9.8829648894668401E-2</v>
      </c>
      <c r="I533" s="8"/>
      <c r="J533" s="2">
        <f t="shared" si="119"/>
        <v>0.53576072821846554</v>
      </c>
      <c r="K533" s="2">
        <f t="shared" si="120"/>
        <v>0.43693107932379716</v>
      </c>
      <c r="L533" s="2">
        <f t="shared" si="121"/>
        <v>0</v>
      </c>
      <c r="M533" s="2">
        <f t="shared" si="122"/>
        <v>2.7308192457737301E-2</v>
      </c>
      <c r="N533" s="126">
        <v>412</v>
      </c>
      <c r="O533" s="126">
        <v>336</v>
      </c>
      <c r="P533" s="126"/>
      <c r="Q533" s="89"/>
      <c r="R533" s="126"/>
      <c r="S533" s="126"/>
      <c r="T533" s="89"/>
      <c r="U533" s="126"/>
      <c r="V533" s="126"/>
      <c r="W533" s="126"/>
      <c r="X533" s="126"/>
      <c r="Y533" s="89">
        <v>2</v>
      </c>
      <c r="Z533" s="126"/>
      <c r="AA533" s="126">
        <v>19</v>
      </c>
      <c r="AB533" s="89">
        <v>0</v>
      </c>
      <c r="AC533" s="89"/>
      <c r="AG533" t="str">
        <f t="shared" si="116"/>
        <v>Marshfield</v>
      </c>
      <c r="AH533" t="s">
        <v>2040</v>
      </c>
      <c r="AI533">
        <v>1</v>
      </c>
      <c r="AK533" s="97">
        <v>50</v>
      </c>
      <c r="AL533" s="99">
        <v>23</v>
      </c>
      <c r="AM533" s="99">
        <v>45</v>
      </c>
      <c r="AN533" s="103">
        <v>43600</v>
      </c>
      <c r="AO533" s="103">
        <f t="shared" si="126"/>
        <v>50023</v>
      </c>
      <c r="AP533" s="9" t="s">
        <v>202</v>
      </c>
      <c r="AQ533">
        <f t="shared" si="123"/>
        <v>5043600</v>
      </c>
      <c r="AU533">
        <v>43.39</v>
      </c>
      <c r="AV533">
        <v>0.28000000000000003</v>
      </c>
      <c r="AW533">
        <v>43.11</v>
      </c>
    </row>
    <row r="534" spans="1:49" ht="13" hidden="1" customHeight="1" outlineLevel="1">
      <c r="A534" t="s">
        <v>794</v>
      </c>
      <c r="B534" s="9" t="s">
        <v>357</v>
      </c>
      <c r="C534" s="1">
        <f t="shared" si="117"/>
        <v>628</v>
      </c>
      <c r="D534" s="7">
        <f>IF(N534&gt;0, RANK(N534,(N534:P534,Q534:AE534)),0)</f>
        <v>2</v>
      </c>
      <c r="E534" s="7">
        <f>IF(O534&gt;0,RANK(O534,(N534:P534,Q534:AE534)),0)</f>
        <v>1</v>
      </c>
      <c r="F534" s="7">
        <f t="shared" si="118"/>
        <v>0</v>
      </c>
      <c r="G534" s="1">
        <f t="shared" si="124"/>
        <v>98</v>
      </c>
      <c r="H534" s="2">
        <f t="shared" si="125"/>
        <v>0.15605095541401273</v>
      </c>
      <c r="I534" s="8"/>
      <c r="J534" s="2">
        <f t="shared" si="119"/>
        <v>0.41082802547770703</v>
      </c>
      <c r="K534" s="2">
        <f t="shared" si="120"/>
        <v>0.56687898089171973</v>
      </c>
      <c r="L534" s="2">
        <f t="shared" si="121"/>
        <v>0</v>
      </c>
      <c r="M534" s="2">
        <f t="shared" si="122"/>
        <v>2.2292993630573243E-2</v>
      </c>
      <c r="N534" s="126">
        <v>258</v>
      </c>
      <c r="O534" s="126">
        <v>356</v>
      </c>
      <c r="P534" s="126"/>
      <c r="Q534" s="89"/>
      <c r="R534" s="126"/>
      <c r="S534" s="126"/>
      <c r="T534" s="89"/>
      <c r="U534" s="126"/>
      <c r="V534" s="126"/>
      <c r="W534" s="126"/>
      <c r="X534" s="126"/>
      <c r="Y534" s="89">
        <v>0</v>
      </c>
      <c r="Z534" s="126"/>
      <c r="AA534" s="126">
        <v>9</v>
      </c>
      <c r="AB534" s="89">
        <v>5</v>
      </c>
      <c r="AC534" s="89"/>
      <c r="AG534" t="str">
        <f t="shared" si="116"/>
        <v>Mendon</v>
      </c>
      <c r="AH534" t="s">
        <v>1384</v>
      </c>
      <c r="AI534">
        <v>1</v>
      </c>
      <c r="AK534" s="97">
        <v>50</v>
      </c>
      <c r="AL534" s="99">
        <v>21</v>
      </c>
      <c r="AM534" s="99">
        <v>50</v>
      </c>
      <c r="AN534" s="103">
        <v>44125</v>
      </c>
      <c r="AO534" s="103">
        <f t="shared" si="126"/>
        <v>50021</v>
      </c>
      <c r="AP534" s="9" t="s">
        <v>202</v>
      </c>
      <c r="AQ534">
        <f t="shared" si="123"/>
        <v>5044125</v>
      </c>
      <c r="AU534">
        <v>38.1</v>
      </c>
      <c r="AV534">
        <v>0.01</v>
      </c>
      <c r="AW534">
        <v>38.090000000000003</v>
      </c>
    </row>
    <row r="535" spans="1:49" ht="13" hidden="1" customHeight="1" outlineLevel="1">
      <c r="A535" t="s">
        <v>419</v>
      </c>
      <c r="B535" s="9" t="s">
        <v>357</v>
      </c>
      <c r="C535" s="1">
        <f t="shared" si="117"/>
        <v>3741</v>
      </c>
      <c r="D535" s="7">
        <f>IF(N535&gt;0, RANK(N535,(N535:P535,Q535:AE535)),0)</f>
        <v>1</v>
      </c>
      <c r="E535" s="7">
        <f>IF(O535&gt;0,RANK(O535,(N535:P535,Q535:AE535)),0)</f>
        <v>2</v>
      </c>
      <c r="F535" s="7">
        <f t="shared" si="118"/>
        <v>0</v>
      </c>
      <c r="G535" s="1">
        <f t="shared" si="124"/>
        <v>415</v>
      </c>
      <c r="H535" s="2">
        <f t="shared" si="125"/>
        <v>0.11093290564020315</v>
      </c>
      <c r="I535" s="8"/>
      <c r="J535" s="2">
        <f t="shared" si="119"/>
        <v>0.54958567228013899</v>
      </c>
      <c r="K535" s="2">
        <f t="shared" si="120"/>
        <v>0.43865276663993585</v>
      </c>
      <c r="L535" s="2">
        <f t="shared" si="121"/>
        <v>0</v>
      </c>
      <c r="M535" s="2">
        <f t="shared" si="122"/>
        <v>1.1761561079925154E-2</v>
      </c>
      <c r="N535" s="126">
        <v>2056</v>
      </c>
      <c r="O535" s="126">
        <v>1641</v>
      </c>
      <c r="P535" s="126"/>
      <c r="Q535" s="89"/>
      <c r="R535" s="126"/>
      <c r="S535" s="126"/>
      <c r="T535" s="89"/>
      <c r="U535" s="126"/>
      <c r="V535" s="126"/>
      <c r="W535" s="126"/>
      <c r="X535" s="126"/>
      <c r="Y535" s="89">
        <v>2</v>
      </c>
      <c r="Z535" s="126"/>
      <c r="AA535" s="126">
        <v>32</v>
      </c>
      <c r="AB535" s="89">
        <v>10</v>
      </c>
      <c r="AC535" s="89"/>
      <c r="AG535" t="str">
        <f t="shared" si="116"/>
        <v>Middlebury</v>
      </c>
      <c r="AH535" t="s">
        <v>1623</v>
      </c>
      <c r="AI535">
        <v>1</v>
      </c>
      <c r="AK535" s="97">
        <v>50</v>
      </c>
      <c r="AL535" s="99">
        <v>1</v>
      </c>
      <c r="AM535" s="99">
        <v>55</v>
      </c>
      <c r="AN535" s="103">
        <v>44350</v>
      </c>
      <c r="AO535" s="103">
        <f t="shared" si="126"/>
        <v>50001</v>
      </c>
      <c r="AP535" s="9" t="s">
        <v>202</v>
      </c>
      <c r="AQ535">
        <f t="shared" si="123"/>
        <v>5044350</v>
      </c>
      <c r="AU535">
        <v>39.17</v>
      </c>
      <c r="AV535">
        <v>0.14000000000000001</v>
      </c>
      <c r="AW535">
        <v>39.03</v>
      </c>
    </row>
    <row r="536" spans="1:49" ht="13" hidden="1" customHeight="1" outlineLevel="1">
      <c r="A536" t="s">
        <v>699</v>
      </c>
      <c r="B536" s="9" t="s">
        <v>357</v>
      </c>
      <c r="C536" s="1">
        <f t="shared" si="117"/>
        <v>827</v>
      </c>
      <c r="D536" s="7">
        <f>IF(N536&gt;0, RANK(N536,(N536:P536,Q536:AE536)),0)</f>
        <v>1</v>
      </c>
      <c r="E536" s="7">
        <f>IF(O536&gt;0,RANK(O536,(N536:P536,Q536:AE536)),0)</f>
        <v>2</v>
      </c>
      <c r="F536" s="7">
        <f t="shared" si="118"/>
        <v>0</v>
      </c>
      <c r="G536" s="1">
        <f t="shared" si="124"/>
        <v>247</v>
      </c>
      <c r="H536" s="2">
        <f t="shared" si="125"/>
        <v>0.29866989117291415</v>
      </c>
      <c r="I536" s="8"/>
      <c r="J536" s="2">
        <f t="shared" si="119"/>
        <v>0.6348246674727932</v>
      </c>
      <c r="K536" s="2">
        <f t="shared" si="120"/>
        <v>0.33615477629987905</v>
      </c>
      <c r="L536" s="2">
        <f t="shared" si="121"/>
        <v>0</v>
      </c>
      <c r="M536" s="2">
        <f t="shared" si="122"/>
        <v>2.9020556227327743E-2</v>
      </c>
      <c r="N536" s="126">
        <v>525</v>
      </c>
      <c r="O536" s="126">
        <v>278</v>
      </c>
      <c r="P536" s="126"/>
      <c r="Q536" s="89"/>
      <c r="R536" s="126"/>
      <c r="S536" s="126"/>
      <c r="T536" s="89"/>
      <c r="U536" s="126"/>
      <c r="V536" s="126"/>
      <c r="W536" s="126"/>
      <c r="X536" s="126"/>
      <c r="Y536" s="89">
        <v>0</v>
      </c>
      <c r="Z536" s="126"/>
      <c r="AA536" s="126">
        <v>21</v>
      </c>
      <c r="AB536" s="89">
        <v>3</v>
      </c>
      <c r="AC536" s="89"/>
      <c r="AG536" t="str">
        <f t="shared" si="116"/>
        <v>Middlesex</v>
      </c>
      <c r="AH536" t="s">
        <v>2040</v>
      </c>
      <c r="AI536">
        <v>1</v>
      </c>
      <c r="AK536" s="97">
        <v>50</v>
      </c>
      <c r="AL536" s="99">
        <v>23</v>
      </c>
      <c r="AM536" s="99">
        <v>50</v>
      </c>
      <c r="AN536" s="103">
        <v>44500</v>
      </c>
      <c r="AO536" s="103">
        <f t="shared" si="126"/>
        <v>50023</v>
      </c>
      <c r="AP536" s="9" t="s">
        <v>202</v>
      </c>
      <c r="AQ536">
        <f t="shared" si="123"/>
        <v>5044500</v>
      </c>
      <c r="AU536">
        <v>39.86</v>
      </c>
      <c r="AV536">
        <v>0.21</v>
      </c>
      <c r="AW536">
        <v>39.659999999999997</v>
      </c>
    </row>
    <row r="537" spans="1:49" ht="13" hidden="1" customHeight="1" outlineLevel="1">
      <c r="A537" t="s">
        <v>284</v>
      </c>
      <c r="B537" s="9" t="s">
        <v>357</v>
      </c>
      <c r="C537" s="1">
        <f t="shared" si="117"/>
        <v>380</v>
      </c>
      <c r="D537" s="7">
        <f>IF(N537&gt;0, RANK(N537,(N537:P537,Q537:AE537)),0)</f>
        <v>1</v>
      </c>
      <c r="E537" s="7">
        <f>IF(O537&gt;0,RANK(O537,(N537:P537,Q537:AE537)),0)</f>
        <v>2</v>
      </c>
      <c r="F537" s="7">
        <f t="shared" si="118"/>
        <v>0</v>
      </c>
      <c r="G537" s="1">
        <f t="shared" si="124"/>
        <v>30</v>
      </c>
      <c r="H537" s="2">
        <f t="shared" si="125"/>
        <v>7.8947368421052627E-2</v>
      </c>
      <c r="I537" s="8"/>
      <c r="J537" s="2">
        <f t="shared" si="119"/>
        <v>0.52105263157894732</v>
      </c>
      <c r="K537" s="2">
        <f t="shared" si="120"/>
        <v>0.44210526315789472</v>
      </c>
      <c r="L537" s="2">
        <f t="shared" si="121"/>
        <v>0</v>
      </c>
      <c r="M537" s="2">
        <f t="shared" si="122"/>
        <v>3.6842105263157954E-2</v>
      </c>
      <c r="N537" s="126">
        <v>198</v>
      </c>
      <c r="O537" s="126">
        <v>168</v>
      </c>
      <c r="P537" s="126"/>
      <c r="Q537" s="89"/>
      <c r="R537" s="126"/>
      <c r="S537" s="126"/>
      <c r="T537" s="89"/>
      <c r="U537" s="126"/>
      <c r="V537" s="126"/>
      <c r="W537" s="126"/>
      <c r="X537" s="126"/>
      <c r="Y537" s="89">
        <v>0</v>
      </c>
      <c r="Z537" s="126"/>
      <c r="AA537" s="126">
        <v>10</v>
      </c>
      <c r="AB537" s="89">
        <v>4</v>
      </c>
      <c r="AC537" s="89"/>
      <c r="AG537" t="str">
        <f t="shared" si="116"/>
        <v>Middletown Springs</v>
      </c>
      <c r="AH537" t="s">
        <v>1384</v>
      </c>
      <c r="AI537">
        <v>1</v>
      </c>
      <c r="AK537" s="97">
        <v>50</v>
      </c>
      <c r="AL537" s="99">
        <v>21</v>
      </c>
      <c r="AM537" s="99">
        <v>55</v>
      </c>
      <c r="AN537" s="103">
        <v>44800</v>
      </c>
      <c r="AO537" s="103">
        <f t="shared" si="126"/>
        <v>50021</v>
      </c>
      <c r="AP537" s="9" t="s">
        <v>202</v>
      </c>
      <c r="AQ537">
        <f t="shared" si="123"/>
        <v>5044800</v>
      </c>
      <c r="AU537">
        <v>22.85</v>
      </c>
      <c r="AV537">
        <v>0</v>
      </c>
      <c r="AW537">
        <v>22.84</v>
      </c>
    </row>
    <row r="538" spans="1:49" ht="13" hidden="1" customHeight="1" outlineLevel="1">
      <c r="A538" t="s">
        <v>2355</v>
      </c>
      <c r="B538" s="9" t="s">
        <v>357</v>
      </c>
      <c r="C538" s="1">
        <f t="shared" si="117"/>
        <v>3723</v>
      </c>
      <c r="D538" s="7">
        <f>IF(N538&gt;0, RANK(N538,(N538:P538,Q538:AE538)),0)</f>
        <v>1</v>
      </c>
      <c r="E538" s="7">
        <f>IF(O538&gt;0,RANK(O538,(N538:P538,Q538:AE538)),0)</f>
        <v>2</v>
      </c>
      <c r="F538" s="7">
        <f t="shared" si="118"/>
        <v>0</v>
      </c>
      <c r="G538" s="1">
        <f t="shared" si="124"/>
        <v>101</v>
      </c>
      <c r="H538" s="2">
        <f t="shared" si="125"/>
        <v>2.7128659683051302E-2</v>
      </c>
      <c r="I538" s="8"/>
      <c r="J538" s="2">
        <f t="shared" si="119"/>
        <v>0.50389470856835883</v>
      </c>
      <c r="K538" s="2">
        <f t="shared" si="120"/>
        <v>0.47676604888530755</v>
      </c>
      <c r="L538" s="2">
        <f t="shared" si="121"/>
        <v>0</v>
      </c>
      <c r="M538" s="2">
        <f t="shared" si="122"/>
        <v>1.9339242546333624E-2</v>
      </c>
      <c r="N538" s="126">
        <v>1876</v>
      </c>
      <c r="O538" s="126">
        <v>1775</v>
      </c>
      <c r="P538" s="126"/>
      <c r="Q538" s="89"/>
      <c r="R538" s="126"/>
      <c r="S538" s="126"/>
      <c r="T538" s="89"/>
      <c r="U538" s="126"/>
      <c r="V538" s="126"/>
      <c r="W538" s="126"/>
      <c r="X538" s="126"/>
      <c r="Y538" s="89">
        <v>4</v>
      </c>
      <c r="Z538" s="126"/>
      <c r="AA538" s="126">
        <v>53</v>
      </c>
      <c r="AB538" s="89">
        <v>15</v>
      </c>
      <c r="AC538" s="89"/>
      <c r="AG538" t="str">
        <f t="shared" si="116"/>
        <v>Milton</v>
      </c>
      <c r="AH538" t="s">
        <v>641</v>
      </c>
      <c r="AI538">
        <v>1</v>
      </c>
      <c r="AK538" s="97">
        <v>50</v>
      </c>
      <c r="AL538" s="99">
        <v>7</v>
      </c>
      <c r="AM538" s="99">
        <v>50</v>
      </c>
      <c r="AN538" s="103">
        <v>45250</v>
      </c>
      <c r="AO538" s="103">
        <f t="shared" si="126"/>
        <v>50007</v>
      </c>
      <c r="AP538" s="9" t="s">
        <v>202</v>
      </c>
      <c r="AQ538">
        <f t="shared" si="123"/>
        <v>5045250</v>
      </c>
      <c r="AU538">
        <v>60.89</v>
      </c>
      <c r="AV538">
        <v>9.43</v>
      </c>
      <c r="AW538">
        <v>51.46</v>
      </c>
    </row>
    <row r="539" spans="1:49" ht="13" hidden="1" customHeight="1" outlineLevel="1">
      <c r="A539" t="s">
        <v>730</v>
      </c>
      <c r="B539" s="9" t="s">
        <v>357</v>
      </c>
      <c r="C539" s="1">
        <f t="shared" si="117"/>
        <v>809</v>
      </c>
      <c r="D539" s="7">
        <f>IF(N539&gt;0, RANK(N539,(N539:P539,Q539:AE539)),0)</f>
        <v>1</v>
      </c>
      <c r="E539" s="7">
        <f>IF(O539&gt;0,RANK(O539,(N539:P539,Q539:AE539)),0)</f>
        <v>2</v>
      </c>
      <c r="F539" s="7">
        <f t="shared" si="118"/>
        <v>0</v>
      </c>
      <c r="G539" s="1">
        <f t="shared" si="124"/>
        <v>116</v>
      </c>
      <c r="H539" s="2">
        <f t="shared" si="125"/>
        <v>0.14338689740420271</v>
      </c>
      <c r="I539" s="8"/>
      <c r="J539" s="2">
        <f t="shared" si="119"/>
        <v>0.53028430160692208</v>
      </c>
      <c r="K539" s="2">
        <f t="shared" si="120"/>
        <v>0.3868974042027194</v>
      </c>
      <c r="L539" s="2">
        <f t="shared" si="121"/>
        <v>0</v>
      </c>
      <c r="M539" s="2">
        <f t="shared" si="122"/>
        <v>8.2818294190358521E-2</v>
      </c>
      <c r="N539" s="126">
        <v>429</v>
      </c>
      <c r="O539" s="126">
        <v>313</v>
      </c>
      <c r="P539" s="126"/>
      <c r="Q539" s="89"/>
      <c r="R539" s="126"/>
      <c r="S539" s="126"/>
      <c r="T539" s="89"/>
      <c r="U539" s="126"/>
      <c r="V539" s="126"/>
      <c r="W539" s="126"/>
      <c r="X539" s="126"/>
      <c r="Y539" s="89">
        <v>1</v>
      </c>
      <c r="Z539" s="126"/>
      <c r="AA539" s="126">
        <v>66</v>
      </c>
      <c r="AB539" s="89">
        <v>0</v>
      </c>
      <c r="AC539" s="89"/>
      <c r="AG539" t="str">
        <f t="shared" si="116"/>
        <v>Monkton</v>
      </c>
      <c r="AH539" t="s">
        <v>1623</v>
      </c>
      <c r="AI539">
        <v>1</v>
      </c>
      <c r="AK539" s="97">
        <v>50</v>
      </c>
      <c r="AL539" s="99">
        <v>1</v>
      </c>
      <c r="AM539" s="99">
        <v>60</v>
      </c>
      <c r="AN539" s="103">
        <v>45550</v>
      </c>
      <c r="AO539" s="103">
        <f t="shared" si="126"/>
        <v>50001</v>
      </c>
      <c r="AP539" s="9" t="s">
        <v>202</v>
      </c>
      <c r="AQ539">
        <f t="shared" si="123"/>
        <v>5045550</v>
      </c>
      <c r="AU539">
        <v>36.229999999999997</v>
      </c>
      <c r="AV539">
        <v>0.21</v>
      </c>
      <c r="AW539">
        <v>36.020000000000003</v>
      </c>
    </row>
    <row r="540" spans="1:49" ht="13" hidden="1" customHeight="1" outlineLevel="1">
      <c r="A540" t="s">
        <v>1340</v>
      </c>
      <c r="B540" s="9" t="s">
        <v>357</v>
      </c>
      <c r="C540" s="1">
        <f t="shared" si="117"/>
        <v>457</v>
      </c>
      <c r="D540" s="7">
        <f>IF(N540&gt;0, RANK(N540,(N540:P540,Q540:AE540)),0)</f>
        <v>1</v>
      </c>
      <c r="E540" s="7">
        <f>IF(O540&gt;0,RANK(O540,(N540:P540,Q540:AE540)),0)</f>
        <v>2</v>
      </c>
      <c r="F540" s="7">
        <f t="shared" si="118"/>
        <v>0</v>
      </c>
      <c r="G540" s="1">
        <f t="shared" si="124"/>
        <v>108</v>
      </c>
      <c r="H540" s="2">
        <f t="shared" si="125"/>
        <v>0.23632385120350111</v>
      </c>
      <c r="I540" s="8"/>
      <c r="J540" s="2">
        <f t="shared" si="119"/>
        <v>0.60393873085339167</v>
      </c>
      <c r="K540" s="2">
        <f t="shared" si="120"/>
        <v>0.36761487964989059</v>
      </c>
      <c r="L540" s="2">
        <f t="shared" si="121"/>
        <v>0</v>
      </c>
      <c r="M540" s="2">
        <f t="shared" si="122"/>
        <v>2.8446389496717739E-2</v>
      </c>
      <c r="N540" s="126">
        <v>276</v>
      </c>
      <c r="O540" s="126">
        <v>168</v>
      </c>
      <c r="P540" s="126"/>
      <c r="Q540" s="89"/>
      <c r="R540" s="126"/>
      <c r="S540" s="126"/>
      <c r="T540" s="89"/>
      <c r="U540" s="126"/>
      <c r="V540" s="126"/>
      <c r="W540" s="126"/>
      <c r="X540" s="126"/>
      <c r="Y540" s="89">
        <v>0</v>
      </c>
      <c r="Z540" s="126"/>
      <c r="AA540" s="126">
        <v>12</v>
      </c>
      <c r="AB540" s="89">
        <v>1</v>
      </c>
      <c r="AC540" s="89"/>
      <c r="AG540" t="str">
        <f t="shared" si="116"/>
        <v>Montgomery</v>
      </c>
      <c r="AH540" t="s">
        <v>1785</v>
      </c>
      <c r="AI540">
        <v>1</v>
      </c>
      <c r="AK540" s="97">
        <v>50</v>
      </c>
      <c r="AL540" s="99">
        <v>11</v>
      </c>
      <c r="AM540" s="99">
        <v>55</v>
      </c>
      <c r="AN540" s="103">
        <v>45850</v>
      </c>
      <c r="AO540" s="103">
        <f t="shared" si="126"/>
        <v>50011</v>
      </c>
      <c r="AP540" s="9" t="s">
        <v>202</v>
      </c>
      <c r="AQ540">
        <f t="shared" si="123"/>
        <v>5045850</v>
      </c>
      <c r="AU540">
        <v>56.75</v>
      </c>
      <c r="AV540">
        <v>0</v>
      </c>
      <c r="AW540">
        <v>56.75</v>
      </c>
    </row>
    <row r="541" spans="1:49" ht="13" hidden="1" customHeight="1" outlineLevel="1">
      <c r="A541" t="s">
        <v>981</v>
      </c>
      <c r="B541" s="9" t="s">
        <v>357</v>
      </c>
      <c r="C541" s="1">
        <f t="shared" si="117"/>
        <v>4486</v>
      </c>
      <c r="D541" s="7">
        <f>IF(N541&gt;0, RANK(N541,(N541:P541,Q541:AE541)),0)</f>
        <v>1</v>
      </c>
      <c r="E541" s="7">
        <f>IF(O541&gt;0,RANK(O541,(N541:P541,Q541:AE541)),0)</f>
        <v>2</v>
      </c>
      <c r="F541" s="7">
        <f t="shared" si="118"/>
        <v>0</v>
      </c>
      <c r="G541" s="1">
        <f t="shared" si="124"/>
        <v>790</v>
      </c>
      <c r="H541" s="2">
        <f t="shared" si="125"/>
        <v>0.17610343290236291</v>
      </c>
      <c r="I541" s="8"/>
      <c r="J541" s="2">
        <f t="shared" si="119"/>
        <v>0.57779759251003115</v>
      </c>
      <c r="K541" s="2">
        <f t="shared" si="120"/>
        <v>0.4016941596076683</v>
      </c>
      <c r="L541" s="2">
        <f t="shared" si="121"/>
        <v>0</v>
      </c>
      <c r="M541" s="2">
        <f t="shared" si="122"/>
        <v>2.0508247882300545E-2</v>
      </c>
      <c r="N541" s="126">
        <v>2592</v>
      </c>
      <c r="O541" s="126">
        <v>1802</v>
      </c>
      <c r="P541" s="126"/>
      <c r="Q541" s="89"/>
      <c r="R541" s="126"/>
      <c r="S541" s="126"/>
      <c r="T541" s="89"/>
      <c r="U541" s="126"/>
      <c r="V541" s="126"/>
      <c r="W541" s="126"/>
      <c r="X541" s="126"/>
      <c r="Y541" s="89">
        <v>2</v>
      </c>
      <c r="Z541" s="126"/>
      <c r="AA541" s="126">
        <v>63</v>
      </c>
      <c r="AB541" s="89">
        <v>27</v>
      </c>
      <c r="AC541" s="89"/>
      <c r="AG541" t="str">
        <f t="shared" ref="AG541:AG605" si="127">A541</f>
        <v>Montpelier</v>
      </c>
      <c r="AH541" t="s">
        <v>2040</v>
      </c>
      <c r="AI541">
        <v>1</v>
      </c>
      <c r="AK541" s="97">
        <v>50</v>
      </c>
      <c r="AL541" s="99">
        <v>23</v>
      </c>
      <c r="AM541" s="99">
        <v>55</v>
      </c>
      <c r="AN541" s="103">
        <v>46000</v>
      </c>
      <c r="AO541" s="103">
        <f t="shared" si="126"/>
        <v>50023</v>
      </c>
      <c r="AP541" s="9" t="s">
        <v>1721</v>
      </c>
      <c r="AQ541">
        <f t="shared" si="123"/>
        <v>5046000</v>
      </c>
      <c r="AU541">
        <v>10.26</v>
      </c>
      <c r="AV541">
        <v>0.01</v>
      </c>
      <c r="AW541">
        <v>10.25</v>
      </c>
    </row>
    <row r="542" spans="1:49" ht="13" hidden="1" customHeight="1" outlineLevel="1">
      <c r="A542" t="s">
        <v>1357</v>
      </c>
      <c r="B542" s="9" t="s">
        <v>357</v>
      </c>
      <c r="C542" s="1">
        <f t="shared" si="117"/>
        <v>755</v>
      </c>
      <c r="D542" s="7">
        <f>IF(N542&gt;0, RANK(N542,(N542:P542,Q542:AE542)),0)</f>
        <v>1</v>
      </c>
      <c r="E542" s="7">
        <f>IF(O542&gt;0,RANK(O542,(N542:P542,Q542:AE542)),0)</f>
        <v>2</v>
      </c>
      <c r="F542" s="7">
        <f t="shared" si="118"/>
        <v>0</v>
      </c>
      <c r="G542" s="1">
        <f t="shared" si="124"/>
        <v>76</v>
      </c>
      <c r="H542" s="2">
        <f t="shared" si="125"/>
        <v>0.10066225165562914</v>
      </c>
      <c r="I542" s="8"/>
      <c r="J542" s="2">
        <f t="shared" si="119"/>
        <v>0.54304635761589404</v>
      </c>
      <c r="K542" s="2">
        <f t="shared" si="120"/>
        <v>0.4423841059602649</v>
      </c>
      <c r="L542" s="2">
        <f t="shared" si="121"/>
        <v>0</v>
      </c>
      <c r="M542" s="2">
        <f t="shared" si="122"/>
        <v>1.4569536423841067E-2</v>
      </c>
      <c r="N542" s="126">
        <v>410</v>
      </c>
      <c r="O542" s="126">
        <v>334</v>
      </c>
      <c r="P542" s="126"/>
      <c r="Q542" s="89"/>
      <c r="R542" s="126"/>
      <c r="S542" s="126"/>
      <c r="T542" s="89"/>
      <c r="U542" s="126"/>
      <c r="V542" s="126"/>
      <c r="W542" s="126"/>
      <c r="X542" s="126"/>
      <c r="Y542" s="89">
        <v>0</v>
      </c>
      <c r="Z542" s="126"/>
      <c r="AA542" s="126">
        <v>8</v>
      </c>
      <c r="AB542" s="89">
        <v>3</v>
      </c>
      <c r="AC542" s="89"/>
      <c r="AG542" t="str">
        <f t="shared" si="127"/>
        <v>Moretown</v>
      </c>
      <c r="AH542" t="s">
        <v>2040</v>
      </c>
      <c r="AI542">
        <v>1</v>
      </c>
      <c r="AK542" s="97">
        <v>50</v>
      </c>
      <c r="AL542" s="99">
        <v>23</v>
      </c>
      <c r="AM542" s="99">
        <v>60</v>
      </c>
      <c r="AN542" s="103">
        <v>46225</v>
      </c>
      <c r="AO542" s="103">
        <f t="shared" si="126"/>
        <v>50023</v>
      </c>
      <c r="AP542" s="9" t="s">
        <v>202</v>
      </c>
      <c r="AQ542">
        <f t="shared" si="123"/>
        <v>5046225</v>
      </c>
      <c r="AU542">
        <v>40.21</v>
      </c>
      <c r="AV542">
        <v>0.13</v>
      </c>
      <c r="AW542">
        <v>40.08</v>
      </c>
    </row>
    <row r="543" spans="1:49" ht="13" hidden="1" customHeight="1" outlineLevel="1">
      <c r="A543" t="s">
        <v>1318</v>
      </c>
      <c r="B543" s="9" t="s">
        <v>357</v>
      </c>
      <c r="C543" s="1">
        <f t="shared" si="117"/>
        <v>328</v>
      </c>
      <c r="D543" s="7">
        <f>IF(N543&gt;0, RANK(N543,(N543:P543,Q543:AE543)),0)</f>
        <v>1</v>
      </c>
      <c r="E543" s="7">
        <f>IF(O543&gt;0,RANK(O543,(N543:P543,Q543:AE543)),0)</f>
        <v>2</v>
      </c>
      <c r="F543" s="7">
        <f t="shared" si="118"/>
        <v>0</v>
      </c>
      <c r="G543" s="1">
        <f t="shared" si="124"/>
        <v>1</v>
      </c>
      <c r="H543" s="2">
        <f t="shared" si="125"/>
        <v>3.0487804878048782E-3</v>
      </c>
      <c r="I543" s="8"/>
      <c r="J543" s="2">
        <f t="shared" si="119"/>
        <v>0.49390243902439024</v>
      </c>
      <c r="K543" s="2">
        <f t="shared" si="120"/>
        <v>0.49085365853658536</v>
      </c>
      <c r="L543" s="2">
        <f t="shared" si="121"/>
        <v>0</v>
      </c>
      <c r="M543" s="2">
        <f t="shared" si="122"/>
        <v>1.5243902439024404E-2</v>
      </c>
      <c r="N543" s="126">
        <v>162</v>
      </c>
      <c r="O543" s="126">
        <v>161</v>
      </c>
      <c r="P543" s="126"/>
      <c r="Q543" s="89"/>
      <c r="R543" s="126"/>
      <c r="S543" s="126"/>
      <c r="T543" s="89"/>
      <c r="U543" s="126"/>
      <c r="V543" s="126"/>
      <c r="W543" s="126"/>
      <c r="X543" s="126"/>
      <c r="Y543" s="89">
        <v>0</v>
      </c>
      <c r="Z543" s="126"/>
      <c r="AA543" s="126">
        <v>4</v>
      </c>
      <c r="AB543" s="89">
        <v>1</v>
      </c>
      <c r="AC543" s="89"/>
      <c r="AG543" t="str">
        <f t="shared" si="127"/>
        <v>Morgan</v>
      </c>
      <c r="AH543" t="s">
        <v>1707</v>
      </c>
      <c r="AI543">
        <v>1</v>
      </c>
      <c r="AK543" s="97">
        <v>50</v>
      </c>
      <c r="AL543" s="99">
        <v>19</v>
      </c>
      <c r="AM543" s="99">
        <v>70</v>
      </c>
      <c r="AN543" s="103">
        <v>46450</v>
      </c>
      <c r="AO543" s="103">
        <f t="shared" si="126"/>
        <v>50019</v>
      </c>
      <c r="AP543" s="9" t="s">
        <v>202</v>
      </c>
      <c r="AQ543">
        <f t="shared" si="123"/>
        <v>5046450</v>
      </c>
      <c r="AU543">
        <v>33.869999999999997</v>
      </c>
      <c r="AV543">
        <v>2.61</v>
      </c>
      <c r="AW543">
        <v>31.26</v>
      </c>
    </row>
    <row r="544" spans="1:49" ht="13" hidden="1" customHeight="1" outlineLevel="1">
      <c r="A544" t="s">
        <v>1154</v>
      </c>
      <c r="B544" s="9" t="s">
        <v>357</v>
      </c>
      <c r="C544" s="1">
        <f t="shared" ref="C544:C608" si="128">SUM(N544:AE544)</f>
        <v>2134</v>
      </c>
      <c r="D544" s="7">
        <f>IF(N544&gt;0, RANK(N544,(N544:P544,Q544:AE544)),0)</f>
        <v>1</v>
      </c>
      <c r="E544" s="7">
        <f>IF(O544&gt;0,RANK(O544,(N544:P544,Q544:AE544)),0)</f>
        <v>2</v>
      </c>
      <c r="F544" s="7">
        <f t="shared" ref="F544:F608" si="129">IF(P544&gt;0,RANK(P544,(N544:AE544)),0)</f>
        <v>0</v>
      </c>
      <c r="G544" s="1">
        <f t="shared" si="124"/>
        <v>143</v>
      </c>
      <c r="H544" s="2">
        <f t="shared" si="125"/>
        <v>6.7010309278350513E-2</v>
      </c>
      <c r="I544" s="8"/>
      <c r="J544" s="2">
        <f t="shared" ref="J544:J608" si="130">IF(C544=0,"-",N544/C544)</f>
        <v>0.52061855670103097</v>
      </c>
      <c r="K544" s="2">
        <f t="shared" ref="K544:K608" si="131">IF(C544=0,"-",O544/C544)</f>
        <v>0.45360824742268041</v>
      </c>
      <c r="L544" s="2">
        <f t="shared" ref="L544:L608" si="132">IF(C544=0,"-",P544/C544)</f>
        <v>0</v>
      </c>
      <c r="M544" s="2">
        <f t="shared" ref="M544:M608" si="133">IF(C544=0,"-",(1-J544-K544-L544))</f>
        <v>2.5773195876288624E-2</v>
      </c>
      <c r="N544" s="126">
        <v>1111</v>
      </c>
      <c r="O544" s="126">
        <v>968</v>
      </c>
      <c r="P544" s="126"/>
      <c r="Q544" s="89"/>
      <c r="R544" s="126"/>
      <c r="S544" s="126"/>
      <c r="T544" s="89"/>
      <c r="U544" s="126"/>
      <c r="V544" s="126"/>
      <c r="W544" s="126"/>
      <c r="X544" s="126"/>
      <c r="Y544" s="89">
        <v>2</v>
      </c>
      <c r="Z544" s="126"/>
      <c r="AA544" s="126">
        <v>41</v>
      </c>
      <c r="AB544" s="89">
        <v>12</v>
      </c>
      <c r="AC544" s="89"/>
      <c r="AG544" t="str">
        <f t="shared" si="127"/>
        <v>Morristown</v>
      </c>
      <c r="AH544" t="s">
        <v>1201</v>
      </c>
      <c r="AI544">
        <v>1</v>
      </c>
      <c r="AK544" s="97">
        <v>50</v>
      </c>
      <c r="AL544" s="99">
        <v>15</v>
      </c>
      <c r="AM544" s="99">
        <v>35</v>
      </c>
      <c r="AN544" s="103">
        <v>46675</v>
      </c>
      <c r="AO544" s="103">
        <f t="shared" si="126"/>
        <v>50015</v>
      </c>
      <c r="AP544" s="9" t="s">
        <v>202</v>
      </c>
      <c r="AQ544">
        <f t="shared" ref="AQ544:AQ608" si="134">AK544*100000+AN544</f>
        <v>5046675</v>
      </c>
      <c r="AU544">
        <v>51.61</v>
      </c>
      <c r="AV544">
        <v>0.26</v>
      </c>
      <c r="AW544">
        <v>51.35</v>
      </c>
    </row>
    <row r="545" spans="1:49" ht="13" hidden="1" customHeight="1" outlineLevel="1">
      <c r="A545" t="s">
        <v>63</v>
      </c>
      <c r="B545" s="9" t="s">
        <v>357</v>
      </c>
      <c r="C545" s="1">
        <f t="shared" si="128"/>
        <v>641</v>
      </c>
      <c r="D545" s="7">
        <f>IF(N545&gt;0, RANK(N545,(N545:P545,Q545:AE545)),0)</f>
        <v>1</v>
      </c>
      <c r="E545" s="7">
        <f>IF(O545&gt;0,RANK(O545,(N545:P545,Q545:AE545)),0)</f>
        <v>2</v>
      </c>
      <c r="F545" s="7">
        <f t="shared" si="129"/>
        <v>0</v>
      </c>
      <c r="G545" s="1">
        <f t="shared" si="124"/>
        <v>25</v>
      </c>
      <c r="H545" s="2">
        <f t="shared" si="125"/>
        <v>3.9001560062402497E-2</v>
      </c>
      <c r="I545" s="8"/>
      <c r="J545" s="2">
        <f t="shared" si="130"/>
        <v>0.50546021840873634</v>
      </c>
      <c r="K545" s="2">
        <f t="shared" si="131"/>
        <v>0.46645865834633388</v>
      </c>
      <c r="L545" s="2">
        <f t="shared" si="132"/>
        <v>0</v>
      </c>
      <c r="M545" s="2">
        <f t="shared" si="133"/>
        <v>2.8081123244929784E-2</v>
      </c>
      <c r="N545" s="126">
        <v>324</v>
      </c>
      <c r="O545" s="126">
        <v>299</v>
      </c>
      <c r="P545" s="126"/>
      <c r="Q545" s="89"/>
      <c r="R545" s="126"/>
      <c r="S545" s="126"/>
      <c r="T545" s="89"/>
      <c r="U545" s="126"/>
      <c r="V545" s="126"/>
      <c r="W545" s="126"/>
      <c r="X545" s="126"/>
      <c r="Y545" s="89">
        <v>0</v>
      </c>
      <c r="Z545" s="126"/>
      <c r="AA545" s="126">
        <v>12</v>
      </c>
      <c r="AB545" s="89">
        <v>6</v>
      </c>
      <c r="AC545" s="89"/>
      <c r="AG545" t="str">
        <f t="shared" si="127"/>
        <v>Mount Holly</v>
      </c>
      <c r="AH545" t="s">
        <v>1384</v>
      </c>
      <c r="AI545">
        <v>1</v>
      </c>
      <c r="AK545" s="97">
        <v>50</v>
      </c>
      <c r="AL545" s="99">
        <v>21</v>
      </c>
      <c r="AM545" s="99">
        <v>60</v>
      </c>
      <c r="AN545" s="103">
        <v>47200</v>
      </c>
      <c r="AO545" s="103">
        <f t="shared" si="126"/>
        <v>50021</v>
      </c>
      <c r="AP545" s="9" t="s">
        <v>202</v>
      </c>
      <c r="AQ545">
        <f t="shared" si="134"/>
        <v>5047200</v>
      </c>
      <c r="AU545">
        <v>49.57</v>
      </c>
      <c r="AV545">
        <v>0.38</v>
      </c>
      <c r="AW545">
        <v>49.19</v>
      </c>
    </row>
    <row r="546" spans="1:49" ht="13" hidden="1" customHeight="1" outlineLevel="1">
      <c r="A546" t="s">
        <v>720</v>
      </c>
      <c r="B546" s="9" t="s">
        <v>357</v>
      </c>
      <c r="C546" s="1">
        <f t="shared" si="128"/>
        <v>111</v>
      </c>
      <c r="D546" s="7">
        <f>IF(N546&gt;0, RANK(N546,(N546:P546,Q546:AE546)),0)</f>
        <v>2</v>
      </c>
      <c r="E546" s="7">
        <f>IF(O546&gt;0,RANK(O546,(N546:P546,Q546:AE546)),0)</f>
        <v>1</v>
      </c>
      <c r="F546" s="7">
        <f t="shared" si="129"/>
        <v>0</v>
      </c>
      <c r="G546" s="1">
        <f t="shared" si="124"/>
        <v>14</v>
      </c>
      <c r="H546" s="2">
        <f t="shared" si="125"/>
        <v>0.12612612612612611</v>
      </c>
      <c r="I546" s="8"/>
      <c r="J546" s="2">
        <f t="shared" si="130"/>
        <v>0.42342342342342343</v>
      </c>
      <c r="K546" s="2">
        <f t="shared" si="131"/>
        <v>0.5495495495495496</v>
      </c>
      <c r="L546" s="2">
        <f t="shared" si="132"/>
        <v>0</v>
      </c>
      <c r="M546" s="2">
        <f t="shared" si="133"/>
        <v>2.7027027027026973E-2</v>
      </c>
      <c r="N546" s="126">
        <v>47</v>
      </c>
      <c r="O546" s="126">
        <v>61</v>
      </c>
      <c r="P546" s="126"/>
      <c r="Q546" s="89"/>
      <c r="R546" s="126"/>
      <c r="S546" s="126"/>
      <c r="T546" s="89"/>
      <c r="U546" s="126"/>
      <c r="V546" s="126"/>
      <c r="W546" s="126"/>
      <c r="X546" s="126"/>
      <c r="Y546" s="89">
        <v>0</v>
      </c>
      <c r="Z546" s="126"/>
      <c r="AA546" s="126">
        <v>1</v>
      </c>
      <c r="AB546" s="89">
        <v>2</v>
      </c>
      <c r="AC546" s="89"/>
      <c r="AG546" t="str">
        <f t="shared" si="127"/>
        <v>Mount Tabor</v>
      </c>
      <c r="AH546" t="s">
        <v>1384</v>
      </c>
      <c r="AI546">
        <v>1</v>
      </c>
      <c r="AK546" s="97">
        <v>50</v>
      </c>
      <c r="AL546" s="99">
        <v>21</v>
      </c>
      <c r="AM546" s="99">
        <v>65</v>
      </c>
      <c r="AN546" s="103">
        <v>47425</v>
      </c>
      <c r="AO546" s="103">
        <f t="shared" si="126"/>
        <v>50021</v>
      </c>
      <c r="AP546" s="9" t="s">
        <v>202</v>
      </c>
      <c r="AQ546">
        <f t="shared" si="134"/>
        <v>5047425</v>
      </c>
      <c r="AU546">
        <v>43.78</v>
      </c>
      <c r="AV546">
        <v>0.05</v>
      </c>
      <c r="AW546">
        <v>43.73</v>
      </c>
    </row>
    <row r="547" spans="1:49" ht="13" hidden="1" customHeight="1" outlineLevel="1">
      <c r="A547" t="s">
        <v>726</v>
      </c>
      <c r="B547" s="9" t="s">
        <v>357</v>
      </c>
      <c r="C547" s="1">
        <f t="shared" si="128"/>
        <v>842</v>
      </c>
      <c r="D547" s="7">
        <f>IF(N547&gt;0, RANK(N547,(N547:P547,Q547:AE547)),0)</f>
        <v>2</v>
      </c>
      <c r="E547" s="7">
        <f>IF(O547&gt;0,RANK(O547,(N547:P547,Q547:AE547)),0)</f>
        <v>1</v>
      </c>
      <c r="F547" s="7">
        <f t="shared" si="129"/>
        <v>0</v>
      </c>
      <c r="G547" s="1">
        <f t="shared" si="124"/>
        <v>13</v>
      </c>
      <c r="H547" s="2">
        <f t="shared" si="125"/>
        <v>1.5439429928741092E-2</v>
      </c>
      <c r="I547" s="8"/>
      <c r="J547" s="2">
        <f t="shared" si="130"/>
        <v>0.48218527315914489</v>
      </c>
      <c r="K547" s="2">
        <f t="shared" si="131"/>
        <v>0.49762470308788598</v>
      </c>
      <c r="L547" s="2">
        <f t="shared" si="132"/>
        <v>0</v>
      </c>
      <c r="M547" s="2">
        <f t="shared" si="133"/>
        <v>2.0190023752969077E-2</v>
      </c>
      <c r="N547" s="126">
        <v>406</v>
      </c>
      <c r="O547" s="126">
        <v>419</v>
      </c>
      <c r="P547" s="126"/>
      <c r="Q547" s="89"/>
      <c r="R547" s="126"/>
      <c r="S547" s="126"/>
      <c r="T547" s="89"/>
      <c r="U547" s="126"/>
      <c r="V547" s="126"/>
      <c r="W547" s="126"/>
      <c r="X547" s="126"/>
      <c r="Y547" s="89">
        <v>0</v>
      </c>
      <c r="Z547" s="126"/>
      <c r="AA547" s="126">
        <v>15</v>
      </c>
      <c r="AB547" s="89">
        <v>2</v>
      </c>
      <c r="AC547" s="89"/>
      <c r="AG547" t="str">
        <f t="shared" si="127"/>
        <v>New Haven</v>
      </c>
      <c r="AH547" t="s">
        <v>1623</v>
      </c>
      <c r="AI547">
        <v>1</v>
      </c>
      <c r="AK547" s="97">
        <v>50</v>
      </c>
      <c r="AL547" s="99">
        <v>1</v>
      </c>
      <c r="AM547" s="99">
        <v>65</v>
      </c>
      <c r="AN547" s="103">
        <v>48700</v>
      </c>
      <c r="AO547" s="103">
        <f t="shared" si="126"/>
        <v>50001</v>
      </c>
      <c r="AP547" s="9" t="s">
        <v>202</v>
      </c>
      <c r="AQ547">
        <f t="shared" si="134"/>
        <v>5048700</v>
      </c>
      <c r="AU547">
        <v>41.79</v>
      </c>
      <c r="AV547">
        <v>0.14000000000000001</v>
      </c>
      <c r="AW547">
        <v>41.65</v>
      </c>
    </row>
    <row r="548" spans="1:49" ht="13" hidden="1" customHeight="1" outlineLevel="1">
      <c r="A548" t="s">
        <v>1861</v>
      </c>
      <c r="B548" s="9" t="s">
        <v>357</v>
      </c>
      <c r="C548" s="1">
        <f t="shared" si="128"/>
        <v>194</v>
      </c>
      <c r="D548" s="7">
        <f>IF(N548&gt;0, RANK(N548,(N548:P548,Q548:AE548)),0)</f>
        <v>1</v>
      </c>
      <c r="E548" s="7">
        <f>IF(O548&gt;0,RANK(O548,(N548:P548,Q548:AE548)),0)</f>
        <v>2</v>
      </c>
      <c r="F548" s="7">
        <f t="shared" si="129"/>
        <v>0</v>
      </c>
      <c r="G548" s="1">
        <f t="shared" si="124"/>
        <v>13</v>
      </c>
      <c r="H548" s="2">
        <f t="shared" si="125"/>
        <v>6.7010309278350513E-2</v>
      </c>
      <c r="I548" s="8"/>
      <c r="J548" s="2">
        <f t="shared" si="130"/>
        <v>0.51030927835051543</v>
      </c>
      <c r="K548" s="2">
        <f t="shared" si="131"/>
        <v>0.44329896907216493</v>
      </c>
      <c r="L548" s="2">
        <f t="shared" si="132"/>
        <v>0</v>
      </c>
      <c r="M548" s="2">
        <f t="shared" si="133"/>
        <v>4.6391752577319645E-2</v>
      </c>
      <c r="N548" s="126">
        <v>99</v>
      </c>
      <c r="O548" s="126">
        <v>86</v>
      </c>
      <c r="P548" s="126"/>
      <c r="Q548" s="89"/>
      <c r="R548" s="126"/>
      <c r="S548" s="126"/>
      <c r="T548" s="89"/>
      <c r="U548" s="126"/>
      <c r="V548" s="126"/>
      <c r="W548" s="126"/>
      <c r="X548" s="126"/>
      <c r="Y548" s="89">
        <v>0</v>
      </c>
      <c r="Z548" s="126"/>
      <c r="AA548" s="126">
        <v>6</v>
      </c>
      <c r="AB548" s="89">
        <v>3</v>
      </c>
      <c r="AC548" s="89"/>
      <c r="AG548" t="str">
        <f t="shared" si="127"/>
        <v>Newark</v>
      </c>
      <c r="AH548" t="s">
        <v>1855</v>
      </c>
      <c r="AI548">
        <v>1</v>
      </c>
      <c r="AK548" s="97">
        <v>50</v>
      </c>
      <c r="AL548" s="99">
        <v>5</v>
      </c>
      <c r="AM548" s="99">
        <v>40</v>
      </c>
      <c r="AN548" s="103">
        <v>47725</v>
      </c>
      <c r="AO548" s="103">
        <f t="shared" si="126"/>
        <v>50005</v>
      </c>
      <c r="AP548" s="9" t="s">
        <v>202</v>
      </c>
      <c r="AQ548">
        <f t="shared" si="134"/>
        <v>5047725</v>
      </c>
      <c r="AU548">
        <v>37.17</v>
      </c>
      <c r="AV548">
        <v>0.38</v>
      </c>
      <c r="AW548">
        <v>36.78</v>
      </c>
    </row>
    <row r="549" spans="1:49" ht="13" hidden="1" customHeight="1" outlineLevel="1">
      <c r="A549" t="s">
        <v>618</v>
      </c>
      <c r="B549" s="9" t="s">
        <v>357</v>
      </c>
      <c r="C549" s="1">
        <f t="shared" si="128"/>
        <v>1041</v>
      </c>
      <c r="D549" s="7">
        <f>IF(N549&gt;0, RANK(N549,(N549:P549,Q549:AE549)),0)</f>
        <v>1</v>
      </c>
      <c r="E549" s="7">
        <f>IF(O549&gt;0,RANK(O549,(N549:P549,Q549:AE549)),0)</f>
        <v>2</v>
      </c>
      <c r="F549" s="7">
        <f t="shared" si="129"/>
        <v>0</v>
      </c>
      <c r="G549" s="1">
        <f t="shared" si="124"/>
        <v>56</v>
      </c>
      <c r="H549" s="2">
        <f t="shared" si="125"/>
        <v>5.3794428434197884E-2</v>
      </c>
      <c r="I549" s="8"/>
      <c r="J549" s="2">
        <f t="shared" si="130"/>
        <v>0.51008645533141206</v>
      </c>
      <c r="K549" s="2">
        <f t="shared" si="131"/>
        <v>0.45629202689721421</v>
      </c>
      <c r="L549" s="2">
        <f t="shared" si="132"/>
        <v>0</v>
      </c>
      <c r="M549" s="2">
        <f t="shared" si="133"/>
        <v>3.3621517771373732E-2</v>
      </c>
      <c r="N549" s="126">
        <v>531</v>
      </c>
      <c r="O549" s="126">
        <v>475</v>
      </c>
      <c r="P549" s="126"/>
      <c r="Q549" s="89"/>
      <c r="R549" s="126"/>
      <c r="S549" s="126"/>
      <c r="T549" s="89"/>
      <c r="U549" s="126"/>
      <c r="V549" s="126"/>
      <c r="W549" s="126"/>
      <c r="X549" s="126"/>
      <c r="Y549" s="89">
        <v>1</v>
      </c>
      <c r="Z549" s="126"/>
      <c r="AA549" s="126">
        <v>31</v>
      </c>
      <c r="AB549" s="89">
        <v>3</v>
      </c>
      <c r="AC549" s="89"/>
      <c r="AG549" t="str">
        <f t="shared" si="127"/>
        <v>Newbury</v>
      </c>
      <c r="AH549" t="s">
        <v>1753</v>
      </c>
      <c r="AI549">
        <v>1</v>
      </c>
      <c r="AK549" s="97">
        <v>50</v>
      </c>
      <c r="AL549" s="99">
        <v>17</v>
      </c>
      <c r="AM549" s="99">
        <v>35</v>
      </c>
      <c r="AN549" s="103">
        <v>48175</v>
      </c>
      <c r="AO549" s="103">
        <f t="shared" si="126"/>
        <v>50017</v>
      </c>
      <c r="AP549" s="9" t="s">
        <v>202</v>
      </c>
      <c r="AQ549">
        <f t="shared" si="134"/>
        <v>5048175</v>
      </c>
      <c r="AU549">
        <v>64.430000000000007</v>
      </c>
      <c r="AV549">
        <v>0.26</v>
      </c>
      <c r="AW549">
        <v>64.180000000000007</v>
      </c>
    </row>
    <row r="550" spans="1:49" ht="13" hidden="1" customHeight="1" outlineLevel="1">
      <c r="A550" t="s">
        <v>307</v>
      </c>
      <c r="B550" s="9" t="s">
        <v>357</v>
      </c>
      <c r="C550" s="1">
        <f t="shared" si="128"/>
        <v>938</v>
      </c>
      <c r="D550" s="7">
        <f>IF(N550&gt;0, RANK(N550,(N550:P550,Q550:AE550)),0)</f>
        <v>1</v>
      </c>
      <c r="E550" s="7">
        <f>IF(O550&gt;0,RANK(O550,(N550:P550,Q550:AE550)),0)</f>
        <v>2</v>
      </c>
      <c r="F550" s="7">
        <f t="shared" si="129"/>
        <v>0</v>
      </c>
      <c r="G550" s="1">
        <f t="shared" si="124"/>
        <v>149</v>
      </c>
      <c r="H550" s="2">
        <f t="shared" si="125"/>
        <v>0.15884861407249468</v>
      </c>
      <c r="I550" s="8"/>
      <c r="J550" s="2">
        <f t="shared" si="130"/>
        <v>0.55650319829424311</v>
      </c>
      <c r="K550" s="2">
        <f t="shared" si="131"/>
        <v>0.39765458422174838</v>
      </c>
      <c r="L550" s="2">
        <f t="shared" si="132"/>
        <v>0</v>
      </c>
      <c r="M550" s="2">
        <f t="shared" si="133"/>
        <v>4.5842217484008518E-2</v>
      </c>
      <c r="N550" s="126">
        <v>522</v>
      </c>
      <c r="O550" s="126">
        <v>373</v>
      </c>
      <c r="P550" s="126"/>
      <c r="Q550" s="89"/>
      <c r="R550" s="126"/>
      <c r="S550" s="126"/>
      <c r="T550" s="89"/>
      <c r="U550" s="126"/>
      <c r="V550" s="126"/>
      <c r="W550" s="126"/>
      <c r="X550" s="126"/>
      <c r="Y550" s="89">
        <v>1</v>
      </c>
      <c r="Z550" s="126"/>
      <c r="AA550" s="126">
        <v>29</v>
      </c>
      <c r="AB550" s="89">
        <v>13</v>
      </c>
      <c r="AC550" s="89"/>
      <c r="AG550" t="str">
        <f t="shared" si="127"/>
        <v>Newfane</v>
      </c>
      <c r="AH550" t="s">
        <v>1373</v>
      </c>
      <c r="AI550">
        <v>1</v>
      </c>
      <c r="AK550" s="97">
        <v>50</v>
      </c>
      <c r="AL550" s="99">
        <v>25</v>
      </c>
      <c r="AM550" s="99">
        <v>60</v>
      </c>
      <c r="AN550" s="103">
        <v>48400</v>
      </c>
      <c r="AO550" s="103">
        <f t="shared" si="126"/>
        <v>50025</v>
      </c>
      <c r="AP550" s="9" t="s">
        <v>202</v>
      </c>
      <c r="AQ550">
        <f t="shared" si="134"/>
        <v>5048400</v>
      </c>
      <c r="AU550">
        <v>40.380000000000003</v>
      </c>
      <c r="AV550">
        <v>0.14000000000000001</v>
      </c>
      <c r="AW550">
        <v>40.24</v>
      </c>
    </row>
    <row r="551" spans="1:49" ht="13" hidden="1" customHeight="1" outlineLevel="1">
      <c r="A551" t="s">
        <v>1050</v>
      </c>
      <c r="B551" s="9" t="s">
        <v>357</v>
      </c>
      <c r="C551" s="1">
        <f t="shared" si="128"/>
        <v>1933</v>
      </c>
      <c r="D551" s="7">
        <f>IF(N551&gt;0, RANK(N551,(N551:P551,Q551:AE551)),0)</f>
        <v>1</v>
      </c>
      <c r="E551" s="7">
        <f>IF(O551&gt;0,RANK(O551,(N551:P551,Q551:AE551)),0)</f>
        <v>2</v>
      </c>
      <c r="F551" s="7">
        <f t="shared" si="129"/>
        <v>0</v>
      </c>
      <c r="G551" s="1">
        <f t="shared" si="124"/>
        <v>122</v>
      </c>
      <c r="H551" s="2">
        <f t="shared" si="125"/>
        <v>6.3114330056906365E-2</v>
      </c>
      <c r="I551" s="8"/>
      <c r="J551" s="2">
        <f t="shared" si="130"/>
        <v>0.52302121055354367</v>
      </c>
      <c r="K551" s="2">
        <f t="shared" si="131"/>
        <v>0.45990688049663736</v>
      </c>
      <c r="L551" s="2">
        <f t="shared" si="132"/>
        <v>0</v>
      </c>
      <c r="M551" s="2">
        <f t="shared" si="133"/>
        <v>1.707190894981897E-2</v>
      </c>
      <c r="N551" s="126">
        <v>1011</v>
      </c>
      <c r="O551" s="126">
        <v>889</v>
      </c>
      <c r="P551" s="126"/>
      <c r="Q551" s="89"/>
      <c r="R551" s="126"/>
      <c r="S551" s="126"/>
      <c r="T551" s="89"/>
      <c r="U551" s="126"/>
      <c r="V551" s="126"/>
      <c r="W551" s="126"/>
      <c r="X551" s="126"/>
      <c r="Y551" s="89">
        <v>0</v>
      </c>
      <c r="Z551" s="126"/>
      <c r="AA551" s="126">
        <v>21</v>
      </c>
      <c r="AB551" s="89">
        <v>12</v>
      </c>
      <c r="AC551" s="89"/>
      <c r="AG551" t="str">
        <f t="shared" si="127"/>
        <v>Newport</v>
      </c>
      <c r="AH551" t="s">
        <v>1707</v>
      </c>
      <c r="AI551">
        <v>1</v>
      </c>
      <c r="AK551" s="97">
        <v>50</v>
      </c>
      <c r="AL551" s="99">
        <v>19</v>
      </c>
      <c r="AM551" s="99">
        <v>75</v>
      </c>
      <c r="AN551" s="103">
        <v>48850</v>
      </c>
      <c r="AO551" s="103">
        <f t="shared" si="126"/>
        <v>50019</v>
      </c>
      <c r="AP551" s="9" t="s">
        <v>1721</v>
      </c>
      <c r="AQ551">
        <f t="shared" si="134"/>
        <v>5048850</v>
      </c>
      <c r="AU551">
        <v>7.62</v>
      </c>
      <c r="AV551">
        <v>1.59</v>
      </c>
      <c r="AW551">
        <v>6.03</v>
      </c>
    </row>
    <row r="552" spans="1:49" ht="13" hidden="1" customHeight="1" outlineLevel="1">
      <c r="A552" t="s">
        <v>1050</v>
      </c>
      <c r="B552" s="9" t="s">
        <v>357</v>
      </c>
      <c r="C552" s="1">
        <f t="shared" si="128"/>
        <v>659</v>
      </c>
      <c r="D552" s="7">
        <f>IF(N552&gt;0, RANK(N552,(N552:P552,Q552:AE552)),0)</f>
        <v>1</v>
      </c>
      <c r="E552" s="7">
        <f>IF(O552&gt;0,RANK(O552,(N552:P552,Q552:AE552)),0)</f>
        <v>2</v>
      </c>
      <c r="F552" s="7">
        <f t="shared" si="129"/>
        <v>0</v>
      </c>
      <c r="G552" s="1">
        <f t="shared" si="124"/>
        <v>20</v>
      </c>
      <c r="H552" s="2">
        <f t="shared" si="125"/>
        <v>3.0349013657056147E-2</v>
      </c>
      <c r="I552" s="8"/>
      <c r="J552" s="2">
        <f t="shared" si="130"/>
        <v>0.5007587253414264</v>
      </c>
      <c r="K552" s="2">
        <f t="shared" si="131"/>
        <v>0.47040971168437024</v>
      </c>
      <c r="L552" s="2">
        <f t="shared" si="132"/>
        <v>0</v>
      </c>
      <c r="M552" s="2">
        <f t="shared" si="133"/>
        <v>2.8831562974203362E-2</v>
      </c>
      <c r="N552" s="126">
        <v>330</v>
      </c>
      <c r="O552" s="126">
        <v>310</v>
      </c>
      <c r="P552" s="126"/>
      <c r="Q552" s="89"/>
      <c r="R552" s="126"/>
      <c r="S552" s="126"/>
      <c r="T552" s="89"/>
      <c r="U552" s="126"/>
      <c r="V552" s="126"/>
      <c r="W552" s="126"/>
      <c r="X552" s="126"/>
      <c r="Y552" s="89">
        <v>0</v>
      </c>
      <c r="Z552" s="126"/>
      <c r="AA552" s="126">
        <v>6</v>
      </c>
      <c r="AB552" s="89">
        <v>13</v>
      </c>
      <c r="AC552" s="89"/>
      <c r="AG552" t="str">
        <f t="shared" si="127"/>
        <v>Newport</v>
      </c>
      <c r="AH552" t="s">
        <v>1707</v>
      </c>
      <c r="AI552">
        <v>1</v>
      </c>
      <c r="AK552" s="97">
        <v>50</v>
      </c>
      <c r="AL552" s="99">
        <v>19</v>
      </c>
      <c r="AM552" s="99">
        <v>80</v>
      </c>
      <c r="AN552" s="103">
        <v>48925</v>
      </c>
      <c r="AO552" s="103">
        <f t="shared" si="126"/>
        <v>50019</v>
      </c>
      <c r="AP552" s="9" t="s">
        <v>202</v>
      </c>
      <c r="AQ552">
        <f t="shared" si="134"/>
        <v>5048925</v>
      </c>
      <c r="AU552">
        <v>43.48</v>
      </c>
      <c r="AV552">
        <v>1.77</v>
      </c>
      <c r="AW552">
        <v>41.71</v>
      </c>
    </row>
    <row r="553" spans="1:49" ht="13" hidden="1" customHeight="1" outlineLevel="1">
      <c r="A553" t="s">
        <v>837</v>
      </c>
      <c r="B553" s="9" t="s">
        <v>357</v>
      </c>
      <c r="C553" s="1">
        <f t="shared" si="128"/>
        <v>380</v>
      </c>
      <c r="D553" s="7">
        <f>IF(N553&gt;0, RANK(N553,(N553:P553,Q553:AE553)),0)</f>
        <v>2</v>
      </c>
      <c r="E553" s="7">
        <f>IF(O553&gt;0,RANK(O553,(N553:P553,Q553:AE553)),0)</f>
        <v>1</v>
      </c>
      <c r="F553" s="7">
        <f t="shared" si="129"/>
        <v>0</v>
      </c>
      <c r="G553" s="1">
        <f t="shared" si="124"/>
        <v>6</v>
      </c>
      <c r="H553" s="2">
        <f t="shared" si="125"/>
        <v>1.5789473684210527E-2</v>
      </c>
      <c r="I553" s="8"/>
      <c r="J553" s="2">
        <f t="shared" si="130"/>
        <v>0.48684210526315791</v>
      </c>
      <c r="K553" s="2">
        <f t="shared" si="131"/>
        <v>0.50263157894736843</v>
      </c>
      <c r="L553" s="2">
        <f t="shared" si="132"/>
        <v>0</v>
      </c>
      <c r="M553" s="2">
        <f t="shared" si="133"/>
        <v>1.0526315789473606E-2</v>
      </c>
      <c r="N553" s="126">
        <v>185</v>
      </c>
      <c r="O553" s="126">
        <v>191</v>
      </c>
      <c r="P553" s="126"/>
      <c r="Q553" s="89"/>
      <c r="R553" s="126"/>
      <c r="S553" s="126"/>
      <c r="T553" s="89"/>
      <c r="U553" s="126"/>
      <c r="V553" s="126"/>
      <c r="W553" s="126"/>
      <c r="X553" s="126"/>
      <c r="Y553" s="89">
        <v>1</v>
      </c>
      <c r="Z553" s="126"/>
      <c r="AA553" s="126">
        <v>1</v>
      </c>
      <c r="AB553" s="89">
        <v>2</v>
      </c>
      <c r="AC553" s="89"/>
      <c r="AG553" t="str">
        <f t="shared" si="127"/>
        <v>North Hero</v>
      </c>
      <c r="AH553" t="s">
        <v>642</v>
      </c>
      <c r="AI553">
        <v>1</v>
      </c>
      <c r="AK553" s="97">
        <v>50</v>
      </c>
      <c r="AL553" s="99">
        <v>13</v>
      </c>
      <c r="AM553" s="99">
        <v>20</v>
      </c>
      <c r="AN553" s="103">
        <v>50650</v>
      </c>
      <c r="AO553" s="103">
        <f t="shared" si="126"/>
        <v>50013</v>
      </c>
      <c r="AP553" s="9" t="s">
        <v>202</v>
      </c>
      <c r="AQ553">
        <f t="shared" si="134"/>
        <v>5050650</v>
      </c>
      <c r="AU553">
        <v>46.58</v>
      </c>
      <c r="AV553">
        <v>32.840000000000003</v>
      </c>
      <c r="AW553">
        <v>13.74</v>
      </c>
    </row>
    <row r="554" spans="1:49" ht="13" hidden="1" customHeight="1" outlineLevel="1">
      <c r="A554" t="s">
        <v>929</v>
      </c>
      <c r="B554" s="9" t="s">
        <v>357</v>
      </c>
      <c r="C554" s="1">
        <f t="shared" si="128"/>
        <v>2671</v>
      </c>
      <c r="D554" s="7">
        <f>IF(N554&gt;0, RANK(N554,(N554:P554,Q554:AE554)),0)</f>
        <v>2</v>
      </c>
      <c r="E554" s="7">
        <f>IF(O554&gt;0,RANK(O554,(N554:P554,Q554:AE554)),0)</f>
        <v>1</v>
      </c>
      <c r="F554" s="7">
        <f t="shared" si="129"/>
        <v>0</v>
      </c>
      <c r="G554" s="1">
        <f t="shared" si="124"/>
        <v>48</v>
      </c>
      <c r="H554" s="2">
        <f t="shared" si="125"/>
        <v>1.7970797454137027E-2</v>
      </c>
      <c r="I554" s="8"/>
      <c r="J554" s="2">
        <f t="shared" si="130"/>
        <v>0.47884687383002622</v>
      </c>
      <c r="K554" s="2">
        <f t="shared" si="131"/>
        <v>0.49681767128416321</v>
      </c>
      <c r="L554" s="2">
        <f t="shared" si="132"/>
        <v>0</v>
      </c>
      <c r="M554" s="2">
        <f t="shared" si="133"/>
        <v>2.433545488581057E-2</v>
      </c>
      <c r="N554" s="126">
        <v>1279</v>
      </c>
      <c r="O554" s="126">
        <v>1327</v>
      </c>
      <c r="P554" s="126"/>
      <c r="Q554" s="89"/>
      <c r="R554" s="126"/>
      <c r="S554" s="126"/>
      <c r="T554" s="89"/>
      <c r="U554" s="126"/>
      <c r="V554" s="126"/>
      <c r="W554" s="126"/>
      <c r="X554" s="126"/>
      <c r="Y554" s="89">
        <v>0</v>
      </c>
      <c r="Z554" s="126"/>
      <c r="AA554" s="126">
        <v>48</v>
      </c>
      <c r="AB554" s="89">
        <v>17</v>
      </c>
      <c r="AC554" s="89"/>
      <c r="AG554" t="str">
        <f t="shared" si="127"/>
        <v>Northfield</v>
      </c>
      <c r="AH554" t="s">
        <v>2040</v>
      </c>
      <c r="AI554">
        <v>1</v>
      </c>
      <c r="AK554" s="97">
        <v>50</v>
      </c>
      <c r="AL554" s="99">
        <v>23</v>
      </c>
      <c r="AM554" s="99">
        <v>65</v>
      </c>
      <c r="AN554" s="103">
        <v>50275</v>
      </c>
      <c r="AO554" s="103">
        <f t="shared" si="126"/>
        <v>50023</v>
      </c>
      <c r="AP554" s="9" t="s">
        <v>202</v>
      </c>
      <c r="AQ554">
        <f t="shared" si="134"/>
        <v>5050275</v>
      </c>
      <c r="AU554">
        <v>43.73</v>
      </c>
      <c r="AV554">
        <v>0.03</v>
      </c>
      <c r="AW554">
        <v>43.7</v>
      </c>
    </row>
    <row r="555" spans="1:49" ht="13" hidden="1" customHeight="1" outlineLevel="1">
      <c r="A555" t="s">
        <v>637</v>
      </c>
      <c r="B555" s="9" t="s">
        <v>357</v>
      </c>
      <c r="C555" s="1">
        <f t="shared" si="128"/>
        <v>76</v>
      </c>
      <c r="D555" s="7">
        <f>IF(N555&gt;0, RANK(N555,(N555:P555,Q555:AE555)),0)</f>
        <v>1</v>
      </c>
      <c r="E555" s="7">
        <f>IF(O555&gt;0,RANK(O555,(N555:P555,Q555:AE555)),0)</f>
        <v>2</v>
      </c>
      <c r="F555" s="7">
        <f t="shared" si="129"/>
        <v>0</v>
      </c>
      <c r="G555" s="1">
        <f t="shared" si="124"/>
        <v>8</v>
      </c>
      <c r="H555" s="2">
        <f t="shared" si="125"/>
        <v>0.10526315789473684</v>
      </c>
      <c r="I555" s="8"/>
      <c r="J555" s="2">
        <f t="shared" si="130"/>
        <v>0.53947368421052633</v>
      </c>
      <c r="K555" s="2">
        <f t="shared" si="131"/>
        <v>0.43421052631578949</v>
      </c>
      <c r="L555" s="2">
        <f t="shared" si="132"/>
        <v>0</v>
      </c>
      <c r="M555" s="2">
        <f t="shared" si="133"/>
        <v>2.6315789473684181E-2</v>
      </c>
      <c r="N555" s="126">
        <v>41</v>
      </c>
      <c r="O555" s="126">
        <v>33</v>
      </c>
      <c r="P555" s="126"/>
      <c r="Q555" s="89"/>
      <c r="R555" s="126"/>
      <c r="S555" s="126"/>
      <c r="T555" s="89"/>
      <c r="U555" s="126"/>
      <c r="V555" s="126"/>
      <c r="W555" s="126"/>
      <c r="X555" s="126"/>
      <c r="Y555" s="89">
        <v>0</v>
      </c>
      <c r="Z555" s="126"/>
      <c r="AA555" s="126">
        <v>2</v>
      </c>
      <c r="AB555" s="89">
        <v>0</v>
      </c>
      <c r="AC555" s="89"/>
      <c r="AG555" t="str">
        <f t="shared" si="127"/>
        <v>Norton</v>
      </c>
      <c r="AH555" t="s">
        <v>1804</v>
      </c>
      <c r="AI555">
        <v>1</v>
      </c>
      <c r="AK555" s="97">
        <v>50</v>
      </c>
      <c r="AL555" s="99">
        <v>9</v>
      </c>
      <c r="AM555" s="99">
        <v>80</v>
      </c>
      <c r="AN555" s="103">
        <v>52750</v>
      </c>
      <c r="AO555" s="103">
        <f t="shared" si="126"/>
        <v>50009</v>
      </c>
      <c r="AP555" s="9" t="s">
        <v>202</v>
      </c>
      <c r="AQ555">
        <f t="shared" si="134"/>
        <v>5052750</v>
      </c>
      <c r="AU555">
        <v>39.369999999999997</v>
      </c>
      <c r="AV555">
        <v>0.32</v>
      </c>
      <c r="AW555">
        <v>39.049999999999997</v>
      </c>
    </row>
    <row r="556" spans="1:49" ht="13" hidden="1" customHeight="1" outlineLevel="1">
      <c r="A556" t="s">
        <v>533</v>
      </c>
      <c r="B556" s="9" t="s">
        <v>357</v>
      </c>
      <c r="C556" s="1">
        <f t="shared" si="128"/>
        <v>1981</v>
      </c>
      <c r="D556" s="7">
        <f>IF(N556&gt;0, RANK(N556,(N556:P556,Q556:AE556)),0)</f>
        <v>1</v>
      </c>
      <c r="E556" s="7">
        <f>IF(O556&gt;0,RANK(O556,(N556:P556,Q556:AE556)),0)</f>
        <v>2</v>
      </c>
      <c r="F556" s="7">
        <f t="shared" si="129"/>
        <v>0</v>
      </c>
      <c r="G556" s="1">
        <f t="shared" si="124"/>
        <v>838</v>
      </c>
      <c r="H556" s="2">
        <f t="shared" si="125"/>
        <v>0.42301867743563859</v>
      </c>
      <c r="I556" s="8"/>
      <c r="J556" s="2">
        <f t="shared" si="130"/>
        <v>0.70065623422513879</v>
      </c>
      <c r="K556" s="2">
        <f t="shared" si="131"/>
        <v>0.27763755678950025</v>
      </c>
      <c r="L556" s="2">
        <f t="shared" si="132"/>
        <v>0</v>
      </c>
      <c r="M556" s="2">
        <f t="shared" si="133"/>
        <v>2.1706208985360964E-2</v>
      </c>
      <c r="N556" s="126">
        <v>1388</v>
      </c>
      <c r="O556" s="126">
        <v>550</v>
      </c>
      <c r="P556" s="126"/>
      <c r="Q556" s="89"/>
      <c r="R556" s="126"/>
      <c r="S556" s="126"/>
      <c r="T556" s="89"/>
      <c r="U556" s="126"/>
      <c r="V556" s="126"/>
      <c r="W556" s="126"/>
      <c r="X556" s="126"/>
      <c r="Y556" s="89">
        <v>0</v>
      </c>
      <c r="Z556" s="126"/>
      <c r="AA556" s="126">
        <v>40</v>
      </c>
      <c r="AB556" s="89">
        <v>3</v>
      </c>
      <c r="AC556" s="89"/>
      <c r="AG556" t="str">
        <f t="shared" si="127"/>
        <v>Norwich</v>
      </c>
      <c r="AH556" t="s">
        <v>747</v>
      </c>
      <c r="AI556">
        <v>1</v>
      </c>
      <c r="AK556" s="97">
        <v>50</v>
      </c>
      <c r="AL556" s="99">
        <v>27</v>
      </c>
      <c r="AM556" s="99">
        <v>55</v>
      </c>
      <c r="AN556" s="103">
        <v>52900</v>
      </c>
      <c r="AO556" s="103">
        <f t="shared" si="126"/>
        <v>50027</v>
      </c>
      <c r="AP556" s="9" t="s">
        <v>202</v>
      </c>
      <c r="AQ556">
        <f t="shared" si="134"/>
        <v>5052900</v>
      </c>
      <c r="AU556">
        <v>44.83</v>
      </c>
      <c r="AV556">
        <v>0.14000000000000001</v>
      </c>
      <c r="AW556">
        <v>44.69</v>
      </c>
    </row>
    <row r="557" spans="1:49" ht="13" hidden="1" customHeight="1" outlineLevel="1">
      <c r="A557" t="s">
        <v>1753</v>
      </c>
      <c r="B557" s="9" t="s">
        <v>357</v>
      </c>
      <c r="C557" s="1">
        <f t="shared" si="128"/>
        <v>436</v>
      </c>
      <c r="D557" s="7">
        <f>IF(N557&gt;0, RANK(N557,(N557:P557,Q557:AE557)),0)</f>
        <v>2</v>
      </c>
      <c r="E557" s="7">
        <f>IF(O557&gt;0,RANK(O557,(N557:P557,Q557:AE557)),0)</f>
        <v>1</v>
      </c>
      <c r="F557" s="7">
        <f t="shared" si="129"/>
        <v>0</v>
      </c>
      <c r="G557" s="1">
        <f t="shared" si="124"/>
        <v>65</v>
      </c>
      <c r="H557" s="2">
        <f t="shared" si="125"/>
        <v>0.14908256880733944</v>
      </c>
      <c r="I557" s="8"/>
      <c r="J557" s="2">
        <f t="shared" si="130"/>
        <v>0.41513761467889909</v>
      </c>
      <c r="K557" s="2">
        <f t="shared" si="131"/>
        <v>0.56422018348623848</v>
      </c>
      <c r="L557" s="2">
        <f t="shared" si="132"/>
        <v>0</v>
      </c>
      <c r="M557" s="2">
        <f t="shared" si="133"/>
        <v>2.0642201834862428E-2</v>
      </c>
      <c r="N557" s="126">
        <v>181</v>
      </c>
      <c r="O557" s="126">
        <v>246</v>
      </c>
      <c r="P557" s="126"/>
      <c r="Q557" s="89"/>
      <c r="R557" s="126"/>
      <c r="S557" s="126"/>
      <c r="T557" s="89"/>
      <c r="U557" s="126"/>
      <c r="V557" s="126"/>
      <c r="W557" s="126"/>
      <c r="X557" s="126"/>
      <c r="Y557" s="89">
        <v>1</v>
      </c>
      <c r="Z557" s="126"/>
      <c r="AA557" s="126">
        <v>6</v>
      </c>
      <c r="AB557" s="89">
        <v>2</v>
      </c>
      <c r="AC557" s="89"/>
      <c r="AG557" t="str">
        <f t="shared" si="127"/>
        <v>Orange</v>
      </c>
      <c r="AH557" t="s">
        <v>1753</v>
      </c>
      <c r="AI557">
        <v>1</v>
      </c>
      <c r="AK557" s="97">
        <v>50</v>
      </c>
      <c r="AL557" s="99">
        <v>17</v>
      </c>
      <c r="AM557" s="99">
        <v>40</v>
      </c>
      <c r="AN557" s="103">
        <v>53425</v>
      </c>
      <c r="AO557" s="103">
        <f t="shared" si="126"/>
        <v>50017</v>
      </c>
      <c r="AP557" s="9" t="s">
        <v>202</v>
      </c>
      <c r="AQ557">
        <f t="shared" si="134"/>
        <v>5053425</v>
      </c>
      <c r="AU557">
        <v>39.01</v>
      </c>
      <c r="AV557">
        <v>0.23</v>
      </c>
      <c r="AW557">
        <v>38.78</v>
      </c>
    </row>
    <row r="558" spans="1:49" ht="13" hidden="1" customHeight="1" outlineLevel="1">
      <c r="A558" t="s">
        <v>838</v>
      </c>
      <c r="B558" s="9" t="s">
        <v>357</v>
      </c>
      <c r="C558" s="1">
        <f t="shared" si="128"/>
        <v>587</v>
      </c>
      <c r="D558" s="7">
        <f>IF(N558&gt;0, RANK(N558,(N558:P558,Q558:AE558)),0)</f>
        <v>2</v>
      </c>
      <c r="E558" s="7">
        <f>IF(O558&gt;0,RANK(O558,(N558:P558,Q558:AE558)),0)</f>
        <v>1</v>
      </c>
      <c r="F558" s="7">
        <f t="shared" si="129"/>
        <v>0</v>
      </c>
      <c r="G558" s="1">
        <f t="shared" si="124"/>
        <v>60</v>
      </c>
      <c r="H558" s="2">
        <f t="shared" si="125"/>
        <v>0.10221465076660988</v>
      </c>
      <c r="I558" s="8"/>
      <c r="J558" s="2">
        <f t="shared" si="130"/>
        <v>0.43781942078364566</v>
      </c>
      <c r="K558" s="2">
        <f t="shared" si="131"/>
        <v>0.54003407155025551</v>
      </c>
      <c r="L558" s="2">
        <f t="shared" si="132"/>
        <v>0</v>
      </c>
      <c r="M558" s="2">
        <f t="shared" si="133"/>
        <v>2.2146507666098825E-2</v>
      </c>
      <c r="N558" s="126">
        <v>257</v>
      </c>
      <c r="O558" s="126">
        <v>317</v>
      </c>
      <c r="P558" s="126"/>
      <c r="Q558" s="89"/>
      <c r="R558" s="126"/>
      <c r="S558" s="126"/>
      <c r="T558" s="89"/>
      <c r="U558" s="126"/>
      <c r="V558" s="126"/>
      <c r="W558" s="126"/>
      <c r="X558" s="126"/>
      <c r="Y558" s="89">
        <v>0</v>
      </c>
      <c r="Z558" s="126"/>
      <c r="AA558" s="126">
        <v>12</v>
      </c>
      <c r="AB558" s="89">
        <v>1</v>
      </c>
      <c r="AC558" s="89"/>
      <c r="AG558" t="str">
        <f t="shared" si="127"/>
        <v>Orwell</v>
      </c>
      <c r="AH558" t="s">
        <v>1623</v>
      </c>
      <c r="AI558">
        <v>1</v>
      </c>
      <c r="AK558" s="97">
        <v>50</v>
      </c>
      <c r="AL558" s="99">
        <v>1</v>
      </c>
      <c r="AM558" s="99">
        <v>70</v>
      </c>
      <c r="AN558" s="103">
        <v>53725</v>
      </c>
      <c r="AO558" s="103">
        <f t="shared" si="126"/>
        <v>50001</v>
      </c>
      <c r="AP558" s="9" t="s">
        <v>202</v>
      </c>
      <c r="AQ558">
        <f t="shared" si="134"/>
        <v>5053725</v>
      </c>
      <c r="AU558">
        <v>49.68</v>
      </c>
      <c r="AV558">
        <v>2.2999999999999998</v>
      </c>
      <c r="AW558">
        <v>47.39</v>
      </c>
    </row>
    <row r="559" spans="1:49" ht="13" hidden="1" customHeight="1" outlineLevel="1">
      <c r="A559" t="s">
        <v>706</v>
      </c>
      <c r="B559" s="9" t="s">
        <v>357</v>
      </c>
      <c r="C559" s="1">
        <f t="shared" si="128"/>
        <v>346</v>
      </c>
      <c r="D559" s="7">
        <f>IF(N559&gt;0, RANK(N559,(N559:P559,Q559:AE559)),0)</f>
        <v>2</v>
      </c>
      <c r="E559" s="7">
        <f>IF(O559&gt;0,RANK(O559,(N559:P559,Q559:AE559)),0)</f>
        <v>1</v>
      </c>
      <c r="F559" s="7">
        <f t="shared" si="129"/>
        <v>0</v>
      </c>
      <c r="G559" s="1">
        <f t="shared" ref="G559:G623" si="135">IF(C559&gt;0,MAX(N559:P559)-LARGE(N559:P559,2),0)</f>
        <v>35</v>
      </c>
      <c r="H559" s="2">
        <f t="shared" ref="H559:H623" si="136">IF(C559&gt;0,G559/C559,0)</f>
        <v>0.10115606936416185</v>
      </c>
      <c r="I559" s="8"/>
      <c r="J559" s="2">
        <f t="shared" si="130"/>
        <v>0.44219653179190749</v>
      </c>
      <c r="K559" s="2">
        <f t="shared" si="131"/>
        <v>0.54335260115606931</v>
      </c>
      <c r="L559" s="2">
        <f t="shared" si="132"/>
        <v>0</v>
      </c>
      <c r="M559" s="2">
        <f t="shared" si="133"/>
        <v>1.4450867052023253E-2</v>
      </c>
      <c r="N559" s="126">
        <v>153</v>
      </c>
      <c r="O559" s="126">
        <v>188</v>
      </c>
      <c r="P559" s="126"/>
      <c r="Q559" s="89"/>
      <c r="R559" s="126"/>
      <c r="S559" s="126"/>
      <c r="T559" s="89"/>
      <c r="U559" s="126"/>
      <c r="V559" s="126"/>
      <c r="W559" s="126"/>
      <c r="X559" s="126"/>
      <c r="Y559" s="89">
        <v>0</v>
      </c>
      <c r="Z559" s="126"/>
      <c r="AA559" s="126">
        <v>3</v>
      </c>
      <c r="AB559" s="89">
        <v>2</v>
      </c>
      <c r="AC559" s="89"/>
      <c r="AG559" t="str">
        <f t="shared" si="127"/>
        <v>Panton</v>
      </c>
      <c r="AH559" t="s">
        <v>1623</v>
      </c>
      <c r="AI559">
        <v>1</v>
      </c>
      <c r="AK559" s="97">
        <v>50</v>
      </c>
      <c r="AL559" s="99">
        <v>1</v>
      </c>
      <c r="AM559" s="99">
        <v>75</v>
      </c>
      <c r="AN559" s="103">
        <v>53950</v>
      </c>
      <c r="AO559" s="103">
        <f t="shared" si="126"/>
        <v>50001</v>
      </c>
      <c r="AP559" s="9" t="s">
        <v>202</v>
      </c>
      <c r="AQ559">
        <f t="shared" si="134"/>
        <v>5053950</v>
      </c>
      <c r="AU559">
        <v>22.03</v>
      </c>
      <c r="AV559">
        <v>6.56</v>
      </c>
      <c r="AW559">
        <v>15.47</v>
      </c>
    </row>
    <row r="560" spans="1:49" ht="13" hidden="1" customHeight="1" outlineLevel="1">
      <c r="A560" t="s">
        <v>1107</v>
      </c>
      <c r="B560" s="9" t="s">
        <v>357</v>
      </c>
      <c r="C560" s="1">
        <f t="shared" si="128"/>
        <v>672</v>
      </c>
      <c r="D560" s="7">
        <f>IF(N560&gt;0, RANK(N560,(N560:P560,Q560:AE560)),0)</f>
        <v>2</v>
      </c>
      <c r="E560" s="7">
        <f>IF(O560&gt;0,RANK(O560,(N560:P560,Q560:AE560)),0)</f>
        <v>1</v>
      </c>
      <c r="F560" s="7">
        <f t="shared" si="129"/>
        <v>0</v>
      </c>
      <c r="G560" s="1">
        <f t="shared" si="135"/>
        <v>50</v>
      </c>
      <c r="H560" s="2">
        <f t="shared" si="136"/>
        <v>7.4404761904761904E-2</v>
      </c>
      <c r="I560" s="8"/>
      <c r="J560" s="2">
        <f t="shared" si="130"/>
        <v>0.43452380952380953</v>
      </c>
      <c r="K560" s="2">
        <f t="shared" si="131"/>
        <v>0.5089285714285714</v>
      </c>
      <c r="L560" s="2">
        <f t="shared" si="132"/>
        <v>0</v>
      </c>
      <c r="M560" s="2">
        <f t="shared" si="133"/>
        <v>5.6547619047619069E-2</v>
      </c>
      <c r="N560" s="126">
        <v>292</v>
      </c>
      <c r="O560" s="126">
        <v>342</v>
      </c>
      <c r="P560" s="126"/>
      <c r="Q560" s="89"/>
      <c r="R560" s="126"/>
      <c r="S560" s="126"/>
      <c r="T560" s="89"/>
      <c r="U560" s="126"/>
      <c r="V560" s="126"/>
      <c r="W560" s="126"/>
      <c r="X560" s="126"/>
      <c r="Y560" s="89">
        <v>0</v>
      </c>
      <c r="Z560" s="126"/>
      <c r="AA560" s="126">
        <v>17</v>
      </c>
      <c r="AB560" s="89">
        <v>21</v>
      </c>
      <c r="AC560" s="89"/>
      <c r="AG560" t="str">
        <f t="shared" si="127"/>
        <v>Pawlet</v>
      </c>
      <c r="AH560" t="s">
        <v>1384</v>
      </c>
      <c r="AI560">
        <v>1</v>
      </c>
      <c r="AK560" s="97">
        <v>50</v>
      </c>
      <c r="AL560" s="99">
        <v>21</v>
      </c>
      <c r="AM560" s="99">
        <v>70</v>
      </c>
      <c r="AN560" s="103">
        <v>54250</v>
      </c>
      <c r="AO560" s="103">
        <f t="shared" si="126"/>
        <v>50021</v>
      </c>
      <c r="AP560" s="9" t="s">
        <v>202</v>
      </c>
      <c r="AQ560">
        <f t="shared" si="134"/>
        <v>5054250</v>
      </c>
      <c r="AU560">
        <v>42.91</v>
      </c>
      <c r="AV560">
        <v>0.01</v>
      </c>
      <c r="AW560">
        <v>42.89</v>
      </c>
    </row>
    <row r="561" spans="1:49" ht="13" hidden="1" customHeight="1" outlineLevel="1">
      <c r="A561" t="s">
        <v>651</v>
      </c>
      <c r="B561" s="9" t="s">
        <v>357</v>
      </c>
      <c r="C561" s="1">
        <f t="shared" si="128"/>
        <v>397</v>
      </c>
      <c r="D561" s="7">
        <f>IF(N561&gt;0, RANK(N561,(N561:P561,Q561:AE561)),0)</f>
        <v>1</v>
      </c>
      <c r="E561" s="7">
        <f>IF(O561&gt;0,RANK(O561,(N561:P561,Q561:AE561)),0)</f>
        <v>2</v>
      </c>
      <c r="F561" s="7">
        <f t="shared" si="129"/>
        <v>0</v>
      </c>
      <c r="G561" s="1">
        <f t="shared" si="135"/>
        <v>26</v>
      </c>
      <c r="H561" s="2">
        <f t="shared" si="136"/>
        <v>6.5491183879093195E-2</v>
      </c>
      <c r="I561" s="8"/>
      <c r="J561" s="2">
        <f t="shared" si="130"/>
        <v>0.51889168765743077</v>
      </c>
      <c r="K561" s="2">
        <f t="shared" si="131"/>
        <v>0.45340050377833752</v>
      </c>
      <c r="L561" s="2">
        <f t="shared" si="132"/>
        <v>0</v>
      </c>
      <c r="M561" s="2">
        <f t="shared" si="133"/>
        <v>2.7707808564231717E-2</v>
      </c>
      <c r="N561" s="126">
        <v>206</v>
      </c>
      <c r="O561" s="126">
        <v>180</v>
      </c>
      <c r="P561" s="126"/>
      <c r="Q561" s="89"/>
      <c r="R561" s="126"/>
      <c r="S561" s="126"/>
      <c r="T561" s="89"/>
      <c r="U561" s="126"/>
      <c r="V561" s="126"/>
      <c r="W561" s="126"/>
      <c r="X561" s="126"/>
      <c r="Y561" s="89">
        <v>1</v>
      </c>
      <c r="Z561" s="126"/>
      <c r="AA561" s="126">
        <v>10</v>
      </c>
      <c r="AB561" s="89">
        <v>0</v>
      </c>
      <c r="AC561" s="89"/>
      <c r="AG561" t="str">
        <f t="shared" si="127"/>
        <v>Peacham</v>
      </c>
      <c r="AH561" t="s">
        <v>1855</v>
      </c>
      <c r="AI561">
        <v>1</v>
      </c>
      <c r="AK561" s="97">
        <v>50</v>
      </c>
      <c r="AL561" s="99">
        <v>5</v>
      </c>
      <c r="AM561" s="99">
        <v>45</v>
      </c>
      <c r="AN561" s="103">
        <v>54400</v>
      </c>
      <c r="AO561" s="103">
        <f t="shared" si="126"/>
        <v>50005</v>
      </c>
      <c r="AP561" s="9" t="s">
        <v>202</v>
      </c>
      <c r="AQ561">
        <f t="shared" si="134"/>
        <v>5054400</v>
      </c>
      <c r="AU561">
        <v>47.67</v>
      </c>
      <c r="AV561">
        <v>0.93</v>
      </c>
      <c r="AW561">
        <v>46.74</v>
      </c>
    </row>
    <row r="562" spans="1:49" ht="13" hidden="1" customHeight="1" outlineLevel="1">
      <c r="A562" t="s">
        <v>1668</v>
      </c>
      <c r="B562" s="9" t="s">
        <v>357</v>
      </c>
      <c r="C562" s="1">
        <f t="shared" si="128"/>
        <v>194</v>
      </c>
      <c r="D562" s="7">
        <f>IF(N562&gt;0, RANK(N562,(N562:P562,Q562:AE562)),0)</f>
        <v>1</v>
      </c>
      <c r="E562" s="7">
        <f>IF(O562&gt;0,RANK(O562,(N562:P562,Q562:AE562)),0)</f>
        <v>2</v>
      </c>
      <c r="F562" s="7">
        <f t="shared" si="129"/>
        <v>0</v>
      </c>
      <c r="G562" s="1">
        <f t="shared" si="135"/>
        <v>9</v>
      </c>
      <c r="H562" s="2">
        <f t="shared" si="136"/>
        <v>4.6391752577319589E-2</v>
      </c>
      <c r="I562" s="8"/>
      <c r="J562" s="2">
        <f t="shared" si="130"/>
        <v>0.5</v>
      </c>
      <c r="K562" s="2">
        <f t="shared" si="131"/>
        <v>0.45360824742268041</v>
      </c>
      <c r="L562" s="2">
        <f t="shared" si="132"/>
        <v>0</v>
      </c>
      <c r="M562" s="2">
        <f t="shared" si="133"/>
        <v>4.6391752577319589E-2</v>
      </c>
      <c r="N562" s="126">
        <v>97</v>
      </c>
      <c r="O562" s="126">
        <v>88</v>
      </c>
      <c r="P562" s="126"/>
      <c r="Q562" s="89"/>
      <c r="R562" s="126"/>
      <c r="S562" s="126"/>
      <c r="T562" s="89"/>
      <c r="U562" s="126"/>
      <c r="V562" s="126"/>
      <c r="W562" s="126"/>
      <c r="X562" s="126"/>
      <c r="Y562" s="89">
        <v>0</v>
      </c>
      <c r="Z562" s="126"/>
      <c r="AA562" s="126">
        <v>5</v>
      </c>
      <c r="AB562" s="89">
        <v>4</v>
      </c>
      <c r="AC562" s="89"/>
      <c r="AG562" t="str">
        <f t="shared" si="127"/>
        <v>Peru</v>
      </c>
      <c r="AH562" t="s">
        <v>2303</v>
      </c>
      <c r="AI562">
        <v>1</v>
      </c>
      <c r="AK562" s="97">
        <v>50</v>
      </c>
      <c r="AL562" s="99">
        <v>3</v>
      </c>
      <c r="AM562" s="99">
        <v>30</v>
      </c>
      <c r="AN562" s="103">
        <v>55000</v>
      </c>
      <c r="AO562" s="103">
        <f t="shared" ref="AO562:AO626" si="137">AK562*1000+AL562</f>
        <v>50003</v>
      </c>
      <c r="AP562" s="9" t="s">
        <v>202</v>
      </c>
      <c r="AQ562">
        <f t="shared" si="134"/>
        <v>5055000</v>
      </c>
      <c r="AU562">
        <v>37.39</v>
      </c>
      <c r="AV562">
        <v>7.0000000000000007E-2</v>
      </c>
      <c r="AW562">
        <v>37.32</v>
      </c>
    </row>
    <row r="563" spans="1:49" ht="13" hidden="1" customHeight="1" outlineLevel="1">
      <c r="A563" t="s">
        <v>1206</v>
      </c>
      <c r="B563" s="9" t="s">
        <v>357</v>
      </c>
      <c r="C563" s="1">
        <f t="shared" si="128"/>
        <v>226</v>
      </c>
      <c r="D563" s="7">
        <f>IF(N563&gt;0, RANK(N563,(N563:P563,Q563:AE563)),0)</f>
        <v>2</v>
      </c>
      <c r="E563" s="7">
        <f>IF(O563&gt;0,RANK(O563,(N563:P563,Q563:AE563)),0)</f>
        <v>1</v>
      </c>
      <c r="F563" s="7">
        <f t="shared" si="129"/>
        <v>0</v>
      </c>
      <c r="G563" s="1">
        <f t="shared" si="135"/>
        <v>13</v>
      </c>
      <c r="H563" s="2">
        <f t="shared" si="136"/>
        <v>5.7522123893805309E-2</v>
      </c>
      <c r="I563" s="8"/>
      <c r="J563" s="2">
        <f t="shared" si="130"/>
        <v>0.46460176991150443</v>
      </c>
      <c r="K563" s="2">
        <f t="shared" si="131"/>
        <v>0.52212389380530977</v>
      </c>
      <c r="L563" s="2">
        <f t="shared" si="132"/>
        <v>0</v>
      </c>
      <c r="M563" s="2">
        <f t="shared" si="133"/>
        <v>1.3274336283185861E-2</v>
      </c>
      <c r="N563" s="126">
        <v>105</v>
      </c>
      <c r="O563" s="126">
        <v>118</v>
      </c>
      <c r="P563" s="126"/>
      <c r="Q563" s="89"/>
      <c r="R563" s="126"/>
      <c r="S563" s="126"/>
      <c r="T563" s="89"/>
      <c r="U563" s="126"/>
      <c r="V563" s="126"/>
      <c r="W563" s="126"/>
      <c r="X563" s="126"/>
      <c r="Y563" s="89">
        <v>0</v>
      </c>
      <c r="Z563" s="126"/>
      <c r="AA563" s="126">
        <v>2</v>
      </c>
      <c r="AB563" s="89">
        <v>1</v>
      </c>
      <c r="AC563" s="89"/>
      <c r="AG563" t="str">
        <f t="shared" si="127"/>
        <v>Pittsfield</v>
      </c>
      <c r="AH563" t="s">
        <v>1384</v>
      </c>
      <c r="AI563">
        <v>1</v>
      </c>
      <c r="AK563" s="97">
        <v>50</v>
      </c>
      <c r="AL563" s="99">
        <v>21</v>
      </c>
      <c r="AM563" s="99">
        <v>75</v>
      </c>
      <c r="AN563" s="103">
        <v>55450</v>
      </c>
      <c r="AO563" s="103">
        <f t="shared" si="137"/>
        <v>50021</v>
      </c>
      <c r="AP563" s="9" t="s">
        <v>202</v>
      </c>
      <c r="AQ563">
        <f t="shared" si="134"/>
        <v>5055450</v>
      </c>
      <c r="AU563">
        <v>20.05</v>
      </c>
      <c r="AV563">
        <v>0</v>
      </c>
      <c r="AW563">
        <v>20.05</v>
      </c>
    </row>
    <row r="564" spans="1:49" ht="13" hidden="1" customHeight="1" outlineLevel="1">
      <c r="A564" t="s">
        <v>14</v>
      </c>
      <c r="B564" s="9" t="s">
        <v>357</v>
      </c>
      <c r="C564" s="1">
        <f t="shared" si="128"/>
        <v>1490</v>
      </c>
      <c r="D564" s="7">
        <f>IF(N564&gt;0, RANK(N564,(N564:P564,Q564:AE564)),0)</f>
        <v>2</v>
      </c>
      <c r="E564" s="7">
        <f>IF(O564&gt;0,RANK(O564,(N564:P564,Q564:AE564)),0)</f>
        <v>1</v>
      </c>
      <c r="F564" s="7">
        <f t="shared" si="129"/>
        <v>0</v>
      </c>
      <c r="G564" s="1">
        <f t="shared" si="135"/>
        <v>36</v>
      </c>
      <c r="H564" s="2">
        <f t="shared" si="136"/>
        <v>2.4161073825503355E-2</v>
      </c>
      <c r="I564" s="8"/>
      <c r="J564" s="2">
        <f t="shared" si="130"/>
        <v>0.47651006711409394</v>
      </c>
      <c r="K564" s="2">
        <f t="shared" si="131"/>
        <v>0.5006711409395973</v>
      </c>
      <c r="L564" s="2">
        <f t="shared" si="132"/>
        <v>0</v>
      </c>
      <c r="M564" s="2">
        <f t="shared" si="133"/>
        <v>2.2818791946308759E-2</v>
      </c>
      <c r="N564" s="126">
        <v>710</v>
      </c>
      <c r="O564" s="126">
        <v>746</v>
      </c>
      <c r="P564" s="126"/>
      <c r="Q564" s="89"/>
      <c r="R564" s="126"/>
      <c r="S564" s="126"/>
      <c r="T564" s="89"/>
      <c r="U564" s="126"/>
      <c r="V564" s="126"/>
      <c r="W564" s="126"/>
      <c r="X564" s="126"/>
      <c r="Y564" s="89">
        <v>0</v>
      </c>
      <c r="Z564" s="126"/>
      <c r="AA564" s="126">
        <v>22</v>
      </c>
      <c r="AB564" s="89">
        <v>12</v>
      </c>
      <c r="AC564" s="89"/>
      <c r="AG564" t="str">
        <f t="shared" si="127"/>
        <v>Pittsford</v>
      </c>
      <c r="AH564" t="s">
        <v>1384</v>
      </c>
      <c r="AI564">
        <v>1</v>
      </c>
      <c r="AK564" s="97">
        <v>50</v>
      </c>
      <c r="AL564" s="99">
        <v>21</v>
      </c>
      <c r="AM564" s="99">
        <v>80</v>
      </c>
      <c r="AN564" s="103">
        <v>55600</v>
      </c>
      <c r="AO564" s="103">
        <f t="shared" si="137"/>
        <v>50021</v>
      </c>
      <c r="AP564" s="9" t="s">
        <v>202</v>
      </c>
      <c r="AQ564">
        <f t="shared" si="134"/>
        <v>5055600</v>
      </c>
      <c r="AU564">
        <v>43.57</v>
      </c>
      <c r="AV564">
        <v>0.08</v>
      </c>
      <c r="AW564">
        <v>43.49</v>
      </c>
    </row>
    <row r="565" spans="1:49" ht="13" hidden="1" customHeight="1" outlineLevel="1">
      <c r="A565" t="s">
        <v>791</v>
      </c>
      <c r="B565" s="9" t="s">
        <v>357</v>
      </c>
      <c r="C565" s="1">
        <f t="shared" si="128"/>
        <v>745</v>
      </c>
      <c r="D565" s="7">
        <f>IF(N565&gt;0, RANK(N565,(N565:P565,Q565:AE565)),0)</f>
        <v>1</v>
      </c>
      <c r="E565" s="7">
        <f>IF(O565&gt;0,RANK(O565,(N565:P565,Q565:AE565)),0)</f>
        <v>2</v>
      </c>
      <c r="F565" s="7">
        <f t="shared" si="129"/>
        <v>0</v>
      </c>
      <c r="G565" s="1">
        <f t="shared" si="135"/>
        <v>207</v>
      </c>
      <c r="H565" s="2">
        <f t="shared" si="136"/>
        <v>0.27785234899328859</v>
      </c>
      <c r="I565" s="8"/>
      <c r="J565" s="2">
        <f t="shared" si="130"/>
        <v>0.62147651006711413</v>
      </c>
      <c r="K565" s="2">
        <f t="shared" si="131"/>
        <v>0.34362416107382548</v>
      </c>
      <c r="L565" s="2">
        <f t="shared" si="132"/>
        <v>0</v>
      </c>
      <c r="M565" s="2">
        <f t="shared" si="133"/>
        <v>3.4899328859060386E-2</v>
      </c>
      <c r="N565" s="126">
        <v>463</v>
      </c>
      <c r="O565" s="126">
        <v>256</v>
      </c>
      <c r="P565" s="126"/>
      <c r="Q565" s="89"/>
      <c r="R565" s="126"/>
      <c r="S565" s="126"/>
      <c r="T565" s="89"/>
      <c r="U565" s="126"/>
      <c r="V565" s="126"/>
      <c r="W565" s="126"/>
      <c r="X565" s="126"/>
      <c r="Y565" s="89">
        <v>0</v>
      </c>
      <c r="Z565" s="126"/>
      <c r="AA565" s="126">
        <v>23</v>
      </c>
      <c r="AB565" s="89">
        <v>3</v>
      </c>
      <c r="AC565" s="89"/>
      <c r="AG565" t="str">
        <f t="shared" si="127"/>
        <v>Plainfield</v>
      </c>
      <c r="AH565" t="s">
        <v>2040</v>
      </c>
      <c r="AI565">
        <v>1</v>
      </c>
      <c r="AK565" s="97">
        <v>50</v>
      </c>
      <c r="AL565" s="99">
        <v>23</v>
      </c>
      <c r="AM565" s="99">
        <v>70</v>
      </c>
      <c r="AN565" s="103">
        <v>55825</v>
      </c>
      <c r="AO565" s="103">
        <f t="shared" si="137"/>
        <v>50023</v>
      </c>
      <c r="AP565" s="9" t="s">
        <v>202</v>
      </c>
      <c r="AQ565">
        <f t="shared" si="134"/>
        <v>5055825</v>
      </c>
      <c r="AU565">
        <v>21.05</v>
      </c>
      <c r="AV565">
        <v>0.04</v>
      </c>
      <c r="AW565">
        <v>21.01</v>
      </c>
    </row>
    <row r="566" spans="1:49" ht="13" hidden="1" customHeight="1" outlineLevel="1">
      <c r="A566" t="s">
        <v>1078</v>
      </c>
      <c r="B566" s="9" t="s">
        <v>357</v>
      </c>
      <c r="C566" s="1">
        <f t="shared" si="128"/>
        <v>297</v>
      </c>
      <c r="D566" s="7">
        <f>IF(N566&gt;0, RANK(N566,(N566:P566,Q566:AE566)),0)</f>
        <v>2</v>
      </c>
      <c r="E566" s="7">
        <f>IF(O566&gt;0,RANK(O566,(N566:P566,Q566:AE566)),0)</f>
        <v>1</v>
      </c>
      <c r="F566" s="7">
        <f t="shared" si="129"/>
        <v>0</v>
      </c>
      <c r="G566" s="1">
        <f t="shared" si="135"/>
        <v>12</v>
      </c>
      <c r="H566" s="2">
        <f t="shared" si="136"/>
        <v>4.0404040404040407E-2</v>
      </c>
      <c r="I566" s="8"/>
      <c r="J566" s="2">
        <f t="shared" si="130"/>
        <v>0.46801346801346799</v>
      </c>
      <c r="K566" s="2">
        <f t="shared" si="131"/>
        <v>0.50841750841750843</v>
      </c>
      <c r="L566" s="2">
        <f t="shared" si="132"/>
        <v>0</v>
      </c>
      <c r="M566" s="2">
        <f t="shared" si="133"/>
        <v>2.3569023569023573E-2</v>
      </c>
      <c r="N566" s="126">
        <v>139</v>
      </c>
      <c r="O566" s="126">
        <v>151</v>
      </c>
      <c r="P566" s="126"/>
      <c r="Q566" s="89"/>
      <c r="R566" s="126"/>
      <c r="S566" s="126"/>
      <c r="T566" s="89"/>
      <c r="U566" s="126"/>
      <c r="V566" s="126"/>
      <c r="W566" s="126"/>
      <c r="X566" s="126"/>
      <c r="Y566" s="89">
        <v>0</v>
      </c>
      <c r="Z566" s="126"/>
      <c r="AA566" s="126">
        <v>7</v>
      </c>
      <c r="AB566" s="89">
        <v>0</v>
      </c>
      <c r="AC566" s="89"/>
      <c r="AG566" t="str">
        <f t="shared" si="127"/>
        <v>Plymouth</v>
      </c>
      <c r="AH566" t="s">
        <v>747</v>
      </c>
      <c r="AI566">
        <v>1</v>
      </c>
      <c r="AK566" s="97">
        <v>50</v>
      </c>
      <c r="AL566" s="99">
        <v>27</v>
      </c>
      <c r="AM566" s="99">
        <v>60</v>
      </c>
      <c r="AN566" s="103">
        <v>56050</v>
      </c>
      <c r="AO566" s="103">
        <f t="shared" si="137"/>
        <v>50027</v>
      </c>
      <c r="AP566" s="9" t="s">
        <v>202</v>
      </c>
      <c r="AQ566">
        <f t="shared" si="134"/>
        <v>5056050</v>
      </c>
      <c r="AU566">
        <v>48.67</v>
      </c>
      <c r="AV566">
        <v>0.49</v>
      </c>
      <c r="AW566">
        <v>48.18</v>
      </c>
    </row>
    <row r="567" spans="1:49" ht="13" hidden="1" customHeight="1" outlineLevel="1">
      <c r="A567" t="s">
        <v>682</v>
      </c>
      <c r="B567" s="9" t="s">
        <v>357</v>
      </c>
      <c r="C567" s="1">
        <f t="shared" si="128"/>
        <v>558</v>
      </c>
      <c r="D567" s="7">
        <f>IF(N567&gt;0, RANK(N567,(N567:P567,Q567:AE567)),0)</f>
        <v>1</v>
      </c>
      <c r="E567" s="7">
        <f>IF(O567&gt;0,RANK(O567,(N567:P567,Q567:AE567)),0)</f>
        <v>2</v>
      </c>
      <c r="F567" s="7">
        <f t="shared" si="129"/>
        <v>0</v>
      </c>
      <c r="G567" s="1">
        <f t="shared" si="135"/>
        <v>29</v>
      </c>
      <c r="H567" s="2">
        <f t="shared" si="136"/>
        <v>5.197132616487455E-2</v>
      </c>
      <c r="I567" s="8"/>
      <c r="J567" s="2">
        <f t="shared" si="130"/>
        <v>0.51254480286738346</v>
      </c>
      <c r="K567" s="2">
        <f t="shared" si="131"/>
        <v>0.46057347670250898</v>
      </c>
      <c r="L567" s="2">
        <f t="shared" si="132"/>
        <v>0</v>
      </c>
      <c r="M567" s="2">
        <f t="shared" si="133"/>
        <v>2.6881720430107559E-2</v>
      </c>
      <c r="N567" s="126">
        <v>286</v>
      </c>
      <c r="O567" s="126">
        <v>257</v>
      </c>
      <c r="P567" s="126"/>
      <c r="Q567" s="89"/>
      <c r="R567" s="126"/>
      <c r="S567" s="126"/>
      <c r="T567" s="89"/>
      <c r="U567" s="126"/>
      <c r="V567" s="126"/>
      <c r="W567" s="126"/>
      <c r="X567" s="126"/>
      <c r="Y567" s="89">
        <v>0</v>
      </c>
      <c r="Z567" s="126"/>
      <c r="AA567" s="126">
        <v>13</v>
      </c>
      <c r="AB567" s="89">
        <v>2</v>
      </c>
      <c r="AC567" s="89"/>
      <c r="AG567" t="str">
        <f t="shared" si="127"/>
        <v>Pomfret</v>
      </c>
      <c r="AH567" t="s">
        <v>747</v>
      </c>
      <c r="AI567">
        <v>1</v>
      </c>
      <c r="AK567" s="97">
        <v>50</v>
      </c>
      <c r="AL567" s="99">
        <v>27</v>
      </c>
      <c r="AM567" s="99">
        <v>65</v>
      </c>
      <c r="AN567" s="103">
        <v>56350</v>
      </c>
      <c r="AO567" s="103">
        <f t="shared" si="137"/>
        <v>50027</v>
      </c>
      <c r="AP567" s="9" t="s">
        <v>202</v>
      </c>
      <c r="AQ567">
        <f t="shared" si="134"/>
        <v>5056350</v>
      </c>
      <c r="AU567">
        <v>39.46</v>
      </c>
      <c r="AV567">
        <v>0.06</v>
      </c>
      <c r="AW567">
        <v>39.4</v>
      </c>
    </row>
    <row r="568" spans="1:49" ht="13" hidden="1" customHeight="1" outlineLevel="1">
      <c r="A568" t="s">
        <v>690</v>
      </c>
      <c r="B568" s="9" t="s">
        <v>357</v>
      </c>
      <c r="C568" s="1">
        <f t="shared" si="128"/>
        <v>1579</v>
      </c>
      <c r="D568" s="7">
        <f>IF(N568&gt;0, RANK(N568,(N568:P568,Q568:AE568)),0)</f>
        <v>1</v>
      </c>
      <c r="E568" s="7">
        <f>IF(O568&gt;0,RANK(O568,(N568:P568,Q568:AE568)),0)</f>
        <v>2</v>
      </c>
      <c r="F568" s="7">
        <f t="shared" si="129"/>
        <v>0</v>
      </c>
      <c r="G568" s="1">
        <f t="shared" si="135"/>
        <v>45</v>
      </c>
      <c r="H568" s="2">
        <f t="shared" si="136"/>
        <v>2.8499050031665613E-2</v>
      </c>
      <c r="I568" s="8"/>
      <c r="J568" s="2">
        <f t="shared" si="130"/>
        <v>0.50284990500316651</v>
      </c>
      <c r="K568" s="2">
        <f t="shared" si="131"/>
        <v>0.47435085497150092</v>
      </c>
      <c r="L568" s="2">
        <f t="shared" si="132"/>
        <v>0</v>
      </c>
      <c r="M568" s="2">
        <f t="shared" si="133"/>
        <v>2.2799240025332568E-2</v>
      </c>
      <c r="N568" s="126">
        <v>794</v>
      </c>
      <c r="O568" s="126">
        <v>749</v>
      </c>
      <c r="P568" s="126"/>
      <c r="Q568" s="89"/>
      <c r="R568" s="126"/>
      <c r="S568" s="126"/>
      <c r="T568" s="89"/>
      <c r="U568" s="126"/>
      <c r="V568" s="126"/>
      <c r="W568" s="126"/>
      <c r="X568" s="126"/>
      <c r="Y568" s="89">
        <v>0</v>
      </c>
      <c r="Z568" s="126"/>
      <c r="AA568" s="126">
        <v>23</v>
      </c>
      <c r="AB568" s="89">
        <v>13</v>
      </c>
      <c r="AC568" s="89"/>
      <c r="AG568" t="str">
        <f t="shared" si="127"/>
        <v>Poultney</v>
      </c>
      <c r="AH568" t="s">
        <v>1384</v>
      </c>
      <c r="AI568">
        <v>1</v>
      </c>
      <c r="AK568" s="97">
        <v>50</v>
      </c>
      <c r="AL568" s="99">
        <v>21</v>
      </c>
      <c r="AM568" s="99">
        <v>85</v>
      </c>
      <c r="AN568" s="103">
        <v>56875</v>
      </c>
      <c r="AO568" s="103">
        <f t="shared" si="137"/>
        <v>50021</v>
      </c>
      <c r="AP568" s="9" t="s">
        <v>202</v>
      </c>
      <c r="AQ568">
        <f t="shared" si="134"/>
        <v>5056875</v>
      </c>
      <c r="AU568">
        <v>44.8</v>
      </c>
      <c r="AV568">
        <v>0.87</v>
      </c>
      <c r="AW568">
        <v>43.92</v>
      </c>
    </row>
    <row r="569" spans="1:49" ht="13" hidden="1" customHeight="1" outlineLevel="1">
      <c r="A569" t="s">
        <v>874</v>
      </c>
      <c r="B569" s="9" t="s">
        <v>357</v>
      </c>
      <c r="C569" s="1">
        <f t="shared" si="128"/>
        <v>1433</v>
      </c>
      <c r="D569" s="7">
        <f>IF(N569&gt;0, RANK(N569,(N569:P569,Q569:AE569)),0)</f>
        <v>1</v>
      </c>
      <c r="E569" s="7">
        <f>IF(O569&gt;0,RANK(O569,(N569:P569,Q569:AE569)),0)</f>
        <v>2</v>
      </c>
      <c r="F569" s="7">
        <f t="shared" si="129"/>
        <v>0</v>
      </c>
      <c r="G569" s="1">
        <f t="shared" si="135"/>
        <v>257</v>
      </c>
      <c r="H569" s="2">
        <f t="shared" si="136"/>
        <v>0.1793440334961619</v>
      </c>
      <c r="I569" s="8"/>
      <c r="J569" s="2">
        <f t="shared" si="130"/>
        <v>0.56454989532449407</v>
      </c>
      <c r="K569" s="2">
        <f t="shared" si="131"/>
        <v>0.38520586182833216</v>
      </c>
      <c r="L569" s="2">
        <f t="shared" si="132"/>
        <v>0</v>
      </c>
      <c r="M569" s="2">
        <f t="shared" si="133"/>
        <v>5.024424284717377E-2</v>
      </c>
      <c r="N569" s="126">
        <v>809</v>
      </c>
      <c r="O569" s="126">
        <v>552</v>
      </c>
      <c r="P569" s="126"/>
      <c r="Q569" s="89"/>
      <c r="R569" s="126"/>
      <c r="S569" s="126"/>
      <c r="T569" s="89"/>
      <c r="U569" s="126"/>
      <c r="V569" s="126"/>
      <c r="W569" s="126"/>
      <c r="X569" s="126"/>
      <c r="Y569" s="89">
        <v>0</v>
      </c>
      <c r="Z569" s="126"/>
      <c r="AA569" s="126">
        <v>50</v>
      </c>
      <c r="AB569" s="89">
        <v>22</v>
      </c>
      <c r="AC569" s="89"/>
      <c r="AG569" t="str">
        <f t="shared" si="127"/>
        <v>Pownal</v>
      </c>
      <c r="AH569" t="s">
        <v>2303</v>
      </c>
      <c r="AI569">
        <v>1</v>
      </c>
      <c r="AK569" s="97">
        <v>50</v>
      </c>
      <c r="AL569" s="99">
        <v>3</v>
      </c>
      <c r="AM569" s="99">
        <v>35</v>
      </c>
      <c r="AN569" s="103">
        <v>57025</v>
      </c>
      <c r="AO569" s="103">
        <f t="shared" si="137"/>
        <v>50003</v>
      </c>
      <c r="AP569" s="9" t="s">
        <v>202</v>
      </c>
      <c r="AQ569">
        <f t="shared" si="134"/>
        <v>5057025</v>
      </c>
      <c r="AU569">
        <v>46.73</v>
      </c>
      <c r="AV569">
        <v>0.08</v>
      </c>
      <c r="AW569">
        <v>46.65</v>
      </c>
    </row>
    <row r="570" spans="1:49" ht="13" hidden="1" customHeight="1" outlineLevel="1">
      <c r="A570" t="s">
        <v>945</v>
      </c>
      <c r="B570" s="9" t="s">
        <v>357</v>
      </c>
      <c r="C570" s="1">
        <f t="shared" si="128"/>
        <v>996</v>
      </c>
      <c r="D570" s="7">
        <f>IF(N570&gt;0, RANK(N570,(N570:P570,Q570:AE570)),0)</f>
        <v>1</v>
      </c>
      <c r="E570" s="7">
        <f>IF(O570&gt;0,RANK(O570,(N570:P570,Q570:AE570)),0)</f>
        <v>2</v>
      </c>
      <c r="F570" s="7">
        <f t="shared" si="129"/>
        <v>0</v>
      </c>
      <c r="G570" s="1">
        <f t="shared" si="135"/>
        <v>53</v>
      </c>
      <c r="H570" s="2">
        <f t="shared" si="136"/>
        <v>5.3212851405622492E-2</v>
      </c>
      <c r="I570" s="8"/>
      <c r="J570" s="2">
        <f t="shared" si="130"/>
        <v>0.51405622489959835</v>
      </c>
      <c r="K570" s="2">
        <f t="shared" si="131"/>
        <v>0.46084337349397592</v>
      </c>
      <c r="L570" s="2">
        <f t="shared" si="132"/>
        <v>0</v>
      </c>
      <c r="M570" s="2">
        <f t="shared" si="133"/>
        <v>2.5100401606425737E-2</v>
      </c>
      <c r="N570" s="126">
        <v>512</v>
      </c>
      <c r="O570" s="126">
        <v>459</v>
      </c>
      <c r="P570" s="126"/>
      <c r="Q570" s="89"/>
      <c r="R570" s="126"/>
      <c r="S570" s="126"/>
      <c r="T570" s="89"/>
      <c r="U570" s="126"/>
      <c r="V570" s="126"/>
      <c r="W570" s="126"/>
      <c r="X570" s="126"/>
      <c r="Y570" s="89">
        <v>1</v>
      </c>
      <c r="Z570" s="126"/>
      <c r="AA570" s="126">
        <v>16</v>
      </c>
      <c r="AB570" s="89">
        <v>8</v>
      </c>
      <c r="AC570" s="89"/>
      <c r="AG570" t="str">
        <f t="shared" si="127"/>
        <v>Proctor</v>
      </c>
      <c r="AH570" t="s">
        <v>1384</v>
      </c>
      <c r="AI570">
        <v>1</v>
      </c>
      <c r="AK570" s="97">
        <v>50</v>
      </c>
      <c r="AL570" s="99">
        <v>21</v>
      </c>
      <c r="AM570" s="99">
        <v>90</v>
      </c>
      <c r="AN570" s="103">
        <v>57250</v>
      </c>
      <c r="AO570" s="103">
        <f t="shared" si="137"/>
        <v>50021</v>
      </c>
      <c r="AP570" s="9" t="s">
        <v>202</v>
      </c>
      <c r="AQ570">
        <f t="shared" si="134"/>
        <v>5057250</v>
      </c>
      <c r="AU570">
        <v>7.6</v>
      </c>
      <c r="AV570">
        <v>0.03</v>
      </c>
      <c r="AW570">
        <v>7.56</v>
      </c>
    </row>
    <row r="571" spans="1:49" ht="13" hidden="1" customHeight="1" outlineLevel="1">
      <c r="A571" t="s">
        <v>1599</v>
      </c>
      <c r="B571" s="9" t="s">
        <v>357</v>
      </c>
      <c r="C571" s="1">
        <f t="shared" si="128"/>
        <v>1228</v>
      </c>
      <c r="D571" s="7">
        <f>IF(N571&gt;0, RANK(N571,(N571:P571,Q571:AE571)),0)</f>
        <v>1</v>
      </c>
      <c r="E571" s="7">
        <f>IF(O571&gt;0,RANK(O571,(N571:P571,Q571:AE571)),0)</f>
        <v>2</v>
      </c>
      <c r="F571" s="7">
        <f t="shared" si="129"/>
        <v>0</v>
      </c>
      <c r="G571" s="1">
        <f t="shared" si="135"/>
        <v>491</v>
      </c>
      <c r="H571" s="2">
        <f t="shared" si="136"/>
        <v>0.39983713355048861</v>
      </c>
      <c r="I571" s="8"/>
      <c r="J571" s="2">
        <f t="shared" si="130"/>
        <v>0.66775244299674263</v>
      </c>
      <c r="K571" s="2">
        <f t="shared" si="131"/>
        <v>0.26791530944625408</v>
      </c>
      <c r="L571" s="2">
        <f t="shared" si="132"/>
        <v>0</v>
      </c>
      <c r="M571" s="2">
        <f t="shared" si="133"/>
        <v>6.4332247557003286E-2</v>
      </c>
      <c r="N571" s="126">
        <v>820</v>
      </c>
      <c r="O571" s="126">
        <v>329</v>
      </c>
      <c r="P571" s="126"/>
      <c r="Q571" s="89"/>
      <c r="R571" s="126"/>
      <c r="S571" s="126"/>
      <c r="T571" s="89"/>
      <c r="U571" s="126"/>
      <c r="V571" s="126"/>
      <c r="W571" s="126"/>
      <c r="X571" s="126"/>
      <c r="Y571" s="89">
        <v>2</v>
      </c>
      <c r="Z571" s="126"/>
      <c r="AA571" s="126">
        <v>70</v>
      </c>
      <c r="AB571" s="89">
        <v>7</v>
      </c>
      <c r="AC571" s="89"/>
      <c r="AG571" t="str">
        <f t="shared" si="127"/>
        <v>Putney</v>
      </c>
      <c r="AH571" t="s">
        <v>1373</v>
      </c>
      <c r="AI571">
        <v>1</v>
      </c>
      <c r="AK571" s="97">
        <v>50</v>
      </c>
      <c r="AL571" s="99">
        <v>25</v>
      </c>
      <c r="AM571" s="99">
        <v>65</v>
      </c>
      <c r="AN571" s="103">
        <v>57700</v>
      </c>
      <c r="AO571" s="103">
        <f t="shared" si="137"/>
        <v>50025</v>
      </c>
      <c r="AP571" s="9" t="s">
        <v>202</v>
      </c>
      <c r="AQ571">
        <f t="shared" si="134"/>
        <v>5057700</v>
      </c>
      <c r="AU571">
        <v>26.81</v>
      </c>
      <c r="AV571">
        <v>0.01</v>
      </c>
      <c r="AW571">
        <v>26.8</v>
      </c>
    </row>
    <row r="572" spans="1:49" ht="13" hidden="1" customHeight="1" outlineLevel="1">
      <c r="A572" t="s">
        <v>1268</v>
      </c>
      <c r="B572" s="9" t="s">
        <v>357</v>
      </c>
      <c r="C572" s="1">
        <f t="shared" si="128"/>
        <v>2135</v>
      </c>
      <c r="D572" s="7">
        <f>IF(N572&gt;0, RANK(N572,(N572:P572,Q572:AE572)),0)</f>
        <v>1</v>
      </c>
      <c r="E572" s="7">
        <f>IF(O572&gt;0,RANK(O572,(N572:P572,Q572:AE572)),0)</f>
        <v>2</v>
      </c>
      <c r="F572" s="7">
        <f t="shared" si="129"/>
        <v>0</v>
      </c>
      <c r="G572" s="1">
        <f t="shared" si="135"/>
        <v>203</v>
      </c>
      <c r="H572" s="2">
        <f t="shared" si="136"/>
        <v>9.5081967213114751E-2</v>
      </c>
      <c r="I572" s="8"/>
      <c r="J572" s="2">
        <f t="shared" si="130"/>
        <v>0.53629976580796257</v>
      </c>
      <c r="K572" s="2">
        <f t="shared" si="131"/>
        <v>0.44121779859484778</v>
      </c>
      <c r="L572" s="2">
        <f t="shared" si="132"/>
        <v>0</v>
      </c>
      <c r="M572" s="2">
        <f t="shared" si="133"/>
        <v>2.2482435597189654E-2</v>
      </c>
      <c r="N572" s="126">
        <v>1145</v>
      </c>
      <c r="O572" s="126">
        <v>942</v>
      </c>
      <c r="P572" s="126"/>
      <c r="Q572" s="89"/>
      <c r="R572" s="126"/>
      <c r="S572" s="126"/>
      <c r="T572" s="89"/>
      <c r="U572" s="126"/>
      <c r="V572" s="126"/>
      <c r="W572" s="126"/>
      <c r="X572" s="126"/>
      <c r="Y572" s="89">
        <v>1</v>
      </c>
      <c r="Z572" s="126"/>
      <c r="AA572" s="126">
        <v>31</v>
      </c>
      <c r="AB572" s="89">
        <v>16</v>
      </c>
      <c r="AC572" s="89"/>
      <c r="AG572" t="str">
        <f t="shared" si="127"/>
        <v>Randolph</v>
      </c>
      <c r="AH572" t="s">
        <v>1753</v>
      </c>
      <c r="AI572">
        <v>1</v>
      </c>
      <c r="AK572" s="97">
        <v>50</v>
      </c>
      <c r="AL572" s="99">
        <v>17</v>
      </c>
      <c r="AM572" s="99">
        <v>45</v>
      </c>
      <c r="AN572" s="103">
        <v>58075</v>
      </c>
      <c r="AO572" s="103">
        <f t="shared" si="137"/>
        <v>50017</v>
      </c>
      <c r="AP572" s="9" t="s">
        <v>202</v>
      </c>
      <c r="AQ572">
        <f t="shared" si="134"/>
        <v>5058075</v>
      </c>
      <c r="AU572">
        <v>47.9</v>
      </c>
      <c r="AV572">
        <v>0.04</v>
      </c>
      <c r="AW572">
        <v>47.86</v>
      </c>
    </row>
    <row r="573" spans="1:49" ht="13" hidden="1" customHeight="1" outlineLevel="1">
      <c r="A573" t="s">
        <v>30</v>
      </c>
      <c r="B573" s="9" t="s">
        <v>357</v>
      </c>
      <c r="C573" s="1">
        <f t="shared" si="128"/>
        <v>372</v>
      </c>
      <c r="D573" s="7">
        <f>IF(N573&gt;0, RANK(N573,(N573:P573,Q573:AE573)),0)</f>
        <v>2</v>
      </c>
      <c r="E573" s="7">
        <f>IF(O573&gt;0,RANK(O573,(N573:P573,Q573:AE573)),0)</f>
        <v>1</v>
      </c>
      <c r="F573" s="7">
        <f t="shared" si="129"/>
        <v>0</v>
      </c>
      <c r="G573" s="1">
        <f t="shared" si="135"/>
        <v>32</v>
      </c>
      <c r="H573" s="2">
        <f t="shared" si="136"/>
        <v>8.6021505376344093E-2</v>
      </c>
      <c r="I573" s="8"/>
      <c r="J573" s="2">
        <f t="shared" si="130"/>
        <v>0.44892473118279569</v>
      </c>
      <c r="K573" s="2">
        <f t="shared" si="131"/>
        <v>0.53494623655913975</v>
      </c>
      <c r="L573" s="2">
        <f t="shared" si="132"/>
        <v>0</v>
      </c>
      <c r="M573" s="2">
        <f t="shared" si="133"/>
        <v>1.6129032258064502E-2</v>
      </c>
      <c r="N573" s="126">
        <v>167</v>
      </c>
      <c r="O573" s="126">
        <v>199</v>
      </c>
      <c r="P573" s="126"/>
      <c r="Q573" s="89"/>
      <c r="R573" s="126"/>
      <c r="S573" s="126"/>
      <c r="T573" s="89"/>
      <c r="U573" s="126"/>
      <c r="V573" s="126"/>
      <c r="W573" s="126"/>
      <c r="X573" s="126"/>
      <c r="Y573" s="89">
        <v>0</v>
      </c>
      <c r="Z573" s="126"/>
      <c r="AA573" s="126">
        <v>4</v>
      </c>
      <c r="AB573" s="89">
        <v>2</v>
      </c>
      <c r="AC573" s="89"/>
      <c r="AG573" t="str">
        <f t="shared" si="127"/>
        <v>Reading</v>
      </c>
      <c r="AH573" t="s">
        <v>747</v>
      </c>
      <c r="AI573">
        <v>1</v>
      </c>
      <c r="AK573" s="97">
        <v>50</v>
      </c>
      <c r="AL573" s="99">
        <v>27</v>
      </c>
      <c r="AM573" s="99">
        <v>70</v>
      </c>
      <c r="AN573" s="103">
        <v>58375</v>
      </c>
      <c r="AO573" s="103">
        <f t="shared" si="137"/>
        <v>50027</v>
      </c>
      <c r="AP573" s="9" t="s">
        <v>202</v>
      </c>
      <c r="AQ573">
        <f t="shared" si="134"/>
        <v>5058375</v>
      </c>
      <c r="AU573">
        <v>41.66</v>
      </c>
      <c r="AV573">
        <v>0.17</v>
      </c>
      <c r="AW573">
        <v>41.5</v>
      </c>
    </row>
    <row r="574" spans="1:49" ht="13" hidden="1" customHeight="1" outlineLevel="1">
      <c r="A574" t="s">
        <v>1724</v>
      </c>
      <c r="B574" s="9" t="s">
        <v>357</v>
      </c>
      <c r="C574" s="1">
        <f t="shared" si="128"/>
        <v>395</v>
      </c>
      <c r="D574" s="7">
        <f>IF(N574&gt;0, RANK(N574,(N574:P574,Q574:AE574)),0)</f>
        <v>1</v>
      </c>
      <c r="E574" s="7">
        <f>IF(O574&gt;0,RANK(O574,(N574:P574,Q574:AE574)),0)</f>
        <v>2</v>
      </c>
      <c r="F574" s="7">
        <f t="shared" si="129"/>
        <v>0</v>
      </c>
      <c r="G574" s="1">
        <f t="shared" si="135"/>
        <v>62</v>
      </c>
      <c r="H574" s="2">
        <f t="shared" si="136"/>
        <v>0.1569620253164557</v>
      </c>
      <c r="I574" s="8"/>
      <c r="J574" s="2">
        <f t="shared" si="130"/>
        <v>0.5544303797468354</v>
      </c>
      <c r="K574" s="2">
        <f t="shared" si="131"/>
        <v>0.39746835443037976</v>
      </c>
      <c r="L574" s="2">
        <f t="shared" si="132"/>
        <v>0</v>
      </c>
      <c r="M574" s="2">
        <f t="shared" si="133"/>
        <v>4.8101265822784844E-2</v>
      </c>
      <c r="N574" s="126">
        <v>219</v>
      </c>
      <c r="O574" s="126">
        <v>157</v>
      </c>
      <c r="P574" s="126"/>
      <c r="Q574" s="89"/>
      <c r="R574" s="126"/>
      <c r="S574" s="126"/>
      <c r="T574" s="89"/>
      <c r="U574" s="126"/>
      <c r="V574" s="126"/>
      <c r="W574" s="126"/>
      <c r="X574" s="126"/>
      <c r="Y574" s="89">
        <v>0</v>
      </c>
      <c r="Z574" s="126"/>
      <c r="AA574" s="126">
        <v>17</v>
      </c>
      <c r="AB574" s="89">
        <v>2</v>
      </c>
      <c r="AC574" s="89"/>
      <c r="AG574" t="str">
        <f t="shared" si="127"/>
        <v>Readsboro</v>
      </c>
      <c r="AH574" t="s">
        <v>2303</v>
      </c>
      <c r="AI574">
        <v>1</v>
      </c>
      <c r="AK574" s="97">
        <v>50</v>
      </c>
      <c r="AL574" s="99">
        <v>3</v>
      </c>
      <c r="AM574" s="99">
        <v>40</v>
      </c>
      <c r="AN574" s="103">
        <v>58600</v>
      </c>
      <c r="AO574" s="103">
        <f t="shared" si="137"/>
        <v>50003</v>
      </c>
      <c r="AP574" s="9" t="s">
        <v>202</v>
      </c>
      <c r="AQ574">
        <f t="shared" si="134"/>
        <v>5058600</v>
      </c>
      <c r="AU574">
        <v>36.47</v>
      </c>
      <c r="AV574">
        <v>0.1</v>
      </c>
      <c r="AW574">
        <v>36.369999999999997</v>
      </c>
    </row>
    <row r="575" spans="1:49" ht="13" hidden="1" customHeight="1" outlineLevel="1">
      <c r="A575" t="s">
        <v>420</v>
      </c>
      <c r="B575" s="9" t="s">
        <v>357</v>
      </c>
      <c r="C575" s="1">
        <f t="shared" si="128"/>
        <v>1028</v>
      </c>
      <c r="D575" s="7">
        <f>IF(N575&gt;0, RANK(N575,(N575:P575,Q575:AE575)),0)</f>
        <v>1</v>
      </c>
      <c r="E575" s="7">
        <f>IF(O575&gt;0,RANK(O575,(N575:P575,Q575:AE575)),0)</f>
        <v>2</v>
      </c>
      <c r="F575" s="7">
        <f t="shared" si="129"/>
        <v>0</v>
      </c>
      <c r="G575" s="1">
        <f t="shared" si="135"/>
        <v>157</v>
      </c>
      <c r="H575" s="2">
        <f t="shared" si="136"/>
        <v>0.15272373540856032</v>
      </c>
      <c r="I575" s="8"/>
      <c r="J575" s="2">
        <f t="shared" si="130"/>
        <v>0.5632295719844358</v>
      </c>
      <c r="K575" s="2">
        <f t="shared" si="131"/>
        <v>0.41050583657587547</v>
      </c>
      <c r="L575" s="2">
        <f t="shared" si="132"/>
        <v>0</v>
      </c>
      <c r="M575" s="2">
        <f t="shared" si="133"/>
        <v>2.6264591439688734E-2</v>
      </c>
      <c r="N575" s="126">
        <v>579</v>
      </c>
      <c r="O575" s="126">
        <v>422</v>
      </c>
      <c r="P575" s="126"/>
      <c r="Q575" s="89"/>
      <c r="R575" s="126"/>
      <c r="S575" s="126"/>
      <c r="T575" s="89"/>
      <c r="U575" s="126"/>
      <c r="V575" s="126"/>
      <c r="W575" s="126"/>
      <c r="X575" s="126"/>
      <c r="Y575" s="89">
        <v>0</v>
      </c>
      <c r="Z575" s="126"/>
      <c r="AA575" s="126">
        <v>20</v>
      </c>
      <c r="AB575" s="89">
        <v>7</v>
      </c>
      <c r="AC575" s="89"/>
      <c r="AG575" t="str">
        <f t="shared" si="127"/>
        <v>Richford</v>
      </c>
      <c r="AH575" t="s">
        <v>1785</v>
      </c>
      <c r="AI575">
        <v>1</v>
      </c>
      <c r="AK575" s="97">
        <v>50</v>
      </c>
      <c r="AL575" s="99">
        <v>11</v>
      </c>
      <c r="AM575" s="99">
        <v>60</v>
      </c>
      <c r="AN575" s="103">
        <v>59125</v>
      </c>
      <c r="AO575" s="103">
        <f t="shared" si="137"/>
        <v>50011</v>
      </c>
      <c r="AP575" s="9" t="s">
        <v>202</v>
      </c>
      <c r="AQ575">
        <f t="shared" si="134"/>
        <v>5059125</v>
      </c>
      <c r="AU575">
        <v>43.28</v>
      </c>
      <c r="AV575">
        <v>0.02</v>
      </c>
      <c r="AW575">
        <v>43.25</v>
      </c>
    </row>
    <row r="576" spans="1:49" ht="13" hidden="1" customHeight="1" outlineLevel="1">
      <c r="A576" t="s">
        <v>428</v>
      </c>
      <c r="B576" s="9" t="s">
        <v>357</v>
      </c>
      <c r="C576" s="1">
        <f t="shared" si="128"/>
        <v>2136</v>
      </c>
      <c r="D576" s="7">
        <f>IF(N576&gt;0, RANK(N576,(N576:P576,Q576:AE576)),0)</f>
        <v>1</v>
      </c>
      <c r="E576" s="7">
        <f>IF(O576&gt;0,RANK(O576,(N576:P576,Q576:AE576)),0)</f>
        <v>2</v>
      </c>
      <c r="F576" s="7">
        <f t="shared" si="129"/>
        <v>0</v>
      </c>
      <c r="G576" s="1">
        <f t="shared" si="135"/>
        <v>398</v>
      </c>
      <c r="H576" s="2">
        <f t="shared" si="136"/>
        <v>0.18632958801498128</v>
      </c>
      <c r="I576" s="8"/>
      <c r="J576" s="2">
        <f t="shared" si="130"/>
        <v>0.5842696629213483</v>
      </c>
      <c r="K576" s="2">
        <f t="shared" si="131"/>
        <v>0.39794007490636701</v>
      </c>
      <c r="L576" s="2">
        <f t="shared" si="132"/>
        <v>0</v>
      </c>
      <c r="M576" s="2">
        <f t="shared" si="133"/>
        <v>1.7790262172284688E-2</v>
      </c>
      <c r="N576" s="126">
        <v>1248</v>
      </c>
      <c r="O576" s="126">
        <v>850</v>
      </c>
      <c r="P576" s="126"/>
      <c r="Q576" s="89"/>
      <c r="R576" s="126"/>
      <c r="S576" s="126"/>
      <c r="T576" s="89"/>
      <c r="U576" s="126"/>
      <c r="V576" s="126"/>
      <c r="W576" s="126"/>
      <c r="X576" s="126"/>
      <c r="Y576" s="89">
        <v>3</v>
      </c>
      <c r="Z576" s="126"/>
      <c r="AA576" s="126">
        <v>23</v>
      </c>
      <c r="AB576" s="89">
        <v>12</v>
      </c>
      <c r="AC576" s="89"/>
      <c r="AG576" t="str">
        <f t="shared" si="127"/>
        <v>Richmond</v>
      </c>
      <c r="AH576" t="s">
        <v>641</v>
      </c>
      <c r="AI576">
        <v>1</v>
      </c>
      <c r="AK576" s="97">
        <v>50</v>
      </c>
      <c r="AL576" s="99">
        <v>7</v>
      </c>
      <c r="AM576" s="99">
        <v>55</v>
      </c>
      <c r="AN576" s="103">
        <v>59275</v>
      </c>
      <c r="AO576" s="103">
        <f t="shared" si="137"/>
        <v>50007</v>
      </c>
      <c r="AP576" s="9" t="s">
        <v>202</v>
      </c>
      <c r="AQ576">
        <f t="shared" si="134"/>
        <v>5059275</v>
      </c>
      <c r="AU576">
        <v>32.33</v>
      </c>
      <c r="AV576">
        <v>0.49</v>
      </c>
      <c r="AW576">
        <v>31.84</v>
      </c>
    </row>
    <row r="577" spans="1:49" ht="13" hidden="1" customHeight="1" outlineLevel="1">
      <c r="A577" t="s">
        <v>37</v>
      </c>
      <c r="B577" s="9" t="s">
        <v>357</v>
      </c>
      <c r="C577" s="1">
        <f t="shared" si="128"/>
        <v>243</v>
      </c>
      <c r="D577" s="7">
        <f>IF(N577&gt;0, RANK(N577,(N577:P577,Q577:AE577)),0)</f>
        <v>1</v>
      </c>
      <c r="E577" s="7">
        <f>IF(O577&gt;0,RANK(O577,(N577:P577,Q577:AE577)),0)</f>
        <v>2</v>
      </c>
      <c r="F577" s="7">
        <f t="shared" si="129"/>
        <v>0</v>
      </c>
      <c r="G577" s="1">
        <f t="shared" si="135"/>
        <v>29</v>
      </c>
      <c r="H577" s="2">
        <f t="shared" si="136"/>
        <v>0.11934156378600823</v>
      </c>
      <c r="I577" s="8"/>
      <c r="J577" s="2">
        <f t="shared" si="130"/>
        <v>0.54732510288065839</v>
      </c>
      <c r="K577" s="2">
        <f t="shared" si="131"/>
        <v>0.4279835390946502</v>
      </c>
      <c r="L577" s="2">
        <f t="shared" si="132"/>
        <v>0</v>
      </c>
      <c r="M577" s="2">
        <f t="shared" si="133"/>
        <v>2.4691358024691412E-2</v>
      </c>
      <c r="N577" s="126">
        <v>133</v>
      </c>
      <c r="O577" s="126">
        <v>104</v>
      </c>
      <c r="P577" s="126"/>
      <c r="Q577" s="89"/>
      <c r="R577" s="126"/>
      <c r="S577" s="126"/>
      <c r="T577" s="89"/>
      <c r="U577" s="126"/>
      <c r="V577" s="126"/>
      <c r="W577" s="126"/>
      <c r="X577" s="126"/>
      <c r="Y577" s="89">
        <v>0</v>
      </c>
      <c r="Z577" s="126"/>
      <c r="AA577" s="126">
        <v>5</v>
      </c>
      <c r="AB577" s="89">
        <v>1</v>
      </c>
      <c r="AC577" s="89"/>
      <c r="AG577" t="str">
        <f t="shared" si="127"/>
        <v>Ripton</v>
      </c>
      <c r="AH577" t="s">
        <v>1623</v>
      </c>
      <c r="AI577">
        <v>1</v>
      </c>
      <c r="AK577" s="97">
        <v>50</v>
      </c>
      <c r="AL577" s="99">
        <v>1</v>
      </c>
      <c r="AM577" s="99">
        <v>80</v>
      </c>
      <c r="AN577" s="103">
        <v>59650</v>
      </c>
      <c r="AO577" s="103">
        <f t="shared" si="137"/>
        <v>50001</v>
      </c>
      <c r="AP577" s="9" t="s">
        <v>202</v>
      </c>
      <c r="AQ577">
        <f t="shared" si="134"/>
        <v>5059650</v>
      </c>
      <c r="AU577">
        <v>49.53</v>
      </c>
      <c r="AV577">
        <v>0.01</v>
      </c>
      <c r="AW577">
        <v>49.52</v>
      </c>
    </row>
    <row r="578" spans="1:49" ht="13" hidden="1" customHeight="1" outlineLevel="1">
      <c r="A578" t="s">
        <v>776</v>
      </c>
      <c r="B578" s="9" t="s">
        <v>357</v>
      </c>
      <c r="C578" s="1">
        <f t="shared" si="128"/>
        <v>663</v>
      </c>
      <c r="D578" s="7">
        <f>IF(N578&gt;0, RANK(N578,(N578:P578,Q578:AE578)),0)</f>
        <v>1</v>
      </c>
      <c r="E578" s="7">
        <f>IF(O578&gt;0,RANK(O578,(N578:P578,Q578:AE578)),0)</f>
        <v>2</v>
      </c>
      <c r="F578" s="7">
        <f t="shared" si="129"/>
        <v>0</v>
      </c>
      <c r="G578" s="1">
        <f t="shared" si="135"/>
        <v>128</v>
      </c>
      <c r="H578" s="2">
        <f t="shared" si="136"/>
        <v>0.19306184012066366</v>
      </c>
      <c r="I578" s="8"/>
      <c r="J578" s="2">
        <f t="shared" si="130"/>
        <v>0.58220211161387636</v>
      </c>
      <c r="K578" s="2">
        <f t="shared" si="131"/>
        <v>0.38914027149321267</v>
      </c>
      <c r="L578" s="2">
        <f t="shared" si="132"/>
        <v>0</v>
      </c>
      <c r="M578" s="2">
        <f t="shared" si="133"/>
        <v>2.8657616892910964E-2</v>
      </c>
      <c r="N578" s="126">
        <v>386</v>
      </c>
      <c r="O578" s="126">
        <v>258</v>
      </c>
      <c r="P578" s="126"/>
      <c r="Q578" s="89"/>
      <c r="R578" s="126"/>
      <c r="S578" s="126"/>
      <c r="T578" s="89"/>
      <c r="U578" s="126"/>
      <c r="V578" s="126"/>
      <c r="W578" s="126"/>
      <c r="X578" s="126"/>
      <c r="Y578" s="89">
        <v>4</v>
      </c>
      <c r="Z578" s="126"/>
      <c r="AA578" s="126">
        <v>13</v>
      </c>
      <c r="AB578" s="89">
        <v>2</v>
      </c>
      <c r="AC578" s="89"/>
      <c r="AG578" t="str">
        <f t="shared" si="127"/>
        <v>Rochester</v>
      </c>
      <c r="AH578" t="s">
        <v>747</v>
      </c>
      <c r="AI578">
        <v>1</v>
      </c>
      <c r="AK578" s="97">
        <v>50</v>
      </c>
      <c r="AL578" s="99">
        <v>27</v>
      </c>
      <c r="AM578" s="99">
        <v>75</v>
      </c>
      <c r="AN578" s="103">
        <v>60100</v>
      </c>
      <c r="AO578" s="103">
        <f t="shared" si="137"/>
        <v>50027</v>
      </c>
      <c r="AP578" s="9" t="s">
        <v>202</v>
      </c>
      <c r="AQ578">
        <f t="shared" si="134"/>
        <v>5060100</v>
      </c>
      <c r="AU578">
        <v>56.22</v>
      </c>
      <c r="AV578">
        <v>0.05</v>
      </c>
      <c r="AW578">
        <v>56.17</v>
      </c>
    </row>
    <row r="579" spans="1:49" ht="13" hidden="1" customHeight="1" outlineLevel="1">
      <c r="A579" t="s">
        <v>1083</v>
      </c>
      <c r="B579" s="9" t="s">
        <v>357</v>
      </c>
      <c r="C579" s="1">
        <f t="shared" si="128"/>
        <v>2397</v>
      </c>
      <c r="D579" s="7">
        <f>IF(N579&gt;0, RANK(N579,(N579:P579,Q579:AE579)),0)</f>
        <v>1</v>
      </c>
      <c r="E579" s="7">
        <f>IF(O579&gt;0,RANK(O579,(N579:P579,Q579:AE579)),0)</f>
        <v>2</v>
      </c>
      <c r="F579" s="7">
        <f t="shared" si="129"/>
        <v>0</v>
      </c>
      <c r="G579" s="1">
        <f t="shared" si="135"/>
        <v>410</v>
      </c>
      <c r="H579" s="2">
        <f t="shared" si="136"/>
        <v>0.17104714226115977</v>
      </c>
      <c r="I579" s="8"/>
      <c r="J579" s="2">
        <f t="shared" si="130"/>
        <v>0.56070087609511887</v>
      </c>
      <c r="K579" s="2">
        <f t="shared" si="131"/>
        <v>0.38965373383395913</v>
      </c>
      <c r="L579" s="2">
        <f t="shared" si="132"/>
        <v>0</v>
      </c>
      <c r="M579" s="2">
        <f t="shared" si="133"/>
        <v>4.9645390070922002E-2</v>
      </c>
      <c r="N579" s="126">
        <v>1344</v>
      </c>
      <c r="O579" s="126">
        <v>934</v>
      </c>
      <c r="P579" s="126"/>
      <c r="Q579" s="89"/>
      <c r="R579" s="126"/>
      <c r="S579" s="126"/>
      <c r="T579" s="89"/>
      <c r="U579" s="126"/>
      <c r="V579" s="126"/>
      <c r="W579" s="126"/>
      <c r="X579" s="126"/>
      <c r="Y579" s="89">
        <v>5</v>
      </c>
      <c r="Z579" s="126"/>
      <c r="AA579" s="126">
        <v>78</v>
      </c>
      <c r="AB579" s="89">
        <v>36</v>
      </c>
      <c r="AC579" s="89"/>
      <c r="AG579" t="str">
        <f t="shared" si="127"/>
        <v>Rockingham</v>
      </c>
      <c r="AH579" t="s">
        <v>1373</v>
      </c>
      <c r="AI579">
        <v>1</v>
      </c>
      <c r="AK579" s="97">
        <v>50</v>
      </c>
      <c r="AL579" s="99">
        <v>25</v>
      </c>
      <c r="AM579" s="99">
        <v>70</v>
      </c>
      <c r="AN579" s="103">
        <v>60250</v>
      </c>
      <c r="AO579" s="103">
        <f t="shared" si="137"/>
        <v>50025</v>
      </c>
      <c r="AP579" s="9" t="s">
        <v>202</v>
      </c>
      <c r="AQ579">
        <f t="shared" si="134"/>
        <v>5060250</v>
      </c>
      <c r="AU579">
        <v>42.31</v>
      </c>
      <c r="AV579">
        <v>0.41</v>
      </c>
      <c r="AW579">
        <v>41.9</v>
      </c>
    </row>
    <row r="580" spans="1:49" ht="13" hidden="1" customHeight="1" outlineLevel="1">
      <c r="A580" t="s">
        <v>132</v>
      </c>
      <c r="B580" s="9" t="s">
        <v>357</v>
      </c>
      <c r="C580" s="1">
        <f t="shared" si="128"/>
        <v>274</v>
      </c>
      <c r="D580" s="7">
        <f>IF(N580&gt;0, RANK(N580,(N580:P580,Q580:AE580)),0)</f>
        <v>1</v>
      </c>
      <c r="E580" s="7">
        <f>IF(O580&gt;0,RANK(O580,(N580:P580,Q580:AE580)),0)</f>
        <v>2</v>
      </c>
      <c r="F580" s="7">
        <f t="shared" si="129"/>
        <v>0</v>
      </c>
      <c r="G580" s="1">
        <f t="shared" si="135"/>
        <v>53</v>
      </c>
      <c r="H580" s="2">
        <f t="shared" si="136"/>
        <v>0.19343065693430658</v>
      </c>
      <c r="I580" s="8"/>
      <c r="J580" s="2">
        <f t="shared" si="130"/>
        <v>0.58029197080291972</v>
      </c>
      <c r="K580" s="2">
        <f t="shared" si="131"/>
        <v>0.38686131386861317</v>
      </c>
      <c r="L580" s="2">
        <f t="shared" si="132"/>
        <v>0</v>
      </c>
      <c r="M580" s="2">
        <f t="shared" si="133"/>
        <v>3.2846715328467113E-2</v>
      </c>
      <c r="N580" s="126">
        <v>159</v>
      </c>
      <c r="O580" s="126">
        <v>106</v>
      </c>
      <c r="P580" s="126"/>
      <c r="Q580" s="89"/>
      <c r="R580" s="126"/>
      <c r="S580" s="126"/>
      <c r="T580" s="89"/>
      <c r="U580" s="126"/>
      <c r="V580" s="126"/>
      <c r="W580" s="126"/>
      <c r="X580" s="126"/>
      <c r="Y580" s="89">
        <v>0</v>
      </c>
      <c r="Z580" s="126"/>
      <c r="AA580" s="126">
        <v>8</v>
      </c>
      <c r="AB580" s="89">
        <v>1</v>
      </c>
      <c r="AC580" s="89"/>
      <c r="AG580" t="str">
        <f t="shared" si="127"/>
        <v>Roxbury</v>
      </c>
      <c r="AH580" t="s">
        <v>2040</v>
      </c>
      <c r="AI580">
        <v>1</v>
      </c>
      <c r="AK580" s="97">
        <v>50</v>
      </c>
      <c r="AL580" s="99">
        <v>23</v>
      </c>
      <c r="AM580" s="99">
        <v>75</v>
      </c>
      <c r="AN580" s="103">
        <v>60625</v>
      </c>
      <c r="AO580" s="103">
        <f t="shared" si="137"/>
        <v>50023</v>
      </c>
      <c r="AP580" s="9" t="s">
        <v>202</v>
      </c>
      <c r="AQ580">
        <f t="shared" si="134"/>
        <v>5060625</v>
      </c>
      <c r="AU580">
        <v>41.83</v>
      </c>
      <c r="AV580">
        <v>0.04</v>
      </c>
      <c r="AW580">
        <v>41.79</v>
      </c>
    </row>
    <row r="581" spans="1:49" ht="13" hidden="1" customHeight="1" outlineLevel="1">
      <c r="A581" t="s">
        <v>1100</v>
      </c>
      <c r="B581" s="9" t="s">
        <v>357</v>
      </c>
      <c r="C581" s="1">
        <f t="shared" si="128"/>
        <v>1181</v>
      </c>
      <c r="D581" s="7">
        <f>IF(N581&gt;0, RANK(N581,(N581:P581,Q581:AE581)),0)</f>
        <v>1</v>
      </c>
      <c r="E581" s="7">
        <f>IF(O581&gt;0,RANK(O581,(N581:P581,Q581:AE581)),0)</f>
        <v>2</v>
      </c>
      <c r="F581" s="7">
        <f t="shared" si="129"/>
        <v>0</v>
      </c>
      <c r="G581" s="1">
        <f t="shared" si="135"/>
        <v>90</v>
      </c>
      <c r="H581" s="2">
        <f t="shared" si="136"/>
        <v>7.620660457239628E-2</v>
      </c>
      <c r="I581" s="8"/>
      <c r="J581" s="2">
        <f t="shared" si="130"/>
        <v>0.52074513124470789</v>
      </c>
      <c r="K581" s="2">
        <f t="shared" si="131"/>
        <v>0.44453852667231158</v>
      </c>
      <c r="L581" s="2">
        <f t="shared" si="132"/>
        <v>0</v>
      </c>
      <c r="M581" s="2">
        <f t="shared" si="133"/>
        <v>3.4716342082980522E-2</v>
      </c>
      <c r="N581" s="126">
        <v>615</v>
      </c>
      <c r="O581" s="126">
        <v>525</v>
      </c>
      <c r="P581" s="126"/>
      <c r="Q581" s="89"/>
      <c r="R581" s="126"/>
      <c r="S581" s="126"/>
      <c r="T581" s="89"/>
      <c r="U581" s="126"/>
      <c r="V581" s="126"/>
      <c r="W581" s="126"/>
      <c r="X581" s="126"/>
      <c r="Y581" s="89">
        <v>2</v>
      </c>
      <c r="Z581" s="126"/>
      <c r="AA581" s="126">
        <v>29</v>
      </c>
      <c r="AB581" s="89">
        <v>10</v>
      </c>
      <c r="AC581" s="89"/>
      <c r="AG581" t="str">
        <f t="shared" si="127"/>
        <v>Royalton</v>
      </c>
      <c r="AH581" t="s">
        <v>747</v>
      </c>
      <c r="AI581">
        <v>1</v>
      </c>
      <c r="AK581" s="97">
        <v>50</v>
      </c>
      <c r="AL581" s="99">
        <v>27</v>
      </c>
      <c r="AM581" s="99">
        <v>80</v>
      </c>
      <c r="AN581" s="103">
        <v>60850</v>
      </c>
      <c r="AO581" s="103">
        <f t="shared" si="137"/>
        <v>50027</v>
      </c>
      <c r="AP581" s="9" t="s">
        <v>202</v>
      </c>
      <c r="AQ581">
        <f t="shared" si="134"/>
        <v>5060850</v>
      </c>
      <c r="AU581">
        <v>40.94</v>
      </c>
      <c r="AV581">
        <v>0.51</v>
      </c>
      <c r="AW581">
        <v>40.43</v>
      </c>
    </row>
    <row r="582" spans="1:49" ht="13" hidden="1" customHeight="1" outlineLevel="1">
      <c r="A582" t="s">
        <v>1027</v>
      </c>
      <c r="B582" s="9" t="s">
        <v>357</v>
      </c>
      <c r="C582" s="1">
        <f t="shared" si="128"/>
        <v>432</v>
      </c>
      <c r="D582" s="7">
        <f>IF(N582&gt;0, RANK(N582,(N582:P582,Q582:AE582)),0)</f>
        <v>2</v>
      </c>
      <c r="E582" s="7">
        <f>IF(O582&gt;0,RANK(O582,(N582:P582,Q582:AE582)),0)</f>
        <v>1</v>
      </c>
      <c r="F582" s="7">
        <f t="shared" si="129"/>
        <v>0</v>
      </c>
      <c r="G582" s="1">
        <f t="shared" si="135"/>
        <v>13</v>
      </c>
      <c r="H582" s="2">
        <f t="shared" si="136"/>
        <v>3.0092592592592591E-2</v>
      </c>
      <c r="I582" s="8"/>
      <c r="J582" s="2">
        <f t="shared" si="130"/>
        <v>0.47222222222222221</v>
      </c>
      <c r="K582" s="2">
        <f t="shared" si="131"/>
        <v>0.50231481481481477</v>
      </c>
      <c r="L582" s="2">
        <f t="shared" si="132"/>
        <v>0</v>
      </c>
      <c r="M582" s="2">
        <f t="shared" si="133"/>
        <v>2.5462962962963021E-2</v>
      </c>
      <c r="N582" s="126">
        <v>204</v>
      </c>
      <c r="O582" s="126">
        <v>217</v>
      </c>
      <c r="P582" s="126"/>
      <c r="Q582" s="89"/>
      <c r="R582" s="126"/>
      <c r="S582" s="126"/>
      <c r="T582" s="89"/>
      <c r="U582" s="126"/>
      <c r="V582" s="126"/>
      <c r="W582" s="126"/>
      <c r="X582" s="126"/>
      <c r="Y582" s="89">
        <v>0</v>
      </c>
      <c r="Z582" s="126"/>
      <c r="AA582" s="126">
        <v>4</v>
      </c>
      <c r="AB582" s="89">
        <v>7</v>
      </c>
      <c r="AC582" s="89"/>
      <c r="AG582" t="str">
        <f t="shared" si="127"/>
        <v>Rupert</v>
      </c>
      <c r="AH582" t="s">
        <v>2303</v>
      </c>
      <c r="AI582">
        <v>1</v>
      </c>
      <c r="AK582" s="97">
        <v>50</v>
      </c>
      <c r="AL582" s="99">
        <v>3</v>
      </c>
      <c r="AM582" s="99">
        <v>45</v>
      </c>
      <c r="AN582" s="103">
        <v>61000</v>
      </c>
      <c r="AO582" s="103">
        <f t="shared" si="137"/>
        <v>50003</v>
      </c>
      <c r="AP582" s="9" t="s">
        <v>202</v>
      </c>
      <c r="AQ582">
        <f t="shared" si="134"/>
        <v>5061000</v>
      </c>
      <c r="AU582">
        <v>44.6</v>
      </c>
      <c r="AV582">
        <v>0.01</v>
      </c>
      <c r="AW582">
        <v>44.6</v>
      </c>
    </row>
    <row r="583" spans="1:49" ht="13" hidden="1" customHeight="1" outlineLevel="1">
      <c r="A583" t="s">
        <v>1384</v>
      </c>
      <c r="B583" s="9" t="s">
        <v>357</v>
      </c>
      <c r="C583" s="1">
        <f t="shared" si="128"/>
        <v>8497</v>
      </c>
      <c r="D583" s="7">
        <f>IF(N583&gt;0, RANK(N583,(N583:P583,Q583:AE583)),0)</f>
        <v>1</v>
      </c>
      <c r="E583" s="7">
        <f>IF(O583&gt;0,RANK(O583,(N583:P583,Q583:AE583)),0)</f>
        <v>2</v>
      </c>
      <c r="F583" s="7">
        <f t="shared" si="129"/>
        <v>0</v>
      </c>
      <c r="G583" s="1">
        <f t="shared" si="135"/>
        <v>933</v>
      </c>
      <c r="H583" s="2">
        <f t="shared" si="136"/>
        <v>0.10980346004472166</v>
      </c>
      <c r="I583" s="8"/>
      <c r="J583" s="2">
        <f t="shared" si="130"/>
        <v>0.54619277392020715</v>
      </c>
      <c r="K583" s="2">
        <f t="shared" si="131"/>
        <v>0.43638931387548546</v>
      </c>
      <c r="L583" s="2">
        <f t="shared" si="132"/>
        <v>0</v>
      </c>
      <c r="M583" s="2">
        <f t="shared" si="133"/>
        <v>1.7417912204307384E-2</v>
      </c>
      <c r="N583" s="126">
        <v>4641</v>
      </c>
      <c r="O583" s="126">
        <v>3708</v>
      </c>
      <c r="P583" s="126"/>
      <c r="Q583" s="89"/>
      <c r="R583" s="126"/>
      <c r="S583" s="126"/>
      <c r="T583" s="89"/>
      <c r="U583" s="126"/>
      <c r="V583" s="126"/>
      <c r="W583" s="126"/>
      <c r="X583" s="126"/>
      <c r="Y583" s="89">
        <v>12</v>
      </c>
      <c r="Z583" s="126"/>
      <c r="AA583" s="126">
        <v>102</v>
      </c>
      <c r="AB583" s="89">
        <v>34</v>
      </c>
      <c r="AC583" s="89"/>
      <c r="AG583" t="str">
        <f t="shared" si="127"/>
        <v>Rutland</v>
      </c>
      <c r="AH583" t="s">
        <v>1384</v>
      </c>
      <c r="AI583">
        <v>1</v>
      </c>
      <c r="AK583" s="97">
        <v>50</v>
      </c>
      <c r="AL583" s="99">
        <v>21</v>
      </c>
      <c r="AM583" s="99">
        <v>95</v>
      </c>
      <c r="AN583" s="103">
        <v>61225</v>
      </c>
      <c r="AO583" s="103">
        <f t="shared" si="137"/>
        <v>50021</v>
      </c>
      <c r="AP583" s="9" t="s">
        <v>1721</v>
      </c>
      <c r="AQ583">
        <f t="shared" si="134"/>
        <v>5061225</v>
      </c>
      <c r="AU583">
        <v>7.68</v>
      </c>
      <c r="AV583">
        <v>0.04</v>
      </c>
      <c r="AW583">
        <v>7.64</v>
      </c>
    </row>
    <row r="584" spans="1:49" ht="13" hidden="1" customHeight="1" outlineLevel="1">
      <c r="A584" t="s">
        <v>1384</v>
      </c>
      <c r="B584" s="9" t="s">
        <v>357</v>
      </c>
      <c r="C584" s="1">
        <f t="shared" si="128"/>
        <v>2316</v>
      </c>
      <c r="D584" s="7">
        <f>IF(N584&gt;0, RANK(N584,(N584:P584,Q584:AE584)),0)</f>
        <v>2</v>
      </c>
      <c r="E584" s="7">
        <f>IF(O584&gt;0,RANK(O584,(N584:P584,Q584:AE584)),0)</f>
        <v>1</v>
      </c>
      <c r="F584" s="7">
        <f t="shared" si="129"/>
        <v>0</v>
      </c>
      <c r="G584" s="1">
        <f t="shared" si="135"/>
        <v>177</v>
      </c>
      <c r="H584" s="2">
        <f t="shared" si="136"/>
        <v>7.6424870466321237E-2</v>
      </c>
      <c r="I584" s="8"/>
      <c r="J584" s="2">
        <f t="shared" si="130"/>
        <v>0.45379965457685667</v>
      </c>
      <c r="K584" s="2">
        <f t="shared" si="131"/>
        <v>0.53022452504317785</v>
      </c>
      <c r="L584" s="2">
        <f t="shared" si="132"/>
        <v>0</v>
      </c>
      <c r="M584" s="2">
        <f t="shared" si="133"/>
        <v>1.5975820379965477E-2</v>
      </c>
      <c r="N584" s="126">
        <v>1051</v>
      </c>
      <c r="O584" s="126">
        <v>1228</v>
      </c>
      <c r="P584" s="126"/>
      <c r="Q584" s="89"/>
      <c r="R584" s="126"/>
      <c r="S584" s="126"/>
      <c r="T584" s="89"/>
      <c r="U584" s="126"/>
      <c r="V584" s="126"/>
      <c r="W584" s="126"/>
      <c r="X584" s="126"/>
      <c r="Y584" s="89">
        <v>0</v>
      </c>
      <c r="Z584" s="126"/>
      <c r="AA584" s="126">
        <v>22</v>
      </c>
      <c r="AB584" s="89">
        <v>15</v>
      </c>
      <c r="AC584" s="89"/>
      <c r="AG584" t="str">
        <f t="shared" si="127"/>
        <v>Rutland</v>
      </c>
      <c r="AH584" t="s">
        <v>1384</v>
      </c>
      <c r="AI584">
        <v>1</v>
      </c>
      <c r="AK584" s="97">
        <v>50</v>
      </c>
      <c r="AL584" s="99">
        <v>21</v>
      </c>
      <c r="AM584" s="99">
        <v>100</v>
      </c>
      <c r="AN584" s="103">
        <v>61300</v>
      </c>
      <c r="AO584" s="103">
        <f t="shared" si="137"/>
        <v>50021</v>
      </c>
      <c r="AP584" s="9" t="s">
        <v>202</v>
      </c>
      <c r="AQ584">
        <f t="shared" si="134"/>
        <v>5061300</v>
      </c>
      <c r="AU584">
        <v>19.3</v>
      </c>
      <c r="AV584">
        <v>0.05</v>
      </c>
      <c r="AW584">
        <v>19.25</v>
      </c>
    </row>
    <row r="585" spans="1:49" ht="13" hidden="1" customHeight="1" outlineLevel="1">
      <c r="A585" t="s">
        <v>1235</v>
      </c>
      <c r="B585" s="9" t="s">
        <v>357</v>
      </c>
      <c r="C585" s="1">
        <f t="shared" si="128"/>
        <v>533</v>
      </c>
      <c r="D585" s="7">
        <f>IF(N585&gt;0, RANK(N585,(N585:P585,Q585:AE585)),0)</f>
        <v>1</v>
      </c>
      <c r="E585" s="7">
        <f>IF(O585&gt;0,RANK(O585,(N585:P585,Q585:AE585)),0)</f>
        <v>2</v>
      </c>
      <c r="F585" s="7">
        <f t="shared" si="129"/>
        <v>0</v>
      </c>
      <c r="G585" s="1">
        <f t="shared" si="135"/>
        <v>7</v>
      </c>
      <c r="H585" s="2">
        <f t="shared" si="136"/>
        <v>1.3133208255159476E-2</v>
      </c>
      <c r="I585" s="8"/>
      <c r="J585" s="2">
        <f t="shared" si="130"/>
        <v>0.49718574108818009</v>
      </c>
      <c r="K585" s="2">
        <f t="shared" si="131"/>
        <v>0.48405253283302063</v>
      </c>
      <c r="L585" s="2">
        <f t="shared" si="132"/>
        <v>0</v>
      </c>
      <c r="M585" s="2">
        <f t="shared" si="133"/>
        <v>1.8761726078799223E-2</v>
      </c>
      <c r="N585" s="126">
        <v>265</v>
      </c>
      <c r="O585" s="126">
        <v>258</v>
      </c>
      <c r="P585" s="126"/>
      <c r="Q585" s="89"/>
      <c r="R585" s="126"/>
      <c r="S585" s="126"/>
      <c r="T585" s="89"/>
      <c r="U585" s="126"/>
      <c r="V585" s="126"/>
      <c r="W585" s="126"/>
      <c r="X585" s="126"/>
      <c r="Y585" s="89">
        <v>0</v>
      </c>
      <c r="Z585" s="126"/>
      <c r="AA585" s="126">
        <v>5</v>
      </c>
      <c r="AB585" s="89">
        <v>5</v>
      </c>
      <c r="AC585" s="89"/>
      <c r="AG585" t="str">
        <f t="shared" si="127"/>
        <v>Ryegate</v>
      </c>
      <c r="AH585" t="s">
        <v>1855</v>
      </c>
      <c r="AI585">
        <v>1</v>
      </c>
      <c r="AK585" s="97">
        <v>50</v>
      </c>
      <c r="AL585" s="99">
        <v>5</v>
      </c>
      <c r="AM585" s="99">
        <v>50</v>
      </c>
      <c r="AN585" s="103">
        <v>61525</v>
      </c>
      <c r="AO585" s="103">
        <f t="shared" si="137"/>
        <v>50005</v>
      </c>
      <c r="AP585" s="9" t="s">
        <v>202</v>
      </c>
      <c r="AQ585">
        <f t="shared" si="134"/>
        <v>5061525</v>
      </c>
      <c r="AU585">
        <v>36.799999999999997</v>
      </c>
      <c r="AV585">
        <v>0.22</v>
      </c>
      <c r="AW585">
        <v>36.58</v>
      </c>
    </row>
    <row r="586" spans="1:49" ht="13" hidden="1" customHeight="1" outlineLevel="1">
      <c r="A586" t="s">
        <v>1778</v>
      </c>
      <c r="B586" s="9" t="s">
        <v>357</v>
      </c>
      <c r="C586" s="1">
        <f t="shared" si="128"/>
        <v>3084</v>
      </c>
      <c r="D586" s="7">
        <f>IF(N586&gt;0, RANK(N586,(N586:P586,Q586:AE586)),0)</f>
        <v>1</v>
      </c>
      <c r="E586" s="7">
        <f>IF(O586&gt;0,RANK(O586,(N586:P586,Q586:AE586)),0)</f>
        <v>2</v>
      </c>
      <c r="F586" s="7">
        <f t="shared" si="129"/>
        <v>0</v>
      </c>
      <c r="G586" s="1">
        <f t="shared" si="135"/>
        <v>662</v>
      </c>
      <c r="H586" s="2">
        <f t="shared" si="136"/>
        <v>0.2146562905317769</v>
      </c>
      <c r="I586" s="8"/>
      <c r="J586" s="2">
        <f t="shared" si="130"/>
        <v>0.59176394293125811</v>
      </c>
      <c r="K586" s="2">
        <f t="shared" si="131"/>
        <v>0.37710765239948119</v>
      </c>
      <c r="L586" s="2">
        <f t="shared" si="132"/>
        <v>0</v>
      </c>
      <c r="M586" s="2">
        <f t="shared" si="133"/>
        <v>3.1128404669260701E-2</v>
      </c>
      <c r="N586" s="126">
        <v>1825</v>
      </c>
      <c r="O586" s="126">
        <v>1163</v>
      </c>
      <c r="P586" s="126"/>
      <c r="Q586" s="89"/>
      <c r="R586" s="126"/>
      <c r="S586" s="126"/>
      <c r="T586" s="89"/>
      <c r="U586" s="126"/>
      <c r="V586" s="126"/>
      <c r="W586" s="126"/>
      <c r="X586" s="126"/>
      <c r="Y586" s="89">
        <v>1</v>
      </c>
      <c r="Z586" s="126"/>
      <c r="AA586" s="126">
        <v>56</v>
      </c>
      <c r="AB586" s="89">
        <v>39</v>
      </c>
      <c r="AC586" s="89"/>
      <c r="AG586" t="str">
        <f t="shared" si="127"/>
        <v>St. Albans</v>
      </c>
      <c r="AH586" t="s">
        <v>1785</v>
      </c>
      <c r="AI586">
        <v>1</v>
      </c>
      <c r="AK586" s="97">
        <v>50</v>
      </c>
      <c r="AL586" s="99">
        <v>11</v>
      </c>
      <c r="AM586" s="99">
        <v>65</v>
      </c>
      <c r="AN586" s="103">
        <v>61675</v>
      </c>
      <c r="AO586" s="103">
        <f t="shared" si="137"/>
        <v>50011</v>
      </c>
      <c r="AP586" s="9" t="s">
        <v>1721</v>
      </c>
      <c r="AQ586">
        <f t="shared" si="134"/>
        <v>5061675</v>
      </c>
      <c r="AU586">
        <v>2.0299999999999998</v>
      </c>
      <c r="AV586">
        <v>0</v>
      </c>
      <c r="AW586">
        <v>2.0299999999999998</v>
      </c>
    </row>
    <row r="587" spans="1:49" ht="13" hidden="1" customHeight="1" outlineLevel="1">
      <c r="A587" t="s">
        <v>1778</v>
      </c>
      <c r="B587" s="9" t="s">
        <v>357</v>
      </c>
      <c r="C587" s="1">
        <f t="shared" si="128"/>
        <v>2262</v>
      </c>
      <c r="D587" s="7">
        <f>IF(N587&gt;0, RANK(N587,(N587:P587,Q587:AE587)),0)</f>
        <v>1</v>
      </c>
      <c r="E587" s="7">
        <f>IF(O587&gt;0,RANK(O587,(N587:P587,Q587:AE587)),0)</f>
        <v>2</v>
      </c>
      <c r="F587" s="7">
        <f t="shared" si="129"/>
        <v>0</v>
      </c>
      <c r="G587" s="1">
        <f t="shared" si="135"/>
        <v>227</v>
      </c>
      <c r="H587" s="2">
        <f t="shared" si="136"/>
        <v>0.10035366931918656</v>
      </c>
      <c r="I587" s="8"/>
      <c r="J587" s="2">
        <f t="shared" si="130"/>
        <v>0.54022988505747127</v>
      </c>
      <c r="K587" s="2">
        <f t="shared" si="131"/>
        <v>0.43987621573828473</v>
      </c>
      <c r="L587" s="2">
        <f t="shared" si="132"/>
        <v>0</v>
      </c>
      <c r="M587" s="2">
        <f t="shared" si="133"/>
        <v>1.9893899204244003E-2</v>
      </c>
      <c r="N587" s="126">
        <v>1222</v>
      </c>
      <c r="O587" s="126">
        <v>995</v>
      </c>
      <c r="P587" s="126"/>
      <c r="Q587" s="89"/>
      <c r="R587" s="126"/>
      <c r="S587" s="126"/>
      <c r="T587" s="89"/>
      <c r="U587" s="126"/>
      <c r="V587" s="126"/>
      <c r="W587" s="126"/>
      <c r="X587" s="126"/>
      <c r="Y587" s="89">
        <v>2</v>
      </c>
      <c r="Z587" s="126"/>
      <c r="AA587" s="126">
        <v>38</v>
      </c>
      <c r="AB587" s="89">
        <v>5</v>
      </c>
      <c r="AC587" s="89"/>
      <c r="AG587" t="str">
        <f t="shared" si="127"/>
        <v>St. Albans</v>
      </c>
      <c r="AH587" t="s">
        <v>1785</v>
      </c>
      <c r="AI587">
        <v>1</v>
      </c>
      <c r="AK587" s="97">
        <v>50</v>
      </c>
      <c r="AL587" s="99">
        <v>11</v>
      </c>
      <c r="AM587" s="99">
        <v>70</v>
      </c>
      <c r="AN587" s="103">
        <v>61750</v>
      </c>
      <c r="AO587" s="103">
        <f t="shared" si="137"/>
        <v>50011</v>
      </c>
      <c r="AP587" s="9" t="s">
        <v>202</v>
      </c>
      <c r="AQ587">
        <f t="shared" si="134"/>
        <v>5061750</v>
      </c>
      <c r="AU587">
        <v>60.56</v>
      </c>
      <c r="AV587">
        <v>23</v>
      </c>
      <c r="AW587">
        <v>37.56</v>
      </c>
    </row>
    <row r="588" spans="1:49" ht="13" hidden="1" customHeight="1" outlineLevel="1">
      <c r="A588" t="s">
        <v>483</v>
      </c>
      <c r="B588" s="9" t="s">
        <v>357</v>
      </c>
      <c r="C588" s="1">
        <f t="shared" si="128"/>
        <v>328</v>
      </c>
      <c r="D588" s="7">
        <f>IF(N588&gt;0, RANK(N588,(N588:P588,Q588:AE588)),0)</f>
        <v>1</v>
      </c>
      <c r="E588" s="7">
        <f>IF(O588&gt;0,RANK(O588,(N588:P588,Q588:AE588)),0)</f>
        <v>2</v>
      </c>
      <c r="F588" s="7">
        <f t="shared" si="129"/>
        <v>0</v>
      </c>
      <c r="G588" s="1">
        <f t="shared" si="135"/>
        <v>30</v>
      </c>
      <c r="H588" s="2">
        <f t="shared" si="136"/>
        <v>9.1463414634146339E-2</v>
      </c>
      <c r="I588" s="8"/>
      <c r="J588" s="2">
        <f t="shared" si="130"/>
        <v>0.53963414634146345</v>
      </c>
      <c r="K588" s="2">
        <f t="shared" si="131"/>
        <v>0.44817073170731708</v>
      </c>
      <c r="L588" s="2">
        <f t="shared" si="132"/>
        <v>0</v>
      </c>
      <c r="M588" s="2">
        <f t="shared" si="133"/>
        <v>1.2195121951219468E-2</v>
      </c>
      <c r="N588" s="126">
        <v>177</v>
      </c>
      <c r="O588" s="126">
        <v>147</v>
      </c>
      <c r="P588" s="126"/>
      <c r="Q588" s="89"/>
      <c r="R588" s="126"/>
      <c r="S588" s="126"/>
      <c r="T588" s="89"/>
      <c r="U588" s="126"/>
      <c r="V588" s="126"/>
      <c r="W588" s="126"/>
      <c r="X588" s="126"/>
      <c r="Y588" s="89">
        <v>0</v>
      </c>
      <c r="Z588" s="126"/>
      <c r="AA588" s="126">
        <v>3</v>
      </c>
      <c r="AB588" s="89">
        <v>1</v>
      </c>
      <c r="AC588" s="89"/>
      <c r="AG588" t="str">
        <f t="shared" si="127"/>
        <v>St. George</v>
      </c>
      <c r="AH588" t="s">
        <v>641</v>
      </c>
      <c r="AI588">
        <v>1</v>
      </c>
      <c r="AK588" s="97">
        <v>50</v>
      </c>
      <c r="AL588" s="99">
        <v>7</v>
      </c>
      <c r="AM588" s="99">
        <v>60</v>
      </c>
      <c r="AN588" s="103">
        <v>62050</v>
      </c>
      <c r="AO588" s="103">
        <f t="shared" si="137"/>
        <v>50007</v>
      </c>
      <c r="AP588" s="9" t="s">
        <v>202</v>
      </c>
      <c r="AQ588">
        <f t="shared" si="134"/>
        <v>5062050</v>
      </c>
      <c r="AU588">
        <v>3.59</v>
      </c>
      <c r="AV588">
        <v>0</v>
      </c>
      <c r="AW588">
        <v>3.59</v>
      </c>
    </row>
    <row r="589" spans="1:49" ht="13" hidden="1" customHeight="1" outlineLevel="1">
      <c r="A589" t="s">
        <v>1922</v>
      </c>
      <c r="B589" s="9" t="s">
        <v>357</v>
      </c>
      <c r="C589" s="1">
        <f t="shared" si="128"/>
        <v>3295</v>
      </c>
      <c r="D589" s="7">
        <f>IF(N589&gt;0, RANK(N589,(N589:P589,Q589:AE589)),0)</f>
        <v>2</v>
      </c>
      <c r="E589" s="7">
        <f>IF(O589&gt;0,RANK(O589,(N589:P589,Q589:AE589)),0)</f>
        <v>1</v>
      </c>
      <c r="F589" s="7">
        <f t="shared" si="129"/>
        <v>0</v>
      </c>
      <c r="G589" s="1">
        <f t="shared" si="135"/>
        <v>390</v>
      </c>
      <c r="H589" s="2">
        <f t="shared" si="136"/>
        <v>0.11836115326251896</v>
      </c>
      <c r="I589" s="8"/>
      <c r="J589" s="2">
        <f t="shared" si="130"/>
        <v>0.42883156297420333</v>
      </c>
      <c r="K589" s="2">
        <f t="shared" si="131"/>
        <v>0.54719271623672228</v>
      </c>
      <c r="L589" s="2">
        <f t="shared" si="132"/>
        <v>0</v>
      </c>
      <c r="M589" s="2">
        <f t="shared" si="133"/>
        <v>2.3975720789074395E-2</v>
      </c>
      <c r="N589" s="126">
        <v>1413</v>
      </c>
      <c r="O589" s="126">
        <v>1803</v>
      </c>
      <c r="P589" s="126"/>
      <c r="Q589" s="89"/>
      <c r="R589" s="126"/>
      <c r="S589" s="126"/>
      <c r="T589" s="89"/>
      <c r="U589" s="126"/>
      <c r="V589" s="126"/>
      <c r="W589" s="126"/>
      <c r="X589" s="126"/>
      <c r="Y589" s="89">
        <v>3</v>
      </c>
      <c r="Z589" s="126"/>
      <c r="AA589" s="126">
        <v>55</v>
      </c>
      <c r="AB589" s="89">
        <v>21</v>
      </c>
      <c r="AC589" s="89"/>
      <c r="AG589" t="str">
        <f t="shared" si="127"/>
        <v>St. Johnsbury</v>
      </c>
      <c r="AH589" t="s">
        <v>1855</v>
      </c>
      <c r="AI589">
        <v>1</v>
      </c>
      <c r="AK589" s="97">
        <v>50</v>
      </c>
      <c r="AL589" s="99">
        <v>5</v>
      </c>
      <c r="AM589" s="99">
        <v>55</v>
      </c>
      <c r="AN589" s="103">
        <v>62200</v>
      </c>
      <c r="AO589" s="103">
        <f t="shared" si="137"/>
        <v>50005</v>
      </c>
      <c r="AP589" s="9" t="s">
        <v>202</v>
      </c>
      <c r="AQ589">
        <f t="shared" si="134"/>
        <v>5062200</v>
      </c>
      <c r="AU589">
        <v>36.770000000000003</v>
      </c>
      <c r="AV589">
        <v>0.1</v>
      </c>
      <c r="AW589">
        <v>36.68</v>
      </c>
    </row>
    <row r="590" spans="1:49" ht="13" hidden="1" customHeight="1" outlineLevel="1">
      <c r="A590" t="s">
        <v>1956</v>
      </c>
      <c r="B590" s="9" t="s">
        <v>357</v>
      </c>
      <c r="C590" s="1">
        <f t="shared" si="128"/>
        <v>589</v>
      </c>
      <c r="D590" s="7">
        <f>IF(N590&gt;0, RANK(N590,(N590:P590,Q590:AE590)),0)</f>
        <v>2</v>
      </c>
      <c r="E590" s="7">
        <f>IF(O590&gt;0,RANK(O590,(N590:P590,Q590:AE590)),0)</f>
        <v>1</v>
      </c>
      <c r="F590" s="7">
        <f t="shared" si="129"/>
        <v>0</v>
      </c>
      <c r="G590" s="1">
        <f t="shared" si="135"/>
        <v>99</v>
      </c>
      <c r="H590" s="2">
        <f t="shared" si="136"/>
        <v>0.16808149405772496</v>
      </c>
      <c r="I590" s="8"/>
      <c r="J590" s="2">
        <f t="shared" si="130"/>
        <v>0.40067911714770799</v>
      </c>
      <c r="K590" s="2">
        <f t="shared" si="131"/>
        <v>0.56876061120543298</v>
      </c>
      <c r="L590" s="2">
        <f t="shared" si="132"/>
        <v>0</v>
      </c>
      <c r="M590" s="2">
        <f t="shared" si="133"/>
        <v>3.0560271646859039E-2</v>
      </c>
      <c r="N590" s="126">
        <v>236</v>
      </c>
      <c r="O590" s="126">
        <v>335</v>
      </c>
      <c r="P590" s="126"/>
      <c r="Q590" s="89"/>
      <c r="R590" s="126"/>
      <c r="S590" s="126"/>
      <c r="T590" s="89"/>
      <c r="U590" s="126"/>
      <c r="V590" s="126"/>
      <c r="W590" s="126"/>
      <c r="X590" s="126"/>
      <c r="Y590" s="89">
        <v>1</v>
      </c>
      <c r="Z590" s="126"/>
      <c r="AA590" s="126">
        <v>14</v>
      </c>
      <c r="AB590" s="89">
        <v>3</v>
      </c>
      <c r="AC590" s="89"/>
      <c r="AG590" t="str">
        <f t="shared" si="127"/>
        <v>Salisbury</v>
      </c>
      <c r="AH590" t="s">
        <v>1623</v>
      </c>
      <c r="AI590">
        <v>1</v>
      </c>
      <c r="AK590" s="97">
        <v>50</v>
      </c>
      <c r="AL590" s="99">
        <v>1</v>
      </c>
      <c r="AM590" s="99">
        <v>85</v>
      </c>
      <c r="AN590" s="103">
        <v>62575</v>
      </c>
      <c r="AO590" s="103">
        <f t="shared" si="137"/>
        <v>50001</v>
      </c>
      <c r="AP590" s="9" t="s">
        <v>202</v>
      </c>
      <c r="AQ590">
        <f t="shared" si="134"/>
        <v>5062575</v>
      </c>
      <c r="AU590">
        <v>30.14</v>
      </c>
      <c r="AV590">
        <v>0.98</v>
      </c>
      <c r="AW590">
        <v>29.15</v>
      </c>
    </row>
    <row r="591" spans="1:49" ht="13" hidden="1" customHeight="1" outlineLevel="1">
      <c r="A591" t="s">
        <v>563</v>
      </c>
      <c r="B591" s="9" t="s">
        <v>357</v>
      </c>
      <c r="C591" s="1">
        <f t="shared" si="128"/>
        <v>198</v>
      </c>
      <c r="D591" s="7">
        <f>IF(N591&gt;0, RANK(N591,(N591:P591,Q591:AE591)),0)</f>
        <v>1</v>
      </c>
      <c r="E591" s="7">
        <f>IF(O591&gt;0,RANK(O591,(N591:P591,Q591:AE591)),0)</f>
        <v>2</v>
      </c>
      <c r="F591" s="7">
        <f t="shared" si="129"/>
        <v>0</v>
      </c>
      <c r="G591" s="1">
        <f t="shared" si="135"/>
        <v>12</v>
      </c>
      <c r="H591" s="2">
        <f t="shared" si="136"/>
        <v>6.0606060606060608E-2</v>
      </c>
      <c r="I591" s="8"/>
      <c r="J591" s="2">
        <f t="shared" si="130"/>
        <v>0.50505050505050508</v>
      </c>
      <c r="K591" s="2">
        <f t="shared" si="131"/>
        <v>0.44444444444444442</v>
      </c>
      <c r="L591" s="2">
        <f t="shared" si="132"/>
        <v>0</v>
      </c>
      <c r="M591" s="2">
        <f t="shared" si="133"/>
        <v>5.0505050505050497E-2</v>
      </c>
      <c r="N591" s="126">
        <v>100</v>
      </c>
      <c r="O591" s="126">
        <v>88</v>
      </c>
      <c r="P591" s="126"/>
      <c r="Q591" s="89"/>
      <c r="R591" s="126"/>
      <c r="S591" s="126"/>
      <c r="T591" s="89"/>
      <c r="U591" s="126"/>
      <c r="V591" s="126"/>
      <c r="W591" s="126"/>
      <c r="X591" s="126"/>
      <c r="Y591" s="89">
        <v>0</v>
      </c>
      <c r="Z591" s="126"/>
      <c r="AA591" s="126">
        <v>8</v>
      </c>
      <c r="AB591" s="89">
        <v>2</v>
      </c>
      <c r="AC591" s="89"/>
      <c r="AG591" t="str">
        <f t="shared" si="127"/>
        <v>Sandgate</v>
      </c>
      <c r="AH591" t="s">
        <v>2303</v>
      </c>
      <c r="AI591">
        <v>1</v>
      </c>
      <c r="AK591" s="97">
        <v>50</v>
      </c>
      <c r="AL591" s="99">
        <v>3</v>
      </c>
      <c r="AM591" s="99">
        <v>50</v>
      </c>
      <c r="AN591" s="103">
        <v>62875</v>
      </c>
      <c r="AO591" s="103">
        <f t="shared" si="137"/>
        <v>50003</v>
      </c>
      <c r="AP591" s="9" t="s">
        <v>202</v>
      </c>
      <c r="AQ591">
        <f t="shared" si="134"/>
        <v>5062875</v>
      </c>
      <c r="AU591">
        <v>42.19</v>
      </c>
      <c r="AV591">
        <v>0.04</v>
      </c>
      <c r="AW591">
        <v>42.15</v>
      </c>
    </row>
    <row r="592" spans="1:49" ht="13" hidden="1" customHeight="1" outlineLevel="1">
      <c r="A592" t="s">
        <v>1002</v>
      </c>
      <c r="B592" s="9" t="s">
        <v>357</v>
      </c>
      <c r="C592" s="1">
        <f t="shared" si="128"/>
        <v>37</v>
      </c>
      <c r="D592" s="7">
        <f>IF(N592&gt;0, RANK(N592,(N592:P592,Q592:AE592)),0)</f>
        <v>1</v>
      </c>
      <c r="E592" s="7">
        <f>IF(O592&gt;0,RANK(O592,(N592:P592,Q592:AE592)),0)</f>
        <v>2</v>
      </c>
      <c r="F592" s="7">
        <f t="shared" si="129"/>
        <v>0</v>
      </c>
      <c r="G592" s="1">
        <f t="shared" si="135"/>
        <v>4</v>
      </c>
      <c r="H592" s="2">
        <f t="shared" si="136"/>
        <v>0.10810810810810811</v>
      </c>
      <c r="I592" s="8"/>
      <c r="J592" s="2">
        <f t="shared" si="130"/>
        <v>0.48648648648648651</v>
      </c>
      <c r="K592" s="2">
        <f t="shared" si="131"/>
        <v>0.3783783783783784</v>
      </c>
      <c r="L592" s="2">
        <f t="shared" si="132"/>
        <v>0</v>
      </c>
      <c r="M592" s="2">
        <f t="shared" si="133"/>
        <v>0.13513513513513509</v>
      </c>
      <c r="N592" s="126">
        <v>18</v>
      </c>
      <c r="O592" s="126">
        <v>14</v>
      </c>
      <c r="P592" s="126"/>
      <c r="Q592" s="89"/>
      <c r="R592" s="126"/>
      <c r="S592" s="126"/>
      <c r="T592" s="89"/>
      <c r="U592" s="126"/>
      <c r="V592" s="126"/>
      <c r="W592" s="126"/>
      <c r="X592" s="126"/>
      <c r="Y592" s="89">
        <v>0</v>
      </c>
      <c r="Z592" s="126"/>
      <c r="AA592" s="126">
        <v>5</v>
      </c>
      <c r="AB592" s="89">
        <v>0</v>
      </c>
      <c r="AC592" s="89"/>
      <c r="AG592" t="str">
        <f t="shared" si="127"/>
        <v>Searsburg</v>
      </c>
      <c r="AH592" t="s">
        <v>2303</v>
      </c>
      <c r="AI592">
        <v>1</v>
      </c>
      <c r="AK592" s="97">
        <v>50</v>
      </c>
      <c r="AL592" s="99">
        <v>3</v>
      </c>
      <c r="AM592" s="99">
        <v>55</v>
      </c>
      <c r="AN592" s="103">
        <v>63175</v>
      </c>
      <c r="AO592" s="103">
        <f t="shared" si="137"/>
        <v>50003</v>
      </c>
      <c r="AP592" s="9" t="s">
        <v>202</v>
      </c>
      <c r="AQ592">
        <f t="shared" si="134"/>
        <v>5063175</v>
      </c>
      <c r="AU592">
        <v>21.57</v>
      </c>
      <c r="AV592">
        <v>0.04</v>
      </c>
      <c r="AW592">
        <v>21.53</v>
      </c>
    </row>
    <row r="593" spans="1:49" ht="13" hidden="1" customHeight="1" outlineLevel="1">
      <c r="A593" t="s">
        <v>1608</v>
      </c>
      <c r="B593" s="9" t="s">
        <v>357</v>
      </c>
      <c r="C593" s="1">
        <f t="shared" si="128"/>
        <v>1851</v>
      </c>
      <c r="D593" s="7">
        <f>IF(N593&gt;0, RANK(N593,(N593:P593,Q593:AE593)),0)</f>
        <v>1</v>
      </c>
      <c r="E593" s="7">
        <f>IF(O593&gt;0,RANK(O593,(N593:P593,Q593:AE593)),0)</f>
        <v>2</v>
      </c>
      <c r="F593" s="7">
        <f t="shared" si="129"/>
        <v>0</v>
      </c>
      <c r="G593" s="1">
        <f t="shared" si="135"/>
        <v>152</v>
      </c>
      <c r="H593" s="2">
        <f t="shared" si="136"/>
        <v>8.2117774176121011E-2</v>
      </c>
      <c r="I593" s="8"/>
      <c r="J593" s="2">
        <f t="shared" si="130"/>
        <v>0.52296056185845485</v>
      </c>
      <c r="K593" s="2">
        <f t="shared" si="131"/>
        <v>0.44084278768233387</v>
      </c>
      <c r="L593" s="2">
        <f t="shared" si="132"/>
        <v>0</v>
      </c>
      <c r="M593" s="2">
        <f t="shared" si="133"/>
        <v>3.6196650459211277E-2</v>
      </c>
      <c r="N593" s="126">
        <v>968</v>
      </c>
      <c r="O593" s="126">
        <v>816</v>
      </c>
      <c r="P593" s="126"/>
      <c r="Q593" s="89"/>
      <c r="R593" s="126"/>
      <c r="S593" s="126"/>
      <c r="T593" s="89"/>
      <c r="U593" s="126"/>
      <c r="V593" s="126"/>
      <c r="W593" s="126"/>
      <c r="X593" s="126"/>
      <c r="Y593" s="89">
        <v>0</v>
      </c>
      <c r="Z593" s="126"/>
      <c r="AA593" s="126">
        <v>57</v>
      </c>
      <c r="AB593" s="89">
        <v>10</v>
      </c>
      <c r="AC593" s="89"/>
      <c r="AG593" t="str">
        <f t="shared" si="127"/>
        <v>Shaftsbury</v>
      </c>
      <c r="AH593" t="s">
        <v>2303</v>
      </c>
      <c r="AI593">
        <v>1</v>
      </c>
      <c r="AK593" s="97">
        <v>50</v>
      </c>
      <c r="AL593" s="99">
        <v>3</v>
      </c>
      <c r="AM593" s="99">
        <v>60</v>
      </c>
      <c r="AN593" s="103">
        <v>63550</v>
      </c>
      <c r="AO593" s="103">
        <f t="shared" si="137"/>
        <v>50003</v>
      </c>
      <c r="AP593" s="9" t="s">
        <v>202</v>
      </c>
      <c r="AQ593">
        <f t="shared" si="134"/>
        <v>5063550</v>
      </c>
      <c r="AU593">
        <v>43.15</v>
      </c>
      <c r="AV593">
        <v>0.06</v>
      </c>
      <c r="AW593">
        <v>43.1</v>
      </c>
    </row>
    <row r="594" spans="1:49" ht="13" hidden="1" customHeight="1" outlineLevel="1">
      <c r="A594" t="s">
        <v>1768</v>
      </c>
      <c r="B594" s="9" t="s">
        <v>357</v>
      </c>
      <c r="C594" s="1">
        <f t="shared" si="128"/>
        <v>645</v>
      </c>
      <c r="D594" s="7">
        <f>IF(N594&gt;0, RANK(N594,(N594:P594,Q594:AE594)),0)</f>
        <v>1</v>
      </c>
      <c r="E594" s="7">
        <f>IF(O594&gt;0,RANK(O594,(N594:P594,Q594:AE594)),0)</f>
        <v>2</v>
      </c>
      <c r="F594" s="7">
        <f t="shared" si="129"/>
        <v>0</v>
      </c>
      <c r="G594" s="1">
        <f t="shared" si="135"/>
        <v>155</v>
      </c>
      <c r="H594" s="2">
        <f t="shared" si="136"/>
        <v>0.24031007751937986</v>
      </c>
      <c r="I594" s="8"/>
      <c r="J594" s="2">
        <f t="shared" si="130"/>
        <v>0.60310077519379846</v>
      </c>
      <c r="K594" s="2">
        <f t="shared" si="131"/>
        <v>0.36279069767441863</v>
      </c>
      <c r="L594" s="2">
        <f t="shared" si="132"/>
        <v>0</v>
      </c>
      <c r="M594" s="2">
        <f t="shared" si="133"/>
        <v>3.4108527131782918E-2</v>
      </c>
      <c r="N594" s="126">
        <v>389</v>
      </c>
      <c r="O594" s="126">
        <v>234</v>
      </c>
      <c r="P594" s="126"/>
      <c r="Q594" s="89"/>
      <c r="R594" s="126"/>
      <c r="S594" s="126"/>
      <c r="T594" s="89"/>
      <c r="U594" s="126"/>
      <c r="V594" s="126"/>
      <c r="W594" s="126"/>
      <c r="X594" s="126"/>
      <c r="Y594" s="89">
        <v>0</v>
      </c>
      <c r="Z594" s="126"/>
      <c r="AA594" s="126">
        <v>16</v>
      </c>
      <c r="AB594" s="89">
        <v>6</v>
      </c>
      <c r="AC594" s="89"/>
      <c r="AG594" t="str">
        <f t="shared" si="127"/>
        <v>Sharon</v>
      </c>
      <c r="AH594" t="s">
        <v>747</v>
      </c>
      <c r="AI594">
        <v>1</v>
      </c>
      <c r="AK594" s="97">
        <v>50</v>
      </c>
      <c r="AL594" s="99">
        <v>27</v>
      </c>
      <c r="AM594" s="99">
        <v>85</v>
      </c>
      <c r="AN594" s="103">
        <v>63775</v>
      </c>
      <c r="AO594" s="103">
        <f t="shared" si="137"/>
        <v>50027</v>
      </c>
      <c r="AP594" s="9" t="s">
        <v>202</v>
      </c>
      <c r="AQ594">
        <f t="shared" si="134"/>
        <v>5063775</v>
      </c>
      <c r="AU594">
        <v>40.1</v>
      </c>
      <c r="AV594">
        <v>0.48</v>
      </c>
      <c r="AW594">
        <v>39.619999999999997</v>
      </c>
    </row>
    <row r="595" spans="1:49" ht="13" hidden="1" customHeight="1" outlineLevel="1">
      <c r="A595" t="s">
        <v>728</v>
      </c>
      <c r="B595" s="9" t="s">
        <v>357</v>
      </c>
      <c r="C595" s="1">
        <f t="shared" si="128"/>
        <v>241</v>
      </c>
      <c r="D595" s="7">
        <f>IF(N595&gt;0, RANK(N595,(N595:P595,Q595:AE595)),0)</f>
        <v>1</v>
      </c>
      <c r="E595" s="7">
        <f>IF(O595&gt;0,RANK(O595,(N595:P595,Q595:AE595)),0)</f>
        <v>2</v>
      </c>
      <c r="F595" s="7">
        <f t="shared" si="129"/>
        <v>0</v>
      </c>
      <c r="G595" s="1">
        <f t="shared" si="135"/>
        <v>24</v>
      </c>
      <c r="H595" s="2">
        <f t="shared" si="136"/>
        <v>9.9585062240663894E-2</v>
      </c>
      <c r="I595" s="8"/>
      <c r="J595" s="2">
        <f t="shared" si="130"/>
        <v>0.53526970954356845</v>
      </c>
      <c r="K595" s="2">
        <f t="shared" si="131"/>
        <v>0.43568464730290457</v>
      </c>
      <c r="L595" s="2">
        <f t="shared" si="132"/>
        <v>0</v>
      </c>
      <c r="M595" s="2">
        <f t="shared" si="133"/>
        <v>2.9045643153526979E-2</v>
      </c>
      <c r="N595" s="126">
        <v>129</v>
      </c>
      <c r="O595" s="126">
        <v>105</v>
      </c>
      <c r="P595" s="126"/>
      <c r="Q595" s="89"/>
      <c r="R595" s="126"/>
      <c r="S595" s="126"/>
      <c r="T595" s="89"/>
      <c r="U595" s="126"/>
      <c r="V595" s="126"/>
      <c r="W595" s="126"/>
      <c r="X595" s="126"/>
      <c r="Y595" s="89">
        <v>0</v>
      </c>
      <c r="Z595" s="126"/>
      <c r="AA595" s="126">
        <v>2</v>
      </c>
      <c r="AB595" s="89">
        <v>5</v>
      </c>
      <c r="AC595" s="89"/>
      <c r="AG595" t="str">
        <f t="shared" si="127"/>
        <v>Sheffield</v>
      </c>
      <c r="AH595" t="s">
        <v>1855</v>
      </c>
      <c r="AI595">
        <v>1</v>
      </c>
      <c r="AK595" s="97">
        <v>50</v>
      </c>
      <c r="AL595" s="99">
        <v>5</v>
      </c>
      <c r="AM595" s="99">
        <v>60</v>
      </c>
      <c r="AN595" s="103">
        <v>64075</v>
      </c>
      <c r="AO595" s="103">
        <f t="shared" si="137"/>
        <v>50005</v>
      </c>
      <c r="AP595" s="9" t="s">
        <v>202</v>
      </c>
      <c r="AQ595">
        <f t="shared" si="134"/>
        <v>5064075</v>
      </c>
      <c r="AU595">
        <v>32.78</v>
      </c>
      <c r="AV595">
        <v>0.15</v>
      </c>
      <c r="AW595">
        <v>32.619999999999997</v>
      </c>
    </row>
    <row r="596" spans="1:49" ht="13" hidden="1" customHeight="1" outlineLevel="1">
      <c r="A596" t="s">
        <v>427</v>
      </c>
      <c r="B596" s="9" t="s">
        <v>357</v>
      </c>
      <c r="C596" s="1">
        <f t="shared" si="128"/>
        <v>3756</v>
      </c>
      <c r="D596" s="7">
        <f>IF(N596&gt;0, RANK(N596,(N596:P596,Q596:AE596)),0)</f>
        <v>1</v>
      </c>
      <c r="E596" s="7">
        <f>IF(O596&gt;0,RANK(O596,(N596:P596,Q596:AE596)),0)</f>
        <v>2</v>
      </c>
      <c r="F596" s="7">
        <f t="shared" si="129"/>
        <v>0</v>
      </c>
      <c r="G596" s="1">
        <f t="shared" si="135"/>
        <v>495</v>
      </c>
      <c r="H596" s="2">
        <f t="shared" si="136"/>
        <v>0.13178913738019168</v>
      </c>
      <c r="I596" s="8"/>
      <c r="J596" s="2">
        <f t="shared" si="130"/>
        <v>0.56123535676251335</v>
      </c>
      <c r="K596" s="2">
        <f t="shared" si="131"/>
        <v>0.42944621938232164</v>
      </c>
      <c r="L596" s="2">
        <f t="shared" si="132"/>
        <v>0</v>
      </c>
      <c r="M596" s="2">
        <f t="shared" si="133"/>
        <v>9.3184238551650145E-3</v>
      </c>
      <c r="N596" s="126">
        <v>2108</v>
      </c>
      <c r="O596" s="126">
        <v>1613</v>
      </c>
      <c r="P596" s="126"/>
      <c r="Q596" s="89"/>
      <c r="R596" s="126"/>
      <c r="S596" s="126"/>
      <c r="T596" s="89"/>
      <c r="U596" s="126"/>
      <c r="V596" s="126"/>
      <c r="W596" s="126"/>
      <c r="X596" s="126"/>
      <c r="Y596" s="89">
        <v>5</v>
      </c>
      <c r="Z596" s="126"/>
      <c r="AA596" s="126">
        <v>19</v>
      </c>
      <c r="AB596" s="89">
        <v>11</v>
      </c>
      <c r="AC596" s="89"/>
      <c r="AG596" t="str">
        <f t="shared" si="127"/>
        <v>Shelburne</v>
      </c>
      <c r="AH596" t="s">
        <v>641</v>
      </c>
      <c r="AI596">
        <v>1</v>
      </c>
      <c r="AK596" s="97">
        <v>50</v>
      </c>
      <c r="AL596" s="99">
        <v>7</v>
      </c>
      <c r="AM596" s="99">
        <v>65</v>
      </c>
      <c r="AN596" s="103">
        <v>64300</v>
      </c>
      <c r="AO596" s="103">
        <f t="shared" si="137"/>
        <v>50007</v>
      </c>
      <c r="AP596" s="9" t="s">
        <v>202</v>
      </c>
      <c r="AQ596">
        <f t="shared" si="134"/>
        <v>5064300</v>
      </c>
      <c r="AU596">
        <v>44.89</v>
      </c>
      <c r="AV596">
        <v>20.58</v>
      </c>
      <c r="AW596">
        <v>24.31</v>
      </c>
    </row>
    <row r="597" spans="1:49" ht="13" hidden="1" customHeight="1" outlineLevel="1">
      <c r="A597" t="s">
        <v>2033</v>
      </c>
      <c r="B597" s="9" t="s">
        <v>357</v>
      </c>
      <c r="C597" s="1">
        <f t="shared" si="128"/>
        <v>688</v>
      </c>
      <c r="D597" s="7">
        <f>IF(N597&gt;0, RANK(N597,(N597:P597,Q597:AE597)),0)</f>
        <v>1</v>
      </c>
      <c r="E597" s="7">
        <f>IF(O597&gt;0,RANK(O597,(N597:P597,Q597:AE597)),0)</f>
        <v>2</v>
      </c>
      <c r="F597" s="7">
        <f t="shared" si="129"/>
        <v>0</v>
      </c>
      <c r="G597" s="1">
        <f t="shared" si="135"/>
        <v>110</v>
      </c>
      <c r="H597" s="2">
        <f t="shared" si="136"/>
        <v>0.15988372093023256</v>
      </c>
      <c r="I597" s="8"/>
      <c r="J597" s="2">
        <f t="shared" si="130"/>
        <v>0.54651162790697672</v>
      </c>
      <c r="K597" s="2">
        <f t="shared" si="131"/>
        <v>0.38662790697674421</v>
      </c>
      <c r="L597" s="2">
        <f t="shared" si="132"/>
        <v>0</v>
      </c>
      <c r="M597" s="2">
        <f t="shared" si="133"/>
        <v>6.6860465116279078E-2</v>
      </c>
      <c r="N597" s="126">
        <v>376</v>
      </c>
      <c r="O597" s="126">
        <v>266</v>
      </c>
      <c r="P597" s="126"/>
      <c r="Q597" s="89"/>
      <c r="R597" s="126"/>
      <c r="S597" s="126"/>
      <c r="T597" s="89"/>
      <c r="U597" s="126"/>
      <c r="V597" s="126"/>
      <c r="W597" s="126"/>
      <c r="X597" s="126"/>
      <c r="Y597" s="89">
        <v>0</v>
      </c>
      <c r="Z597" s="126"/>
      <c r="AA597" s="126">
        <v>13</v>
      </c>
      <c r="AB597" s="89">
        <v>33</v>
      </c>
      <c r="AC597" s="89"/>
      <c r="AG597" t="str">
        <f t="shared" si="127"/>
        <v>Sheldon</v>
      </c>
      <c r="AH597" t="s">
        <v>1785</v>
      </c>
      <c r="AI597">
        <v>1</v>
      </c>
      <c r="AK597" s="97">
        <v>50</v>
      </c>
      <c r="AL597" s="99">
        <v>11</v>
      </c>
      <c r="AM597" s="99">
        <v>75</v>
      </c>
      <c r="AN597" s="103">
        <v>64600</v>
      </c>
      <c r="AO597" s="103">
        <f t="shared" si="137"/>
        <v>50011</v>
      </c>
      <c r="AP597" s="9" t="s">
        <v>202</v>
      </c>
      <c r="AQ597">
        <f t="shared" si="134"/>
        <v>5064600</v>
      </c>
      <c r="AU597">
        <v>39.32</v>
      </c>
      <c r="AV597">
        <v>0.67</v>
      </c>
      <c r="AW597">
        <v>38.659999999999997</v>
      </c>
    </row>
    <row r="598" spans="1:49" ht="13" hidden="1" customHeight="1" outlineLevel="1">
      <c r="A598" t="s">
        <v>1900</v>
      </c>
      <c r="B598" s="9" t="s">
        <v>357</v>
      </c>
      <c r="C598" s="1">
        <f>SUM(N598:AE598)</f>
        <v>571</v>
      </c>
      <c r="D598" s="7">
        <f>IF(N598&gt;0, RANK(N598,(N598:P598,Q598:AE598)),0)</f>
        <v>2</v>
      </c>
      <c r="E598" s="7">
        <f>IF(O598&gt;0,RANK(O598,(N598:P598,Q598:AE598)),0)</f>
        <v>1</v>
      </c>
      <c r="F598" s="7">
        <f>IF(P598&gt;0,RANK(P598,(N598:AE598)),0)</f>
        <v>0</v>
      </c>
      <c r="G598" s="1">
        <f>IF(C598&gt;0,MAX(N598:P598)-LARGE(N598:P598,2),0)</f>
        <v>42</v>
      </c>
      <c r="H598" s="2">
        <f>IF(C598&gt;0,G598/C598,0)</f>
        <v>7.3555166374781086E-2</v>
      </c>
      <c r="I598" s="8"/>
      <c r="J598" s="2">
        <f>IF(C598=0,"-",N598/C598)</f>
        <v>0.45183887915936954</v>
      </c>
      <c r="K598" s="2">
        <f>IF(C598=0,"-",O598/C598)</f>
        <v>0.52539404553415059</v>
      </c>
      <c r="L598" s="2">
        <f>IF(C598=0,"-",P598/C598)</f>
        <v>0</v>
      </c>
      <c r="M598" s="2">
        <f>IF(C598=0,"-",(1-J598-K598-L598))</f>
        <v>2.2767075306479923E-2</v>
      </c>
      <c r="N598" s="126">
        <v>258</v>
      </c>
      <c r="O598" s="126">
        <v>300</v>
      </c>
      <c r="P598" s="126"/>
      <c r="Q598" s="89"/>
      <c r="R598" s="126"/>
      <c r="S598" s="126"/>
      <c r="T598" s="89"/>
      <c r="U598" s="126"/>
      <c r="V598" s="126"/>
      <c r="W598" s="126"/>
      <c r="X598" s="126"/>
      <c r="Y598" s="89">
        <v>0</v>
      </c>
      <c r="Z598" s="126"/>
      <c r="AA598" s="126">
        <v>10</v>
      </c>
      <c r="AB598" s="89">
        <v>3</v>
      </c>
      <c r="AC598" s="89"/>
      <c r="AG598" t="str">
        <f>A598</f>
        <v>Sherburne</v>
      </c>
      <c r="AH598" t="s">
        <v>1384</v>
      </c>
      <c r="AI598">
        <v>1</v>
      </c>
      <c r="AK598" s="97">
        <v>50</v>
      </c>
      <c r="AL598" s="99">
        <v>21</v>
      </c>
      <c r="AM598" s="99">
        <v>47</v>
      </c>
      <c r="AN598" s="103">
        <v>37685</v>
      </c>
      <c r="AO598" s="103">
        <f>AK598*1000+AL598</f>
        <v>50021</v>
      </c>
      <c r="AP598" s="9" t="s">
        <v>202</v>
      </c>
      <c r="AQ598">
        <f>AK598*100000+AN598</f>
        <v>5037685</v>
      </c>
      <c r="AU598">
        <v>46.86</v>
      </c>
      <c r="AV598">
        <v>0.22</v>
      </c>
      <c r="AW598">
        <v>46.63</v>
      </c>
    </row>
    <row r="599" spans="1:49" ht="13" hidden="1" customHeight="1" outlineLevel="1">
      <c r="A599" t="s">
        <v>2034</v>
      </c>
      <c r="B599" s="9" t="s">
        <v>357</v>
      </c>
      <c r="C599" s="1">
        <f t="shared" si="128"/>
        <v>601</v>
      </c>
      <c r="D599" s="7">
        <f>IF(N599&gt;0, RANK(N599,(N599:P599,Q599:AE599)),0)</f>
        <v>2</v>
      </c>
      <c r="E599" s="7">
        <f>IF(O599&gt;0,RANK(O599,(N599:P599,Q599:AE599)),0)</f>
        <v>1</v>
      </c>
      <c r="F599" s="7">
        <f t="shared" si="129"/>
        <v>0</v>
      </c>
      <c r="G599" s="1">
        <f t="shared" si="135"/>
        <v>40</v>
      </c>
      <c r="H599" s="2">
        <f t="shared" si="136"/>
        <v>6.6555740432612309E-2</v>
      </c>
      <c r="I599" s="8"/>
      <c r="J599" s="2">
        <f t="shared" si="130"/>
        <v>0.45757071547420963</v>
      </c>
      <c r="K599" s="2">
        <f t="shared" si="131"/>
        <v>0.52412645590682194</v>
      </c>
      <c r="L599" s="2">
        <f t="shared" si="132"/>
        <v>0</v>
      </c>
      <c r="M599" s="2">
        <f t="shared" si="133"/>
        <v>1.830282861896837E-2</v>
      </c>
      <c r="N599" s="126">
        <v>275</v>
      </c>
      <c r="O599" s="126">
        <v>315</v>
      </c>
      <c r="P599" s="126"/>
      <c r="Q599" s="89"/>
      <c r="R599" s="126"/>
      <c r="S599" s="126"/>
      <c r="T599" s="89"/>
      <c r="U599" s="126"/>
      <c r="V599" s="126"/>
      <c r="W599" s="126"/>
      <c r="X599" s="126"/>
      <c r="Y599" s="89">
        <v>0</v>
      </c>
      <c r="Z599" s="126"/>
      <c r="AA599" s="126">
        <v>9</v>
      </c>
      <c r="AB599" s="89">
        <v>2</v>
      </c>
      <c r="AC599" s="89"/>
      <c r="AG599" t="str">
        <f t="shared" si="127"/>
        <v>Shoreham</v>
      </c>
      <c r="AH599" t="s">
        <v>1623</v>
      </c>
      <c r="AI599">
        <v>1</v>
      </c>
      <c r="AK599" s="97">
        <v>50</v>
      </c>
      <c r="AL599" s="99">
        <v>1</v>
      </c>
      <c r="AM599" s="99">
        <v>90</v>
      </c>
      <c r="AN599" s="103">
        <v>65050</v>
      </c>
      <c r="AO599" s="103">
        <f t="shared" si="137"/>
        <v>50001</v>
      </c>
      <c r="AP599" s="9" t="s">
        <v>202</v>
      </c>
      <c r="AQ599">
        <f t="shared" si="134"/>
        <v>5065050</v>
      </c>
      <c r="AU599">
        <v>46.32</v>
      </c>
      <c r="AV599">
        <v>2.82</v>
      </c>
      <c r="AW599">
        <v>43.5</v>
      </c>
    </row>
    <row r="600" spans="1:49" ht="13" hidden="1" customHeight="1" outlineLevel="1">
      <c r="A600" t="s">
        <v>698</v>
      </c>
      <c r="B600" s="9" t="s">
        <v>357</v>
      </c>
      <c r="C600" s="1">
        <f t="shared" si="128"/>
        <v>617</v>
      </c>
      <c r="D600" s="7">
        <f>IF(N600&gt;0, RANK(N600,(N600:P600,Q600:AE600)),0)</f>
        <v>2</v>
      </c>
      <c r="E600" s="7">
        <f>IF(O600&gt;0,RANK(O600,(N600:P600,Q600:AE600)),0)</f>
        <v>1</v>
      </c>
      <c r="F600" s="7">
        <f t="shared" si="129"/>
        <v>0</v>
      </c>
      <c r="G600" s="1">
        <f t="shared" si="135"/>
        <v>3</v>
      </c>
      <c r="H600" s="2">
        <f t="shared" si="136"/>
        <v>4.8622366288492711E-3</v>
      </c>
      <c r="I600" s="8"/>
      <c r="J600" s="2">
        <f t="shared" si="130"/>
        <v>0.4878444084278768</v>
      </c>
      <c r="K600" s="2">
        <f t="shared" si="131"/>
        <v>0.49270664505672607</v>
      </c>
      <c r="L600" s="2">
        <f t="shared" si="132"/>
        <v>0</v>
      </c>
      <c r="M600" s="2">
        <f t="shared" si="133"/>
        <v>1.9448946515397136E-2</v>
      </c>
      <c r="N600" s="126">
        <v>301</v>
      </c>
      <c r="O600" s="126">
        <v>304</v>
      </c>
      <c r="P600" s="126"/>
      <c r="Q600" s="89"/>
      <c r="R600" s="126"/>
      <c r="S600" s="126"/>
      <c r="T600" s="89"/>
      <c r="U600" s="126"/>
      <c r="V600" s="126"/>
      <c r="W600" s="126"/>
      <c r="X600" s="126"/>
      <c r="Y600" s="89">
        <v>0</v>
      </c>
      <c r="Z600" s="126"/>
      <c r="AA600" s="126">
        <v>10</v>
      </c>
      <c r="AB600" s="89">
        <v>2</v>
      </c>
      <c r="AC600" s="89"/>
      <c r="AG600" t="str">
        <f t="shared" si="127"/>
        <v>Shrewsbury</v>
      </c>
      <c r="AH600" t="s">
        <v>1384</v>
      </c>
      <c r="AI600">
        <v>1</v>
      </c>
      <c r="AK600" s="97">
        <v>50</v>
      </c>
      <c r="AL600" s="99">
        <v>21</v>
      </c>
      <c r="AM600" s="99">
        <v>110</v>
      </c>
      <c r="AN600" s="103">
        <v>65275</v>
      </c>
      <c r="AO600" s="103">
        <f t="shared" si="137"/>
        <v>50021</v>
      </c>
      <c r="AP600" s="9" t="s">
        <v>202</v>
      </c>
      <c r="AQ600">
        <f t="shared" si="134"/>
        <v>5065275</v>
      </c>
      <c r="AU600">
        <v>50.19</v>
      </c>
      <c r="AV600">
        <v>0.14000000000000001</v>
      </c>
      <c r="AW600">
        <v>50.05</v>
      </c>
    </row>
    <row r="601" spans="1:49" ht="13" hidden="1" customHeight="1" outlineLevel="1">
      <c r="A601" t="s">
        <v>1048</v>
      </c>
      <c r="B601" s="9" t="s">
        <v>357</v>
      </c>
      <c r="C601" s="1">
        <f t="shared" si="128"/>
        <v>7200</v>
      </c>
      <c r="D601" s="7">
        <f>IF(N601&gt;0, RANK(N601,(N601:P601,Q601:AE601)),0)</f>
        <v>1</v>
      </c>
      <c r="E601" s="7">
        <f>IF(O601&gt;0,RANK(O601,(N601:P601,Q601:AE601)),0)</f>
        <v>2</v>
      </c>
      <c r="F601" s="7">
        <f t="shared" si="129"/>
        <v>0</v>
      </c>
      <c r="G601" s="1">
        <f t="shared" si="135"/>
        <v>1456</v>
      </c>
      <c r="H601" s="2">
        <f t="shared" si="136"/>
        <v>0.20222222222222222</v>
      </c>
      <c r="I601" s="8"/>
      <c r="J601" s="2">
        <f t="shared" si="130"/>
        <v>0.5955555555555555</v>
      </c>
      <c r="K601" s="2">
        <f t="shared" si="131"/>
        <v>0.39333333333333331</v>
      </c>
      <c r="L601" s="2">
        <f t="shared" si="132"/>
        <v>0</v>
      </c>
      <c r="M601" s="2">
        <f t="shared" si="133"/>
        <v>1.1111111111111183E-2</v>
      </c>
      <c r="N601" s="126">
        <v>4288</v>
      </c>
      <c r="O601" s="126">
        <v>2832</v>
      </c>
      <c r="P601" s="126"/>
      <c r="Q601" s="89"/>
      <c r="R601" s="126"/>
      <c r="S601" s="126"/>
      <c r="T601" s="89"/>
      <c r="U601" s="126"/>
      <c r="V601" s="126"/>
      <c r="W601" s="126"/>
      <c r="X601" s="126"/>
      <c r="Y601" s="89">
        <v>10</v>
      </c>
      <c r="Z601" s="126"/>
      <c r="AA601" s="126">
        <v>62</v>
      </c>
      <c r="AB601" s="89">
        <v>8</v>
      </c>
      <c r="AC601" s="89"/>
      <c r="AG601" t="str">
        <f t="shared" si="127"/>
        <v>South Burlington</v>
      </c>
      <c r="AH601" t="s">
        <v>641</v>
      </c>
      <c r="AI601">
        <v>1</v>
      </c>
      <c r="AK601" s="97">
        <v>50</v>
      </c>
      <c r="AL601" s="99">
        <v>7</v>
      </c>
      <c r="AM601" s="99">
        <v>70</v>
      </c>
      <c r="AN601" s="103">
        <v>66175</v>
      </c>
      <c r="AO601" s="103">
        <f t="shared" si="137"/>
        <v>50007</v>
      </c>
      <c r="AP601" s="9" t="s">
        <v>1721</v>
      </c>
      <c r="AQ601">
        <f t="shared" si="134"/>
        <v>5066175</v>
      </c>
      <c r="AU601">
        <v>29.62</v>
      </c>
      <c r="AV601">
        <v>12.98</v>
      </c>
      <c r="AW601">
        <v>16.64</v>
      </c>
    </row>
    <row r="602" spans="1:49" ht="13" hidden="1" customHeight="1" outlineLevel="1">
      <c r="A602" t="s">
        <v>1049</v>
      </c>
      <c r="B602" s="9" t="s">
        <v>357</v>
      </c>
      <c r="C602" s="1">
        <f t="shared" si="128"/>
        <v>940</v>
      </c>
      <c r="D602" s="7">
        <f>IF(N602&gt;0, RANK(N602,(N602:P602,Q602:AE602)),0)</f>
        <v>1</v>
      </c>
      <c r="E602" s="7">
        <f>IF(O602&gt;0,RANK(O602,(N602:P602,Q602:AE602)),0)</f>
        <v>2</v>
      </c>
      <c r="F602" s="7">
        <f t="shared" si="129"/>
        <v>0</v>
      </c>
      <c r="G602" s="1">
        <f t="shared" si="135"/>
        <v>107</v>
      </c>
      <c r="H602" s="2">
        <f t="shared" si="136"/>
        <v>0.11382978723404255</v>
      </c>
      <c r="I602" s="8"/>
      <c r="J602" s="2">
        <f t="shared" si="130"/>
        <v>0.54574468085106387</v>
      </c>
      <c r="K602" s="2">
        <f t="shared" si="131"/>
        <v>0.43191489361702129</v>
      </c>
      <c r="L602" s="2">
        <f t="shared" si="132"/>
        <v>0</v>
      </c>
      <c r="M602" s="2">
        <f t="shared" si="133"/>
        <v>2.2340425531914843E-2</v>
      </c>
      <c r="N602" s="126">
        <v>513</v>
      </c>
      <c r="O602" s="126">
        <v>406</v>
      </c>
      <c r="P602" s="126"/>
      <c r="Q602" s="89"/>
      <c r="R602" s="126"/>
      <c r="S602" s="126"/>
      <c r="T602" s="89"/>
      <c r="U602" s="126"/>
      <c r="V602" s="126"/>
      <c r="W602" s="126"/>
      <c r="X602" s="126"/>
      <c r="Y602" s="89">
        <v>2</v>
      </c>
      <c r="Z602" s="126"/>
      <c r="AA602" s="126">
        <v>18</v>
      </c>
      <c r="AB602" s="89">
        <v>1</v>
      </c>
      <c r="AC602" s="89"/>
      <c r="AG602" t="str">
        <f t="shared" si="127"/>
        <v>South Hero</v>
      </c>
      <c r="AH602" t="s">
        <v>642</v>
      </c>
      <c r="AI602">
        <v>1</v>
      </c>
      <c r="AK602" s="97">
        <v>50</v>
      </c>
      <c r="AL602" s="99">
        <v>13</v>
      </c>
      <c r="AM602" s="99">
        <v>25</v>
      </c>
      <c r="AN602" s="103">
        <v>67000</v>
      </c>
      <c r="AO602" s="103">
        <f t="shared" si="137"/>
        <v>50013</v>
      </c>
      <c r="AP602" s="9" t="s">
        <v>202</v>
      </c>
      <c r="AQ602">
        <f t="shared" si="134"/>
        <v>5067000</v>
      </c>
      <c r="AU602">
        <v>47.5</v>
      </c>
      <c r="AV602">
        <v>32.4</v>
      </c>
      <c r="AW602">
        <v>15.1</v>
      </c>
    </row>
    <row r="603" spans="1:49" ht="13" hidden="1" customHeight="1" outlineLevel="1">
      <c r="A603" t="s">
        <v>1307</v>
      </c>
      <c r="B603" s="9" t="s">
        <v>357</v>
      </c>
      <c r="C603" s="1">
        <f t="shared" si="128"/>
        <v>4704</v>
      </c>
      <c r="D603" s="7">
        <f>IF(N603&gt;0, RANK(N603,(N603:P603,Q603:AE603)),0)</f>
        <v>1</v>
      </c>
      <c r="E603" s="7">
        <f>IF(O603&gt;0,RANK(O603,(N603:P603,Q603:AE603)),0)</f>
        <v>2</v>
      </c>
      <c r="F603" s="7">
        <f t="shared" si="129"/>
        <v>0</v>
      </c>
      <c r="G603" s="1">
        <f t="shared" si="135"/>
        <v>152</v>
      </c>
      <c r="H603" s="2">
        <f t="shared" si="136"/>
        <v>3.2312925170068028E-2</v>
      </c>
      <c r="I603" s="8"/>
      <c r="J603" s="2">
        <f t="shared" si="130"/>
        <v>0.50063775510204078</v>
      </c>
      <c r="K603" s="2">
        <f t="shared" si="131"/>
        <v>0.46832482993197277</v>
      </c>
      <c r="L603" s="2">
        <f t="shared" si="132"/>
        <v>0</v>
      </c>
      <c r="M603" s="2">
        <f t="shared" si="133"/>
        <v>3.1037414965986443E-2</v>
      </c>
      <c r="N603" s="126">
        <v>2355</v>
      </c>
      <c r="O603" s="126">
        <v>2203</v>
      </c>
      <c r="P603" s="126"/>
      <c r="Q603" s="89"/>
      <c r="R603" s="126"/>
      <c r="S603" s="126"/>
      <c r="T603" s="89"/>
      <c r="U603" s="126"/>
      <c r="V603" s="126"/>
      <c r="W603" s="126"/>
      <c r="X603" s="126"/>
      <c r="Y603" s="89">
        <v>5</v>
      </c>
      <c r="Z603" s="126"/>
      <c r="AA603" s="126">
        <v>93</v>
      </c>
      <c r="AB603" s="89">
        <v>48</v>
      </c>
      <c r="AC603" s="89"/>
      <c r="AG603" t="str">
        <f t="shared" si="127"/>
        <v>Springfield</v>
      </c>
      <c r="AH603" t="s">
        <v>747</v>
      </c>
      <c r="AI603">
        <v>1</v>
      </c>
      <c r="AK603" s="97">
        <v>50</v>
      </c>
      <c r="AL603" s="99">
        <v>27</v>
      </c>
      <c r="AM603" s="99">
        <v>90</v>
      </c>
      <c r="AN603" s="103">
        <v>69550</v>
      </c>
      <c r="AO603" s="103">
        <f t="shared" si="137"/>
        <v>50027</v>
      </c>
      <c r="AP603" s="9" t="s">
        <v>202</v>
      </c>
      <c r="AQ603">
        <f t="shared" si="134"/>
        <v>5069550</v>
      </c>
      <c r="AU603">
        <v>49.46</v>
      </c>
      <c r="AV603">
        <v>0.15</v>
      </c>
      <c r="AW603">
        <v>49.32</v>
      </c>
    </row>
    <row r="604" spans="1:49" ht="13" hidden="1" customHeight="1" outlineLevel="1">
      <c r="A604" t="s">
        <v>1674</v>
      </c>
      <c r="B604" s="9" t="s">
        <v>357</v>
      </c>
      <c r="C604" s="1">
        <f t="shared" si="128"/>
        <v>424</v>
      </c>
      <c r="D604" s="7">
        <f>IF(N604&gt;0, RANK(N604,(N604:P604,Q604:AE604)),0)</f>
        <v>1</v>
      </c>
      <c r="E604" s="7">
        <f>IF(O604&gt;0,RANK(O604,(N604:P604,Q604:AE604)),0)</f>
        <v>2</v>
      </c>
      <c r="F604" s="7">
        <f t="shared" si="129"/>
        <v>0</v>
      </c>
      <c r="G604" s="1">
        <f t="shared" si="135"/>
        <v>61</v>
      </c>
      <c r="H604" s="2">
        <f t="shared" si="136"/>
        <v>0.14386792452830188</v>
      </c>
      <c r="I604" s="8"/>
      <c r="J604" s="2">
        <f t="shared" si="130"/>
        <v>0.53773584905660377</v>
      </c>
      <c r="K604" s="2">
        <f t="shared" si="131"/>
        <v>0.39386792452830188</v>
      </c>
      <c r="L604" s="2">
        <f t="shared" si="132"/>
        <v>0</v>
      </c>
      <c r="M604" s="2">
        <f t="shared" si="133"/>
        <v>6.8396226415094352E-2</v>
      </c>
      <c r="N604" s="126">
        <v>228</v>
      </c>
      <c r="O604" s="126">
        <v>167</v>
      </c>
      <c r="P604" s="126"/>
      <c r="Q604" s="89"/>
      <c r="R604" s="126"/>
      <c r="S604" s="126"/>
      <c r="T604" s="89"/>
      <c r="U604" s="126"/>
      <c r="V604" s="126"/>
      <c r="W604" s="126"/>
      <c r="X604" s="126"/>
      <c r="Y604" s="89">
        <v>0</v>
      </c>
      <c r="Z604" s="126"/>
      <c r="AA604" s="126">
        <v>22</v>
      </c>
      <c r="AB604" s="89">
        <v>7</v>
      </c>
      <c r="AC604" s="89"/>
      <c r="AG604" t="str">
        <f t="shared" si="127"/>
        <v>Stamford</v>
      </c>
      <c r="AH604" t="s">
        <v>2303</v>
      </c>
      <c r="AI604">
        <v>1</v>
      </c>
      <c r="AK604" s="97">
        <v>50</v>
      </c>
      <c r="AL604" s="99">
        <v>3</v>
      </c>
      <c r="AM604" s="99">
        <v>65</v>
      </c>
      <c r="AN604" s="103">
        <v>69775</v>
      </c>
      <c r="AO604" s="103">
        <f t="shared" si="137"/>
        <v>50003</v>
      </c>
      <c r="AP604" s="9" t="s">
        <v>202</v>
      </c>
      <c r="AQ604">
        <f t="shared" si="134"/>
        <v>5069775</v>
      </c>
      <c r="AU604">
        <v>39.630000000000003</v>
      </c>
      <c r="AV604">
        <v>0.1</v>
      </c>
      <c r="AW604">
        <v>39.520000000000003</v>
      </c>
    </row>
    <row r="605" spans="1:49" ht="13" hidden="1" customHeight="1" outlineLevel="1">
      <c r="A605" t="s">
        <v>777</v>
      </c>
      <c r="B605" s="9" t="s">
        <v>357</v>
      </c>
      <c r="C605" s="1">
        <f t="shared" si="128"/>
        <v>85</v>
      </c>
      <c r="D605" s="7">
        <f>IF(N605&gt;0, RANK(N605,(N605:P605,Q605:AE605)),0)</f>
        <v>1</v>
      </c>
      <c r="E605" s="7">
        <f>IF(O605&gt;0,RANK(O605,(N605:P605,Q605:AE605)),0)</f>
        <v>2</v>
      </c>
      <c r="F605" s="7">
        <f t="shared" si="129"/>
        <v>0</v>
      </c>
      <c r="G605" s="1">
        <f t="shared" si="135"/>
        <v>32</v>
      </c>
      <c r="H605" s="2">
        <f t="shared" si="136"/>
        <v>0.37647058823529411</v>
      </c>
      <c r="I605" s="8"/>
      <c r="J605" s="2">
        <f t="shared" si="130"/>
        <v>0.6705882352941176</v>
      </c>
      <c r="K605" s="2">
        <f t="shared" si="131"/>
        <v>0.29411764705882354</v>
      </c>
      <c r="L605" s="2">
        <f t="shared" si="132"/>
        <v>0</v>
      </c>
      <c r="M605" s="2">
        <f t="shared" si="133"/>
        <v>3.5294117647058865E-2</v>
      </c>
      <c r="N605" s="126">
        <v>57</v>
      </c>
      <c r="O605" s="126">
        <v>25</v>
      </c>
      <c r="P605" s="126"/>
      <c r="Q605" s="89"/>
      <c r="R605" s="126"/>
      <c r="S605" s="126"/>
      <c r="T605" s="89"/>
      <c r="U605" s="126"/>
      <c r="V605" s="126"/>
      <c r="W605" s="126"/>
      <c r="X605" s="126"/>
      <c r="Y605" s="89">
        <v>0</v>
      </c>
      <c r="Z605" s="126"/>
      <c r="AA605" s="126">
        <v>3</v>
      </c>
      <c r="AB605" s="89">
        <v>0</v>
      </c>
      <c r="AC605" s="89"/>
      <c r="AG605" t="str">
        <f t="shared" si="127"/>
        <v>Stannard</v>
      </c>
      <c r="AH605" t="s">
        <v>1855</v>
      </c>
      <c r="AI605">
        <v>1</v>
      </c>
      <c r="AK605" s="97">
        <v>50</v>
      </c>
      <c r="AL605" s="99">
        <v>5</v>
      </c>
      <c r="AM605" s="99">
        <v>65</v>
      </c>
      <c r="AN605" s="103">
        <v>69925</v>
      </c>
      <c r="AO605" s="103">
        <f t="shared" si="137"/>
        <v>50005</v>
      </c>
      <c r="AP605" s="9" t="s">
        <v>202</v>
      </c>
      <c r="AQ605">
        <f t="shared" si="134"/>
        <v>5069925</v>
      </c>
      <c r="AU605">
        <v>12.54</v>
      </c>
      <c r="AV605">
        <v>0.03</v>
      </c>
      <c r="AW605">
        <v>12.51</v>
      </c>
    </row>
    <row r="606" spans="1:49" ht="13" hidden="1" customHeight="1" outlineLevel="1">
      <c r="A606" t="s">
        <v>542</v>
      </c>
      <c r="B606" s="9" t="s">
        <v>357</v>
      </c>
      <c r="C606" s="1">
        <f t="shared" si="128"/>
        <v>814</v>
      </c>
      <c r="D606" s="7">
        <f>IF(N606&gt;0, RANK(N606,(N606:P606,Q606:AE606)),0)</f>
        <v>1</v>
      </c>
      <c r="E606" s="7">
        <f>IF(O606&gt;0,RANK(O606,(N606:P606,Q606:AE606)),0)</f>
        <v>2</v>
      </c>
      <c r="F606" s="7">
        <f t="shared" si="129"/>
        <v>0</v>
      </c>
      <c r="G606" s="1">
        <f t="shared" si="135"/>
        <v>150</v>
      </c>
      <c r="H606" s="2">
        <f t="shared" si="136"/>
        <v>0.18427518427518427</v>
      </c>
      <c r="I606" s="8"/>
      <c r="J606" s="2">
        <f t="shared" si="130"/>
        <v>0.57862407862407861</v>
      </c>
      <c r="K606" s="2">
        <f t="shared" si="131"/>
        <v>0.39434889434889436</v>
      </c>
      <c r="L606" s="2">
        <f t="shared" si="132"/>
        <v>0</v>
      </c>
      <c r="M606" s="2">
        <f t="shared" si="133"/>
        <v>2.7027027027027029E-2</v>
      </c>
      <c r="N606" s="126">
        <v>471</v>
      </c>
      <c r="O606" s="126">
        <v>321</v>
      </c>
      <c r="P606" s="126"/>
      <c r="Q606" s="89"/>
      <c r="R606" s="126"/>
      <c r="S606" s="126"/>
      <c r="T606" s="89"/>
      <c r="U606" s="126"/>
      <c r="V606" s="126"/>
      <c r="W606" s="126"/>
      <c r="X606" s="126"/>
      <c r="Y606" s="89">
        <v>1</v>
      </c>
      <c r="Z606" s="126"/>
      <c r="AA606" s="126">
        <v>17</v>
      </c>
      <c r="AB606" s="89">
        <v>4</v>
      </c>
      <c r="AC606" s="89"/>
      <c r="AG606" t="str">
        <f t="shared" ref="AG606:AG663" si="138">A606</f>
        <v>Starksboro</v>
      </c>
      <c r="AH606" t="s">
        <v>1623</v>
      </c>
      <c r="AI606">
        <v>1</v>
      </c>
      <c r="AK606" s="97">
        <v>50</v>
      </c>
      <c r="AL606" s="99">
        <v>1</v>
      </c>
      <c r="AM606" s="99">
        <v>95</v>
      </c>
      <c r="AN606" s="103">
        <v>70075</v>
      </c>
      <c r="AO606" s="103">
        <f t="shared" si="137"/>
        <v>50001</v>
      </c>
      <c r="AP606" s="9" t="s">
        <v>202</v>
      </c>
      <c r="AQ606">
        <f t="shared" si="134"/>
        <v>5070075</v>
      </c>
      <c r="AU606">
        <v>45.51</v>
      </c>
      <c r="AV606">
        <v>0.05</v>
      </c>
      <c r="AW606">
        <v>45.47</v>
      </c>
    </row>
    <row r="607" spans="1:49" ht="13" hidden="1" customHeight="1" outlineLevel="1">
      <c r="A607" t="s">
        <v>582</v>
      </c>
      <c r="B607" s="9" t="s">
        <v>357</v>
      </c>
      <c r="C607" s="1">
        <f t="shared" si="128"/>
        <v>324</v>
      </c>
      <c r="D607" s="7">
        <f>IF(N607&gt;0, RANK(N607,(N607:P607,Q607:AE607)),0)</f>
        <v>1</v>
      </c>
      <c r="E607" s="7">
        <f>IF(O607&gt;0,RANK(O607,(N607:P607,Q607:AE607)),0)</f>
        <v>2</v>
      </c>
      <c r="F607" s="7">
        <f t="shared" si="129"/>
        <v>0</v>
      </c>
      <c r="G607" s="1">
        <f t="shared" si="135"/>
        <v>35</v>
      </c>
      <c r="H607" s="2">
        <f t="shared" si="136"/>
        <v>0.10802469135802469</v>
      </c>
      <c r="I607" s="8"/>
      <c r="J607" s="2">
        <f t="shared" si="130"/>
        <v>0.54938271604938271</v>
      </c>
      <c r="K607" s="2">
        <f t="shared" si="131"/>
        <v>0.44135802469135804</v>
      </c>
      <c r="L607" s="2">
        <f t="shared" si="132"/>
        <v>0</v>
      </c>
      <c r="M607" s="2">
        <f t="shared" si="133"/>
        <v>9.2592592592592449E-3</v>
      </c>
      <c r="N607" s="126">
        <v>178</v>
      </c>
      <c r="O607" s="126">
        <v>143</v>
      </c>
      <c r="P607" s="126"/>
      <c r="Q607" s="89"/>
      <c r="R607" s="126"/>
      <c r="S607" s="126"/>
      <c r="T607" s="89"/>
      <c r="U607" s="126"/>
      <c r="V607" s="126"/>
      <c r="W607" s="126"/>
      <c r="X607" s="126"/>
      <c r="Y607" s="89">
        <v>1</v>
      </c>
      <c r="Z607" s="126"/>
      <c r="AA607" s="126">
        <v>2</v>
      </c>
      <c r="AB607" s="89">
        <v>0</v>
      </c>
      <c r="AC607" s="89"/>
      <c r="AG607" t="str">
        <f t="shared" si="138"/>
        <v>Stockbridge</v>
      </c>
      <c r="AH607" t="s">
        <v>747</v>
      </c>
      <c r="AI607">
        <v>1</v>
      </c>
      <c r="AK607" s="97">
        <v>50</v>
      </c>
      <c r="AL607" s="99">
        <v>27</v>
      </c>
      <c r="AM607" s="99">
        <v>95</v>
      </c>
      <c r="AN607" s="103">
        <v>70375</v>
      </c>
      <c r="AO607" s="103">
        <f t="shared" si="137"/>
        <v>50027</v>
      </c>
      <c r="AP607" s="9" t="s">
        <v>202</v>
      </c>
      <c r="AQ607">
        <f t="shared" si="134"/>
        <v>5070375</v>
      </c>
      <c r="AU607">
        <v>46.17</v>
      </c>
      <c r="AV607">
        <v>0.05</v>
      </c>
      <c r="AW607">
        <v>46.12</v>
      </c>
    </row>
    <row r="608" spans="1:49" ht="13" hidden="1" customHeight="1" outlineLevel="1">
      <c r="A608" t="s">
        <v>1295</v>
      </c>
      <c r="B608" s="9" t="s">
        <v>357</v>
      </c>
      <c r="C608" s="1">
        <f t="shared" si="128"/>
        <v>2257</v>
      </c>
      <c r="D608" s="7">
        <f>IF(N608&gt;0, RANK(N608,(N608:P608,Q608:AE608)),0)</f>
        <v>1</v>
      </c>
      <c r="E608" s="7">
        <f>IF(O608&gt;0,RANK(O608,(N608:P608,Q608:AE608)),0)</f>
        <v>2</v>
      </c>
      <c r="F608" s="7">
        <f t="shared" si="129"/>
        <v>0</v>
      </c>
      <c r="G608" s="1">
        <f t="shared" si="135"/>
        <v>356</v>
      </c>
      <c r="H608" s="2">
        <f t="shared" si="136"/>
        <v>0.15773150199379707</v>
      </c>
      <c r="I608" s="8"/>
      <c r="J608" s="2">
        <f t="shared" si="130"/>
        <v>0.56712450155073102</v>
      </c>
      <c r="K608" s="2">
        <f t="shared" si="131"/>
        <v>0.40939299955693398</v>
      </c>
      <c r="L608" s="2">
        <f t="shared" si="132"/>
        <v>0</v>
      </c>
      <c r="M608" s="2">
        <f t="shared" si="133"/>
        <v>2.3482498892335002E-2</v>
      </c>
      <c r="N608" s="126">
        <v>1280</v>
      </c>
      <c r="O608" s="126">
        <v>924</v>
      </c>
      <c r="P608" s="126"/>
      <c r="Q608" s="89"/>
      <c r="R608" s="126"/>
      <c r="S608" s="126"/>
      <c r="T608" s="89"/>
      <c r="U608" s="126"/>
      <c r="V608" s="126"/>
      <c r="W608" s="126"/>
      <c r="X608" s="126"/>
      <c r="Y608" s="89">
        <v>3</v>
      </c>
      <c r="Z608" s="126"/>
      <c r="AA608" s="126">
        <v>38</v>
      </c>
      <c r="AB608" s="89">
        <v>12</v>
      </c>
      <c r="AC608" s="89"/>
      <c r="AG608" t="str">
        <f t="shared" si="138"/>
        <v>Stowe</v>
      </c>
      <c r="AH608" t="s">
        <v>1201</v>
      </c>
      <c r="AI608">
        <v>1</v>
      </c>
      <c r="AK608" s="97">
        <v>50</v>
      </c>
      <c r="AL608" s="99">
        <v>15</v>
      </c>
      <c r="AM608" s="99">
        <v>40</v>
      </c>
      <c r="AN608" s="103">
        <v>70525</v>
      </c>
      <c r="AO608" s="103">
        <f t="shared" si="137"/>
        <v>50015</v>
      </c>
      <c r="AP608" s="9" t="s">
        <v>202</v>
      </c>
      <c r="AQ608">
        <f t="shared" si="134"/>
        <v>5070525</v>
      </c>
      <c r="AU608">
        <v>72.739999999999995</v>
      </c>
      <c r="AV608">
        <v>7.0000000000000007E-2</v>
      </c>
      <c r="AW608">
        <v>72.680000000000007</v>
      </c>
    </row>
    <row r="609" spans="1:49" ht="13" hidden="1" customHeight="1" outlineLevel="1">
      <c r="A609" t="s">
        <v>41</v>
      </c>
      <c r="B609" s="9" t="s">
        <v>357</v>
      </c>
      <c r="C609" s="1">
        <f t="shared" ref="C609:C663" si="139">SUM(N609:AE609)</f>
        <v>583</v>
      </c>
      <c r="D609" s="7">
        <f>IF(N609&gt;0, RANK(N609,(N609:P609,Q609:AE609)),0)</f>
        <v>1</v>
      </c>
      <c r="E609" s="7">
        <f>IF(O609&gt;0,RANK(O609,(N609:P609,Q609:AE609)),0)</f>
        <v>2</v>
      </c>
      <c r="F609" s="7">
        <f t="shared" ref="F609:F663" si="140">IF(P609&gt;0,RANK(P609,(N609:AE609)),0)</f>
        <v>0</v>
      </c>
      <c r="G609" s="1">
        <f t="shared" si="135"/>
        <v>178</v>
      </c>
      <c r="H609" s="2">
        <f t="shared" si="136"/>
        <v>0.30531732418524871</v>
      </c>
      <c r="I609" s="8"/>
      <c r="J609" s="2">
        <f t="shared" ref="J609:J663" si="141">IF(C609=0,"-",N609/C609)</f>
        <v>0.6449399656946827</v>
      </c>
      <c r="K609" s="2">
        <f t="shared" ref="K609:K663" si="142">IF(C609=0,"-",O609/C609)</f>
        <v>0.33962264150943394</v>
      </c>
      <c r="L609" s="2">
        <f t="shared" ref="L609:L663" si="143">IF(C609=0,"-",P609/C609)</f>
        <v>0</v>
      </c>
      <c r="M609" s="2">
        <f t="shared" ref="M609:M663" si="144">IF(C609=0,"-",(1-J609-K609-L609))</f>
        <v>1.5437392795883353E-2</v>
      </c>
      <c r="N609" s="126">
        <v>376</v>
      </c>
      <c r="O609" s="126">
        <v>198</v>
      </c>
      <c r="P609" s="126"/>
      <c r="Q609" s="89"/>
      <c r="R609" s="126"/>
      <c r="S609" s="126"/>
      <c r="T609" s="89"/>
      <c r="U609" s="126"/>
      <c r="V609" s="126"/>
      <c r="W609" s="126"/>
      <c r="X609" s="126"/>
      <c r="Y609" s="89">
        <v>1</v>
      </c>
      <c r="Z609" s="126"/>
      <c r="AA609" s="126">
        <v>7</v>
      </c>
      <c r="AB609" s="89">
        <v>1</v>
      </c>
      <c r="AC609" s="89"/>
      <c r="AG609" t="str">
        <f t="shared" si="138"/>
        <v>Strafford</v>
      </c>
      <c r="AH609" t="s">
        <v>1753</v>
      </c>
      <c r="AI609">
        <v>1</v>
      </c>
      <c r="AK609" s="97">
        <v>50</v>
      </c>
      <c r="AL609" s="99">
        <v>17</v>
      </c>
      <c r="AM609" s="99">
        <v>50</v>
      </c>
      <c r="AN609" s="103">
        <v>70675</v>
      </c>
      <c r="AO609" s="103">
        <f t="shared" si="137"/>
        <v>50017</v>
      </c>
      <c r="AP609" s="9" t="s">
        <v>202</v>
      </c>
      <c r="AQ609">
        <f t="shared" ref="AQ609:AQ662" si="145">AK609*100000+AN609</f>
        <v>5070675</v>
      </c>
      <c r="AU609">
        <v>44.34</v>
      </c>
      <c r="AV609">
        <v>0.11</v>
      </c>
      <c r="AW609">
        <v>44.22</v>
      </c>
    </row>
    <row r="610" spans="1:49" ht="13" hidden="1" customHeight="1" outlineLevel="1">
      <c r="A610" t="s">
        <v>2083</v>
      </c>
      <c r="B610" s="9" t="s">
        <v>357</v>
      </c>
      <c r="C610" s="1">
        <f t="shared" si="139"/>
        <v>104</v>
      </c>
      <c r="D610" s="7">
        <f>IF(N610&gt;0, RANK(N610,(N610:P610,Q610:AE610)),0)</f>
        <v>2</v>
      </c>
      <c r="E610" s="7">
        <f>IF(O610&gt;0,RANK(O610,(N610:P610,Q610:AE610)),0)</f>
        <v>1</v>
      </c>
      <c r="F610" s="7">
        <f t="shared" si="140"/>
        <v>0</v>
      </c>
      <c r="G610" s="1">
        <f t="shared" si="135"/>
        <v>5</v>
      </c>
      <c r="H610" s="2">
        <f t="shared" si="136"/>
        <v>4.807692307692308E-2</v>
      </c>
      <c r="I610" s="8"/>
      <c r="J610" s="2">
        <f t="shared" si="141"/>
        <v>0.46153846153846156</v>
      </c>
      <c r="K610" s="2">
        <f t="shared" si="142"/>
        <v>0.50961538461538458</v>
      </c>
      <c r="L610" s="2">
        <f t="shared" si="143"/>
        <v>0</v>
      </c>
      <c r="M610" s="2">
        <f t="shared" si="144"/>
        <v>2.8846153846153855E-2</v>
      </c>
      <c r="N610" s="126">
        <v>48</v>
      </c>
      <c r="O610" s="126">
        <v>53</v>
      </c>
      <c r="P610" s="126"/>
      <c r="Q610" s="89"/>
      <c r="R610" s="126"/>
      <c r="S610" s="126"/>
      <c r="T610" s="89"/>
      <c r="U610" s="126"/>
      <c r="V610" s="126"/>
      <c r="W610" s="126"/>
      <c r="X610" s="126"/>
      <c r="Y610" s="89">
        <v>0</v>
      </c>
      <c r="Z610" s="126"/>
      <c r="AA610" s="126">
        <v>2</v>
      </c>
      <c r="AB610" s="89">
        <v>1</v>
      </c>
      <c r="AC610" s="89"/>
      <c r="AG610" t="str">
        <f t="shared" si="138"/>
        <v>Stratton</v>
      </c>
      <c r="AH610" t="s">
        <v>1373</v>
      </c>
      <c r="AI610">
        <v>1</v>
      </c>
      <c r="AK610" s="97">
        <v>50</v>
      </c>
      <c r="AL610" s="99">
        <v>25</v>
      </c>
      <c r="AM610" s="99">
        <v>75</v>
      </c>
      <c r="AN610" s="103">
        <v>70750</v>
      </c>
      <c r="AO610" s="103">
        <f t="shared" si="137"/>
        <v>50025</v>
      </c>
      <c r="AP610" s="9" t="s">
        <v>202</v>
      </c>
      <c r="AQ610">
        <f t="shared" si="145"/>
        <v>5070750</v>
      </c>
      <c r="AU610">
        <v>46.93</v>
      </c>
      <c r="AV610">
        <v>0.54</v>
      </c>
      <c r="AW610">
        <v>46.39</v>
      </c>
    </row>
    <row r="611" spans="1:49" ht="13" hidden="1" customHeight="1" outlineLevel="1">
      <c r="A611" t="s">
        <v>1592</v>
      </c>
      <c r="B611" s="9" t="s">
        <v>357</v>
      </c>
      <c r="C611" s="1">
        <f t="shared" si="139"/>
        <v>301</v>
      </c>
      <c r="D611" s="7">
        <f>IF(N611&gt;0, RANK(N611,(N611:P611,Q611:AE611)),0)</f>
        <v>2</v>
      </c>
      <c r="E611" s="7">
        <f>IF(O611&gt;0,RANK(O611,(N611:P611,Q611:AE611)),0)</f>
        <v>1</v>
      </c>
      <c r="F611" s="7">
        <f t="shared" si="140"/>
        <v>0</v>
      </c>
      <c r="G611" s="1">
        <f t="shared" si="135"/>
        <v>33</v>
      </c>
      <c r="H611" s="2">
        <f t="shared" si="136"/>
        <v>0.10963455149501661</v>
      </c>
      <c r="I611" s="8"/>
      <c r="J611" s="2">
        <f t="shared" si="141"/>
        <v>0.36544850498338871</v>
      </c>
      <c r="K611" s="2">
        <f t="shared" si="142"/>
        <v>0.47508305647840532</v>
      </c>
      <c r="L611" s="2">
        <f t="shared" si="143"/>
        <v>0</v>
      </c>
      <c r="M611" s="2">
        <f t="shared" si="144"/>
        <v>0.15946843853820603</v>
      </c>
      <c r="N611" s="126">
        <v>110</v>
      </c>
      <c r="O611" s="126">
        <v>143</v>
      </c>
      <c r="P611" s="126"/>
      <c r="Q611" s="89"/>
      <c r="R611" s="126"/>
      <c r="S611" s="126"/>
      <c r="T611" s="89"/>
      <c r="U611" s="126"/>
      <c r="V611" s="126"/>
      <c r="W611" s="126"/>
      <c r="X611" s="126"/>
      <c r="Y611" s="89">
        <v>0</v>
      </c>
      <c r="Z611" s="126"/>
      <c r="AA611" s="126">
        <v>5</v>
      </c>
      <c r="AB611" s="89">
        <v>43</v>
      </c>
      <c r="AC611" s="89"/>
      <c r="AG611" t="str">
        <f t="shared" si="138"/>
        <v>Sudbury</v>
      </c>
      <c r="AH611" t="s">
        <v>1384</v>
      </c>
      <c r="AI611">
        <v>1</v>
      </c>
      <c r="AK611" s="97">
        <v>50</v>
      </c>
      <c r="AL611" s="99">
        <v>21</v>
      </c>
      <c r="AM611" s="99">
        <v>115</v>
      </c>
      <c r="AN611" s="103">
        <v>71050</v>
      </c>
      <c r="AO611" s="103">
        <f t="shared" si="137"/>
        <v>50021</v>
      </c>
      <c r="AP611" s="9" t="s">
        <v>202</v>
      </c>
      <c r="AQ611">
        <f t="shared" si="145"/>
        <v>5071050</v>
      </c>
      <c r="AU611">
        <v>22.2</v>
      </c>
      <c r="AV611">
        <v>0.7</v>
      </c>
      <c r="AW611">
        <v>21.5</v>
      </c>
    </row>
    <row r="612" spans="1:49" ht="13" hidden="1" customHeight="1" outlineLevel="1">
      <c r="A612" t="s">
        <v>1010</v>
      </c>
      <c r="B612" s="9" t="s">
        <v>357</v>
      </c>
      <c r="C612" s="1">
        <f t="shared" si="139"/>
        <v>450</v>
      </c>
      <c r="D612" s="7">
        <f>IF(N612&gt;0, RANK(N612,(N612:P612,Q612:AE612)),0)</f>
        <v>2</v>
      </c>
      <c r="E612" s="7">
        <f>IF(O612&gt;0,RANK(O612,(N612:P612,Q612:AE612)),0)</f>
        <v>1</v>
      </c>
      <c r="F612" s="7">
        <f t="shared" si="140"/>
        <v>0</v>
      </c>
      <c r="G612" s="1">
        <f t="shared" si="135"/>
        <v>37</v>
      </c>
      <c r="H612" s="2">
        <f t="shared" si="136"/>
        <v>8.2222222222222224E-2</v>
      </c>
      <c r="I612" s="8"/>
      <c r="J612" s="2">
        <f t="shared" si="141"/>
        <v>0.44222222222222224</v>
      </c>
      <c r="K612" s="2">
        <f t="shared" si="142"/>
        <v>0.52444444444444449</v>
      </c>
      <c r="L612" s="2">
        <f t="shared" si="143"/>
        <v>0</v>
      </c>
      <c r="M612" s="2">
        <f t="shared" si="144"/>
        <v>3.3333333333333215E-2</v>
      </c>
      <c r="N612" s="126">
        <v>199</v>
      </c>
      <c r="O612" s="126">
        <v>236</v>
      </c>
      <c r="P612" s="126"/>
      <c r="Q612" s="89"/>
      <c r="R612" s="126"/>
      <c r="S612" s="126"/>
      <c r="T612" s="89"/>
      <c r="U612" s="126"/>
      <c r="V612" s="126"/>
      <c r="W612" s="126"/>
      <c r="X612" s="126"/>
      <c r="Y612" s="89">
        <v>0</v>
      </c>
      <c r="Z612" s="126"/>
      <c r="AA612" s="126">
        <v>11</v>
      </c>
      <c r="AB612" s="89">
        <v>4</v>
      </c>
      <c r="AC612" s="89"/>
      <c r="AG612" t="str">
        <f t="shared" si="138"/>
        <v>Sunderland</v>
      </c>
      <c r="AH612" t="s">
        <v>2303</v>
      </c>
      <c r="AI612">
        <v>1</v>
      </c>
      <c r="AK612" s="97">
        <v>50</v>
      </c>
      <c r="AL612" s="99">
        <v>3</v>
      </c>
      <c r="AM612" s="99">
        <v>70</v>
      </c>
      <c r="AN612" s="103">
        <v>71425</v>
      </c>
      <c r="AO612" s="103">
        <f t="shared" si="137"/>
        <v>50003</v>
      </c>
      <c r="AP612" s="9" t="s">
        <v>202</v>
      </c>
      <c r="AQ612">
        <f t="shared" si="145"/>
        <v>5071425</v>
      </c>
      <c r="AU612">
        <v>45.65</v>
      </c>
      <c r="AV612">
        <v>0.25</v>
      </c>
      <c r="AW612">
        <v>45.4</v>
      </c>
    </row>
    <row r="613" spans="1:49" ht="13" hidden="1" customHeight="1" outlineLevel="1">
      <c r="A613" t="s">
        <v>1691</v>
      </c>
      <c r="B613" s="9" t="s">
        <v>357</v>
      </c>
      <c r="C613" s="1">
        <f t="shared" si="139"/>
        <v>389</v>
      </c>
      <c r="D613" s="7">
        <f>IF(N613&gt;0, RANK(N613,(N613:P613,Q613:AE613)),0)</f>
        <v>2</v>
      </c>
      <c r="E613" s="7">
        <f>IF(O613&gt;0,RANK(O613,(N613:P613,Q613:AE613)),0)</f>
        <v>1</v>
      </c>
      <c r="F613" s="7">
        <f t="shared" si="140"/>
        <v>0</v>
      </c>
      <c r="G613" s="1">
        <f t="shared" si="135"/>
        <v>34</v>
      </c>
      <c r="H613" s="2">
        <f t="shared" si="136"/>
        <v>8.7403598971722368E-2</v>
      </c>
      <c r="I613" s="8"/>
      <c r="J613" s="2">
        <f t="shared" si="141"/>
        <v>0.44987146529562982</v>
      </c>
      <c r="K613" s="2">
        <f t="shared" si="142"/>
        <v>0.53727506426735216</v>
      </c>
      <c r="L613" s="2">
        <f t="shared" si="143"/>
        <v>0</v>
      </c>
      <c r="M613" s="2">
        <f t="shared" si="144"/>
        <v>1.2853470437018011E-2</v>
      </c>
      <c r="N613" s="126">
        <v>175</v>
      </c>
      <c r="O613" s="126">
        <v>209</v>
      </c>
      <c r="P613" s="126"/>
      <c r="Q613" s="89"/>
      <c r="R613" s="126"/>
      <c r="S613" s="126"/>
      <c r="T613" s="89"/>
      <c r="U613" s="126"/>
      <c r="V613" s="126"/>
      <c r="W613" s="126"/>
      <c r="X613" s="126"/>
      <c r="Y613" s="89">
        <v>0</v>
      </c>
      <c r="Z613" s="126"/>
      <c r="AA613" s="126">
        <v>5</v>
      </c>
      <c r="AB613" s="89">
        <v>0</v>
      </c>
      <c r="AC613" s="89"/>
      <c r="AG613" t="str">
        <f t="shared" si="138"/>
        <v>Sutton</v>
      </c>
      <c r="AH613" t="s">
        <v>1855</v>
      </c>
      <c r="AI613">
        <v>1</v>
      </c>
      <c r="AK613" s="97">
        <v>50</v>
      </c>
      <c r="AL613" s="99">
        <v>5</v>
      </c>
      <c r="AM613" s="99">
        <v>70</v>
      </c>
      <c r="AN613" s="103">
        <v>71575</v>
      </c>
      <c r="AO613" s="103">
        <f t="shared" si="137"/>
        <v>50005</v>
      </c>
      <c r="AP613" s="9" t="s">
        <v>202</v>
      </c>
      <c r="AQ613">
        <f t="shared" si="145"/>
        <v>5071575</v>
      </c>
      <c r="AU613">
        <v>38.369999999999997</v>
      </c>
      <c r="AV613">
        <v>0.11</v>
      </c>
      <c r="AW613">
        <v>38.26</v>
      </c>
    </row>
    <row r="614" spans="1:49" ht="13" hidden="1" customHeight="1" outlineLevel="1">
      <c r="A614" t="s">
        <v>1316</v>
      </c>
      <c r="B614" s="9" t="s">
        <v>357</v>
      </c>
      <c r="C614" s="1">
        <f t="shared" si="139"/>
        <v>2480</v>
      </c>
      <c r="D614" s="7">
        <f>IF(N614&gt;0, RANK(N614,(N614:P614,Q614:AE614)),0)</f>
        <v>1</v>
      </c>
      <c r="E614" s="7">
        <f>IF(O614&gt;0,RANK(O614,(N614:P614,Q614:AE614)),0)</f>
        <v>2</v>
      </c>
      <c r="F614" s="7">
        <f t="shared" si="140"/>
        <v>0</v>
      </c>
      <c r="G614" s="1">
        <f t="shared" si="135"/>
        <v>325</v>
      </c>
      <c r="H614" s="2">
        <f t="shared" si="136"/>
        <v>0.13104838709677419</v>
      </c>
      <c r="I614" s="8"/>
      <c r="J614" s="2">
        <f t="shared" si="141"/>
        <v>0.55483870967741933</v>
      </c>
      <c r="K614" s="2">
        <f t="shared" si="142"/>
        <v>0.42379032258064514</v>
      </c>
      <c r="L614" s="2">
        <f t="shared" si="143"/>
        <v>0</v>
      </c>
      <c r="M614" s="2">
        <f t="shared" si="144"/>
        <v>2.1370967741935532E-2</v>
      </c>
      <c r="N614" s="126">
        <v>1376</v>
      </c>
      <c r="O614" s="126">
        <v>1051</v>
      </c>
      <c r="P614" s="126"/>
      <c r="Q614" s="89"/>
      <c r="R614" s="126"/>
      <c r="S614" s="126"/>
      <c r="T614" s="89"/>
      <c r="U614" s="126"/>
      <c r="V614" s="126"/>
      <c r="W614" s="126"/>
      <c r="X614" s="126"/>
      <c r="Y614" s="89">
        <v>3</v>
      </c>
      <c r="Z614" s="126"/>
      <c r="AA614" s="126">
        <v>33</v>
      </c>
      <c r="AB614" s="89">
        <v>17</v>
      </c>
      <c r="AC614" s="89"/>
      <c r="AG614" t="str">
        <f t="shared" si="138"/>
        <v>Swanton</v>
      </c>
      <c r="AH614" t="s">
        <v>1785</v>
      </c>
      <c r="AI614">
        <v>1</v>
      </c>
      <c r="AK614" s="97">
        <v>50</v>
      </c>
      <c r="AL614" s="99">
        <v>11</v>
      </c>
      <c r="AM614" s="99">
        <v>80</v>
      </c>
      <c r="AN614" s="103">
        <v>71725</v>
      </c>
      <c r="AO614" s="103">
        <f t="shared" si="137"/>
        <v>50011</v>
      </c>
      <c r="AP614" s="9" t="s">
        <v>202</v>
      </c>
      <c r="AQ614">
        <f t="shared" si="145"/>
        <v>5071725</v>
      </c>
      <c r="AU614">
        <v>61.66</v>
      </c>
      <c r="AV614">
        <v>13.26</v>
      </c>
      <c r="AW614">
        <v>48.41</v>
      </c>
    </row>
    <row r="615" spans="1:49" ht="13" hidden="1" customHeight="1" outlineLevel="1">
      <c r="A615" t="s">
        <v>1026</v>
      </c>
      <c r="B615" s="9" t="s">
        <v>357</v>
      </c>
      <c r="C615" s="1">
        <f t="shared" si="139"/>
        <v>1306</v>
      </c>
      <c r="D615" s="7">
        <f>IF(N615&gt;0, RANK(N615,(N615:P615,Q615:AE615)),0)</f>
        <v>1</v>
      </c>
      <c r="E615" s="7">
        <f>IF(O615&gt;0,RANK(O615,(N615:P615,Q615:AE615)),0)</f>
        <v>2</v>
      </c>
      <c r="F615" s="7">
        <f t="shared" si="140"/>
        <v>0</v>
      </c>
      <c r="G615" s="1">
        <f t="shared" si="135"/>
        <v>210</v>
      </c>
      <c r="H615" s="2">
        <f t="shared" si="136"/>
        <v>0.16079632465543645</v>
      </c>
      <c r="I615" s="8"/>
      <c r="J615" s="2">
        <f t="shared" si="141"/>
        <v>0.57120980091883611</v>
      </c>
      <c r="K615" s="2">
        <f t="shared" si="142"/>
        <v>0.41041347626339969</v>
      </c>
      <c r="L615" s="2">
        <f t="shared" si="143"/>
        <v>0</v>
      </c>
      <c r="M615" s="2">
        <f t="shared" si="144"/>
        <v>1.8376722817764202E-2</v>
      </c>
      <c r="N615" s="126">
        <v>746</v>
      </c>
      <c r="O615" s="126">
        <v>536</v>
      </c>
      <c r="P615" s="126"/>
      <c r="Q615" s="89"/>
      <c r="R615" s="126"/>
      <c r="S615" s="126"/>
      <c r="T615" s="89"/>
      <c r="U615" s="126"/>
      <c r="V615" s="126"/>
      <c r="W615" s="126"/>
      <c r="X615" s="126"/>
      <c r="Y615" s="89">
        <v>1</v>
      </c>
      <c r="Z615" s="126"/>
      <c r="AA615" s="126">
        <v>20</v>
      </c>
      <c r="AB615" s="89">
        <v>3</v>
      </c>
      <c r="AC615" s="89"/>
      <c r="AG615" t="str">
        <f t="shared" si="138"/>
        <v>Thetford</v>
      </c>
      <c r="AH615" t="s">
        <v>1753</v>
      </c>
      <c r="AI615">
        <v>1</v>
      </c>
      <c r="AK615" s="97">
        <v>50</v>
      </c>
      <c r="AL615" s="99">
        <v>17</v>
      </c>
      <c r="AM615" s="99">
        <v>55</v>
      </c>
      <c r="AN615" s="103">
        <v>72400</v>
      </c>
      <c r="AO615" s="103">
        <f t="shared" si="137"/>
        <v>50017</v>
      </c>
      <c r="AP615" s="9" t="s">
        <v>202</v>
      </c>
      <c r="AQ615">
        <f t="shared" si="145"/>
        <v>5072400</v>
      </c>
      <c r="AU615">
        <v>44.16</v>
      </c>
      <c r="AV615">
        <v>0.6</v>
      </c>
      <c r="AW615">
        <v>43.56</v>
      </c>
    </row>
    <row r="616" spans="1:49" ht="13" hidden="1" customHeight="1" outlineLevel="1">
      <c r="A616" t="s">
        <v>473</v>
      </c>
      <c r="B616" s="9" t="s">
        <v>357</v>
      </c>
      <c r="C616" s="1">
        <f t="shared" si="139"/>
        <v>253</v>
      </c>
      <c r="D616" s="7">
        <f>IF(N616&gt;0, RANK(N616,(N616:P616,Q616:AE616)),0)</f>
        <v>1</v>
      </c>
      <c r="E616" s="7">
        <f>IF(O616&gt;0,RANK(O616,(N616:P616,Q616:AE616)),0)</f>
        <v>2</v>
      </c>
      <c r="F616" s="7">
        <f t="shared" si="140"/>
        <v>0</v>
      </c>
      <c r="G616" s="1">
        <f t="shared" si="135"/>
        <v>21</v>
      </c>
      <c r="H616" s="2">
        <f t="shared" si="136"/>
        <v>8.3003952569169967E-2</v>
      </c>
      <c r="I616" s="8"/>
      <c r="J616" s="2">
        <f t="shared" si="141"/>
        <v>0.53359683794466406</v>
      </c>
      <c r="K616" s="2">
        <f t="shared" si="142"/>
        <v>0.45059288537549408</v>
      </c>
      <c r="L616" s="2">
        <f t="shared" si="143"/>
        <v>0</v>
      </c>
      <c r="M616" s="2">
        <f t="shared" si="144"/>
        <v>1.5810276679841861E-2</v>
      </c>
      <c r="N616" s="126">
        <v>135</v>
      </c>
      <c r="O616" s="126">
        <v>114</v>
      </c>
      <c r="P616" s="126"/>
      <c r="Q616" s="89"/>
      <c r="R616" s="126"/>
      <c r="S616" s="126"/>
      <c r="T616" s="89"/>
      <c r="U616" s="126"/>
      <c r="V616" s="126"/>
      <c r="W616" s="126"/>
      <c r="X616" s="126"/>
      <c r="Y616" s="89">
        <v>0</v>
      </c>
      <c r="Z616" s="126"/>
      <c r="AA616" s="126">
        <v>3</v>
      </c>
      <c r="AB616" s="89">
        <v>1</v>
      </c>
      <c r="AC616" s="89"/>
      <c r="AG616" t="str">
        <f t="shared" si="138"/>
        <v>Tinmouth</v>
      </c>
      <c r="AH616" t="s">
        <v>1384</v>
      </c>
      <c r="AI616">
        <v>1</v>
      </c>
      <c r="AK616" s="97">
        <v>50</v>
      </c>
      <c r="AL616" s="99">
        <v>21</v>
      </c>
      <c r="AM616" s="99">
        <v>120</v>
      </c>
      <c r="AN616" s="103">
        <v>72925</v>
      </c>
      <c r="AO616" s="103">
        <f t="shared" si="137"/>
        <v>50021</v>
      </c>
      <c r="AP616" s="9" t="s">
        <v>202</v>
      </c>
      <c r="AQ616">
        <f t="shared" si="145"/>
        <v>5072925</v>
      </c>
      <c r="AU616">
        <v>28.41</v>
      </c>
      <c r="AV616">
        <v>0.12</v>
      </c>
      <c r="AW616">
        <v>28.28</v>
      </c>
    </row>
    <row r="617" spans="1:49" ht="13" hidden="1" customHeight="1" outlineLevel="1">
      <c r="A617" t="s">
        <v>270</v>
      </c>
      <c r="B617" s="9" t="s">
        <v>357</v>
      </c>
      <c r="C617" s="1">
        <f t="shared" si="139"/>
        <v>455</v>
      </c>
      <c r="D617" s="7">
        <f>IF(N617&gt;0, RANK(N617,(N617:P617,Q617:AE617)),0)</f>
        <v>2</v>
      </c>
      <c r="E617" s="7">
        <f>IF(O617&gt;0,RANK(O617,(N617:P617,Q617:AE617)),0)</f>
        <v>1</v>
      </c>
      <c r="F617" s="7">
        <f t="shared" si="140"/>
        <v>0</v>
      </c>
      <c r="G617" s="1">
        <f t="shared" si="135"/>
        <v>20</v>
      </c>
      <c r="H617" s="2">
        <f t="shared" si="136"/>
        <v>4.3956043956043959E-2</v>
      </c>
      <c r="I617" s="8"/>
      <c r="J617" s="2">
        <f t="shared" si="141"/>
        <v>0.47032967032967032</v>
      </c>
      <c r="K617" s="2">
        <f t="shared" si="142"/>
        <v>0.51428571428571423</v>
      </c>
      <c r="L617" s="2">
        <f t="shared" si="143"/>
        <v>0</v>
      </c>
      <c r="M617" s="2">
        <f t="shared" si="144"/>
        <v>1.5384615384615441E-2</v>
      </c>
      <c r="N617" s="126">
        <v>214</v>
      </c>
      <c r="O617" s="126">
        <v>234</v>
      </c>
      <c r="P617" s="126"/>
      <c r="Q617" s="89"/>
      <c r="R617" s="126"/>
      <c r="S617" s="126"/>
      <c r="T617" s="89"/>
      <c r="U617" s="126"/>
      <c r="V617" s="126"/>
      <c r="W617" s="126"/>
      <c r="X617" s="126"/>
      <c r="Y617" s="89">
        <v>0</v>
      </c>
      <c r="Z617" s="126"/>
      <c r="AA617" s="126">
        <v>6</v>
      </c>
      <c r="AB617" s="89">
        <v>1</v>
      </c>
      <c r="AC617" s="89"/>
      <c r="AG617" t="str">
        <f t="shared" si="138"/>
        <v>Topsham</v>
      </c>
      <c r="AH617" t="s">
        <v>1753</v>
      </c>
      <c r="AI617">
        <v>1</v>
      </c>
      <c r="AK617" s="97">
        <v>50</v>
      </c>
      <c r="AL617" s="99">
        <v>17</v>
      </c>
      <c r="AM617" s="99">
        <v>60</v>
      </c>
      <c r="AN617" s="103">
        <v>73075</v>
      </c>
      <c r="AO617" s="103">
        <f t="shared" si="137"/>
        <v>50017</v>
      </c>
      <c r="AP617" s="9" t="s">
        <v>202</v>
      </c>
      <c r="AQ617">
        <f t="shared" si="145"/>
        <v>5073075</v>
      </c>
      <c r="AU617">
        <v>48.98</v>
      </c>
      <c r="AV617">
        <v>0.05</v>
      </c>
      <c r="AW617">
        <v>48.93</v>
      </c>
    </row>
    <row r="618" spans="1:49" ht="13" hidden="1" customHeight="1" outlineLevel="1">
      <c r="A618" t="s">
        <v>455</v>
      </c>
      <c r="B618" s="9" t="s">
        <v>357</v>
      </c>
      <c r="C618" s="1">
        <f t="shared" si="139"/>
        <v>552</v>
      </c>
      <c r="D618" s="7">
        <f>IF(N618&gt;0, RANK(N618,(N618:P618,Q618:AE618)),0)</f>
        <v>1</v>
      </c>
      <c r="E618" s="7">
        <f>IF(O618&gt;0,RANK(O618,(N618:P618,Q618:AE618)),0)</f>
        <v>1</v>
      </c>
      <c r="F618" s="7">
        <f t="shared" si="140"/>
        <v>0</v>
      </c>
      <c r="G618" s="1">
        <f t="shared" si="135"/>
        <v>0</v>
      </c>
      <c r="H618" s="2">
        <f t="shared" si="136"/>
        <v>0</v>
      </c>
      <c r="I618" s="8"/>
      <c r="J618" s="2">
        <f t="shared" si="141"/>
        <v>0.45652173913043476</v>
      </c>
      <c r="K618" s="2">
        <f t="shared" si="142"/>
        <v>0.45652173913043476</v>
      </c>
      <c r="L618" s="2">
        <f t="shared" si="143"/>
        <v>0</v>
      </c>
      <c r="M618" s="2">
        <f t="shared" si="144"/>
        <v>8.6956521739130432E-2</v>
      </c>
      <c r="N618" s="126">
        <v>252</v>
      </c>
      <c r="O618" s="126">
        <v>252</v>
      </c>
      <c r="P618" s="126"/>
      <c r="Q618" s="89"/>
      <c r="R618" s="126"/>
      <c r="S618" s="126"/>
      <c r="T618" s="89"/>
      <c r="U618" s="126"/>
      <c r="V618" s="126"/>
      <c r="W618" s="126"/>
      <c r="X618" s="126"/>
      <c r="Y618" s="89">
        <v>1</v>
      </c>
      <c r="Z618" s="126"/>
      <c r="AA618" s="126">
        <v>15</v>
      </c>
      <c r="AB618" s="89">
        <v>32</v>
      </c>
      <c r="AC618" s="89"/>
      <c r="AG618" t="str">
        <f t="shared" si="138"/>
        <v>Townshend</v>
      </c>
      <c r="AH618" t="s">
        <v>1373</v>
      </c>
      <c r="AI618">
        <v>1</v>
      </c>
      <c r="AK618" s="97">
        <v>50</v>
      </c>
      <c r="AL618" s="99">
        <v>25</v>
      </c>
      <c r="AM618" s="99">
        <v>80</v>
      </c>
      <c r="AN618" s="103">
        <v>73300</v>
      </c>
      <c r="AO618" s="103">
        <f t="shared" si="137"/>
        <v>50025</v>
      </c>
      <c r="AP618" s="9" t="s">
        <v>202</v>
      </c>
      <c r="AQ618">
        <f t="shared" si="145"/>
        <v>5073300</v>
      </c>
      <c r="AU618">
        <v>42.78</v>
      </c>
      <c r="AV618">
        <v>0.06</v>
      </c>
      <c r="AW618">
        <v>42.72</v>
      </c>
    </row>
    <row r="619" spans="1:49" ht="13" hidden="1" customHeight="1" outlineLevel="1">
      <c r="A619" t="s">
        <v>75</v>
      </c>
      <c r="B619" s="9" t="s">
        <v>357</v>
      </c>
      <c r="C619" s="1">
        <f t="shared" si="139"/>
        <v>663</v>
      </c>
      <c r="D619" s="7">
        <f>IF(N619&gt;0, RANK(N619,(N619:P619,Q619:AE619)),0)</f>
        <v>1</v>
      </c>
      <c r="E619" s="7">
        <f>IF(O619&gt;0,RANK(O619,(N619:P619,Q619:AE619)),0)</f>
        <v>2</v>
      </c>
      <c r="F619" s="7">
        <f t="shared" si="140"/>
        <v>0</v>
      </c>
      <c r="G619" s="1">
        <f t="shared" si="135"/>
        <v>151</v>
      </c>
      <c r="H619" s="2">
        <f t="shared" si="136"/>
        <v>0.2277526395173454</v>
      </c>
      <c r="I619" s="8"/>
      <c r="J619" s="2">
        <f t="shared" si="141"/>
        <v>0.60331825037707387</v>
      </c>
      <c r="K619" s="2">
        <f t="shared" si="142"/>
        <v>0.3755656108597285</v>
      </c>
      <c r="L619" s="2">
        <f t="shared" si="143"/>
        <v>0</v>
      </c>
      <c r="M619" s="2">
        <f t="shared" si="144"/>
        <v>2.1116138763197623E-2</v>
      </c>
      <c r="N619" s="126">
        <v>400</v>
      </c>
      <c r="O619" s="126">
        <v>249</v>
      </c>
      <c r="P619" s="126"/>
      <c r="Q619" s="89"/>
      <c r="R619" s="126"/>
      <c r="S619" s="126"/>
      <c r="T619" s="89"/>
      <c r="U619" s="126"/>
      <c r="V619" s="126"/>
      <c r="W619" s="126"/>
      <c r="X619" s="126"/>
      <c r="Y619" s="89">
        <v>0</v>
      </c>
      <c r="Z619" s="126"/>
      <c r="AA619" s="126">
        <v>12</v>
      </c>
      <c r="AB619" s="89">
        <v>2</v>
      </c>
      <c r="AC619" s="89"/>
      <c r="AG619" t="str">
        <f t="shared" si="138"/>
        <v>Troy</v>
      </c>
      <c r="AH619" t="s">
        <v>1707</v>
      </c>
      <c r="AI619">
        <v>1</v>
      </c>
      <c r="AK619" s="97">
        <v>50</v>
      </c>
      <c r="AL619" s="99">
        <v>19</v>
      </c>
      <c r="AM619" s="99">
        <v>85</v>
      </c>
      <c r="AN619" s="103">
        <v>73525</v>
      </c>
      <c r="AO619" s="103">
        <f t="shared" si="137"/>
        <v>50019</v>
      </c>
      <c r="AP619" s="9" t="s">
        <v>202</v>
      </c>
      <c r="AQ619">
        <f t="shared" si="145"/>
        <v>5073525</v>
      </c>
      <c r="AU619">
        <v>36.06</v>
      </c>
      <c r="AV619">
        <v>0</v>
      </c>
      <c r="AW619">
        <v>36.06</v>
      </c>
    </row>
    <row r="620" spans="1:49" ht="13" hidden="1" customHeight="1" outlineLevel="1">
      <c r="A620" t="s">
        <v>456</v>
      </c>
      <c r="B620" s="9" t="s">
        <v>357</v>
      </c>
      <c r="C620" s="1">
        <f t="shared" si="139"/>
        <v>622</v>
      </c>
      <c r="D620" s="7">
        <f>IF(N620&gt;0, RANK(N620,(N620:P620,Q620:AE620)),0)</f>
        <v>1</v>
      </c>
      <c r="E620" s="7">
        <f>IF(O620&gt;0,RANK(O620,(N620:P620,Q620:AE620)),0)</f>
        <v>2</v>
      </c>
      <c r="F620" s="7">
        <f t="shared" si="140"/>
        <v>0</v>
      </c>
      <c r="G620" s="1">
        <f t="shared" si="135"/>
        <v>14</v>
      </c>
      <c r="H620" s="2">
        <f t="shared" si="136"/>
        <v>2.2508038585209004E-2</v>
      </c>
      <c r="I620" s="8"/>
      <c r="J620" s="2">
        <f t="shared" si="141"/>
        <v>0.49517684887459806</v>
      </c>
      <c r="K620" s="2">
        <f t="shared" si="142"/>
        <v>0.47266881028938906</v>
      </c>
      <c r="L620" s="2">
        <f t="shared" si="143"/>
        <v>0</v>
      </c>
      <c r="M620" s="2">
        <f t="shared" si="144"/>
        <v>3.2154340836012929E-2</v>
      </c>
      <c r="N620" s="126">
        <v>308</v>
      </c>
      <c r="O620" s="126">
        <v>294</v>
      </c>
      <c r="P620" s="126"/>
      <c r="Q620" s="89"/>
      <c r="R620" s="126"/>
      <c r="S620" s="126"/>
      <c r="T620" s="89"/>
      <c r="U620" s="126"/>
      <c r="V620" s="126"/>
      <c r="W620" s="126"/>
      <c r="X620" s="126"/>
      <c r="Y620" s="89">
        <v>1</v>
      </c>
      <c r="Z620" s="126"/>
      <c r="AA620" s="126">
        <v>16</v>
      </c>
      <c r="AB620" s="89">
        <v>3</v>
      </c>
      <c r="AC620" s="89"/>
      <c r="AG620" t="str">
        <f t="shared" si="138"/>
        <v>Tunbridge</v>
      </c>
      <c r="AH620" t="s">
        <v>1753</v>
      </c>
      <c r="AI620">
        <v>1</v>
      </c>
      <c r="AK620" s="97">
        <v>50</v>
      </c>
      <c r="AL620" s="99">
        <v>17</v>
      </c>
      <c r="AM620" s="99">
        <v>65</v>
      </c>
      <c r="AN620" s="103">
        <v>73675</v>
      </c>
      <c r="AO620" s="103">
        <f t="shared" si="137"/>
        <v>50017</v>
      </c>
      <c r="AP620" s="9" t="s">
        <v>202</v>
      </c>
      <c r="AQ620">
        <f t="shared" si="145"/>
        <v>5073675</v>
      </c>
      <c r="AU620">
        <v>44.76</v>
      </c>
      <c r="AV620">
        <v>0.02</v>
      </c>
      <c r="AW620">
        <v>44.73</v>
      </c>
    </row>
    <row r="621" spans="1:49" ht="13" hidden="1" customHeight="1" outlineLevel="1">
      <c r="A621" t="s">
        <v>1792</v>
      </c>
      <c r="B621" s="9" t="s">
        <v>357</v>
      </c>
      <c r="C621" s="1">
        <f t="shared" si="139"/>
        <v>1644</v>
      </c>
      <c r="D621" s="7">
        <f>IF(N621&gt;0, RANK(N621,(N621:P621,Q621:AE621)),0)</f>
        <v>1</v>
      </c>
      <c r="E621" s="7">
        <f>IF(O621&gt;0,RANK(O621,(N621:P621,Q621:AE621)),0)</f>
        <v>2</v>
      </c>
      <c r="F621" s="7">
        <f t="shared" si="140"/>
        <v>0</v>
      </c>
      <c r="G621" s="1">
        <f t="shared" si="135"/>
        <v>187</v>
      </c>
      <c r="H621" s="2">
        <f t="shared" si="136"/>
        <v>0.11374695863746959</v>
      </c>
      <c r="I621" s="8"/>
      <c r="J621" s="2">
        <f t="shared" si="141"/>
        <v>0.54501216545012166</v>
      </c>
      <c r="K621" s="2">
        <f t="shared" si="142"/>
        <v>0.43126520681265207</v>
      </c>
      <c r="L621" s="2">
        <f t="shared" si="143"/>
        <v>0</v>
      </c>
      <c r="M621" s="2">
        <f t="shared" si="144"/>
        <v>2.3722627737226276E-2</v>
      </c>
      <c r="N621" s="126">
        <v>896</v>
      </c>
      <c r="O621" s="126">
        <v>709</v>
      </c>
      <c r="P621" s="126"/>
      <c r="Q621" s="89"/>
      <c r="R621" s="126"/>
      <c r="S621" s="126"/>
      <c r="T621" s="89"/>
      <c r="U621" s="126"/>
      <c r="V621" s="126"/>
      <c r="W621" s="126"/>
      <c r="X621" s="126"/>
      <c r="Y621" s="89">
        <v>1</v>
      </c>
      <c r="Z621" s="126"/>
      <c r="AA621" s="126">
        <v>22</v>
      </c>
      <c r="AB621" s="89">
        <v>16</v>
      </c>
      <c r="AC621" s="89"/>
      <c r="AG621" t="str">
        <f t="shared" si="138"/>
        <v>Underhill</v>
      </c>
      <c r="AH621" t="s">
        <v>641</v>
      </c>
      <c r="AI621">
        <v>1</v>
      </c>
      <c r="AK621" s="97">
        <v>50</v>
      </c>
      <c r="AL621" s="99">
        <v>7</v>
      </c>
      <c r="AM621" s="99">
        <v>75</v>
      </c>
      <c r="AN621" s="103">
        <v>73975</v>
      </c>
      <c r="AO621" s="103">
        <f t="shared" si="137"/>
        <v>50007</v>
      </c>
      <c r="AP621" s="9" t="s">
        <v>202</v>
      </c>
      <c r="AQ621">
        <f t="shared" si="145"/>
        <v>5073975</v>
      </c>
      <c r="AU621">
        <v>51.4</v>
      </c>
      <c r="AV621">
        <v>0.05</v>
      </c>
      <c r="AW621">
        <v>51.35</v>
      </c>
    </row>
    <row r="622" spans="1:49" ht="13" hidden="1" customHeight="1" outlineLevel="1">
      <c r="A622" t="s">
        <v>1877</v>
      </c>
      <c r="B622" s="9" t="s">
        <v>357</v>
      </c>
      <c r="C622" s="1">
        <f t="shared" si="139"/>
        <v>1049</v>
      </c>
      <c r="D622" s="7">
        <f>IF(N622&gt;0, RANK(N622,(N622:P622,Q622:AE622)),0)</f>
        <v>2</v>
      </c>
      <c r="E622" s="7">
        <f>IF(O622&gt;0,RANK(O622,(N622:P622,Q622:AE622)),0)</f>
        <v>1</v>
      </c>
      <c r="F622" s="7">
        <f t="shared" si="140"/>
        <v>0</v>
      </c>
      <c r="G622" s="1">
        <f t="shared" si="135"/>
        <v>13</v>
      </c>
      <c r="H622" s="2">
        <f t="shared" si="136"/>
        <v>1.2392755004766444E-2</v>
      </c>
      <c r="I622" s="8"/>
      <c r="J622" s="2">
        <f t="shared" si="141"/>
        <v>0.48522402287893229</v>
      </c>
      <c r="K622" s="2">
        <f t="shared" si="142"/>
        <v>0.49761677788369874</v>
      </c>
      <c r="L622" s="2">
        <f t="shared" si="143"/>
        <v>0</v>
      </c>
      <c r="M622" s="2">
        <f t="shared" si="144"/>
        <v>1.7159199237368972E-2</v>
      </c>
      <c r="N622" s="126">
        <v>509</v>
      </c>
      <c r="O622" s="126">
        <v>522</v>
      </c>
      <c r="P622" s="126"/>
      <c r="Q622" s="89"/>
      <c r="R622" s="126"/>
      <c r="S622" s="126"/>
      <c r="T622" s="89"/>
      <c r="U622" s="126"/>
      <c r="V622" s="126"/>
      <c r="W622" s="126"/>
      <c r="X622" s="126"/>
      <c r="Y622" s="89">
        <v>0</v>
      </c>
      <c r="Z622" s="126"/>
      <c r="AA622" s="126">
        <v>14</v>
      </c>
      <c r="AB622" s="89">
        <v>4</v>
      </c>
      <c r="AC622" s="89"/>
      <c r="AG622" t="str">
        <f t="shared" si="138"/>
        <v>Vergennes</v>
      </c>
      <c r="AH622" t="s">
        <v>1623</v>
      </c>
      <c r="AI622">
        <v>1</v>
      </c>
      <c r="AK622" s="97">
        <v>50</v>
      </c>
      <c r="AL622" s="99">
        <v>1</v>
      </c>
      <c r="AM622" s="99">
        <v>100</v>
      </c>
      <c r="AN622" s="103">
        <v>74650</v>
      </c>
      <c r="AO622" s="103">
        <f t="shared" si="137"/>
        <v>50001</v>
      </c>
      <c r="AP622" s="9" t="s">
        <v>1721</v>
      </c>
      <c r="AQ622">
        <f t="shared" si="145"/>
        <v>5074650</v>
      </c>
      <c r="AU622">
        <v>2.5</v>
      </c>
      <c r="AV622">
        <v>0.1</v>
      </c>
      <c r="AW622">
        <v>2.4</v>
      </c>
    </row>
    <row r="623" spans="1:49" ht="13" hidden="1" customHeight="1" outlineLevel="1">
      <c r="A623" t="s">
        <v>1594</v>
      </c>
      <c r="B623" s="9" t="s">
        <v>357</v>
      </c>
      <c r="C623" s="1">
        <f t="shared" si="139"/>
        <v>939</v>
      </c>
      <c r="D623" s="7">
        <f>IF(N623&gt;0, RANK(N623,(N623:P623,Q623:AE623)),0)</f>
        <v>2</v>
      </c>
      <c r="E623" s="7">
        <f>IF(O623&gt;0,RANK(O623,(N623:P623,Q623:AE623)),0)</f>
        <v>1</v>
      </c>
      <c r="F623" s="7">
        <f t="shared" si="140"/>
        <v>0</v>
      </c>
      <c r="G623" s="1">
        <f t="shared" si="135"/>
        <v>149</v>
      </c>
      <c r="H623" s="2">
        <f t="shared" si="136"/>
        <v>0.15867944621938232</v>
      </c>
      <c r="I623" s="8"/>
      <c r="J623" s="2">
        <f t="shared" si="141"/>
        <v>0.4068157614483493</v>
      </c>
      <c r="K623" s="2">
        <f t="shared" si="142"/>
        <v>0.56549520766773165</v>
      </c>
      <c r="L623" s="2">
        <f t="shared" si="143"/>
        <v>0</v>
      </c>
      <c r="M623" s="2">
        <f t="shared" si="144"/>
        <v>2.7689030883919052E-2</v>
      </c>
      <c r="N623" s="126">
        <v>382</v>
      </c>
      <c r="O623" s="126">
        <v>531</v>
      </c>
      <c r="P623" s="126"/>
      <c r="Q623" s="89"/>
      <c r="R623" s="126"/>
      <c r="S623" s="126"/>
      <c r="T623" s="89"/>
      <c r="U623" s="126"/>
      <c r="V623" s="126"/>
      <c r="W623" s="126"/>
      <c r="X623" s="126"/>
      <c r="Y623" s="89">
        <v>0</v>
      </c>
      <c r="Z623" s="126"/>
      <c r="AA623" s="126">
        <v>24</v>
      </c>
      <c r="AB623" s="89">
        <v>2</v>
      </c>
      <c r="AC623" s="89"/>
      <c r="AG623" t="str">
        <f t="shared" si="138"/>
        <v>Vernon</v>
      </c>
      <c r="AH623" t="s">
        <v>1373</v>
      </c>
      <c r="AI623">
        <v>1</v>
      </c>
      <c r="AK623" s="97">
        <v>50</v>
      </c>
      <c r="AL623" s="99">
        <v>25</v>
      </c>
      <c r="AM623" s="99">
        <v>85</v>
      </c>
      <c r="AN623" s="103">
        <v>74800</v>
      </c>
      <c r="AO623" s="103">
        <f t="shared" si="137"/>
        <v>50025</v>
      </c>
      <c r="AP623" s="9" t="s">
        <v>202</v>
      </c>
      <c r="AQ623">
        <f t="shared" si="145"/>
        <v>5074800</v>
      </c>
      <c r="AU623">
        <v>20.010000000000002</v>
      </c>
      <c r="AV623">
        <v>0.63</v>
      </c>
      <c r="AW623">
        <v>19.38</v>
      </c>
    </row>
    <row r="624" spans="1:49" ht="13" hidden="1" customHeight="1" outlineLevel="1">
      <c r="A624" t="s">
        <v>1392</v>
      </c>
      <c r="B624" s="9" t="s">
        <v>357</v>
      </c>
      <c r="C624" s="1">
        <f t="shared" si="139"/>
        <v>330</v>
      </c>
      <c r="D624" s="7">
        <f>IF(N624&gt;0, RANK(N624,(N624:P624,Q624:AE624)),0)</f>
        <v>1</v>
      </c>
      <c r="E624" s="7">
        <f>IF(O624&gt;0,RANK(O624,(N624:P624,Q624:AE624)),0)</f>
        <v>2</v>
      </c>
      <c r="F624" s="7">
        <f t="shared" si="140"/>
        <v>0</v>
      </c>
      <c r="G624" s="1">
        <f t="shared" ref="G624:G663" si="146">IF(C624&gt;0,MAX(N624:P624)-LARGE(N624:P624,2),0)</f>
        <v>65</v>
      </c>
      <c r="H624" s="2">
        <f t="shared" ref="H624:H663" si="147">IF(C624&gt;0,G624/C624,0)</f>
        <v>0.19696969696969696</v>
      </c>
      <c r="I624" s="8"/>
      <c r="J624" s="2">
        <f t="shared" si="141"/>
        <v>0.58181818181818179</v>
      </c>
      <c r="K624" s="2">
        <f t="shared" si="142"/>
        <v>0.38484848484848483</v>
      </c>
      <c r="L624" s="2">
        <f t="shared" si="143"/>
        <v>0</v>
      </c>
      <c r="M624" s="2">
        <f t="shared" si="144"/>
        <v>3.3333333333333381E-2</v>
      </c>
      <c r="N624" s="126">
        <v>192</v>
      </c>
      <c r="O624" s="126">
        <v>127</v>
      </c>
      <c r="P624" s="126"/>
      <c r="Q624" s="89"/>
      <c r="R624" s="126"/>
      <c r="S624" s="126"/>
      <c r="T624" s="89"/>
      <c r="U624" s="126"/>
      <c r="V624" s="126"/>
      <c r="W624" s="126"/>
      <c r="X624" s="126"/>
      <c r="Y624" s="89">
        <v>0</v>
      </c>
      <c r="Z624" s="126"/>
      <c r="AA624" s="126">
        <v>8</v>
      </c>
      <c r="AB624" s="89">
        <v>3</v>
      </c>
      <c r="AC624" s="89"/>
      <c r="AG624" t="str">
        <f t="shared" si="138"/>
        <v>Vershire</v>
      </c>
      <c r="AH624" t="s">
        <v>1753</v>
      </c>
      <c r="AI624">
        <v>1</v>
      </c>
      <c r="AK624" s="97">
        <v>50</v>
      </c>
      <c r="AL624" s="99">
        <v>17</v>
      </c>
      <c r="AM624" s="99">
        <v>70</v>
      </c>
      <c r="AN624" s="103">
        <v>74950</v>
      </c>
      <c r="AO624" s="103">
        <f t="shared" si="137"/>
        <v>50017</v>
      </c>
      <c r="AP624" s="9" t="s">
        <v>202</v>
      </c>
      <c r="AQ624">
        <f t="shared" si="145"/>
        <v>5074950</v>
      </c>
      <c r="AU624">
        <v>36.53</v>
      </c>
      <c r="AV624">
        <v>0.02</v>
      </c>
      <c r="AW624">
        <v>36.5</v>
      </c>
    </row>
    <row r="625" spans="1:49" ht="13" hidden="1" customHeight="1" outlineLevel="1">
      <c r="A625" t="s">
        <v>986</v>
      </c>
      <c r="B625" s="9" t="s">
        <v>357</v>
      </c>
      <c r="C625" s="1">
        <f t="shared" si="139"/>
        <v>44</v>
      </c>
      <c r="D625" s="7">
        <f>IF(N625&gt;0, RANK(N625,(N625:P625,Q625:AE625)),0)</f>
        <v>2</v>
      </c>
      <c r="E625" s="7">
        <f>IF(O625&gt;0,RANK(O625,(N625:P625,Q625:AE625)),0)</f>
        <v>1</v>
      </c>
      <c r="F625" s="7">
        <f t="shared" si="140"/>
        <v>0</v>
      </c>
      <c r="G625" s="1">
        <f t="shared" si="146"/>
        <v>5</v>
      </c>
      <c r="H625" s="2">
        <f t="shared" si="147"/>
        <v>0.11363636363636363</v>
      </c>
      <c r="I625" s="8"/>
      <c r="J625" s="2">
        <f t="shared" si="141"/>
        <v>0.38636363636363635</v>
      </c>
      <c r="K625" s="2">
        <f t="shared" si="142"/>
        <v>0.5</v>
      </c>
      <c r="L625" s="2">
        <f t="shared" si="143"/>
        <v>0</v>
      </c>
      <c r="M625" s="2">
        <f t="shared" si="144"/>
        <v>0.11363636363636365</v>
      </c>
      <c r="N625" s="126">
        <v>17</v>
      </c>
      <c r="O625" s="126">
        <v>22</v>
      </c>
      <c r="P625" s="126"/>
      <c r="Q625" s="89"/>
      <c r="R625" s="126"/>
      <c r="S625" s="126"/>
      <c r="T625" s="89"/>
      <c r="U625" s="126"/>
      <c r="V625" s="126"/>
      <c r="W625" s="126"/>
      <c r="X625" s="126"/>
      <c r="Y625" s="89">
        <v>0</v>
      </c>
      <c r="Z625" s="126"/>
      <c r="AA625" s="126">
        <v>5</v>
      </c>
      <c r="AB625" s="89">
        <v>0</v>
      </c>
      <c r="AC625" s="89"/>
      <c r="AG625" t="str">
        <f t="shared" si="138"/>
        <v>Victory</v>
      </c>
      <c r="AH625" t="s">
        <v>1804</v>
      </c>
      <c r="AI625">
        <v>1</v>
      </c>
      <c r="AK625" s="97">
        <v>50</v>
      </c>
      <c r="AL625" s="99">
        <v>9</v>
      </c>
      <c r="AM625" s="99">
        <v>85</v>
      </c>
      <c r="AN625" s="103">
        <v>75175</v>
      </c>
      <c r="AO625" s="103">
        <f t="shared" si="137"/>
        <v>50009</v>
      </c>
      <c r="AP625" s="9" t="s">
        <v>202</v>
      </c>
      <c r="AQ625">
        <f t="shared" si="145"/>
        <v>5075175</v>
      </c>
      <c r="AU625">
        <v>43</v>
      </c>
      <c r="AV625">
        <v>0.03</v>
      </c>
      <c r="AW625">
        <v>42.97</v>
      </c>
    </row>
    <row r="626" spans="1:49" ht="13" hidden="1" customHeight="1" outlineLevel="1">
      <c r="A626" t="s">
        <v>999</v>
      </c>
      <c r="B626" s="9" t="s">
        <v>357</v>
      </c>
      <c r="C626" s="1">
        <f t="shared" si="139"/>
        <v>878</v>
      </c>
      <c r="D626" s="7">
        <f>IF(N626&gt;0, RANK(N626,(N626:P626,Q626:AE626)),0)</f>
        <v>1</v>
      </c>
      <c r="E626" s="7">
        <f>IF(O626&gt;0,RANK(O626,(N626:P626,Q626:AE626)),0)</f>
        <v>2</v>
      </c>
      <c r="F626" s="7">
        <f t="shared" si="140"/>
        <v>0</v>
      </c>
      <c r="G626" s="1">
        <f t="shared" si="146"/>
        <v>206</v>
      </c>
      <c r="H626" s="2">
        <f t="shared" si="147"/>
        <v>0.23462414578587698</v>
      </c>
      <c r="I626" s="8"/>
      <c r="J626" s="2">
        <f t="shared" si="141"/>
        <v>0.6070615034168565</v>
      </c>
      <c r="K626" s="2">
        <f t="shared" si="142"/>
        <v>0.37243735763097952</v>
      </c>
      <c r="L626" s="2">
        <f t="shared" si="143"/>
        <v>0</v>
      </c>
      <c r="M626" s="2">
        <f t="shared" si="144"/>
        <v>2.0501138952163989E-2</v>
      </c>
      <c r="N626" s="126">
        <v>533</v>
      </c>
      <c r="O626" s="126">
        <v>327</v>
      </c>
      <c r="P626" s="126"/>
      <c r="Q626" s="89"/>
      <c r="R626" s="126"/>
      <c r="S626" s="126"/>
      <c r="T626" s="89"/>
      <c r="U626" s="126"/>
      <c r="V626" s="126"/>
      <c r="W626" s="126"/>
      <c r="X626" s="126"/>
      <c r="Y626" s="89">
        <v>0</v>
      </c>
      <c r="Z626" s="126"/>
      <c r="AA626" s="126">
        <v>14</v>
      </c>
      <c r="AB626" s="89">
        <v>4</v>
      </c>
      <c r="AC626" s="89"/>
      <c r="AG626" t="str">
        <f t="shared" si="138"/>
        <v>Waitsfield</v>
      </c>
      <c r="AH626" t="s">
        <v>2040</v>
      </c>
      <c r="AI626">
        <v>1</v>
      </c>
      <c r="AK626" s="97">
        <v>50</v>
      </c>
      <c r="AL626" s="99">
        <v>23</v>
      </c>
      <c r="AM626" s="99">
        <v>80</v>
      </c>
      <c r="AN626" s="103">
        <v>75325</v>
      </c>
      <c r="AO626" s="103">
        <f t="shared" si="137"/>
        <v>50023</v>
      </c>
      <c r="AP626" s="9" t="s">
        <v>202</v>
      </c>
      <c r="AQ626">
        <f t="shared" si="145"/>
        <v>5075325</v>
      </c>
      <c r="AU626">
        <v>26.91</v>
      </c>
      <c r="AV626">
        <v>0.01</v>
      </c>
      <c r="AW626">
        <v>26.91</v>
      </c>
    </row>
    <row r="627" spans="1:49" ht="13" hidden="1" customHeight="1" outlineLevel="1">
      <c r="A627" t="s">
        <v>607</v>
      </c>
      <c r="B627" s="9" t="s">
        <v>357</v>
      </c>
      <c r="C627" s="1">
        <f t="shared" si="139"/>
        <v>355</v>
      </c>
      <c r="D627" s="7">
        <f>IF(N627&gt;0, RANK(N627,(N627:P627,Q627:AE627)),0)</f>
        <v>1</v>
      </c>
      <c r="E627" s="7">
        <f>IF(O627&gt;0,RANK(O627,(N627:P627,Q627:AE627)),0)</f>
        <v>2</v>
      </c>
      <c r="F627" s="7">
        <f t="shared" si="140"/>
        <v>0</v>
      </c>
      <c r="G627" s="1">
        <f t="shared" si="146"/>
        <v>81</v>
      </c>
      <c r="H627" s="2">
        <f t="shared" si="147"/>
        <v>0.22816901408450704</v>
      </c>
      <c r="I627" s="8"/>
      <c r="J627" s="2">
        <f t="shared" si="141"/>
        <v>0.59718309859154928</v>
      </c>
      <c r="K627" s="2">
        <f t="shared" si="142"/>
        <v>0.36901408450704226</v>
      </c>
      <c r="L627" s="2">
        <f t="shared" si="143"/>
        <v>0</v>
      </c>
      <c r="M627" s="2">
        <f t="shared" si="144"/>
        <v>3.3802816901408461E-2</v>
      </c>
      <c r="N627" s="126">
        <v>212</v>
      </c>
      <c r="O627" s="126">
        <v>131</v>
      </c>
      <c r="P627" s="126"/>
      <c r="Q627" s="89"/>
      <c r="R627" s="126"/>
      <c r="S627" s="126"/>
      <c r="T627" s="89"/>
      <c r="U627" s="126"/>
      <c r="V627" s="126"/>
      <c r="W627" s="126"/>
      <c r="X627" s="126"/>
      <c r="Y627" s="89">
        <v>0</v>
      </c>
      <c r="Z627" s="126"/>
      <c r="AA627" s="126">
        <v>9</v>
      </c>
      <c r="AB627" s="89">
        <v>3</v>
      </c>
      <c r="AC627" s="89"/>
      <c r="AG627" t="str">
        <f t="shared" si="138"/>
        <v>Walden</v>
      </c>
      <c r="AH627" t="s">
        <v>1855</v>
      </c>
      <c r="AI627">
        <v>1</v>
      </c>
      <c r="AK627" s="97">
        <v>50</v>
      </c>
      <c r="AL627" s="99">
        <v>5</v>
      </c>
      <c r="AM627" s="99">
        <v>75</v>
      </c>
      <c r="AN627" s="103">
        <v>75700</v>
      </c>
      <c r="AO627" s="103">
        <f t="shared" ref="AO627:AO662" si="148">AK627*1000+AL627</f>
        <v>50005</v>
      </c>
      <c r="AP627" s="9" t="s">
        <v>202</v>
      </c>
      <c r="AQ627">
        <f t="shared" si="145"/>
        <v>5075700</v>
      </c>
      <c r="AU627">
        <v>39.020000000000003</v>
      </c>
      <c r="AV627">
        <v>0.28999999999999998</v>
      </c>
      <c r="AW627">
        <v>38.729999999999997</v>
      </c>
    </row>
    <row r="628" spans="1:49" ht="13" hidden="1" customHeight="1" outlineLevel="1">
      <c r="A628" t="s">
        <v>1225</v>
      </c>
      <c r="B628" s="9" t="s">
        <v>357</v>
      </c>
      <c r="C628" s="1">
        <f t="shared" si="139"/>
        <v>1162</v>
      </c>
      <c r="D628" s="7">
        <f>IF(N628&gt;0, RANK(N628,(N628:P628,Q628:AE628)),0)</f>
        <v>2</v>
      </c>
      <c r="E628" s="7">
        <f>IF(O628&gt;0,RANK(O628,(N628:P628,Q628:AE628)),0)</f>
        <v>1</v>
      </c>
      <c r="F628" s="7">
        <f t="shared" si="140"/>
        <v>0</v>
      </c>
      <c r="G628" s="1">
        <f t="shared" si="146"/>
        <v>114</v>
      </c>
      <c r="H628" s="2">
        <f t="shared" si="147"/>
        <v>9.8106712564543896E-2</v>
      </c>
      <c r="I628" s="8"/>
      <c r="J628" s="2">
        <f t="shared" si="141"/>
        <v>0.44148020654044751</v>
      </c>
      <c r="K628" s="2">
        <f t="shared" si="142"/>
        <v>0.53958691910499135</v>
      </c>
      <c r="L628" s="2">
        <f t="shared" si="143"/>
        <v>0</v>
      </c>
      <c r="M628" s="2">
        <f t="shared" si="144"/>
        <v>1.8932874354561147E-2</v>
      </c>
      <c r="N628" s="126">
        <v>513</v>
      </c>
      <c r="O628" s="126">
        <v>627</v>
      </c>
      <c r="P628" s="126"/>
      <c r="Q628" s="89"/>
      <c r="R628" s="126"/>
      <c r="S628" s="126"/>
      <c r="T628" s="89"/>
      <c r="U628" s="126"/>
      <c r="V628" s="126"/>
      <c r="W628" s="126"/>
      <c r="X628" s="126"/>
      <c r="Y628" s="89">
        <v>0</v>
      </c>
      <c r="Z628" s="126"/>
      <c r="AA628" s="126">
        <v>18</v>
      </c>
      <c r="AB628" s="89">
        <v>4</v>
      </c>
      <c r="AC628" s="89"/>
      <c r="AG628" t="str">
        <f t="shared" si="138"/>
        <v>Wallingford</v>
      </c>
      <c r="AH628" t="s">
        <v>1384</v>
      </c>
      <c r="AI628">
        <v>1</v>
      </c>
      <c r="AK628" s="97">
        <v>50</v>
      </c>
      <c r="AL628" s="99">
        <v>21</v>
      </c>
      <c r="AM628" s="99">
        <v>125</v>
      </c>
      <c r="AN628" s="103">
        <v>75925</v>
      </c>
      <c r="AO628" s="103">
        <f t="shared" si="148"/>
        <v>50021</v>
      </c>
      <c r="AP628" s="9" t="s">
        <v>202</v>
      </c>
      <c r="AQ628">
        <f t="shared" si="145"/>
        <v>5075925</v>
      </c>
      <c r="AU628">
        <v>43.45</v>
      </c>
      <c r="AV628">
        <v>0.21</v>
      </c>
      <c r="AW628">
        <v>43.24</v>
      </c>
    </row>
    <row r="629" spans="1:49" ht="13" hidden="1" customHeight="1" outlineLevel="1">
      <c r="A629" t="s">
        <v>589</v>
      </c>
      <c r="B629" s="9" t="s">
        <v>357</v>
      </c>
      <c r="C629" s="1">
        <f t="shared" si="139"/>
        <v>257</v>
      </c>
      <c r="D629" s="7">
        <f>IF(N629&gt;0, RANK(N629,(N629:P629,Q629:AE629)),0)</f>
        <v>1</v>
      </c>
      <c r="E629" s="7">
        <f>IF(O629&gt;0,RANK(O629,(N629:P629,Q629:AE629)),0)</f>
        <v>2</v>
      </c>
      <c r="F629" s="7">
        <f t="shared" si="140"/>
        <v>0</v>
      </c>
      <c r="G629" s="1">
        <f t="shared" si="146"/>
        <v>15</v>
      </c>
      <c r="H629" s="2">
        <f t="shared" si="147"/>
        <v>5.8365758754863814E-2</v>
      </c>
      <c r="I629" s="8"/>
      <c r="J629" s="2">
        <f t="shared" si="141"/>
        <v>0.52529182879377434</v>
      </c>
      <c r="K629" s="2">
        <f t="shared" si="142"/>
        <v>0.46692607003891051</v>
      </c>
      <c r="L629" s="2">
        <f t="shared" si="143"/>
        <v>0</v>
      </c>
      <c r="M629" s="2">
        <f t="shared" si="144"/>
        <v>7.7821011673151474E-3</v>
      </c>
      <c r="N629" s="126">
        <v>135</v>
      </c>
      <c r="O629" s="126">
        <v>120</v>
      </c>
      <c r="P629" s="126"/>
      <c r="Q629" s="89"/>
      <c r="R629" s="126"/>
      <c r="S629" s="126"/>
      <c r="T629" s="89"/>
      <c r="U629" s="126"/>
      <c r="V629" s="126"/>
      <c r="W629" s="126"/>
      <c r="X629" s="126"/>
      <c r="Y629" s="89">
        <v>0</v>
      </c>
      <c r="Z629" s="126"/>
      <c r="AA629" s="126">
        <v>2</v>
      </c>
      <c r="AB629" s="89">
        <v>0</v>
      </c>
      <c r="AC629" s="89"/>
      <c r="AG629" t="str">
        <f t="shared" si="138"/>
        <v>Waltham</v>
      </c>
      <c r="AH629" t="s">
        <v>1623</v>
      </c>
      <c r="AI629">
        <v>1</v>
      </c>
      <c r="AK629" s="97">
        <v>50</v>
      </c>
      <c r="AL629" s="99">
        <v>1</v>
      </c>
      <c r="AM629" s="99">
        <v>105</v>
      </c>
      <c r="AN629" s="103">
        <v>76075</v>
      </c>
      <c r="AO629" s="103">
        <f t="shared" si="148"/>
        <v>50001</v>
      </c>
      <c r="AP629" s="9" t="s">
        <v>202</v>
      </c>
      <c r="AQ629">
        <f t="shared" si="145"/>
        <v>5076075</v>
      </c>
      <c r="AU629">
        <v>8.8699999999999992</v>
      </c>
      <c r="AV629">
        <v>0.15</v>
      </c>
      <c r="AW629">
        <v>8.7200000000000006</v>
      </c>
    </row>
    <row r="630" spans="1:49" ht="13" hidden="1" customHeight="1" outlineLevel="1">
      <c r="A630" t="s">
        <v>118</v>
      </c>
      <c r="B630" s="9" t="s">
        <v>357</v>
      </c>
      <c r="C630" s="1">
        <f t="shared" si="139"/>
        <v>360</v>
      </c>
      <c r="D630" s="7">
        <f>IF(N630&gt;0, RANK(N630,(N630:P630,Q630:AE630)),0)</f>
        <v>2</v>
      </c>
      <c r="E630" s="7">
        <f>IF(O630&gt;0,RANK(O630,(N630:P630,Q630:AE630)),0)</f>
        <v>1</v>
      </c>
      <c r="F630" s="7">
        <f t="shared" si="140"/>
        <v>0</v>
      </c>
      <c r="G630" s="1">
        <f t="shared" si="146"/>
        <v>36</v>
      </c>
      <c r="H630" s="2">
        <f t="shared" si="147"/>
        <v>0.1</v>
      </c>
      <c r="I630" s="8"/>
      <c r="J630" s="2">
        <f t="shared" si="141"/>
        <v>0.41666666666666669</v>
      </c>
      <c r="K630" s="2">
        <f t="shared" si="142"/>
        <v>0.51666666666666672</v>
      </c>
      <c r="L630" s="2">
        <f t="shared" si="143"/>
        <v>0</v>
      </c>
      <c r="M630" s="2">
        <f t="shared" si="144"/>
        <v>6.6666666666666541E-2</v>
      </c>
      <c r="N630" s="126">
        <v>150</v>
      </c>
      <c r="O630" s="126">
        <v>186</v>
      </c>
      <c r="P630" s="126"/>
      <c r="Q630" s="89"/>
      <c r="R630" s="126"/>
      <c r="S630" s="126"/>
      <c r="T630" s="89"/>
      <c r="U630" s="126"/>
      <c r="V630" s="126"/>
      <c r="W630" s="126"/>
      <c r="X630" s="126"/>
      <c r="Y630" s="89">
        <v>0</v>
      </c>
      <c r="Z630" s="126"/>
      <c r="AA630" s="126">
        <v>17</v>
      </c>
      <c r="AB630" s="89">
        <v>7</v>
      </c>
      <c r="AC630" s="89"/>
      <c r="AG630" t="str">
        <f t="shared" si="138"/>
        <v>Wardsboro</v>
      </c>
      <c r="AH630" t="s">
        <v>1373</v>
      </c>
      <c r="AI630">
        <v>1</v>
      </c>
      <c r="AK630" s="97">
        <v>50</v>
      </c>
      <c r="AL630" s="99">
        <v>25</v>
      </c>
      <c r="AM630" s="99">
        <v>90</v>
      </c>
      <c r="AN630" s="103">
        <v>76225</v>
      </c>
      <c r="AO630" s="103">
        <f t="shared" si="148"/>
        <v>50025</v>
      </c>
      <c r="AP630" s="9" t="s">
        <v>202</v>
      </c>
      <c r="AQ630">
        <f t="shared" si="145"/>
        <v>5076225</v>
      </c>
      <c r="AU630">
        <v>29.28</v>
      </c>
      <c r="AV630">
        <v>0</v>
      </c>
      <c r="AW630">
        <v>29.28</v>
      </c>
    </row>
    <row r="631" spans="1:49" ht="13" hidden="1" customHeight="1" outlineLevel="1">
      <c r="A631" t="s">
        <v>1881</v>
      </c>
      <c r="B631" s="9" t="s">
        <v>357</v>
      </c>
      <c r="C631" s="1">
        <f t="shared" si="139"/>
        <v>865</v>
      </c>
      <c r="D631" s="7">
        <f>IF(N631&gt;0, RANK(N631,(N631:P631,Q631:AE631)),0)</f>
        <v>1</v>
      </c>
      <c r="E631" s="7">
        <f>IF(O631&gt;0,RANK(O631,(N631:P631,Q631:AE631)),0)</f>
        <v>2</v>
      </c>
      <c r="F631" s="7">
        <f t="shared" si="140"/>
        <v>0</v>
      </c>
      <c r="G631" s="1">
        <f t="shared" si="146"/>
        <v>266</v>
      </c>
      <c r="H631" s="2">
        <f t="shared" si="147"/>
        <v>0.30751445086705204</v>
      </c>
      <c r="I631" s="8"/>
      <c r="J631" s="2">
        <f t="shared" si="141"/>
        <v>0.64046242774566475</v>
      </c>
      <c r="K631" s="2">
        <f t="shared" si="142"/>
        <v>0.33294797687861272</v>
      </c>
      <c r="L631" s="2">
        <f t="shared" si="143"/>
        <v>0</v>
      </c>
      <c r="M631" s="2">
        <f t="shared" si="144"/>
        <v>2.658959537572253E-2</v>
      </c>
      <c r="N631" s="126">
        <v>554</v>
      </c>
      <c r="O631" s="126">
        <v>288</v>
      </c>
      <c r="P631" s="126"/>
      <c r="Q631" s="89"/>
      <c r="R631" s="126"/>
      <c r="S631" s="126"/>
      <c r="T631" s="89"/>
      <c r="U631" s="126"/>
      <c r="V631" s="126"/>
      <c r="W631" s="126"/>
      <c r="X631" s="126"/>
      <c r="Y631" s="89">
        <v>1</v>
      </c>
      <c r="Z631" s="126"/>
      <c r="AA631" s="126">
        <v>18</v>
      </c>
      <c r="AB631" s="89">
        <v>4</v>
      </c>
      <c r="AC631" s="89"/>
      <c r="AG631" t="str">
        <f t="shared" si="138"/>
        <v>Warren</v>
      </c>
      <c r="AH631" t="s">
        <v>2040</v>
      </c>
      <c r="AI631">
        <v>1</v>
      </c>
      <c r="AK631" s="97">
        <v>50</v>
      </c>
      <c r="AL631" s="99">
        <v>23</v>
      </c>
      <c r="AM631" s="99">
        <v>85</v>
      </c>
      <c r="AN631" s="103">
        <v>76525</v>
      </c>
      <c r="AO631" s="103">
        <f t="shared" si="148"/>
        <v>50023</v>
      </c>
      <c r="AP631" s="9" t="s">
        <v>202</v>
      </c>
      <c r="AQ631">
        <f t="shared" si="145"/>
        <v>5076525</v>
      </c>
      <c r="AU631">
        <v>40.07</v>
      </c>
      <c r="AV631">
        <v>0</v>
      </c>
      <c r="AW631">
        <v>40.07</v>
      </c>
    </row>
    <row r="632" spans="1:49" ht="13" hidden="1" customHeight="1" outlineLevel="1">
      <c r="A632" t="s">
        <v>2040</v>
      </c>
      <c r="B632" s="9" t="s">
        <v>357</v>
      </c>
      <c r="C632" s="1">
        <f t="shared" si="139"/>
        <v>527</v>
      </c>
      <c r="D632" s="7">
        <f>IF(N632&gt;0, RANK(N632,(N632:P632,Q632:AE632)),0)</f>
        <v>1</v>
      </c>
      <c r="E632" s="7">
        <f>IF(O632&gt;0,RANK(O632,(N632:P632,Q632:AE632)),0)</f>
        <v>2</v>
      </c>
      <c r="F632" s="7">
        <f t="shared" si="140"/>
        <v>0</v>
      </c>
      <c r="G632" s="1">
        <f t="shared" si="146"/>
        <v>18</v>
      </c>
      <c r="H632" s="2">
        <f t="shared" si="147"/>
        <v>3.4155597722960153E-2</v>
      </c>
      <c r="I632" s="8"/>
      <c r="J632" s="2">
        <f t="shared" si="141"/>
        <v>0.50474383301707781</v>
      </c>
      <c r="K632" s="2">
        <f t="shared" si="142"/>
        <v>0.47058823529411764</v>
      </c>
      <c r="L632" s="2">
        <f t="shared" si="143"/>
        <v>0</v>
      </c>
      <c r="M632" s="2">
        <f t="shared" si="144"/>
        <v>2.4667931688804545E-2</v>
      </c>
      <c r="N632" s="126">
        <v>266</v>
      </c>
      <c r="O632" s="126">
        <v>248</v>
      </c>
      <c r="P632" s="126"/>
      <c r="Q632" s="89"/>
      <c r="R632" s="126"/>
      <c r="S632" s="126"/>
      <c r="T632" s="89"/>
      <c r="U632" s="126"/>
      <c r="V632" s="126"/>
      <c r="W632" s="126"/>
      <c r="X632" s="126"/>
      <c r="Y632" s="89">
        <v>0</v>
      </c>
      <c r="Z632" s="126"/>
      <c r="AA632" s="126">
        <v>9</v>
      </c>
      <c r="AB632" s="89">
        <v>4</v>
      </c>
      <c r="AC632" s="89"/>
      <c r="AG632" t="str">
        <f t="shared" si="138"/>
        <v>Washington</v>
      </c>
      <c r="AH632" t="s">
        <v>1753</v>
      </c>
      <c r="AI632">
        <v>1</v>
      </c>
      <c r="AK632" s="97">
        <v>50</v>
      </c>
      <c r="AL632" s="99">
        <v>17</v>
      </c>
      <c r="AM632" s="99">
        <v>75</v>
      </c>
      <c r="AN632" s="103">
        <v>76750</v>
      </c>
      <c r="AO632" s="103">
        <f t="shared" si="148"/>
        <v>50017</v>
      </c>
      <c r="AP632" s="9" t="s">
        <v>202</v>
      </c>
      <c r="AQ632">
        <f t="shared" si="145"/>
        <v>5076750</v>
      </c>
      <c r="AU632">
        <v>38.869999999999997</v>
      </c>
      <c r="AV632">
        <v>0.01</v>
      </c>
      <c r="AW632">
        <v>38.86</v>
      </c>
    </row>
    <row r="633" spans="1:49" ht="13" hidden="1" customHeight="1" outlineLevel="1">
      <c r="A633" t="s">
        <v>1797</v>
      </c>
      <c r="B633" s="9" t="s">
        <v>357</v>
      </c>
      <c r="C633" s="1">
        <f t="shared" si="139"/>
        <v>2401</v>
      </c>
      <c r="D633" s="7">
        <f>IF(N633&gt;0, RANK(N633,(N633:P633,Q633:AE633)),0)</f>
        <v>1</v>
      </c>
      <c r="E633" s="7">
        <f>IF(O633&gt;0,RANK(O633,(N633:P633,Q633:AE633)),0)</f>
        <v>2</v>
      </c>
      <c r="F633" s="7">
        <f t="shared" si="140"/>
        <v>0</v>
      </c>
      <c r="G633" s="1">
        <f t="shared" si="146"/>
        <v>283</v>
      </c>
      <c r="H633" s="2">
        <f t="shared" si="147"/>
        <v>0.11786755518533944</v>
      </c>
      <c r="I633" s="8"/>
      <c r="J633" s="2">
        <f t="shared" si="141"/>
        <v>0.54518950437317781</v>
      </c>
      <c r="K633" s="2">
        <f t="shared" si="142"/>
        <v>0.42732194918783839</v>
      </c>
      <c r="L633" s="2">
        <f t="shared" si="143"/>
        <v>0</v>
      </c>
      <c r="M633" s="2">
        <f t="shared" si="144"/>
        <v>2.7488546438983796E-2</v>
      </c>
      <c r="N633" s="126">
        <v>1309</v>
      </c>
      <c r="O633" s="126">
        <v>1026</v>
      </c>
      <c r="P633" s="126"/>
      <c r="Q633" s="89"/>
      <c r="R633" s="126"/>
      <c r="S633" s="126"/>
      <c r="T633" s="89"/>
      <c r="U633" s="126"/>
      <c r="V633" s="126"/>
      <c r="W633" s="126"/>
      <c r="X633" s="126"/>
      <c r="Y633" s="89">
        <v>1</v>
      </c>
      <c r="Z633" s="126"/>
      <c r="AA633" s="126">
        <v>48</v>
      </c>
      <c r="AB633" s="89">
        <v>17</v>
      </c>
      <c r="AC633" s="89"/>
      <c r="AG633" t="str">
        <f t="shared" si="138"/>
        <v>Waterbury</v>
      </c>
      <c r="AH633" t="s">
        <v>2040</v>
      </c>
      <c r="AI633">
        <v>1</v>
      </c>
      <c r="AK633" s="97">
        <v>50</v>
      </c>
      <c r="AL633" s="99">
        <v>23</v>
      </c>
      <c r="AM633" s="99">
        <v>90</v>
      </c>
      <c r="AN633" s="103">
        <v>76975</v>
      </c>
      <c r="AO633" s="103">
        <f t="shared" si="148"/>
        <v>50023</v>
      </c>
      <c r="AP633" s="9" t="s">
        <v>202</v>
      </c>
      <c r="AQ633">
        <f t="shared" si="145"/>
        <v>5076975</v>
      </c>
      <c r="AU633">
        <v>49.75</v>
      </c>
      <c r="AV633">
        <v>1.52</v>
      </c>
      <c r="AW633">
        <v>48.23</v>
      </c>
    </row>
    <row r="634" spans="1:49" ht="13" hidden="1" customHeight="1" outlineLevel="1">
      <c r="A634" t="s">
        <v>2043</v>
      </c>
      <c r="B634" s="9" t="s">
        <v>357</v>
      </c>
      <c r="C634" s="1">
        <f t="shared" si="139"/>
        <v>592</v>
      </c>
      <c r="D634" s="7">
        <f>IF(N634&gt;0, RANK(N634,(N634:P634,Q634:AE634)),0)</f>
        <v>2</v>
      </c>
      <c r="E634" s="7">
        <f>IF(O634&gt;0,RANK(O634,(N634:P634,Q634:AE634)),0)</f>
        <v>1</v>
      </c>
      <c r="F634" s="7">
        <f t="shared" si="140"/>
        <v>0</v>
      </c>
      <c r="G634" s="1">
        <f t="shared" si="146"/>
        <v>129</v>
      </c>
      <c r="H634" s="2">
        <f t="shared" si="147"/>
        <v>0.2179054054054054</v>
      </c>
      <c r="I634" s="8"/>
      <c r="J634" s="2">
        <f t="shared" si="141"/>
        <v>0.38175675675675674</v>
      </c>
      <c r="K634" s="2">
        <f t="shared" si="142"/>
        <v>0.59966216216216217</v>
      </c>
      <c r="L634" s="2">
        <f t="shared" si="143"/>
        <v>0</v>
      </c>
      <c r="M634" s="2">
        <f t="shared" si="144"/>
        <v>1.858108108108103E-2</v>
      </c>
      <c r="N634" s="126">
        <v>226</v>
      </c>
      <c r="O634" s="126">
        <v>355</v>
      </c>
      <c r="P634" s="126"/>
      <c r="Q634" s="89"/>
      <c r="R634" s="126"/>
      <c r="S634" s="126"/>
      <c r="T634" s="89"/>
      <c r="U634" s="126"/>
      <c r="V634" s="126"/>
      <c r="W634" s="126"/>
      <c r="X634" s="126"/>
      <c r="Y634" s="89">
        <v>0</v>
      </c>
      <c r="Z634" s="126"/>
      <c r="AA634" s="126">
        <v>8</v>
      </c>
      <c r="AB634" s="89">
        <v>3</v>
      </c>
      <c r="AC634" s="89"/>
      <c r="AG634" t="str">
        <f t="shared" si="138"/>
        <v>Waterford</v>
      </c>
      <c r="AH634" t="s">
        <v>1855</v>
      </c>
      <c r="AI634">
        <v>1</v>
      </c>
      <c r="AK634" s="97">
        <v>50</v>
      </c>
      <c r="AL634" s="99">
        <v>5</v>
      </c>
      <c r="AM634" s="99">
        <v>80</v>
      </c>
      <c r="AN634" s="103">
        <v>77125</v>
      </c>
      <c r="AO634" s="103">
        <f t="shared" si="148"/>
        <v>50005</v>
      </c>
      <c r="AP634" s="9" t="s">
        <v>202</v>
      </c>
      <c r="AQ634">
        <f t="shared" si="145"/>
        <v>5077125</v>
      </c>
      <c r="AU634">
        <v>39.729999999999997</v>
      </c>
      <c r="AV634">
        <v>1.58</v>
      </c>
      <c r="AW634">
        <v>38.15</v>
      </c>
    </row>
    <row r="635" spans="1:49" ht="13" hidden="1" customHeight="1" outlineLevel="1">
      <c r="A635" t="s">
        <v>1880</v>
      </c>
      <c r="B635" s="9" t="s">
        <v>357</v>
      </c>
      <c r="C635" s="1">
        <f t="shared" si="139"/>
        <v>299</v>
      </c>
      <c r="D635" s="7">
        <f>IF(N635&gt;0, RANK(N635,(N635:P635,Q635:AE635)),0)</f>
        <v>1</v>
      </c>
      <c r="E635" s="7">
        <f>IF(O635&gt;0,RANK(O635,(N635:P635,Q635:AE635)),0)</f>
        <v>2</v>
      </c>
      <c r="F635" s="7">
        <f t="shared" si="140"/>
        <v>0</v>
      </c>
      <c r="G635" s="1">
        <f t="shared" si="146"/>
        <v>15</v>
      </c>
      <c r="H635" s="2">
        <f t="shared" si="147"/>
        <v>5.016722408026756E-2</v>
      </c>
      <c r="I635" s="8"/>
      <c r="J635" s="2">
        <f t="shared" si="141"/>
        <v>0.50836120401337792</v>
      </c>
      <c r="K635" s="2">
        <f t="shared" si="142"/>
        <v>0.45819397993311034</v>
      </c>
      <c r="L635" s="2">
        <f t="shared" si="143"/>
        <v>0</v>
      </c>
      <c r="M635" s="2">
        <f t="shared" si="144"/>
        <v>3.3444816053511739E-2</v>
      </c>
      <c r="N635" s="126">
        <v>152</v>
      </c>
      <c r="O635" s="126">
        <v>137</v>
      </c>
      <c r="P635" s="126"/>
      <c r="Q635" s="89"/>
      <c r="R635" s="126"/>
      <c r="S635" s="126"/>
      <c r="T635" s="89"/>
      <c r="U635" s="126"/>
      <c r="V635" s="126"/>
      <c r="W635" s="126"/>
      <c r="X635" s="126"/>
      <c r="Y635" s="89">
        <v>0</v>
      </c>
      <c r="Z635" s="126"/>
      <c r="AA635" s="126">
        <v>8</v>
      </c>
      <c r="AB635" s="89">
        <v>2</v>
      </c>
      <c r="AC635" s="89"/>
      <c r="AG635" t="str">
        <f t="shared" si="138"/>
        <v>Waterville</v>
      </c>
      <c r="AH635" t="s">
        <v>1201</v>
      </c>
      <c r="AI635">
        <v>1</v>
      </c>
      <c r="AK635" s="97">
        <v>50</v>
      </c>
      <c r="AL635" s="99">
        <v>15</v>
      </c>
      <c r="AM635" s="99">
        <v>45</v>
      </c>
      <c r="AN635" s="103">
        <v>77425</v>
      </c>
      <c r="AO635" s="103">
        <f t="shared" si="148"/>
        <v>50015</v>
      </c>
      <c r="AP635" s="9" t="s">
        <v>202</v>
      </c>
      <c r="AQ635">
        <f t="shared" si="145"/>
        <v>5077425</v>
      </c>
      <c r="AU635">
        <v>16.41</v>
      </c>
      <c r="AV635">
        <v>0.01</v>
      </c>
      <c r="AW635">
        <v>16.399999999999999</v>
      </c>
    </row>
    <row r="636" spans="1:49" ht="13" hidden="1" customHeight="1" outlineLevel="1">
      <c r="A636" t="s">
        <v>1739</v>
      </c>
      <c r="B636" s="9" t="s">
        <v>357</v>
      </c>
      <c r="C636" s="1">
        <f t="shared" si="139"/>
        <v>1428</v>
      </c>
      <c r="D636" s="7">
        <f>IF(N636&gt;0, RANK(N636,(N636:P636,Q636:AE636)),0)</f>
        <v>2</v>
      </c>
      <c r="E636" s="7">
        <f>IF(O636&gt;0,RANK(O636,(N636:P636,Q636:AE636)),0)</f>
        <v>1</v>
      </c>
      <c r="F636" s="7">
        <f t="shared" si="140"/>
        <v>0</v>
      </c>
      <c r="G636" s="1">
        <f t="shared" si="146"/>
        <v>60</v>
      </c>
      <c r="H636" s="2">
        <f t="shared" si="147"/>
        <v>4.2016806722689079E-2</v>
      </c>
      <c r="I636" s="8"/>
      <c r="J636" s="2">
        <f t="shared" si="141"/>
        <v>0.46008403361344535</v>
      </c>
      <c r="K636" s="2">
        <f t="shared" si="142"/>
        <v>0.50210084033613445</v>
      </c>
      <c r="L636" s="2">
        <f t="shared" si="143"/>
        <v>0</v>
      </c>
      <c r="M636" s="2">
        <f t="shared" si="144"/>
        <v>3.7815126050420256E-2</v>
      </c>
      <c r="N636" s="126">
        <v>657</v>
      </c>
      <c r="O636" s="126">
        <v>717</v>
      </c>
      <c r="P636" s="126"/>
      <c r="Q636" s="89"/>
      <c r="R636" s="126"/>
      <c r="S636" s="126"/>
      <c r="T636" s="89"/>
      <c r="U636" s="126"/>
      <c r="V636" s="126"/>
      <c r="W636" s="126"/>
      <c r="X636" s="126"/>
      <c r="Y636" s="89">
        <v>1</v>
      </c>
      <c r="Z636" s="126"/>
      <c r="AA636" s="126">
        <v>40</v>
      </c>
      <c r="AB636" s="89">
        <v>13</v>
      </c>
      <c r="AC636" s="89"/>
      <c r="AG636" t="str">
        <f t="shared" si="138"/>
        <v>Weathersfield</v>
      </c>
      <c r="AH636" t="s">
        <v>747</v>
      </c>
      <c r="AI636">
        <v>1</v>
      </c>
      <c r="AK636" s="97">
        <v>50</v>
      </c>
      <c r="AL636" s="99">
        <v>27</v>
      </c>
      <c r="AM636" s="99">
        <v>100</v>
      </c>
      <c r="AN636" s="103">
        <v>77500</v>
      </c>
      <c r="AO636" s="103">
        <f t="shared" si="148"/>
        <v>50027</v>
      </c>
      <c r="AP636" s="9" t="s">
        <v>202</v>
      </c>
      <c r="AQ636">
        <f t="shared" si="145"/>
        <v>5077500</v>
      </c>
      <c r="AU636">
        <v>44.18</v>
      </c>
      <c r="AV636">
        <v>0.41</v>
      </c>
      <c r="AW636">
        <v>43.78</v>
      </c>
    </row>
    <row r="637" spans="1:49" ht="13" hidden="1" customHeight="1" outlineLevel="1">
      <c r="A637" t="s">
        <v>610</v>
      </c>
      <c r="B637" s="9" t="s">
        <v>357</v>
      </c>
      <c r="C637" s="1">
        <f t="shared" si="139"/>
        <v>486</v>
      </c>
      <c r="D637" s="7">
        <f>IF(N637&gt;0, RANK(N637,(N637:P637,Q637:AE637)),0)</f>
        <v>2</v>
      </c>
      <c r="E637" s="7">
        <f>IF(O637&gt;0,RANK(O637,(N637:P637,Q637:AE637)),0)</f>
        <v>1</v>
      </c>
      <c r="F637" s="7">
        <f t="shared" si="140"/>
        <v>0</v>
      </c>
      <c r="G637" s="1">
        <f t="shared" si="146"/>
        <v>58</v>
      </c>
      <c r="H637" s="2">
        <f t="shared" si="147"/>
        <v>0.11934156378600823</v>
      </c>
      <c r="I637" s="8"/>
      <c r="J637" s="2">
        <f t="shared" si="141"/>
        <v>0.41975308641975306</v>
      </c>
      <c r="K637" s="2">
        <f t="shared" si="142"/>
        <v>0.53909465020576131</v>
      </c>
      <c r="L637" s="2">
        <f t="shared" si="143"/>
        <v>0</v>
      </c>
      <c r="M637" s="2">
        <f t="shared" si="144"/>
        <v>4.1152263374485631E-2</v>
      </c>
      <c r="N637" s="126">
        <v>204</v>
      </c>
      <c r="O637" s="126">
        <v>262</v>
      </c>
      <c r="P637" s="126"/>
      <c r="Q637" s="89"/>
      <c r="R637" s="126"/>
      <c r="S637" s="126"/>
      <c r="T637" s="89"/>
      <c r="U637" s="126"/>
      <c r="V637" s="126"/>
      <c r="W637" s="126"/>
      <c r="X637" s="126"/>
      <c r="Y637" s="89">
        <v>0</v>
      </c>
      <c r="Z637" s="126"/>
      <c r="AA637" s="126">
        <v>14</v>
      </c>
      <c r="AB637" s="89">
        <v>6</v>
      </c>
      <c r="AC637" s="89"/>
      <c r="AG637" t="str">
        <f t="shared" si="138"/>
        <v>Wells</v>
      </c>
      <c r="AH637" t="s">
        <v>1384</v>
      </c>
      <c r="AI637">
        <v>1</v>
      </c>
      <c r="AK637" s="97">
        <v>50</v>
      </c>
      <c r="AL637" s="99">
        <v>21</v>
      </c>
      <c r="AM637" s="99">
        <v>130</v>
      </c>
      <c r="AN637" s="103">
        <v>77950</v>
      </c>
      <c r="AO637" s="103">
        <f t="shared" si="148"/>
        <v>50021</v>
      </c>
      <c r="AP637" s="9" t="s">
        <v>202</v>
      </c>
      <c r="AQ637">
        <f t="shared" si="145"/>
        <v>5077950</v>
      </c>
      <c r="AU637">
        <v>23.36</v>
      </c>
      <c r="AV637">
        <v>0.8</v>
      </c>
      <c r="AW637">
        <v>22.55</v>
      </c>
    </row>
    <row r="638" spans="1:49" ht="13" hidden="1" customHeight="1" outlineLevel="1">
      <c r="A638" t="s">
        <v>1302</v>
      </c>
      <c r="B638" s="9" t="s">
        <v>357</v>
      </c>
      <c r="C638" s="1">
        <f t="shared" si="139"/>
        <v>284</v>
      </c>
      <c r="D638" s="7">
        <f>IF(N638&gt;0, RANK(N638,(N638:P638,Q638:AE638)),0)</f>
        <v>1</v>
      </c>
      <c r="E638" s="7">
        <f>IF(O638&gt;0,RANK(O638,(N638:P638,Q638:AE638)),0)</f>
        <v>2</v>
      </c>
      <c r="F638" s="7">
        <f t="shared" si="140"/>
        <v>0</v>
      </c>
      <c r="G638" s="1">
        <f t="shared" si="146"/>
        <v>26</v>
      </c>
      <c r="H638" s="2">
        <f t="shared" si="147"/>
        <v>9.154929577464789E-2</v>
      </c>
      <c r="I638" s="8"/>
      <c r="J638" s="2">
        <f t="shared" si="141"/>
        <v>0.528169014084507</v>
      </c>
      <c r="K638" s="2">
        <f t="shared" si="142"/>
        <v>0.43661971830985913</v>
      </c>
      <c r="L638" s="2">
        <f t="shared" si="143"/>
        <v>0</v>
      </c>
      <c r="M638" s="2">
        <f t="shared" si="144"/>
        <v>3.5211267605633867E-2</v>
      </c>
      <c r="N638" s="126">
        <v>150</v>
      </c>
      <c r="O638" s="126">
        <v>124</v>
      </c>
      <c r="P638" s="126"/>
      <c r="Q638" s="89"/>
      <c r="R638" s="126"/>
      <c r="S638" s="126"/>
      <c r="T638" s="89"/>
      <c r="U638" s="126"/>
      <c r="V638" s="126"/>
      <c r="W638" s="126"/>
      <c r="X638" s="126"/>
      <c r="Y638" s="89">
        <v>0</v>
      </c>
      <c r="Z638" s="126"/>
      <c r="AA638" s="126">
        <v>8</v>
      </c>
      <c r="AB638" s="89">
        <v>2</v>
      </c>
      <c r="AC638" s="89"/>
      <c r="AG638" t="str">
        <f t="shared" si="138"/>
        <v>West Fairlee</v>
      </c>
      <c r="AH638" t="s">
        <v>1753</v>
      </c>
      <c r="AI638">
        <v>1</v>
      </c>
      <c r="AK638" s="97">
        <v>50</v>
      </c>
      <c r="AL638" s="99">
        <v>17</v>
      </c>
      <c r="AM638" s="99">
        <v>80</v>
      </c>
      <c r="AN638" s="103">
        <v>79975</v>
      </c>
      <c r="AO638" s="103">
        <f t="shared" si="148"/>
        <v>50017</v>
      </c>
      <c r="AP638" s="9" t="s">
        <v>202</v>
      </c>
      <c r="AQ638">
        <f t="shared" si="145"/>
        <v>5079975</v>
      </c>
      <c r="AU638">
        <v>22.83</v>
      </c>
      <c r="AV638">
        <v>0.22</v>
      </c>
      <c r="AW638">
        <v>22.6</v>
      </c>
    </row>
    <row r="639" spans="1:49" ht="13" hidden="1" customHeight="1" outlineLevel="1">
      <c r="A639" t="s">
        <v>832</v>
      </c>
      <c r="B639" s="9" t="s">
        <v>357</v>
      </c>
      <c r="C639" s="1">
        <f t="shared" si="139"/>
        <v>151</v>
      </c>
      <c r="D639" s="7">
        <f>IF(N639&gt;0, RANK(N639,(N639:P639,Q639:AE639)),0)</f>
        <v>2</v>
      </c>
      <c r="E639" s="7">
        <f>IF(O639&gt;0,RANK(O639,(N639:P639,Q639:AE639)),0)</f>
        <v>1</v>
      </c>
      <c r="F639" s="7">
        <f t="shared" si="140"/>
        <v>0</v>
      </c>
      <c r="G639" s="1">
        <f t="shared" si="146"/>
        <v>7</v>
      </c>
      <c r="H639" s="2">
        <f t="shared" si="147"/>
        <v>4.6357615894039736E-2</v>
      </c>
      <c r="I639" s="8"/>
      <c r="J639" s="2">
        <f t="shared" si="141"/>
        <v>0.46357615894039733</v>
      </c>
      <c r="K639" s="2">
        <f t="shared" si="142"/>
        <v>0.50993377483443714</v>
      </c>
      <c r="L639" s="2">
        <f t="shared" si="143"/>
        <v>0</v>
      </c>
      <c r="M639" s="2">
        <f t="shared" si="144"/>
        <v>2.6490066225165587E-2</v>
      </c>
      <c r="N639" s="126">
        <v>70</v>
      </c>
      <c r="O639" s="126">
        <v>77</v>
      </c>
      <c r="P639" s="126"/>
      <c r="Q639" s="89"/>
      <c r="R639" s="126"/>
      <c r="S639" s="126"/>
      <c r="T639" s="89"/>
      <c r="U639" s="126"/>
      <c r="V639" s="126"/>
      <c r="W639" s="126"/>
      <c r="X639" s="126"/>
      <c r="Y639" s="89">
        <v>0</v>
      </c>
      <c r="Z639" s="126"/>
      <c r="AA639" s="126">
        <v>3</v>
      </c>
      <c r="AB639" s="89">
        <v>1</v>
      </c>
      <c r="AC639" s="89"/>
      <c r="AG639" t="str">
        <f t="shared" si="138"/>
        <v>West Haven</v>
      </c>
      <c r="AH639" t="s">
        <v>1384</v>
      </c>
      <c r="AI639">
        <v>1</v>
      </c>
      <c r="AK639" s="97">
        <v>50</v>
      </c>
      <c r="AL639" s="99">
        <v>21</v>
      </c>
      <c r="AM639" s="99">
        <v>135</v>
      </c>
      <c r="AN639" s="103">
        <v>80875</v>
      </c>
      <c r="AO639" s="103">
        <f t="shared" si="148"/>
        <v>50021</v>
      </c>
      <c r="AP639" s="9" t="s">
        <v>202</v>
      </c>
      <c r="AQ639">
        <f t="shared" si="145"/>
        <v>5080875</v>
      </c>
      <c r="AU639">
        <v>28.49</v>
      </c>
      <c r="AV639">
        <v>0.49</v>
      </c>
      <c r="AW639">
        <v>28</v>
      </c>
    </row>
    <row r="640" spans="1:49" ht="13" hidden="1" customHeight="1" outlineLevel="1">
      <c r="A640" t="s">
        <v>1252</v>
      </c>
      <c r="B640" s="9" t="s">
        <v>357</v>
      </c>
      <c r="C640" s="1">
        <f t="shared" si="139"/>
        <v>1175</v>
      </c>
      <c r="D640" s="7">
        <f>IF(N640&gt;0, RANK(N640,(N640:P640,Q640:AE640)),0)</f>
        <v>1</v>
      </c>
      <c r="E640" s="7">
        <f>IF(O640&gt;0,RANK(O640,(N640:P640,Q640:AE640)),0)</f>
        <v>2</v>
      </c>
      <c r="F640" s="7">
        <f t="shared" si="140"/>
        <v>0</v>
      </c>
      <c r="G640" s="1">
        <f t="shared" si="146"/>
        <v>61</v>
      </c>
      <c r="H640" s="2">
        <f t="shared" si="147"/>
        <v>5.1914893617021278E-2</v>
      </c>
      <c r="I640" s="8"/>
      <c r="J640" s="2">
        <f t="shared" si="141"/>
        <v>0.51063829787234039</v>
      </c>
      <c r="K640" s="2">
        <f t="shared" si="142"/>
        <v>0.45872340425531916</v>
      </c>
      <c r="L640" s="2">
        <f t="shared" si="143"/>
        <v>0</v>
      </c>
      <c r="M640" s="2">
        <f t="shared" si="144"/>
        <v>3.0638297872340459E-2</v>
      </c>
      <c r="N640" s="126">
        <v>600</v>
      </c>
      <c r="O640" s="126">
        <v>539</v>
      </c>
      <c r="P640" s="126"/>
      <c r="Q640" s="89"/>
      <c r="R640" s="126"/>
      <c r="S640" s="126"/>
      <c r="T640" s="89"/>
      <c r="U640" s="126"/>
      <c r="V640" s="126"/>
      <c r="W640" s="126"/>
      <c r="X640" s="126"/>
      <c r="Y640" s="89">
        <v>1</v>
      </c>
      <c r="Z640" s="126"/>
      <c r="AA640" s="126">
        <v>20</v>
      </c>
      <c r="AB640" s="89">
        <v>15</v>
      </c>
      <c r="AC640" s="89"/>
      <c r="AG640" t="str">
        <f t="shared" si="138"/>
        <v>West Rutland</v>
      </c>
      <c r="AH640" t="s">
        <v>1384</v>
      </c>
      <c r="AI640">
        <v>1</v>
      </c>
      <c r="AK640" s="97">
        <v>50</v>
      </c>
      <c r="AL640" s="99">
        <v>21</v>
      </c>
      <c r="AM640" s="99">
        <v>140</v>
      </c>
      <c r="AN640" s="103">
        <v>82300</v>
      </c>
      <c r="AO640" s="103">
        <f t="shared" si="148"/>
        <v>50021</v>
      </c>
      <c r="AP640" s="9" t="s">
        <v>202</v>
      </c>
      <c r="AQ640">
        <f t="shared" si="145"/>
        <v>5082300</v>
      </c>
      <c r="AU640">
        <v>18</v>
      </c>
      <c r="AV640">
        <v>0</v>
      </c>
      <c r="AW640">
        <v>18</v>
      </c>
    </row>
    <row r="641" spans="1:49" ht="13" hidden="1" customHeight="1" outlineLevel="1">
      <c r="A641" t="s">
        <v>1375</v>
      </c>
      <c r="B641" s="9" t="s">
        <v>357</v>
      </c>
      <c r="C641" s="1">
        <f t="shared" si="139"/>
        <v>557</v>
      </c>
      <c r="D641" s="7">
        <f>IF(N641&gt;0, RANK(N641,(N641:P641,Q641:AE641)),0)</f>
        <v>1</v>
      </c>
      <c r="E641" s="7">
        <f>IF(O641&gt;0,RANK(O641,(N641:P641,Q641:AE641)),0)</f>
        <v>2</v>
      </c>
      <c r="F641" s="7">
        <f t="shared" si="140"/>
        <v>0</v>
      </c>
      <c r="G641" s="1">
        <f t="shared" si="146"/>
        <v>23</v>
      </c>
      <c r="H641" s="2">
        <f t="shared" si="147"/>
        <v>4.1292639138240578E-2</v>
      </c>
      <c r="I641" s="8"/>
      <c r="J641" s="2">
        <f t="shared" si="141"/>
        <v>0.51346499102333931</v>
      </c>
      <c r="K641" s="2">
        <f t="shared" si="142"/>
        <v>0.47217235188509876</v>
      </c>
      <c r="L641" s="2">
        <f t="shared" si="143"/>
        <v>0</v>
      </c>
      <c r="M641" s="2">
        <f t="shared" si="144"/>
        <v>1.4362657091561926E-2</v>
      </c>
      <c r="N641" s="126">
        <v>286</v>
      </c>
      <c r="O641" s="126">
        <v>263</v>
      </c>
      <c r="P641" s="126"/>
      <c r="Q641" s="89"/>
      <c r="R641" s="126"/>
      <c r="S641" s="126"/>
      <c r="T641" s="89"/>
      <c r="U641" s="126"/>
      <c r="V641" s="126"/>
      <c r="W641" s="126"/>
      <c r="X641" s="126"/>
      <c r="Y641" s="89">
        <v>0</v>
      </c>
      <c r="Z641" s="126"/>
      <c r="AA641" s="126">
        <v>6</v>
      </c>
      <c r="AB641" s="89">
        <v>2</v>
      </c>
      <c r="AC641" s="89"/>
      <c r="AG641" t="str">
        <f t="shared" si="138"/>
        <v>West Windsor</v>
      </c>
      <c r="AH641" t="s">
        <v>747</v>
      </c>
      <c r="AI641">
        <v>1</v>
      </c>
      <c r="AK641" s="97">
        <v>50</v>
      </c>
      <c r="AL641" s="99">
        <v>27</v>
      </c>
      <c r="AM641" s="99">
        <v>110</v>
      </c>
      <c r="AN641" s="103">
        <v>83050</v>
      </c>
      <c r="AO641" s="103">
        <f t="shared" si="148"/>
        <v>50027</v>
      </c>
      <c r="AP641" s="9" t="s">
        <v>202</v>
      </c>
      <c r="AQ641">
        <f t="shared" si="145"/>
        <v>5083050</v>
      </c>
      <c r="AU641">
        <v>24.72</v>
      </c>
      <c r="AV641">
        <v>0.02</v>
      </c>
      <c r="AW641">
        <v>24.7</v>
      </c>
    </row>
    <row r="642" spans="1:49" ht="13" hidden="1" customHeight="1" outlineLevel="1">
      <c r="A642" t="s">
        <v>498</v>
      </c>
      <c r="B642" s="9" t="s">
        <v>357</v>
      </c>
      <c r="C642" s="1">
        <f t="shared" si="139"/>
        <v>240</v>
      </c>
      <c r="D642" s="7">
        <f>IF(N642&gt;0, RANK(N642,(N642:P642,Q642:AE642)),0)</f>
        <v>1</v>
      </c>
      <c r="E642" s="7">
        <f>IF(O642&gt;0,RANK(O642,(N642:P642,Q642:AE642)),0)</f>
        <v>2</v>
      </c>
      <c r="F642" s="7">
        <f t="shared" si="140"/>
        <v>0</v>
      </c>
      <c r="G642" s="1">
        <f t="shared" si="146"/>
        <v>25</v>
      </c>
      <c r="H642" s="2">
        <f t="shared" si="147"/>
        <v>0.10416666666666667</v>
      </c>
      <c r="I642" s="8"/>
      <c r="J642" s="2">
        <f t="shared" si="141"/>
        <v>0.53749999999999998</v>
      </c>
      <c r="K642" s="2">
        <f t="shared" si="142"/>
        <v>0.43333333333333335</v>
      </c>
      <c r="L642" s="2">
        <f t="shared" si="143"/>
        <v>0</v>
      </c>
      <c r="M642" s="2">
        <f t="shared" si="144"/>
        <v>2.9166666666666674E-2</v>
      </c>
      <c r="N642" s="126">
        <v>129</v>
      </c>
      <c r="O642" s="126">
        <v>104</v>
      </c>
      <c r="P642" s="126"/>
      <c r="Q642" s="89"/>
      <c r="R642" s="126"/>
      <c r="S642" s="126"/>
      <c r="T642" s="89"/>
      <c r="U642" s="126"/>
      <c r="V642" s="126"/>
      <c r="W642" s="126"/>
      <c r="X642" s="126"/>
      <c r="Y642" s="89">
        <v>0</v>
      </c>
      <c r="Z642" s="126"/>
      <c r="AA642" s="126">
        <v>6</v>
      </c>
      <c r="AB642" s="89">
        <v>1</v>
      </c>
      <c r="AC642" s="89"/>
      <c r="AG642" t="str">
        <f t="shared" si="138"/>
        <v>Westfield</v>
      </c>
      <c r="AH642" t="s">
        <v>1707</v>
      </c>
      <c r="AI642">
        <v>1</v>
      </c>
      <c r="AK642" s="97">
        <v>50</v>
      </c>
      <c r="AL642" s="99">
        <v>19</v>
      </c>
      <c r="AM642" s="99">
        <v>90</v>
      </c>
      <c r="AN642" s="103">
        <v>80200</v>
      </c>
      <c r="AO642" s="103">
        <f t="shared" si="148"/>
        <v>50019</v>
      </c>
      <c r="AP642" s="9" t="s">
        <v>202</v>
      </c>
      <c r="AQ642">
        <f t="shared" si="145"/>
        <v>5080200</v>
      </c>
      <c r="AU642">
        <v>40.18</v>
      </c>
      <c r="AV642">
        <v>0</v>
      </c>
      <c r="AW642">
        <v>40.17</v>
      </c>
    </row>
    <row r="643" spans="1:49" ht="13" hidden="1" customHeight="1" outlineLevel="1">
      <c r="A643" t="s">
        <v>1324</v>
      </c>
      <c r="B643" s="9" t="s">
        <v>357</v>
      </c>
      <c r="C643" s="1">
        <f t="shared" si="139"/>
        <v>920</v>
      </c>
      <c r="D643" s="7">
        <f>IF(N643&gt;0, RANK(N643,(N643:P643,Q643:AE643)),0)</f>
        <v>1</v>
      </c>
      <c r="E643" s="7">
        <f>IF(O643&gt;0,RANK(O643,(N643:P643,Q643:AE643)),0)</f>
        <v>2</v>
      </c>
      <c r="F643" s="7">
        <f t="shared" si="140"/>
        <v>0</v>
      </c>
      <c r="G643" s="1">
        <f t="shared" si="146"/>
        <v>159</v>
      </c>
      <c r="H643" s="2">
        <f t="shared" si="147"/>
        <v>0.17282608695652174</v>
      </c>
      <c r="I643" s="8"/>
      <c r="J643" s="2">
        <f t="shared" si="141"/>
        <v>0.57499999999999996</v>
      </c>
      <c r="K643" s="2">
        <f t="shared" si="142"/>
        <v>0.40217391304347827</v>
      </c>
      <c r="L643" s="2">
        <f t="shared" si="143"/>
        <v>0</v>
      </c>
      <c r="M643" s="2">
        <f t="shared" si="144"/>
        <v>2.2826086956521774E-2</v>
      </c>
      <c r="N643" s="126">
        <v>529</v>
      </c>
      <c r="O643" s="126">
        <v>370</v>
      </c>
      <c r="P643" s="126"/>
      <c r="Q643" s="89"/>
      <c r="R643" s="126"/>
      <c r="S643" s="126"/>
      <c r="T643" s="89"/>
      <c r="U643" s="126"/>
      <c r="V643" s="126"/>
      <c r="W643" s="126"/>
      <c r="X643" s="126"/>
      <c r="Y643" s="89">
        <v>1</v>
      </c>
      <c r="Z643" s="126"/>
      <c r="AA643" s="126">
        <v>17</v>
      </c>
      <c r="AB643" s="89">
        <v>3</v>
      </c>
      <c r="AC643" s="89"/>
      <c r="AG643" t="str">
        <f t="shared" si="138"/>
        <v>Westford</v>
      </c>
      <c r="AH643" t="s">
        <v>641</v>
      </c>
      <c r="AI643">
        <v>1</v>
      </c>
      <c r="AK643" s="97">
        <v>50</v>
      </c>
      <c r="AL643" s="99">
        <v>7</v>
      </c>
      <c r="AM643" s="99">
        <v>80</v>
      </c>
      <c r="AN643" s="103">
        <v>80350</v>
      </c>
      <c r="AO643" s="103">
        <f t="shared" si="148"/>
        <v>50007</v>
      </c>
      <c r="AP643" s="9" t="s">
        <v>202</v>
      </c>
      <c r="AQ643">
        <f t="shared" si="145"/>
        <v>5080350</v>
      </c>
      <c r="AU643">
        <v>39.29</v>
      </c>
      <c r="AV643">
        <v>0.03</v>
      </c>
      <c r="AW643">
        <v>39.26</v>
      </c>
    </row>
    <row r="644" spans="1:49" ht="13" hidden="1" customHeight="1" outlineLevel="1">
      <c r="A644" t="s">
        <v>811</v>
      </c>
      <c r="B644" s="9" t="s">
        <v>357</v>
      </c>
      <c r="C644" s="1">
        <f t="shared" si="139"/>
        <v>1473</v>
      </c>
      <c r="D644" s="7">
        <f>IF(N644&gt;0, RANK(N644,(N644:P644,Q644:AE644)),0)</f>
        <v>1</v>
      </c>
      <c r="E644" s="7">
        <f>IF(O644&gt;0,RANK(O644,(N644:P644,Q644:AE644)),0)</f>
        <v>2</v>
      </c>
      <c r="F644" s="7">
        <f t="shared" si="140"/>
        <v>0</v>
      </c>
      <c r="G644" s="1">
        <f t="shared" si="146"/>
        <v>320</v>
      </c>
      <c r="H644" s="2">
        <f t="shared" si="147"/>
        <v>0.21724372029871011</v>
      </c>
      <c r="I644" s="8"/>
      <c r="J644" s="2">
        <f t="shared" si="141"/>
        <v>0.57976917854718257</v>
      </c>
      <c r="K644" s="2">
        <f t="shared" si="142"/>
        <v>0.36252545824847249</v>
      </c>
      <c r="L644" s="2">
        <f t="shared" si="143"/>
        <v>0</v>
      </c>
      <c r="M644" s="2">
        <f t="shared" si="144"/>
        <v>5.7705363204344939E-2</v>
      </c>
      <c r="N644" s="126">
        <v>854</v>
      </c>
      <c r="O644" s="126">
        <v>534</v>
      </c>
      <c r="P644" s="126"/>
      <c r="Q644" s="89"/>
      <c r="R644" s="126"/>
      <c r="S644" s="126"/>
      <c r="T644" s="89"/>
      <c r="U644" s="126"/>
      <c r="V644" s="126"/>
      <c r="W644" s="126"/>
      <c r="X644" s="126"/>
      <c r="Y644" s="89">
        <v>2</v>
      </c>
      <c r="Z644" s="126"/>
      <c r="AA644" s="126">
        <v>62</v>
      </c>
      <c r="AB644" s="89">
        <v>21</v>
      </c>
      <c r="AC644" s="89"/>
      <c r="AG644" t="str">
        <f t="shared" si="138"/>
        <v>Westminster</v>
      </c>
      <c r="AH644" t="s">
        <v>1373</v>
      </c>
      <c r="AI644">
        <v>1</v>
      </c>
      <c r="AK644" s="97">
        <v>50</v>
      </c>
      <c r="AL644" s="99">
        <v>25</v>
      </c>
      <c r="AM644" s="99">
        <v>95</v>
      </c>
      <c r="AN644" s="103">
        <v>81400</v>
      </c>
      <c r="AO644" s="103">
        <f t="shared" si="148"/>
        <v>50025</v>
      </c>
      <c r="AP644" s="9" t="s">
        <v>202</v>
      </c>
      <c r="AQ644">
        <f t="shared" si="145"/>
        <v>5081400</v>
      </c>
      <c r="AU644">
        <v>46.12</v>
      </c>
      <c r="AV644">
        <v>0.03</v>
      </c>
      <c r="AW644">
        <v>46.08</v>
      </c>
    </row>
    <row r="645" spans="1:49" ht="13" hidden="1" customHeight="1" outlineLevel="1">
      <c r="A645" t="s">
        <v>963</v>
      </c>
      <c r="B645" s="9" t="s">
        <v>357</v>
      </c>
      <c r="C645" s="1">
        <f t="shared" si="139"/>
        <v>198</v>
      </c>
      <c r="D645" s="7">
        <f>IF(N645&gt;0, RANK(N645,(N645:P645,Q645:AE645)),0)</f>
        <v>1</v>
      </c>
      <c r="E645" s="7">
        <f>IF(O645&gt;0,RANK(O645,(N645:P645,Q645:AE645)),0)</f>
        <v>2</v>
      </c>
      <c r="F645" s="7">
        <f t="shared" si="140"/>
        <v>0</v>
      </c>
      <c r="G645" s="1">
        <f t="shared" si="146"/>
        <v>19</v>
      </c>
      <c r="H645" s="2">
        <f t="shared" si="147"/>
        <v>9.5959595959595953E-2</v>
      </c>
      <c r="I645" s="8"/>
      <c r="J645" s="2">
        <f t="shared" si="141"/>
        <v>0.53030303030303028</v>
      </c>
      <c r="K645" s="2">
        <f t="shared" si="142"/>
        <v>0.43434343434343436</v>
      </c>
      <c r="L645" s="2">
        <f t="shared" si="143"/>
        <v>0</v>
      </c>
      <c r="M645" s="2">
        <f t="shared" si="144"/>
        <v>3.5353535353535359E-2</v>
      </c>
      <c r="N645" s="126">
        <v>105</v>
      </c>
      <c r="O645" s="126">
        <v>86</v>
      </c>
      <c r="P645" s="126"/>
      <c r="Q645" s="89"/>
      <c r="R645" s="126"/>
      <c r="S645" s="126"/>
      <c r="T645" s="89"/>
      <c r="U645" s="126"/>
      <c r="V645" s="126"/>
      <c r="W645" s="126"/>
      <c r="X645" s="126"/>
      <c r="Y645" s="89">
        <v>0</v>
      </c>
      <c r="Z645" s="126"/>
      <c r="AA645" s="126">
        <v>4</v>
      </c>
      <c r="AB645" s="89">
        <v>3</v>
      </c>
      <c r="AC645" s="89"/>
      <c r="AG645" t="str">
        <f t="shared" si="138"/>
        <v>Westmore</v>
      </c>
      <c r="AH645" t="s">
        <v>1707</v>
      </c>
      <c r="AI645">
        <v>1</v>
      </c>
      <c r="AK645" s="97">
        <v>50</v>
      </c>
      <c r="AL645" s="99">
        <v>19</v>
      </c>
      <c r="AM645" s="99">
        <v>95</v>
      </c>
      <c r="AN645" s="103">
        <v>81700</v>
      </c>
      <c r="AO645" s="103">
        <f t="shared" si="148"/>
        <v>50019</v>
      </c>
      <c r="AP645" s="9" t="s">
        <v>202</v>
      </c>
      <c r="AQ645">
        <f t="shared" si="145"/>
        <v>5081700</v>
      </c>
      <c r="AU645">
        <v>37.46</v>
      </c>
      <c r="AV645">
        <v>2.94</v>
      </c>
      <c r="AW645">
        <v>34.520000000000003</v>
      </c>
    </row>
    <row r="646" spans="1:49" ht="13" hidden="1" customHeight="1" outlineLevel="1">
      <c r="A646" t="s">
        <v>1985</v>
      </c>
      <c r="B646" s="9" t="s">
        <v>357</v>
      </c>
      <c r="C646" s="1">
        <f t="shared" si="139"/>
        <v>350</v>
      </c>
      <c r="D646" s="7">
        <f>IF(N646&gt;0, RANK(N646,(N646:P646,Q646:AE646)),0)</f>
        <v>1</v>
      </c>
      <c r="E646" s="7">
        <f>IF(O646&gt;0,RANK(O646,(N646:P646,Q646:AE646)),0)</f>
        <v>2</v>
      </c>
      <c r="F646" s="7">
        <f t="shared" si="140"/>
        <v>0</v>
      </c>
      <c r="G646" s="1">
        <f t="shared" si="146"/>
        <v>52</v>
      </c>
      <c r="H646" s="2">
        <f t="shared" si="147"/>
        <v>0.14857142857142858</v>
      </c>
      <c r="I646" s="8"/>
      <c r="J646" s="2">
        <f t="shared" si="141"/>
        <v>0.56571428571428573</v>
      </c>
      <c r="K646" s="2">
        <f t="shared" si="142"/>
        <v>0.41714285714285715</v>
      </c>
      <c r="L646" s="2">
        <f t="shared" si="143"/>
        <v>0</v>
      </c>
      <c r="M646" s="2">
        <f t="shared" si="144"/>
        <v>1.7142857142857126E-2</v>
      </c>
      <c r="N646" s="126">
        <v>198</v>
      </c>
      <c r="O646" s="126">
        <v>146</v>
      </c>
      <c r="P646" s="126"/>
      <c r="Q646" s="89"/>
      <c r="R646" s="126"/>
      <c r="S646" s="126"/>
      <c r="T646" s="89"/>
      <c r="U646" s="126"/>
      <c r="V646" s="126"/>
      <c r="W646" s="126"/>
      <c r="X646" s="126"/>
      <c r="Y646" s="89">
        <v>0</v>
      </c>
      <c r="Z646" s="126"/>
      <c r="AA646" s="126">
        <v>5</v>
      </c>
      <c r="AB646" s="89">
        <v>1</v>
      </c>
      <c r="AC646" s="89"/>
      <c r="AG646" t="str">
        <f t="shared" si="138"/>
        <v>Weston</v>
      </c>
      <c r="AH646" t="s">
        <v>747</v>
      </c>
      <c r="AI646">
        <v>1</v>
      </c>
      <c r="AK646" s="97">
        <v>50</v>
      </c>
      <c r="AL646" s="99">
        <v>27</v>
      </c>
      <c r="AM646" s="99">
        <v>105</v>
      </c>
      <c r="AN646" s="103">
        <v>82000</v>
      </c>
      <c r="AO646" s="103">
        <f t="shared" si="148"/>
        <v>50027</v>
      </c>
      <c r="AP646" s="9" t="s">
        <v>202</v>
      </c>
      <c r="AQ646">
        <f t="shared" si="145"/>
        <v>5082000</v>
      </c>
      <c r="AU646">
        <v>35.17</v>
      </c>
      <c r="AV646">
        <v>0.08</v>
      </c>
      <c r="AW646">
        <v>35.090000000000003</v>
      </c>
    </row>
    <row r="647" spans="1:49" ht="13" hidden="1" customHeight="1" outlineLevel="1">
      <c r="A647" t="s">
        <v>1576</v>
      </c>
      <c r="B647" s="9" t="s">
        <v>357</v>
      </c>
      <c r="C647" s="1">
        <f t="shared" si="139"/>
        <v>521</v>
      </c>
      <c r="D647" s="7">
        <f>IF(N647&gt;0, RANK(N647,(N647:P647,Q647:AE647)),0)</f>
        <v>2</v>
      </c>
      <c r="E647" s="7">
        <f>IF(O647&gt;0,RANK(O647,(N647:P647,Q647:AE647)),0)</f>
        <v>1</v>
      </c>
      <c r="F647" s="7">
        <f t="shared" si="140"/>
        <v>0</v>
      </c>
      <c r="G647" s="1">
        <f t="shared" si="146"/>
        <v>6</v>
      </c>
      <c r="H647" s="2">
        <f t="shared" si="147"/>
        <v>1.1516314779270634E-2</v>
      </c>
      <c r="I647" s="8"/>
      <c r="J647" s="2">
        <f t="shared" si="141"/>
        <v>0.4894433781190019</v>
      </c>
      <c r="K647" s="2">
        <f t="shared" si="142"/>
        <v>0.50095969289827258</v>
      </c>
      <c r="L647" s="2">
        <f t="shared" si="143"/>
        <v>0</v>
      </c>
      <c r="M647" s="2">
        <f t="shared" si="144"/>
        <v>9.5969289827254611E-3</v>
      </c>
      <c r="N647" s="126">
        <v>255</v>
      </c>
      <c r="O647" s="126">
        <v>261</v>
      </c>
      <c r="P647" s="126"/>
      <c r="Q647" s="89"/>
      <c r="R647" s="126"/>
      <c r="S647" s="126"/>
      <c r="T647" s="89"/>
      <c r="U647" s="126"/>
      <c r="V647" s="126"/>
      <c r="W647" s="126"/>
      <c r="X647" s="126"/>
      <c r="Y647" s="89">
        <v>0</v>
      </c>
      <c r="Z647" s="126"/>
      <c r="AA647" s="126">
        <v>3</v>
      </c>
      <c r="AB647" s="89">
        <v>2</v>
      </c>
      <c r="AC647" s="89"/>
      <c r="AG647" t="str">
        <f t="shared" si="138"/>
        <v>Weybridge</v>
      </c>
      <c r="AH647" t="s">
        <v>1623</v>
      </c>
      <c r="AI647">
        <v>1</v>
      </c>
      <c r="AK647" s="97">
        <v>50</v>
      </c>
      <c r="AL647" s="99">
        <v>1</v>
      </c>
      <c r="AM647" s="99">
        <v>110</v>
      </c>
      <c r="AN647" s="103">
        <v>83275</v>
      </c>
      <c r="AO647" s="103">
        <f t="shared" si="148"/>
        <v>50001</v>
      </c>
      <c r="AP647" s="9" t="s">
        <v>202</v>
      </c>
      <c r="AQ647">
        <f t="shared" si="145"/>
        <v>5083275</v>
      </c>
      <c r="AU647">
        <v>17.57</v>
      </c>
      <c r="AV647">
        <v>0.56000000000000005</v>
      </c>
      <c r="AW647">
        <v>17.010000000000002</v>
      </c>
    </row>
    <row r="648" spans="1:49" ht="13" hidden="1" customHeight="1" outlineLevel="1">
      <c r="A648" t="s">
        <v>1579</v>
      </c>
      <c r="B648" s="9" t="s">
        <v>357</v>
      </c>
      <c r="C648" s="1">
        <f t="shared" si="139"/>
        <v>260</v>
      </c>
      <c r="D648" s="7">
        <f>IF(N648&gt;0, RANK(N648,(N648:P648,Q648:AE648)),0)</f>
        <v>1</v>
      </c>
      <c r="E648" s="7">
        <f>IF(O648&gt;0,RANK(O648,(N648:P648,Q648:AE648)),0)</f>
        <v>2</v>
      </c>
      <c r="F648" s="7">
        <f t="shared" si="140"/>
        <v>0</v>
      </c>
      <c r="G648" s="1">
        <f t="shared" si="146"/>
        <v>9</v>
      </c>
      <c r="H648" s="2">
        <f t="shared" si="147"/>
        <v>3.4615384615384617E-2</v>
      </c>
      <c r="I648" s="8"/>
      <c r="J648" s="2">
        <f t="shared" si="141"/>
        <v>0.50769230769230766</v>
      </c>
      <c r="K648" s="2">
        <f t="shared" si="142"/>
        <v>0.47307692307692306</v>
      </c>
      <c r="L648" s="2">
        <f t="shared" si="143"/>
        <v>0</v>
      </c>
      <c r="M648" s="2">
        <f t="shared" si="144"/>
        <v>1.9230769230769273E-2</v>
      </c>
      <c r="N648" s="126">
        <v>132</v>
      </c>
      <c r="O648" s="126">
        <v>123</v>
      </c>
      <c r="P648" s="126"/>
      <c r="Q648" s="89"/>
      <c r="R648" s="126"/>
      <c r="S648" s="126"/>
      <c r="T648" s="89"/>
      <c r="U648" s="126"/>
      <c r="V648" s="126"/>
      <c r="W648" s="126"/>
      <c r="X648" s="126"/>
      <c r="Y648" s="89">
        <v>1</v>
      </c>
      <c r="Z648" s="126"/>
      <c r="AA648" s="126">
        <v>3</v>
      </c>
      <c r="AB648" s="89">
        <v>1</v>
      </c>
      <c r="AC648" s="89"/>
      <c r="AG648" t="str">
        <f t="shared" si="138"/>
        <v>Wheelock</v>
      </c>
      <c r="AH648" t="s">
        <v>1855</v>
      </c>
      <c r="AI648">
        <v>1</v>
      </c>
      <c r="AK648" s="97">
        <v>50</v>
      </c>
      <c r="AL648" s="99">
        <v>5</v>
      </c>
      <c r="AM648" s="99">
        <v>85</v>
      </c>
      <c r="AN648" s="103">
        <v>83500</v>
      </c>
      <c r="AO648" s="103">
        <f t="shared" si="148"/>
        <v>50005</v>
      </c>
      <c r="AP648" s="9" t="s">
        <v>202</v>
      </c>
      <c r="AQ648">
        <f t="shared" si="145"/>
        <v>5083500</v>
      </c>
      <c r="AU648">
        <v>39.82</v>
      </c>
      <c r="AV648">
        <v>0.25</v>
      </c>
      <c r="AW648">
        <v>39.56</v>
      </c>
    </row>
    <row r="649" spans="1:49" ht="13" hidden="1" customHeight="1" outlineLevel="1">
      <c r="A649" t="s">
        <v>1580</v>
      </c>
      <c r="B649" s="9" t="s">
        <v>357</v>
      </c>
      <c r="C649" s="1">
        <f t="shared" si="139"/>
        <v>216</v>
      </c>
      <c r="D649" s="7">
        <f>IF(N649&gt;0, RANK(N649,(N649:P649,Q649:AE649)),0)</f>
        <v>1</v>
      </c>
      <c r="E649" s="7">
        <f>IF(O649&gt;0,RANK(O649,(N649:P649,Q649:AE649)),0)</f>
        <v>2</v>
      </c>
      <c r="F649" s="7">
        <f t="shared" si="140"/>
        <v>0</v>
      </c>
      <c r="G649" s="1">
        <f t="shared" si="146"/>
        <v>14</v>
      </c>
      <c r="H649" s="2">
        <f t="shared" si="147"/>
        <v>6.4814814814814811E-2</v>
      </c>
      <c r="I649" s="8"/>
      <c r="J649" s="2">
        <f t="shared" si="141"/>
        <v>0.52777777777777779</v>
      </c>
      <c r="K649" s="2">
        <f t="shared" si="142"/>
        <v>0.46296296296296297</v>
      </c>
      <c r="L649" s="2">
        <f t="shared" si="143"/>
        <v>0</v>
      </c>
      <c r="M649" s="2">
        <f t="shared" si="144"/>
        <v>9.2592592592592449E-3</v>
      </c>
      <c r="N649" s="126">
        <v>114</v>
      </c>
      <c r="O649" s="126">
        <v>100</v>
      </c>
      <c r="P649" s="126"/>
      <c r="Q649" s="89"/>
      <c r="R649" s="126"/>
      <c r="S649" s="126"/>
      <c r="T649" s="89"/>
      <c r="U649" s="126"/>
      <c r="V649" s="126"/>
      <c r="W649" s="126"/>
      <c r="X649" s="126"/>
      <c r="Y649" s="89">
        <v>0</v>
      </c>
      <c r="Z649" s="126"/>
      <c r="AA649" s="126">
        <v>1</v>
      </c>
      <c r="AB649" s="89">
        <v>1</v>
      </c>
      <c r="AC649" s="89"/>
      <c r="AG649" t="str">
        <f t="shared" si="138"/>
        <v>Whiting</v>
      </c>
      <c r="AH649" t="s">
        <v>1623</v>
      </c>
      <c r="AI649">
        <v>1</v>
      </c>
      <c r="AK649" s="97">
        <v>50</v>
      </c>
      <c r="AL649" s="99">
        <v>1</v>
      </c>
      <c r="AM649" s="99">
        <v>115</v>
      </c>
      <c r="AN649" s="103">
        <v>83800</v>
      </c>
      <c r="AO649" s="103">
        <f t="shared" si="148"/>
        <v>50001</v>
      </c>
      <c r="AP649" s="9" t="s">
        <v>202</v>
      </c>
      <c r="AQ649">
        <f t="shared" si="145"/>
        <v>5083800</v>
      </c>
      <c r="AU649">
        <v>13.68</v>
      </c>
      <c r="AV649">
        <v>0</v>
      </c>
      <c r="AW649">
        <v>13.68</v>
      </c>
    </row>
    <row r="650" spans="1:49" ht="13" hidden="1" customHeight="1" outlineLevel="1">
      <c r="A650" t="s">
        <v>976</v>
      </c>
      <c r="B650" s="9" t="s">
        <v>357</v>
      </c>
      <c r="C650" s="1">
        <f t="shared" si="139"/>
        <v>554</v>
      </c>
      <c r="D650" s="7">
        <f>IF(N650&gt;0, RANK(N650,(N650:P650,Q650:AE650)),0)</f>
        <v>2</v>
      </c>
      <c r="E650" s="7">
        <f>IF(O650&gt;0,RANK(O650,(N650:P650,Q650:AE650)),0)</f>
        <v>1</v>
      </c>
      <c r="F650" s="7">
        <f t="shared" si="140"/>
        <v>0</v>
      </c>
      <c r="G650" s="1">
        <f t="shared" si="146"/>
        <v>4</v>
      </c>
      <c r="H650" s="2">
        <f t="shared" si="147"/>
        <v>7.2202166064981952E-3</v>
      </c>
      <c r="I650" s="8"/>
      <c r="J650" s="2">
        <f t="shared" si="141"/>
        <v>0.4711191335740072</v>
      </c>
      <c r="K650" s="2">
        <f t="shared" si="142"/>
        <v>0.47833935018050544</v>
      </c>
      <c r="L650" s="2">
        <f t="shared" si="143"/>
        <v>0</v>
      </c>
      <c r="M650" s="2">
        <f t="shared" si="144"/>
        <v>5.0541516245487306E-2</v>
      </c>
      <c r="N650" s="126">
        <v>261</v>
      </c>
      <c r="O650" s="126">
        <v>265</v>
      </c>
      <c r="P650" s="126"/>
      <c r="Q650" s="89"/>
      <c r="R650" s="126"/>
      <c r="S650" s="126"/>
      <c r="T650" s="89"/>
      <c r="U650" s="126"/>
      <c r="V650" s="126"/>
      <c r="W650" s="126"/>
      <c r="X650" s="126"/>
      <c r="Y650" s="89">
        <v>1</v>
      </c>
      <c r="Z650" s="126"/>
      <c r="AA650" s="126">
        <v>20</v>
      </c>
      <c r="AB650" s="89">
        <v>7</v>
      </c>
      <c r="AC650" s="89"/>
      <c r="AG650" t="str">
        <f t="shared" si="138"/>
        <v>Whitingham</v>
      </c>
      <c r="AH650" t="s">
        <v>1373</v>
      </c>
      <c r="AI650">
        <v>1</v>
      </c>
      <c r="AK650" s="97">
        <v>50</v>
      </c>
      <c r="AL650" s="99">
        <v>25</v>
      </c>
      <c r="AM650" s="99">
        <v>100</v>
      </c>
      <c r="AN650" s="103">
        <v>83950</v>
      </c>
      <c r="AO650" s="103">
        <f t="shared" si="148"/>
        <v>50025</v>
      </c>
      <c r="AP650" s="9" t="s">
        <v>202</v>
      </c>
      <c r="AQ650">
        <f t="shared" si="145"/>
        <v>5083950</v>
      </c>
      <c r="AU650">
        <v>39.32</v>
      </c>
      <c r="AV650">
        <v>2.2400000000000002</v>
      </c>
      <c r="AW650">
        <v>37.08</v>
      </c>
    </row>
    <row r="651" spans="1:49" ht="13" hidden="1" customHeight="1" outlineLevel="1">
      <c r="A651" t="s">
        <v>1040</v>
      </c>
      <c r="B651" s="9" t="s">
        <v>357</v>
      </c>
      <c r="C651" s="1">
        <f t="shared" si="139"/>
        <v>1299</v>
      </c>
      <c r="D651" s="7">
        <f>IF(N651&gt;0, RANK(N651,(N651:P651,Q651:AE651)),0)</f>
        <v>2</v>
      </c>
      <c r="E651" s="7">
        <f>IF(O651&gt;0,RANK(O651,(N651:P651,Q651:AE651)),0)</f>
        <v>1</v>
      </c>
      <c r="F651" s="7">
        <f t="shared" si="140"/>
        <v>0</v>
      </c>
      <c r="G651" s="1">
        <f t="shared" si="146"/>
        <v>13</v>
      </c>
      <c r="H651" s="2">
        <f t="shared" si="147"/>
        <v>1.0007698229407237E-2</v>
      </c>
      <c r="I651" s="8"/>
      <c r="J651" s="2">
        <f t="shared" si="141"/>
        <v>0.4795996920708237</v>
      </c>
      <c r="K651" s="2">
        <f t="shared" si="142"/>
        <v>0.48960739030023093</v>
      </c>
      <c r="L651" s="2">
        <f t="shared" si="143"/>
        <v>0</v>
      </c>
      <c r="M651" s="2">
        <f t="shared" si="144"/>
        <v>3.0792917628945427E-2</v>
      </c>
      <c r="N651" s="126">
        <v>623</v>
      </c>
      <c r="O651" s="126">
        <v>636</v>
      </c>
      <c r="P651" s="126"/>
      <c r="Q651" s="89"/>
      <c r="R651" s="126"/>
      <c r="S651" s="126"/>
      <c r="T651" s="89"/>
      <c r="U651" s="126"/>
      <c r="V651" s="126"/>
      <c r="W651" s="126"/>
      <c r="X651" s="126"/>
      <c r="Y651" s="89">
        <v>0</v>
      </c>
      <c r="Z651" s="126"/>
      <c r="AA651" s="126">
        <v>31</v>
      </c>
      <c r="AB651" s="89">
        <v>9</v>
      </c>
      <c r="AC651" s="89"/>
      <c r="AG651" t="str">
        <f t="shared" si="138"/>
        <v>Williamstown</v>
      </c>
      <c r="AH651" t="s">
        <v>1753</v>
      </c>
      <c r="AI651">
        <v>1</v>
      </c>
      <c r="AK651" s="97">
        <v>50</v>
      </c>
      <c r="AL651" s="99">
        <v>17</v>
      </c>
      <c r="AM651" s="99">
        <v>85</v>
      </c>
      <c r="AN651" s="103">
        <v>84175</v>
      </c>
      <c r="AO651" s="103">
        <f t="shared" si="148"/>
        <v>50017</v>
      </c>
      <c r="AP651" s="9" t="s">
        <v>202</v>
      </c>
      <c r="AQ651">
        <f t="shared" si="145"/>
        <v>5084175</v>
      </c>
      <c r="AU651">
        <v>40.33</v>
      </c>
      <c r="AV651">
        <v>0.16</v>
      </c>
      <c r="AW651">
        <v>40.18</v>
      </c>
    </row>
    <row r="652" spans="1:49" ht="13" hidden="1" customHeight="1" outlineLevel="1">
      <c r="A652" t="s">
        <v>619</v>
      </c>
      <c r="B652" s="9" t="s">
        <v>357</v>
      </c>
      <c r="C652" s="1">
        <f t="shared" si="139"/>
        <v>3157</v>
      </c>
      <c r="D652" s="7">
        <f>IF(N652&gt;0, RANK(N652,(N652:P652,Q652:AE652)),0)</f>
        <v>1</v>
      </c>
      <c r="E652" s="7">
        <f>IF(O652&gt;0,RANK(O652,(N652:P652,Q652:AE652)),0)</f>
        <v>2</v>
      </c>
      <c r="F652" s="7">
        <f t="shared" si="140"/>
        <v>0</v>
      </c>
      <c r="G652" s="1">
        <f t="shared" si="146"/>
        <v>398</v>
      </c>
      <c r="H652" s="2">
        <f t="shared" si="147"/>
        <v>0.12606905289832118</v>
      </c>
      <c r="I652" s="8"/>
      <c r="J652" s="2">
        <f t="shared" si="141"/>
        <v>0.55717453278428886</v>
      </c>
      <c r="K652" s="2">
        <f t="shared" si="142"/>
        <v>0.4311054798859677</v>
      </c>
      <c r="L652" s="2">
        <f t="shared" si="143"/>
        <v>0</v>
      </c>
      <c r="M652" s="2">
        <f t="shared" si="144"/>
        <v>1.1719987329743442E-2</v>
      </c>
      <c r="N652" s="126">
        <v>1759</v>
      </c>
      <c r="O652" s="126">
        <v>1361</v>
      </c>
      <c r="P652" s="126"/>
      <c r="Q652" s="89"/>
      <c r="R652" s="126"/>
      <c r="S652" s="126"/>
      <c r="T652" s="89"/>
      <c r="U652" s="126"/>
      <c r="V652" s="126"/>
      <c r="W652" s="126"/>
      <c r="X652" s="126"/>
      <c r="Y652" s="89">
        <v>0</v>
      </c>
      <c r="Z652" s="126"/>
      <c r="AA652" s="126">
        <v>28</v>
      </c>
      <c r="AB652" s="89">
        <v>9</v>
      </c>
      <c r="AC652" s="89"/>
      <c r="AG652" t="str">
        <f t="shared" si="138"/>
        <v>Williston</v>
      </c>
      <c r="AH652" t="s">
        <v>641</v>
      </c>
      <c r="AI652">
        <v>1</v>
      </c>
      <c r="AK652" s="97">
        <v>50</v>
      </c>
      <c r="AL652" s="99">
        <v>7</v>
      </c>
      <c r="AM652" s="99">
        <v>85</v>
      </c>
      <c r="AN652" s="103">
        <v>84475</v>
      </c>
      <c r="AO652" s="103">
        <f t="shared" si="148"/>
        <v>50007</v>
      </c>
      <c r="AP652" s="9" t="s">
        <v>202</v>
      </c>
      <c r="AQ652">
        <f t="shared" si="145"/>
        <v>5084475</v>
      </c>
      <c r="AU652">
        <v>30.71</v>
      </c>
      <c r="AV652">
        <v>0.37</v>
      </c>
      <c r="AW652">
        <v>30.34</v>
      </c>
    </row>
    <row r="653" spans="1:49" ht="13" hidden="1" customHeight="1" outlineLevel="1">
      <c r="A653" t="s">
        <v>941</v>
      </c>
      <c r="B653" s="9" t="s">
        <v>357</v>
      </c>
      <c r="C653" s="1">
        <f t="shared" si="139"/>
        <v>1067</v>
      </c>
      <c r="D653" s="7">
        <f>IF(N653&gt;0, RANK(N653,(N653:P653,Q653:AE653)),0)</f>
        <v>1</v>
      </c>
      <c r="E653" s="7">
        <f>IF(O653&gt;0,RANK(O653,(N653:P653,Q653:AE653)),0)</f>
        <v>2</v>
      </c>
      <c r="F653" s="7">
        <f t="shared" si="140"/>
        <v>0</v>
      </c>
      <c r="G653" s="1">
        <f t="shared" si="146"/>
        <v>89</v>
      </c>
      <c r="H653" s="2">
        <f t="shared" si="147"/>
        <v>8.3411433926897843E-2</v>
      </c>
      <c r="I653" s="8"/>
      <c r="J653" s="2">
        <f t="shared" si="141"/>
        <v>0.52014995313964385</v>
      </c>
      <c r="K653" s="2">
        <f t="shared" si="142"/>
        <v>0.43673851921274603</v>
      </c>
      <c r="L653" s="2">
        <f t="shared" si="143"/>
        <v>0</v>
      </c>
      <c r="M653" s="2">
        <f t="shared" si="144"/>
        <v>4.3111527647610115E-2</v>
      </c>
      <c r="N653" s="126">
        <v>555</v>
      </c>
      <c r="O653" s="126">
        <v>466</v>
      </c>
      <c r="P653" s="126"/>
      <c r="Q653" s="89"/>
      <c r="R653" s="126"/>
      <c r="S653" s="126"/>
      <c r="T653" s="89"/>
      <c r="U653" s="126"/>
      <c r="V653" s="126"/>
      <c r="W653" s="126"/>
      <c r="X653" s="126"/>
      <c r="Y653" s="89">
        <v>2</v>
      </c>
      <c r="Z653" s="126"/>
      <c r="AA653" s="126">
        <v>35</v>
      </c>
      <c r="AB653" s="89">
        <v>9</v>
      </c>
      <c r="AC653" s="89"/>
      <c r="AG653" t="str">
        <f t="shared" si="138"/>
        <v>Wilmington</v>
      </c>
      <c r="AH653" t="s">
        <v>1373</v>
      </c>
      <c r="AI653">
        <v>1</v>
      </c>
      <c r="AK653" s="97">
        <v>50</v>
      </c>
      <c r="AL653" s="99">
        <v>25</v>
      </c>
      <c r="AM653" s="99">
        <v>105</v>
      </c>
      <c r="AN653" s="103">
        <v>84700</v>
      </c>
      <c r="AO653" s="103">
        <f t="shared" si="148"/>
        <v>50025</v>
      </c>
      <c r="AP653" s="9" t="s">
        <v>202</v>
      </c>
      <c r="AQ653">
        <f t="shared" si="145"/>
        <v>5084700</v>
      </c>
      <c r="AU653">
        <v>41.26</v>
      </c>
      <c r="AV653">
        <v>1.81</v>
      </c>
      <c r="AW653">
        <v>39.44</v>
      </c>
    </row>
    <row r="654" spans="1:49" ht="13" hidden="1" customHeight="1" outlineLevel="1">
      <c r="A654" t="s">
        <v>1373</v>
      </c>
      <c r="B654" s="9" t="s">
        <v>357</v>
      </c>
      <c r="C654" s="1">
        <f t="shared" si="139"/>
        <v>165</v>
      </c>
      <c r="D654" s="7">
        <f>IF(N654&gt;0, RANK(N654,(N654:P654,Q654:AE654)),0)</f>
        <v>1</v>
      </c>
      <c r="E654" s="7">
        <f>IF(O654&gt;0,RANK(O654,(N654:P654,Q654:AE654)),0)</f>
        <v>1</v>
      </c>
      <c r="F654" s="7">
        <f t="shared" si="140"/>
        <v>0</v>
      </c>
      <c r="G654" s="1">
        <f t="shared" si="146"/>
        <v>0</v>
      </c>
      <c r="H654" s="2">
        <f t="shared" si="147"/>
        <v>0</v>
      </c>
      <c r="I654" s="8"/>
      <c r="J654" s="2">
        <f t="shared" si="141"/>
        <v>0.47878787878787876</v>
      </c>
      <c r="K654" s="2">
        <f t="shared" si="142"/>
        <v>0.47878787878787876</v>
      </c>
      <c r="L654" s="2">
        <f t="shared" si="143"/>
        <v>0</v>
      </c>
      <c r="M654" s="2">
        <f t="shared" si="144"/>
        <v>4.2424242424242475E-2</v>
      </c>
      <c r="N654" s="126">
        <v>79</v>
      </c>
      <c r="O654" s="126">
        <v>79</v>
      </c>
      <c r="P654" s="126"/>
      <c r="Q654" s="89"/>
      <c r="R654" s="126"/>
      <c r="S654" s="126"/>
      <c r="T654" s="89"/>
      <c r="U654" s="126"/>
      <c r="V654" s="126"/>
      <c r="W654" s="126"/>
      <c r="X654" s="126"/>
      <c r="Y654" s="89">
        <v>0</v>
      </c>
      <c r="Z654" s="126"/>
      <c r="AA654" s="126">
        <v>2</v>
      </c>
      <c r="AB654" s="89">
        <v>5</v>
      </c>
      <c r="AC654" s="89"/>
      <c r="AG654" t="str">
        <f t="shared" si="138"/>
        <v>Windham</v>
      </c>
      <c r="AH654" t="s">
        <v>1373</v>
      </c>
      <c r="AI654">
        <v>1</v>
      </c>
      <c r="AK654" s="97">
        <v>50</v>
      </c>
      <c r="AL654" s="99">
        <v>25</v>
      </c>
      <c r="AM654" s="99">
        <v>110</v>
      </c>
      <c r="AN654" s="103">
        <v>84850</v>
      </c>
      <c r="AO654" s="103">
        <f t="shared" si="148"/>
        <v>50025</v>
      </c>
      <c r="AP654" s="9" t="s">
        <v>202</v>
      </c>
      <c r="AQ654">
        <f t="shared" si="145"/>
        <v>5084850</v>
      </c>
      <c r="AU654">
        <v>26.12</v>
      </c>
      <c r="AV654">
        <v>0.04</v>
      </c>
      <c r="AW654">
        <v>26.07</v>
      </c>
    </row>
    <row r="655" spans="1:49" ht="13" hidden="1" customHeight="1" outlineLevel="1">
      <c r="A655" t="s">
        <v>747</v>
      </c>
      <c r="B655" s="9" t="s">
        <v>357</v>
      </c>
      <c r="C655" s="1">
        <f t="shared" si="139"/>
        <v>2024</v>
      </c>
      <c r="D655" s="7">
        <f>IF(N655&gt;0, RANK(N655,(N655:P655,Q655:AE655)),0)</f>
        <v>1</v>
      </c>
      <c r="E655" s="7">
        <f>IF(O655&gt;0,RANK(O655,(N655:P655,Q655:AE655)),0)</f>
        <v>2</v>
      </c>
      <c r="F655" s="7">
        <f t="shared" si="140"/>
        <v>0</v>
      </c>
      <c r="G655" s="1">
        <f t="shared" si="146"/>
        <v>218</v>
      </c>
      <c r="H655" s="2">
        <f t="shared" si="147"/>
        <v>0.10770750988142293</v>
      </c>
      <c r="I655" s="8"/>
      <c r="J655" s="2">
        <f t="shared" si="141"/>
        <v>0.53507905138339917</v>
      </c>
      <c r="K655" s="2">
        <f t="shared" si="142"/>
        <v>0.42737154150197626</v>
      </c>
      <c r="L655" s="2">
        <f t="shared" si="143"/>
        <v>0</v>
      </c>
      <c r="M655" s="2">
        <f t="shared" si="144"/>
        <v>3.7549407114624567E-2</v>
      </c>
      <c r="N655" s="126">
        <v>1083</v>
      </c>
      <c r="O655" s="126">
        <v>865</v>
      </c>
      <c r="P655" s="126"/>
      <c r="Q655" s="89"/>
      <c r="R655" s="126"/>
      <c r="S655" s="126"/>
      <c r="T655" s="89"/>
      <c r="U655" s="126"/>
      <c r="V655" s="126"/>
      <c r="W655" s="126"/>
      <c r="X655" s="126"/>
      <c r="Y655" s="89">
        <v>1</v>
      </c>
      <c r="Z655" s="126"/>
      <c r="AA655" s="126">
        <v>68</v>
      </c>
      <c r="AB655" s="89">
        <v>7</v>
      </c>
      <c r="AC655" s="89"/>
      <c r="AG655" t="str">
        <f t="shared" si="138"/>
        <v>Windsor</v>
      </c>
      <c r="AH655" t="s">
        <v>747</v>
      </c>
      <c r="AI655">
        <v>1</v>
      </c>
      <c r="AK655" s="97">
        <v>50</v>
      </c>
      <c r="AL655" s="99">
        <v>27</v>
      </c>
      <c r="AM655" s="99">
        <v>115</v>
      </c>
      <c r="AN655" s="103">
        <v>84925</v>
      </c>
      <c r="AO655" s="103">
        <f t="shared" si="148"/>
        <v>50027</v>
      </c>
      <c r="AP655" s="9" t="s">
        <v>202</v>
      </c>
      <c r="AQ655">
        <f t="shared" si="145"/>
        <v>5084925</v>
      </c>
      <c r="AU655">
        <v>19.760000000000002</v>
      </c>
      <c r="AV655">
        <v>0.21</v>
      </c>
      <c r="AW655">
        <v>19.55</v>
      </c>
    </row>
    <row r="656" spans="1:49" ht="13" hidden="1" customHeight="1" outlineLevel="1">
      <c r="A656" t="s">
        <v>199</v>
      </c>
      <c r="B656" s="9" t="s">
        <v>357</v>
      </c>
      <c r="C656" s="1">
        <f t="shared" si="139"/>
        <v>344</v>
      </c>
      <c r="D656" s="7">
        <f>IF(N656&gt;0, RANK(N656,(N656:P656,Q656:AE656)),0)</f>
        <v>2</v>
      </c>
      <c r="E656" s="7">
        <f>IF(O656&gt;0,RANK(O656,(N656:P656,Q656:AE656)),0)</f>
        <v>1</v>
      </c>
      <c r="F656" s="7">
        <f t="shared" si="140"/>
        <v>0</v>
      </c>
      <c r="G656" s="1">
        <f t="shared" si="146"/>
        <v>24</v>
      </c>
      <c r="H656" s="2">
        <f t="shared" si="147"/>
        <v>6.9767441860465115E-2</v>
      </c>
      <c r="I656" s="8"/>
      <c r="J656" s="2">
        <f t="shared" si="141"/>
        <v>0.45348837209302323</v>
      </c>
      <c r="K656" s="2">
        <f t="shared" si="142"/>
        <v>0.52325581395348841</v>
      </c>
      <c r="L656" s="2">
        <f t="shared" si="143"/>
        <v>0</v>
      </c>
      <c r="M656" s="2">
        <f t="shared" si="144"/>
        <v>2.3255813953488413E-2</v>
      </c>
      <c r="N656" s="126">
        <v>156</v>
      </c>
      <c r="O656" s="126">
        <v>180</v>
      </c>
      <c r="P656" s="126"/>
      <c r="Q656" s="89"/>
      <c r="R656" s="126"/>
      <c r="S656" s="126"/>
      <c r="T656" s="89"/>
      <c r="U656" s="126"/>
      <c r="V656" s="126"/>
      <c r="W656" s="126"/>
      <c r="X656" s="126"/>
      <c r="Y656" s="89">
        <v>0</v>
      </c>
      <c r="Z656" s="126"/>
      <c r="AA656" s="126">
        <v>5</v>
      </c>
      <c r="AB656" s="89">
        <v>3</v>
      </c>
      <c r="AC656" s="89"/>
      <c r="AG656" t="str">
        <f t="shared" si="138"/>
        <v>Winhall</v>
      </c>
      <c r="AH656" t="s">
        <v>2303</v>
      </c>
      <c r="AI656">
        <v>1</v>
      </c>
      <c r="AK656" s="97">
        <v>50</v>
      </c>
      <c r="AL656" s="99">
        <v>3</v>
      </c>
      <c r="AM656" s="99">
        <v>75</v>
      </c>
      <c r="AN656" s="103">
        <v>85075</v>
      </c>
      <c r="AO656" s="103">
        <f t="shared" si="148"/>
        <v>50003</v>
      </c>
      <c r="AP656" s="9" t="s">
        <v>202</v>
      </c>
      <c r="AQ656">
        <f t="shared" si="145"/>
        <v>5085075</v>
      </c>
      <c r="AU656">
        <v>44.02</v>
      </c>
      <c r="AV656">
        <v>0.35</v>
      </c>
      <c r="AW656">
        <v>43.67</v>
      </c>
    </row>
    <row r="657" spans="1:49" ht="13" hidden="1" customHeight="1" outlineLevel="1">
      <c r="A657" t="s">
        <v>534</v>
      </c>
      <c r="B657" s="9" t="s">
        <v>357</v>
      </c>
      <c r="C657" s="1">
        <f t="shared" si="139"/>
        <v>2804</v>
      </c>
      <c r="D657" s="7">
        <f>IF(N657&gt;0, RANK(N657,(N657:P657,Q657:AE657)),0)</f>
        <v>1</v>
      </c>
      <c r="E657" s="7">
        <f>IF(O657&gt;0,RANK(O657,(N657:P657,Q657:AE657)),0)</f>
        <v>2</v>
      </c>
      <c r="F657" s="7">
        <f t="shared" si="140"/>
        <v>0</v>
      </c>
      <c r="G657" s="1">
        <f t="shared" si="146"/>
        <v>734</v>
      </c>
      <c r="H657" s="2">
        <f t="shared" si="147"/>
        <v>0.26176890156918686</v>
      </c>
      <c r="I657" s="8"/>
      <c r="J657" s="2">
        <f t="shared" si="141"/>
        <v>0.62232524964336666</v>
      </c>
      <c r="K657" s="2">
        <f t="shared" si="142"/>
        <v>0.36055634807417974</v>
      </c>
      <c r="L657" s="2">
        <f t="shared" si="143"/>
        <v>0</v>
      </c>
      <c r="M657" s="2">
        <f t="shared" si="144"/>
        <v>1.7118402282453593E-2</v>
      </c>
      <c r="N657" s="126">
        <v>1745</v>
      </c>
      <c r="O657" s="126">
        <v>1011</v>
      </c>
      <c r="P657" s="126"/>
      <c r="Q657" s="89"/>
      <c r="R657" s="126"/>
      <c r="S657" s="126"/>
      <c r="T657" s="89"/>
      <c r="U657" s="126"/>
      <c r="V657" s="126"/>
      <c r="W657" s="126"/>
      <c r="X657" s="126"/>
      <c r="Y657" s="89">
        <v>6</v>
      </c>
      <c r="Z657" s="126"/>
      <c r="AA657" s="126">
        <v>26</v>
      </c>
      <c r="AB657" s="89">
        <v>16</v>
      </c>
      <c r="AC657" s="89"/>
      <c r="AG657" t="str">
        <f t="shared" si="138"/>
        <v>Winooski</v>
      </c>
      <c r="AH657" t="s">
        <v>641</v>
      </c>
      <c r="AI657">
        <v>1</v>
      </c>
      <c r="AK657" s="97">
        <v>50</v>
      </c>
      <c r="AL657" s="99">
        <v>7</v>
      </c>
      <c r="AM657" s="99">
        <v>90</v>
      </c>
      <c r="AN657" s="103">
        <v>85150</v>
      </c>
      <c r="AO657" s="103">
        <f t="shared" si="148"/>
        <v>50007</v>
      </c>
      <c r="AP657" s="9" t="s">
        <v>1721</v>
      </c>
      <c r="AQ657">
        <f t="shared" si="145"/>
        <v>5085150</v>
      </c>
      <c r="AU657">
        <v>1.51</v>
      </c>
      <c r="AV657">
        <v>0.08</v>
      </c>
      <c r="AW657">
        <v>1.43</v>
      </c>
    </row>
    <row r="658" spans="1:49" ht="13" hidden="1" customHeight="1" outlineLevel="1">
      <c r="A658" t="s">
        <v>1369</v>
      </c>
      <c r="B658" s="9" t="s">
        <v>357</v>
      </c>
      <c r="C658" s="1">
        <f t="shared" si="139"/>
        <v>569</v>
      </c>
      <c r="D658" s="7">
        <f>IF(N658&gt;0, RANK(N658,(N658:P658,Q658:AE658)),0)</f>
        <v>1</v>
      </c>
      <c r="E658" s="7">
        <f>IF(O658&gt;0,RANK(O658,(N658:P658,Q658:AE658)),0)</f>
        <v>2</v>
      </c>
      <c r="F658" s="7">
        <f t="shared" si="140"/>
        <v>0</v>
      </c>
      <c r="G658" s="1">
        <f t="shared" si="146"/>
        <v>33</v>
      </c>
      <c r="H658" s="2">
        <f t="shared" si="147"/>
        <v>5.7996485061511421E-2</v>
      </c>
      <c r="I658" s="8"/>
      <c r="J658" s="2">
        <f t="shared" si="141"/>
        <v>0.5184534270650264</v>
      </c>
      <c r="K658" s="2">
        <f t="shared" si="142"/>
        <v>0.46045694200351495</v>
      </c>
      <c r="L658" s="2">
        <f t="shared" si="143"/>
        <v>0</v>
      </c>
      <c r="M658" s="2">
        <f t="shared" si="144"/>
        <v>2.1089630931458658E-2</v>
      </c>
      <c r="N658" s="126">
        <v>295</v>
      </c>
      <c r="O658" s="126">
        <v>262</v>
      </c>
      <c r="P658" s="126"/>
      <c r="Q658" s="89"/>
      <c r="R658" s="126"/>
      <c r="S658" s="126"/>
      <c r="T658" s="89"/>
      <c r="U658" s="126"/>
      <c r="V658" s="126"/>
      <c r="W658" s="126"/>
      <c r="X658" s="126"/>
      <c r="Y658" s="89">
        <v>2</v>
      </c>
      <c r="Z658" s="126"/>
      <c r="AA658" s="126">
        <v>7</v>
      </c>
      <c r="AB658" s="89">
        <v>3</v>
      </c>
      <c r="AC658" s="89"/>
      <c r="AG658" t="str">
        <f t="shared" si="138"/>
        <v>Wolcott</v>
      </c>
      <c r="AH658" t="s">
        <v>1201</v>
      </c>
      <c r="AI658">
        <v>1</v>
      </c>
      <c r="AK658" s="97">
        <v>50</v>
      </c>
      <c r="AL658" s="99">
        <v>15</v>
      </c>
      <c r="AM658" s="99">
        <v>50</v>
      </c>
      <c r="AN658" s="103">
        <v>85375</v>
      </c>
      <c r="AO658" s="103">
        <f t="shared" si="148"/>
        <v>50015</v>
      </c>
      <c r="AP658" s="9" t="s">
        <v>202</v>
      </c>
      <c r="AQ658">
        <f t="shared" si="145"/>
        <v>5085375</v>
      </c>
      <c r="AU658">
        <v>39.18</v>
      </c>
      <c r="AV658">
        <v>0.15</v>
      </c>
      <c r="AW658">
        <v>39.03</v>
      </c>
    </row>
    <row r="659" spans="1:49" ht="13" hidden="1" customHeight="1" outlineLevel="1">
      <c r="A659" t="s">
        <v>101</v>
      </c>
      <c r="B659" s="9" t="s">
        <v>357</v>
      </c>
      <c r="C659" s="1">
        <f t="shared" si="139"/>
        <v>394</v>
      </c>
      <c r="D659" s="7">
        <f>IF(N659&gt;0, RANK(N659,(N659:P659,Q659:AE659)),0)</f>
        <v>1</v>
      </c>
      <c r="E659" s="7">
        <f>IF(O659&gt;0,RANK(O659,(N659:P659,Q659:AE659)),0)</f>
        <v>2</v>
      </c>
      <c r="F659" s="7">
        <f t="shared" si="140"/>
        <v>0</v>
      </c>
      <c r="G659" s="1">
        <f t="shared" si="146"/>
        <v>81</v>
      </c>
      <c r="H659" s="2">
        <f t="shared" si="147"/>
        <v>0.20558375634517767</v>
      </c>
      <c r="I659" s="8"/>
      <c r="J659" s="2">
        <f t="shared" si="141"/>
        <v>0.58883248730964466</v>
      </c>
      <c r="K659" s="2">
        <f t="shared" si="142"/>
        <v>0.38324873096446699</v>
      </c>
      <c r="L659" s="2">
        <f t="shared" si="143"/>
        <v>0</v>
      </c>
      <c r="M659" s="2">
        <f t="shared" si="144"/>
        <v>2.7918781725888353E-2</v>
      </c>
      <c r="N659" s="126">
        <v>232</v>
      </c>
      <c r="O659" s="126">
        <v>151</v>
      </c>
      <c r="P659" s="126"/>
      <c r="Q659" s="89"/>
      <c r="R659" s="126"/>
      <c r="S659" s="126"/>
      <c r="T659" s="89"/>
      <c r="U659" s="126"/>
      <c r="V659" s="126"/>
      <c r="W659" s="126"/>
      <c r="X659" s="126"/>
      <c r="Y659" s="89">
        <v>0</v>
      </c>
      <c r="Z659" s="126"/>
      <c r="AA659" s="126">
        <v>10</v>
      </c>
      <c r="AB659" s="89">
        <v>1</v>
      </c>
      <c r="AC659" s="89"/>
      <c r="AG659" t="str">
        <f t="shared" si="138"/>
        <v>Woodbury</v>
      </c>
      <c r="AH659" t="s">
        <v>2040</v>
      </c>
      <c r="AI659">
        <v>1</v>
      </c>
      <c r="AK659" s="97">
        <v>50</v>
      </c>
      <c r="AL659" s="99">
        <v>23</v>
      </c>
      <c r="AM659" s="99">
        <v>95</v>
      </c>
      <c r="AN659" s="103">
        <v>85525</v>
      </c>
      <c r="AO659" s="103">
        <f t="shared" si="148"/>
        <v>50023</v>
      </c>
      <c r="AP659" s="9" t="s">
        <v>202</v>
      </c>
      <c r="AQ659">
        <f t="shared" si="145"/>
        <v>5085525</v>
      </c>
      <c r="AU659">
        <v>39.1</v>
      </c>
      <c r="AV659">
        <v>1.33</v>
      </c>
      <c r="AW659">
        <v>37.770000000000003</v>
      </c>
    </row>
    <row r="660" spans="1:49" ht="13" hidden="1" customHeight="1" outlineLevel="1">
      <c r="A660" t="s">
        <v>1925</v>
      </c>
      <c r="B660" s="9" t="s">
        <v>357</v>
      </c>
      <c r="C660" s="1">
        <f t="shared" si="139"/>
        <v>190</v>
      </c>
      <c r="D660" s="7">
        <f>IF(N660&gt;0, RANK(N660,(N660:P660,Q660:AE660)),0)</f>
        <v>1</v>
      </c>
      <c r="E660" s="7">
        <f>IF(O660&gt;0,RANK(O660,(N660:P660,Q660:AE660)),0)</f>
        <v>2</v>
      </c>
      <c r="F660" s="7">
        <f t="shared" si="140"/>
        <v>0</v>
      </c>
      <c r="G660" s="1">
        <f t="shared" si="146"/>
        <v>44</v>
      </c>
      <c r="H660" s="2">
        <f t="shared" si="147"/>
        <v>0.23157894736842105</v>
      </c>
      <c r="I660" s="8"/>
      <c r="J660" s="2">
        <f t="shared" si="141"/>
        <v>0.58947368421052626</v>
      </c>
      <c r="K660" s="2">
        <f t="shared" si="142"/>
        <v>0.35789473684210527</v>
      </c>
      <c r="L660" s="2">
        <f t="shared" si="143"/>
        <v>0</v>
      </c>
      <c r="M660" s="2">
        <f t="shared" si="144"/>
        <v>5.2631578947368474E-2</v>
      </c>
      <c r="N660" s="126">
        <v>112</v>
      </c>
      <c r="O660" s="126">
        <v>68</v>
      </c>
      <c r="P660" s="126"/>
      <c r="Q660" s="89"/>
      <c r="R660" s="126"/>
      <c r="S660" s="126"/>
      <c r="T660" s="89"/>
      <c r="U660" s="126"/>
      <c r="V660" s="126"/>
      <c r="W660" s="126"/>
      <c r="X660" s="126"/>
      <c r="Y660" s="89">
        <v>0</v>
      </c>
      <c r="Z660" s="126"/>
      <c r="AA660" s="126">
        <v>7</v>
      </c>
      <c r="AB660" s="89">
        <v>3</v>
      </c>
      <c r="AC660" s="89"/>
      <c r="AG660" t="str">
        <f t="shared" si="138"/>
        <v>Woodford</v>
      </c>
      <c r="AH660" t="s">
        <v>2303</v>
      </c>
      <c r="AI660">
        <v>1</v>
      </c>
      <c r="AK660" s="97">
        <v>50</v>
      </c>
      <c r="AL660" s="99">
        <v>3</v>
      </c>
      <c r="AM660" s="99">
        <v>80</v>
      </c>
      <c r="AN660" s="103">
        <v>85675</v>
      </c>
      <c r="AO660" s="103">
        <f t="shared" si="148"/>
        <v>50003</v>
      </c>
      <c r="AP660" s="9" t="s">
        <v>202</v>
      </c>
      <c r="AQ660">
        <f t="shared" si="145"/>
        <v>5085675</v>
      </c>
      <c r="AU660">
        <v>47.59</v>
      </c>
      <c r="AV660">
        <v>0.13</v>
      </c>
      <c r="AW660">
        <v>47.46</v>
      </c>
    </row>
    <row r="661" spans="1:49" ht="13" hidden="1" customHeight="1" outlineLevel="1">
      <c r="A661" t="s">
        <v>365</v>
      </c>
      <c r="B661" s="9" t="s">
        <v>357</v>
      </c>
      <c r="C661" s="1">
        <f t="shared" si="139"/>
        <v>2008</v>
      </c>
      <c r="D661" s="7">
        <f>IF(N661&gt;0, RANK(N661,(N661:P661,Q661:AE661)),0)</f>
        <v>1</v>
      </c>
      <c r="E661" s="7">
        <f>IF(O661&gt;0,RANK(O661,(N661:P661,Q661:AE661)),0)</f>
        <v>2</v>
      </c>
      <c r="F661" s="7">
        <f t="shared" si="140"/>
        <v>0</v>
      </c>
      <c r="G661" s="1">
        <f t="shared" si="146"/>
        <v>78</v>
      </c>
      <c r="H661" s="2">
        <f t="shared" si="147"/>
        <v>3.8844621513944223E-2</v>
      </c>
      <c r="I661" s="8"/>
      <c r="J661" s="2">
        <f t="shared" si="141"/>
        <v>0.5049800796812749</v>
      </c>
      <c r="K661" s="2">
        <f t="shared" si="142"/>
        <v>0.46613545816733065</v>
      </c>
      <c r="L661" s="2">
        <f t="shared" si="143"/>
        <v>0</v>
      </c>
      <c r="M661" s="2">
        <f t="shared" si="144"/>
        <v>2.8884462151394452E-2</v>
      </c>
      <c r="N661" s="126">
        <v>1014</v>
      </c>
      <c r="O661" s="126">
        <v>936</v>
      </c>
      <c r="P661" s="126"/>
      <c r="Q661" s="89"/>
      <c r="R661" s="126"/>
      <c r="S661" s="126"/>
      <c r="T661" s="89"/>
      <c r="U661" s="126"/>
      <c r="V661" s="126"/>
      <c r="W661" s="126"/>
      <c r="X661" s="126"/>
      <c r="Y661" s="89">
        <v>0</v>
      </c>
      <c r="Z661" s="126"/>
      <c r="AA661" s="126">
        <v>50</v>
      </c>
      <c r="AB661" s="89">
        <v>8</v>
      </c>
      <c r="AC661" s="89"/>
      <c r="AG661" t="str">
        <f t="shared" si="138"/>
        <v>Woodstock</v>
      </c>
      <c r="AH661" t="s">
        <v>747</v>
      </c>
      <c r="AI661">
        <v>1</v>
      </c>
      <c r="AK661" s="97">
        <v>50</v>
      </c>
      <c r="AL661" s="99">
        <v>27</v>
      </c>
      <c r="AM661" s="99">
        <v>120</v>
      </c>
      <c r="AN661" s="103">
        <v>85975</v>
      </c>
      <c r="AO661" s="103">
        <f t="shared" si="148"/>
        <v>50027</v>
      </c>
      <c r="AP661" s="9" t="s">
        <v>202</v>
      </c>
      <c r="AQ661">
        <f t="shared" si="145"/>
        <v>5085975</v>
      </c>
      <c r="AU661">
        <v>44.63</v>
      </c>
      <c r="AV661">
        <v>0.1</v>
      </c>
      <c r="AW661">
        <v>44.53</v>
      </c>
    </row>
    <row r="662" spans="1:49" ht="13" hidden="1" customHeight="1" outlineLevel="1">
      <c r="A662" t="s">
        <v>1400</v>
      </c>
      <c r="B662" s="9" t="s">
        <v>357</v>
      </c>
      <c r="C662" s="1">
        <f t="shared" si="139"/>
        <v>518</v>
      </c>
      <c r="D662" s="7">
        <f>IF(N662&gt;0, RANK(N662,(N662:P662,Q662:AE662)),0)</f>
        <v>1</v>
      </c>
      <c r="E662" s="7">
        <f>IF(O662&gt;0,RANK(O662,(N662:P662,Q662:AE662)),0)</f>
        <v>2</v>
      </c>
      <c r="F662" s="7">
        <f t="shared" si="140"/>
        <v>0</v>
      </c>
      <c r="G662" s="1">
        <f t="shared" si="146"/>
        <v>125</v>
      </c>
      <c r="H662" s="2">
        <f t="shared" si="147"/>
        <v>0.2413127413127413</v>
      </c>
      <c r="I662" s="8"/>
      <c r="J662" s="2">
        <f t="shared" si="141"/>
        <v>0.60424710424710426</v>
      </c>
      <c r="K662" s="2">
        <f t="shared" si="142"/>
        <v>0.36293436293436293</v>
      </c>
      <c r="L662" s="2">
        <f t="shared" si="143"/>
        <v>0</v>
      </c>
      <c r="M662" s="2">
        <f t="shared" si="144"/>
        <v>3.2818532818532808E-2</v>
      </c>
      <c r="N662" s="126">
        <v>313</v>
      </c>
      <c r="O662" s="126">
        <v>188</v>
      </c>
      <c r="P662" s="126"/>
      <c r="Q662" s="89"/>
      <c r="R662" s="126"/>
      <c r="S662" s="126"/>
      <c r="T662" s="89"/>
      <c r="U662" s="126"/>
      <c r="V662" s="126"/>
      <c r="W662" s="126"/>
      <c r="X662" s="126"/>
      <c r="Y662" s="89">
        <v>0</v>
      </c>
      <c r="Z662" s="126"/>
      <c r="AA662" s="126">
        <v>15</v>
      </c>
      <c r="AB662" s="89">
        <v>2</v>
      </c>
      <c r="AC662" s="89"/>
      <c r="AG662" t="str">
        <f t="shared" si="138"/>
        <v>Worcester</v>
      </c>
      <c r="AH662" t="s">
        <v>2040</v>
      </c>
      <c r="AI662">
        <v>1</v>
      </c>
      <c r="AK662" s="97">
        <v>50</v>
      </c>
      <c r="AL662" s="99">
        <v>23</v>
      </c>
      <c r="AM662" s="99">
        <v>100</v>
      </c>
      <c r="AN662" s="103">
        <v>86125</v>
      </c>
      <c r="AO662" s="103">
        <f t="shared" si="148"/>
        <v>50023</v>
      </c>
      <c r="AP662" s="9" t="s">
        <v>202</v>
      </c>
      <c r="AQ662">
        <f t="shared" si="145"/>
        <v>5086125</v>
      </c>
      <c r="AU662">
        <v>38.83</v>
      </c>
      <c r="AV662">
        <v>0.08</v>
      </c>
      <c r="AW662">
        <v>38.75</v>
      </c>
    </row>
    <row r="663" spans="1:49" ht="13" customHeight="1" collapsed="1">
      <c r="A663" t="s">
        <v>858</v>
      </c>
      <c r="B663" s="9" t="s">
        <v>1894</v>
      </c>
      <c r="C663" s="1">
        <f t="shared" si="139"/>
        <v>285739</v>
      </c>
      <c r="D663" s="7">
        <f>IF(N663&gt;0, RANK(N663,(N663:P663,Q663:AE663)),0)</f>
        <v>1</v>
      </c>
      <c r="E663" s="7">
        <f>IF(O663&gt;0,RANK(O663,(N663:P663,Q663:AE663)),0)</f>
        <v>2</v>
      </c>
      <c r="F663" s="7">
        <f t="shared" si="140"/>
        <v>0</v>
      </c>
      <c r="G663" s="1">
        <f t="shared" si="146"/>
        <v>30908</v>
      </c>
      <c r="H663" s="2">
        <f t="shared" si="147"/>
        <v>0.10816864341234483</v>
      </c>
      <c r="I663" s="8"/>
      <c r="J663" s="2">
        <f t="shared" si="141"/>
        <v>0.54162014985703733</v>
      </c>
      <c r="K663" s="2">
        <f t="shared" si="142"/>
        <v>0.43345150644469255</v>
      </c>
      <c r="L663" s="2">
        <f t="shared" si="143"/>
        <v>0</v>
      </c>
      <c r="M663" s="2">
        <f t="shared" si="144"/>
        <v>2.4928343698270128E-2</v>
      </c>
      <c r="N663" s="57">
        <f>SUM(N417:N662)</f>
        <v>154762</v>
      </c>
      <c r="O663" s="57">
        <f>SUM(O417:O662)</f>
        <v>123854</v>
      </c>
      <c r="P663" s="57"/>
      <c r="Q663" s="57"/>
      <c r="R663" s="57"/>
      <c r="S663" s="57"/>
      <c r="T663" s="57"/>
      <c r="U663" s="57"/>
      <c r="V663" s="57"/>
      <c r="W663" s="57"/>
      <c r="X663" s="57"/>
      <c r="Y663" s="57">
        <f>SUM(Y417:Y662)</f>
        <v>222</v>
      </c>
      <c r="Z663" s="57"/>
      <c r="AA663" s="57">
        <f>SUM(AA417:AA662)</f>
        <v>5121</v>
      </c>
      <c r="AB663" s="57">
        <f>SUM(AB417:AB662)</f>
        <v>1780</v>
      </c>
      <c r="AC663" s="57"/>
      <c r="AG663" t="str">
        <f t="shared" si="138"/>
        <v>Vermont</v>
      </c>
      <c r="AK663" s="97">
        <v>50</v>
      </c>
      <c r="AO663" s="97">
        <v>50</v>
      </c>
      <c r="AP663" s="9" t="s">
        <v>2353</v>
      </c>
      <c r="AQ663" s="97">
        <v>50</v>
      </c>
      <c r="AU663">
        <v>9614.26</v>
      </c>
      <c r="AV663">
        <v>364.7</v>
      </c>
      <c r="AW663">
        <v>9249.56</v>
      </c>
    </row>
    <row r="664" spans="1:49" ht="13" customHeight="1">
      <c r="B664" s="9"/>
      <c r="C664" s="1"/>
      <c r="D664" s="7"/>
      <c r="E664" s="7"/>
      <c r="F664" s="7"/>
      <c r="G664" s="1"/>
      <c r="J664" s="2"/>
      <c r="K664" s="2"/>
      <c r="L664" s="2"/>
      <c r="M664" s="2"/>
    </row>
    <row r="665" spans="1:49">
      <c r="B665" s="9"/>
      <c r="C665" s="9"/>
    </row>
    <row r="666" spans="1:49">
      <c r="A666" s="56" t="s">
        <v>343</v>
      </c>
    </row>
    <row r="667" spans="1:49" hidden="1" outlineLevel="1">
      <c r="A667" s="56" t="s">
        <v>884</v>
      </c>
      <c r="J667" s="2"/>
      <c r="K667" s="2"/>
      <c r="L667" s="2"/>
      <c r="M667" s="2"/>
    </row>
    <row r="668" spans="1:49" hidden="1" outlineLevel="1">
      <c r="A668" t="s">
        <v>810</v>
      </c>
      <c r="B668" s="9"/>
      <c r="C668" s="1"/>
      <c r="D668" s="7"/>
      <c r="E668" s="7"/>
      <c r="F668" s="7"/>
      <c r="G668" s="1"/>
      <c r="I668" s="8"/>
      <c r="J668" s="2"/>
      <c r="K668" s="2"/>
      <c r="L668" s="2"/>
      <c r="M668" s="2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G668" t="str">
        <f t="shared" ref="AG668:AG685" si="149">A668</f>
        <v>Atkinson and Gilmanton Academy Grant</v>
      </c>
      <c r="AH668" t="s">
        <v>1672</v>
      </c>
      <c r="AI668">
        <v>2</v>
      </c>
      <c r="AJ668" s="7"/>
      <c r="AK668" s="97">
        <v>33</v>
      </c>
      <c r="AL668" s="99">
        <v>7</v>
      </c>
      <c r="AM668" s="99">
        <v>5</v>
      </c>
      <c r="AN668" s="103">
        <v>2420</v>
      </c>
      <c r="AO668" s="103">
        <f t="shared" ref="AO668:AO696" si="150">AK668*1000+AL668</f>
        <v>33007</v>
      </c>
      <c r="AP668" t="s">
        <v>373</v>
      </c>
      <c r="AU668">
        <v>19.66</v>
      </c>
      <c r="AV668">
        <v>0</v>
      </c>
      <c r="AW668">
        <v>19.66</v>
      </c>
    </row>
    <row r="669" spans="1:49" hidden="1" outlineLevel="1">
      <c r="A669" t="s">
        <v>1656</v>
      </c>
      <c r="B669" s="9"/>
      <c r="C669" s="1"/>
      <c r="D669" s="7"/>
      <c r="E669" s="7"/>
      <c r="F669" s="7"/>
      <c r="G669" s="1"/>
      <c r="I669" s="8"/>
      <c r="J669" s="2"/>
      <c r="K669" s="2"/>
      <c r="L669" s="2"/>
      <c r="M669" s="2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G669" t="str">
        <f t="shared" si="149"/>
        <v>Beans Grant</v>
      </c>
      <c r="AH669" t="s">
        <v>1672</v>
      </c>
      <c r="AI669">
        <v>2</v>
      </c>
      <c r="AJ669" s="7"/>
      <c r="AK669" s="97">
        <v>33</v>
      </c>
      <c r="AL669" s="99">
        <v>7</v>
      </c>
      <c r="AM669" s="99">
        <v>10</v>
      </c>
      <c r="AN669" s="103">
        <v>4100</v>
      </c>
      <c r="AO669" s="103">
        <f t="shared" si="150"/>
        <v>33007</v>
      </c>
      <c r="AP669" t="s">
        <v>373</v>
      </c>
      <c r="AU669">
        <v>9.6999999999999993</v>
      </c>
      <c r="AV669">
        <v>0</v>
      </c>
      <c r="AW669">
        <v>9.6999999999999993</v>
      </c>
    </row>
    <row r="670" spans="1:49" hidden="1" outlineLevel="1">
      <c r="A670" t="s">
        <v>1426</v>
      </c>
      <c r="B670" s="9"/>
      <c r="C670" s="1"/>
      <c r="D670" s="7"/>
      <c r="E670" s="7"/>
      <c r="F670" s="7"/>
      <c r="G670" s="1"/>
      <c r="I670" s="8"/>
      <c r="J670" s="2"/>
      <c r="K670" s="2"/>
      <c r="L670" s="2"/>
      <c r="M670" s="2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G670" t="str">
        <f t="shared" si="149"/>
        <v>Beans Purchase</v>
      </c>
      <c r="AH670" t="s">
        <v>1672</v>
      </c>
      <c r="AI670">
        <v>2</v>
      </c>
      <c r="AJ670" s="7"/>
      <c r="AK670" s="97">
        <v>33</v>
      </c>
      <c r="AL670" s="99">
        <v>7</v>
      </c>
      <c r="AM670" s="99">
        <v>15</v>
      </c>
      <c r="AN670" s="103">
        <v>4260</v>
      </c>
      <c r="AO670" s="103">
        <f t="shared" si="150"/>
        <v>33007</v>
      </c>
      <c r="AP670" t="s">
        <v>1995</v>
      </c>
      <c r="AU670">
        <v>65.27</v>
      </c>
      <c r="AV670">
        <v>0.02</v>
      </c>
      <c r="AW670">
        <v>65.25</v>
      </c>
    </row>
    <row r="671" spans="1:49" hidden="1" outlineLevel="1">
      <c r="A671" t="s">
        <v>1427</v>
      </c>
      <c r="B671" s="9"/>
      <c r="C671" s="1"/>
      <c r="D671" s="7"/>
      <c r="E671" s="7"/>
      <c r="F671" s="7"/>
      <c r="G671" s="1"/>
      <c r="I671" s="8"/>
      <c r="J671" s="2"/>
      <c r="K671" s="2"/>
      <c r="L671" s="2"/>
      <c r="M671" s="2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G671" t="str">
        <f t="shared" si="149"/>
        <v>Chandlers Purchase</v>
      </c>
      <c r="AH671" t="s">
        <v>1672</v>
      </c>
      <c r="AI671">
        <v>2</v>
      </c>
      <c r="AJ671" s="7"/>
      <c r="AK671" s="97">
        <v>33</v>
      </c>
      <c r="AL671" s="99">
        <v>7</v>
      </c>
      <c r="AM671" s="99">
        <v>35</v>
      </c>
      <c r="AN671" s="103">
        <v>11220</v>
      </c>
      <c r="AO671" s="103">
        <f t="shared" si="150"/>
        <v>33007</v>
      </c>
      <c r="AP671" t="s">
        <v>1995</v>
      </c>
      <c r="AU671">
        <v>2.13</v>
      </c>
      <c r="AV671">
        <v>0</v>
      </c>
      <c r="AW671">
        <v>2.13</v>
      </c>
    </row>
    <row r="672" spans="1:49" hidden="1" outlineLevel="1">
      <c r="A672" t="s">
        <v>1254</v>
      </c>
      <c r="B672" s="9"/>
      <c r="C672" s="1"/>
      <c r="D672" s="7"/>
      <c r="E672" s="7"/>
      <c r="F672" s="7"/>
      <c r="G672" s="1"/>
      <c r="I672" s="8"/>
      <c r="J672" s="2"/>
      <c r="K672" s="2"/>
      <c r="L672" s="2"/>
      <c r="M672" s="2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G672" t="str">
        <f t="shared" si="149"/>
        <v>Crawfords Purchase</v>
      </c>
      <c r="AH672" t="s">
        <v>1672</v>
      </c>
      <c r="AI672">
        <v>2</v>
      </c>
      <c r="AJ672" s="7"/>
      <c r="AK672" s="97">
        <v>33</v>
      </c>
      <c r="AL672" s="99">
        <v>7</v>
      </c>
      <c r="AM672" s="99">
        <v>55</v>
      </c>
      <c r="AN672" s="103">
        <v>16100</v>
      </c>
      <c r="AO672" s="103">
        <f t="shared" si="150"/>
        <v>33007</v>
      </c>
      <c r="AP672" t="s">
        <v>1995</v>
      </c>
      <c r="AU672">
        <v>8.19</v>
      </c>
      <c r="AV672">
        <v>0</v>
      </c>
      <c r="AW672">
        <v>8.19</v>
      </c>
    </row>
    <row r="673" spans="1:49" hidden="1" outlineLevel="1">
      <c r="A673" t="s">
        <v>552</v>
      </c>
      <c r="B673" s="9"/>
      <c r="C673" s="1"/>
      <c r="D673" s="7"/>
      <c r="E673" s="7"/>
      <c r="F673" s="7"/>
      <c r="G673" s="1"/>
      <c r="I673" s="8"/>
      <c r="J673" s="2"/>
      <c r="K673" s="2"/>
      <c r="L673" s="2"/>
      <c r="M673" s="2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G673" t="str">
        <f t="shared" si="149"/>
        <v>Cutts Grant</v>
      </c>
      <c r="AH673" t="s">
        <v>1672</v>
      </c>
      <c r="AI673">
        <v>2</v>
      </c>
      <c r="AJ673" s="7"/>
      <c r="AK673" s="97">
        <v>33</v>
      </c>
      <c r="AL673" s="99">
        <v>7</v>
      </c>
      <c r="AM673" s="99">
        <v>60</v>
      </c>
      <c r="AN673" s="103">
        <v>16660</v>
      </c>
      <c r="AO673" s="103">
        <f t="shared" si="150"/>
        <v>33007</v>
      </c>
      <c r="AP673" t="s">
        <v>373</v>
      </c>
      <c r="AU673">
        <v>11.44</v>
      </c>
      <c r="AV673">
        <v>0</v>
      </c>
      <c r="AW673">
        <v>11.44</v>
      </c>
    </row>
    <row r="674" spans="1:49" hidden="1" outlineLevel="1">
      <c r="A674" t="s">
        <v>1367</v>
      </c>
      <c r="B674" s="9"/>
      <c r="C674" s="1"/>
      <c r="D674" s="7"/>
      <c r="E674" s="7"/>
      <c r="F674" s="7"/>
      <c r="G674" s="1"/>
      <c r="I674" s="8"/>
      <c r="J674" s="2"/>
      <c r="K674" s="2"/>
      <c r="L674" s="2"/>
      <c r="M674" s="2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G674" t="str">
        <f t="shared" si="149"/>
        <v>Dixs Grant</v>
      </c>
      <c r="AH674" t="s">
        <v>1672</v>
      </c>
      <c r="AI674">
        <v>2</v>
      </c>
      <c r="AJ674" s="7"/>
      <c r="AK674" s="97">
        <v>33</v>
      </c>
      <c r="AL674" s="99">
        <v>7</v>
      </c>
      <c r="AM674" s="99">
        <v>70</v>
      </c>
      <c r="AN674" s="103">
        <v>18340</v>
      </c>
      <c r="AO674" s="103">
        <f t="shared" si="150"/>
        <v>33007</v>
      </c>
      <c r="AP674" t="s">
        <v>373</v>
      </c>
      <c r="AU674">
        <v>20.18</v>
      </c>
      <c r="AV674">
        <v>0</v>
      </c>
      <c r="AW674">
        <v>20.18</v>
      </c>
    </row>
    <row r="675" spans="1:49" hidden="1" outlineLevel="1">
      <c r="A675" t="s">
        <v>1350</v>
      </c>
      <c r="B675" s="9"/>
      <c r="C675" s="1"/>
      <c r="D675" s="7"/>
      <c r="E675" s="7"/>
      <c r="F675" s="7"/>
      <c r="G675" s="1"/>
      <c r="I675" s="8"/>
      <c r="J675" s="2"/>
      <c r="K675" s="2"/>
      <c r="L675" s="2"/>
      <c r="M675" s="2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G675" t="str">
        <f t="shared" si="149"/>
        <v>Ervings Location</v>
      </c>
      <c r="AH675" t="s">
        <v>1672</v>
      </c>
      <c r="AI675">
        <v>2</v>
      </c>
      <c r="AJ675" s="7"/>
      <c r="AK675" s="97">
        <v>33</v>
      </c>
      <c r="AL675" s="99">
        <v>7</v>
      </c>
      <c r="AM675" s="99">
        <v>90</v>
      </c>
      <c r="AN675" s="103">
        <v>25180</v>
      </c>
      <c r="AO675" s="103">
        <f t="shared" si="150"/>
        <v>33007</v>
      </c>
      <c r="AP675" t="s">
        <v>1994</v>
      </c>
      <c r="AU675">
        <v>3.68</v>
      </c>
      <c r="AV675">
        <v>0</v>
      </c>
      <c r="AW675">
        <v>3.68</v>
      </c>
    </row>
    <row r="676" spans="1:49" hidden="1" outlineLevel="1">
      <c r="A676" t="s">
        <v>1255</v>
      </c>
      <c r="B676" s="9"/>
      <c r="C676" s="1"/>
      <c r="D676" s="7"/>
      <c r="E676" s="7"/>
      <c r="F676" s="7"/>
      <c r="G676" s="1"/>
      <c r="I676" s="8"/>
      <c r="J676" s="2"/>
      <c r="K676" s="2"/>
      <c r="L676" s="2"/>
      <c r="M676" s="2"/>
      <c r="N676" s="57"/>
      <c r="O676" s="57"/>
      <c r="P676" s="57"/>
      <c r="U676" s="57"/>
      <c r="V676" s="57"/>
      <c r="W676" s="57"/>
      <c r="X676" s="57"/>
      <c r="Y676" s="57"/>
      <c r="Z676" s="57"/>
      <c r="AA676" s="57"/>
      <c r="AB676" s="57"/>
      <c r="AG676" t="str">
        <f t="shared" si="149"/>
        <v>Hadleys Purchase</v>
      </c>
      <c r="AH676" t="s">
        <v>1672</v>
      </c>
      <c r="AI676">
        <v>2</v>
      </c>
      <c r="AJ676" s="7"/>
      <c r="AK676" s="97">
        <v>33</v>
      </c>
      <c r="AL676" s="99">
        <v>7</v>
      </c>
      <c r="AM676" s="99">
        <v>105</v>
      </c>
      <c r="AN676" s="103">
        <v>32420</v>
      </c>
      <c r="AO676" s="103">
        <f t="shared" si="150"/>
        <v>33007</v>
      </c>
      <c r="AP676" t="s">
        <v>1995</v>
      </c>
      <c r="AU676">
        <v>7.41</v>
      </c>
      <c r="AV676">
        <v>0</v>
      </c>
      <c r="AW676">
        <v>7.41</v>
      </c>
    </row>
    <row r="677" spans="1:49" hidden="1" outlineLevel="1">
      <c r="A677" t="s">
        <v>391</v>
      </c>
      <c r="B677" s="9"/>
      <c r="C677" s="1"/>
      <c r="D677" s="7"/>
      <c r="E677" s="7"/>
      <c r="F677" s="7"/>
      <c r="G677" s="1"/>
      <c r="I677" s="8"/>
      <c r="J677" s="2"/>
      <c r="K677" s="2"/>
      <c r="L677" s="2"/>
      <c r="M677" s="2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G677" t="str">
        <f t="shared" si="149"/>
        <v>Kilkenny township</v>
      </c>
      <c r="AH677" t="s">
        <v>1672</v>
      </c>
      <c r="AI677">
        <v>2</v>
      </c>
      <c r="AJ677" s="7"/>
      <c r="AK677" s="97">
        <v>33</v>
      </c>
      <c r="AL677" s="99">
        <v>7</v>
      </c>
      <c r="AM677" s="99">
        <v>115</v>
      </c>
      <c r="AN677" s="103">
        <v>39940</v>
      </c>
      <c r="AO677" s="103">
        <f t="shared" si="150"/>
        <v>33007</v>
      </c>
      <c r="AP677" t="s">
        <v>136</v>
      </c>
      <c r="AU677">
        <v>25.65</v>
      </c>
      <c r="AV677">
        <v>0.01</v>
      </c>
      <c r="AW677">
        <v>25.64</v>
      </c>
    </row>
    <row r="678" spans="1:49" hidden="1" outlineLevel="1">
      <c r="A678" t="s">
        <v>1035</v>
      </c>
      <c r="B678" s="9"/>
      <c r="C678" s="1"/>
      <c r="D678" s="7"/>
      <c r="E678" s="7"/>
      <c r="F678" s="7"/>
      <c r="G678" s="1"/>
      <c r="I678" s="8"/>
      <c r="J678" s="2"/>
      <c r="K678" s="2"/>
      <c r="L678" s="2"/>
      <c r="M678" s="2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G678" t="str">
        <f t="shared" si="149"/>
        <v>Livermore</v>
      </c>
      <c r="AH678" t="s">
        <v>1957</v>
      </c>
      <c r="AI678">
        <v>2</v>
      </c>
      <c r="AJ678" s="7"/>
      <c r="AK678" s="97">
        <v>33</v>
      </c>
      <c r="AL678" s="99">
        <v>9</v>
      </c>
      <c r="AM678" s="99">
        <v>127</v>
      </c>
      <c r="AN678" s="103">
        <v>42820</v>
      </c>
      <c r="AO678" s="103">
        <f t="shared" si="150"/>
        <v>33009</v>
      </c>
      <c r="AP678" t="s">
        <v>202</v>
      </c>
      <c r="AU678">
        <v>63.8</v>
      </c>
      <c r="AV678">
        <v>0.17</v>
      </c>
      <c r="AW678">
        <v>63.63</v>
      </c>
    </row>
    <row r="679" spans="1:49" hidden="1" outlineLevel="1">
      <c r="A679" t="s">
        <v>695</v>
      </c>
      <c r="B679" s="9"/>
      <c r="C679" s="1"/>
      <c r="D679" s="7"/>
      <c r="E679" s="7"/>
      <c r="F679" s="7"/>
      <c r="G679" s="1"/>
      <c r="I679" s="8"/>
      <c r="J679" s="2"/>
      <c r="K679" s="2"/>
      <c r="L679" s="2"/>
      <c r="M679" s="2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G679" t="str">
        <f t="shared" si="149"/>
        <v>Low and Burbanks Grant</v>
      </c>
      <c r="AH679" t="s">
        <v>1672</v>
      </c>
      <c r="AI679">
        <v>2</v>
      </c>
      <c r="AJ679" s="7"/>
      <c r="AK679" s="97">
        <v>33</v>
      </c>
      <c r="AL679" s="99">
        <v>7</v>
      </c>
      <c r="AM679" s="99">
        <v>125</v>
      </c>
      <c r="AN679" s="103">
        <v>43620</v>
      </c>
      <c r="AO679" s="103">
        <f t="shared" si="150"/>
        <v>33007</v>
      </c>
      <c r="AP679" t="s">
        <v>373</v>
      </c>
      <c r="AU679">
        <v>26.14</v>
      </c>
      <c r="AV679">
        <v>0</v>
      </c>
      <c r="AW679">
        <v>26.14</v>
      </c>
    </row>
    <row r="680" spans="1:49" hidden="1" outlineLevel="1">
      <c r="A680" t="s">
        <v>1351</v>
      </c>
      <c r="B680" s="9"/>
      <c r="C680" s="1"/>
      <c r="D680" s="7"/>
      <c r="E680" s="7"/>
      <c r="F680" s="7"/>
      <c r="G680" s="1"/>
      <c r="I680" s="8"/>
      <c r="J680" s="2"/>
      <c r="K680" s="2"/>
      <c r="L680" s="2"/>
      <c r="M680" s="2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G680" t="str">
        <f t="shared" si="149"/>
        <v>Martins Location</v>
      </c>
      <c r="AH680" t="s">
        <v>1672</v>
      </c>
      <c r="AI680">
        <v>2</v>
      </c>
      <c r="AJ680" s="7"/>
      <c r="AK680" s="97">
        <v>33</v>
      </c>
      <c r="AL680" s="99">
        <v>7</v>
      </c>
      <c r="AM680" s="99">
        <v>130</v>
      </c>
      <c r="AN680" s="103">
        <v>46020</v>
      </c>
      <c r="AO680" s="103">
        <f t="shared" si="150"/>
        <v>33007</v>
      </c>
      <c r="AP680" t="s">
        <v>1994</v>
      </c>
      <c r="AU680">
        <v>3.76</v>
      </c>
      <c r="AV680">
        <v>0</v>
      </c>
      <c r="AW680">
        <v>3.76</v>
      </c>
    </row>
    <row r="681" spans="1:49" hidden="1" outlineLevel="1">
      <c r="A681" t="s">
        <v>851</v>
      </c>
      <c r="B681" s="9"/>
      <c r="C681" s="1"/>
      <c r="D681" s="7"/>
      <c r="E681" s="7"/>
      <c r="F681" s="7"/>
      <c r="G681" s="1"/>
      <c r="I681" s="8"/>
      <c r="J681" s="2"/>
      <c r="K681" s="2"/>
      <c r="L681" s="2"/>
      <c r="M681" s="2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G681" t="str">
        <f t="shared" si="149"/>
        <v>Odell township</v>
      </c>
      <c r="AH681" t="s">
        <v>1672</v>
      </c>
      <c r="AI681">
        <v>2</v>
      </c>
      <c r="AJ681" s="7"/>
      <c r="AK681" s="97">
        <v>33</v>
      </c>
      <c r="AL681" s="99">
        <v>7</v>
      </c>
      <c r="AM681" s="99">
        <v>150</v>
      </c>
      <c r="AN681" s="103">
        <v>57860</v>
      </c>
      <c r="AO681" s="103">
        <f t="shared" si="150"/>
        <v>33007</v>
      </c>
      <c r="AP681" t="s">
        <v>136</v>
      </c>
      <c r="AU681">
        <v>45.17</v>
      </c>
      <c r="AV681">
        <v>0.68</v>
      </c>
      <c r="AW681">
        <v>44.49</v>
      </c>
    </row>
    <row r="682" spans="1:49" hidden="1" outlineLevel="1">
      <c r="A682" t="s">
        <v>1052</v>
      </c>
      <c r="B682" s="9"/>
      <c r="C682" s="1"/>
      <c r="D682" s="7"/>
      <c r="E682" s="7"/>
      <c r="F682" s="7"/>
      <c r="G682" s="1"/>
      <c r="I682" s="8"/>
      <c r="J682" s="2"/>
      <c r="K682" s="2"/>
      <c r="L682" s="2"/>
      <c r="M682" s="2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G682" t="str">
        <f t="shared" si="149"/>
        <v>Sargents Purchase</v>
      </c>
      <c r="AH682" t="s">
        <v>1672</v>
      </c>
      <c r="AI682">
        <v>2</v>
      </c>
      <c r="AJ682" s="7"/>
      <c r="AK682" s="97">
        <v>33</v>
      </c>
      <c r="AL682" s="99">
        <v>7</v>
      </c>
      <c r="AM682" s="99">
        <v>170</v>
      </c>
      <c r="AN682" s="103">
        <v>67860</v>
      </c>
      <c r="AO682" s="103">
        <f t="shared" si="150"/>
        <v>33007</v>
      </c>
      <c r="AP682" t="s">
        <v>1995</v>
      </c>
      <c r="AU682">
        <v>25.86</v>
      </c>
      <c r="AV682">
        <v>0.01</v>
      </c>
      <c r="AW682">
        <v>25.85</v>
      </c>
    </row>
    <row r="683" spans="1:49" hidden="1" outlineLevel="1">
      <c r="A683" t="s">
        <v>1012</v>
      </c>
      <c r="B683" s="9"/>
      <c r="C683" s="1"/>
      <c r="D683" s="7"/>
      <c r="E683" s="7"/>
      <c r="F683" s="7"/>
      <c r="G683" s="1"/>
      <c r="I683" s="8"/>
      <c r="J683" s="2"/>
      <c r="K683" s="2"/>
      <c r="L683" s="2"/>
      <c r="M683" s="2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G683" t="str">
        <f t="shared" si="149"/>
        <v>Second College Grant</v>
      </c>
      <c r="AH683" t="s">
        <v>1672</v>
      </c>
      <c r="AI683">
        <v>2</v>
      </c>
      <c r="AJ683" s="7"/>
      <c r="AK683" s="97">
        <v>33</v>
      </c>
      <c r="AL683" s="99">
        <v>7</v>
      </c>
      <c r="AM683" s="99">
        <v>175</v>
      </c>
      <c r="AN683" s="103">
        <v>68500</v>
      </c>
      <c r="AO683" s="103">
        <f t="shared" si="150"/>
        <v>33007</v>
      </c>
      <c r="AP683" t="s">
        <v>373</v>
      </c>
      <c r="AU683">
        <v>41.68</v>
      </c>
      <c r="AV683">
        <v>0.05</v>
      </c>
      <c r="AW683">
        <v>41.63</v>
      </c>
    </row>
    <row r="684" spans="1:49" hidden="1" outlineLevel="1">
      <c r="A684" t="s">
        <v>985</v>
      </c>
      <c r="B684" s="9"/>
      <c r="C684" s="1"/>
      <c r="D684" s="7"/>
      <c r="E684" s="7"/>
      <c r="F684" s="7"/>
      <c r="G684" s="1"/>
      <c r="I684" s="8"/>
      <c r="J684" s="2"/>
      <c r="K684" s="2"/>
      <c r="L684" s="2"/>
      <c r="M684" s="2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G684" t="str">
        <f t="shared" si="149"/>
        <v>Success Township</v>
      </c>
      <c r="AH684" t="s">
        <v>1672</v>
      </c>
      <c r="AI684">
        <v>2</v>
      </c>
      <c r="AJ684" s="7"/>
      <c r="AK684" s="97">
        <v>33</v>
      </c>
      <c r="AL684" s="99">
        <v>7</v>
      </c>
      <c r="AM684" s="99">
        <v>200</v>
      </c>
      <c r="AN684" s="103">
        <v>74500</v>
      </c>
      <c r="AO684" s="103">
        <f t="shared" si="150"/>
        <v>33007</v>
      </c>
      <c r="AP684" t="s">
        <v>136</v>
      </c>
      <c r="AU684">
        <v>59.24</v>
      </c>
      <c r="AV684">
        <v>0.48</v>
      </c>
      <c r="AW684">
        <v>58.76</v>
      </c>
    </row>
    <row r="685" spans="1:49" hidden="1" outlineLevel="1">
      <c r="A685" t="s">
        <v>1227</v>
      </c>
      <c r="B685" s="9"/>
      <c r="C685" s="1"/>
      <c r="D685" s="7"/>
      <c r="E685" s="7"/>
      <c r="F685" s="7"/>
      <c r="G685" s="1"/>
      <c r="I685" s="8"/>
      <c r="J685" s="2"/>
      <c r="K685" s="2"/>
      <c r="L685" s="2"/>
      <c r="M685" s="2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G685" t="str">
        <f t="shared" si="149"/>
        <v>Thompson and Meserves Purchase</v>
      </c>
      <c r="AH685" t="s">
        <v>1672</v>
      </c>
      <c r="AI685">
        <v>2</v>
      </c>
      <c r="AJ685" s="7"/>
      <c r="AK685" s="97">
        <v>33</v>
      </c>
      <c r="AL685" s="99">
        <v>7</v>
      </c>
      <c r="AM685" s="99">
        <v>205</v>
      </c>
      <c r="AN685" s="103">
        <v>76580</v>
      </c>
      <c r="AO685" s="103">
        <f t="shared" si="150"/>
        <v>33007</v>
      </c>
      <c r="AP685" t="s">
        <v>1995</v>
      </c>
      <c r="AU685">
        <v>18.5</v>
      </c>
      <c r="AV685">
        <v>0</v>
      </c>
      <c r="AW685">
        <v>18.5</v>
      </c>
    </row>
    <row r="686" spans="1:49" hidden="1" outlineLevel="1">
      <c r="B686" s="9"/>
      <c r="C686" s="1"/>
      <c r="D686" s="7"/>
      <c r="E686" s="7"/>
      <c r="F686" s="7"/>
      <c r="G686" s="1"/>
      <c r="I686" s="8"/>
      <c r="J686" s="2"/>
      <c r="K686" s="2"/>
      <c r="L686" s="2"/>
      <c r="M686" s="2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J686" s="7"/>
    </row>
    <row r="687" spans="1:49" hidden="1" outlineLevel="1">
      <c r="A687" s="56" t="s">
        <v>858</v>
      </c>
      <c r="J687" s="2"/>
      <c r="K687" s="2"/>
      <c r="L687" s="2"/>
      <c r="M687" s="2"/>
    </row>
    <row r="688" spans="1:49" hidden="1" outlineLevel="1">
      <c r="A688" t="s">
        <v>915</v>
      </c>
      <c r="J688" s="2"/>
      <c r="K688" s="2"/>
      <c r="L688" s="2"/>
      <c r="M688" s="2"/>
      <c r="AG688" t="str">
        <f>A688</f>
        <v>Averill town</v>
      </c>
      <c r="AH688" t="s">
        <v>1804</v>
      </c>
      <c r="AK688" s="97">
        <v>50</v>
      </c>
      <c r="AL688" s="99">
        <v>9</v>
      </c>
      <c r="AM688" s="99">
        <v>5</v>
      </c>
      <c r="AN688" s="103">
        <v>2125</v>
      </c>
      <c r="AO688" s="103">
        <f t="shared" si="150"/>
        <v>50009</v>
      </c>
      <c r="AP688" t="s">
        <v>202</v>
      </c>
      <c r="AU688">
        <v>38.06</v>
      </c>
      <c r="AV688">
        <v>1.92</v>
      </c>
      <c r="AW688">
        <v>36.14</v>
      </c>
    </row>
    <row r="689" spans="1:49" hidden="1" outlineLevel="1">
      <c r="A689" t="s">
        <v>548</v>
      </c>
      <c r="J689" s="2"/>
      <c r="K689" s="2"/>
      <c r="L689" s="2"/>
      <c r="M689" s="2"/>
      <c r="AG689" t="str">
        <f t="shared" ref="AG689:AG696" si="151">A689</f>
        <v>Avery's gore</v>
      </c>
      <c r="AH689" t="s">
        <v>1804</v>
      </c>
      <c r="AK689" s="97">
        <v>50</v>
      </c>
      <c r="AL689" s="99">
        <v>9</v>
      </c>
      <c r="AM689" s="99">
        <v>10</v>
      </c>
      <c r="AN689" s="103">
        <v>2162</v>
      </c>
      <c r="AO689" s="103">
        <f t="shared" si="150"/>
        <v>50009</v>
      </c>
      <c r="AP689" t="s">
        <v>421</v>
      </c>
      <c r="AU689">
        <v>17.600000000000001</v>
      </c>
      <c r="AV689">
        <v>0.02</v>
      </c>
      <c r="AW689">
        <v>17.57</v>
      </c>
    </row>
    <row r="690" spans="1:49" hidden="1" outlineLevel="1">
      <c r="A690" t="s">
        <v>797</v>
      </c>
      <c r="J690" s="2"/>
      <c r="K690" s="2"/>
      <c r="L690" s="2"/>
      <c r="M690" s="2"/>
      <c r="AG690" t="str">
        <f t="shared" si="151"/>
        <v>Buels gore</v>
      </c>
      <c r="AH690" t="s">
        <v>641</v>
      </c>
      <c r="AK690" s="97">
        <v>50</v>
      </c>
      <c r="AL690" s="99">
        <v>7</v>
      </c>
      <c r="AM690" s="99">
        <v>10</v>
      </c>
      <c r="AN690" s="103">
        <v>10300</v>
      </c>
      <c r="AO690" s="103">
        <f t="shared" si="150"/>
        <v>50007</v>
      </c>
      <c r="AP690" t="s">
        <v>421</v>
      </c>
      <c r="AU690">
        <v>5.05</v>
      </c>
      <c r="AV690">
        <v>0</v>
      </c>
      <c r="AW690">
        <v>5.05</v>
      </c>
    </row>
    <row r="691" spans="1:49" hidden="1" outlineLevel="1">
      <c r="A691" t="s">
        <v>1116</v>
      </c>
      <c r="J691" s="2"/>
      <c r="K691" s="2"/>
      <c r="L691" s="2"/>
      <c r="M691" s="2"/>
      <c r="AG691" t="str">
        <f t="shared" si="151"/>
        <v>Ferdinand town</v>
      </c>
      <c r="AH691" t="s">
        <v>1804</v>
      </c>
      <c r="AK691" s="97">
        <v>50</v>
      </c>
      <c r="AL691" s="99">
        <v>9</v>
      </c>
      <c r="AM691" s="99">
        <v>45</v>
      </c>
      <c r="AN691" s="103">
        <v>25975</v>
      </c>
      <c r="AO691" s="103">
        <f t="shared" si="150"/>
        <v>50009</v>
      </c>
      <c r="AP691" t="s">
        <v>202</v>
      </c>
      <c r="AU691">
        <v>53.03</v>
      </c>
      <c r="AV691">
        <v>0.14000000000000001</v>
      </c>
      <c r="AW691">
        <v>52.89</v>
      </c>
    </row>
    <row r="692" spans="1:49" hidden="1" outlineLevel="1">
      <c r="A692" t="s">
        <v>1725</v>
      </c>
      <c r="J692" s="2"/>
      <c r="K692" s="2"/>
      <c r="L692" s="2"/>
      <c r="M692" s="2"/>
      <c r="AG692" t="str">
        <f t="shared" si="151"/>
        <v>Glastenbury town</v>
      </c>
      <c r="AH692" t="s">
        <v>2303</v>
      </c>
      <c r="AK692" s="97">
        <v>50</v>
      </c>
      <c r="AL692" s="99">
        <v>3</v>
      </c>
      <c r="AM692" s="99">
        <v>18</v>
      </c>
      <c r="AN692" s="103">
        <v>27962</v>
      </c>
      <c r="AO692" s="103">
        <f t="shared" si="150"/>
        <v>50003</v>
      </c>
      <c r="AP692" t="s">
        <v>202</v>
      </c>
      <c r="AU692">
        <v>44.48</v>
      </c>
      <c r="AV692">
        <v>0</v>
      </c>
      <c r="AW692">
        <v>44.48</v>
      </c>
    </row>
    <row r="693" spans="1:49" hidden="1" outlineLevel="1">
      <c r="A693" t="s">
        <v>1152</v>
      </c>
      <c r="J693" s="2"/>
      <c r="K693" s="2"/>
      <c r="L693" s="2"/>
      <c r="M693" s="2"/>
      <c r="AG693" t="str">
        <f t="shared" si="151"/>
        <v>Lewis town</v>
      </c>
      <c r="AH693" t="s">
        <v>1804</v>
      </c>
      <c r="AK693" s="97">
        <v>50</v>
      </c>
      <c r="AL693" s="99">
        <v>9</v>
      </c>
      <c r="AM693" s="99">
        <v>65</v>
      </c>
      <c r="AN693" s="103">
        <v>39775</v>
      </c>
      <c r="AO693" s="103">
        <f t="shared" si="150"/>
        <v>50009</v>
      </c>
      <c r="AP693" t="s">
        <v>202</v>
      </c>
      <c r="AU693">
        <v>39.67</v>
      </c>
      <c r="AV693">
        <v>0.1</v>
      </c>
      <c r="AW693">
        <v>39.57</v>
      </c>
    </row>
    <row r="694" spans="1:49" hidden="1" outlineLevel="1">
      <c r="A694" t="s">
        <v>1106</v>
      </c>
      <c r="J694" s="2"/>
      <c r="K694" s="2"/>
      <c r="L694" s="2"/>
      <c r="M694" s="2"/>
      <c r="AG694" t="str">
        <f t="shared" si="151"/>
        <v>Somerset town</v>
      </c>
      <c r="AH694" t="s">
        <v>1373</v>
      </c>
      <c r="AK694" s="97">
        <v>50</v>
      </c>
      <c r="AL694" s="99">
        <v>25</v>
      </c>
      <c r="AM694" s="99">
        <v>73</v>
      </c>
      <c r="AN694" s="103">
        <v>65762</v>
      </c>
      <c r="AO694" s="103">
        <f t="shared" si="150"/>
        <v>50025</v>
      </c>
      <c r="AP694" t="s">
        <v>202</v>
      </c>
      <c r="AU694">
        <v>28.13</v>
      </c>
      <c r="AV694">
        <v>1.99</v>
      </c>
      <c r="AW694">
        <v>26.15</v>
      </c>
    </row>
    <row r="695" spans="1:49" hidden="1" outlineLevel="1">
      <c r="A695" t="s">
        <v>1577</v>
      </c>
      <c r="J695" s="2"/>
      <c r="K695" s="2"/>
      <c r="L695" s="2"/>
      <c r="M695" s="2"/>
      <c r="AG695" t="str">
        <f t="shared" si="151"/>
        <v>Warner's grant</v>
      </c>
      <c r="AH695" t="s">
        <v>1804</v>
      </c>
      <c r="AK695" s="97">
        <v>50</v>
      </c>
      <c r="AL695" s="99">
        <v>9</v>
      </c>
      <c r="AM695" s="99">
        <v>90</v>
      </c>
      <c r="AN695" s="103">
        <v>76337</v>
      </c>
      <c r="AO695" s="103">
        <f t="shared" si="150"/>
        <v>50009</v>
      </c>
      <c r="AP695" t="s">
        <v>373</v>
      </c>
      <c r="AU695">
        <v>3.15</v>
      </c>
      <c r="AV695">
        <v>0</v>
      </c>
      <c r="AW695">
        <v>3.15</v>
      </c>
    </row>
    <row r="696" spans="1:49" hidden="1" outlineLevel="1">
      <c r="A696" t="s">
        <v>1681</v>
      </c>
      <c r="J696" s="2"/>
      <c r="K696" s="2"/>
      <c r="L696" s="2"/>
      <c r="M696" s="2"/>
      <c r="AG696" t="str">
        <f t="shared" si="151"/>
        <v>Warren's gore</v>
      </c>
      <c r="AH696" t="s">
        <v>1804</v>
      </c>
      <c r="AK696" s="97">
        <v>50</v>
      </c>
      <c r="AL696" s="99">
        <v>9</v>
      </c>
      <c r="AM696" s="99">
        <v>95</v>
      </c>
      <c r="AN696" s="103">
        <v>76562</v>
      </c>
      <c r="AO696" s="103">
        <f t="shared" si="150"/>
        <v>50009</v>
      </c>
      <c r="AP696" t="s">
        <v>421</v>
      </c>
      <c r="AU696">
        <v>11.6</v>
      </c>
      <c r="AV696">
        <v>0.65</v>
      </c>
      <c r="AW696">
        <v>10.94</v>
      </c>
    </row>
    <row r="697" spans="1:49" hidden="1" outlineLevel="1">
      <c r="J697" s="2"/>
      <c r="K697" s="2"/>
      <c r="L697" s="2"/>
      <c r="M697" s="2"/>
    </row>
    <row r="698" spans="1:49" collapsed="1"/>
  </sheetData>
  <phoneticPr fontId="8"/>
  <conditionalFormatting sqref="D677:D692 D696 D694 D2:D674">
    <cfRule type="cellIs" dxfId="24" priority="1" stopIfTrue="1" operator="equal">
      <formula>1</formula>
    </cfRule>
    <cfRule type="cellIs" dxfId="23" priority="2" stopIfTrue="1" operator="equal">
      <formula>3</formula>
    </cfRule>
  </conditionalFormatting>
  <conditionalFormatting sqref="E677:E692 E696 E694 E2:E674">
    <cfRule type="cellIs" dxfId="22" priority="3" stopIfTrue="1" operator="equal">
      <formula>1</formula>
    </cfRule>
    <cfRule type="cellIs" dxfId="21" priority="4" stopIfTrue="1" operator="equal">
      <formula>3</formula>
    </cfRule>
  </conditionalFormatting>
  <conditionalFormatting sqref="F677:F692 F696 F694 F2:F674">
    <cfRule type="cellIs" dxfId="20" priority="5" stopIfTrue="1" operator="equal">
      <formula>1</formula>
    </cfRule>
    <cfRule type="cellIs" dxfId="19" priority="6" stopIfTrue="1" operator="equal">
      <formula>3</formula>
    </cfRule>
  </conditionalFormatting>
  <conditionalFormatting sqref="G674 G691 G1">
    <cfRule type="expression" dxfId="18" priority="7" stopIfTrue="1">
      <formula>IF(D1=1,1,0)</formula>
    </cfRule>
    <cfRule type="expression" dxfId="17" priority="8" stopIfTrue="1">
      <formula>IF(E1=1,1,0)</formula>
    </cfRule>
  </conditionalFormatting>
  <conditionalFormatting sqref="H674:H676 H693 H695 H1 H697:H65536">
    <cfRule type="expression" dxfId="16" priority="9" stopIfTrue="1">
      <formula>IF(D1=1,1,0)</formula>
    </cfRule>
    <cfRule type="expression" dxfId="15" priority="10" stopIfTrue="1">
      <formula>IF(E1=1,1,0)</formula>
    </cfRule>
  </conditionalFormatting>
  <conditionalFormatting sqref="G2:G673">
    <cfRule type="expression" dxfId="14" priority="11" stopIfTrue="1">
      <formula>IF(AND(G2&gt;0,D2=1),1,0)</formula>
    </cfRule>
    <cfRule type="expression" dxfId="13" priority="12" stopIfTrue="1">
      <formula>IF(AND(G2&gt;0,E2=1),1,0)</formula>
    </cfRule>
    <cfRule type="expression" dxfId="12" priority="13" stopIfTrue="1">
      <formula>IF(AND(G2&gt;0,F2=1),1,0)</formula>
    </cfRule>
  </conditionalFormatting>
  <conditionalFormatting sqref="H2:H673">
    <cfRule type="expression" dxfId="11" priority="14" stopIfTrue="1">
      <formula>IF(AND(G2&gt;0,D2=1),1,0)</formula>
    </cfRule>
    <cfRule type="expression" dxfId="10" priority="15" stopIfTrue="1">
      <formula>IF(AND(G2&gt;0,E2=1),1,0)</formula>
    </cfRule>
    <cfRule type="expression" dxfId="9" priority="16" stopIfTrue="1">
      <formula>IF(AND(G2&gt;0,F2=1),1,0)</formula>
    </cfRule>
  </conditionalFormatting>
  <conditionalFormatting sqref="G696 G694 G692 G677:G690">
    <cfRule type="expression" dxfId="8" priority="17" stopIfTrue="1">
      <formula>IF(D677=1,1,0)</formula>
    </cfRule>
    <cfRule type="expression" dxfId="7" priority="18" stopIfTrue="1">
      <formula>IF(E677=1,1,0)</formula>
    </cfRule>
    <cfRule type="expression" dxfId="6" priority="19" stopIfTrue="1">
      <formula>IF(F677=1,1,0)</formula>
    </cfRule>
  </conditionalFormatting>
  <conditionalFormatting sqref="H696 H694 H677:H692">
    <cfRule type="expression" dxfId="5" priority="20" stopIfTrue="1">
      <formula>IF(D677=1,1,0)</formula>
    </cfRule>
    <cfRule type="expression" dxfId="4" priority="21" stopIfTrue="1">
      <formula>IF(E677=1,1,0)</formula>
    </cfRule>
    <cfRule type="expression" dxfId="3" priority="22" stopIfTrue="1">
      <formula>IF(F677=1,1,0)</formula>
    </cfRule>
  </conditionalFormatting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R168"/>
  <sheetViews>
    <sheetView workbookViewId="0">
      <selection activeCell="E38" sqref="E38"/>
    </sheetView>
  </sheetViews>
  <sheetFormatPr baseColWidth="10" defaultColWidth="11.42578125" defaultRowHeight="13" x14ac:dyDescent="0"/>
  <cols>
    <col min="1" max="4" width="1.7109375" customWidth="1"/>
    <col min="5" max="10" width="11.42578125" customWidth="1"/>
    <col min="11" max="18" width="22.85546875" customWidth="1"/>
  </cols>
  <sheetData>
    <row r="1" spans="1:16">
      <c r="F1" t="s">
        <v>1683</v>
      </c>
      <c r="G1" t="s">
        <v>1684</v>
      </c>
      <c r="H1" t="s">
        <v>2244</v>
      </c>
      <c r="I1" t="s">
        <v>1193</v>
      </c>
      <c r="K1" t="str">
        <f>E2</f>
        <v>Alabama</v>
      </c>
      <c r="L1" t="str">
        <f>E3</f>
        <v>Alaska</v>
      </c>
      <c r="M1" t="str">
        <f>E4</f>
        <v>Arizona</v>
      </c>
      <c r="N1" t="str">
        <f>E5</f>
        <v>Arkansas</v>
      </c>
      <c r="O1" t="str">
        <f>E6</f>
        <v>California</v>
      </c>
      <c r="P1" t="str">
        <f>E7</f>
        <v>Colorado</v>
      </c>
    </row>
    <row r="2" spans="1:16">
      <c r="A2">
        <f>IF(State!G3=1,1,IF(State!H3=1,2,IF(State!I3=1,3,4)))</f>
        <v>1</v>
      </c>
      <c r="B2">
        <f>IF(State!G3=2,1,IF(State!H3=2,2,IF(State!I3=2,3,4)))</f>
        <v>2</v>
      </c>
      <c r="C2">
        <f>IF(State!G3=3,1,IF(State!H3=3,2,IF(State!I3=3,3,4)))</f>
        <v>4</v>
      </c>
      <c r="D2">
        <f>IF(State!G3=4,1,IF(State!H3=4,2,IF(State!I3=4,3,4)))</f>
        <v>4</v>
      </c>
      <c r="E2" t="str">
        <f>State!A3</f>
        <v>Alabama</v>
      </c>
      <c r="F2" s="1">
        <f>MAX(State!L3:P3)</f>
        <v>1022698</v>
      </c>
      <c r="G2" s="1">
        <f>LARGE(State!L3:P3,2)</f>
        <v>522015</v>
      </c>
      <c r="H2" s="1"/>
      <c r="I2" s="1">
        <f>State!C3-Graphs!F2-Graphs!G2-Graphs!H2</f>
        <v>33086</v>
      </c>
    </row>
    <row r="3" spans="1:16">
      <c r="A3">
        <f>IF(State!G4=1,1,IF(State!H4=1,2,IF(State!I4=1,3,4)))</f>
        <v>2</v>
      </c>
      <c r="B3">
        <f>IF(State!G4=2,1,IF(State!H4=2,2,IF(State!I4=2,3,4)))</f>
        <v>1</v>
      </c>
      <c r="C3">
        <f>IF(State!G4=3,1,IF(State!H4=3,2,IF(State!I4=3,3,4)))</f>
        <v>4</v>
      </c>
      <c r="D3">
        <f>IF(State!G4=4,1,IF(State!H4=4,2,IF(State!I4=4,3,4)))</f>
        <v>4</v>
      </c>
      <c r="E3" t="str">
        <f>State!A4</f>
        <v>Alaska</v>
      </c>
      <c r="F3" s="1">
        <f>MAX(State!L4:P4)</f>
        <v>127163</v>
      </c>
      <c r="G3" s="1">
        <f>LARGE(State!L4:P4,2)</f>
        <v>92065</v>
      </c>
      <c r="H3" s="1"/>
      <c r="I3" s="1">
        <f>State!C4-Graphs!F3-Graphs!G3-Graphs!H3</f>
        <v>20486</v>
      </c>
    </row>
    <row r="4" spans="1:16">
      <c r="A4">
        <f>IF(State!G5=1,1,IF(State!H5=1,2,IF(State!I5=1,3,4)))</f>
        <v>2</v>
      </c>
      <c r="B4">
        <f>IF(State!G5=2,1,IF(State!H5=2,2,IF(State!I5=2,3,4)))</f>
        <v>1</v>
      </c>
      <c r="C4">
        <f>IF(State!G5=3,1,IF(State!H5=3,2,IF(State!I5=3,3,4)))</f>
        <v>3</v>
      </c>
      <c r="D4">
        <f>IF(State!G5=4,1,IF(State!H5=4,2,IF(State!I5=4,3,4)))</f>
        <v>4</v>
      </c>
      <c r="E4" t="str">
        <f>State!A5</f>
        <v>Arizona</v>
      </c>
      <c r="F4" s="1">
        <f>MAX(State!L5:P5)</f>
        <v>771395</v>
      </c>
      <c r="G4" s="1">
        <f>LARGE(State!L5:P5,2)</f>
        <v>436321</v>
      </c>
      <c r="H4" s="1">
        <f>LARGE(State!L5:P5,3)</f>
        <v>145361</v>
      </c>
      <c r="I4" s="1">
        <f>State!C5-Graphs!F4-Graphs!G4-Graphs!H4</f>
        <v>28974</v>
      </c>
    </row>
    <row r="5" spans="1:16">
      <c r="A5">
        <f>IF(State!G6=1,1,IF(State!H6=1,2,IF(State!I6=1,3,4)))</f>
        <v>1</v>
      </c>
      <c r="B5">
        <f>IF(State!G6=2,1,IF(State!H6=2,2,IF(State!I6=2,3,4)))</f>
        <v>2</v>
      </c>
      <c r="C5">
        <f>IF(State!G6=3,1,IF(State!H6=3,2,IF(State!I6=3,3,4)))</f>
        <v>4</v>
      </c>
      <c r="D5">
        <f>IF(State!G6=4,1,IF(State!H6=4,2,IF(State!I6=4,3,4)))</f>
        <v>4</v>
      </c>
      <c r="E5" t="str">
        <f>State!A6</f>
        <v>Arkansas</v>
      </c>
      <c r="F5" s="1">
        <f>MAX(State!L6:P6)</f>
        <v>553635</v>
      </c>
      <c r="G5" s="1">
        <f>LARGE(State!L6:P6,2)</f>
        <v>366373</v>
      </c>
      <c r="H5" s="1"/>
      <c r="I5" s="1">
        <f>State!C6-Graphs!F5-Graphs!G5-Graphs!H5</f>
        <v>0</v>
      </c>
    </row>
    <row r="6" spans="1:16">
      <c r="A6">
        <f>IF(State!G7=1,1,IF(State!H7=1,2,IF(State!I7=1,3,4)))</f>
        <v>1</v>
      </c>
      <c r="B6">
        <f>IF(State!G7=2,1,IF(State!H7=2,2,IF(State!I7=2,3,4)))</f>
        <v>2</v>
      </c>
      <c r="C6">
        <f>IF(State!G7=3,1,IF(State!H7=3,2,IF(State!I7=3,3,4)))</f>
        <v>4</v>
      </c>
      <c r="D6">
        <f>IF(State!G7=4,1,IF(State!H7=4,2,IF(State!I7=4,3,4)))</f>
        <v>4</v>
      </c>
      <c r="E6" t="str">
        <f>State!A7</f>
        <v>California</v>
      </c>
      <c r="F6" s="1">
        <f>MAX(State!L7:P7)</f>
        <v>5173467</v>
      </c>
      <c r="G6" s="1">
        <f>LARGE(State!L7:P7,2)</f>
        <v>4644182</v>
      </c>
      <c r="H6" s="1"/>
      <c r="I6" s="1">
        <f>State!C7-Graphs!F6-Graphs!G6-Graphs!H6</f>
        <v>982054</v>
      </c>
    </row>
    <row r="7" spans="1:16">
      <c r="A7">
        <f>IF(State!G8=1,1,IF(State!H8=1,2,IF(State!I8=1,3,4)))</f>
        <v>1</v>
      </c>
      <c r="B7">
        <f>IF(State!G8=2,1,IF(State!H8=2,2,IF(State!I8=2,3,4)))</f>
        <v>2</v>
      </c>
      <c r="C7">
        <f>IF(State!G8=3,1,IF(State!H8=3,2,IF(State!I8=3,3,4)))</f>
        <v>3</v>
      </c>
      <c r="D7">
        <f>IF(State!G8=4,1,IF(State!H8=4,2,IF(State!I8=4,3,4)))</f>
        <v>4</v>
      </c>
      <c r="E7" t="str">
        <f>State!A8</f>
        <v>Colorado</v>
      </c>
      <c r="F7" s="1">
        <f>MAX(State!L8:P8)</f>
        <v>803725</v>
      </c>
      <c r="G7" s="1">
        <f>LARGE(State!L8:P8,2)</f>
        <v>662893</v>
      </c>
      <c r="H7" s="1"/>
      <c r="I7" s="1">
        <f>State!C8-Graphs!F7-Graphs!G7-Graphs!H7</f>
        <v>85671</v>
      </c>
    </row>
    <row r="8" spans="1:16">
      <c r="A8">
        <f>IF(State!G9=1,1,IF(State!H9=1,2,IF(State!I9=1,3,4)))</f>
        <v>1</v>
      </c>
      <c r="B8">
        <f>IF(State!G9=2,1,IF(State!H9=2,2,IF(State!I9=2,3,4)))</f>
        <v>2</v>
      </c>
      <c r="C8">
        <f>IF(State!G9=3,1,IF(State!H9=3,2,IF(State!I9=3,3,4)))</f>
        <v>4</v>
      </c>
      <c r="D8">
        <f>IF(State!G9=4,1,IF(State!H9=4,2,IF(State!I9=4,3,4)))</f>
        <v>4</v>
      </c>
      <c r="E8" t="str">
        <f>State!A9</f>
        <v>Connecticut</v>
      </c>
      <c r="F8" s="1">
        <f>MAX(State!L9:P9)</f>
        <v>882569</v>
      </c>
      <c r="G8" s="1">
        <f>LARGE(State!L9:P9,2)</f>
        <v>572036</v>
      </c>
      <c r="H8" s="1"/>
      <c r="I8" s="1">
        <f>State!C9-Graphs!F8-Graphs!G8-Graphs!H8</f>
        <v>46104</v>
      </c>
    </row>
    <row r="9" spans="1:16">
      <c r="A9">
        <f>IF(State!G10=1,1,IF(State!H10=1,2,IF(State!I10=1,3,4)))</f>
        <v>1</v>
      </c>
      <c r="B9">
        <f>IF(State!G10=2,1,IF(State!H10=2,2,IF(State!I10=2,3,4)))</f>
        <v>2</v>
      </c>
      <c r="C9">
        <f>IF(State!G10=3,1,IF(State!H10=3,2,IF(State!I10=3,3,4)))</f>
        <v>4</v>
      </c>
      <c r="D9">
        <f>IF(State!G10=4,1,IF(State!H10=4,2,IF(State!I10=4,3,4)))</f>
        <v>4</v>
      </c>
      <c r="E9" t="str">
        <f>State!A10</f>
        <v>Florida</v>
      </c>
      <c r="F9" s="1">
        <f>MAX(State!L10:P10)</f>
        <v>3245585</v>
      </c>
      <c r="G9" s="1">
        <f>LARGE(State!L10:P10,2)</f>
        <v>1716511</v>
      </c>
      <c r="H9" s="1"/>
      <c r="I9" s="1">
        <f>State!C10-Graphs!F9-Graphs!G9-Graphs!H9</f>
        <v>220</v>
      </c>
    </row>
    <row r="10" spans="1:16">
      <c r="A10">
        <f>IF(State!G11=1,1,IF(State!H11=1,2,IF(State!I11=1,3,4)))</f>
        <v>1</v>
      </c>
      <c r="B10">
        <f>IF(State!G11=2,1,IF(State!H11=2,2,IF(State!I11=2,3,4)))</f>
        <v>2</v>
      </c>
      <c r="C10">
        <f>IF(State!G11=3,1,IF(State!H11=3,2,IF(State!I11=3,3,4)))</f>
        <v>4</v>
      </c>
      <c r="D10">
        <f>IF(State!G11=4,1,IF(State!H11=4,2,IF(State!I11=4,3,4)))</f>
        <v>4</v>
      </c>
      <c r="E10" t="str">
        <f>State!A11</f>
        <v>Georgia</v>
      </c>
      <c r="F10" s="1">
        <f>MAX(State!L11:P11)</f>
        <v>1108416</v>
      </c>
      <c r="G10" s="1">
        <f>LARGE(State!L11:P11,2)</f>
        <v>1073282</v>
      </c>
      <c r="H10" s="1"/>
      <c r="I10" s="1">
        <f>State!C11-Graphs!F10-Graphs!G10-Graphs!H10</f>
        <v>69889</v>
      </c>
    </row>
    <row r="11" spans="1:16">
      <c r="A11">
        <f>IF(State!G12=1,1,IF(State!H12=1,2,IF(State!I12=1,3,4)))</f>
        <v>1</v>
      </c>
      <c r="B11">
        <f>IF(State!G12=2,1,IF(State!H12=2,2,IF(State!I12=2,3,4)))</f>
        <v>2</v>
      </c>
      <c r="C11">
        <f>IF(State!G12=3,1,IF(State!H12=3,2,IF(State!I12=3,3,4)))</f>
        <v>4</v>
      </c>
      <c r="D11">
        <f>IF(State!G12=4,1,IF(State!H12=4,2,IF(State!I12=4,3,4)))</f>
        <v>4</v>
      </c>
      <c r="E11" t="str">
        <f>State!A12</f>
        <v>Hawaii</v>
      </c>
      <c r="F11" s="1">
        <f>MAX(State!L12:P12)</f>
        <v>208266</v>
      </c>
      <c r="G11" s="1">
        <f>LARGE(State!L12:P12,2)</f>
        <v>97928</v>
      </c>
      <c r="H11" s="1"/>
      <c r="I11" s="1">
        <f>State!C12-Graphs!F11-Graphs!G11-Graphs!H11</f>
        <v>57468</v>
      </c>
    </row>
    <row r="12" spans="1:16">
      <c r="A12">
        <f>IF(State!G13=1,1,IF(State!H13=1,2,IF(State!I13=1,3,4)))</f>
        <v>2</v>
      </c>
      <c r="B12">
        <f>IF(State!G13=2,1,IF(State!H13=2,2,IF(State!I13=2,3,4)))</f>
        <v>1</v>
      </c>
      <c r="C12">
        <f>IF(State!G13=3,1,IF(State!H13=3,2,IF(State!I13=3,3,4)))</f>
        <v>4</v>
      </c>
      <c r="D12">
        <f>IF(State!G13=4,1,IF(State!H13=4,2,IF(State!I13=4,3,4)))</f>
        <v>4</v>
      </c>
      <c r="E12" t="str">
        <f>State!A13</f>
        <v>Idaho</v>
      </c>
      <c r="F12" s="1">
        <f>MAX(State!L13:P13)</f>
        <v>270468</v>
      </c>
      <c r="G12" s="1">
        <f>LARGE(State!L13:P13,2)</f>
        <v>208036</v>
      </c>
      <c r="H12" s="1"/>
      <c r="I12" s="1">
        <f>State!C13-Graphs!F12-Graphs!G12-Graphs!H12</f>
        <v>0</v>
      </c>
    </row>
    <row r="13" spans="1:16">
      <c r="A13">
        <f>IF(State!G14=1,1,IF(State!H14=1,2,IF(State!I14=1,3,4)))</f>
        <v>1</v>
      </c>
      <c r="B13">
        <f>IF(State!G14=2,1,IF(State!H14=2,2,IF(State!I14=2,3,4)))</f>
        <v>2</v>
      </c>
      <c r="C13">
        <f>IF(State!G14=3,1,IF(State!H14=3,2,IF(State!I14=3,3,4)))</f>
        <v>4</v>
      </c>
      <c r="D13">
        <f>IF(State!G14=4,1,IF(State!H14=4,2,IF(State!I14=4,3,4)))</f>
        <v>4</v>
      </c>
      <c r="E13" t="str">
        <f>State!A14</f>
        <v>Illinois</v>
      </c>
      <c r="F13" s="1">
        <f>MAX(State!L14:P14)</f>
        <v>2631229</v>
      </c>
      <c r="G13" s="1">
        <f>LARGE(State!L14:P14,2)</f>
        <v>2126833</v>
      </c>
      <c r="H13" s="1"/>
      <c r="I13" s="1">
        <f>State!C14-Graphs!F13-Graphs!G13-Graphs!H13</f>
        <v>181496</v>
      </c>
      <c r="K13" t="str">
        <f>E8</f>
        <v>Connecticut</v>
      </c>
      <c r="L13" t="str">
        <f>E9</f>
        <v>Florida</v>
      </c>
      <c r="M13" t="str">
        <f>E10</f>
        <v>Georgia</v>
      </c>
      <c r="N13" t="str">
        <f>E11</f>
        <v>Hawaii</v>
      </c>
      <c r="O13" t="str">
        <f>E12</f>
        <v>Idaho</v>
      </c>
      <c r="P13" t="str">
        <f>E13</f>
        <v>Illinois</v>
      </c>
    </row>
    <row r="14" spans="1:16">
      <c r="A14">
        <f>IF(State!G15=1,1,IF(State!H15=1,2,IF(State!I15=1,3,4)))</f>
        <v>2</v>
      </c>
      <c r="B14">
        <f>IF(State!G15=2,1,IF(State!H15=2,2,IF(State!I15=2,3,4)))</f>
        <v>1</v>
      </c>
      <c r="C14">
        <f>IF(State!G15=3,1,IF(State!H15=3,2,IF(State!I15=3,3,4)))</f>
        <v>4</v>
      </c>
      <c r="D14">
        <f>IF(State!G15=4,1,IF(State!H15=4,2,IF(State!I15=4,3,4)))</f>
        <v>4</v>
      </c>
      <c r="E14" t="str">
        <f>State!A15</f>
        <v>Indiana</v>
      </c>
      <c r="F14" s="1">
        <f>MAX(State!L15:P15)</f>
        <v>1267972</v>
      </c>
      <c r="G14" s="1">
        <f>LARGE(State!L15:P15,2)</f>
        <v>900148</v>
      </c>
      <c r="H14" s="1"/>
      <c r="I14" s="1">
        <f>State!C15-Graphs!F14-Graphs!G14-Graphs!H14</f>
        <v>43306</v>
      </c>
    </row>
    <row r="15" spans="1:16">
      <c r="A15">
        <f>IF(State!G16=1,1,IF(State!H16=1,2,IF(State!I16=1,3,4)))</f>
        <v>2</v>
      </c>
      <c r="B15">
        <f>IF(State!G16=2,1,IF(State!H16=2,2,IF(State!I16=2,3,4)))</f>
        <v>1</v>
      </c>
      <c r="C15">
        <f>IF(State!G16=3,1,IF(State!H16=3,2,IF(State!I16=3,3,4)))</f>
        <v>4</v>
      </c>
      <c r="D15">
        <f>IF(State!G16=4,1,IF(State!H16=4,2,IF(State!I16=4,3,4)))</f>
        <v>4</v>
      </c>
      <c r="E15" t="str">
        <f>State!A16</f>
        <v>Iowa</v>
      </c>
      <c r="F15" s="1">
        <f>MAX(State!L16:P16)</f>
        <v>899761</v>
      </c>
      <c r="G15" s="1">
        <f>LARGE(State!L16:P16,2)</f>
        <v>351561</v>
      </c>
      <c r="H15" s="1"/>
      <c r="I15" s="1">
        <f>State!C16-Graphs!F15-Graphs!G15-Graphs!H15</f>
        <v>41172</v>
      </c>
    </row>
    <row r="16" spans="1:16">
      <c r="A16">
        <f>IF(State!G17=1,1,IF(State!H17=1,2,IF(State!I17=1,3,4)))</f>
        <v>2</v>
      </c>
      <c r="B16">
        <f>IF(State!G17=2,1,IF(State!H17=2,2,IF(State!I17=2,3,4)))</f>
        <v>1</v>
      </c>
      <c r="C16">
        <f>IF(State!G17=3,1,IF(State!H17=3,2,IF(State!I17=3,3,4)))</f>
        <v>3</v>
      </c>
      <c r="D16">
        <f>IF(State!G17=4,1,IF(State!H17=4,2,IF(State!I17=4,3,4)))</f>
        <v>4</v>
      </c>
      <c r="E16" t="str">
        <f>State!A17</f>
        <v>Kansas</v>
      </c>
      <c r="F16" s="1">
        <f>MAX(State!L17:P17)</f>
        <v>706246</v>
      </c>
      <c r="G16" s="1">
        <f>LARGE(State!L17:P17,2)</f>
        <v>349525</v>
      </c>
      <c r="H16" s="1">
        <f>LARGE(State!L17:P17,3)</f>
        <v>45423</v>
      </c>
      <c r="I16" s="1">
        <f>State!C17-Graphs!F16-Graphs!G16-Graphs!H16</f>
        <v>25253</v>
      </c>
    </row>
    <row r="17" spans="1:16">
      <c r="A17">
        <f>IF(State!G18=1,1,IF(State!H18=1,2,IF(State!I18=1,3,4)))</f>
        <v>1</v>
      </c>
      <c r="B17">
        <f>IF(State!G18=2,1,IF(State!H18=2,2,IF(State!I18=2,3,4)))</f>
        <v>2</v>
      </c>
      <c r="C17">
        <f>IF(State!G18=3,1,IF(State!H18=3,2,IF(State!I18=3,3,4)))</f>
        <v>4</v>
      </c>
      <c r="D17">
        <f>IF(State!G18=4,1,IF(State!H18=4,2,IF(State!I18=4,3,4)))</f>
        <v>4</v>
      </c>
      <c r="E17" t="str">
        <f>State!A18</f>
        <v>Kentucky</v>
      </c>
      <c r="F17" s="1">
        <f>MAX(State!L18:P18)</f>
        <v>836888</v>
      </c>
      <c r="G17" s="1">
        <f>LARGE(State!L18:P18,2)</f>
        <v>476604</v>
      </c>
      <c r="H17" s="1"/>
      <c r="I17" s="1">
        <f>State!C18-Graphs!F17-Graphs!G17-Graphs!H17</f>
        <v>17366</v>
      </c>
    </row>
    <row r="18" spans="1:16">
      <c r="A18">
        <f>IF(State!G19=1,1,IF(State!H19=1,2,IF(State!I19=1,3,4)))</f>
        <v>1</v>
      </c>
      <c r="B18">
        <f>IF(State!G19=2,1,IF(State!H19=2,2,IF(State!I19=2,3,4)))</f>
        <v>3</v>
      </c>
      <c r="C18">
        <f>IF(State!G19=3,1,IF(State!H19=3,2,IF(State!I19=3,3,4)))</f>
        <v>2</v>
      </c>
      <c r="D18">
        <f>IF(State!G19=4,1,IF(State!H19=4,2,IF(State!I19=4,3,4)))</f>
        <v>4</v>
      </c>
      <c r="E18" t="str">
        <f>State!A19</f>
        <v>Louisiana</v>
      </c>
      <c r="F18" s="1">
        <f>MAX(State!L19:P19)</f>
        <v>616021</v>
      </c>
      <c r="G18" s="1">
        <f>LARGE(State!L19:P19,2)</f>
        <v>74785</v>
      </c>
      <c r="H18" s="1">
        <f>LARGE(State!L19:P19,3)</f>
        <v>69986</v>
      </c>
      <c r="I18" s="1">
        <f>State!C19-Graphs!F18-Graphs!G18-Graphs!H18</f>
        <v>82245</v>
      </c>
    </row>
    <row r="19" spans="1:16">
      <c r="A19">
        <f>IF(State!G20=1,1,IF(State!H20=1,2,IF(State!I20=1,3,4)))</f>
        <v>1</v>
      </c>
      <c r="B19">
        <f>IF(State!G20=2,1,IF(State!H20=2,2,IF(State!I20=2,3,4)))</f>
        <v>2</v>
      </c>
      <c r="C19">
        <f>IF(State!G20=3,1,IF(State!H20=3,2,IF(State!I20=3,3,4)))</f>
        <v>4</v>
      </c>
      <c r="D19">
        <f>IF(State!G20=4,1,IF(State!H20=4,2,IF(State!I20=4,3,4)))</f>
        <v>4</v>
      </c>
      <c r="E19" t="str">
        <f>State!A20</f>
        <v>Maryland</v>
      </c>
      <c r="F19" s="1">
        <f>MAX(State!L20:P20)</f>
        <v>1307610</v>
      </c>
      <c r="G19" s="1">
        <f>LARGE(State!L20:P20,2)</f>
        <v>533668</v>
      </c>
      <c r="H19" s="1"/>
      <c r="I19" s="1">
        <f>State!C20-Graphs!F19-Graphs!G19-Graphs!H19</f>
        <v>83</v>
      </c>
    </row>
    <row r="20" spans="1:16">
      <c r="A20">
        <f>IF(State!G21=1,1,IF(State!H21=1,2,IF(State!I21=1,3,4)))</f>
        <v>2</v>
      </c>
      <c r="B20">
        <f>IF(State!G21=2,1,IF(State!H21=2,2,IF(State!I21=2,3,4)))</f>
        <v>1</v>
      </c>
      <c r="C20">
        <f>IF(State!G21=3,1,IF(State!H21=3,2,IF(State!I21=3,3,4)))</f>
        <v>4</v>
      </c>
      <c r="D20">
        <f>IF(State!G21=4,1,IF(State!H21=4,2,IF(State!I21=4,3,4)))</f>
        <v>4</v>
      </c>
      <c r="E20" t="str">
        <f>State!A21</f>
        <v>Missouri</v>
      </c>
      <c r="F20" s="1">
        <f>MAX(State!L21:P21)</f>
        <v>1221901</v>
      </c>
      <c r="G20" s="1">
        <f>LARGE(State!L21:P21,2)</f>
        <v>1057967</v>
      </c>
      <c r="H20" s="1"/>
      <c r="I20" s="1">
        <f>State!C21-Graphs!F20-Graphs!G20-Graphs!H20</f>
        <v>75048</v>
      </c>
    </row>
    <row r="21" spans="1:16">
      <c r="A21">
        <f>IF(State!G22=1,1,IF(State!H22=1,2,IF(State!I22=1,3,4)))</f>
        <v>1</v>
      </c>
      <c r="B21">
        <f>IF(State!G22=2,1,IF(State!H22=2,2,IF(State!I22=2,3,4)))</f>
        <v>2</v>
      </c>
      <c r="C21">
        <f>IF(State!G22=3,1,IF(State!H22=3,2,IF(State!I22=3,3,4)))</f>
        <v>4</v>
      </c>
      <c r="D21">
        <f>IF(State!G22=4,1,IF(State!H22=4,2,IF(State!I22=4,3,4)))</f>
        <v>4</v>
      </c>
      <c r="E21" t="str">
        <f>State!A22</f>
        <v>Nevada</v>
      </c>
      <c r="F21" s="1">
        <f>MAX(State!L22:P22)</f>
        <v>253150</v>
      </c>
      <c r="G21" s="1">
        <f>LARGE(State!L22:P22,2)</f>
        <v>199413</v>
      </c>
      <c r="H21" s="1"/>
      <c r="I21" s="1">
        <f>State!C22-Graphs!F21-Graphs!G21-Graphs!H21</f>
        <v>43324</v>
      </c>
    </row>
    <row r="22" spans="1:16">
      <c r="A22">
        <f>IF(State!G23=1,1,IF(State!H23=1,2,IF(State!I23=1,3,4)))</f>
        <v>2</v>
      </c>
      <c r="B22">
        <f>IF(State!G23=2,1,IF(State!H23=2,2,IF(State!I23=2,3,4)))</f>
        <v>1</v>
      </c>
      <c r="C22">
        <f>IF(State!G23=3,1,IF(State!H23=3,2,IF(State!I23=3,3,4)))</f>
        <v>4</v>
      </c>
      <c r="D22">
        <v>4</v>
      </c>
      <c r="E22" t="str">
        <f>State!A23</f>
        <v>New Hampshire</v>
      </c>
      <c r="F22" s="1">
        <f>MAX(State!L23:P23)</f>
        <v>249591</v>
      </c>
      <c r="G22" s="1">
        <f>LARGE(State!L23:P23,2)</f>
        <v>234982</v>
      </c>
      <c r="H22" s="1"/>
      <c r="I22" s="1">
        <f>State!C23-Graphs!F22-Graphs!G22-Graphs!H22</f>
        <v>33597</v>
      </c>
    </row>
    <row r="23" spans="1:16">
      <c r="A23">
        <f>IF(State!G24=1,1,IF(State!H24=1,2,IF(State!I24=1,3,4)))</f>
        <v>2</v>
      </c>
      <c r="B23">
        <f>IF(State!G24=2,1,IF(State!H24=2,2,IF(State!I24=2,3,4)))</f>
        <v>1</v>
      </c>
      <c r="C23">
        <f>IF(State!G24=3,1,IF(State!H24=3,2,IF(State!I24=3,3,4)))</f>
        <v>4</v>
      </c>
      <c r="D23">
        <f>IF(State!G24=4,1,IF(State!H24=4,2,IF(State!I24=4,3,4)))</f>
        <v>4</v>
      </c>
      <c r="E23" t="str">
        <f>State!A24</f>
        <v>New York</v>
      </c>
      <c r="F23" s="1">
        <f>MAX(State!L24:P24)</f>
        <v>3166994</v>
      </c>
      <c r="G23" s="1">
        <f>LARGE(State!L24:P24,2)</f>
        <v>3086200</v>
      </c>
      <c r="H23" s="1"/>
      <c r="I23" s="1">
        <f>State!C24-Graphs!F23-Graphs!G23-Graphs!H23</f>
        <v>205632</v>
      </c>
    </row>
    <row r="24" spans="1:16">
      <c r="A24">
        <f>IF(State!G25=1,1,IF(State!H25=1,2,IF(State!I25=1,3,4)))</f>
        <v>2</v>
      </c>
      <c r="B24">
        <f>IF(State!G25=2,1,IF(State!H25=2,2,IF(State!I25=2,3,4)))</f>
        <v>1</v>
      </c>
      <c r="C24">
        <f>IF(State!G25=3,1,IF(State!H25=3,2,IF(State!I25=3,3,4)))</f>
        <v>4</v>
      </c>
      <c r="D24">
        <f>IF(State!G25=4,1,IF(State!H25=4,2,IF(State!I25=4,3,4)))</f>
        <v>4</v>
      </c>
      <c r="E24" t="str">
        <f>State!A25</f>
        <v>North Carolina</v>
      </c>
      <c r="F24" s="1">
        <f>MAX(State!L25:P25)</f>
        <v>1297892</v>
      </c>
      <c r="G24" s="1">
        <f>LARGE(State!L25:P25,2)</f>
        <v>1194015</v>
      </c>
      <c r="H24" s="1"/>
      <c r="I24" s="1">
        <f>State!C25-Graphs!F24-Graphs!G24-Graphs!H24</f>
        <v>85984</v>
      </c>
    </row>
    <row r="25" spans="1:16">
      <c r="A25">
        <f>IF(State!G26=1,1,IF(State!H26=1,2,IF(State!I26=1,3,4)))</f>
        <v>1</v>
      </c>
      <c r="B25">
        <f>IF(State!G26=2,1,IF(State!H26=2,2,IF(State!I26=2,3,4)))</f>
        <v>2</v>
      </c>
      <c r="C25">
        <f>IF(State!G26=3,1,IF(State!H26=3,2,IF(State!I26=3,3,4)))</f>
        <v>3</v>
      </c>
      <c r="D25">
        <f>IF(State!G26=4,1,IF(State!H26=4,2,IF(State!I26=4,3,4)))</f>
        <v>4</v>
      </c>
      <c r="E25" t="str">
        <f>State!A26</f>
        <v>North Dakota</v>
      </c>
      <c r="F25" s="1">
        <f>MAX(State!L26:P26)</f>
        <v>179347</v>
      </c>
      <c r="G25" s="1">
        <f>LARGE(State!L26:P26,2)</f>
        <v>118162</v>
      </c>
      <c r="H25" s="1"/>
      <c r="I25" s="1">
        <f>State!C26-Graphs!F25-Graphs!G25-Graphs!H25</f>
        <v>6448</v>
      </c>
      <c r="K25" t="str">
        <f>E14</f>
        <v>Indiana</v>
      </c>
      <c r="L25" t="str">
        <f>E15</f>
        <v>Iowa</v>
      </c>
      <c r="M25" t="str">
        <f>E16</f>
        <v>Kansas</v>
      </c>
      <c r="N25" t="str">
        <f>E17</f>
        <v>Kentucky</v>
      </c>
      <c r="O25" t="str">
        <f>E18</f>
        <v>Louisiana</v>
      </c>
      <c r="P25" t="str">
        <f>E19</f>
        <v>Maryland</v>
      </c>
    </row>
    <row r="26" spans="1:16">
      <c r="A26">
        <f>IF(State!G27=1,1,IF(State!H27=1,2,IF(State!I27=1,3,4)))</f>
        <v>1</v>
      </c>
      <c r="B26">
        <f>IF(State!G27=2,1,IF(State!H27=2,2,IF(State!I27=2,3,4)))</f>
        <v>2</v>
      </c>
      <c r="C26">
        <f>IF(State!G27=3,1,IF(State!H27=3,2,IF(State!I27=3,3,4)))</f>
        <v>3</v>
      </c>
      <c r="D26">
        <f>IF(State!G27=4,1,IF(State!H27=4,2,IF(State!I27=4,3,4)))</f>
        <v>4</v>
      </c>
      <c r="E26" t="str">
        <f>State!A27</f>
        <v>Ohio</v>
      </c>
      <c r="F26" s="1">
        <f>MAX(State!L27:P27)</f>
        <v>2444397</v>
      </c>
      <c r="G26" s="1">
        <f>LARGE(State!L27:P27,2)</f>
        <v>2028434</v>
      </c>
      <c r="H26" s="1">
        <f>LARGE(State!L27:P27,3)</f>
        <v>331125</v>
      </c>
      <c r="I26" s="1">
        <f>State!C27-Graphs!F26-Graphs!G26-Graphs!H26</f>
        <v>0</v>
      </c>
    </row>
    <row r="27" spans="1:16">
      <c r="A27">
        <f>IF(State!G28=1,1,IF(State!H28=1,2,IF(State!I28=1,3,4)))</f>
        <v>2</v>
      </c>
      <c r="B27">
        <f>IF(State!G28=2,1,IF(State!H28=2,2,IF(State!I28=2,3,4)))</f>
        <v>1</v>
      </c>
      <c r="C27">
        <f>IF(State!G28=3,1,IF(State!H28=3,2,IF(State!I28=3,3,4)))</f>
        <v>3</v>
      </c>
      <c r="D27">
        <f>IF(State!G28=4,1,IF(State!H28=4,2,IF(State!I28=4,3,4)))</f>
        <v>4</v>
      </c>
      <c r="E27" t="str">
        <f>State!A28</f>
        <v>Oklahoma</v>
      </c>
      <c r="F27" s="1">
        <f>MAX(State!L28:P28)</f>
        <v>757876</v>
      </c>
      <c r="G27" s="1">
        <f>LARGE(State!L28:P28,2)</f>
        <v>494350</v>
      </c>
      <c r="H27" s="1"/>
      <c r="I27" s="1">
        <f>State!C28-Graphs!F27-Graphs!G27-Graphs!H27</f>
        <v>42197</v>
      </c>
    </row>
    <row r="28" spans="1:16">
      <c r="A28">
        <f>IF(State!G29=1,1,IF(State!H29=1,2,IF(State!I29=1,3,4)))</f>
        <v>2</v>
      </c>
      <c r="B28">
        <f>IF(State!G29=2,1,IF(State!H29=2,2,IF(State!I29=2,3,4)))</f>
        <v>1</v>
      </c>
      <c r="C28">
        <f>IF(State!G29=3,1,IF(State!H29=3,2,IF(State!I29=3,3,4)))</f>
        <v>4</v>
      </c>
      <c r="D28">
        <f>IF(State!G29=4,1,IF(State!H29=4,2,IF(State!I29=4,3,4)))</f>
        <v>4</v>
      </c>
      <c r="E28" t="str">
        <f>State!A29</f>
        <v>Oregon</v>
      </c>
      <c r="F28" s="1">
        <f>MAX(State!L29:P29)</f>
        <v>717455</v>
      </c>
      <c r="G28" s="1">
        <f>LARGE(State!L29:P29,2)</f>
        <v>639851</v>
      </c>
      <c r="H28" s="1"/>
      <c r="I28" s="1">
        <f>State!C29-Graphs!F28-Graphs!G28-Graphs!H28</f>
        <v>18727</v>
      </c>
    </row>
    <row r="29" spans="1:16">
      <c r="A29">
        <f>IF(State!G30=1,1,IF(State!H30=1,2,IF(State!I30=1,3,4)))</f>
        <v>2</v>
      </c>
      <c r="B29">
        <f>IF(State!G30=2,1,IF(State!H30=2,2,IF(State!I30=2,3,4)))</f>
        <v>1</v>
      </c>
      <c r="C29">
        <f>IF(State!G30=3,1,IF(State!H30=3,2,IF(State!I30=3,3,4)))</f>
        <v>4</v>
      </c>
      <c r="D29">
        <f>IF(State!G30=4,1,IF(State!H30=4,2,IF(State!I30=4,3,4)))</f>
        <v>4</v>
      </c>
      <c r="E29" t="str">
        <f>State!A30</f>
        <v>Pennsylvania</v>
      </c>
      <c r="F29" s="1">
        <f>MAX(State!L30:P30)</f>
        <v>2358125</v>
      </c>
      <c r="G29" s="1">
        <f>LARGE(State!L30:P30,2)</f>
        <v>2224966</v>
      </c>
      <c r="H29" s="1"/>
      <c r="I29" s="1">
        <f>State!C30-Graphs!F29-Graphs!G29-Graphs!H29</f>
        <v>219319</v>
      </c>
    </row>
    <row r="30" spans="1:16">
      <c r="A30">
        <f>IF(State!G31=1,1,IF(State!H31=1,2,IF(State!I31=1,3,4)))</f>
        <v>1</v>
      </c>
      <c r="B30">
        <f>IF(State!G31=2,1,IF(State!H31=2,2,IF(State!I31=2,3,4)))</f>
        <v>2</v>
      </c>
      <c r="C30">
        <f>IF(State!G31=3,1,IF(State!H31=3,2,IF(State!I31=3,3,4)))</f>
        <v>4</v>
      </c>
      <c r="D30">
        <f>IF(State!G31=4,1,IF(State!H31=4,2,IF(State!I31=4,3,4)))</f>
        <v>4</v>
      </c>
      <c r="E30" t="str">
        <f>State!A31</f>
        <v>South Carolina</v>
      </c>
      <c r="F30" s="1">
        <f>MAX(State!L31:P31)</f>
        <v>591030</v>
      </c>
      <c r="G30" s="1">
        <f>LARGE(State!L31:P31,2)</f>
        <v>554175</v>
      </c>
      <c r="H30" s="1"/>
      <c r="I30" s="1">
        <f>State!C31-Graphs!F30-Graphs!G30-Graphs!H30</f>
        <v>35233</v>
      </c>
    </row>
    <row r="31" spans="1:16">
      <c r="A31">
        <f>IF(State!G32=1,1,IF(State!H32=1,2,IF(State!I32=1,3,4)))</f>
        <v>1</v>
      </c>
      <c r="B31">
        <f>IF(State!G32=2,1,IF(State!H32=2,2,IF(State!I32=2,3,4)))</f>
        <v>2</v>
      </c>
      <c r="C31">
        <f>IF(State!G32=3,1,IF(State!H32=3,2,IF(State!I32=3,3,4)))</f>
        <v>4</v>
      </c>
      <c r="D31">
        <v>4</v>
      </c>
      <c r="E31" t="str">
        <f>State!A32</f>
        <v>South Dakota</v>
      </c>
      <c r="F31" s="1">
        <f>MAX(State!L32:P32)</f>
        <v>217095</v>
      </c>
      <c r="G31" s="1">
        <f>LARGE(State!L32:P32,2)</f>
        <v>108733</v>
      </c>
      <c r="H31" s="1"/>
      <c r="I31" s="1">
        <f>State!C32-Graphs!F31-Graphs!G31-Graphs!H31</f>
        <v>8667</v>
      </c>
    </row>
    <row r="32" spans="1:16">
      <c r="A32">
        <f>IF(State!G33=1,1,IF(State!H33=1,2,IF(State!I33=1,3,4)))</f>
        <v>2</v>
      </c>
      <c r="B32">
        <f>IF(State!G33=2,1,IF(State!H33=2,2,IF(State!I33=2,3,4)))</f>
        <v>1</v>
      </c>
      <c r="C32">
        <f>IF(State!G33=3,1,IF(State!H33=3,2,IF(State!I33=3,3,4)))</f>
        <v>4</v>
      </c>
      <c r="D32">
        <f>IF(State!G33=4,1,IF(State!H33=4,2,IF(State!I33=4,3,4)))</f>
        <v>4</v>
      </c>
      <c r="E32" t="str">
        <f>State!A33</f>
        <v>Utah</v>
      </c>
      <c r="F32" s="1">
        <f>MAX(State!L33:P33)</f>
        <v>420069</v>
      </c>
      <c r="G32" s="1">
        <f>LARGE(State!L33:P33,2)</f>
        <v>301228</v>
      </c>
      <c r="H32" s="1"/>
      <c r="I32" s="1">
        <f>State!C33-Graphs!F32-Graphs!G32-Graphs!H32</f>
        <v>37182</v>
      </c>
    </row>
    <row r="33" spans="1:16">
      <c r="A33">
        <f>IF(State!G34=1,1,IF(State!H34=1,2,IF(State!I34=1,3,4)))</f>
        <v>1</v>
      </c>
      <c r="B33">
        <f>IF(State!G34=2,1,IF(State!H34=2,2,IF(State!I34=2,3,4)))</f>
        <v>2</v>
      </c>
      <c r="C33">
        <f>IF(State!G34=3,1,IF(State!H34=3,2,IF(State!I34=3,3,4)))</f>
        <v>4</v>
      </c>
      <c r="D33">
        <f>IF(State!G34=4,1,IF(State!H34=4,2,IF(State!I34=4,3,4)))</f>
        <v>4</v>
      </c>
      <c r="E33" t="str">
        <f>State!A34</f>
        <v>Vermont</v>
      </c>
      <c r="F33" s="1">
        <f>MAX(State!L34:P34)</f>
        <v>154762</v>
      </c>
      <c r="G33" s="1">
        <f>LARGE(State!L34:P34,2)</f>
        <v>123854</v>
      </c>
      <c r="H33" s="1"/>
      <c r="I33" s="1">
        <f>State!C34-Graphs!F33-Graphs!G33-Graphs!H33</f>
        <v>7123</v>
      </c>
    </row>
    <row r="34" spans="1:16">
      <c r="A34">
        <f>IF(State!G35=1,1,IF(State!H35=1,2,IF(State!I35=1,3,4)))</f>
        <v>1</v>
      </c>
      <c r="B34">
        <f>IF(State!G35=2,1,IF(State!H35=2,2,IF(State!I35=2,3,4)))</f>
        <v>2</v>
      </c>
      <c r="C34">
        <f>IF(State!G35=3,1,IF(State!H35=3,2,IF(State!I35=3,3,4)))</f>
        <v>4</v>
      </c>
      <c r="D34">
        <f>IF(State!G35=4,1,IF(State!H35=4,2,IF(State!I35=4,3,4)))</f>
        <v>4</v>
      </c>
      <c r="E34" t="str">
        <f>State!A35</f>
        <v>Washington</v>
      </c>
      <c r="F34" s="1">
        <f>MAX(State!L35:P35)</f>
        <v>1197973</v>
      </c>
      <c r="G34" s="1">
        <f>LARGE(State!L35:P35,2)</f>
        <v>1020829</v>
      </c>
      <c r="H34" s="1"/>
      <c r="I34" s="1">
        <f>State!C35-Graphs!F34-Graphs!G34-Graphs!H34</f>
        <v>0</v>
      </c>
    </row>
    <row r="35" spans="1:16">
      <c r="A35">
        <f>IF(State!G36=1,1,IF(State!H36=1,2,IF(State!I36=1,3,4)))</f>
        <v>1</v>
      </c>
      <c r="B35">
        <f>IF(State!G36=2,1,IF(State!H36=2,2,IF(State!I36=2,3,4)))</f>
        <v>2</v>
      </c>
      <c r="C35">
        <f>IF(State!G36=3,1,IF(State!H36=3,2,IF(State!I36=3,3,4)))</f>
        <v>4</v>
      </c>
      <c r="D35">
        <f>IF(State!G36=4,1,IF(State!H36=4,2,IF(State!I36=4,3,4)))</f>
        <v>4</v>
      </c>
      <c r="E35" t="str">
        <f>State!A36</f>
        <v>Wisconsin</v>
      </c>
      <c r="F35" s="1">
        <f>MAX(State!L36:P36)</f>
        <v>1290662</v>
      </c>
      <c r="G35" s="1">
        <f>LARGE(State!L36:P36,2)</f>
        <v>1129599</v>
      </c>
      <c r="H35" s="1"/>
      <c r="I35" s="1">
        <f>State!C36-Graphs!F35-Graphs!G35-Graphs!H35</f>
        <v>34863</v>
      </c>
    </row>
    <row r="36" spans="1:16">
      <c r="A36">
        <f>IF(State!G37=1,1,IF(State!H37=1,2,IF(State!I37=1,3,4)))</f>
        <v>1</v>
      </c>
      <c r="B36">
        <f>IF(State!G37=2,1,IF(State!H37=2,2,IF(State!I37=2,3,4)))</f>
        <v>2</v>
      </c>
      <c r="C36">
        <f>IF(State!G37=3,1,IF(State!H37=3,2,IF(State!I37=3,3,4)))</f>
        <v>4</v>
      </c>
      <c r="D36">
        <v>4</v>
      </c>
      <c r="E36" t="str">
        <f>State!A37</f>
        <v>Total</v>
      </c>
      <c r="F36" s="1">
        <f>MAX(State!L37:P37)</f>
        <v>36289740</v>
      </c>
      <c r="G36" s="1">
        <f>LARGE(State!L37:P37,2)</f>
        <v>32378418</v>
      </c>
      <c r="H36" s="1"/>
      <c r="I36" s="1">
        <f>State!C37-Graphs!F36-Graphs!G36-Graphs!H36</f>
        <v>3164911</v>
      </c>
    </row>
    <row r="37" spans="1:16">
      <c r="A37">
        <f>A36</f>
        <v>1</v>
      </c>
      <c r="B37">
        <f>B36</f>
        <v>2</v>
      </c>
      <c r="C37">
        <f>C36</f>
        <v>4</v>
      </c>
      <c r="D37">
        <f>D36</f>
        <v>4</v>
      </c>
      <c r="E37" t="s">
        <v>2149</v>
      </c>
      <c r="F37">
        <v>18</v>
      </c>
      <c r="G37">
        <v>16</v>
      </c>
      <c r="H37">
        <v>0</v>
      </c>
      <c r="I37">
        <v>0</v>
      </c>
      <c r="K37" t="str">
        <f>E20</f>
        <v>Missouri</v>
      </c>
      <c r="L37" t="str">
        <f>E21</f>
        <v>Nevada</v>
      </c>
      <c r="M37" t="str">
        <f>E22</f>
        <v>New Hampshire</v>
      </c>
      <c r="N37" t="str">
        <f>E23</f>
        <v>New York</v>
      </c>
      <c r="O37" t="str">
        <f>E24</f>
        <v>North Carolina</v>
      </c>
      <c r="P37" t="str">
        <f>E25</f>
        <v>North Dakota</v>
      </c>
    </row>
    <row r="38" spans="1:16">
      <c r="F38" s="52">
        <f>F37/SUM(F37:I37)</f>
        <v>0.52941176470588236</v>
      </c>
      <c r="G38" s="52">
        <f>G37/SUM(F37:I37)</f>
        <v>0.47058823529411764</v>
      </c>
    </row>
    <row r="39" spans="1:16">
      <c r="F39" s="2" t="str">
        <f>State!N1</f>
        <v>Republican</v>
      </c>
      <c r="G39" s="2" t="str">
        <f>State!L1</f>
        <v>Democratic</v>
      </c>
      <c r="H39" s="2"/>
    </row>
    <row r="40" spans="1:16">
      <c r="E40" t="s">
        <v>992</v>
      </c>
      <c r="H40" t="s">
        <v>2149</v>
      </c>
    </row>
    <row r="49" spans="11:16">
      <c r="K49" t="str">
        <f>E26</f>
        <v>Ohio</v>
      </c>
      <c r="L49" t="str">
        <f>E27</f>
        <v>Oklahoma</v>
      </c>
      <c r="M49" t="str">
        <f>E28</f>
        <v>Oregon</v>
      </c>
      <c r="N49" t="str">
        <f>E29</f>
        <v>Pennsylvania</v>
      </c>
      <c r="O49" t="str">
        <f>E30</f>
        <v>South Carolina</v>
      </c>
      <c r="P49" t="str">
        <f>E31</f>
        <v>South Dakota</v>
      </c>
    </row>
    <row r="61" spans="11:16">
      <c r="K61" t="str">
        <f>E32</f>
        <v>Utah</v>
      </c>
      <c r="L61" t="str">
        <f>E33</f>
        <v>Vermont</v>
      </c>
      <c r="M61" t="str">
        <f>E34</f>
        <v>Washington</v>
      </c>
      <c r="N61" t="str">
        <f>E35</f>
        <v>Wisconsin</v>
      </c>
    </row>
    <row r="69" spans="5:7">
      <c r="E69" t="s">
        <v>141</v>
      </c>
      <c r="G69" s="30" t="e">
        <f>#REF!</f>
        <v>#REF!</v>
      </c>
    </row>
    <row r="81" spans="5:8">
      <c r="F81" t="s">
        <v>1461</v>
      </c>
    </row>
    <row r="82" spans="5:8">
      <c r="E82" s="2" t="str">
        <f>Statistics!E28</f>
        <v>Republican</v>
      </c>
      <c r="F82" s="7">
        <f>Statistics!C63</f>
        <v>14</v>
      </c>
      <c r="G82" s="2">
        <f>F82/SUM(F$82:F$85)</f>
        <v>0.41176470588235292</v>
      </c>
      <c r="H82" s="7"/>
    </row>
    <row r="83" spans="5:8">
      <c r="E83" s="2" t="str">
        <f>Statistics!A28</f>
        <v>Democratic</v>
      </c>
      <c r="F83" s="7">
        <f>Statistics!B63</f>
        <v>20</v>
      </c>
      <c r="G83" s="2">
        <f>F83/SUM(F$82:F$85)</f>
        <v>0.58823529411764708</v>
      </c>
      <c r="H83" s="7"/>
    </row>
    <row r="84" spans="5:8">
      <c r="E84" s="2" t="str">
        <f>Statistics!I28</f>
        <v>Independent</v>
      </c>
      <c r="F84" s="7">
        <f>Statistics!D63</f>
        <v>0</v>
      </c>
      <c r="G84" s="2">
        <f>F84/SUM(F$82:F$85)</f>
        <v>0</v>
      </c>
      <c r="H84" s="7"/>
    </row>
    <row r="85" spans="5:8">
      <c r="E85" t="s">
        <v>1193</v>
      </c>
      <c r="F85" s="7">
        <f>Statistics!P63</f>
        <v>0</v>
      </c>
      <c r="G85" s="2">
        <f>F85/SUM(F$82:F$85)</f>
        <v>0</v>
      </c>
      <c r="H85" s="7"/>
    </row>
    <row r="88" spans="5:8">
      <c r="H88" s="2"/>
    </row>
    <row r="89" spans="5:8">
      <c r="H89" s="2"/>
    </row>
    <row r="90" spans="5:8">
      <c r="H90" s="2"/>
    </row>
    <row r="91" spans="5:8">
      <c r="H91" s="2"/>
    </row>
    <row r="92" spans="5:8">
      <c r="H92" s="2"/>
    </row>
    <row r="96" spans="5:8">
      <c r="F96" t="s">
        <v>1137</v>
      </c>
    </row>
    <row r="97" spans="1:18">
      <c r="E97" s="2" t="str">
        <f>E82</f>
        <v>Republican</v>
      </c>
      <c r="F97" s="7">
        <f>Statistics!C68</f>
        <v>1048</v>
      </c>
      <c r="G97" s="2">
        <f>F97/SUM(F$97:F$100)</f>
        <v>0.49904761904761907</v>
      </c>
    </row>
    <row r="98" spans="1:18">
      <c r="E98" s="2" t="str">
        <f>E83</f>
        <v>Democratic</v>
      </c>
      <c r="F98" s="7">
        <f>Statistics!B68</f>
        <v>1052</v>
      </c>
      <c r="G98" s="2">
        <f>F98/SUM(F$97:F$100)</f>
        <v>0.50095238095238093</v>
      </c>
    </row>
    <row r="99" spans="1:18">
      <c r="E99" s="2" t="str">
        <f>E84</f>
        <v>Independent</v>
      </c>
      <c r="F99" s="7">
        <f>Statistics!D68</f>
        <v>0</v>
      </c>
      <c r="G99" s="2">
        <f>F99/SUM(F$97:F$100)</f>
        <v>0</v>
      </c>
    </row>
    <row r="100" spans="1:18">
      <c r="E100" s="2" t="str">
        <f>E85</f>
        <v>Other</v>
      </c>
      <c r="F100" s="7">
        <v>0</v>
      </c>
      <c r="G100" s="2">
        <f>F100/SUM(F$97:F$100)</f>
        <v>0</v>
      </c>
    </row>
    <row r="109" spans="1:18">
      <c r="A109" s="56" t="s">
        <v>628</v>
      </c>
      <c r="K109" s="9" t="str">
        <f>E111</f>
        <v>Fairfield</v>
      </c>
      <c r="L109" s="9" t="str">
        <f>E112</f>
        <v>Hartford</v>
      </c>
      <c r="M109" s="9" t="str">
        <f>E113</f>
        <v>Litchfield</v>
      </c>
      <c r="N109" s="9" t="str">
        <f>E114</f>
        <v>Middlesex</v>
      </c>
      <c r="O109" s="9" t="str">
        <f>E115</f>
        <v>New Haven</v>
      </c>
      <c r="P109" s="9" t="str">
        <f>E116</f>
        <v>New London</v>
      </c>
      <c r="Q109" t="str">
        <f>E117</f>
        <v>Tolland</v>
      </c>
      <c r="R109" t="str">
        <f>E118</f>
        <v>Windham</v>
      </c>
    </row>
    <row r="110" spans="1:18">
      <c r="A110" s="9">
        <v>1</v>
      </c>
      <c r="B110" s="9">
        <v>2</v>
      </c>
      <c r="C110" s="9">
        <v>3</v>
      </c>
      <c r="D110" s="9">
        <v>4</v>
      </c>
      <c r="E110" s="9" t="s">
        <v>1370</v>
      </c>
      <c r="F110" s="57" t="s">
        <v>2403</v>
      </c>
      <c r="G110" s="57" t="s">
        <v>2404</v>
      </c>
      <c r="H110" s="57" t="s">
        <v>2183</v>
      </c>
      <c r="I110" s="57" t="s">
        <v>2156</v>
      </c>
      <c r="J110" s="9" t="s">
        <v>1771</v>
      </c>
      <c r="K110" s="9"/>
      <c r="L110" s="9"/>
      <c r="M110" s="9"/>
      <c r="N110" s="9"/>
      <c r="O110" s="9"/>
      <c r="P110" s="9"/>
      <c r="Q110" s="9"/>
    </row>
    <row r="111" spans="1:18">
      <c r="A111" s="9">
        <f>IF(County!D334=1,1,IF(County!E334=1,2,IF(County!F334=1,3,0)))</f>
        <v>1</v>
      </c>
      <c r="B111" s="9">
        <f>IF(County!D334=2,1,IF(County!E334=2,2,IF(County!F334=2,3,0)))</f>
        <v>2</v>
      </c>
      <c r="C111" s="9">
        <f>IF(County!D334=3,1,IF(County!E334=3,2,IF(County!F334=3,3,0)))</f>
        <v>0</v>
      </c>
      <c r="D111" s="9">
        <v>4</v>
      </c>
      <c r="E111" s="9" t="str">
        <f>County!A334</f>
        <v>Fairfield</v>
      </c>
      <c r="F111" s="57">
        <f>MAX(County!N334:W334)</f>
        <v>203801</v>
      </c>
      <c r="G111" s="57">
        <f>LARGE(County!N334:W334,2)</f>
        <v>162912</v>
      </c>
      <c r="H111" s="57"/>
      <c r="I111" s="57">
        <f>County!C334-F111-G111-H111</f>
        <v>8796</v>
      </c>
      <c r="J111" s="57">
        <f>County!AV334</f>
        <v>9001</v>
      </c>
      <c r="K111" s="9"/>
      <c r="L111" s="9"/>
      <c r="M111" s="9"/>
      <c r="N111" s="9"/>
      <c r="O111" s="9"/>
      <c r="P111" s="9"/>
      <c r="Q111" s="9"/>
    </row>
    <row r="112" spans="1:18">
      <c r="A112" s="9">
        <f>IF(County!D335=1,1,IF(County!E335=1,2,IF(County!F335=1,3,0)))</f>
        <v>1</v>
      </c>
      <c r="B112" s="9">
        <f>IF(County!D335=2,1,IF(County!E335=2,2,IF(County!F335=2,3,0)))</f>
        <v>2</v>
      </c>
      <c r="C112" s="9">
        <f>IF(County!D335=3,1,IF(County!E335=3,2,IF(County!F335=3,3,0)))</f>
        <v>0</v>
      </c>
      <c r="D112" s="9">
        <v>4</v>
      </c>
      <c r="E112" s="9" t="str">
        <f>County!A335</f>
        <v>Hartford</v>
      </c>
      <c r="F112" s="57">
        <f>MAX(County!N335:W335)</f>
        <v>243148</v>
      </c>
      <c r="G112" s="57">
        <f>LARGE(County!N335:W335,2)</f>
        <v>134365</v>
      </c>
      <c r="H112" s="57"/>
      <c r="I112" s="57">
        <f>County!C335-F112-G112-H112</f>
        <v>12677</v>
      </c>
      <c r="J112" s="57">
        <f>County!AV335</f>
        <v>9003</v>
      </c>
      <c r="K112" s="9"/>
      <c r="L112" s="9"/>
      <c r="M112" s="9"/>
      <c r="N112" s="9"/>
      <c r="O112" s="9"/>
      <c r="P112" s="9"/>
      <c r="Q112" s="9"/>
    </row>
    <row r="113" spans="1:17">
      <c r="A113" s="9">
        <f>IF(County!D336=1,1,IF(County!E336=1,2,IF(County!F336=1,3,0)))</f>
        <v>1</v>
      </c>
      <c r="B113" s="9">
        <f>IF(County!D336=2,1,IF(County!E336=2,2,IF(County!F336=2,3,0)))</f>
        <v>2</v>
      </c>
      <c r="C113" s="9">
        <f>IF(County!D336=3,1,IF(County!E336=3,2,IF(County!F336=3,3,0)))</f>
        <v>0</v>
      </c>
      <c r="D113" s="9">
        <v>4</v>
      </c>
      <c r="E113" s="9" t="str">
        <f>County!A336</f>
        <v>Litchfield</v>
      </c>
      <c r="F113" s="57">
        <f>MAX(County!N336:W336)</f>
        <v>47431</v>
      </c>
      <c r="G113" s="57">
        <f>LARGE(County!N336:W336,2)</f>
        <v>36335</v>
      </c>
      <c r="H113" s="57"/>
      <c r="I113" s="57">
        <f>County!C336-F113-G113-H113</f>
        <v>3418</v>
      </c>
      <c r="J113" s="57">
        <f>County!AV336</f>
        <v>9005</v>
      </c>
      <c r="K113" s="9"/>
      <c r="L113" s="9"/>
      <c r="M113" s="9"/>
      <c r="N113" s="9"/>
      <c r="O113" s="9"/>
      <c r="P113" s="9"/>
      <c r="Q113" s="9"/>
    </row>
    <row r="114" spans="1:17">
      <c r="A114" s="9">
        <f>IF(County!D337=1,1,IF(County!E337=1,2,IF(County!F337=1,3,0)))</f>
        <v>1</v>
      </c>
      <c r="B114" s="9">
        <f>IF(County!D337=2,1,IF(County!E337=2,2,IF(County!F337=2,3,0)))</f>
        <v>2</v>
      </c>
      <c r="C114" s="9">
        <f>IF(County!D337=3,1,IF(County!E337=3,2,IF(County!F337=3,3,0)))</f>
        <v>0</v>
      </c>
      <c r="D114" s="9">
        <v>4</v>
      </c>
      <c r="E114" s="9" t="str">
        <f>County!A337</f>
        <v>Middlesex</v>
      </c>
      <c r="F114" s="57">
        <f>MAX(County!N337:W337)</f>
        <v>46634</v>
      </c>
      <c r="G114" s="57">
        <f>LARGE(County!N337:W337,2)</f>
        <v>27362</v>
      </c>
      <c r="H114" s="57"/>
      <c r="I114" s="57">
        <f>County!C337-F114-G114-H114</f>
        <v>2203</v>
      </c>
      <c r="J114" s="57">
        <f>County!AV337</f>
        <v>9007</v>
      </c>
      <c r="K114" s="9"/>
      <c r="L114" s="9"/>
      <c r="M114" s="9"/>
      <c r="N114" s="9"/>
      <c r="O114" s="9"/>
      <c r="P114" s="9"/>
      <c r="Q114" s="9"/>
    </row>
    <row r="115" spans="1:17">
      <c r="A115" s="9">
        <f>IF(County!D338=1,1,IF(County!E338=1,2,IF(County!F338=1,3,0)))</f>
        <v>1</v>
      </c>
      <c r="B115" s="9">
        <f>IF(County!D338=2,1,IF(County!E338=2,2,IF(County!F338=2,3,0)))</f>
        <v>2</v>
      </c>
      <c r="C115" s="9">
        <f>IF(County!D338=3,1,IF(County!E338=3,2,IF(County!F338=3,3,0)))</f>
        <v>0</v>
      </c>
      <c r="D115" s="9">
        <v>4</v>
      </c>
      <c r="E115" s="9" t="str">
        <f>County!A338</f>
        <v>New Haven</v>
      </c>
      <c r="F115" s="57">
        <f>MAX(County!N338:W338)</f>
        <v>214520</v>
      </c>
      <c r="G115" s="57">
        <f>LARGE(County!N338:W338,2)</f>
        <v>127992</v>
      </c>
      <c r="H115" s="57"/>
      <c r="I115" s="57">
        <f>County!C338-F115-G115-H115</f>
        <v>12338</v>
      </c>
      <c r="J115" s="57">
        <f>County!AV338</f>
        <v>9009</v>
      </c>
      <c r="K115" s="9"/>
      <c r="L115" s="9"/>
      <c r="M115" s="9"/>
      <c r="N115" s="9"/>
      <c r="O115" s="9"/>
      <c r="P115" s="9"/>
      <c r="Q115" s="9"/>
    </row>
    <row r="116" spans="1:17">
      <c r="A116" s="9">
        <f>IF(County!D339=1,1,IF(County!E339=1,2,IF(County!F339=1,3,0)))</f>
        <v>1</v>
      </c>
      <c r="B116" s="9">
        <f>IF(County!D339=2,1,IF(County!E339=2,2,IF(County!F339=2,3,0)))</f>
        <v>2</v>
      </c>
      <c r="C116" s="9">
        <f>IF(County!D339=3,1,IF(County!E339=3,2,IF(County!F339=3,3,0)))</f>
        <v>0</v>
      </c>
      <c r="D116" s="9">
        <v>4</v>
      </c>
      <c r="E116" s="9" t="str">
        <f>County!A339</f>
        <v>New London</v>
      </c>
      <c r="F116" s="57">
        <f>MAX(County!N339:W339)</f>
        <v>65524</v>
      </c>
      <c r="G116" s="57">
        <f>LARGE(County!N339:W339,2)</f>
        <v>41246</v>
      </c>
      <c r="H116" s="57"/>
      <c r="I116" s="57">
        <f>County!C339-F116-G116-H116</f>
        <v>3189</v>
      </c>
      <c r="J116" s="57">
        <f>County!AV339</f>
        <v>9011</v>
      </c>
      <c r="K116" s="9"/>
      <c r="L116" s="9"/>
      <c r="M116" s="9"/>
      <c r="N116" s="9"/>
      <c r="O116" s="9"/>
      <c r="P116" s="9"/>
      <c r="Q116" s="9"/>
    </row>
    <row r="117" spans="1:17">
      <c r="A117" s="9">
        <f>IF(County!D340=1,1,IF(County!E340=1,2,IF(County!F340=1,3,0)))</f>
        <v>1</v>
      </c>
      <c r="B117" s="9">
        <f>IF(County!D340=2,1,IF(County!E340=2,2,IF(County!F340=2,3,0)))</f>
        <v>2</v>
      </c>
      <c r="C117" s="9">
        <f>IF(County!D340=3,1,IF(County!E340=3,2,IF(County!F340=3,3,0)))</f>
        <v>0</v>
      </c>
      <c r="D117" s="9">
        <v>4</v>
      </c>
      <c r="E117" s="9" t="str">
        <f>County!A340</f>
        <v>Tolland</v>
      </c>
      <c r="F117" s="57">
        <f>MAX(County!N340:W340)</f>
        <v>36707</v>
      </c>
      <c r="G117" s="57">
        <f>LARGE(County!N340:W340,2)</f>
        <v>23497</v>
      </c>
      <c r="H117" s="57"/>
      <c r="I117" s="57">
        <f>County!C340-F117-G117-H117</f>
        <v>1947</v>
      </c>
      <c r="J117" s="57">
        <f>County!AV340</f>
        <v>9013</v>
      </c>
      <c r="K117" s="9"/>
      <c r="L117" s="9"/>
      <c r="M117" s="9"/>
      <c r="N117" s="9"/>
      <c r="O117" s="9"/>
      <c r="P117" s="9"/>
      <c r="Q117" s="9"/>
    </row>
    <row r="118" spans="1:17">
      <c r="A118" s="9">
        <f>IF(County!D341=1,1,IF(County!E341=1,2,IF(County!F341=1,3,0)))</f>
        <v>1</v>
      </c>
      <c r="B118" s="9">
        <f>IF(County!D341=2,1,IF(County!E341=2,2,IF(County!F341=2,3,0)))</f>
        <v>2</v>
      </c>
      <c r="C118" s="9">
        <f>IF(County!D341=3,1,IF(County!E341=3,2,IF(County!F341=3,3,0)))</f>
        <v>0</v>
      </c>
      <c r="D118" s="9">
        <v>4</v>
      </c>
      <c r="E118" s="9" t="str">
        <f>County!A341</f>
        <v>Windham</v>
      </c>
      <c r="F118" s="57">
        <f>MAX(County!N341:W341)</f>
        <v>24804</v>
      </c>
      <c r="G118" s="57">
        <f>LARGE(County!N341:W341,2)</f>
        <v>18327</v>
      </c>
      <c r="H118" s="57"/>
      <c r="I118" s="57">
        <f>County!C341-F118-G118-H118</f>
        <v>1488</v>
      </c>
      <c r="J118" s="57">
        <f>County!AV341</f>
        <v>9015</v>
      </c>
      <c r="K118" s="9"/>
      <c r="L118" s="9"/>
      <c r="M118" s="9"/>
      <c r="N118" s="9"/>
      <c r="O118" s="9"/>
      <c r="P118" s="9"/>
      <c r="Q118" s="9"/>
    </row>
    <row r="119" spans="1:17">
      <c r="A119" s="9"/>
      <c r="B119" s="9"/>
      <c r="C119" s="9"/>
      <c r="D119" s="9"/>
      <c r="E119" s="9"/>
      <c r="F119" s="57"/>
      <c r="G119" s="57"/>
      <c r="H119" s="57"/>
      <c r="I119" s="57"/>
      <c r="J119" s="57"/>
      <c r="K119" s="9"/>
      <c r="L119" s="9"/>
      <c r="M119" s="9"/>
      <c r="N119" s="9"/>
      <c r="O119" s="9"/>
      <c r="P119" s="9"/>
      <c r="Q119" s="9"/>
    </row>
    <row r="120" spans="1:17">
      <c r="A120" s="9"/>
      <c r="B120" s="9"/>
      <c r="C120" s="9"/>
      <c r="D120" s="9"/>
      <c r="E120" s="9"/>
      <c r="F120" s="57"/>
      <c r="G120" s="57"/>
      <c r="H120" s="57"/>
      <c r="I120" s="57"/>
      <c r="J120" s="57"/>
      <c r="K120" s="9"/>
      <c r="L120" s="9"/>
      <c r="M120" s="9"/>
      <c r="N120" s="9"/>
      <c r="O120" s="9"/>
      <c r="P120" s="9"/>
      <c r="Q120" s="9"/>
    </row>
    <row r="121" spans="1:17">
      <c r="A121" s="9"/>
      <c r="B121" s="9"/>
      <c r="C121" s="9"/>
      <c r="D121" s="9"/>
      <c r="E121" s="9"/>
      <c r="F121" s="57"/>
      <c r="G121" s="57"/>
      <c r="H121" s="57"/>
      <c r="I121" s="57"/>
      <c r="J121" s="57"/>
    </row>
    <row r="125" spans="1:17">
      <c r="A125" s="56" t="s">
        <v>884</v>
      </c>
      <c r="K125" s="9" t="str">
        <f>E127</f>
        <v>Belknap</v>
      </c>
      <c r="L125" s="9" t="str">
        <f>E128</f>
        <v>Carroll</v>
      </c>
      <c r="M125" s="9" t="str">
        <f>E129</f>
        <v>Cheshire</v>
      </c>
      <c r="N125" s="9" t="str">
        <f>E130</f>
        <v>Coos</v>
      </c>
      <c r="O125" s="9" t="str">
        <f>E131</f>
        <v>Grafton</v>
      </c>
      <c r="P125" s="9" t="str">
        <f>E132</f>
        <v>Hillsborough</v>
      </c>
      <c r="Q125" t="str">
        <f>E133</f>
        <v>Merrimack</v>
      </c>
    </row>
    <row r="126" spans="1:17">
      <c r="A126" s="9">
        <v>1</v>
      </c>
      <c r="B126" s="9">
        <v>2</v>
      </c>
      <c r="C126" s="9">
        <v>3</v>
      </c>
      <c r="D126" s="9">
        <v>4</v>
      </c>
      <c r="E126" s="9" t="s">
        <v>1370</v>
      </c>
      <c r="F126" s="57" t="s">
        <v>2403</v>
      </c>
      <c r="G126" s="57" t="s">
        <v>2404</v>
      </c>
      <c r="H126" s="57" t="s">
        <v>2183</v>
      </c>
      <c r="I126" s="57" t="s">
        <v>2156</v>
      </c>
      <c r="J126" s="9" t="s">
        <v>1771</v>
      </c>
      <c r="K126" s="9"/>
      <c r="L126" s="9"/>
      <c r="M126" s="9"/>
      <c r="N126" s="9"/>
      <c r="O126" s="9"/>
      <c r="P126" s="9"/>
      <c r="Q126" s="9"/>
    </row>
    <row r="127" spans="1:17">
      <c r="A127" s="9">
        <f>IF(County!D1383=1,1,IF(County!E1383=1,2,IF(County!F1383=1,3,0)))</f>
        <v>2</v>
      </c>
      <c r="B127" s="9">
        <f>IF(County!D1383=2,1,IF(County!E1383=2,2,IF(County!F1383=2,3,0)))</f>
        <v>1</v>
      </c>
      <c r="C127" s="9">
        <f>IF(County!D1383=3,1,IF(County!E1383=3,2,IF(County!F1383=3,3,0)))</f>
        <v>0</v>
      </c>
      <c r="D127" s="9">
        <v>4</v>
      </c>
      <c r="E127" s="9" t="str">
        <f>County!A1383</f>
        <v>Belknap</v>
      </c>
      <c r="F127" s="57">
        <f>MAX(County!N1383:W1383)</f>
        <v>12316</v>
      </c>
      <c r="G127" s="57">
        <f>LARGE(County!N1383:W1383,2)</f>
        <v>10390</v>
      </c>
      <c r="H127" s="57"/>
      <c r="I127" s="57">
        <f>County!C1383-F127-G127-H127</f>
        <v>1910</v>
      </c>
      <c r="J127" s="57">
        <f>County!AV1383</f>
        <v>33001</v>
      </c>
      <c r="K127" s="9"/>
      <c r="L127" s="9"/>
      <c r="M127" s="9"/>
      <c r="N127" s="9"/>
      <c r="O127" s="9"/>
      <c r="P127" s="9"/>
      <c r="Q127" s="9"/>
    </row>
    <row r="128" spans="1:17">
      <c r="A128" s="9">
        <f>IF(County!D1384=1,1,IF(County!E1384=1,2,IF(County!F1384=1,3,0)))</f>
        <v>2</v>
      </c>
      <c r="B128" s="9">
        <f>IF(County!D1384=2,1,IF(County!E1384=2,2,IF(County!F1384=2,3,0)))</f>
        <v>1</v>
      </c>
      <c r="C128" s="9">
        <f>IF(County!D1384=3,1,IF(County!E1384=3,2,IF(County!F1384=3,3,0)))</f>
        <v>0</v>
      </c>
      <c r="D128" s="9">
        <v>4</v>
      </c>
      <c r="E128" s="9" t="str">
        <f>County!A1384</f>
        <v>Carroll</v>
      </c>
      <c r="F128" s="57">
        <f>MAX(County!N1384:W1384)</f>
        <v>11250</v>
      </c>
      <c r="G128" s="57">
        <f>LARGE(County!N1384:W1384,2)</f>
        <v>7898</v>
      </c>
      <c r="H128" s="57"/>
      <c r="I128" s="57">
        <f>County!C1384-F128-G128-H128</f>
        <v>1637</v>
      </c>
      <c r="J128" s="57">
        <f>County!AV1384</f>
        <v>33003</v>
      </c>
      <c r="K128" s="9"/>
      <c r="L128" s="9"/>
      <c r="M128" s="9"/>
      <c r="N128" s="9"/>
      <c r="O128" s="9"/>
      <c r="P128" s="9"/>
      <c r="Q128" s="9"/>
    </row>
    <row r="129" spans="1:17">
      <c r="A129" s="9">
        <f>IF(County!D1385=1,1,IF(County!E1385=1,2,IF(County!F1385=1,3,0)))</f>
        <v>1</v>
      </c>
      <c r="B129" s="9">
        <f>IF(County!D1385=2,1,IF(County!E1385=2,2,IF(County!F1385=2,3,0)))</f>
        <v>2</v>
      </c>
      <c r="C129" s="9">
        <f>IF(County!D1385=3,1,IF(County!E1385=3,2,IF(County!F1385=3,3,0)))</f>
        <v>0</v>
      </c>
      <c r="D129" s="9">
        <v>4</v>
      </c>
      <c r="E129" s="9" t="str">
        <f>County!A1385</f>
        <v>Cheshire</v>
      </c>
      <c r="F129" s="57">
        <f>MAX(County!N1385:W1385)</f>
        <v>17422</v>
      </c>
      <c r="G129" s="57">
        <f>LARGE(County!N1385:W1385,2)</f>
        <v>12219</v>
      </c>
      <c r="H129" s="57"/>
      <c r="I129" s="57">
        <f>County!C1385-F129-G129-H129</f>
        <v>1608</v>
      </c>
      <c r="J129" s="57">
        <f>County!AV1385</f>
        <v>33005</v>
      </c>
      <c r="K129" s="9"/>
      <c r="L129" s="9"/>
      <c r="M129" s="9"/>
      <c r="N129" s="9"/>
      <c r="O129" s="9"/>
      <c r="P129" s="9"/>
      <c r="Q129" s="9"/>
    </row>
    <row r="130" spans="1:17">
      <c r="A130" s="9">
        <f>IF(County!D1386=1,1,IF(County!E1386=1,2,IF(County!F1386=1,3,0)))</f>
        <v>2</v>
      </c>
      <c r="B130" s="9">
        <f>IF(County!D1386=2,1,IF(County!E1386=2,2,IF(County!F1386=2,3,0)))</f>
        <v>1</v>
      </c>
      <c r="C130" s="9">
        <f>IF(County!D1386=3,1,IF(County!E1386=3,2,IF(County!F1386=3,3,0)))</f>
        <v>3</v>
      </c>
      <c r="D130" s="9">
        <v>4</v>
      </c>
      <c r="E130" s="9" t="str">
        <f>County!A1386</f>
        <v>Coos</v>
      </c>
      <c r="F130" s="57">
        <f>MAX(County!N1386:W1386)</f>
        <v>7724</v>
      </c>
      <c r="G130" s="57">
        <f>LARGE(County!N1386:W1386,2)</f>
        <v>6188</v>
      </c>
      <c r="H130" s="57"/>
      <c r="I130" s="57">
        <f>County!C1386-F130-G130-H130</f>
        <v>1116</v>
      </c>
      <c r="J130" s="57">
        <f>County!AV1386</f>
        <v>33007</v>
      </c>
      <c r="K130" s="9"/>
      <c r="L130" s="9"/>
      <c r="M130" s="9"/>
      <c r="N130" s="9"/>
      <c r="O130" s="9"/>
      <c r="P130" s="9"/>
      <c r="Q130" s="9"/>
    </row>
    <row r="131" spans="1:17">
      <c r="A131" s="9">
        <f>IF(County!D1387=1,1,IF(County!E1387=1,2,IF(County!F1387=1,3,0)))</f>
        <v>1</v>
      </c>
      <c r="B131" s="9">
        <f>IF(County!D1387=2,1,IF(County!E1387=2,2,IF(County!F1387=2,3,0)))</f>
        <v>2</v>
      </c>
      <c r="C131" s="9">
        <f>IF(County!D1387=3,1,IF(County!E1387=3,2,IF(County!F1387=3,3,0)))</f>
        <v>0</v>
      </c>
      <c r="D131" s="9">
        <v>4</v>
      </c>
      <c r="E131" s="9" t="str">
        <f>County!A1387</f>
        <v>Grafton</v>
      </c>
      <c r="F131" s="57">
        <f>MAX(County!N1387:W1387)</f>
        <v>16461</v>
      </c>
      <c r="G131" s="57">
        <f>LARGE(County!N1387:W1387,2)</f>
        <v>16373</v>
      </c>
      <c r="H131" s="57"/>
      <c r="I131" s="57">
        <f>County!C1387-F131-G131-H131</f>
        <v>1939</v>
      </c>
      <c r="J131" s="57">
        <f>County!AV1387</f>
        <v>33009</v>
      </c>
      <c r="K131" s="9"/>
      <c r="L131" s="9"/>
      <c r="M131" s="9"/>
      <c r="N131" s="9"/>
      <c r="O131" s="9"/>
      <c r="P131" s="9"/>
      <c r="Q131" s="9"/>
    </row>
    <row r="132" spans="1:17">
      <c r="A132" s="9">
        <f>IF(County!D1388=1,1,IF(County!E1388=1,2,IF(County!F1388=1,3,0)))</f>
        <v>2</v>
      </c>
      <c r="B132" s="9">
        <f>IF(County!D1388=2,1,IF(County!E1388=2,2,IF(County!F1388=2,3,0)))</f>
        <v>1</v>
      </c>
      <c r="C132" s="9">
        <f>IF(County!D1388=3,1,IF(County!E1388=3,2,IF(County!F1388=3,3,0)))</f>
        <v>0</v>
      </c>
      <c r="D132" s="9">
        <v>4</v>
      </c>
      <c r="E132" s="9" t="str">
        <f>County!A1388</f>
        <v>Hillsborough</v>
      </c>
      <c r="F132" s="57">
        <f>MAX(County!N1388:W1388)</f>
        <v>78430</v>
      </c>
      <c r="G132" s="57">
        <f>LARGE(County!N1388:W1388,2)</f>
        <v>63890</v>
      </c>
      <c r="H132" s="57"/>
      <c r="I132" s="57">
        <f>County!C1388-F132-G132-H132</f>
        <v>9763</v>
      </c>
      <c r="J132" s="57">
        <f>County!AV1388</f>
        <v>33011</v>
      </c>
      <c r="K132" s="9"/>
      <c r="L132" s="9"/>
      <c r="M132" s="9"/>
      <c r="N132" s="9"/>
      <c r="O132" s="9"/>
      <c r="P132" s="9"/>
      <c r="Q132" s="9"/>
    </row>
    <row r="133" spans="1:17">
      <c r="A133" s="9">
        <f>IF(County!D1389=1,1,IF(County!E1389=1,2,IF(County!F1389=1,3,0)))</f>
        <v>1</v>
      </c>
      <c r="B133" s="9">
        <f>IF(County!D1389=2,1,IF(County!E1389=2,2,IF(County!F1389=2,3,0)))</f>
        <v>2</v>
      </c>
      <c r="C133" s="9">
        <f>IF(County!D1389=3,1,IF(County!E1389=3,2,IF(County!F1389=3,3,0)))</f>
        <v>0</v>
      </c>
      <c r="D133" s="9">
        <v>4</v>
      </c>
      <c r="E133" s="9" t="str">
        <f>County!A1389</f>
        <v>Merrimack</v>
      </c>
      <c r="F133" s="57">
        <f>MAX(County!N1389:W1389)</f>
        <v>30489</v>
      </c>
      <c r="G133" s="57">
        <f>LARGE(County!N1389:W1389,2)</f>
        <v>23390</v>
      </c>
      <c r="H133" s="57"/>
      <c r="I133" s="57">
        <f>County!C1389-F133-G133-H133</f>
        <v>3575</v>
      </c>
      <c r="J133" s="57">
        <f>County!AV1389</f>
        <v>33013</v>
      </c>
      <c r="K133" s="9"/>
      <c r="L133" s="9"/>
      <c r="M133" s="9"/>
      <c r="N133" s="9"/>
      <c r="O133" s="9"/>
      <c r="P133" s="9"/>
      <c r="Q133" s="9"/>
    </row>
    <row r="134" spans="1:17">
      <c r="A134" s="9">
        <f>IF(County!D1390=1,1,IF(County!E1390=1,2,IF(County!F1390=1,3,0)))</f>
        <v>2</v>
      </c>
      <c r="B134" s="9">
        <f>IF(County!D1390=2,1,IF(County!E1390=2,2,IF(County!F1390=2,3,0)))</f>
        <v>1</v>
      </c>
      <c r="C134" s="9">
        <f>IF(County!D1390=3,1,IF(County!E1390=3,2,IF(County!F1390=3,3,0)))</f>
        <v>0</v>
      </c>
      <c r="D134" s="9">
        <v>4</v>
      </c>
      <c r="E134" s="9" t="str">
        <f>County!A1390</f>
        <v>Rockingham</v>
      </c>
      <c r="F134" s="57">
        <f>MAX(County!N1390:W1390)</f>
        <v>60374</v>
      </c>
      <c r="G134" s="57">
        <f>LARGE(County!N1390:W1390,2)</f>
        <v>50773</v>
      </c>
      <c r="H134" s="57"/>
      <c r="I134" s="57">
        <f>County!C1390-F134-G134-H134</f>
        <v>8561</v>
      </c>
      <c r="J134" s="57">
        <f>County!AV1390</f>
        <v>33015</v>
      </c>
      <c r="K134" s="9"/>
      <c r="L134" s="9"/>
      <c r="M134" s="9"/>
      <c r="N134" s="9"/>
      <c r="O134" s="9"/>
      <c r="P134" s="9"/>
      <c r="Q134" s="9"/>
    </row>
    <row r="135" spans="1:17">
      <c r="A135" s="9">
        <f>IF(County!D1391=1,1,IF(County!E1391=1,2,IF(County!F1391=1,3,0)))</f>
        <v>1</v>
      </c>
      <c r="B135" s="9">
        <f>IF(County!D1391=2,1,IF(County!E1391=2,2,IF(County!F1391=2,3,0)))</f>
        <v>2</v>
      </c>
      <c r="C135" s="9">
        <f>IF(County!D1391=3,1,IF(County!E1391=3,2,IF(County!F1391=3,3,0)))</f>
        <v>0</v>
      </c>
      <c r="D135" s="9">
        <v>4</v>
      </c>
      <c r="E135" s="9" t="str">
        <f>County!A1391</f>
        <v>Strafford</v>
      </c>
      <c r="F135" s="57">
        <f>MAX(County!N1391:W1391)</f>
        <v>22614</v>
      </c>
      <c r="G135" s="57">
        <f>LARGE(County!N1391:W1391,2)</f>
        <v>19956</v>
      </c>
      <c r="H135" s="57"/>
      <c r="I135" s="57">
        <f>County!C1391-F135-G135-H135</f>
        <v>2728</v>
      </c>
      <c r="J135" s="57">
        <f>County!AV1391</f>
        <v>33017</v>
      </c>
      <c r="K135" s="9"/>
      <c r="L135" s="9"/>
      <c r="M135" s="9"/>
      <c r="N135" s="9"/>
      <c r="O135" s="9"/>
      <c r="P135" s="9"/>
      <c r="Q135" s="9"/>
    </row>
    <row r="136" spans="1:17">
      <c r="A136" s="9">
        <f>IF(County!D1392=1,1,IF(County!E1392=1,2,IF(County!F1392=1,3,0)))</f>
        <v>1</v>
      </c>
      <c r="B136" s="9">
        <f>IF(County!D1392=2,1,IF(County!E1392=2,2,IF(County!F1392=2,3,0)))</f>
        <v>2</v>
      </c>
      <c r="C136" s="9">
        <f>IF(County!D1392=3,1,IF(County!E1392=3,2,IF(County!F1392=3,3,0)))</f>
        <v>0</v>
      </c>
      <c r="D136" s="9">
        <v>4</v>
      </c>
      <c r="E136" s="9" t="str">
        <f>County!A1392</f>
        <v>Sullivan</v>
      </c>
      <c r="F136" s="57">
        <f>MAX(County!N1392:W1392)</f>
        <v>8857</v>
      </c>
      <c r="G136" s="57">
        <f>LARGE(County!N1392:W1392,2)</f>
        <v>7559</v>
      </c>
      <c r="H136" s="57"/>
      <c r="I136" s="57">
        <f>County!C1392-F136-G136-H136</f>
        <v>760</v>
      </c>
      <c r="J136" s="57">
        <f>County!AV1392</f>
        <v>33019</v>
      </c>
      <c r="K136" s="9"/>
      <c r="L136" s="9"/>
      <c r="M136" s="9"/>
      <c r="N136" s="9"/>
      <c r="O136" s="9"/>
      <c r="P136" s="9"/>
      <c r="Q136" s="9"/>
    </row>
    <row r="137" spans="1:17">
      <c r="A137" s="9"/>
      <c r="B137" s="9"/>
      <c r="C137" s="9"/>
      <c r="D137" s="9"/>
      <c r="E137" s="9"/>
      <c r="F137" s="57"/>
      <c r="G137" s="57"/>
      <c r="H137" s="57"/>
      <c r="I137" s="57"/>
      <c r="J137" s="57"/>
      <c r="K137" t="str">
        <f>E134</f>
        <v>Rockingham</v>
      </c>
      <c r="L137" t="str">
        <f>E135</f>
        <v>Strafford</v>
      </c>
      <c r="M137" t="str">
        <f>E136</f>
        <v>Sullivan</v>
      </c>
    </row>
    <row r="138" spans="1:17">
      <c r="A138" s="9"/>
      <c r="B138" s="9"/>
      <c r="C138" s="9"/>
      <c r="D138" s="9"/>
      <c r="E138" s="9"/>
      <c r="F138" s="57"/>
      <c r="G138" s="57"/>
      <c r="H138" s="57"/>
      <c r="I138" s="57"/>
      <c r="J138" s="57"/>
    </row>
    <row r="139" spans="1:17">
      <c r="A139" s="9"/>
      <c r="B139" s="9"/>
      <c r="C139" s="9"/>
      <c r="D139" s="9"/>
      <c r="E139" s="9"/>
      <c r="F139" s="57"/>
      <c r="G139" s="57"/>
      <c r="H139" s="57"/>
      <c r="I139" s="57"/>
      <c r="J139" s="57"/>
    </row>
    <row r="140" spans="1:17">
      <c r="A140" s="9"/>
      <c r="B140" s="9"/>
      <c r="C140" s="9"/>
      <c r="D140" s="9"/>
      <c r="E140" s="9"/>
      <c r="F140" s="57"/>
      <c r="G140" s="57"/>
      <c r="H140" s="57"/>
      <c r="I140" s="57"/>
      <c r="J140" s="57"/>
    </row>
    <row r="141" spans="1:17">
      <c r="A141" s="9"/>
      <c r="B141" s="9"/>
      <c r="C141" s="9"/>
      <c r="D141" s="9"/>
      <c r="E141" s="9"/>
      <c r="F141" s="57"/>
      <c r="G141" s="57"/>
      <c r="H141" s="57"/>
      <c r="I141" s="57"/>
      <c r="J141" s="9"/>
    </row>
    <row r="151" spans="1:17">
      <c r="A151" s="9"/>
      <c r="B151" s="9"/>
      <c r="C151" s="9"/>
      <c r="D151" s="9"/>
      <c r="E151" s="9"/>
      <c r="F151" s="57"/>
      <c r="G151" s="57"/>
      <c r="H151" s="57"/>
      <c r="I151" s="57"/>
      <c r="J151" s="57"/>
    </row>
    <row r="152" spans="1:17">
      <c r="A152" s="56" t="s">
        <v>858</v>
      </c>
      <c r="K152" s="9" t="str">
        <f>E154</f>
        <v>Addison</v>
      </c>
      <c r="L152" s="9" t="str">
        <f>E155</f>
        <v>Bennington</v>
      </c>
      <c r="M152" s="9" t="str">
        <f>E156</f>
        <v>Caledonia</v>
      </c>
      <c r="N152" s="9" t="str">
        <f>E157</f>
        <v>Chittenden</v>
      </c>
      <c r="O152" s="9" t="str">
        <f>E158</f>
        <v>Essex</v>
      </c>
      <c r="P152" s="9" t="str">
        <f>E159</f>
        <v>Franklin</v>
      </c>
      <c r="Q152" t="str">
        <f>E160</f>
        <v>Grand Isle</v>
      </c>
    </row>
    <row r="153" spans="1:17">
      <c r="A153" s="9">
        <v>1</v>
      </c>
      <c r="B153" s="9">
        <v>2</v>
      </c>
      <c r="C153" s="9">
        <v>3</v>
      </c>
      <c r="D153" s="9">
        <v>4</v>
      </c>
      <c r="E153" s="9" t="s">
        <v>1370</v>
      </c>
      <c r="F153" s="57" t="s">
        <v>2403</v>
      </c>
      <c r="G153" s="57" t="s">
        <v>2404</v>
      </c>
      <c r="H153" s="57" t="s">
        <v>2183</v>
      </c>
      <c r="I153" s="57" t="s">
        <v>2156</v>
      </c>
      <c r="J153" s="9" t="s">
        <v>1771</v>
      </c>
      <c r="K153" s="9"/>
      <c r="L153" s="9"/>
      <c r="M153" s="9"/>
      <c r="N153" s="9"/>
      <c r="O153" s="9"/>
      <c r="P153" s="9"/>
      <c r="Q153" s="9"/>
    </row>
    <row r="154" spans="1:17">
      <c r="A154" s="9">
        <f>IF(County!D2039=1,1,IF(County!E2039=1,2,IF(County!F2039=1,3,0)))</f>
        <v>1</v>
      </c>
      <c r="B154" s="9">
        <f>IF(County!D2039=2,1,IF(County!E2039=2,2,IF(County!F2039=2,3,0)))</f>
        <v>2</v>
      </c>
      <c r="C154" s="9">
        <f>IF(County!D2039=3,1,IF(County!E2039=3,2,IF(County!F2039=3,3,0)))</f>
        <v>0</v>
      </c>
      <c r="D154" s="9">
        <v>4</v>
      </c>
      <c r="E154" s="9" t="str">
        <f>County!A2039</f>
        <v>Addison</v>
      </c>
      <c r="F154" s="57">
        <f>MAX(County!N2039:W2039)</f>
        <v>8414</v>
      </c>
      <c r="G154" s="57">
        <f>LARGE(County!N2039:W2039,2)</f>
        <v>8103</v>
      </c>
      <c r="H154" s="57"/>
      <c r="I154" s="57">
        <f>County!C2039-F154-G154-H154</f>
        <v>349</v>
      </c>
      <c r="J154" s="57">
        <f>County!AV2039</f>
        <v>50001</v>
      </c>
      <c r="K154" s="9"/>
      <c r="L154" s="9"/>
      <c r="M154" s="9"/>
      <c r="N154" s="9"/>
      <c r="O154" s="9"/>
      <c r="P154" s="9"/>
      <c r="Q154" s="9"/>
    </row>
    <row r="155" spans="1:17">
      <c r="A155" s="9">
        <f>IF(County!D2040=1,1,IF(County!E2040=1,2,IF(County!F2040=1,3,0)))</f>
        <v>1</v>
      </c>
      <c r="B155" s="9">
        <f>IF(County!D2040=2,1,IF(County!E2040=2,2,IF(County!F2040=2,3,0)))</f>
        <v>2</v>
      </c>
      <c r="C155" s="9">
        <f>IF(County!D2040=3,1,IF(County!E2040=3,2,IF(County!F2040=3,3,0)))</f>
        <v>0</v>
      </c>
      <c r="D155" s="9">
        <v>4</v>
      </c>
      <c r="E155" s="9" t="str">
        <f>County!A2040</f>
        <v>Bennington</v>
      </c>
      <c r="F155" s="57">
        <f>MAX(County!N2040:W2040)</f>
        <v>9489</v>
      </c>
      <c r="G155" s="57">
        <f>LARGE(County!N2040:W2040,2)</f>
        <v>7713</v>
      </c>
      <c r="H155" s="57"/>
      <c r="I155" s="57">
        <f>County!C2040-F155-G155-H155</f>
        <v>585</v>
      </c>
      <c r="J155" s="57">
        <f>County!AV2040</f>
        <v>50003</v>
      </c>
      <c r="K155" s="9"/>
      <c r="L155" s="9"/>
      <c r="M155" s="9"/>
      <c r="N155" s="9"/>
      <c r="O155" s="9"/>
      <c r="P155" s="9"/>
      <c r="Q155" s="9"/>
    </row>
    <row r="156" spans="1:17">
      <c r="A156" s="9">
        <f>IF(County!D2041=1,1,IF(County!E2041=1,2,IF(County!F2041=1,3,0)))</f>
        <v>2</v>
      </c>
      <c r="B156" s="9">
        <f>IF(County!D2041=2,1,IF(County!E2041=2,2,IF(County!F2041=2,3,0)))</f>
        <v>1</v>
      </c>
      <c r="C156" s="9">
        <f>IF(County!D2041=3,1,IF(County!E2041=3,2,IF(County!F2041=3,3,0)))</f>
        <v>0</v>
      </c>
      <c r="D156" s="9">
        <v>4</v>
      </c>
      <c r="E156" s="9" t="str">
        <f>County!A2041</f>
        <v>Caledonia</v>
      </c>
      <c r="F156" s="57">
        <f>MAX(County!N2041:W2041)</f>
        <v>6495</v>
      </c>
      <c r="G156" s="57">
        <f>LARGE(County!N2041:W2041,2)</f>
        <v>6090</v>
      </c>
      <c r="H156" s="57"/>
      <c r="I156" s="57">
        <f>County!C2041-F156-G156-H156</f>
        <v>295</v>
      </c>
      <c r="J156" s="57">
        <f>County!AV2041</f>
        <v>50005</v>
      </c>
      <c r="K156" s="9"/>
      <c r="L156" s="9"/>
      <c r="M156" s="9"/>
      <c r="N156" s="9"/>
      <c r="O156" s="9"/>
      <c r="P156" s="9"/>
      <c r="Q156" s="9"/>
    </row>
    <row r="157" spans="1:17">
      <c r="A157" s="9">
        <f>IF(County!D2042=1,1,IF(County!E2042=1,2,IF(County!F2042=1,3,0)))</f>
        <v>1</v>
      </c>
      <c r="B157" s="9">
        <f>IF(County!D2042=2,1,IF(County!E2042=2,2,IF(County!F2042=2,3,0)))</f>
        <v>2</v>
      </c>
      <c r="C157" s="9">
        <f>IF(County!D2042=3,1,IF(County!E2042=3,2,IF(County!F2042=3,3,0)))</f>
        <v>0</v>
      </c>
      <c r="D157" s="9">
        <v>4</v>
      </c>
      <c r="E157" s="9" t="str">
        <f>County!A2042</f>
        <v>Chittenden</v>
      </c>
      <c r="F157" s="57">
        <f>MAX(County!N2042:W2042)</f>
        <v>41448</v>
      </c>
      <c r="G157" s="57">
        <f>LARGE(County!N2042:W2042,2)</f>
        <v>26582</v>
      </c>
      <c r="H157" s="57"/>
      <c r="I157" s="57">
        <f>County!C2042-F157-G157-H157</f>
        <v>1124</v>
      </c>
      <c r="J157" s="57">
        <f>County!AV2042</f>
        <v>50007</v>
      </c>
      <c r="K157" s="9"/>
      <c r="L157" s="9"/>
      <c r="M157" s="9"/>
      <c r="N157" s="9"/>
      <c r="O157" s="9"/>
      <c r="P157" s="9"/>
      <c r="Q157" s="9"/>
    </row>
    <row r="158" spans="1:17">
      <c r="A158" s="9">
        <f>IF(County!D2043=1,1,IF(County!E2043=1,2,IF(County!F2043=1,3,0)))</f>
        <v>1</v>
      </c>
      <c r="B158" s="9">
        <f>IF(County!D2043=2,1,IF(County!E2043=2,2,IF(County!F2043=2,3,0)))</f>
        <v>2</v>
      </c>
      <c r="C158" s="9">
        <f>IF(County!D2043=3,1,IF(County!E2043=3,2,IF(County!F2043=3,3,0)))</f>
        <v>0</v>
      </c>
      <c r="D158" s="9">
        <v>4</v>
      </c>
      <c r="E158" s="9" t="str">
        <f>County!A2043</f>
        <v>Essex</v>
      </c>
      <c r="F158" s="57">
        <f>MAX(County!N2043:W2043)</f>
        <v>1485</v>
      </c>
      <c r="G158" s="57">
        <f>LARGE(County!N2043:W2043,2)</f>
        <v>1377</v>
      </c>
      <c r="H158" s="57"/>
      <c r="I158" s="57">
        <f>County!C2043-F158-G158-H158</f>
        <v>90</v>
      </c>
      <c r="J158" s="57">
        <f>County!AV2043</f>
        <v>50009</v>
      </c>
      <c r="K158" s="9"/>
      <c r="L158" s="9"/>
      <c r="M158" s="9"/>
      <c r="N158" s="9"/>
      <c r="O158" s="9"/>
      <c r="P158" s="9"/>
      <c r="Q158" s="9"/>
    </row>
    <row r="159" spans="1:17">
      <c r="A159" s="9">
        <f>IF(County!D2044=1,1,IF(County!E2044=1,2,IF(County!F2044=1,3,0)))</f>
        <v>1</v>
      </c>
      <c r="B159" s="9">
        <f>IF(County!D2044=2,1,IF(County!E2044=2,2,IF(County!F2044=2,3,0)))</f>
        <v>2</v>
      </c>
      <c r="C159" s="9">
        <f>IF(County!D2044=3,1,IF(County!E2044=3,2,IF(County!F2044=3,3,0)))</f>
        <v>0</v>
      </c>
      <c r="D159" s="9">
        <v>4</v>
      </c>
      <c r="E159" s="9" t="str">
        <f>County!A2044</f>
        <v>Franklin</v>
      </c>
      <c r="F159" s="57">
        <f>MAX(County!N2044:W2044)</f>
        <v>10304</v>
      </c>
      <c r="G159" s="57">
        <f>LARGE(County!N2044:W2044,2)</f>
        <v>7812</v>
      </c>
      <c r="H159" s="57"/>
      <c r="I159" s="57">
        <f>County!C2044-F159-G159-H159</f>
        <v>458</v>
      </c>
      <c r="J159" s="57">
        <f>County!AV2044</f>
        <v>50011</v>
      </c>
      <c r="K159" s="9"/>
      <c r="L159" s="9"/>
      <c r="M159" s="9"/>
      <c r="N159" s="9"/>
      <c r="O159" s="9"/>
      <c r="P159" s="9"/>
      <c r="Q159" s="9"/>
    </row>
    <row r="160" spans="1:17">
      <c r="A160" s="9">
        <f>IF(County!D2045=1,1,IF(County!E2045=1,2,IF(County!F2045=1,3,0)))</f>
        <v>1</v>
      </c>
      <c r="B160" s="9">
        <f>IF(County!D2045=2,1,IF(County!E2045=2,2,IF(County!F2045=2,3,0)))</f>
        <v>2</v>
      </c>
      <c r="C160" s="9">
        <f>IF(County!D2045=3,1,IF(County!E2045=3,2,IF(County!F2045=3,3,0)))</f>
        <v>0</v>
      </c>
      <c r="D160" s="9">
        <v>4</v>
      </c>
      <c r="E160" s="9" t="str">
        <f>County!A2045</f>
        <v>Grand Isle</v>
      </c>
      <c r="F160" s="57">
        <f>MAX(County!N2045:W2045)</f>
        <v>1792</v>
      </c>
      <c r="G160" s="57">
        <f>LARGE(County!N2045:W2045,2)</f>
        <v>1478</v>
      </c>
      <c r="H160" s="57"/>
      <c r="I160" s="57">
        <f>County!C2045-F160-G160-H160</f>
        <v>77</v>
      </c>
      <c r="J160" s="57">
        <f>County!AV2045</f>
        <v>50013</v>
      </c>
      <c r="K160" s="9"/>
      <c r="L160" s="9"/>
      <c r="M160" s="9"/>
      <c r="N160" s="9"/>
      <c r="O160" s="9"/>
      <c r="P160" s="9"/>
      <c r="Q160" s="9"/>
    </row>
    <row r="161" spans="1:17">
      <c r="A161" s="9">
        <f>IF(County!D2046=1,1,IF(County!E2046=1,2,IF(County!F2046=1,3,0)))</f>
        <v>1</v>
      </c>
      <c r="B161" s="9">
        <f>IF(County!D2046=2,1,IF(County!E2046=2,2,IF(County!F2046=2,3,0)))</f>
        <v>2</v>
      </c>
      <c r="C161" s="9">
        <f>IF(County!D2046=3,1,IF(County!E2046=3,2,IF(County!F2046=3,3,0)))</f>
        <v>0</v>
      </c>
      <c r="D161" s="9">
        <v>4</v>
      </c>
      <c r="E161" s="9" t="str">
        <f>County!A2046</f>
        <v>Lamoille</v>
      </c>
      <c r="F161" s="57">
        <f>MAX(County!N2046:W2046)</f>
        <v>5475</v>
      </c>
      <c r="G161" s="57">
        <f>LARGE(County!N2046:W2046,2)</f>
        <v>4301</v>
      </c>
      <c r="H161" s="57"/>
      <c r="I161" s="57">
        <f>County!C2046-F161-G161-H161</f>
        <v>243</v>
      </c>
      <c r="J161" s="57">
        <f>County!AV2046</f>
        <v>50015</v>
      </c>
      <c r="K161" s="9"/>
      <c r="L161" s="9"/>
      <c r="M161" s="9"/>
      <c r="N161" s="9"/>
      <c r="O161" s="9"/>
      <c r="P161" s="9"/>
      <c r="Q161" s="9"/>
    </row>
    <row r="162" spans="1:17">
      <c r="A162" s="9">
        <f>IF(County!D2047=1,1,IF(County!E2047=1,2,IF(County!F2047=1,3,0)))</f>
        <v>1</v>
      </c>
      <c r="B162" s="9">
        <f>IF(County!D2047=2,1,IF(County!E2047=2,2,IF(County!F2047=2,3,0)))</f>
        <v>2</v>
      </c>
      <c r="C162" s="9">
        <f>IF(County!D2047=3,1,IF(County!E2047=3,2,IF(County!F2047=3,3,0)))</f>
        <v>0</v>
      </c>
      <c r="D162" s="9">
        <v>4</v>
      </c>
      <c r="E162" s="9" t="str">
        <f>County!A2047</f>
        <v>Orange</v>
      </c>
      <c r="F162" s="57">
        <f>MAX(County!N2047:W2047)</f>
        <v>6831</v>
      </c>
      <c r="G162" s="57">
        <f>LARGE(County!N2047:W2047,2)</f>
        <v>6045</v>
      </c>
      <c r="H162" s="57"/>
      <c r="I162" s="57">
        <f>County!C2047-F162-G162-H162</f>
        <v>342</v>
      </c>
      <c r="J162" s="57">
        <f>County!AV2047</f>
        <v>50017</v>
      </c>
      <c r="K162" s="9"/>
      <c r="L162" s="9"/>
      <c r="M162" s="9"/>
      <c r="N162" s="9"/>
      <c r="O162" s="9"/>
      <c r="P162" s="9"/>
      <c r="Q162" s="9"/>
    </row>
    <row r="163" spans="1:17">
      <c r="A163" s="9">
        <f>IF(County!D2048=1,1,IF(County!E2048=1,2,IF(County!F2048=1,3,0)))</f>
        <v>1</v>
      </c>
      <c r="B163" s="9">
        <f>IF(County!D2048=2,1,IF(County!E2048=2,2,IF(County!F2048=2,3,0)))</f>
        <v>2</v>
      </c>
      <c r="C163" s="9">
        <f>IF(County!D2048=3,1,IF(County!E2048=3,2,IF(County!F2048=3,3,0)))</f>
        <v>0</v>
      </c>
      <c r="D163" s="9">
        <v>4</v>
      </c>
      <c r="E163" s="9" t="str">
        <f>County!A2048</f>
        <v>Orleans</v>
      </c>
      <c r="F163" s="57">
        <f>MAX(County!N2048:W2048)</f>
        <v>6171</v>
      </c>
      <c r="G163" s="57">
        <f>LARGE(County!N2048:W2048,2)</f>
        <v>4941</v>
      </c>
      <c r="H163" s="57"/>
      <c r="I163" s="57">
        <f>County!C2048-F163-G163-H163</f>
        <v>288</v>
      </c>
      <c r="J163" s="57">
        <f>County!AV2048</f>
        <v>50019</v>
      </c>
      <c r="K163" s="9"/>
      <c r="L163" s="9"/>
      <c r="M163" s="9"/>
      <c r="N163" s="9"/>
      <c r="O163" s="9"/>
      <c r="P163" s="9"/>
      <c r="Q163" s="9"/>
    </row>
    <row r="164" spans="1:17">
      <c r="A164" s="9">
        <f>IF(County!D2049=1,1,IF(County!E2049=1,2,IF(County!F2049=1,3,0)))</f>
        <v>1</v>
      </c>
      <c r="B164" s="9">
        <f>IF(County!D2049=2,1,IF(County!E2049=2,2,IF(County!F2049=2,3,0)))</f>
        <v>2</v>
      </c>
      <c r="C164" s="9">
        <f>IF(County!D2049=3,1,IF(County!E2049=3,2,IF(County!F2049=3,3,0)))</f>
        <v>0</v>
      </c>
      <c r="D164" s="9">
        <v>4</v>
      </c>
      <c r="E164" s="9" t="str">
        <f>County!A2049</f>
        <v>Rutland</v>
      </c>
      <c r="F164" s="57">
        <f>MAX(County!N2049:W2049)</f>
        <v>15067</v>
      </c>
      <c r="G164" s="57">
        <f>LARGE(County!N2049:W2049,2)</f>
        <v>14946</v>
      </c>
      <c r="H164" s="57"/>
      <c r="I164" s="57">
        <f>County!C2049-F164-G164-H164</f>
        <v>734</v>
      </c>
      <c r="J164" s="57">
        <f>County!AV2049</f>
        <v>50021</v>
      </c>
      <c r="K164" t="str">
        <f>E161</f>
        <v>Lamoille</v>
      </c>
      <c r="L164" t="str">
        <f>E162</f>
        <v>Orange</v>
      </c>
      <c r="M164" t="str">
        <f>E163</f>
        <v>Orleans</v>
      </c>
      <c r="N164" t="str">
        <f>E164</f>
        <v>Rutland</v>
      </c>
      <c r="O164" t="str">
        <f>E165</f>
        <v>Washington</v>
      </c>
      <c r="P164" t="str">
        <f>E166</f>
        <v>Windham</v>
      </c>
      <c r="Q164" t="str">
        <f>E167</f>
        <v>Windsor</v>
      </c>
    </row>
    <row r="165" spans="1:17">
      <c r="A165" s="9">
        <f>IF(County!D2050=1,1,IF(County!E2050=1,2,IF(County!F2050=1,3,0)))</f>
        <v>1</v>
      </c>
      <c r="B165" s="9">
        <f>IF(County!D2050=2,1,IF(County!E2050=2,2,IF(County!F2050=2,3,0)))</f>
        <v>2</v>
      </c>
      <c r="C165" s="9">
        <f>IF(County!D2050=3,1,IF(County!E2050=3,2,IF(County!F2050=3,3,0)))</f>
        <v>0</v>
      </c>
      <c r="D165" s="9">
        <v>4</v>
      </c>
      <c r="E165" s="9" t="str">
        <f>County!A2050</f>
        <v>Washington</v>
      </c>
      <c r="F165" s="57">
        <f>MAX(County!N2050:W2050)</f>
        <v>15576</v>
      </c>
      <c r="G165" s="57">
        <f>LARGE(County!N2050:W2050,2)</f>
        <v>12794</v>
      </c>
      <c r="H165" s="57"/>
      <c r="I165" s="57">
        <f>County!C2050-F165-G165-H165</f>
        <v>642</v>
      </c>
      <c r="J165" s="57">
        <f>County!AV2050</f>
        <v>50023</v>
      </c>
    </row>
    <row r="166" spans="1:17">
      <c r="A166" s="9">
        <f>IF(County!D2051=1,1,IF(County!E2051=1,2,IF(County!F2051=1,3,0)))</f>
        <v>1</v>
      </c>
      <c r="B166" s="9">
        <f>IF(County!D2051=2,1,IF(County!E2051=2,2,IF(County!F2051=2,3,0)))</f>
        <v>2</v>
      </c>
      <c r="C166" s="9">
        <f>IF(County!D2051=3,1,IF(County!E2051=3,2,IF(County!F2051=3,3,0)))</f>
        <v>0</v>
      </c>
      <c r="D166" s="9">
        <v>4</v>
      </c>
      <c r="E166" s="9" t="str">
        <f>County!A2051</f>
        <v>Windham</v>
      </c>
      <c r="F166" s="57">
        <f>MAX(County!N2051:W2051)</f>
        <v>11576</v>
      </c>
      <c r="G166" s="57">
        <f>LARGE(County!N2051:W2051,2)</f>
        <v>8332</v>
      </c>
      <c r="H166" s="57"/>
      <c r="I166" s="57">
        <f>County!C2051-F166-G166-H166</f>
        <v>1103</v>
      </c>
      <c r="J166" s="57">
        <f>County!AV2051</f>
        <v>50025</v>
      </c>
    </row>
    <row r="167" spans="1:17">
      <c r="A167" s="9">
        <f>IF(County!D2052=1,1,IF(County!E2052=1,2,IF(County!F2052=1,3,0)))</f>
        <v>1</v>
      </c>
      <c r="B167" s="9">
        <f>IF(County!D2052=2,1,IF(County!E2052=2,2,IF(County!F2052=2,3,0)))</f>
        <v>2</v>
      </c>
      <c r="C167" s="9">
        <f>IF(County!D2052=3,1,IF(County!E2052=3,2,IF(County!F2052=3,3,0)))</f>
        <v>0</v>
      </c>
      <c r="D167" s="9">
        <v>4</v>
      </c>
      <c r="E167" s="9" t="str">
        <f>County!A2052</f>
        <v>Windsor</v>
      </c>
      <c r="F167" s="57">
        <f>MAX(County!N2052:W2052)</f>
        <v>15044</v>
      </c>
      <c r="G167" s="57">
        <f>LARGE(County!N2052:W2052,2)</f>
        <v>12935</v>
      </c>
      <c r="H167" s="57"/>
      <c r="I167" s="57">
        <f>County!C2052-F167-G167-H167</f>
        <v>793</v>
      </c>
      <c r="J167" s="57">
        <f>County!AV2052</f>
        <v>50027</v>
      </c>
    </row>
    <row r="168" spans="1:17">
      <c r="A168" s="9"/>
      <c r="B168" s="9"/>
      <c r="C168" s="9"/>
      <c r="D168" s="9"/>
      <c r="E168" s="9"/>
      <c r="F168" s="57"/>
      <c r="G168" s="57"/>
      <c r="H168" s="57"/>
      <c r="I168" s="57"/>
      <c r="J168" s="57"/>
    </row>
  </sheetData>
  <phoneticPr fontId="8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T41"/>
  <sheetViews>
    <sheetView workbookViewId="0">
      <selection activeCell="Q1" sqref="Q1:Q1048576"/>
    </sheetView>
  </sheetViews>
  <sheetFormatPr baseColWidth="10" defaultRowHeight="13" x14ac:dyDescent="0"/>
  <cols>
    <col min="1" max="1" width="4.7109375" style="58" customWidth="1"/>
    <col min="2" max="2" width="12.7109375" style="58" customWidth="1"/>
    <col min="3" max="3" width="12.7109375" style="59" customWidth="1"/>
    <col min="4" max="4" width="5.7109375" style="77" customWidth="1"/>
    <col min="5" max="5" width="12.7109375" style="80" customWidth="1"/>
    <col min="6" max="6" width="8.7109375" style="79" customWidth="1"/>
    <col min="7" max="7" width="4.7109375" style="79" customWidth="1"/>
    <col min="8" max="8" width="4.7109375" style="58" customWidth="1"/>
    <col min="9" max="9" width="12.7109375" style="79" customWidth="1"/>
    <col min="10" max="10" width="12.7109375" style="59" customWidth="1"/>
    <col min="11" max="11" width="5.7109375" style="77" customWidth="1"/>
    <col min="12" max="12" width="12.7109375" style="58" customWidth="1"/>
    <col min="13" max="13" width="8.7109375" style="58" customWidth="1"/>
    <col min="14" max="14" width="5.28515625" style="58" customWidth="1"/>
    <col min="15" max="15" width="4.7109375" style="58" customWidth="1"/>
    <col min="16" max="16" width="12.7109375" style="58" customWidth="1"/>
    <col min="17" max="17" width="12.7109375" style="59" customWidth="1"/>
    <col min="18" max="18" width="5.7109375" style="77" customWidth="1"/>
    <col min="19" max="19" width="12.7109375" style="58" customWidth="1"/>
    <col min="20" max="20" width="8.7109375" style="58" customWidth="1"/>
    <col min="21" max="16384" width="10.7109375" style="58"/>
  </cols>
  <sheetData>
    <row r="1" spans="1:20">
      <c r="A1" s="58" t="s">
        <v>288</v>
      </c>
      <c r="B1" s="77" t="s">
        <v>2353</v>
      </c>
      <c r="C1" s="81" t="s">
        <v>992</v>
      </c>
      <c r="D1" s="77" t="s">
        <v>1150</v>
      </c>
      <c r="E1" s="162" t="str">
        <f>State!L2</f>
        <v>Democratic</v>
      </c>
      <c r="F1" s="162"/>
      <c r="G1" s="75"/>
      <c r="H1" s="58" t="s">
        <v>288</v>
      </c>
      <c r="I1" s="77" t="s">
        <v>2353</v>
      </c>
      <c r="J1" s="81" t="s">
        <v>992</v>
      </c>
      <c r="K1" s="77" t="s">
        <v>1150</v>
      </c>
      <c r="L1" s="163" t="str">
        <f>State!N2</f>
        <v>Republican</v>
      </c>
      <c r="M1" s="164"/>
      <c r="N1" s="76"/>
      <c r="O1" s="58" t="s">
        <v>288</v>
      </c>
      <c r="P1" s="77" t="s">
        <v>2353</v>
      </c>
      <c r="Q1" s="81" t="s">
        <v>992</v>
      </c>
      <c r="R1" s="77" t="s">
        <v>1150</v>
      </c>
      <c r="S1" s="165" t="str">
        <f>State!P2</f>
        <v>Independent</v>
      </c>
      <c r="T1" s="166"/>
    </row>
    <row r="2" spans="1:20">
      <c r="A2" s="58">
        <v>1</v>
      </c>
      <c r="B2" s="78" t="str">
        <f>VLOOKUP(F2,State!M$3:AY$36,39,0)</f>
        <v>Louisiana</v>
      </c>
      <c r="C2" s="59">
        <f>VLOOKUP(B2,State!$A$3:$C$37,3,0)</f>
        <v>843037</v>
      </c>
      <c r="D2" s="77" t="str">
        <f>IF(VLOOKUP(B2,State!$A$3:$G$37,7,0)=1,"•","")</f>
        <v>•</v>
      </c>
      <c r="E2" s="59">
        <f>VLOOKUP(B2,State!$A$3:$L$37,12,0)</f>
        <v>616021</v>
      </c>
      <c r="F2" s="79">
        <f>MAX(State!M3:M36)</f>
        <v>0.73071644542291736</v>
      </c>
      <c r="H2" s="58">
        <v>1</v>
      </c>
      <c r="I2" s="78" t="str">
        <f>VLOOKUP(M2,State!O$3:AY$36,37,0)</f>
        <v>Iowa</v>
      </c>
      <c r="J2" s="59">
        <f>VLOOKUP(I2,State!$A$3:$C$37,3,0)</f>
        <v>1292494</v>
      </c>
      <c r="K2" s="77" t="str">
        <f>IF(VLOOKUP(I2,State!$A$3:$H$37,8,0)=1,"•","")</f>
        <v>•</v>
      </c>
      <c r="L2" s="59">
        <f>VLOOKUP(I2,State!$A$3:$N$37,14,0)</f>
        <v>899761</v>
      </c>
      <c r="M2" s="79">
        <f>MAX(State!O3:O36)</f>
        <v>0.69614327029757972</v>
      </c>
      <c r="N2" s="79"/>
      <c r="O2" s="58">
        <v>1</v>
      </c>
      <c r="P2" s="78" t="str">
        <f>VLOOKUP(T2,State!Q$3:AY$36,35,0)</f>
        <v>Arizona</v>
      </c>
      <c r="Q2" s="59">
        <f>VLOOKUP(P2,State!$A$3:$C$37,3,0)</f>
        <v>1382051</v>
      </c>
      <c r="R2" s="77" t="str">
        <f>IF(VLOOKUP(P2,State!$A$3:$I$37,9,0)=1,"•","")</f>
        <v/>
      </c>
      <c r="S2" s="59">
        <f>VLOOKUP(P2,State!$A$3:$P$37,16,0)</f>
        <v>145361</v>
      </c>
      <c r="T2" s="79">
        <f>MAX(State!Q3:Q36)</f>
        <v>0.10517773946113421</v>
      </c>
    </row>
    <row r="3" spans="1:20">
      <c r="A3" s="58">
        <v>2</v>
      </c>
      <c r="B3" s="78" t="str">
        <f>VLOOKUP(F3,State!M$3:AY$36,39,0)</f>
        <v>Maryland</v>
      </c>
      <c r="C3" s="59">
        <f>VLOOKUP(B3,State!$A$3:$C$37,3,0)</f>
        <v>1841361</v>
      </c>
      <c r="D3" s="77" t="str">
        <f>IF(VLOOKUP(B3,State!$A$3:$G$37,7,0)=1,"•","")</f>
        <v>•</v>
      </c>
      <c r="E3" s="59">
        <f>VLOOKUP(B3,State!$A$3:$L$37,12,0)</f>
        <v>1307610</v>
      </c>
      <c r="F3" s="79">
        <f>LARGE(State!M$3:M$36,2)</f>
        <v>0.71013234232722422</v>
      </c>
      <c r="H3" s="58">
        <v>2</v>
      </c>
      <c r="I3" s="78" t="str">
        <f>VLOOKUP(M3,State!O$3:AY$36,37,0)</f>
        <v>Kansas</v>
      </c>
      <c r="J3" s="59">
        <f>VLOOKUP(I3,State!$A$3:$C$37,3,0)</f>
        <v>1126447</v>
      </c>
      <c r="K3" s="77" t="str">
        <f>IF(VLOOKUP(I3,State!$A$3:$H$37,8,0)=1,"•","")</f>
        <v>•</v>
      </c>
      <c r="L3" s="59">
        <f>VLOOKUP(I3,State!$A$3:$N$37,14,0)</f>
        <v>706246</v>
      </c>
      <c r="M3" s="79">
        <f>LARGE(State!O$3:O$36,2)</f>
        <v>0.62696780230228322</v>
      </c>
      <c r="N3" s="79"/>
      <c r="O3" s="58">
        <v>2</v>
      </c>
      <c r="P3" s="78" t="str">
        <f>VLOOKUP(T3,State!Q$3:AY$36,35,0)</f>
        <v>Louisiana</v>
      </c>
      <c r="Q3" s="59">
        <f>VLOOKUP(P3,State!$A$3:$C$37,3,0)</f>
        <v>843037</v>
      </c>
      <c r="R3" s="77" t="str">
        <f>IF(VLOOKUP(P3,State!$A$3:$I$37,9,0)=1,"•","")</f>
        <v/>
      </c>
      <c r="S3" s="59">
        <f>VLOOKUP(P3,State!$A$3:$P$37,16,0)</f>
        <v>74785</v>
      </c>
      <c r="T3" s="79">
        <f>LARGE(State!Q$3:Q$36,2)</f>
        <v>8.8709036495432589E-2</v>
      </c>
    </row>
    <row r="4" spans="1:20">
      <c r="A4" s="58">
        <v>3</v>
      </c>
      <c r="B4" s="78" t="str">
        <f>VLOOKUP(F4,State!M$3:AY$36,39,0)</f>
        <v>Florida</v>
      </c>
      <c r="C4" s="59">
        <f>VLOOKUP(B4,State!$A$3:$C$37,3,0)</f>
        <v>4962316</v>
      </c>
      <c r="D4" s="77" t="str">
        <f>IF(VLOOKUP(B4,State!$A$3:$G$37,7,0)=1,"•","")</f>
        <v>•</v>
      </c>
      <c r="E4" s="59">
        <f>VLOOKUP(B4,State!$A$3:$L$37,12,0)</f>
        <v>3245585</v>
      </c>
      <c r="F4" s="79">
        <f>LARGE(State!M$3:M$36,3)</f>
        <v>0.65404641703591626</v>
      </c>
      <c r="H4" s="58">
        <v>3</v>
      </c>
      <c r="I4" s="78" t="str">
        <f>VLOOKUP(M4,State!O$3:AY$36,37,0)</f>
        <v>Oklahoma</v>
      </c>
      <c r="J4" s="59">
        <f>VLOOKUP(I4,State!$A$3:$C$37,3,0)</f>
        <v>1294423</v>
      </c>
      <c r="K4" s="77" t="str">
        <f>IF(VLOOKUP(I4,State!$A$3:$H$37,8,0)=1,"•","")</f>
        <v>•</v>
      </c>
      <c r="L4" s="59">
        <f>VLOOKUP(I4,State!$A$3:$N$37,14,0)</f>
        <v>757876</v>
      </c>
      <c r="M4" s="79">
        <f>LARGE(State!O$3:O$36,3)</f>
        <v>0.58549330473886818</v>
      </c>
      <c r="N4" s="79"/>
      <c r="O4" s="58">
        <v>3</v>
      </c>
      <c r="P4" s="78" t="str">
        <f>VLOOKUP(T4,State!Q$3:AY$36,35,0)</f>
        <v>Ohio</v>
      </c>
      <c r="Q4" s="59">
        <f>VLOOKUP(P4,State!$A$3:$C$37,3,0)</f>
        <v>4803956</v>
      </c>
      <c r="R4" s="77" t="str">
        <f>IF(VLOOKUP(P4,State!$A$3:$I$37,9,0)=1,"•","")</f>
        <v/>
      </c>
      <c r="S4" s="59">
        <f>VLOOKUP(P4,State!$A$3:$P$37,16,0)</f>
        <v>331125</v>
      </c>
      <c r="T4" s="79">
        <f>LARGE(State!Q$3:Q$36,3)</f>
        <v>6.8927567196702053E-2</v>
      </c>
    </row>
    <row r="5" spans="1:20">
      <c r="A5" s="58">
        <v>4</v>
      </c>
      <c r="B5" s="78" t="str">
        <f>VLOOKUP(F5,State!M$3:AY$36,39,0)</f>
        <v>South Dakota</v>
      </c>
      <c r="C5" s="59">
        <f>VLOOKUP(B5,State!$A$3:$C$37,3,0)</f>
        <v>334495</v>
      </c>
      <c r="D5" s="77" t="str">
        <f>IF(VLOOKUP(B5,State!$A$3:$G$37,7,0)=1,"•","")</f>
        <v>•</v>
      </c>
      <c r="E5" s="59">
        <f>VLOOKUP(B5,State!$A$3:$L$37,12,0)</f>
        <v>217095</v>
      </c>
      <c r="F5" s="79">
        <f>LARGE(State!M$3:M$36,4)</f>
        <v>0.64902315430723923</v>
      </c>
      <c r="H5" s="58">
        <v>4</v>
      </c>
      <c r="I5" s="78" t="str">
        <f>VLOOKUP(M5,State!O$3:AY$36,37,0)</f>
        <v>Indiana</v>
      </c>
      <c r="J5" s="59">
        <f>VLOOKUP(I5,State!$A$3:$C$37,3,0)</f>
        <v>2211426</v>
      </c>
      <c r="K5" s="77" t="str">
        <f>IF(VLOOKUP(I5,State!$A$3:$H$37,8,0)=1,"•","")</f>
        <v>•</v>
      </c>
      <c r="L5" s="59">
        <f>VLOOKUP(I5,State!$A$3:$N$37,14,0)</f>
        <v>1267972</v>
      </c>
      <c r="M5" s="79">
        <f>LARGE(State!O$3:O$36,4)</f>
        <v>0.57337301813400043</v>
      </c>
      <c r="N5" s="79"/>
      <c r="O5" s="58">
        <v>4</v>
      </c>
      <c r="P5" s="78" t="str">
        <f>VLOOKUP(T5,State!Q$3:AY$36,35,0)</f>
        <v>Kansas</v>
      </c>
      <c r="Q5" s="59">
        <f>VLOOKUP(P5,State!$A$3:$C$37,3,0)</f>
        <v>1126447</v>
      </c>
      <c r="R5" s="77" t="str">
        <f>IF(VLOOKUP(P5,State!$A$3:$I$37,9,0)=1,"•","")</f>
        <v/>
      </c>
      <c r="S5" s="59">
        <f>VLOOKUP(P5,State!$A$3:$P$37,16,0)</f>
        <v>45423</v>
      </c>
      <c r="T5" s="79">
        <f>LARGE(State!Q$3:Q$36,4)</f>
        <v>4.0324134202496878E-2</v>
      </c>
    </row>
    <row r="6" spans="1:20">
      <c r="A6" s="58">
        <v>5</v>
      </c>
      <c r="B6" s="78" t="str">
        <f>VLOOKUP(F6,State!M$3:AY$36,39,0)</f>
        <v>Alabama</v>
      </c>
      <c r="C6" s="59">
        <f>VLOOKUP(B6,State!$A$3:$C$37,3,0)</f>
        <v>1577799</v>
      </c>
      <c r="D6" s="77" t="str">
        <f>IF(VLOOKUP(B6,State!$A$3:$G$37,7,0)=1,"•","")</f>
        <v>•</v>
      </c>
      <c r="E6" s="59">
        <f>VLOOKUP(B6,State!$A$3:$L$37,12,0)</f>
        <v>1022698</v>
      </c>
      <c r="F6" s="79">
        <f>LARGE(State!M$3:M$36,5)</f>
        <v>0.64818015475989021</v>
      </c>
      <c r="H6" s="58">
        <v>5</v>
      </c>
      <c r="I6" s="78" t="str">
        <f>VLOOKUP(M6,State!O$3:AY$36,37,0)</f>
        <v>Idaho</v>
      </c>
      <c r="J6" s="59">
        <f>VLOOKUP(I6,State!$A$3:$C$37,3,0)</f>
        <v>478504</v>
      </c>
      <c r="K6" s="77" t="str">
        <f>IF(VLOOKUP(I6,State!$A$3:$H$37,8,0)=1,"•","")</f>
        <v>•</v>
      </c>
      <c r="L6" s="59">
        <f>VLOOKUP(I6,State!$A$3:$N$37,14,0)</f>
        <v>270468</v>
      </c>
      <c r="M6" s="79">
        <f>LARGE(State!O$3:O$36,5)</f>
        <v>0.56523665423904501</v>
      </c>
      <c r="N6" s="79"/>
      <c r="O6" s="58">
        <v>5</v>
      </c>
      <c r="P6" s="78" t="str">
        <f>VLOOKUP(T6,State!Q$3:AY$36,35,0)</f>
        <v>Colorado</v>
      </c>
      <c r="Q6" s="59">
        <f>VLOOKUP(P6,State!$A$3:$C$37,3,0)</f>
        <v>1552289</v>
      </c>
      <c r="R6" s="77" t="str">
        <f>IF(VLOOKUP(P6,State!$A$3:$I$37,9,0)=1,"•","")</f>
        <v/>
      </c>
      <c r="S6" s="59">
        <f>VLOOKUP(P6,State!$A$3:$P$37,16,0)</f>
        <v>42455</v>
      </c>
      <c r="T6" s="79">
        <f>LARGE(State!Q$3:Q$36,5)</f>
        <v>2.7349932905534988E-2</v>
      </c>
    </row>
    <row r="7" spans="1:20">
      <c r="A7" s="58">
        <v>6</v>
      </c>
      <c r="B7" s="78" t="str">
        <f>VLOOKUP(F7,State!M$3:AY$36,39,0)</f>
        <v>Kentucky</v>
      </c>
      <c r="C7" s="59">
        <f>VLOOKUP(B7,State!$A$3:$C$37,3,0)</f>
        <v>1330858</v>
      </c>
      <c r="D7" s="77" t="str">
        <f>IF(VLOOKUP(B7,State!$A$3:$G$37,7,0)=1,"•","")</f>
        <v>•</v>
      </c>
      <c r="E7" s="59">
        <f>VLOOKUP(B7,State!$A$3:$L$37,12,0)</f>
        <v>836888</v>
      </c>
      <c r="F7" s="79">
        <f>LARGE(State!M$3:M$36,6)</f>
        <v>0.62883342926142383</v>
      </c>
      <c r="H7" s="58">
        <v>6</v>
      </c>
      <c r="I7" s="78" t="str">
        <f>VLOOKUP(M7,State!O$3:AY$36,37,0)</f>
        <v>Arizona</v>
      </c>
      <c r="J7" s="59">
        <f>VLOOKUP(I7,State!$A$3:$C$37,3,0)</f>
        <v>1382051</v>
      </c>
      <c r="K7" s="77" t="str">
        <f>IF(VLOOKUP(I7,State!$A$3:$H$37,8,0)=1,"•","")</f>
        <v>•</v>
      </c>
      <c r="L7" s="59">
        <f>VLOOKUP(I7,State!$A$3:$N$37,14,0)</f>
        <v>771395</v>
      </c>
      <c r="M7" s="79">
        <f>LARGE(State!O$3:O$36,6)</f>
        <v>0.5581523402537244</v>
      </c>
      <c r="N7" s="79"/>
      <c r="O7" s="58">
        <v>6</v>
      </c>
      <c r="P7" s="78" t="str">
        <f>VLOOKUP(T7,State!Q$3:AY$36,35,0)</f>
        <v>North Dakota</v>
      </c>
      <c r="Q7" s="59">
        <f>VLOOKUP(P7,State!$A$3:$C$37,3,0)</f>
        <v>303957</v>
      </c>
      <c r="R7" s="77" t="str">
        <f>IF(VLOOKUP(P7,State!$A$3:$I$37,9,0)=1,"•","")</f>
        <v/>
      </c>
      <c r="S7" s="59">
        <f>VLOOKUP(P7,State!$A$3:$P$37,16,0)</f>
        <v>6448</v>
      </c>
      <c r="T7" s="79">
        <f>LARGE(State!Q$3:Q$36,6)</f>
        <v>2.1213526913346294E-2</v>
      </c>
    </row>
    <row r="8" spans="1:20">
      <c r="A8" s="58">
        <v>7</v>
      </c>
      <c r="B8" s="78" t="str">
        <f>VLOOKUP(F8,State!M$3:AY$36,39,0)</f>
        <v>Arkansas</v>
      </c>
      <c r="C8" s="59">
        <f>VLOOKUP(B8,State!$A$3:$C$37,3,0)</f>
        <v>920008</v>
      </c>
      <c r="D8" s="77" t="str">
        <f>IF(VLOOKUP(B8,State!$A$3:$G$37,7,0)=1,"•","")</f>
        <v>•</v>
      </c>
      <c r="E8" s="59">
        <f>VLOOKUP(B8,State!$A$3:$L$37,12,0)</f>
        <v>553635</v>
      </c>
      <c r="F8" s="79">
        <f>LARGE(State!M$3:M$36,7)</f>
        <v>0.60177194111355559</v>
      </c>
      <c r="H8" s="58">
        <v>7</v>
      </c>
      <c r="I8" s="78" t="str">
        <f>VLOOKUP(M8,State!O$3:AY$36,37,0)</f>
        <v>Utah</v>
      </c>
      <c r="J8" s="59">
        <f>VLOOKUP(I8,State!$A$3:$C$37,3,0)</f>
        <v>758479</v>
      </c>
      <c r="K8" s="77" t="str">
        <f>IF(VLOOKUP(I8,State!$A$3:$H$37,8,0)=1,"•","")</f>
        <v>•</v>
      </c>
      <c r="L8" s="59">
        <f>VLOOKUP(I8,State!$A$3:$N$37,14,0)</f>
        <v>420069</v>
      </c>
      <c r="M8" s="79">
        <f>LARGE(State!O$3:O$36,7)</f>
        <v>0.5538307586630612</v>
      </c>
      <c r="N8" s="79"/>
      <c r="O8" s="58">
        <v>7</v>
      </c>
      <c r="P8" s="78" t="str">
        <f>VLOOKUP(T8,State!Q$3:AY$36,35,0)</f>
        <v>New Hampshire</v>
      </c>
      <c r="Q8" s="59">
        <f>VLOOKUP(P8,State!$A$3:$C$37,3,0)</f>
        <v>518170</v>
      </c>
      <c r="R8" s="77" t="str">
        <f>IF(VLOOKUP(P8,State!$A$3:$I$37,9,0)=1,"•","")</f>
        <v/>
      </c>
      <c r="S8" s="59">
        <f>VLOOKUP(P8,State!$A$3:$P$37,16,0)</f>
        <v>9340</v>
      </c>
      <c r="T8" s="79">
        <f>LARGE(State!Q$3:Q$36,7)</f>
        <v>1.8024972499372793E-2</v>
      </c>
    </row>
    <row r="9" spans="1:20">
      <c r="A9" s="58">
        <v>8</v>
      </c>
      <c r="B9" s="78" t="str">
        <f>VLOOKUP(F9,State!M$3:AY$36,39,0)</f>
        <v>North Dakota</v>
      </c>
      <c r="C9" s="59">
        <f>VLOOKUP(B9,State!$A$3:$C$37,3,0)</f>
        <v>303957</v>
      </c>
      <c r="D9" s="77" t="str">
        <f>IF(VLOOKUP(B9,State!$A$3:$G$37,7,0)=1,"•","")</f>
        <v>•</v>
      </c>
      <c r="E9" s="59">
        <f>VLOOKUP(B9,State!$A$3:$L$37,12,0)</f>
        <v>179347</v>
      </c>
      <c r="F9" s="79">
        <f>LARGE(State!M$3:M$36,8)</f>
        <v>0.59004069654589297</v>
      </c>
      <c r="H9" s="58">
        <v>8</v>
      </c>
      <c r="I9" s="78" t="str">
        <f>VLOOKUP(M9,State!O$3:AY$36,37,0)</f>
        <v>Alaska</v>
      </c>
      <c r="J9" s="59">
        <f>VLOOKUP(I9,State!$A$3:$C$37,3,0)</f>
        <v>239714</v>
      </c>
      <c r="K9" s="77" t="str">
        <f>IF(VLOOKUP(I9,State!$A$3:$H$37,8,0)=1,"•","")</f>
        <v>•</v>
      </c>
      <c r="L9" s="59">
        <f>VLOOKUP(I9,State!$A$3:$N$37,14,0)</f>
        <v>127163</v>
      </c>
      <c r="M9" s="79">
        <f>LARGE(State!O$3:O$36,8)</f>
        <v>0.53047798626696818</v>
      </c>
      <c r="N9" s="79"/>
      <c r="O9" s="58">
        <v>8</v>
      </c>
      <c r="P9" s="78" t="str">
        <f>VLOOKUP(T9,State!Q$3:AY$36,35,0)</f>
        <v>Oklahoma</v>
      </c>
      <c r="Q9" s="59">
        <f>VLOOKUP(P9,State!$A$3:$C$37,3,0)</f>
        <v>1294423</v>
      </c>
      <c r="R9" s="77" t="str">
        <f>IF(VLOOKUP(P9,State!$A$3:$I$37,9,0)=1,"•","")</f>
        <v/>
      </c>
      <c r="S9" s="59">
        <f>VLOOKUP(P9,State!$A$3:$P$37,16,0)</f>
        <v>21225</v>
      </c>
      <c r="T9" s="79">
        <f>LARGE(State!Q$3:Q$36,8)</f>
        <v>1.6397267353871186E-2</v>
      </c>
    </row>
    <row r="10" spans="1:20">
      <c r="A10" s="58">
        <v>9</v>
      </c>
      <c r="B10" s="78" t="str">
        <f>VLOOKUP(F10,State!M$3:AY$36,39,0)</f>
        <v>Connecticut</v>
      </c>
      <c r="C10" s="59">
        <f>VLOOKUP(B10,State!$A$3:$C$37,3,0)</f>
        <v>1500709</v>
      </c>
      <c r="D10" s="77" t="str">
        <f>IF(VLOOKUP(B10,State!$A$3:$G$37,7,0)=1,"•","")</f>
        <v>•</v>
      </c>
      <c r="E10" s="59">
        <f>VLOOKUP(B10,State!$A$3:$L$37,12,0)</f>
        <v>882569</v>
      </c>
      <c r="F10" s="79">
        <f>LARGE(State!M$3:M$36,9)</f>
        <v>0.58810135742505709</v>
      </c>
      <c r="H10" s="58">
        <v>9</v>
      </c>
      <c r="I10" s="78" t="str">
        <f>VLOOKUP(M10,State!O$3:AY$36,37,0)</f>
        <v>Oregon</v>
      </c>
      <c r="J10" s="59">
        <f>VLOOKUP(I10,State!$A$3:$C$37,3,0)</f>
        <v>1376033</v>
      </c>
      <c r="K10" s="77" t="str">
        <f>IF(VLOOKUP(I10,State!$A$3:$H$37,8,0)=1,"•","")</f>
        <v>•</v>
      </c>
      <c r="L10" s="59">
        <f>VLOOKUP(I10,State!$A$3:$N$37,14,0)</f>
        <v>717455</v>
      </c>
      <c r="M10" s="79">
        <f>LARGE(State!O$3:O$36,9)</f>
        <v>0.52139374564418151</v>
      </c>
      <c r="N10" s="79"/>
      <c r="O10" s="58">
        <v>9</v>
      </c>
      <c r="P10" s="78" t="str">
        <f>VLOOKUP(T10,State!Q$3:AY$36,35,0)</f>
        <v>South Dakota</v>
      </c>
      <c r="Q10" s="59">
        <f>VLOOKUP(P10,State!$A$3:$C$37,3,0)</f>
        <v>334495</v>
      </c>
      <c r="R10" s="77" t="str">
        <f>IF(VLOOKUP(P10,State!$A$3:$I$37,9,0)=1,"•","")</f>
        <v/>
      </c>
      <c r="S10" s="59">
        <f>VLOOKUP(P10,State!$A$3:$P$37,16,0)</f>
        <v>4314</v>
      </c>
      <c r="T10" s="79">
        <f>LARGE(State!Q$3:Q$36,9)</f>
        <v>1.2897053767619845E-2</v>
      </c>
    </row>
    <row r="11" spans="1:20">
      <c r="A11" s="58">
        <v>10</v>
      </c>
      <c r="B11" s="78" t="str">
        <f>VLOOKUP(F11,State!M$3:AY$36,39,0)</f>
        <v>Hawaii</v>
      </c>
      <c r="C11" s="59">
        <f>VLOOKUP(B11,State!$A$3:$C$37,3,0)</f>
        <v>363662</v>
      </c>
      <c r="D11" s="77" t="str">
        <f>IF(VLOOKUP(B11,State!$A$3:$G$37,7,0)=1,"•","")</f>
        <v>•</v>
      </c>
      <c r="E11" s="59">
        <f>VLOOKUP(B11,State!$A$3:$L$37,12,0)</f>
        <v>208266</v>
      </c>
      <c r="F11" s="79">
        <f>LARGE(State!M$3:M$36,10)</f>
        <v>0.57269112527566801</v>
      </c>
      <c r="H11" s="58">
        <v>10</v>
      </c>
      <c r="I11" s="78" t="str">
        <f>VLOOKUP(M11,State!O$3:AY$36,37,0)</f>
        <v>Missouri</v>
      </c>
      <c r="J11" s="59">
        <f>VLOOKUP(I11,State!$A$3:$C$37,3,0)</f>
        <v>2354916</v>
      </c>
      <c r="K11" s="77" t="str">
        <f>IF(VLOOKUP(I11,State!$A$3:$H$37,8,0)=1,"•","")</f>
        <v>•</v>
      </c>
      <c r="L11" s="59">
        <f>VLOOKUP(I11,State!$A$3:$N$37,14,0)</f>
        <v>1221901</v>
      </c>
      <c r="M11" s="79">
        <f>LARGE(State!O$3:O$36,10)</f>
        <v>0.51887243536499816</v>
      </c>
      <c r="N11" s="79"/>
      <c r="O11" s="58">
        <v>10</v>
      </c>
      <c r="P11" s="78" t="str">
        <f>VLOOKUP(T11,State!Q$3:AY$36,35,0)</f>
        <v>Iowa</v>
      </c>
      <c r="Q11" s="59">
        <f>VLOOKUP(P11,State!$A$3:$C$37,3,0)</f>
        <v>1292494</v>
      </c>
      <c r="R11" s="77" t="str">
        <f>IF(VLOOKUP(P11,State!$A$3:$I$37,9,0)=1,"•","")</f>
        <v/>
      </c>
      <c r="S11" s="59">
        <f>VLOOKUP(P11,State!$A$3:$P$37,16,0)</f>
        <v>5508</v>
      </c>
      <c r="T11" s="79">
        <f>LARGE(State!Q$3:Q$36,10)</f>
        <v>4.2615284867860122E-3</v>
      </c>
    </row>
    <row r="12" spans="1:20">
      <c r="A12" s="58">
        <v>11</v>
      </c>
      <c r="B12" s="78" t="str">
        <f>VLOOKUP(F12,State!M$3:AY$36,39,0)</f>
        <v>Vermont</v>
      </c>
      <c r="C12" s="59">
        <f>VLOOKUP(B12,State!$A$3:$C$37,3,0)</f>
        <v>285739</v>
      </c>
      <c r="D12" s="77" t="str">
        <f>IF(VLOOKUP(B12,State!$A$3:$G$37,7,0)=1,"•","")</f>
        <v>•</v>
      </c>
      <c r="E12" s="59">
        <f>VLOOKUP(B12,State!$A$3:$L$37,12,0)</f>
        <v>154762</v>
      </c>
      <c r="F12" s="79">
        <f>LARGE(State!M$3:M$36,11)</f>
        <v>0.54162014985703733</v>
      </c>
      <c r="H12" s="58">
        <v>11</v>
      </c>
      <c r="I12" s="78" t="str">
        <f>VLOOKUP(M12,State!O$3:AY$36,37,0)</f>
        <v>North Carolina</v>
      </c>
      <c r="J12" s="59">
        <f>VLOOKUP(I12,State!$A$3:$C$37,3,0)</f>
        <v>2577891</v>
      </c>
      <c r="K12" s="77" t="str">
        <f>IF(VLOOKUP(I12,State!$A$3:$H$37,8,0)=1,"•","")</f>
        <v>•</v>
      </c>
      <c r="L12" s="59">
        <f>VLOOKUP(I12,State!$A$3:$N$37,14,0)</f>
        <v>1297892</v>
      </c>
      <c r="M12" s="79">
        <f>LARGE(State!O$3:O$36,11)</f>
        <v>0.50347047256846778</v>
      </c>
      <c r="N12" s="79"/>
      <c r="O12" s="58">
        <v>11</v>
      </c>
      <c r="P12" s="78" t="str">
        <f>VLOOKUP(T12,State!Q$3:AY$36,35,0)</f>
        <v>Wisconsin</v>
      </c>
      <c r="Q12" s="59">
        <f>VLOOKUP(P12,State!$A$3:$C$37,3,0)</f>
        <v>2455124</v>
      </c>
      <c r="R12" s="77" t="str">
        <f>IF(VLOOKUP(P12,State!$A$3:$I$37,9,0)=1,"•","")</f>
        <v/>
      </c>
      <c r="S12" s="59">
        <f>VLOOKUP(P12,State!$A$3:$P$37,16,0)</f>
        <v>3264</v>
      </c>
      <c r="T12" s="79">
        <f>LARGE(State!Q$3:Q$36,11)</f>
        <v>1.3294644180904915E-3</v>
      </c>
    </row>
    <row r="13" spans="1:20">
      <c r="A13" s="58">
        <v>12</v>
      </c>
      <c r="B13" s="78" t="str">
        <f>VLOOKUP(F13,State!M$3:AY$36,39,0)</f>
        <v>Washington</v>
      </c>
      <c r="C13" s="59">
        <f>VLOOKUP(B13,State!$A$3:$C$37,3,0)</f>
        <v>2218802</v>
      </c>
      <c r="D13" s="77" t="str">
        <f>IF(VLOOKUP(B13,State!$A$3:$G$37,7,0)=1,"•","")</f>
        <v>•</v>
      </c>
      <c r="E13" s="59">
        <f>VLOOKUP(B13,State!$A$3:$L$37,12,0)</f>
        <v>1197973</v>
      </c>
      <c r="F13" s="79">
        <f>LARGE(State!M$3:M$36,12)</f>
        <v>0.53991883908523608</v>
      </c>
      <c r="H13" s="58">
        <v>12</v>
      </c>
      <c r="I13" s="78" t="str">
        <f>VLOOKUP(M13,State!O$3:AY$36,37,0)</f>
        <v>Pennsylvania</v>
      </c>
      <c r="J13" s="59">
        <f>VLOOKUP(I13,State!$A$3:$C$37,3,0)</f>
        <v>4802410</v>
      </c>
      <c r="K13" s="77" t="str">
        <f>IF(VLOOKUP(I13,State!$A$3:$H$37,8,0)=1,"•","")</f>
        <v>•</v>
      </c>
      <c r="L13" s="59">
        <f>VLOOKUP(I13,State!$A$3:$N$37,14,0)</f>
        <v>2358125</v>
      </c>
      <c r="M13" s="79">
        <f>LARGE(State!O$3:O$36,12)</f>
        <v>0.49102950393656519</v>
      </c>
      <c r="N13" s="79"/>
      <c r="O13" s="58">
        <v>12</v>
      </c>
      <c r="P13" s="78" t="str">
        <f>VLOOKUP(T13,State!Q$3:AY$36,35,0)</f>
        <v>Alabama</v>
      </c>
      <c r="Q13" s="59">
        <f>VLOOKUP(P13,State!$A$3:$C$37,3,0)</f>
        <v>1577799</v>
      </c>
      <c r="R13" s="77" t="str">
        <f>IF(VLOOKUP(P13,State!$A$3:$I$37,9,0)=1,"•","")</f>
        <v/>
      </c>
      <c r="S13" s="59">
        <f>VLOOKUP(P13,State!$A$3:$P$37,16,0)</f>
        <v>0</v>
      </c>
      <c r="T13" s="79">
        <f>LARGE(State!Q$3:Q$36,12)</f>
        <v>0</v>
      </c>
    </row>
    <row r="14" spans="1:20">
      <c r="A14" s="58">
        <v>13</v>
      </c>
      <c r="B14" s="78" t="str">
        <f>VLOOKUP(F14,State!M$3:AY$36,39,0)</f>
        <v>Illinois</v>
      </c>
      <c r="C14" s="59">
        <f>VLOOKUP(B14,State!$A$3:$C$37,3,0)</f>
        <v>4939558</v>
      </c>
      <c r="D14" s="77" t="str">
        <f>IF(VLOOKUP(B14,State!$A$3:$G$37,7,0)=1,"•","")</f>
        <v>•</v>
      </c>
      <c r="E14" s="59">
        <f>VLOOKUP(B14,State!$A$3:$L$37,12,0)</f>
        <v>2631229</v>
      </c>
      <c r="F14" s="79">
        <f>LARGE(State!M$3:M$36,13)</f>
        <v>0.53268511069209024</v>
      </c>
      <c r="H14" s="58">
        <v>13</v>
      </c>
      <c r="I14" s="78" t="str">
        <f>VLOOKUP(M14,State!O$3:AY$36,37,0)</f>
        <v>New York</v>
      </c>
      <c r="J14" s="59">
        <f>VLOOKUP(I14,State!$A$3:$C$37,3,0)</f>
        <v>6458826</v>
      </c>
      <c r="K14" s="77" t="str">
        <f>IF(VLOOKUP(I14,State!$A$3:$H$37,8,0)=1,"•","")</f>
        <v>•</v>
      </c>
      <c r="L14" s="59">
        <f>VLOOKUP(I14,State!$A$3:$N$37,14,0)</f>
        <v>3166994</v>
      </c>
      <c r="M14" s="79">
        <f>LARGE(State!O$3:O$36,13)</f>
        <v>0.49033585979866928</v>
      </c>
      <c r="N14" s="79"/>
      <c r="O14" s="58">
        <v>13</v>
      </c>
      <c r="P14" s="78" t="str">
        <f>VLOOKUP(T14,State!Q$3:AY$36,35,0)</f>
        <v>Alabama</v>
      </c>
      <c r="Q14" s="59">
        <f>VLOOKUP(P14,State!$A$3:$C$37,3,0)</f>
        <v>1577799</v>
      </c>
      <c r="R14" s="77" t="str">
        <f>IF(VLOOKUP(P14,State!$A$3:$I$37,9,0)=1,"•","")</f>
        <v/>
      </c>
      <c r="S14" s="59">
        <f>VLOOKUP(P14,State!$A$3:$P$37,16,0)</f>
        <v>0</v>
      </c>
      <c r="T14" s="79">
        <f>LARGE(State!Q$3:Q$36,13)</f>
        <v>0</v>
      </c>
    </row>
    <row r="15" spans="1:20">
      <c r="A15" s="58">
        <v>14</v>
      </c>
      <c r="B15" s="78" t="str">
        <f>VLOOKUP(F15,State!M$3:AY$36,39,0)</f>
        <v>Wisconsin</v>
      </c>
      <c r="C15" s="59">
        <f>VLOOKUP(B15,State!$A$3:$C$37,3,0)</f>
        <v>2455124</v>
      </c>
      <c r="D15" s="77" t="str">
        <f>IF(VLOOKUP(B15,State!$A$3:$G$37,7,0)=1,"•","")</f>
        <v>•</v>
      </c>
      <c r="E15" s="59">
        <f>VLOOKUP(B15,State!$A$3:$L$37,12,0)</f>
        <v>1290662</v>
      </c>
      <c r="F15" s="79">
        <f>LARGE(State!M$3:M$36,14)</f>
        <v>0.52570134950413905</v>
      </c>
      <c r="H15" s="58">
        <v>14</v>
      </c>
      <c r="I15" s="78" t="str">
        <f>VLOOKUP(M15,State!O$3:AY$36,37,0)</f>
        <v>New Hampshire</v>
      </c>
      <c r="J15" s="59">
        <f>VLOOKUP(I15,State!$A$3:$C$37,3,0)</f>
        <v>518170</v>
      </c>
      <c r="K15" s="77" t="str">
        <f>IF(VLOOKUP(I15,State!$A$3:$H$37,8,0)=1,"•","")</f>
        <v>•</v>
      </c>
      <c r="L15" s="59">
        <f>VLOOKUP(I15,State!$A$3:$N$37,14,0)</f>
        <v>249591</v>
      </c>
      <c r="M15" s="79">
        <f>LARGE(State!O$3:O$36,14)</f>
        <v>0.4816778277399309</v>
      </c>
      <c r="N15" s="79"/>
      <c r="O15" s="58">
        <v>14</v>
      </c>
      <c r="P15" s="78" t="str">
        <f>VLOOKUP(T15,State!Q$3:AY$36,35,0)</f>
        <v>Alabama</v>
      </c>
      <c r="Q15" s="59">
        <f>VLOOKUP(P15,State!$A$3:$C$37,3,0)</f>
        <v>1577799</v>
      </c>
      <c r="R15" s="77" t="str">
        <f>IF(VLOOKUP(P15,State!$A$3:$I$37,9,0)=1,"•","")</f>
        <v/>
      </c>
      <c r="S15" s="59">
        <f>VLOOKUP(P15,State!$A$3:$P$37,16,0)</f>
        <v>0</v>
      </c>
      <c r="T15" s="79">
        <f>LARGE(State!Q$3:Q$36,14)</f>
        <v>0</v>
      </c>
    </row>
    <row r="16" spans="1:20">
      <c r="A16" s="58">
        <v>15</v>
      </c>
      <c r="B16" s="78" t="str">
        <f>VLOOKUP(F16,State!M$3:AY$36,39,0)</f>
        <v>Colorado</v>
      </c>
      <c r="C16" s="59">
        <f>VLOOKUP(B16,State!$A$3:$C$37,3,0)</f>
        <v>1552289</v>
      </c>
      <c r="D16" s="77" t="str">
        <f>IF(VLOOKUP(B16,State!$A$3:$G$37,7,0)=1,"•","")</f>
        <v>•</v>
      </c>
      <c r="E16" s="59">
        <f>VLOOKUP(B16,State!$A$3:$L$37,12,0)</f>
        <v>803725</v>
      </c>
      <c r="F16" s="79">
        <f>LARGE(State!M$3:M$36,15)</f>
        <v>0.51776763218704769</v>
      </c>
      <c r="H16" s="58">
        <v>15</v>
      </c>
      <c r="I16" s="78" t="str">
        <f>VLOOKUP(M16,State!O$3:AY$36,37,0)</f>
        <v>Georgia</v>
      </c>
      <c r="J16" s="59">
        <f>VLOOKUP(I16,State!$A$3:$C$37,3,0)</f>
        <v>2251587</v>
      </c>
      <c r="K16" s="77" t="str">
        <f>IF(VLOOKUP(I16,State!$A$3:$H$37,8,0)=1,"•","")</f>
        <v/>
      </c>
      <c r="L16" s="59">
        <f>VLOOKUP(I16,State!$A$3:$N$37,14,0)</f>
        <v>1073282</v>
      </c>
      <c r="M16" s="79">
        <f>LARGE(State!O$3:O$36,15)</f>
        <v>0.47667800533579202</v>
      </c>
      <c r="N16" s="79"/>
      <c r="O16" s="58">
        <v>15</v>
      </c>
      <c r="P16" s="78" t="str">
        <f>VLOOKUP(T16,State!Q$3:AY$36,35,0)</f>
        <v>Alabama</v>
      </c>
      <c r="Q16" s="59">
        <f>VLOOKUP(P16,State!$A$3:$C$37,3,0)</f>
        <v>1577799</v>
      </c>
      <c r="R16" s="77" t="str">
        <f>IF(VLOOKUP(P16,State!$A$3:$I$37,9,0)=1,"•","")</f>
        <v/>
      </c>
      <c r="S16" s="59">
        <f>VLOOKUP(P16,State!$A$3:$P$37,16,0)</f>
        <v>0</v>
      </c>
      <c r="T16" s="79">
        <f>LARGE(State!Q$3:Q$36,15)</f>
        <v>0</v>
      </c>
    </row>
    <row r="17" spans="1:20">
      <c r="A17" s="58">
        <v>16</v>
      </c>
      <c r="B17" s="78" t="str">
        <f>VLOOKUP(F17,State!M$3:AY$36,39,0)</f>
        <v>Nevada</v>
      </c>
      <c r="C17" s="59">
        <f>VLOOKUP(B17,State!$A$3:$C$37,3,0)</f>
        <v>495887</v>
      </c>
      <c r="D17" s="77" t="str">
        <f>IF(VLOOKUP(B17,State!$A$3:$G$37,7,0)=1,"•","")</f>
        <v>•</v>
      </c>
      <c r="E17" s="59">
        <f>VLOOKUP(B17,State!$A$3:$L$37,12,0)</f>
        <v>253150</v>
      </c>
      <c r="F17" s="79">
        <f>LARGE(State!M$3:M$36,16)</f>
        <v>0.51049936779951888</v>
      </c>
      <c r="H17" s="58">
        <v>16</v>
      </c>
      <c r="I17" s="78" t="str">
        <f>VLOOKUP(M17,State!O$3:AY$36,37,0)</f>
        <v>South Carolina</v>
      </c>
      <c r="J17" s="59">
        <f>VLOOKUP(I17,State!$A$3:$C$37,3,0)</f>
        <v>1180438</v>
      </c>
      <c r="K17" s="77" t="str">
        <f>IF(VLOOKUP(I17,State!$A$3:$H$37,8,0)=1,"•","")</f>
        <v/>
      </c>
      <c r="L17" s="59">
        <f>VLOOKUP(I17,State!$A$3:$N$37,14,0)</f>
        <v>554175</v>
      </c>
      <c r="M17" s="79">
        <f>LARGE(State!O$3:O$36,16)</f>
        <v>0.46946557125405991</v>
      </c>
      <c r="N17" s="79"/>
      <c r="O17" s="58">
        <v>16</v>
      </c>
      <c r="P17" s="78" t="str">
        <f>VLOOKUP(T17,State!Q$3:AY$36,35,0)</f>
        <v>Alabama</v>
      </c>
      <c r="Q17" s="59">
        <f>VLOOKUP(P17,State!$A$3:$C$37,3,0)</f>
        <v>1577799</v>
      </c>
      <c r="R17" s="77" t="str">
        <f>IF(VLOOKUP(P17,State!$A$3:$I$37,9,0)=1,"•","")</f>
        <v/>
      </c>
      <c r="S17" s="59">
        <f>VLOOKUP(P17,State!$A$3:$P$37,16,0)</f>
        <v>0</v>
      </c>
      <c r="T17" s="79">
        <f>LARGE(State!Q$3:Q$36,16)</f>
        <v>0</v>
      </c>
    </row>
    <row r="18" spans="1:20">
      <c r="A18" s="58">
        <v>17</v>
      </c>
      <c r="B18" s="78" t="str">
        <f>VLOOKUP(F18,State!M$3:AY$36,39,0)</f>
        <v>Ohio</v>
      </c>
      <c r="C18" s="59">
        <f>VLOOKUP(B18,State!$A$3:$C$37,3,0)</f>
        <v>4803956</v>
      </c>
      <c r="D18" s="77" t="str">
        <f>IF(VLOOKUP(B18,State!$A$3:$G$37,7,0)=1,"•","")</f>
        <v>•</v>
      </c>
      <c r="E18" s="59">
        <f>VLOOKUP(B18,State!$A$3:$L$37,12,0)</f>
        <v>2444397</v>
      </c>
      <c r="F18" s="79">
        <f>LARGE(State!M$3:M$36,17)</f>
        <v>0.5088300142632447</v>
      </c>
      <c r="H18" s="58">
        <v>17</v>
      </c>
      <c r="I18" s="78" t="str">
        <f>VLOOKUP(M18,State!O$3:AY$36,37,0)</f>
        <v>Wisconsin</v>
      </c>
      <c r="J18" s="59">
        <f>VLOOKUP(I18,State!$A$3:$C$37,3,0)</f>
        <v>2455124</v>
      </c>
      <c r="K18" s="77" t="str">
        <f>IF(VLOOKUP(I18,State!$A$3:$H$37,8,0)=1,"•","")</f>
        <v/>
      </c>
      <c r="L18" s="59">
        <f>VLOOKUP(I18,State!$A$3:$N$37,14,0)</f>
        <v>1129599</v>
      </c>
      <c r="M18" s="79">
        <f>LARGE(State!O$3:O$36,17)</f>
        <v>0.46009855306697339</v>
      </c>
      <c r="N18" s="79"/>
      <c r="O18" s="58">
        <v>17</v>
      </c>
      <c r="P18" s="78" t="str">
        <f>VLOOKUP(T18,State!Q$3:AY$36,35,0)</f>
        <v>Alabama</v>
      </c>
      <c r="Q18" s="59">
        <f>VLOOKUP(P18,State!$A$3:$C$37,3,0)</f>
        <v>1577799</v>
      </c>
      <c r="R18" s="77" t="str">
        <f>IF(VLOOKUP(P18,State!$A$3:$I$37,9,0)=1,"•","")</f>
        <v/>
      </c>
      <c r="S18" s="59">
        <f>VLOOKUP(P18,State!$A$3:$P$37,16,0)</f>
        <v>0</v>
      </c>
      <c r="T18" s="79">
        <f>LARGE(State!Q$3:Q$36,17)</f>
        <v>0</v>
      </c>
    </row>
    <row r="19" spans="1:20">
      <c r="A19" s="58">
        <v>18</v>
      </c>
      <c r="B19" s="78" t="str">
        <f>VLOOKUP(F19,State!M$3:AY$36,39,0)</f>
        <v>South Carolina</v>
      </c>
      <c r="C19" s="59">
        <f>VLOOKUP(B19,State!$A$3:$C$37,3,0)</f>
        <v>1180438</v>
      </c>
      <c r="D19" s="77" t="str">
        <f>IF(VLOOKUP(B19,State!$A$3:$G$37,7,0)=1,"•","")</f>
        <v>•</v>
      </c>
      <c r="E19" s="59">
        <f>VLOOKUP(B19,State!$A$3:$L$37,12,0)</f>
        <v>591030</v>
      </c>
      <c r="F19" s="79">
        <f>LARGE(State!M$3:M$36,18)</f>
        <v>0.5006870331182155</v>
      </c>
      <c r="H19" s="58">
        <v>18</v>
      </c>
      <c r="I19" s="78" t="str">
        <f>VLOOKUP(M19,State!O$3:AY$36,37,0)</f>
        <v>Washington</v>
      </c>
      <c r="J19" s="59">
        <f>VLOOKUP(I19,State!$A$3:$C$37,3,0)</f>
        <v>2218802</v>
      </c>
      <c r="K19" s="77" t="str">
        <f>IF(VLOOKUP(I19,State!$A$3:$H$37,8,0)=1,"•","")</f>
        <v/>
      </c>
      <c r="L19" s="59">
        <f>VLOOKUP(I19,State!$A$3:$N$37,14,0)</f>
        <v>1020829</v>
      </c>
      <c r="M19" s="79">
        <f>LARGE(State!O$3:O$36,18)</f>
        <v>0.46008116091476392</v>
      </c>
      <c r="N19" s="79"/>
      <c r="O19" s="58">
        <v>18</v>
      </c>
      <c r="P19" s="78" t="str">
        <f>VLOOKUP(T19,State!Q$3:AY$36,35,0)</f>
        <v>Alabama</v>
      </c>
      <c r="Q19" s="59">
        <f>VLOOKUP(P19,State!$A$3:$C$37,3,0)</f>
        <v>1577799</v>
      </c>
      <c r="R19" s="77" t="str">
        <f>IF(VLOOKUP(P19,State!$A$3:$I$37,9,0)=1,"•","")</f>
        <v/>
      </c>
      <c r="S19" s="59">
        <f>VLOOKUP(P19,State!$A$3:$P$37,16,0)</f>
        <v>0</v>
      </c>
      <c r="T19" s="79">
        <f>LARGE(State!Q$3:Q$36,18)</f>
        <v>0</v>
      </c>
    </row>
    <row r="20" spans="1:20">
      <c r="A20" s="58">
        <v>19</v>
      </c>
      <c r="B20" s="78" t="str">
        <f>VLOOKUP(F20,State!M$3:AY$36,39,0)</f>
        <v>Georgia</v>
      </c>
      <c r="C20" s="59">
        <f>VLOOKUP(B20,State!$A$3:$C$37,3,0)</f>
        <v>2251587</v>
      </c>
      <c r="D20" s="77" t="str">
        <f>IF(VLOOKUP(B20,State!$A$3:$G$37,7,0)=1,"•","")</f>
        <v>•</v>
      </c>
      <c r="E20" s="59">
        <f>VLOOKUP(B20,State!$A$3:$L$37,12,0)</f>
        <v>1108416</v>
      </c>
      <c r="F20" s="79">
        <f>LARGE(State!M$3:M$36,19)</f>
        <v>0.49228211035149877</v>
      </c>
      <c r="H20" s="58">
        <v>19</v>
      </c>
      <c r="I20" s="78" t="str">
        <f>VLOOKUP(M20,State!O$3:AY$36,37,0)</f>
        <v>Vermont</v>
      </c>
      <c r="J20" s="59">
        <f>VLOOKUP(I20,State!$A$3:$C$37,3,0)</f>
        <v>285739</v>
      </c>
      <c r="K20" s="77" t="str">
        <f>IF(VLOOKUP(I20,State!$A$3:$H$37,8,0)=1,"•","")</f>
        <v/>
      </c>
      <c r="L20" s="59">
        <f>VLOOKUP(I20,State!$A$3:$N$37,14,0)</f>
        <v>123854</v>
      </c>
      <c r="M20" s="79">
        <f>LARGE(State!O$3:O$36,19)</f>
        <v>0.43345150644469255</v>
      </c>
      <c r="N20" s="79"/>
      <c r="O20" s="58">
        <v>19</v>
      </c>
      <c r="P20" s="78" t="str">
        <f>VLOOKUP(T20,State!Q$3:AY$36,35,0)</f>
        <v>Alabama</v>
      </c>
      <c r="Q20" s="59">
        <f>VLOOKUP(P20,State!$A$3:$C$37,3,0)</f>
        <v>1577799</v>
      </c>
      <c r="R20" s="77" t="str">
        <f>IF(VLOOKUP(P20,State!$A$3:$I$37,9,0)=1,"•","")</f>
        <v/>
      </c>
      <c r="S20" s="59">
        <f>VLOOKUP(P20,State!$A$3:$P$37,16,0)</f>
        <v>0</v>
      </c>
      <c r="T20" s="79">
        <f>LARGE(State!Q$3:Q$36,19)</f>
        <v>0</v>
      </c>
    </row>
    <row r="21" spans="1:20">
      <c r="A21" s="58">
        <v>20</v>
      </c>
      <c r="B21" s="78" t="str">
        <f>VLOOKUP(F21,State!M$3:AY$36,39,0)</f>
        <v>California</v>
      </c>
      <c r="C21" s="59">
        <f>VLOOKUP(B21,State!$A$3:$C$37,3,0)</f>
        <v>10799703</v>
      </c>
      <c r="D21" s="77" t="str">
        <f>IF(VLOOKUP(B21,State!$A$3:$G$37,7,0)=1,"•","")</f>
        <v>•</v>
      </c>
      <c r="E21" s="59">
        <f>VLOOKUP(B21,State!$A$3:$L$37,12,0)</f>
        <v>5173467</v>
      </c>
      <c r="F21" s="79">
        <f>LARGE(State!M$3:M$36,20)</f>
        <v>0.47903789576435574</v>
      </c>
      <c r="H21" s="58">
        <v>20</v>
      </c>
      <c r="I21" s="78" t="str">
        <f>VLOOKUP(M21,State!O$3:AY$36,37,0)</f>
        <v>Illinois</v>
      </c>
      <c r="J21" s="59">
        <f>VLOOKUP(I21,State!$A$3:$C$37,3,0)</f>
        <v>4939558</v>
      </c>
      <c r="K21" s="77" t="str">
        <f>IF(VLOOKUP(I21,State!$A$3:$H$37,8,0)=1,"•","")</f>
        <v/>
      </c>
      <c r="L21" s="59">
        <f>VLOOKUP(I21,State!$A$3:$N$37,14,0)</f>
        <v>2126833</v>
      </c>
      <c r="M21" s="79">
        <f>LARGE(State!O$3:O$36,20)</f>
        <v>0.43057152077169658</v>
      </c>
      <c r="N21" s="79"/>
      <c r="O21" s="58">
        <v>20</v>
      </c>
      <c r="P21" s="78" t="str">
        <f>VLOOKUP(T21,State!Q$3:AY$36,35,0)</f>
        <v>Alabama</v>
      </c>
      <c r="Q21" s="59">
        <f>VLOOKUP(P21,State!$A$3:$C$37,3,0)</f>
        <v>1577799</v>
      </c>
      <c r="R21" s="77" t="str">
        <f>IF(VLOOKUP(P21,State!$A$3:$I$37,9,0)=1,"•","")</f>
        <v/>
      </c>
      <c r="S21" s="59">
        <f>VLOOKUP(P21,State!$A$3:$P$37,16,0)</f>
        <v>0</v>
      </c>
      <c r="T21" s="79">
        <f>LARGE(State!Q$3:Q$36,20)</f>
        <v>0</v>
      </c>
    </row>
    <row r="22" spans="1:20">
      <c r="A22" s="58">
        <v>21</v>
      </c>
      <c r="B22" s="78" t="str">
        <f>VLOOKUP(F22,State!M$3:AY$36,39,0)</f>
        <v>New York</v>
      </c>
      <c r="C22" s="59">
        <f>VLOOKUP(B22,State!$A$3:$C$37,3,0)</f>
        <v>6458826</v>
      </c>
      <c r="D22" s="77" t="str">
        <f>IF(VLOOKUP(B22,State!$A$3:$G$37,7,0)=1,"•","")</f>
        <v/>
      </c>
      <c r="E22" s="59">
        <f>VLOOKUP(B22,State!$A$3:$L$37,12,0)</f>
        <v>3086200</v>
      </c>
      <c r="F22" s="79">
        <f>LARGE(State!M$3:M$36,21)</f>
        <v>0.47782677533037737</v>
      </c>
      <c r="H22" s="58">
        <v>21</v>
      </c>
      <c r="I22" s="78" t="str">
        <f>VLOOKUP(M22,State!O$3:AY$36,37,0)</f>
        <v>California</v>
      </c>
      <c r="J22" s="59">
        <f>VLOOKUP(I22,State!$A$3:$C$37,3,0)</f>
        <v>10799703</v>
      </c>
      <c r="K22" s="77" t="str">
        <f>IF(VLOOKUP(I22,State!$A$3:$H$37,8,0)=1,"•","")</f>
        <v/>
      </c>
      <c r="L22" s="59">
        <f>VLOOKUP(I22,State!$A$3:$N$37,14,0)</f>
        <v>4644182</v>
      </c>
      <c r="M22" s="79">
        <f>LARGE(State!O$3:O$36,21)</f>
        <v>0.43002867764048697</v>
      </c>
      <c r="N22" s="79"/>
      <c r="O22" s="58">
        <v>21</v>
      </c>
      <c r="P22" s="78" t="str">
        <f>VLOOKUP(T22,State!Q$3:AY$36,35,0)</f>
        <v>Alabama</v>
      </c>
      <c r="Q22" s="59">
        <f>VLOOKUP(P22,State!$A$3:$C$37,3,0)</f>
        <v>1577799</v>
      </c>
      <c r="R22" s="77" t="str">
        <f>IF(VLOOKUP(P22,State!$A$3:$I$37,9,0)=1,"•","")</f>
        <v/>
      </c>
      <c r="S22" s="59">
        <f>VLOOKUP(P22,State!$A$3:$P$37,16,0)</f>
        <v>0</v>
      </c>
      <c r="T22" s="79">
        <f>LARGE(State!Q$3:Q$36,21)</f>
        <v>0</v>
      </c>
    </row>
    <row r="23" spans="1:20">
      <c r="A23" s="58">
        <v>22</v>
      </c>
      <c r="B23" s="78" t="str">
        <f>VLOOKUP(F23,State!M$3:AY$36,39,0)</f>
        <v>Oregon</v>
      </c>
      <c r="C23" s="59">
        <f>VLOOKUP(B23,State!$A$3:$C$37,3,0)</f>
        <v>1376033</v>
      </c>
      <c r="D23" s="77" t="str">
        <f>IF(VLOOKUP(B23,State!$A$3:$G$37,7,0)=1,"•","")</f>
        <v/>
      </c>
      <c r="E23" s="59">
        <f>VLOOKUP(B23,State!$A$3:$L$37,12,0)</f>
        <v>639851</v>
      </c>
      <c r="F23" s="79">
        <f>LARGE(State!M$3:M$36,22)</f>
        <v>0.46499684237223959</v>
      </c>
      <c r="H23" s="58">
        <v>22</v>
      </c>
      <c r="I23" s="78" t="str">
        <f>VLOOKUP(M23,State!O$3:AY$36,37,0)</f>
        <v>Colorado</v>
      </c>
      <c r="J23" s="59">
        <f>VLOOKUP(I23,State!$A$3:$C$37,3,0)</f>
        <v>1552289</v>
      </c>
      <c r="K23" s="77" t="str">
        <f>IF(VLOOKUP(I23,State!$A$3:$H$37,8,0)=1,"•","")</f>
        <v/>
      </c>
      <c r="L23" s="59">
        <f>VLOOKUP(I23,State!$A$3:$N$37,14,0)</f>
        <v>662893</v>
      </c>
      <c r="M23" s="79">
        <f>LARGE(State!O$3:O$36,22)</f>
        <v>0.42704225823928404</v>
      </c>
      <c r="N23" s="79"/>
      <c r="O23" s="58">
        <v>22</v>
      </c>
      <c r="P23" s="78" t="str">
        <f>VLOOKUP(T23,State!Q$3:AY$36,35,0)</f>
        <v>Alabama</v>
      </c>
      <c r="Q23" s="59">
        <f>VLOOKUP(P23,State!$A$3:$C$37,3,0)</f>
        <v>1577799</v>
      </c>
      <c r="R23" s="77" t="str">
        <f>IF(VLOOKUP(P23,State!$A$3:$I$37,9,0)=1,"•","")</f>
        <v/>
      </c>
      <c r="S23" s="59">
        <f>VLOOKUP(P23,State!$A$3:$P$37,16,0)</f>
        <v>0</v>
      </c>
      <c r="T23" s="79">
        <f>LARGE(State!Q$3:Q$36,22)</f>
        <v>0</v>
      </c>
    </row>
    <row r="24" spans="1:20">
      <c r="A24" s="58">
        <v>23</v>
      </c>
      <c r="B24" s="78" t="str">
        <f>VLOOKUP(F24,State!M$3:AY$36,39,0)</f>
        <v>Pennsylvania</v>
      </c>
      <c r="C24" s="59">
        <f>VLOOKUP(B24,State!$A$3:$C$37,3,0)</f>
        <v>4802410</v>
      </c>
      <c r="D24" s="77" t="str">
        <f>IF(VLOOKUP(B24,State!$A$3:$G$37,7,0)=1,"•","")</f>
        <v/>
      </c>
      <c r="E24" s="59">
        <f>VLOOKUP(B24,State!$A$3:$L$37,12,0)</f>
        <v>2224966</v>
      </c>
      <c r="F24" s="79">
        <f>LARGE(State!M$3:M$36,23)</f>
        <v>0.46330196713733313</v>
      </c>
      <c r="H24" s="58">
        <v>23</v>
      </c>
      <c r="I24" s="78" t="str">
        <f>VLOOKUP(M24,State!O$3:AY$36,37,0)</f>
        <v>Ohio</v>
      </c>
      <c r="J24" s="59">
        <f>VLOOKUP(I24,State!$A$3:$C$37,3,0)</f>
        <v>4803956</v>
      </c>
      <c r="K24" s="77" t="str">
        <f>IF(VLOOKUP(I24,State!$A$3:$H$37,8,0)=1,"•","")</f>
        <v/>
      </c>
      <c r="L24" s="59">
        <f>VLOOKUP(I24,State!$A$3:$N$37,14,0)</f>
        <v>2028434</v>
      </c>
      <c r="M24" s="79">
        <f>LARGE(State!O$3:O$36,23)</f>
        <v>0.42224241854005323</v>
      </c>
      <c r="N24" s="79"/>
      <c r="O24" s="58">
        <v>23</v>
      </c>
      <c r="P24" s="78" t="str">
        <f>VLOOKUP(T24,State!Q$3:AY$36,35,0)</f>
        <v>Alabama</v>
      </c>
      <c r="Q24" s="59">
        <f>VLOOKUP(P24,State!$A$3:$C$37,3,0)</f>
        <v>1577799</v>
      </c>
      <c r="R24" s="77" t="str">
        <f>IF(VLOOKUP(P24,State!$A$3:$I$37,9,0)=1,"•","")</f>
        <v/>
      </c>
      <c r="S24" s="59">
        <f>VLOOKUP(P24,State!$A$3:$P$37,16,0)</f>
        <v>0</v>
      </c>
      <c r="T24" s="79">
        <f>LARGE(State!Q$3:Q$36,23)</f>
        <v>0</v>
      </c>
    </row>
    <row r="25" spans="1:20">
      <c r="A25" s="58">
        <v>24</v>
      </c>
      <c r="B25" s="78" t="str">
        <f>VLOOKUP(F25,State!M$3:AY$36,39,0)</f>
        <v>North Carolina</v>
      </c>
      <c r="C25" s="59">
        <f>VLOOKUP(B25,State!$A$3:$C$37,3,0)</f>
        <v>2577891</v>
      </c>
      <c r="D25" s="77" t="str">
        <f>IF(VLOOKUP(B25,State!$A$3:$G$37,7,0)=1,"•","")</f>
        <v/>
      </c>
      <c r="E25" s="59">
        <f>VLOOKUP(B25,State!$A$3:$L$37,12,0)</f>
        <v>1194015</v>
      </c>
      <c r="F25" s="79">
        <f>LARGE(State!M$3:M$36,24)</f>
        <v>0.46317513036819635</v>
      </c>
      <c r="H25" s="58">
        <v>24</v>
      </c>
      <c r="I25" s="78" t="str">
        <f>VLOOKUP(M25,State!O$3:AY$36,37,0)</f>
        <v>Nevada</v>
      </c>
      <c r="J25" s="59">
        <f>VLOOKUP(I25,State!$A$3:$C$37,3,0)</f>
        <v>495887</v>
      </c>
      <c r="K25" s="77" t="str">
        <f>IF(VLOOKUP(I25,State!$A$3:$H$37,8,0)=1,"•","")</f>
        <v/>
      </c>
      <c r="L25" s="59">
        <f>VLOOKUP(I25,State!$A$3:$N$37,14,0)</f>
        <v>199413</v>
      </c>
      <c r="M25" s="79">
        <f>LARGE(State!O$3:O$36,24)</f>
        <v>0.40213395390482104</v>
      </c>
      <c r="N25" s="79"/>
      <c r="O25" s="58">
        <v>24</v>
      </c>
      <c r="P25" s="78" t="str">
        <f>VLOOKUP(T25,State!Q$3:AY$36,35,0)</f>
        <v>Alabama</v>
      </c>
      <c r="Q25" s="59">
        <f>VLOOKUP(P25,State!$A$3:$C$37,3,0)</f>
        <v>1577799</v>
      </c>
      <c r="R25" s="77" t="str">
        <f>IF(VLOOKUP(P25,State!$A$3:$I$37,9,0)=1,"•","")</f>
        <v/>
      </c>
      <c r="S25" s="59">
        <f>VLOOKUP(P25,State!$A$3:$P$37,16,0)</f>
        <v>0</v>
      </c>
      <c r="T25" s="79">
        <f>LARGE(State!Q$3:Q$36,24)</f>
        <v>0</v>
      </c>
    </row>
    <row r="26" spans="1:20">
      <c r="A26" s="58">
        <v>25</v>
      </c>
      <c r="B26" s="78" t="str">
        <f>VLOOKUP(F26,State!M$3:AY$36,39,0)</f>
        <v>New Hampshire</v>
      </c>
      <c r="C26" s="59">
        <f>VLOOKUP(B26,State!$A$3:$C$37,3,0)</f>
        <v>518170</v>
      </c>
      <c r="D26" s="77" t="str">
        <f>IF(VLOOKUP(B26,State!$A$3:$G$37,7,0)=1,"•","")</f>
        <v/>
      </c>
      <c r="E26" s="59">
        <f>VLOOKUP(B26,State!$A$3:$L$37,12,0)</f>
        <v>234982</v>
      </c>
      <c r="F26" s="79">
        <f>LARGE(State!M$3:M$36,25)</f>
        <v>0.45348437771387767</v>
      </c>
      <c r="H26" s="58">
        <v>25</v>
      </c>
      <c r="I26" s="78" t="str">
        <f>VLOOKUP(M26,State!O$3:AY$36,37,0)</f>
        <v>Arkansas</v>
      </c>
      <c r="J26" s="59">
        <f>VLOOKUP(I26,State!$A$3:$C$37,3,0)</f>
        <v>920008</v>
      </c>
      <c r="K26" s="77" t="str">
        <f>IF(VLOOKUP(I26,State!$A$3:$H$37,8,0)=1,"•","")</f>
        <v/>
      </c>
      <c r="L26" s="59">
        <f>VLOOKUP(I26,State!$A$3:$N$37,14,0)</f>
        <v>366373</v>
      </c>
      <c r="M26" s="79">
        <f>LARGE(State!O$3:O$36,25)</f>
        <v>0.39822805888644447</v>
      </c>
      <c r="N26" s="79"/>
      <c r="O26" s="58">
        <v>25</v>
      </c>
      <c r="P26" s="78" t="str">
        <f>VLOOKUP(T26,State!Q$3:AY$36,35,0)</f>
        <v>Alabama</v>
      </c>
      <c r="Q26" s="59">
        <f>VLOOKUP(P26,State!$A$3:$C$37,3,0)</f>
        <v>1577799</v>
      </c>
      <c r="R26" s="77" t="str">
        <f>IF(VLOOKUP(P26,State!$A$3:$I$37,9,0)=1,"•","")</f>
        <v/>
      </c>
      <c r="S26" s="59">
        <f>VLOOKUP(P26,State!$A$3:$P$37,16,0)</f>
        <v>0</v>
      </c>
      <c r="T26" s="79">
        <f>LARGE(State!Q$3:Q$36,25)</f>
        <v>0</v>
      </c>
    </row>
    <row r="27" spans="1:20">
      <c r="A27" s="58">
        <v>26</v>
      </c>
      <c r="B27" s="78" t="str">
        <f>VLOOKUP(F27,State!M$3:AY$36,39,0)</f>
        <v>Missouri</v>
      </c>
      <c r="C27" s="59">
        <f>VLOOKUP(B27,State!$A$3:$C$37,3,0)</f>
        <v>2354916</v>
      </c>
      <c r="D27" s="77" t="str">
        <f>IF(VLOOKUP(B27,State!$A$3:$G$37,7,0)=1,"•","")</f>
        <v/>
      </c>
      <c r="E27" s="59">
        <f>VLOOKUP(B27,State!$A$3:$L$37,12,0)</f>
        <v>1057967</v>
      </c>
      <c r="F27" s="79">
        <f>LARGE(State!M$3:M$36,26)</f>
        <v>0.44925891199516244</v>
      </c>
      <c r="H27" s="58">
        <v>26</v>
      </c>
      <c r="I27" s="78" t="str">
        <f>VLOOKUP(M27,State!O$3:AY$36,37,0)</f>
        <v>North Dakota</v>
      </c>
      <c r="J27" s="59">
        <f>VLOOKUP(I27,State!$A$3:$C$37,3,0)</f>
        <v>303957</v>
      </c>
      <c r="K27" s="77" t="str">
        <f>IF(VLOOKUP(I27,State!$A$3:$H$37,8,0)=1,"•","")</f>
        <v/>
      </c>
      <c r="L27" s="59">
        <f>VLOOKUP(I27,State!$A$3:$N$37,14,0)</f>
        <v>118162</v>
      </c>
      <c r="M27" s="79">
        <f>LARGE(State!O$3:O$36,26)</f>
        <v>0.3887457765407607</v>
      </c>
      <c r="N27" s="79"/>
      <c r="O27" s="58">
        <v>26</v>
      </c>
      <c r="P27" s="78" t="str">
        <f>VLOOKUP(T27,State!Q$3:AY$36,35,0)</f>
        <v>Alabama</v>
      </c>
      <c r="Q27" s="59">
        <f>VLOOKUP(P27,State!$A$3:$C$37,3,0)</f>
        <v>1577799</v>
      </c>
      <c r="R27" s="77" t="str">
        <f>IF(VLOOKUP(P27,State!$A$3:$I$37,9,0)=1,"•","")</f>
        <v/>
      </c>
      <c r="S27" s="59">
        <f>VLOOKUP(P27,State!$A$3:$P$37,16,0)</f>
        <v>0</v>
      </c>
      <c r="T27" s="79">
        <f>LARGE(State!Q$3:Q$36,26)</f>
        <v>0</v>
      </c>
    </row>
    <row r="28" spans="1:20">
      <c r="A28" s="58">
        <v>27</v>
      </c>
      <c r="B28" s="78" t="str">
        <f>VLOOKUP(F28,State!M$3:AY$36,39,0)</f>
        <v>Idaho</v>
      </c>
      <c r="C28" s="59">
        <f>VLOOKUP(B28,State!$A$3:$C$37,3,0)</f>
        <v>478504</v>
      </c>
      <c r="D28" s="77" t="str">
        <f>IF(VLOOKUP(B28,State!$A$3:$G$37,7,0)=1,"•","")</f>
        <v/>
      </c>
      <c r="E28" s="59">
        <f>VLOOKUP(B28,State!$A$3:$L$37,12,0)</f>
        <v>208036</v>
      </c>
      <c r="F28" s="79">
        <f>LARGE(State!M$3:M$36,27)</f>
        <v>0.43476334576095499</v>
      </c>
      <c r="H28" s="58">
        <v>27</v>
      </c>
      <c r="I28" s="78" t="str">
        <f>VLOOKUP(M28,State!O$3:AY$36,37,0)</f>
        <v>Connecticut</v>
      </c>
      <c r="J28" s="59">
        <f>VLOOKUP(I28,State!$A$3:$C$37,3,0)</f>
        <v>1500709</v>
      </c>
      <c r="K28" s="77" t="str">
        <f>IF(VLOOKUP(I28,State!$A$3:$H$37,8,0)=1,"•","")</f>
        <v/>
      </c>
      <c r="L28" s="59">
        <f>VLOOKUP(I28,State!$A$3:$N$37,14,0)</f>
        <v>572036</v>
      </c>
      <c r="M28" s="79">
        <f>LARGE(State!O$3:O$36,27)</f>
        <v>0.38117716359400788</v>
      </c>
      <c r="N28" s="79"/>
      <c r="O28" s="58">
        <v>27</v>
      </c>
      <c r="P28" s="78" t="str">
        <f>VLOOKUP(T28,State!Q$3:AY$36,35,0)</f>
        <v>Alabama</v>
      </c>
      <c r="Q28" s="59">
        <f>VLOOKUP(P28,State!$A$3:$C$37,3,0)</f>
        <v>1577799</v>
      </c>
      <c r="R28" s="77" t="str">
        <f>IF(VLOOKUP(P28,State!$A$3:$I$37,9,0)=1,"•","")</f>
        <v/>
      </c>
      <c r="S28" s="59">
        <f>VLOOKUP(P28,State!$A$3:$P$37,16,0)</f>
        <v>0</v>
      </c>
      <c r="T28" s="79">
        <f>LARGE(State!Q$3:Q$36,27)</f>
        <v>0</v>
      </c>
    </row>
    <row r="29" spans="1:20">
      <c r="A29" s="58">
        <v>28</v>
      </c>
      <c r="B29" s="78" t="str">
        <f>VLOOKUP(F29,State!M$3:AY$36,39,0)</f>
        <v>Indiana</v>
      </c>
      <c r="C29" s="59">
        <f>VLOOKUP(B29,State!$A$3:$C$37,3,0)</f>
        <v>2211426</v>
      </c>
      <c r="D29" s="77" t="str">
        <f>IF(VLOOKUP(B29,State!$A$3:$G$37,7,0)=1,"•","")</f>
        <v/>
      </c>
      <c r="E29" s="59">
        <f>VLOOKUP(B29,State!$A$3:$L$37,12,0)</f>
        <v>900148</v>
      </c>
      <c r="F29" s="79">
        <f>LARGE(State!M$3:M$36,28)</f>
        <v>0.40704414255778848</v>
      </c>
      <c r="H29" s="58">
        <v>28</v>
      </c>
      <c r="I29" s="78" t="str">
        <f>VLOOKUP(M29,State!O$3:AY$36,37,0)</f>
        <v>Kentucky</v>
      </c>
      <c r="J29" s="59">
        <f>VLOOKUP(I29,State!$A$3:$C$37,3,0)</f>
        <v>1330858</v>
      </c>
      <c r="K29" s="77" t="str">
        <f>IF(VLOOKUP(I29,State!$A$3:$H$37,8,0)=1,"•","")</f>
        <v/>
      </c>
      <c r="L29" s="59">
        <f>VLOOKUP(I29,State!$A$3:$N$37,14,0)</f>
        <v>476604</v>
      </c>
      <c r="M29" s="79">
        <f>LARGE(State!O$3:O$36,28)</f>
        <v>0.35811784578069183</v>
      </c>
      <c r="N29" s="79"/>
      <c r="O29" s="58">
        <v>28</v>
      </c>
      <c r="P29" s="78" t="str">
        <f>VLOOKUP(T29,State!Q$3:AY$36,35,0)</f>
        <v>Alabama</v>
      </c>
      <c r="Q29" s="59">
        <f>VLOOKUP(P29,State!$A$3:$C$37,3,0)</f>
        <v>1577799</v>
      </c>
      <c r="R29" s="77" t="str">
        <f>IF(VLOOKUP(P29,State!$A$3:$I$37,9,0)=1,"•","")</f>
        <v/>
      </c>
      <c r="S29" s="59">
        <f>VLOOKUP(P29,State!$A$3:$P$37,16,0)</f>
        <v>0</v>
      </c>
      <c r="T29" s="79">
        <f>LARGE(State!Q$3:Q$36,28)</f>
        <v>0</v>
      </c>
    </row>
    <row r="30" spans="1:20">
      <c r="A30" s="58">
        <v>29</v>
      </c>
      <c r="B30" s="78" t="str">
        <f>VLOOKUP(F30,State!M$3:AY$36,39,0)</f>
        <v>Utah</v>
      </c>
      <c r="C30" s="59">
        <f>VLOOKUP(B30,State!$A$3:$C$37,3,0)</f>
        <v>758479</v>
      </c>
      <c r="D30" s="77" t="str">
        <f>IF(VLOOKUP(B30,State!$A$3:$G$37,7,0)=1,"•","")</f>
        <v/>
      </c>
      <c r="E30" s="59">
        <f>VLOOKUP(B30,State!$A$3:$L$37,12,0)</f>
        <v>301228</v>
      </c>
      <c r="F30" s="79">
        <f>LARGE(State!M$3:M$36,29)</f>
        <v>0.39714744903945925</v>
      </c>
      <c r="H30" s="58">
        <v>29</v>
      </c>
      <c r="I30" s="78" t="str">
        <f>VLOOKUP(M30,State!O$3:AY$36,37,0)</f>
        <v>Florida</v>
      </c>
      <c r="J30" s="59">
        <f>VLOOKUP(I30,State!$A$3:$C$37,3,0)</f>
        <v>4962316</v>
      </c>
      <c r="K30" s="77" t="str">
        <f>IF(VLOOKUP(I30,State!$A$3:$H$37,8,0)=1,"•","")</f>
        <v/>
      </c>
      <c r="L30" s="59">
        <f>VLOOKUP(I30,State!$A$3:$N$37,14,0)</f>
        <v>1716511</v>
      </c>
      <c r="M30" s="79">
        <f>LARGE(State!O$3:O$36,29)</f>
        <v>0.34590924882655599</v>
      </c>
      <c r="N30" s="79"/>
      <c r="O30" s="58">
        <v>29</v>
      </c>
      <c r="P30" s="78" t="str">
        <f>VLOOKUP(T30,State!Q$3:AY$36,35,0)</f>
        <v>Alabama</v>
      </c>
      <c r="Q30" s="59">
        <f>VLOOKUP(P30,State!$A$3:$C$37,3,0)</f>
        <v>1577799</v>
      </c>
      <c r="R30" s="77" t="str">
        <f>IF(VLOOKUP(P30,State!$A$3:$I$37,9,0)=1,"•","")</f>
        <v/>
      </c>
      <c r="S30" s="59">
        <f>VLOOKUP(P30,State!$A$3:$P$37,16,0)</f>
        <v>0</v>
      </c>
      <c r="T30" s="79">
        <f>LARGE(State!Q$3:Q$36,29)</f>
        <v>0</v>
      </c>
    </row>
    <row r="31" spans="1:20">
      <c r="A31" s="58">
        <v>30</v>
      </c>
      <c r="B31" s="78" t="str">
        <f>VLOOKUP(F31,State!M$3:AY$36,39,0)</f>
        <v>Alaska</v>
      </c>
      <c r="C31" s="59">
        <f>VLOOKUP(B31,State!$A$3:$C$37,3,0)</f>
        <v>239714</v>
      </c>
      <c r="D31" s="77" t="str">
        <f>IF(VLOOKUP(B31,State!$A$3:$G$37,7,0)=1,"•","")</f>
        <v/>
      </c>
      <c r="E31" s="59">
        <f>VLOOKUP(B31,State!$A$3:$L$37,12,0)</f>
        <v>92065</v>
      </c>
      <c r="F31" s="79">
        <f>LARGE(State!M$3:M$36,30)</f>
        <v>0.38406184035976204</v>
      </c>
      <c r="H31" s="58">
        <v>30</v>
      </c>
      <c r="I31" s="78" t="str">
        <f>VLOOKUP(M31,State!O$3:AY$36,37,0)</f>
        <v>Alabama</v>
      </c>
      <c r="J31" s="59">
        <f>VLOOKUP(I31,State!$A$3:$C$37,3,0)</f>
        <v>1577799</v>
      </c>
      <c r="K31" s="77" t="str">
        <f>IF(VLOOKUP(I31,State!$A$3:$H$37,8,0)=1,"•","")</f>
        <v/>
      </c>
      <c r="L31" s="59">
        <f>VLOOKUP(I31,State!$A$3:$N$37,14,0)</f>
        <v>522015</v>
      </c>
      <c r="M31" s="79">
        <f>LARGE(State!O$3:O$36,30)</f>
        <v>0.33085012729758351</v>
      </c>
      <c r="N31" s="79"/>
      <c r="O31" s="58">
        <v>30</v>
      </c>
      <c r="P31" s="78" t="str">
        <f>VLOOKUP(T31,State!Q$3:AY$36,35,0)</f>
        <v>Alabama</v>
      </c>
      <c r="Q31" s="59">
        <f>VLOOKUP(P31,State!$A$3:$C$37,3,0)</f>
        <v>1577799</v>
      </c>
      <c r="R31" s="77" t="str">
        <f>IF(VLOOKUP(P31,State!$A$3:$I$37,9,0)=1,"•","")</f>
        <v/>
      </c>
      <c r="S31" s="59">
        <f>VLOOKUP(P31,State!$A$3:$P$37,16,0)</f>
        <v>0</v>
      </c>
      <c r="T31" s="79">
        <f>LARGE(State!Q$3:Q$36,30)</f>
        <v>0</v>
      </c>
    </row>
    <row r="32" spans="1:20">
      <c r="A32" s="58">
        <v>31</v>
      </c>
      <c r="B32" s="78" t="str">
        <f>VLOOKUP(F32,State!M$3:AY$36,39,0)</f>
        <v>Oklahoma</v>
      </c>
      <c r="C32" s="59">
        <f>VLOOKUP(B32,State!$A$3:$C$37,3,0)</f>
        <v>1294423</v>
      </c>
      <c r="D32" s="77" t="str">
        <f>IF(VLOOKUP(B32,State!$A$3:$G$37,7,0)=1,"•","")</f>
        <v/>
      </c>
      <c r="E32" s="59">
        <f>VLOOKUP(B32,State!$A$3:$L$37,12,0)</f>
        <v>494350</v>
      </c>
      <c r="F32" s="79">
        <f>LARGE(State!M$3:M$36,31)</f>
        <v>0.38190761443515758</v>
      </c>
      <c r="H32" s="58">
        <v>31</v>
      </c>
      <c r="I32" s="78" t="str">
        <f>VLOOKUP(M32,State!O$3:AY$36,37,0)</f>
        <v>South Dakota</v>
      </c>
      <c r="J32" s="59">
        <f>VLOOKUP(I32,State!$A$3:$C$37,3,0)</f>
        <v>334495</v>
      </c>
      <c r="K32" s="77" t="str">
        <f>IF(VLOOKUP(I32,State!$A$3:$H$37,8,0)=1,"•","")</f>
        <v/>
      </c>
      <c r="L32" s="59">
        <f>VLOOKUP(I32,State!$A$3:$N$37,14,0)</f>
        <v>108733</v>
      </c>
      <c r="M32" s="79">
        <f>LARGE(State!O$3:O$36,31)</f>
        <v>0.32506614448646465</v>
      </c>
      <c r="N32" s="79"/>
      <c r="O32" s="58">
        <v>31</v>
      </c>
      <c r="P32" s="78" t="str">
        <f>VLOOKUP(T32,State!Q$3:AY$36,35,0)</f>
        <v>Alabama</v>
      </c>
      <c r="Q32" s="59">
        <f>VLOOKUP(P32,State!$A$3:$C$37,3,0)</f>
        <v>1577799</v>
      </c>
      <c r="R32" s="77" t="str">
        <f>IF(VLOOKUP(P32,State!$A$3:$I$37,9,0)=1,"•","")</f>
        <v/>
      </c>
      <c r="S32" s="59">
        <f>VLOOKUP(P32,State!$A$3:$P$37,16,0)</f>
        <v>0</v>
      </c>
      <c r="T32" s="79">
        <f>LARGE(State!Q$3:Q$36,31)</f>
        <v>0</v>
      </c>
    </row>
    <row r="33" spans="1:20">
      <c r="A33" s="58">
        <v>32</v>
      </c>
      <c r="B33" s="78" t="str">
        <f>VLOOKUP(F33,State!M$3:AY$36,39,0)</f>
        <v>Arizona</v>
      </c>
      <c r="C33" s="59">
        <f>VLOOKUP(B33,State!$A$3:$C$37,3,0)</f>
        <v>1382051</v>
      </c>
      <c r="D33" s="77" t="str">
        <f>IF(VLOOKUP(B33,State!$A$3:$G$37,7,0)=1,"•","")</f>
        <v/>
      </c>
      <c r="E33" s="59">
        <f>VLOOKUP(B33,State!$A$3:$L$37,12,0)</f>
        <v>436321</v>
      </c>
      <c r="F33" s="79">
        <f>LARGE(State!M$3:M$36,32)</f>
        <v>0.31570542621075487</v>
      </c>
      <c r="H33" s="58">
        <v>32</v>
      </c>
      <c r="I33" s="78" t="str">
        <f>VLOOKUP(M33,State!O$3:AY$36,37,0)</f>
        <v>Maryland</v>
      </c>
      <c r="J33" s="59">
        <f>VLOOKUP(I33,State!$A$3:$C$37,3,0)</f>
        <v>1841361</v>
      </c>
      <c r="K33" s="77" t="str">
        <f>IF(VLOOKUP(I33,State!$A$3:$H$37,8,0)=1,"•","")</f>
        <v/>
      </c>
      <c r="L33" s="59">
        <f>VLOOKUP(I33,State!$A$3:$N$37,14,0)</f>
        <v>533668</v>
      </c>
      <c r="M33" s="79">
        <f>LARGE(State!O$3:O$36,32)</f>
        <v>0.28982258231818747</v>
      </c>
      <c r="N33" s="79"/>
      <c r="O33" s="58">
        <v>32</v>
      </c>
      <c r="P33" s="78" t="str">
        <f>VLOOKUP(T33,State!Q$3:AY$36,35,0)</f>
        <v>Alabama</v>
      </c>
      <c r="Q33" s="59">
        <f>VLOOKUP(P33,State!$A$3:$C$37,3,0)</f>
        <v>1577799</v>
      </c>
      <c r="R33" s="77" t="str">
        <f>IF(VLOOKUP(P33,State!$A$3:$I$37,9,0)=1,"•","")</f>
        <v/>
      </c>
      <c r="S33" s="59">
        <f>VLOOKUP(P33,State!$A$3:$P$37,16,0)</f>
        <v>0</v>
      </c>
      <c r="T33" s="79">
        <f>LARGE(State!Q$3:Q$36,32)</f>
        <v>0</v>
      </c>
    </row>
    <row r="34" spans="1:20">
      <c r="A34" s="58">
        <v>33</v>
      </c>
      <c r="B34" s="78" t="str">
        <f>VLOOKUP(F34,State!M$3:AY$36,39,0)</f>
        <v>Kansas</v>
      </c>
      <c r="C34" s="59">
        <f>VLOOKUP(B34,State!$A$3:$C$37,3,0)</f>
        <v>1126447</v>
      </c>
      <c r="D34" s="77" t="str">
        <f>IF(VLOOKUP(B34,State!$A$3:$G$37,7,0)=1,"•","")</f>
        <v/>
      </c>
      <c r="E34" s="59">
        <f>VLOOKUP(B34,State!$A$3:$L$37,12,0)</f>
        <v>349525</v>
      </c>
      <c r="F34" s="79">
        <f>LARGE(State!M$3:M$36,33)</f>
        <v>0.31028978726917467</v>
      </c>
      <c r="H34" s="58">
        <v>33</v>
      </c>
      <c r="I34" s="78" t="str">
        <f>VLOOKUP(M34,State!O$3:AY$36,37,0)</f>
        <v>Hawaii</v>
      </c>
      <c r="J34" s="59">
        <f>VLOOKUP(I34,State!$A$3:$C$37,3,0)</f>
        <v>363662</v>
      </c>
      <c r="K34" s="77" t="str">
        <f>IF(VLOOKUP(I34,State!$A$3:$H$37,8,0)=1,"•","")</f>
        <v/>
      </c>
      <c r="L34" s="59">
        <f>VLOOKUP(I34,State!$A$3:$N$37,14,0)</f>
        <v>97928</v>
      </c>
      <c r="M34" s="79">
        <f>LARGE(State!O$3:O$36,33)</f>
        <v>0.26928301554740391</v>
      </c>
      <c r="N34" s="79"/>
      <c r="O34" s="58">
        <v>33</v>
      </c>
      <c r="P34" s="78" t="str">
        <f>VLOOKUP(T34,State!Q$3:AY$36,35,0)</f>
        <v>Alabama</v>
      </c>
      <c r="Q34" s="59">
        <f>VLOOKUP(P34,State!$A$3:$C$37,3,0)</f>
        <v>1577799</v>
      </c>
      <c r="R34" s="77" t="str">
        <f>IF(VLOOKUP(P34,State!$A$3:$I$37,9,0)=1,"•","")</f>
        <v/>
      </c>
      <c r="S34" s="59">
        <f>VLOOKUP(P34,State!$A$3:$P$37,16,0)</f>
        <v>0</v>
      </c>
      <c r="T34" s="79">
        <f>LARGE(State!Q$3:Q$36,33)</f>
        <v>0</v>
      </c>
    </row>
    <row r="35" spans="1:20">
      <c r="A35" s="58">
        <v>34</v>
      </c>
      <c r="B35" s="78" t="str">
        <f>VLOOKUP(F35,State!M$3:AY$36,39,0)</f>
        <v>Iowa</v>
      </c>
      <c r="C35" s="59">
        <f>VLOOKUP(B35,State!$A$3:$C$37,3,0)</f>
        <v>1292494</v>
      </c>
      <c r="D35" s="77" t="str">
        <f>IF(VLOOKUP(B35,State!$A$3:$G$37,7,0)=1,"•","")</f>
        <v/>
      </c>
      <c r="E35" s="59">
        <f>VLOOKUP(B35,State!$A$3:$L$37,12,0)</f>
        <v>351561</v>
      </c>
      <c r="F35" s="79">
        <f>LARGE(State!M$3:M$36,34)</f>
        <v>0.27200203637308956</v>
      </c>
      <c r="H35" s="58">
        <v>34</v>
      </c>
      <c r="I35" s="78" t="str">
        <f>VLOOKUP(M35,State!O$3:AY$36,37,0)</f>
        <v>Louisiana</v>
      </c>
      <c r="J35" s="59">
        <f>VLOOKUP(I35,State!$A$3:$C$37,3,0)</f>
        <v>843037</v>
      </c>
      <c r="K35" s="77" t="str">
        <f>IF(VLOOKUP(I35,State!$A$3:$H$37,8,0)=1,"•","")</f>
        <v/>
      </c>
      <c r="L35" s="59">
        <f>VLOOKUP(I35,State!$A$3:$N$37,14,0)</f>
        <v>69986</v>
      </c>
      <c r="M35" s="79">
        <f>LARGE(State!O$3:O$36,34)</f>
        <v>8.3016522406489865E-2</v>
      </c>
      <c r="N35" s="79"/>
      <c r="O35" s="58">
        <v>34</v>
      </c>
      <c r="P35" s="78" t="str">
        <f>VLOOKUP(T35,State!Q$3:AY$36,35,0)</f>
        <v>Alabama</v>
      </c>
      <c r="Q35" s="59">
        <f>VLOOKUP(P35,State!$A$3:$C$37,3,0)</f>
        <v>1577799</v>
      </c>
      <c r="R35" s="77" t="str">
        <f>IF(VLOOKUP(P35,State!$A$3:$I$37,9,0)=1,"•","")</f>
        <v/>
      </c>
      <c r="S35" s="59">
        <f>VLOOKUP(P35,State!$A$3:$P$37,16,0)</f>
        <v>0</v>
      </c>
      <c r="T35" s="79">
        <f>LARGE(State!Q$3:Q$36,34)</f>
        <v>0</v>
      </c>
    </row>
    <row r="36" spans="1:20">
      <c r="B36" s="78" t="s">
        <v>1839</v>
      </c>
      <c r="C36" s="59">
        <f>VLOOKUP(B36,State!$A$3:$C$37,3,0)</f>
        <v>71833069</v>
      </c>
      <c r="D36" s="77" t="str">
        <f>IF(VLOOKUP(B36,State!$A$3:$G$37,7,0)=1,"•","")</f>
        <v>•</v>
      </c>
      <c r="E36" s="59">
        <f>VLOOKUP(B36,State!$A$3:$L$37,12,0)</f>
        <v>36289740</v>
      </c>
      <c r="F36" s="79">
        <f>State!M37</f>
        <v>0.50519545531320675</v>
      </c>
      <c r="I36" s="78" t="s">
        <v>1839</v>
      </c>
      <c r="J36" s="59">
        <f>VLOOKUP(I36,State!$A$3:$C$37,3,0)</f>
        <v>71833069</v>
      </c>
      <c r="K36" s="77" t="str">
        <f>IF(VLOOKUP(I36,State!$A$3:$H$37,8,0)=1,"•","")</f>
        <v/>
      </c>
      <c r="L36" s="59">
        <f>VLOOKUP(I36,State!$A$3:$N$37,14,0)</f>
        <v>32378418</v>
      </c>
      <c r="M36" s="79">
        <f>State!O37</f>
        <v>0.45074529671007096</v>
      </c>
      <c r="N36" s="79"/>
      <c r="P36" s="78" t="s">
        <v>1839</v>
      </c>
      <c r="Q36" s="59">
        <f>VLOOKUP(P36,State!$A$3:$C$37,3,0)</f>
        <v>71833069</v>
      </c>
      <c r="R36" s="77" t="str">
        <f>IF(VLOOKUP(P36,State!$A$3:$I$37,9,0)=1,"•","")</f>
        <v/>
      </c>
      <c r="S36" s="59">
        <f>VLOOKUP(P36,State!$A$3:$P$37,16,0)</f>
        <v>689248</v>
      </c>
      <c r="T36" s="79">
        <f>State!Q37</f>
        <v>9.5951350762975198E-3</v>
      </c>
    </row>
    <row r="37" spans="1:20">
      <c r="E37" s="78"/>
    </row>
    <row r="38" spans="1:20">
      <c r="M38" s="59"/>
      <c r="N38" s="59"/>
      <c r="P38" s="59"/>
      <c r="S38" s="59"/>
      <c r="T38" s="59"/>
    </row>
    <row r="39" spans="1:20">
      <c r="M39" s="82"/>
    </row>
    <row r="41" spans="1:20">
      <c r="S41" s="59"/>
    </row>
  </sheetData>
  <mergeCells count="3">
    <mergeCell ref="E1:F1"/>
    <mergeCell ref="L1:M1"/>
    <mergeCell ref="S1:T1"/>
  </mergeCells>
  <phoneticPr fontId="8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AM99"/>
  <sheetViews>
    <sheetView workbookViewId="0">
      <selection activeCell="C45" sqref="C45"/>
    </sheetView>
  </sheetViews>
  <sheetFormatPr baseColWidth="10" defaultColWidth="11.42578125" defaultRowHeight="13" x14ac:dyDescent="0"/>
  <cols>
    <col min="1" max="1" width="11.7109375" customWidth="1"/>
    <col min="2" max="3" width="11.42578125" customWidth="1"/>
    <col min="4" max="4" width="10.7109375" style="2" customWidth="1"/>
  </cols>
  <sheetData>
    <row r="1" spans="1:39">
      <c r="A1" s="56" t="s">
        <v>1484</v>
      </c>
      <c r="C1" s="2"/>
      <c r="D1"/>
    </row>
    <row r="2" spans="1:39">
      <c r="A2" t="s">
        <v>2353</v>
      </c>
      <c r="B2" s="16" t="s">
        <v>700</v>
      </c>
      <c r="C2" s="16" t="s">
        <v>135</v>
      </c>
      <c r="D2" s="25" t="s">
        <v>1059</v>
      </c>
      <c r="E2" s="62" t="s">
        <v>1641</v>
      </c>
      <c r="F2" s="62" t="s">
        <v>992</v>
      </c>
      <c r="G2" s="24" t="str">
        <f>County!N1</f>
        <v>Democratic</v>
      </c>
      <c r="H2" s="26" t="str">
        <f>County!O1</f>
        <v>Republican</v>
      </c>
      <c r="I2" s="74" t="str">
        <f>County!P1</f>
        <v>Independent</v>
      </c>
      <c r="J2" s="25" t="s">
        <v>1193</v>
      </c>
      <c r="K2" s="24"/>
      <c r="M2" s="26"/>
      <c r="O2" s="66"/>
      <c r="Q2" s="17"/>
      <c r="S2" s="17"/>
      <c r="U2" s="17"/>
      <c r="V2" s="17"/>
      <c r="W2" s="17"/>
      <c r="X2" s="167"/>
      <c r="Y2" s="173"/>
      <c r="Z2" s="173"/>
      <c r="AA2" s="17"/>
      <c r="AB2" s="167"/>
      <c r="AC2" s="173"/>
      <c r="AD2" s="173"/>
      <c r="AE2" s="17"/>
      <c r="AF2" s="1"/>
      <c r="AH2" s="1"/>
      <c r="AI2" s="1"/>
      <c r="AJ2" s="1"/>
      <c r="AK2" s="1"/>
      <c r="AM2" s="1"/>
    </row>
    <row r="3" spans="1:39">
      <c r="A3" t="str">
        <f>VLOOKUP(D3,State!$K$3:$AY$36,41,FALSE)</f>
        <v>New York</v>
      </c>
      <c r="B3">
        <f>VLOOKUP(A3,State!$AY$3:$BA$36,3,FALSE)</f>
        <v>1</v>
      </c>
      <c r="C3" s="62" t="str">
        <f>IF(RANK(G3,G3:J3)=1,"Dem",IF(RANK(H3,G3:J3)=1,"Rep","Ind"))</f>
        <v>Rep</v>
      </c>
      <c r="D3" s="50">
        <f>MIN(State!K$3:K$36)</f>
        <v>1.2509084468291916E-2</v>
      </c>
      <c r="E3" s="51">
        <f>VLOOKUP(A3,State!$A$3:$J$36,10,FALSE)</f>
        <v>80794</v>
      </c>
      <c r="F3" s="51">
        <f>VLOOKUP(A3,State!$A$3:$C$36,3,FALSE)</f>
        <v>6458826</v>
      </c>
      <c r="G3" s="49">
        <f>VLOOKUP(A3,State!$A$3:$M$36,13,FALSE)</f>
        <v>0.47782677533037737</v>
      </c>
      <c r="H3" s="49">
        <f>VLOOKUP(A3,State!$A$3:$O$36,15,FALSE)</f>
        <v>0.49033585979866928</v>
      </c>
      <c r="I3" s="49">
        <f>VLOOKUP(A3,State!$A$3:$Q$36,17,FALSE)</f>
        <v>0</v>
      </c>
      <c r="J3" s="55">
        <f t="shared" ref="J3:J12" si="0">1-G3-H3-I3</f>
        <v>3.18373648709534E-2</v>
      </c>
      <c r="K3" s="49"/>
      <c r="M3" s="49"/>
      <c r="O3" s="49"/>
    </row>
    <row r="4" spans="1:39">
      <c r="A4" t="str">
        <f>VLOOKUP(D4,State!$K$3:$AY$36,41,FALSE)</f>
        <v>Georgia</v>
      </c>
      <c r="B4">
        <f>VLOOKUP(A4,State!$AY$3:$BA$36,3,FALSE)</f>
        <v>0</v>
      </c>
      <c r="C4" s="62" t="str">
        <f t="shared" ref="C4:C12" si="1">IF(RANK(G4,G4:J4)=1,"Dem",IF(RANK(H4,G4:J4)=1,"Rep","Ind"))</f>
        <v>Dem</v>
      </c>
      <c r="D4" s="50">
        <f>SMALL(State!K$3:K$36,2)</f>
        <v>1.56041050157067E-2</v>
      </c>
      <c r="E4" s="51">
        <f>VLOOKUP(A4,State!$A$3:$J$36,10,FALSE)</f>
        <v>35134</v>
      </c>
      <c r="F4" s="51">
        <f>VLOOKUP(A4,State!$A$3:$C$36,3,FALSE)</f>
        <v>2251587</v>
      </c>
      <c r="G4" s="49">
        <f>VLOOKUP(A4,State!$A$3:$M$36,13,FALSE)</f>
        <v>0.49228211035149877</v>
      </c>
      <c r="H4" s="49">
        <f>VLOOKUP(A4,State!$A$3:$O$36,15,FALSE)</f>
        <v>0.47667800533579202</v>
      </c>
      <c r="I4" s="49">
        <f>VLOOKUP(A4,State!$A$3:$Q$36,17,FALSE)</f>
        <v>0</v>
      </c>
      <c r="J4" s="55">
        <f t="shared" si="0"/>
        <v>3.1039884312709265E-2</v>
      </c>
      <c r="K4" s="49"/>
      <c r="M4" s="49"/>
      <c r="O4" s="49"/>
    </row>
    <row r="5" spans="1:39">
      <c r="A5" t="str">
        <f>VLOOKUP(D5,State!$K$3:$AY$36,41,FALSE)</f>
        <v>Pennsylvania</v>
      </c>
      <c r="B5">
        <f>VLOOKUP(A5,State!$AY$3:$BA$36,3,FALSE)</f>
        <v>1</v>
      </c>
      <c r="C5" s="62" t="str">
        <f t="shared" si="1"/>
        <v>Rep</v>
      </c>
      <c r="D5" s="50">
        <f>SMALL(State!K$3:K$36,3)</f>
        <v>2.7727536799232053E-2</v>
      </c>
      <c r="E5" s="51">
        <f>VLOOKUP(A5,State!$A$3:$J$36,10,FALSE)</f>
        <v>133159</v>
      </c>
      <c r="F5" s="51">
        <f>VLOOKUP(A5,State!$A$3:$C$36,3,FALSE)</f>
        <v>4802410</v>
      </c>
      <c r="G5" s="49">
        <f>VLOOKUP(A5,State!$A$3:$M$36,13,FALSE)</f>
        <v>0.46330196713733313</v>
      </c>
      <c r="H5" s="49">
        <f>VLOOKUP(A5,State!$A$3:$O$36,15,FALSE)</f>
        <v>0.49102950393656519</v>
      </c>
      <c r="I5" s="49">
        <f>VLOOKUP(A5,State!$A$3:$Q$36,17,FALSE)</f>
        <v>0</v>
      </c>
      <c r="J5" s="55">
        <f t="shared" si="0"/>
        <v>4.5668528926101737E-2</v>
      </c>
      <c r="K5" s="49"/>
      <c r="M5" s="49"/>
      <c r="O5" s="49"/>
    </row>
    <row r="6" spans="1:39">
      <c r="A6" t="str">
        <f>VLOOKUP(D6,State!$K$3:$AY$36,41,FALSE)</f>
        <v>New Hampshire</v>
      </c>
      <c r="B6">
        <f>VLOOKUP(A6,State!$AY$3:$BA$36,3,FALSE)</f>
        <v>1</v>
      </c>
      <c r="C6" s="62" t="str">
        <f t="shared" si="1"/>
        <v>Rep</v>
      </c>
      <c r="D6" s="50">
        <f>SMALL(State!K$3:K$36,4)</f>
        <v>2.8193450026053227E-2</v>
      </c>
      <c r="E6" s="51">
        <f>VLOOKUP(A6,State!$A$3:$J$36,10,FALSE)</f>
        <v>14609</v>
      </c>
      <c r="F6" s="51">
        <f>VLOOKUP(A6,State!$A$3:$C$36,3,FALSE)</f>
        <v>518170</v>
      </c>
      <c r="G6" s="49">
        <f>VLOOKUP(A6,State!$A$3:$M$36,13,FALSE)</f>
        <v>0.45348437771387767</v>
      </c>
      <c r="H6" s="49">
        <f>VLOOKUP(A6,State!$A$3:$O$36,15,FALSE)</f>
        <v>0.4816778277399309</v>
      </c>
      <c r="I6" s="49">
        <f>VLOOKUP(A6,State!$A$3:$Q$36,17,FALSE)</f>
        <v>1.8024972499372793E-2</v>
      </c>
      <c r="J6" s="55">
        <f t="shared" si="0"/>
        <v>4.6812822046818581E-2</v>
      </c>
      <c r="K6" s="49"/>
      <c r="M6" s="49"/>
      <c r="O6" s="49"/>
    </row>
    <row r="7" spans="1:39">
      <c r="A7" t="str">
        <f>VLOOKUP(D7,State!$K$3:$AY$36,41,FALSE)</f>
        <v>South Carolina</v>
      </c>
      <c r="B7">
        <f>VLOOKUP(A7,State!$AY$3:$BA$36,3,FALSE)</f>
        <v>1</v>
      </c>
      <c r="C7" s="62" t="str">
        <f t="shared" si="1"/>
        <v>Dem</v>
      </c>
      <c r="D7" s="50">
        <f>SMALL(State!K$3:K$36,5)</f>
        <v>3.122146186415551E-2</v>
      </c>
      <c r="E7" s="51">
        <f>VLOOKUP(A7,State!$A$3:$J$36,10,FALSE)</f>
        <v>36855</v>
      </c>
      <c r="F7" s="51">
        <f>VLOOKUP(A7,State!$A$3:$C$36,3,FALSE)</f>
        <v>1180438</v>
      </c>
      <c r="G7" s="49">
        <f>VLOOKUP(A7,State!$A$3:$M$36,13,FALSE)</f>
        <v>0.5006870331182155</v>
      </c>
      <c r="H7" s="49">
        <f>VLOOKUP(A7,State!$A$3:$O$36,15,FALSE)</f>
        <v>0.46946557125405991</v>
      </c>
      <c r="I7" s="49">
        <f>VLOOKUP(A7,State!$A$3:$Q$36,17,FALSE)</f>
        <v>0</v>
      </c>
      <c r="J7" s="55">
        <f t="shared" si="0"/>
        <v>2.9847395627724593E-2</v>
      </c>
      <c r="K7" s="49"/>
      <c r="M7" s="49"/>
      <c r="O7" s="49"/>
    </row>
    <row r="8" spans="1:39">
      <c r="A8" t="str">
        <f>VLOOKUP(D8,State!$K$3:$AY$36,41,FALSE)</f>
        <v>North Carolina</v>
      </c>
      <c r="B8">
        <f>VLOOKUP(A8,State!$AY$3:$BA$36,3,FALSE)</f>
        <v>1</v>
      </c>
      <c r="C8" s="62" t="str">
        <f t="shared" si="1"/>
        <v>Rep</v>
      </c>
      <c r="D8" s="50">
        <f>SMALL(State!K$3:K$36,6)</f>
        <v>4.0295342200271464E-2</v>
      </c>
      <c r="E8" s="51">
        <f>VLOOKUP(A8,State!$A$3:$J$36,10,FALSE)</f>
        <v>103877</v>
      </c>
      <c r="F8" s="51">
        <f>VLOOKUP(A8,State!$A$3:$C$36,3,FALSE)</f>
        <v>2577891</v>
      </c>
      <c r="G8" s="49">
        <f>VLOOKUP(A8,State!$A$3:$M$36,13,FALSE)</f>
        <v>0.46317513036819635</v>
      </c>
      <c r="H8" s="49">
        <f>VLOOKUP(A8,State!$A$3:$O$36,15,FALSE)</f>
        <v>0.50347047256846778</v>
      </c>
      <c r="I8" s="49">
        <f>VLOOKUP(A8,State!$A$3:$Q$36,17,FALSE)</f>
        <v>0</v>
      </c>
      <c r="J8" s="55">
        <f t="shared" si="0"/>
        <v>3.3354397063335872E-2</v>
      </c>
      <c r="K8" s="49"/>
      <c r="M8" s="49"/>
      <c r="O8" s="49"/>
    </row>
    <row r="9" spans="1:39">
      <c r="A9" t="str">
        <f>VLOOKUP(D9,State!$K$3:$AY$36,41,FALSE)</f>
        <v>California</v>
      </c>
      <c r="B9">
        <f>VLOOKUP(A9,State!$AY$3:$BA$36,3,FALSE)</f>
        <v>1</v>
      </c>
      <c r="C9" s="62" t="str">
        <f t="shared" si="1"/>
        <v>Dem</v>
      </c>
      <c r="D9" s="50">
        <f>SMALL(State!K$3:K$36,7)</f>
        <v>4.9009218123868777E-2</v>
      </c>
      <c r="E9" s="51">
        <f>VLOOKUP(A9,State!$A$3:$J$36,10,FALSE)</f>
        <v>529285</v>
      </c>
      <c r="F9" s="51">
        <f>VLOOKUP(A9,State!$A$3:$C$36,3,FALSE)</f>
        <v>10799703</v>
      </c>
      <c r="G9" s="49">
        <f>VLOOKUP(A9,State!$A$3:$M$36,13,FALSE)</f>
        <v>0.47903789576435574</v>
      </c>
      <c r="H9" s="49">
        <f>VLOOKUP(A9,State!$A$3:$O$36,15,FALSE)</f>
        <v>0.43002867764048697</v>
      </c>
      <c r="I9" s="49">
        <f>VLOOKUP(A9,State!$A$3:$Q$36,17,FALSE)</f>
        <v>0</v>
      </c>
      <c r="J9" s="55">
        <f t="shared" si="0"/>
        <v>9.0933426595157296E-2</v>
      </c>
      <c r="K9" s="49"/>
      <c r="M9" s="49"/>
      <c r="O9" s="49"/>
    </row>
    <row r="10" spans="1:39">
      <c r="A10" t="str">
        <f>VLOOKUP(D10,State!$K$3:$AY$36,41,FALSE)</f>
        <v>Oregon</v>
      </c>
      <c r="B10">
        <f>VLOOKUP(A10,State!$AY$3:$BA$36,3,FALSE)</f>
        <v>1</v>
      </c>
      <c r="C10" s="62" t="str">
        <f t="shared" si="1"/>
        <v>Rep</v>
      </c>
      <c r="D10" s="50">
        <f>SMALL(State!K$3:K$36,8)</f>
        <v>5.6396903271941877E-2</v>
      </c>
      <c r="E10" s="51">
        <f>VLOOKUP(A10,State!$A$3:$J$36,10,FALSE)</f>
        <v>77604</v>
      </c>
      <c r="F10" s="51">
        <f>VLOOKUP(A10,State!$A$3:$C$36,3,FALSE)</f>
        <v>1376033</v>
      </c>
      <c r="G10" s="49">
        <f>VLOOKUP(A10,State!$A$3:$M$36,13,FALSE)</f>
        <v>0.46499684237223959</v>
      </c>
      <c r="H10" s="49">
        <f>VLOOKUP(A10,State!$A$3:$O$36,15,FALSE)</f>
        <v>0.52139374564418151</v>
      </c>
      <c r="I10" s="49">
        <f>VLOOKUP(A10,State!$A$3:$Q$36,17,FALSE)</f>
        <v>0</v>
      </c>
      <c r="J10" s="55">
        <f t="shared" si="0"/>
        <v>1.3609411983578901E-2</v>
      </c>
      <c r="K10" s="49"/>
      <c r="M10" s="49"/>
      <c r="O10" s="49"/>
    </row>
    <row r="11" spans="1:39">
      <c r="A11" t="str">
        <f>VLOOKUP(D11,State!$K$3:$AY$36,41,FALSE)</f>
        <v>Wisconsin</v>
      </c>
      <c r="B11">
        <f>VLOOKUP(A11,State!$AY$3:$BA$36,3,FALSE)</f>
        <v>1</v>
      </c>
      <c r="C11" s="62" t="str">
        <f t="shared" si="1"/>
        <v>Dem</v>
      </c>
      <c r="D11" s="50">
        <f>SMALL(State!K$3:K$36,9)</f>
        <v>6.5602796437165697E-2</v>
      </c>
      <c r="E11" s="51">
        <f>VLOOKUP(A11,State!$A$3:$J$36,10,FALSE)</f>
        <v>161063</v>
      </c>
      <c r="F11" s="51">
        <f>VLOOKUP(A11,State!$A$3:$C$36,3,FALSE)</f>
        <v>2455124</v>
      </c>
      <c r="G11" s="49">
        <f>VLOOKUP(A11,State!$A$3:$M$36,13,FALSE)</f>
        <v>0.52570134950413905</v>
      </c>
      <c r="H11" s="49">
        <f>VLOOKUP(A11,State!$A$3:$O$36,15,FALSE)</f>
        <v>0.46009855306697339</v>
      </c>
      <c r="I11" s="49">
        <f>VLOOKUP(A11,State!$A$3:$Q$36,17,FALSE)</f>
        <v>1.3294644180904915E-3</v>
      </c>
      <c r="J11" s="55">
        <f t="shared" si="0"/>
        <v>1.2870633010797067E-2</v>
      </c>
      <c r="K11" s="49"/>
      <c r="M11" s="49"/>
      <c r="O11" s="49"/>
    </row>
    <row r="12" spans="1:39">
      <c r="A12" t="str">
        <f>VLOOKUP(D12,State!$K$3:$AY$36,41,FALSE)</f>
        <v>Missouri</v>
      </c>
      <c r="B12">
        <f>VLOOKUP(A12,State!$AY$3:$BA$36,3,FALSE)</f>
        <v>1</v>
      </c>
      <c r="C12" s="62" t="str">
        <f t="shared" si="1"/>
        <v>Rep</v>
      </c>
      <c r="D12" s="50">
        <f>SMALL(State!K$3:K$36,10)</f>
        <v>6.96135233698357E-2</v>
      </c>
      <c r="E12" s="51">
        <f>VLOOKUP(A12,State!$A$3:$J$36,10,FALSE)</f>
        <v>163934</v>
      </c>
      <c r="F12" s="51">
        <f>VLOOKUP(A12,State!$A$3:$C$36,3,FALSE)</f>
        <v>2354916</v>
      </c>
      <c r="G12" s="49">
        <f>VLOOKUP(A12,State!$A$3:$M$36,13,FALSE)</f>
        <v>0.44925891199516244</v>
      </c>
      <c r="H12" s="49">
        <f>VLOOKUP(A12,State!$A$3:$O$36,15,FALSE)</f>
        <v>0.51887243536499816</v>
      </c>
      <c r="I12" s="49">
        <f>VLOOKUP(A12,State!$A$3:$Q$36,17,FALSE)</f>
        <v>0</v>
      </c>
      <c r="J12" s="55">
        <f t="shared" si="0"/>
        <v>3.1868652639839401E-2</v>
      </c>
      <c r="K12" s="49"/>
      <c r="M12" s="49"/>
      <c r="O12" s="49"/>
    </row>
    <row r="13" spans="1:39">
      <c r="D13" s="50"/>
      <c r="E13" s="50"/>
      <c r="F13" s="51"/>
      <c r="G13" s="51"/>
      <c r="H13" s="49"/>
      <c r="I13" s="49"/>
      <c r="J13" s="49"/>
      <c r="K13" s="49"/>
      <c r="L13" s="49"/>
      <c r="M13" s="49"/>
    </row>
    <row r="14" spans="1:39">
      <c r="A14" s="56" t="s">
        <v>1833</v>
      </c>
    </row>
    <row r="15" spans="1:39">
      <c r="A15" t="s">
        <v>2353</v>
      </c>
      <c r="B15" s="16" t="s">
        <v>700</v>
      </c>
      <c r="C15" s="16" t="s">
        <v>135</v>
      </c>
      <c r="D15" s="25" t="s">
        <v>1059</v>
      </c>
      <c r="E15" s="62" t="s">
        <v>1641</v>
      </c>
      <c r="F15" s="62" t="s">
        <v>992</v>
      </c>
      <c r="G15" s="24" t="str">
        <f>County!N1</f>
        <v>Democratic</v>
      </c>
      <c r="H15" s="26" t="str">
        <f>County!O1</f>
        <v>Republican</v>
      </c>
      <c r="I15" s="74" t="str">
        <f>County!P1</f>
        <v>Independent</v>
      </c>
      <c r="J15" s="25" t="s">
        <v>1193</v>
      </c>
      <c r="K15" s="24"/>
      <c r="M15" s="26"/>
      <c r="O15" s="66"/>
      <c r="Q15" s="17"/>
      <c r="S15" s="17"/>
      <c r="U15" s="17"/>
      <c r="V15" s="17"/>
      <c r="W15" s="17"/>
      <c r="X15" s="167"/>
      <c r="Y15" s="167"/>
      <c r="Z15" s="167"/>
      <c r="AA15" s="17"/>
      <c r="AB15" s="167"/>
      <c r="AC15" s="167"/>
      <c r="AD15" s="167"/>
      <c r="AE15" s="17"/>
      <c r="AF15" s="1"/>
      <c r="AH15" s="1"/>
      <c r="AI15" s="1"/>
      <c r="AJ15" s="1"/>
      <c r="AK15" s="1"/>
      <c r="AM15" s="1"/>
    </row>
    <row r="16" spans="1:39">
      <c r="A16" t="str">
        <f>VLOOKUP(D16,State!$K$3:$AY$36,41,FALSE)</f>
        <v>Louisiana</v>
      </c>
      <c r="B16">
        <f>VLOOKUP(A16,State!$A$3:$B$36,2,FALSE)</f>
        <v>0</v>
      </c>
      <c r="C16" s="62" t="str">
        <f>IF(RANK(G16,G16:J16)=1,"Dem",IF(RANK(H16,G16:J16)=1,"Rep","Ind"))</f>
        <v>Dem</v>
      </c>
      <c r="D16" s="50">
        <f>MAX(State!K$3:K$36)</f>
        <v>0.64769992301642754</v>
      </c>
      <c r="E16" s="51">
        <f>VLOOKUP(A16,State!$A$3:$J$36,10,FALSE)</f>
        <v>546035</v>
      </c>
      <c r="F16" s="51">
        <f>VLOOKUP(A16,State!$A$3:$C$36,3,FALSE)</f>
        <v>843037</v>
      </c>
      <c r="G16" s="49">
        <f>VLOOKUP(A16,State!$A$3:$M$36,13,FALSE)</f>
        <v>0.73071644542291736</v>
      </c>
      <c r="H16" s="49">
        <f>VLOOKUP(A16,State!$A$3:$O$36,15,FALSE)</f>
        <v>8.3016522406489865E-2</v>
      </c>
      <c r="I16" s="49">
        <f>VLOOKUP(A16,State!$A$3:$Q$36,17,FALSE)</f>
        <v>8.8709036495432589E-2</v>
      </c>
      <c r="J16" s="55">
        <f t="shared" ref="J16:J25" si="2">1-G16-H16-I16</f>
        <v>9.7557995675160172E-2</v>
      </c>
      <c r="K16" s="49"/>
      <c r="M16" s="49"/>
      <c r="O16" s="49"/>
    </row>
    <row r="17" spans="1:36">
      <c r="A17" t="str">
        <f>VLOOKUP(D17,State!$K$3:$AY$36,41,FALSE)</f>
        <v>Iowa</v>
      </c>
      <c r="B17">
        <f>VLOOKUP(A17,State!$A$3:$B$36,2,FALSE)</f>
        <v>0</v>
      </c>
      <c r="C17" s="62" t="str">
        <f t="shared" ref="C17:C25" si="3">IF(RANK(G17,G17:J17)=1,"Dem",IF(RANK(H17,G17:J17)=1,"Rep","Ind"))</f>
        <v>Rep</v>
      </c>
      <c r="D17" s="50">
        <f>LARGE(State!K$3:K$36,2)</f>
        <v>0.42414123392449016</v>
      </c>
      <c r="E17" s="51">
        <f>VLOOKUP(A17,State!$A$3:$J$36,10,FALSE)</f>
        <v>548200</v>
      </c>
      <c r="F17" s="51">
        <f>VLOOKUP(A17,State!$A$3:$C$36,3,FALSE)</f>
        <v>1292494</v>
      </c>
      <c r="G17" s="49">
        <f>VLOOKUP(A17,State!$A$3:$M$36,13,FALSE)</f>
        <v>0.27200203637308956</v>
      </c>
      <c r="H17" s="49">
        <f>VLOOKUP(A17,State!$A$3:$O$36,15,FALSE)</f>
        <v>0.69614327029757972</v>
      </c>
      <c r="I17" s="49">
        <f>VLOOKUP(A17,State!$A$3:$Q$36,17,FALSE)</f>
        <v>4.2615284867860122E-3</v>
      </c>
      <c r="J17" s="55">
        <f t="shared" si="2"/>
        <v>2.7593164842544763E-2</v>
      </c>
      <c r="K17" s="49"/>
      <c r="M17" s="49"/>
      <c r="O17" s="49"/>
    </row>
    <row r="18" spans="1:36">
      <c r="A18" t="str">
        <f>VLOOKUP(D18,State!$K$3:$AY$36,41,FALSE)</f>
        <v>Maryland</v>
      </c>
      <c r="B18">
        <f>VLOOKUP(A18,State!$A$3:$B$36,2,FALSE)</f>
        <v>0</v>
      </c>
      <c r="C18" s="62" t="str">
        <f t="shared" si="3"/>
        <v>Dem</v>
      </c>
      <c r="D18" s="50">
        <f>LARGE(State!K$3:K$36,3)</f>
        <v>0.4203097600090368</v>
      </c>
      <c r="E18" s="51">
        <f>VLOOKUP(A18,State!$A$3:$J$36,10,FALSE)</f>
        <v>773942</v>
      </c>
      <c r="F18" s="51">
        <f>VLOOKUP(A18,State!$A$3:$C$36,3,FALSE)</f>
        <v>1841361</v>
      </c>
      <c r="G18" s="49">
        <f>VLOOKUP(A18,State!$A$3:$M$36,13,FALSE)</f>
        <v>0.71013234232722422</v>
      </c>
      <c r="H18" s="49">
        <f>VLOOKUP(A18,State!$A$3:$O$36,15,FALSE)</f>
        <v>0.28982258231818747</v>
      </c>
      <c r="I18" s="49">
        <f>VLOOKUP(A18,State!$A$3:$Q$36,17,FALSE)</f>
        <v>0</v>
      </c>
      <c r="J18" s="55">
        <f t="shared" si="2"/>
        <v>4.5075354588308691E-5</v>
      </c>
      <c r="K18" s="49"/>
      <c r="M18" s="49"/>
      <c r="O18" s="49"/>
    </row>
    <row r="19" spans="1:36">
      <c r="A19" t="str">
        <f>VLOOKUP(D19,State!$K$3:$AY$36,41,FALSE)</f>
        <v>South Dakota</v>
      </c>
      <c r="B19">
        <f>VLOOKUP(A19,State!$A$3:$B$36,2,FALSE)</f>
        <v>0</v>
      </c>
      <c r="C19" s="62" t="str">
        <f t="shared" si="3"/>
        <v>Dem</v>
      </c>
      <c r="D19" s="50">
        <f>LARGE(State!K$3:K$36,4)</f>
        <v>0.32395700982077458</v>
      </c>
      <c r="E19" s="51">
        <f>VLOOKUP(A19,State!$A$3:$J$36,10,FALSE)</f>
        <v>108362</v>
      </c>
      <c r="F19" s="51">
        <f>VLOOKUP(A19,State!$A$3:$C$36,3,FALSE)</f>
        <v>334495</v>
      </c>
      <c r="G19" s="49">
        <f>VLOOKUP(A19,State!$A$3:$M$36,13,FALSE)</f>
        <v>0.64902315430723923</v>
      </c>
      <c r="H19" s="49">
        <f>VLOOKUP(A19,State!$A$3:$O$36,15,FALSE)</f>
        <v>0.32506614448646465</v>
      </c>
      <c r="I19" s="49">
        <f>VLOOKUP(A19,State!$A$3:$Q$36,17,FALSE)</f>
        <v>1.2897053767619845E-2</v>
      </c>
      <c r="J19" s="55">
        <f t="shared" si="2"/>
        <v>1.3013647438676283E-2</v>
      </c>
      <c r="K19" s="49"/>
      <c r="M19" s="49"/>
      <c r="O19" s="49"/>
    </row>
    <row r="20" spans="1:36">
      <c r="A20" t="str">
        <f>VLOOKUP(D20,State!$K$3:$AY$36,41,FALSE)</f>
        <v>Alabama</v>
      </c>
      <c r="B20">
        <f>VLOOKUP(A20,State!$A$3:$B$36,2,FALSE)</f>
        <v>0</v>
      </c>
      <c r="C20" s="62" t="str">
        <f t="shared" si="3"/>
        <v>Dem</v>
      </c>
      <c r="D20" s="50">
        <f>LARGE(State!K$3:K$36,5)</f>
        <v>0.31733002746230665</v>
      </c>
      <c r="E20" s="51">
        <f>VLOOKUP(A20,State!$A$3:$J$36,10,FALSE)</f>
        <v>500683</v>
      </c>
      <c r="F20" s="51">
        <f>VLOOKUP(A20,State!$A$3:$C$36,3,FALSE)</f>
        <v>1577799</v>
      </c>
      <c r="G20" s="49">
        <f>VLOOKUP(A20,State!$A$3:$M$36,13,FALSE)</f>
        <v>0.64818015475989021</v>
      </c>
      <c r="H20" s="49">
        <f>VLOOKUP(A20,State!$A$3:$O$36,15,FALSE)</f>
        <v>0.33085012729758351</v>
      </c>
      <c r="I20" s="49">
        <f>VLOOKUP(A20,State!$A$3:$Q$36,17,FALSE)</f>
        <v>0</v>
      </c>
      <c r="J20" s="55">
        <f t="shared" si="2"/>
        <v>2.0969717942526278E-2</v>
      </c>
      <c r="K20" s="49"/>
      <c r="M20" s="49"/>
      <c r="O20" s="49"/>
    </row>
    <row r="21" spans="1:36">
      <c r="A21" t="str">
        <f>VLOOKUP(D21,State!$K$3:$AY$36,41,FALSE)</f>
        <v>Kansas</v>
      </c>
      <c r="B21">
        <f>VLOOKUP(A21,State!$A$3:$B$36,2,FALSE)</f>
        <v>0</v>
      </c>
      <c r="C21" s="62" t="str">
        <f t="shared" si="3"/>
        <v>Rep</v>
      </c>
      <c r="D21" s="50">
        <f>LARGE(State!K$3:K$36,6)</f>
        <v>0.31667801503310855</v>
      </c>
      <c r="E21" s="51">
        <f>VLOOKUP(A21,State!$A$3:$J$36,10,FALSE)</f>
        <v>356721</v>
      </c>
      <c r="F21" s="51">
        <f>VLOOKUP(A21,State!$A$3:$C$36,3,FALSE)</f>
        <v>1126447</v>
      </c>
      <c r="G21" s="49">
        <f>VLOOKUP(A21,State!$A$3:$M$36,13,FALSE)</f>
        <v>0.31028978726917467</v>
      </c>
      <c r="H21" s="49">
        <f>VLOOKUP(A21,State!$A$3:$O$36,15,FALSE)</f>
        <v>0.62696780230228322</v>
      </c>
      <c r="I21" s="49">
        <f>VLOOKUP(A21,State!$A$3:$Q$36,17,FALSE)</f>
        <v>4.0324134202496878E-2</v>
      </c>
      <c r="J21" s="55">
        <f t="shared" si="2"/>
        <v>2.2418276226045239E-2</v>
      </c>
      <c r="K21" s="49"/>
      <c r="M21" s="49"/>
      <c r="O21" s="49"/>
    </row>
    <row r="22" spans="1:36">
      <c r="A22" t="str">
        <f>VLOOKUP(D22,State!$K$3:$AY$36,41,FALSE)</f>
        <v>Florida</v>
      </c>
      <c r="B22">
        <f>VLOOKUP(A22,State!$A$3:$B$36,2,FALSE)</f>
        <v>0</v>
      </c>
      <c r="C22" s="62" t="str">
        <f t="shared" si="3"/>
        <v>Dem</v>
      </c>
      <c r="D22" s="50">
        <f>LARGE(State!K$3:K$36,7)</f>
        <v>0.30813716820936032</v>
      </c>
      <c r="E22" s="51">
        <f>VLOOKUP(A22,State!$A$3:$J$36,10,FALSE)</f>
        <v>1529074</v>
      </c>
      <c r="F22" s="51">
        <f>VLOOKUP(A22,State!$A$3:$C$36,3,FALSE)</f>
        <v>4962316</v>
      </c>
      <c r="G22" s="49">
        <f>VLOOKUP(A22,State!$A$3:$M$36,13,FALSE)</f>
        <v>0.65404641703591626</v>
      </c>
      <c r="H22" s="49">
        <f>VLOOKUP(A22,State!$A$3:$O$36,15,FALSE)</f>
        <v>0.34590924882655599</v>
      </c>
      <c r="I22" s="49">
        <f>VLOOKUP(A22,State!$A$3:$Q$36,17,FALSE)</f>
        <v>0</v>
      </c>
      <c r="J22" s="55">
        <f t="shared" si="2"/>
        <v>4.4334137527746176E-5</v>
      </c>
      <c r="K22" s="49"/>
      <c r="M22" s="49"/>
      <c r="O22" s="49"/>
    </row>
    <row r="23" spans="1:36">
      <c r="A23" t="str">
        <f>VLOOKUP(D23,State!$K$3:$AY$36,41,FALSE)</f>
        <v>Hawaii</v>
      </c>
      <c r="B23">
        <f>VLOOKUP(A23,State!$A$3:$B$36,2,FALSE)</f>
        <v>0</v>
      </c>
      <c r="C23" s="62" t="str">
        <f t="shared" si="3"/>
        <v>Dem</v>
      </c>
      <c r="D23" s="50">
        <f>LARGE(State!K$3:K$36,8)</f>
        <v>0.30340810972826415</v>
      </c>
      <c r="E23" s="51">
        <f>VLOOKUP(A23,State!$A$3:$J$36,10,FALSE)</f>
        <v>110338</v>
      </c>
      <c r="F23" s="51">
        <f>VLOOKUP(A23,State!$A$3:$C$36,3,FALSE)</f>
        <v>363662</v>
      </c>
      <c r="G23" s="49">
        <f>VLOOKUP(A23,State!$A$3:$M$36,13,FALSE)</f>
        <v>0.57269112527566801</v>
      </c>
      <c r="H23" s="49">
        <f>VLOOKUP(A23,State!$A$3:$O$36,15,FALSE)</f>
        <v>0.26928301554740391</v>
      </c>
      <c r="I23" s="49">
        <f>VLOOKUP(A23,State!$A$3:$Q$36,17,FALSE)</f>
        <v>0</v>
      </c>
      <c r="J23" s="55">
        <f t="shared" si="2"/>
        <v>0.15802585917692807</v>
      </c>
      <c r="K23" s="49"/>
      <c r="M23" s="49"/>
      <c r="O23" s="49"/>
    </row>
    <row r="24" spans="1:36">
      <c r="A24" t="str">
        <f>VLOOKUP(D24,State!$K$3:$AY$36,41,FALSE)</f>
        <v>Kentucky</v>
      </c>
      <c r="B24">
        <f>VLOOKUP(A24,State!$A$3:$B$36,2,FALSE)</f>
        <v>0</v>
      </c>
      <c r="C24" s="62" t="str">
        <f t="shared" si="3"/>
        <v>Dem</v>
      </c>
      <c r="D24" s="50">
        <f>LARGE(State!K$3:K$36,9)</f>
        <v>0.27071558348073199</v>
      </c>
      <c r="E24" s="51">
        <f>VLOOKUP(A24,State!$A$3:$J$36,10,FALSE)</f>
        <v>360284</v>
      </c>
      <c r="F24" s="51">
        <f>VLOOKUP(A24,State!$A$3:$C$36,3,FALSE)</f>
        <v>1330858</v>
      </c>
      <c r="G24" s="49">
        <f>VLOOKUP(A24,State!$A$3:$M$36,13,FALSE)</f>
        <v>0.62883342926142383</v>
      </c>
      <c r="H24" s="49">
        <f>VLOOKUP(A24,State!$A$3:$O$36,15,FALSE)</f>
        <v>0.35811784578069183</v>
      </c>
      <c r="I24" s="49">
        <f>VLOOKUP(A24,State!$A$3:$Q$36,17,FALSE)</f>
        <v>0</v>
      </c>
      <c r="J24" s="55">
        <f t="shared" si="2"/>
        <v>1.3048724957884339E-2</v>
      </c>
      <c r="K24" s="49"/>
      <c r="M24" s="49"/>
      <c r="O24" s="49"/>
    </row>
    <row r="25" spans="1:36">
      <c r="A25" t="str">
        <f>VLOOKUP(D25,State!$K$3:$AY$36,41,FALSE)</f>
        <v>Arizona</v>
      </c>
      <c r="B25">
        <f>VLOOKUP(A25,State!$A$3:$B$36,2,FALSE)</f>
        <v>0</v>
      </c>
      <c r="C25" s="62" t="str">
        <f t="shared" si="3"/>
        <v>Rep</v>
      </c>
      <c r="D25" s="50">
        <f>LARGE(State!K$3:K$36,10)</f>
        <v>0.24244691404296947</v>
      </c>
      <c r="E25" s="51">
        <f>VLOOKUP(A25,State!$A$3:$J$36,10,FALSE)</f>
        <v>335074</v>
      </c>
      <c r="F25" s="51">
        <f>VLOOKUP(A25,State!$A$3:$C$36,3,FALSE)</f>
        <v>1382051</v>
      </c>
      <c r="G25" s="49">
        <f>VLOOKUP(A25,State!$A$3:$M$36,13,FALSE)</f>
        <v>0.31570542621075487</v>
      </c>
      <c r="H25" s="49">
        <f>VLOOKUP(A25,State!$A$3:$O$36,15,FALSE)</f>
        <v>0.5581523402537244</v>
      </c>
      <c r="I25" s="49">
        <f>VLOOKUP(A25,State!$A$3:$Q$36,17,FALSE)</f>
        <v>0.10517773946113421</v>
      </c>
      <c r="J25" s="55">
        <f t="shared" si="2"/>
        <v>2.096449407438658E-2</v>
      </c>
      <c r="K25" s="49"/>
      <c r="M25" s="49"/>
      <c r="O25" s="49"/>
    </row>
    <row r="26" spans="1:36">
      <c r="C26" s="50"/>
      <c r="D26" s="51"/>
      <c r="E26" s="51"/>
      <c r="F26" s="49"/>
      <c r="G26" s="49"/>
      <c r="H26" s="49"/>
      <c r="I26" s="55"/>
      <c r="J26" s="49"/>
      <c r="L26" s="49"/>
      <c r="N26" s="49"/>
    </row>
    <row r="27" spans="1:36">
      <c r="A27" s="56" t="s">
        <v>1149</v>
      </c>
      <c r="C27" s="50"/>
      <c r="D27" s="50"/>
      <c r="E27" s="51"/>
      <c r="F27" s="51"/>
      <c r="G27" s="49"/>
      <c r="H27" s="49"/>
      <c r="I27" s="49"/>
      <c r="J27" s="49"/>
      <c r="K27" s="49"/>
      <c r="L27" s="49"/>
    </row>
    <row r="28" spans="1:36">
      <c r="A28" s="157" t="str">
        <f>County!N1</f>
        <v>Democratic</v>
      </c>
      <c r="B28" s="168"/>
      <c r="C28" s="168"/>
      <c r="D28" s="10"/>
      <c r="E28" s="169" t="str">
        <f>County!O1</f>
        <v>Republican</v>
      </c>
      <c r="F28" s="170"/>
      <c r="G28" s="170"/>
      <c r="H28" s="11"/>
      <c r="I28" s="171" t="str">
        <f>County!P1</f>
        <v>Independent</v>
      </c>
      <c r="J28" s="172"/>
      <c r="K28" s="172"/>
      <c r="L28" s="12"/>
      <c r="M28" s="167" t="str">
        <f>County!Q1</f>
        <v>Libertarian</v>
      </c>
      <c r="N28" s="173"/>
      <c r="O28" s="173"/>
      <c r="P28" s="17"/>
      <c r="Q28" s="167" t="str">
        <f>County!R1</f>
        <v>Green</v>
      </c>
      <c r="R28" s="173"/>
      <c r="S28" s="173"/>
      <c r="T28" s="17"/>
      <c r="U28" s="167" t="str">
        <f>County!T1</f>
        <v>Conservative</v>
      </c>
      <c r="V28" s="173"/>
      <c r="W28" s="173"/>
      <c r="X28" s="17"/>
      <c r="Y28" s="167" t="str">
        <f>County!S1</f>
        <v>New Alliance</v>
      </c>
      <c r="Z28" s="173"/>
      <c r="AA28" s="173"/>
      <c r="AB28" s="17"/>
      <c r="AC28" s="1"/>
      <c r="AE28" s="1"/>
      <c r="AF28" s="1"/>
      <c r="AG28" s="1"/>
      <c r="AH28" s="1"/>
      <c r="AJ28" s="1"/>
    </row>
    <row r="29" spans="1:36" ht="12.75" customHeight="1">
      <c r="A29" t="str">
        <f>VLOOKUP(C29,State!M$3:AZ$36,39,FALSE)</f>
        <v>Louisiana</v>
      </c>
      <c r="C29" s="28">
        <f>MAX(State!M3:M36)</f>
        <v>0.73071644542291736</v>
      </c>
      <c r="D29" s="17"/>
      <c r="E29" t="str">
        <f>VLOOKUP(G29,State!O$3:AZ$36,37,FALSE)</f>
        <v>Iowa</v>
      </c>
      <c r="G29" s="28">
        <f>MAX(State!O3:O36)</f>
        <v>0.69614327029757972</v>
      </c>
      <c r="H29" s="11"/>
      <c r="I29" t="str">
        <f>VLOOKUP(K29,State!Q$3:AZ$36,35,FALSE)</f>
        <v>Arizona</v>
      </c>
      <c r="K29" s="28">
        <f>MAX(State!Q3:Q36)</f>
        <v>0.10517773946113421</v>
      </c>
      <c r="L29" s="12"/>
      <c r="M29" t="str">
        <f>VLOOKUP(O29,State!S$3:AZ$36,33,FALSE)</f>
        <v>Pennsylvania</v>
      </c>
      <c r="O29" s="28">
        <f>MAX(State!S$3:S$36)</f>
        <v>4.5668528926101688E-2</v>
      </c>
      <c r="P29" s="28"/>
      <c r="Q29" t="str">
        <f>VLOOKUP(S29,State!U$3:AZ$36,31,FALSE)</f>
        <v>Hawaii</v>
      </c>
      <c r="S29" s="28">
        <f>MAX(State!U3:U36)</f>
        <v>0.13727307224840649</v>
      </c>
      <c r="T29" s="17"/>
      <c r="U29" t="str">
        <f>VLOOKUP(W29,State!Y$3:AZ$36,27,FALSE)</f>
        <v>Illinois</v>
      </c>
      <c r="W29" s="28">
        <f>MAX(State!Y3:Y36)</f>
        <v>2.0330159095206496E-2</v>
      </c>
      <c r="Y29" t="str">
        <f>VLOOKUP(AA29,State!W$3:AZ$36,29,FALSE)</f>
        <v>New York</v>
      </c>
      <c r="AA29" s="28">
        <f>MAX(State!W3:W36)</f>
        <v>8.7680021106002863E-3</v>
      </c>
      <c r="AD29" s="28"/>
    </row>
    <row r="30" spans="1:36">
      <c r="A30" t="str">
        <f>VLOOKUP(C30,State!M$3:AZ$36,39,FALSE)</f>
        <v>Maryland</v>
      </c>
      <c r="B30" s="28"/>
      <c r="C30" s="28">
        <f>LARGE(State!M$3:M$36,2)</f>
        <v>0.71013234232722422</v>
      </c>
      <c r="D30" s="17"/>
      <c r="E30" t="str">
        <f>VLOOKUP(G30,State!O$3:AZ$36,37,FALSE)</f>
        <v>Kansas</v>
      </c>
      <c r="F30" s="28"/>
      <c r="G30" s="28">
        <f>LARGE(State!O$3:O$36,2)</f>
        <v>0.62696780230228322</v>
      </c>
      <c r="H30" s="11"/>
      <c r="I30" t="str">
        <f>VLOOKUP(K30,State!Q$3:AZ$36,35,FALSE)</f>
        <v>Louisiana</v>
      </c>
      <c r="J30" s="28"/>
      <c r="K30" s="28">
        <f>LARGE(State!Q$3:Q$36,2)</f>
        <v>8.8709036495432589E-2</v>
      </c>
      <c r="L30" s="12"/>
      <c r="M30" t="str">
        <f>VLOOKUP(O30,State!S$3:AZ$36,33,FALSE)</f>
        <v>New Hampshire</v>
      </c>
      <c r="N30" s="28"/>
      <c r="O30" s="28">
        <f>LARGE(State!S$3:S$36,2)</f>
        <v>3.5150626242352899E-2</v>
      </c>
      <c r="P30" s="28"/>
      <c r="Q30" t="str">
        <f>VLOOKUP(S30,State!U$3:AZ$36,31,FALSE)</f>
        <v>Alaska</v>
      </c>
      <c r="R30" s="28"/>
      <c r="S30" s="28">
        <f>LARGE(State!U$3:U$36,2)</f>
        <v>8.3512018488699033E-2</v>
      </c>
      <c r="T30" s="17"/>
      <c r="U30" t="str">
        <f>VLOOKUP(W30,State!Y$3:AZ$36,27,FALSE)</f>
        <v>Alabama</v>
      </c>
      <c r="V30" s="28"/>
      <c r="W30" s="28">
        <f>LARGE(State!Y$3:Y$36,2)</f>
        <v>0</v>
      </c>
      <c r="Y30" t="str">
        <f>VLOOKUP(AA30,State!W$3:AZ$36,29,FALSE)</f>
        <v>Arizona</v>
      </c>
      <c r="Z30" s="28"/>
      <c r="AA30" s="28">
        <f>LARGE(State!W$3:W$36,2)</f>
        <v>4.5837671692289216E-3</v>
      </c>
      <c r="AC30" s="28"/>
      <c r="AD30" s="28"/>
    </row>
    <row r="31" spans="1:36">
      <c r="A31" t="str">
        <f>VLOOKUP(C31,State!M$3:AZ$36,39,FALSE)</f>
        <v>Florida</v>
      </c>
      <c r="B31" s="28"/>
      <c r="C31" s="28">
        <f>LARGE(State!M$3:M$36,3)</f>
        <v>0.65404641703591626</v>
      </c>
      <c r="D31" s="17"/>
      <c r="E31" t="str">
        <f>VLOOKUP(G31,State!O$3:AZ$36,37,FALSE)</f>
        <v>Oklahoma</v>
      </c>
      <c r="F31" s="28"/>
      <c r="G31" s="28">
        <f>LARGE(State!O$3:O$36,3)</f>
        <v>0.58549330473886818</v>
      </c>
      <c r="H31" s="11"/>
      <c r="I31" t="str">
        <f>VLOOKUP(K31,State!Q$3:AZ$36,35,FALSE)</f>
        <v>Ohio</v>
      </c>
      <c r="J31" s="28"/>
      <c r="K31" s="28">
        <f>LARGE(State!Q$3:Q$36,3)</f>
        <v>6.8927567196702053E-2</v>
      </c>
      <c r="L31" s="12"/>
      <c r="M31" t="str">
        <f>VLOOKUP(O31,State!S$3:AZ$36,33,FALSE)</f>
        <v>North Carolina</v>
      </c>
      <c r="N31" s="28"/>
      <c r="O31" s="28">
        <f>LARGE(State!S$3:S$36,3)</f>
        <v>3.334043215946679E-2</v>
      </c>
      <c r="P31" s="28"/>
      <c r="Q31" t="str">
        <f>VLOOKUP(S31,State!U$3:AZ$36,31,FALSE)</f>
        <v>Alabama</v>
      </c>
      <c r="R31" s="28"/>
      <c r="S31" s="28">
        <f>LARGE(State!U$3:U$36,3)</f>
        <v>0</v>
      </c>
      <c r="T31" s="17"/>
      <c r="U31" t="str">
        <f>VLOOKUP(W31,State!Y$3:AZ$36,27,FALSE)</f>
        <v>Alabama</v>
      </c>
      <c r="V31" s="28"/>
      <c r="W31" s="28">
        <f>LARGE(State!Y$3:Y$36,3)</f>
        <v>0</v>
      </c>
      <c r="Y31" t="str">
        <f>VLOOKUP(AA31,State!W$3:AZ$36,29,FALSE)</f>
        <v>Indiana</v>
      </c>
      <c r="Z31" s="28"/>
      <c r="AA31" s="28">
        <f>LARGE(State!W$3:W$36,3)</f>
        <v>3.3797196921805206E-3</v>
      </c>
      <c r="AC31" s="28"/>
      <c r="AD31" s="28"/>
    </row>
    <row r="32" spans="1:36">
      <c r="A32" t="str">
        <f>VLOOKUP(C32,State!M$3:AZ$36,39,FALSE)</f>
        <v>South Dakota</v>
      </c>
      <c r="B32" s="28"/>
      <c r="C32" s="28">
        <f>LARGE(State!M$3:M$36,4)</f>
        <v>0.64902315430723923</v>
      </c>
      <c r="D32" s="17"/>
      <c r="E32" t="str">
        <f>VLOOKUP(G32,State!O$3:AZ$36,37,FALSE)</f>
        <v>Indiana</v>
      </c>
      <c r="F32" s="28"/>
      <c r="G32" s="28">
        <f>LARGE(State!O$3:O$36,4)</f>
        <v>0.57337301813400043</v>
      </c>
      <c r="H32" s="11"/>
      <c r="I32" t="str">
        <f>VLOOKUP(K32,State!Q$3:AZ$36,35,FALSE)</f>
        <v>Kansas</v>
      </c>
      <c r="J32" s="28"/>
      <c r="K32" s="28">
        <f>LARGE(State!Q$3:Q$36,4)</f>
        <v>4.0324134202496878E-2</v>
      </c>
      <c r="L32" s="12"/>
      <c r="M32" t="str">
        <f>VLOOKUP(O32,State!S$3:AZ$36,33,FALSE)</f>
        <v>Missouri</v>
      </c>
      <c r="N32" s="28"/>
      <c r="O32" s="28">
        <f>LARGE(State!S$3:S$36,4)</f>
        <v>3.186865263983938E-2</v>
      </c>
      <c r="P32" s="28"/>
      <c r="Q32" t="str">
        <f>VLOOKUP(S32,State!U$3:AZ$36,31,FALSE)</f>
        <v>Alabama</v>
      </c>
      <c r="R32" s="28"/>
      <c r="S32" s="28">
        <f>LARGE(State!U$3:U$36,4)</f>
        <v>0</v>
      </c>
      <c r="T32" s="17"/>
      <c r="U32" t="str">
        <f>VLOOKUP(W32,State!Y$3:AZ$36,27,FALSE)</f>
        <v>Alabama</v>
      </c>
      <c r="V32" s="28"/>
      <c r="W32" s="28">
        <f>LARGE(State!Y$3:Y$36,4)</f>
        <v>0</v>
      </c>
      <c r="Y32" t="str">
        <f>VLOOKUP(AA32,State!W$3:AZ$36,29,FALSE)</f>
        <v>Illinois</v>
      </c>
      <c r="Z32" s="28"/>
      <c r="AA32" s="28">
        <f>LARGE(State!W$3:W$36,4)</f>
        <v>2.5688533265526997E-3</v>
      </c>
      <c r="AC32" s="28"/>
      <c r="AD32" s="28"/>
    </row>
    <row r="33" spans="1:31">
      <c r="A33" t="str">
        <f>VLOOKUP(C33,State!M$3:AZ$36,39,FALSE)</f>
        <v>Alabama</v>
      </c>
      <c r="B33" s="28"/>
      <c r="C33" s="28">
        <f>LARGE(State!M$3:M$36,5)</f>
        <v>0.64818015475989021</v>
      </c>
      <c r="D33" s="17"/>
      <c r="E33" t="str">
        <f>VLOOKUP(G33,State!O$3:AZ$36,37,FALSE)</f>
        <v>Idaho</v>
      </c>
      <c r="F33" s="28"/>
      <c r="G33" s="28">
        <f>LARGE(State!O$3:O$36,5)</f>
        <v>0.56523665423904501</v>
      </c>
      <c r="H33" s="11"/>
      <c r="I33" t="str">
        <f>VLOOKUP(K33,State!Q$3:AZ$36,35,FALSE)</f>
        <v>Colorado</v>
      </c>
      <c r="J33" s="28"/>
      <c r="K33" s="28">
        <f>LARGE(State!Q$3:Q$36,5)</f>
        <v>2.7349932905534988E-2</v>
      </c>
      <c r="L33" s="12"/>
      <c r="M33" t="str">
        <f>VLOOKUP(O33,State!S$3:AZ$36,33,FALSE)</f>
        <v>Georgia</v>
      </c>
      <c r="N33" s="28"/>
      <c r="O33" s="28">
        <f>LARGE(State!S$3:S$36,5)</f>
        <v>3.1034998869686137E-2</v>
      </c>
      <c r="P33" s="28"/>
      <c r="Q33" t="str">
        <f>VLOOKUP(S33,State!U$3:AZ$36,31,FALSE)</f>
        <v>Alabama</v>
      </c>
      <c r="R33" s="28"/>
      <c r="S33" s="28">
        <f>LARGE(State!U$3:U$36,5)</f>
        <v>0</v>
      </c>
      <c r="T33" s="17"/>
      <c r="U33" t="str">
        <f>VLOOKUP(W33,State!Y$3:AZ$36,27,FALSE)</f>
        <v>Alabama</v>
      </c>
      <c r="V33" s="28"/>
      <c r="W33" s="28">
        <f>LARGE(State!Y$3:Y$36,5)</f>
        <v>0</v>
      </c>
      <c r="Y33" t="str">
        <f>VLOOKUP(AA33,State!W$3:AZ$36,29,FALSE)</f>
        <v>Alabama</v>
      </c>
      <c r="Z33" s="28"/>
      <c r="AA33" s="28">
        <f>LARGE(State!W$3:W$36,5)</f>
        <v>0</v>
      </c>
      <c r="AC33" s="28"/>
      <c r="AD33" s="28"/>
    </row>
    <row r="34" spans="1:31">
      <c r="B34" s="28"/>
      <c r="C34" s="28"/>
      <c r="D34" s="17"/>
      <c r="F34" s="28"/>
      <c r="G34" s="28"/>
      <c r="H34" s="11"/>
      <c r="J34" s="28"/>
      <c r="K34" s="28"/>
      <c r="L34" s="12"/>
      <c r="N34" s="28"/>
      <c r="O34" s="28"/>
      <c r="P34" s="28"/>
      <c r="R34" s="28"/>
      <c r="S34" s="28"/>
      <c r="T34" s="17"/>
      <c r="V34" s="28"/>
      <c r="W34" s="28"/>
      <c r="Z34" s="28"/>
      <c r="AA34" s="28"/>
      <c r="AC34" s="28"/>
      <c r="AD34" s="28"/>
    </row>
    <row r="35" spans="1:31">
      <c r="A35" s="87" t="s">
        <v>755</v>
      </c>
      <c r="B35" s="24"/>
      <c r="C35" s="28"/>
      <c r="D35" s="28"/>
      <c r="E35" s="17"/>
      <c r="F35" s="24"/>
      <c r="G35" s="28"/>
      <c r="H35" s="28"/>
      <c r="I35" s="11"/>
      <c r="J35" s="24"/>
      <c r="K35" s="28"/>
      <c r="L35" s="28"/>
      <c r="M35" s="12"/>
      <c r="N35" s="24"/>
      <c r="O35" s="28"/>
      <c r="P35" s="28"/>
      <c r="Q35" s="28"/>
      <c r="R35" s="24"/>
      <c r="S35" s="28"/>
      <c r="T35" s="28"/>
      <c r="U35" s="17"/>
      <c r="V35" s="17"/>
      <c r="W35" s="17"/>
      <c r="X35" s="17"/>
      <c r="Y35" s="25"/>
      <c r="Z35" s="24"/>
      <c r="AA35" s="28"/>
      <c r="AB35" s="28"/>
      <c r="AC35" s="25"/>
      <c r="AD35" s="17"/>
      <c r="AE35" s="17"/>
    </row>
    <row r="36" spans="1:31" ht="12.75" customHeight="1">
      <c r="A36" t="str">
        <f>VLOOKUP(C36,State!M$3:AZ$36,39,FALSE)</f>
        <v>Iowa</v>
      </c>
      <c r="B36" s="28"/>
      <c r="C36" s="28">
        <f>MIN(State!M3:M36)</f>
        <v>0.27200203637308956</v>
      </c>
      <c r="D36" s="17"/>
      <c r="E36" t="str">
        <f>VLOOKUP(G36,State!O$3:AZ$36,37,FALSE)</f>
        <v>Louisiana</v>
      </c>
      <c r="F36" s="28"/>
      <c r="G36" s="28">
        <f>MIN(State!O3:O36)</f>
        <v>8.3016522406489865E-2</v>
      </c>
      <c r="H36" s="11"/>
      <c r="I36" t="str">
        <f>VLOOKUP(K36,State!Q$3:AZ$36,35,FALSE)</f>
        <v>Alabama</v>
      </c>
      <c r="J36" s="28"/>
      <c r="K36" s="28">
        <f>MIN(State!Q3:Q36)</f>
        <v>0</v>
      </c>
      <c r="L36" s="12"/>
      <c r="M36" t="str">
        <f>VLOOKUP(O36,State!S$3:AZ$36,33,FALSE)</f>
        <v>Alaska</v>
      </c>
      <c r="N36" s="28"/>
      <c r="O36" s="28">
        <f>MIN(State!S3:S36)</f>
        <v>0</v>
      </c>
      <c r="P36" s="28"/>
      <c r="Q36" t="str">
        <f>VLOOKUP(S36,State!U$3:AZ$36,31,FALSE)</f>
        <v>Alabama</v>
      </c>
      <c r="R36" s="28"/>
      <c r="S36" s="28">
        <f>MIN(State!U3:U36)</f>
        <v>0</v>
      </c>
      <c r="T36" s="17"/>
      <c r="U36" s="17"/>
      <c r="V36" s="17"/>
      <c r="W36" s="17"/>
      <c r="X36" s="25"/>
      <c r="Z36" s="28"/>
      <c r="AA36" s="28"/>
      <c r="AB36" s="25"/>
      <c r="AC36" s="17"/>
      <c r="AD36" s="17"/>
    </row>
    <row r="37" spans="1:31">
      <c r="A37" t="str">
        <f>VLOOKUP(C37,State!M$3:AZ$36,39,FALSE)</f>
        <v>Kansas</v>
      </c>
      <c r="B37" s="28"/>
      <c r="C37" s="28">
        <f>SMALL(State!M$3:M$36,2)</f>
        <v>0.31028978726917467</v>
      </c>
      <c r="D37" s="17"/>
      <c r="E37" t="str">
        <f>VLOOKUP(G37,State!O$3:AZ$36,37,FALSE)</f>
        <v>Hawaii</v>
      </c>
      <c r="F37" s="28"/>
      <c r="G37" s="28">
        <f>SMALL(State!O$3:O$36,2)</f>
        <v>0.26928301554740391</v>
      </c>
      <c r="H37" s="11"/>
      <c r="I37" t="s">
        <v>604</v>
      </c>
      <c r="J37" s="28"/>
      <c r="K37" s="28">
        <f>SMALL(State!Q$3:Q$36,2)</f>
        <v>0</v>
      </c>
      <c r="L37" s="12"/>
      <c r="M37" t="str">
        <f>VLOOKUP(O37,State!S$3:AZ$36,33,FALSE)</f>
        <v>Alaska</v>
      </c>
      <c r="N37" s="28"/>
      <c r="O37" s="28">
        <f>SMALL(State!S$3:S$36,2)</f>
        <v>0</v>
      </c>
      <c r="P37" s="28"/>
      <c r="Q37" t="str">
        <f>VLOOKUP(S37,State!U$3:AZ$36,31,FALSE)</f>
        <v>Alabama</v>
      </c>
      <c r="R37" s="28"/>
      <c r="S37" s="28">
        <f>SMALL(State!U$3:U$36,2)</f>
        <v>0</v>
      </c>
      <c r="T37" s="17"/>
      <c r="U37" s="17"/>
      <c r="V37" s="17"/>
      <c r="W37" s="17"/>
      <c r="X37" s="25"/>
      <c r="Z37" s="28"/>
      <c r="AA37" s="28"/>
      <c r="AB37" s="25"/>
      <c r="AC37" s="17"/>
      <c r="AD37" s="17"/>
    </row>
    <row r="38" spans="1:31">
      <c r="A38" t="str">
        <f>VLOOKUP(C38,State!M$3:AZ$36,39,FALSE)</f>
        <v>Arizona</v>
      </c>
      <c r="B38" s="28"/>
      <c r="C38" s="28">
        <f>SMALL(State!M$3:M$36,3)</f>
        <v>0.31570542621075487</v>
      </c>
      <c r="D38" s="17"/>
      <c r="E38" t="str">
        <f>VLOOKUP(G38,State!O$3:AZ$36,37,FALSE)</f>
        <v>Maryland</v>
      </c>
      <c r="F38" s="28"/>
      <c r="G38" s="28">
        <f>SMALL(State!O$3:O$36,3)</f>
        <v>0.28982258231818747</v>
      </c>
      <c r="H38" s="11"/>
      <c r="I38" t="s">
        <v>1038</v>
      </c>
      <c r="J38" s="28"/>
      <c r="K38" s="28">
        <f>SMALL(State!Q$3:Q$36,3)</f>
        <v>0</v>
      </c>
      <c r="L38" s="12"/>
      <c r="M38" t="str">
        <f>VLOOKUP(O38,State!S$3:AZ$36,33,FALSE)</f>
        <v>Alaska</v>
      </c>
      <c r="N38" s="28"/>
      <c r="O38" s="28">
        <f>SMALL(State!S$3:S$36,3)</f>
        <v>0</v>
      </c>
      <c r="P38" s="28"/>
      <c r="Q38" t="str">
        <f>VLOOKUP(S38,State!U$3:AZ$36,31,FALSE)</f>
        <v>Alabama</v>
      </c>
      <c r="R38" s="28"/>
      <c r="S38" s="28">
        <f>SMALL(State!U$3:U$36,3)</f>
        <v>0</v>
      </c>
      <c r="T38" s="17"/>
      <c r="U38" s="17"/>
      <c r="V38" s="17"/>
      <c r="W38" s="17"/>
      <c r="X38" s="25"/>
      <c r="Z38" s="28"/>
      <c r="AA38" s="28"/>
      <c r="AB38" s="25"/>
      <c r="AC38" s="17"/>
      <c r="AD38" s="17"/>
    </row>
    <row r="39" spans="1:31">
      <c r="A39" t="str">
        <f>VLOOKUP(C39,State!M$3:AZ$36,39,FALSE)</f>
        <v>Oklahoma</v>
      </c>
      <c r="B39" s="28"/>
      <c r="C39" s="28">
        <f>SMALL(State!M$3:M$36,4)</f>
        <v>0.38190761443515758</v>
      </c>
      <c r="D39" s="17"/>
      <c r="E39" t="str">
        <f>VLOOKUP(G39,State!O$3:AZ$36,37,FALSE)</f>
        <v>South Dakota</v>
      </c>
      <c r="F39" s="28"/>
      <c r="G39" s="28">
        <f>SMALL(State!O$3:O$36,4)</f>
        <v>0.32506614448646465</v>
      </c>
      <c r="H39" s="11"/>
      <c r="I39" t="str">
        <f>VLOOKUP(K39,State!Q$3:AZ$36,35,FALSE)</f>
        <v>Alabama</v>
      </c>
      <c r="J39" s="28"/>
      <c r="K39" s="28">
        <f>SMALL(State!Q$3:Q$36,4)</f>
        <v>0</v>
      </c>
      <c r="L39" s="12"/>
      <c r="M39" t="str">
        <f>VLOOKUP(O39,State!S$3:AZ$36,33,FALSE)</f>
        <v>Alaska</v>
      </c>
      <c r="N39" s="28"/>
      <c r="O39" s="28">
        <f>SMALL(State!S$3:S$36,4)</f>
        <v>0</v>
      </c>
      <c r="P39" s="28"/>
      <c r="Q39" t="str">
        <f>VLOOKUP(S39,State!U$3:AZ$36,31,FALSE)</f>
        <v>Alabama</v>
      </c>
      <c r="R39" s="28"/>
      <c r="S39" s="28">
        <f>SMALL(State!U$3:U$36,4)</f>
        <v>0</v>
      </c>
      <c r="T39" s="17"/>
      <c r="U39" s="17"/>
      <c r="V39" s="17"/>
      <c r="W39" s="17"/>
      <c r="X39" s="25"/>
      <c r="Z39" s="28"/>
      <c r="AA39" s="28"/>
      <c r="AB39" s="25"/>
      <c r="AC39" s="17"/>
      <c r="AD39" s="17"/>
    </row>
    <row r="40" spans="1:31">
      <c r="A40" t="str">
        <f>VLOOKUP(C40,State!M$3:AZ$36,39,FALSE)</f>
        <v>Alaska</v>
      </c>
      <c r="B40" s="28"/>
      <c r="C40" s="28">
        <f>SMALL(State!M$3:M$36,5)</f>
        <v>0.38406184035976204</v>
      </c>
      <c r="D40" s="17"/>
      <c r="E40" t="str">
        <f>VLOOKUP(G40,State!O$3:AZ$36,37,FALSE)</f>
        <v>Alabama</v>
      </c>
      <c r="F40" s="28"/>
      <c r="G40" s="28">
        <f>SMALL(State!O$3:O$36,5)</f>
        <v>0.33085012729758351</v>
      </c>
      <c r="H40" s="11"/>
      <c r="I40" t="str">
        <f>VLOOKUP(K40,State!Q$3:AZ$36,35,FALSE)</f>
        <v>Alabama</v>
      </c>
      <c r="J40" s="28"/>
      <c r="K40" s="28">
        <f>SMALL(State!Q$3:Q$36,5)</f>
        <v>0</v>
      </c>
      <c r="L40" s="12"/>
      <c r="M40" t="str">
        <f>VLOOKUP(O40,State!S$3:AZ$36,33,FALSE)</f>
        <v>Alaska</v>
      </c>
      <c r="N40" s="28"/>
      <c r="O40" s="28">
        <f>SMALL(State!S$3:S$36,5)</f>
        <v>0</v>
      </c>
      <c r="P40" s="28"/>
      <c r="Q40" t="str">
        <f>VLOOKUP(S40,State!U$3:AZ$36,31,FALSE)</f>
        <v>Alabama</v>
      </c>
      <c r="R40" s="28"/>
      <c r="S40" s="28">
        <f>SMALL(State!U$3:U$36,5)</f>
        <v>0</v>
      </c>
      <c r="T40" s="17"/>
      <c r="U40" s="17"/>
      <c r="V40" s="17"/>
      <c r="W40" s="17"/>
      <c r="X40" s="25"/>
      <c r="Z40" s="28"/>
      <c r="AA40" s="28"/>
      <c r="AB40" s="25"/>
      <c r="AC40" s="17"/>
      <c r="AD40" s="17"/>
    </row>
    <row r="41" spans="1:31">
      <c r="B41" s="28"/>
      <c r="C41" s="28"/>
      <c r="D41" s="17"/>
      <c r="F41" s="28"/>
      <c r="G41" s="28"/>
      <c r="H41" s="11"/>
      <c r="J41" s="28"/>
      <c r="K41" s="28"/>
      <c r="L41" s="12"/>
      <c r="N41" s="28"/>
      <c r="O41" s="28"/>
      <c r="P41" s="28"/>
      <c r="R41" s="28"/>
      <c r="S41" s="28"/>
      <c r="T41" s="17"/>
      <c r="U41" s="17"/>
      <c r="V41" s="17"/>
      <c r="W41" s="17"/>
      <c r="X41" s="25"/>
      <c r="Z41" s="28"/>
      <c r="AA41" s="28"/>
      <c r="AB41" s="25"/>
      <c r="AC41" s="17"/>
      <c r="AD41" s="17"/>
    </row>
    <row r="42" spans="1:31">
      <c r="A42" s="87" t="s">
        <v>277</v>
      </c>
      <c r="B42" s="24"/>
      <c r="C42" s="28"/>
      <c r="D42" s="28"/>
      <c r="E42" s="17"/>
      <c r="F42" s="26"/>
      <c r="G42" s="11"/>
      <c r="H42" s="11"/>
      <c r="I42" s="11"/>
      <c r="J42" s="27"/>
      <c r="K42" s="12"/>
      <c r="L42" s="12"/>
      <c r="M42" s="12"/>
      <c r="N42" s="25"/>
      <c r="O42" s="17"/>
      <c r="P42" s="17"/>
      <c r="Q42" s="17"/>
      <c r="R42" s="25"/>
      <c r="S42" s="17"/>
      <c r="T42" s="17"/>
      <c r="U42" s="17"/>
      <c r="V42" s="17"/>
      <c r="W42" s="17"/>
      <c r="X42" s="17"/>
      <c r="Y42" s="25"/>
      <c r="Z42" s="25"/>
      <c r="AA42" s="17"/>
      <c r="AB42" s="17"/>
      <c r="AC42" s="25"/>
      <c r="AD42" s="17"/>
      <c r="AE42" s="17"/>
    </row>
    <row r="43" spans="1:31" ht="12.75" customHeight="1">
      <c r="A43" t="str">
        <f>VLOOKUP(C43,County!$J$3:$AP$2168,33,FALSE)</f>
        <v>Greene</v>
      </c>
      <c r="B43" t="str">
        <f>VLOOKUP(C43,County!$J$3:$AQ$2168,34,FALSE)</f>
        <v>AL</v>
      </c>
      <c r="C43" s="2">
        <f>MAX(County!J1:J2168)</f>
        <v>0.91399032116146062</v>
      </c>
      <c r="E43" t="str">
        <f>VLOOKUP(G43,County!$K$3:$AP$2168,32,FALSE)</f>
        <v>Sioux</v>
      </c>
      <c r="F43" t="str">
        <f>VLOOKUP(G43,County!$K$3:$AQ$2168,33,FALSE)</f>
        <v>IA</v>
      </c>
      <c r="G43" s="2">
        <f>MAX(County!K1:K2168)</f>
        <v>0.90877401171846028</v>
      </c>
      <c r="H43" s="2"/>
      <c r="I43" t="str">
        <f>VLOOKUP(K43,County!$L$3:$AP$2168,31,FALSE)</f>
        <v>Graham</v>
      </c>
      <c r="J43" t="str">
        <f>VLOOKUP(K43,County!$L$3:$AQ$2168,32,FALSE)</f>
        <v>AZ</v>
      </c>
      <c r="K43" s="2">
        <f>MAX(County!L1:L2168)</f>
        <v>0.22206230081217229</v>
      </c>
      <c r="L43" s="2"/>
      <c r="M43" t="str">
        <f>VLOOKUP(O43,County!$AK$3:$AP$2168,6,FALSE)</f>
        <v>Lancaster</v>
      </c>
      <c r="N43" t="str">
        <f>VLOOKUP(O43,County!$AK$3:$AQ$2168,7,FALSE)</f>
        <v>PA</v>
      </c>
      <c r="O43" s="2">
        <f>MAX(County!AK1:AK2168)</f>
        <v>9.7357842205011508E-2</v>
      </c>
      <c r="P43" s="2"/>
      <c r="Q43" t="str">
        <f>VLOOKUP(S43,County!$AL$3:$AP$2168,5,FALSE)</f>
        <v>District 7</v>
      </c>
      <c r="R43" t="str">
        <f>VLOOKUP(S43,County!$AL$3:$AQ$2168,6,FALSE)</f>
        <v>AK</v>
      </c>
      <c r="S43" s="2">
        <f>MAX(County!AL1:AL2168)</f>
        <v>0.15015305300467213</v>
      </c>
      <c r="T43" s="2"/>
      <c r="U43" t="str">
        <f>VLOOKUP(W43,County!$AM$3:$AP$2168,4,FALSE)</f>
        <v>Jasper</v>
      </c>
      <c r="V43" t="str">
        <f>VLOOKUP(W43,County!$AM$3:$AQ$2168,5,FALSE)</f>
        <v>IL</v>
      </c>
      <c r="W43" s="2">
        <f>MAX(County!AM1:AM2168)</f>
        <v>7.6014478948371114E-2</v>
      </c>
      <c r="X43" s="2"/>
      <c r="Y43" t="str">
        <f>VLOOKUP(AA43,County!$AN$3:$AQ$2168,3,FALSE)</f>
        <v>Oswego</v>
      </c>
      <c r="Z43" t="str">
        <f>VLOOKUP(AA43,County!$AN$3:$AQ$2168,4,FALSE)</f>
        <v>NY</v>
      </c>
      <c r="AA43" s="2">
        <f>MAX(County!AN1:AN2168)</f>
        <v>1.847978436657682E-2</v>
      </c>
      <c r="AB43" s="2"/>
    </row>
    <row r="44" spans="1:31">
      <c r="A44" t="str">
        <f>VLOOKUP(C44,County!$J$3:$AP$2168,33,FALSE)</f>
        <v>Macon</v>
      </c>
      <c r="B44" t="str">
        <f>VLOOKUP(C44,County!$J$3:$AQ$2168,34,FALSE)</f>
        <v>AL</v>
      </c>
      <c r="C44" s="2">
        <f>LARGE(County!J1:J2168,2)</f>
        <v>0.88099237627600469</v>
      </c>
      <c r="E44" t="str">
        <f>VLOOKUP(G44,County!$K$3:$AP$2168,32,FALSE)</f>
        <v>Lyon</v>
      </c>
      <c r="F44" t="str">
        <f>VLOOKUP(G44,County!$K$3:$AQ$2168,33,FALSE)</f>
        <v>IA</v>
      </c>
      <c r="G44" s="2">
        <f>LARGE(County!K1:K2168,2)</f>
        <v>0.83916783356671332</v>
      </c>
      <c r="I44" t="str">
        <f>VLOOKUP(K44,County!$L$3:$AP$2168,31,FALSE)</f>
        <v>St. Tammany</v>
      </c>
      <c r="J44" t="str">
        <f>VLOOKUP(K44,County!$L$3:$AQ$2168,32,FALSE)</f>
        <v>LA</v>
      </c>
      <c r="K44" s="2">
        <f>LARGE(County!L1:L2168,2)</f>
        <v>0.20275011317338162</v>
      </c>
      <c r="M44" t="str">
        <f>VLOOKUP(O44,County!$AK$3:$AP$2168,6,FALSE)</f>
        <v>Potter</v>
      </c>
      <c r="N44" t="str">
        <f>VLOOKUP(O44,County!$AK$3:$AQ$2168,7,FALSE)</f>
        <v>PA</v>
      </c>
      <c r="O44" s="2">
        <f>LARGE(County!AK1:AK2168,2)</f>
        <v>9.4783247612049967E-2</v>
      </c>
      <c r="P44" s="2"/>
      <c r="Q44" t="str">
        <f>VLOOKUP(S44,County!$AL$3:$AP$2168,5,FALSE)</f>
        <v>Honolulu</v>
      </c>
      <c r="R44" t="str">
        <f>VLOOKUP(S44,County!$AL$3:$AQ$2168,6,FALSE)</f>
        <v>HI</v>
      </c>
      <c r="S44" s="2">
        <f>LARGE(County!AL1:AL2168,2)</f>
        <v>0.14601196121315346</v>
      </c>
      <c r="U44" t="str">
        <f>VLOOKUP(W44,County!$AM$3:$AP$2168,4,FALSE)</f>
        <v>Effingham</v>
      </c>
      <c r="V44" t="str">
        <f>VLOOKUP(W44,County!$AM$3:$AQ$2168,5,FALSE)</f>
        <v>IL</v>
      </c>
      <c r="W44" s="2">
        <f>LARGE(County!AM1:AM2168,2)</f>
        <v>5.4457831325301208E-2</v>
      </c>
      <c r="Y44" t="str">
        <f>VLOOKUP(AA44,County!$AN$3:$AQ$2168,3,FALSE)</f>
        <v>Wyoming</v>
      </c>
      <c r="Z44" t="str">
        <f>VLOOKUP(AA44,County!$AN$3:$AQ$2168,4,FALSE)</f>
        <v>NY</v>
      </c>
      <c r="AA44" s="2">
        <f>LARGE(County!AN1:AN2168,2)</f>
        <v>1.8429432888407073E-2</v>
      </c>
    </row>
    <row r="45" spans="1:31">
      <c r="A45" t="str">
        <f>VLOOKUP(C45,County!$J$3:$AP$2168,33,FALSE)</f>
        <v>Sumter</v>
      </c>
      <c r="B45" t="str">
        <f>VLOOKUP(C45,County!$J$3:$AQ$2168,34,FALSE)</f>
        <v>AL</v>
      </c>
      <c r="C45" s="2">
        <f>LARGE(County!J3:J2169,3)</f>
        <v>0.87786259541984735</v>
      </c>
      <c r="D45"/>
      <c r="E45" t="str">
        <f>VLOOKUP(G45,County!$K$3:$AP$2168,32,FALSE)</f>
        <v>O'Brien</v>
      </c>
      <c r="F45" t="str">
        <f>VLOOKUP(G45,County!$K$3:$AQ$2168,33,FALSE)</f>
        <v>IA</v>
      </c>
      <c r="G45" s="2">
        <f>LARGE(County!K3:K2169,3)</f>
        <v>0.83552008656837551</v>
      </c>
      <c r="I45" t="str">
        <f>VLOOKUP(K45,County!$L$3:$AP$2168,31,FALSE)</f>
        <v>St. Bernard</v>
      </c>
      <c r="J45" t="str">
        <f>VLOOKUP(K45,County!$L$3:$AQ$2168,32,FALSE)</f>
        <v>LA</v>
      </c>
      <c r="K45" s="2">
        <f>LARGE(County!L3:L2169,3)</f>
        <v>0.18947121585179974</v>
      </c>
      <c r="M45" t="str">
        <f>VLOOKUP(O45,County!$AK$3:$AP$2168,6,FALSE)</f>
        <v>Jefferson</v>
      </c>
      <c r="N45" t="str">
        <f>VLOOKUP(O45,County!$AK$3:$AQ$2168,7,FALSE)</f>
        <v>PA</v>
      </c>
      <c r="O45" s="2">
        <f>LARGE(County!AK3:AK2169,3)</f>
        <v>9.157882806301712E-2</v>
      </c>
      <c r="P45" s="2"/>
      <c r="Q45" t="str">
        <f>VLOOKUP(S45,County!$AL$3:$AP$2168,5,FALSE)</f>
        <v>Hawaii</v>
      </c>
      <c r="R45" t="str">
        <f>VLOOKUP(S45,County!$AL$3:$AQ$2168,6,FALSE)</f>
        <v>T</v>
      </c>
      <c r="S45" s="2">
        <f>LARGE(County!AL3:AL2169,3)</f>
        <v>0.13727307224840649</v>
      </c>
      <c r="U45" t="str">
        <f>VLOOKUP(W45,County!$AM$3:$AP$2168,4,FALSE)</f>
        <v>Winnebago</v>
      </c>
      <c r="V45" t="str">
        <f>VLOOKUP(W45,County!$AM$3:$AQ$2168,5,FALSE)</f>
        <v>IL</v>
      </c>
      <c r="W45" s="2">
        <f>LARGE(County!AM3:AM2169,3)</f>
        <v>5.0433676944734572E-2</v>
      </c>
      <c r="Y45" t="str">
        <f>VLOOKUP(AA45,County!$AN$3:$AQ$2168,3,FALSE)</f>
        <v>Cattaraugus</v>
      </c>
      <c r="Z45" t="str">
        <f>VLOOKUP(AA45,County!$AN$3:$AQ$2168,4,FALSE)</f>
        <v>NY</v>
      </c>
      <c r="AA45" s="2">
        <f>LARGE(County!AN3:AN2169,3)</f>
        <v>1.691905028977379E-2</v>
      </c>
    </row>
    <row r="46" spans="1:31">
      <c r="A46" t="str">
        <f>VLOOKUP(C46,County!$J$3:$AP$2168,33,FALSE)</f>
        <v>Bullock</v>
      </c>
      <c r="B46" t="str">
        <f>VLOOKUP(C46,County!$J$3:$AQ$2168,34,FALSE)</f>
        <v>AL</v>
      </c>
      <c r="C46" s="2">
        <f>LARGE(County!J4:J2170,4)</f>
        <v>0.87203327624174209</v>
      </c>
      <c r="D46"/>
      <c r="E46" t="str">
        <f>VLOOKUP(G46,County!$K$3:$AP$2168,32,FALSE)</f>
        <v>Hancock</v>
      </c>
      <c r="F46" t="str">
        <f>VLOOKUP(G46,County!$K$3:$AQ$2168,33,FALSE)</f>
        <v>IA</v>
      </c>
      <c r="G46" s="2">
        <f>LARGE(County!K4:K2170,4)</f>
        <v>0.82416060920733814</v>
      </c>
      <c r="I46" t="str">
        <f>VLOOKUP(K46,County!$L$3:$AP$2168,31,FALSE)</f>
        <v>Jefferson</v>
      </c>
      <c r="J46" t="str">
        <f>VLOOKUP(K46,County!$L$3:$AQ$2168,32,FALSE)</f>
        <v>LA</v>
      </c>
      <c r="K46" s="2">
        <f>LARGE(County!L4:L2170,4)</f>
        <v>0.17973608372516306</v>
      </c>
      <c r="M46" t="str">
        <f>VLOOKUP(O46,County!$AK$3:$AP$2168,6,FALSE)</f>
        <v>Perry</v>
      </c>
      <c r="N46" t="str">
        <f>VLOOKUP(O46,County!$AK$3:$AQ$2168,7,FALSE)</f>
        <v>PA</v>
      </c>
      <c r="O46" s="2">
        <f>LARGE(County!AK4:AK2170,4)</f>
        <v>9.1382263802872579E-2</v>
      </c>
      <c r="P46" s="2"/>
      <c r="Q46" t="str">
        <f>VLOOKUP(S46,County!$AL$3:$AP$2168,5,FALSE)</f>
        <v>Hawaii</v>
      </c>
      <c r="R46" t="str">
        <f>VLOOKUP(S46,County!$AL$3:$AQ$2168,6,FALSE)</f>
        <v>HI</v>
      </c>
      <c r="S46" s="2">
        <f>LARGE(County!AL4:AL2170,4)</f>
        <v>0.13368238737034899</v>
      </c>
      <c r="U46" t="str">
        <f>VLOOKUP(W46,County!$AM$3:$AP$2168,4,FALSE)</f>
        <v>Boone</v>
      </c>
      <c r="V46" t="str">
        <f>VLOOKUP(W46,County!$AM$3:$AQ$2168,5,FALSE)</f>
        <v>IL</v>
      </c>
      <c r="W46" s="2">
        <f>LARGE(County!AM4:AM2170,4)</f>
        <v>4.9059139784946235E-2</v>
      </c>
      <c r="Y46" t="str">
        <f>VLOOKUP(AA46,County!$AN$3:$AQ$2168,3,FALSE)</f>
        <v>Chenango</v>
      </c>
      <c r="Z46" t="str">
        <f>VLOOKUP(AA46,County!$AN$3:$AQ$2168,4,FALSE)</f>
        <v>NY</v>
      </c>
      <c r="AA46" s="2">
        <f>LARGE(County!AN4:AN2170,4)</f>
        <v>1.6305988928032211E-2</v>
      </c>
    </row>
    <row r="47" spans="1:31">
      <c r="A47" t="str">
        <f>VLOOKUP(C47,County!$J$3:$AP$2168,33,FALSE)</f>
        <v>Elliott</v>
      </c>
      <c r="B47" t="str">
        <f>VLOOKUP(C47,County!$J$3:$AQ$2168,34,FALSE)</f>
        <v>KY</v>
      </c>
      <c r="C47" s="2">
        <f>LARGE(County!J5:J2170,5)</f>
        <v>0.86902101028162715</v>
      </c>
      <c r="D47"/>
      <c r="E47" t="str">
        <f>VLOOKUP(G47,County!$K$3:$AP$2168,32,FALSE)</f>
        <v>Osceola</v>
      </c>
      <c r="F47" t="str">
        <f>VLOOKUP(G47,County!$K$3:$AQ$2168,33,FALSE)</f>
        <v>IA</v>
      </c>
      <c r="G47" s="2">
        <f>LARGE(County!K5:K2170,5)</f>
        <v>0.82386543954300218</v>
      </c>
      <c r="I47" t="str">
        <f>VLOOKUP(K47,County!$L$3:$AP$2168,31,FALSE)</f>
        <v>Gila</v>
      </c>
      <c r="J47" t="str">
        <f>VLOOKUP(K47,County!$L$3:$AQ$2168,32,FALSE)</f>
        <v>AZ</v>
      </c>
      <c r="K47" s="2">
        <f>LARGE(County!L5:L2170,5)</f>
        <v>0.16019840837239727</v>
      </c>
      <c r="M47" t="str">
        <f>VLOOKUP(O47,County!$AK$3:$AP$2168,6,FALSE)</f>
        <v>Clinton</v>
      </c>
      <c r="N47" t="str">
        <f>VLOOKUP(O47,County!$AK$3:$AQ$2168,7,FALSE)</f>
        <v>PA</v>
      </c>
      <c r="O47" s="2">
        <f>LARGE(County!AK5:AK2170,5)</f>
        <v>8.9754031601237988E-2</v>
      </c>
      <c r="P47" s="2"/>
      <c r="Q47" t="str">
        <f>VLOOKUP(S47,County!$AL$3:$AP$2168,5,FALSE)</f>
        <v>Maui</v>
      </c>
      <c r="R47" t="str">
        <f>VLOOKUP(S47,County!$AL$3:$AQ$2168,6,FALSE)</f>
        <v>HI</v>
      </c>
      <c r="S47" s="2">
        <f>LARGE(County!AL5:AL2170,5)</f>
        <v>0.12097084179891275</v>
      </c>
      <c r="U47" t="str">
        <f>VLOOKUP(W47,County!$AM$3:$AP$2168,4,FALSE)</f>
        <v>Wayne</v>
      </c>
      <c r="V47" t="str">
        <f>VLOOKUP(W47,County!$AM$3:$AQ$2168,5,FALSE)</f>
        <v>IL</v>
      </c>
      <c r="W47" s="2">
        <f>LARGE(County!AM5:AM2170,5)</f>
        <v>4.7516970346552341E-2</v>
      </c>
      <c r="Y47" t="str">
        <f>VLOOKUP(AA47,County!$AN$3:$AQ$2168,3,FALSE)</f>
        <v>Yates</v>
      </c>
      <c r="Z47" t="str">
        <f>VLOOKUP(AA47,County!$AN$3:$AQ$2168,4,FALSE)</f>
        <v>NY</v>
      </c>
      <c r="AA47" s="2">
        <f>LARGE(County!AN5:AN2170,5)</f>
        <v>1.6157205240174673E-2</v>
      </c>
    </row>
    <row r="48" spans="1:31">
      <c r="C48" s="2"/>
      <c r="D48"/>
      <c r="G48" s="2"/>
      <c r="K48" s="2"/>
      <c r="O48" s="2"/>
      <c r="P48" s="2"/>
      <c r="S48" s="2"/>
      <c r="W48" s="2"/>
      <c r="AA48" s="2"/>
    </row>
    <row r="49" spans="1:31">
      <c r="A49" s="87" t="s">
        <v>1261</v>
      </c>
    </row>
    <row r="50" spans="1:31" ht="12.75" customHeight="1">
      <c r="A50" t="str">
        <f>VLOOKUP(C50,County!$J$3:$AP$2168,33,FALSE)</f>
        <v>Sioux</v>
      </c>
      <c r="B50" t="str">
        <f>VLOOKUP(C50,County!$J$3:$AQ$2168,34,FALSE)</f>
        <v>IA</v>
      </c>
      <c r="C50" s="2">
        <f>MIN(County!J1:J2168)</f>
        <v>7.7950011125120525E-2</v>
      </c>
      <c r="D50"/>
      <c r="E50" t="str">
        <f>VLOOKUP(G50,County!$K$3:$AP$2168,32,FALSE)</f>
        <v>East Carroll</v>
      </c>
      <c r="F50" t="str">
        <f>VLOOKUP(G50,County!$K$3:$AQ$2168,33,FALSE)</f>
        <v>LA</v>
      </c>
      <c r="G50" s="2">
        <f>MIN(County!K1:K2168)</f>
        <v>2.8445316331535065E-2</v>
      </c>
      <c r="K50" s="2"/>
      <c r="L50" s="2"/>
      <c r="O50" s="2"/>
      <c r="P50" s="2"/>
      <c r="S50" s="2"/>
      <c r="T50" s="2"/>
      <c r="W50" s="2"/>
      <c r="X50" s="2"/>
      <c r="AA50" s="2"/>
      <c r="AB50" s="2"/>
    </row>
    <row r="51" spans="1:31">
      <c r="A51" t="str">
        <f>VLOOKUP(C51,County!$J$3:$AP$2168,33,FALSE)</f>
        <v>O'Brien</v>
      </c>
      <c r="B51" t="str">
        <f>VLOOKUP(C51,County!$J$3:$AQ$2168,34,FALSE)</f>
        <v>IA</v>
      </c>
      <c r="C51" s="2">
        <f>SMALL(County!J1:J2168,2)</f>
        <v>0.13769782226430408</v>
      </c>
      <c r="D51"/>
      <c r="E51" t="str">
        <f>VLOOKUP(G51,County!$K$3:$AP$2168,32,FALSE)</f>
        <v>Avoyelles</v>
      </c>
      <c r="F51" t="str">
        <f>VLOOKUP(G51,County!$K$3:$AQ$2168,33,FALSE)</f>
        <v>LA</v>
      </c>
      <c r="G51" s="2">
        <f>SMALL(County!K1:K2168,2)</f>
        <v>3.5364847341742306E-2</v>
      </c>
      <c r="I51" s="84"/>
      <c r="K51" s="2"/>
    </row>
    <row r="52" spans="1:31">
      <c r="A52" t="str">
        <f>VLOOKUP(C52,County!$J$3:$AP$2168,33,FALSE)</f>
        <v>Lyon</v>
      </c>
      <c r="B52" t="str">
        <f>VLOOKUP(C52,County!$J$3:$AQ$2168,34,FALSE)</f>
        <v>IA</v>
      </c>
      <c r="C52" s="2">
        <f>SMALL(County!J3:J2169,3)</f>
        <v>0.14202840568113623</v>
      </c>
      <c r="D52"/>
      <c r="E52" t="str">
        <f>VLOOKUP(G52,County!$K$3:$AP$2168,32,FALSE)</f>
        <v>Assumption</v>
      </c>
      <c r="F52" t="str">
        <f>VLOOKUP(G52,County!$K$3:$AQ$2168,33,FALSE)</f>
        <v>LA</v>
      </c>
      <c r="G52" s="2">
        <f>SMALL(County!K3:K2169,3)</f>
        <v>3.6439665471923538E-2</v>
      </c>
      <c r="I52" s="83"/>
      <c r="K52" s="2"/>
    </row>
    <row r="53" spans="1:31">
      <c r="A53" t="str">
        <f>VLOOKUP(C53,County!$J$3:$AP$2168,33,FALSE)</f>
        <v>Osceola</v>
      </c>
      <c r="B53" t="str">
        <f>VLOOKUP(C53,County!$J$3:$AQ$2168,34,FALSE)</f>
        <v>IA</v>
      </c>
      <c r="C53" s="2">
        <f>SMALL(County!J4:J2170,4)</f>
        <v>0.14884163757537289</v>
      </c>
      <c r="D53"/>
      <c r="E53" t="str">
        <f>VLOOKUP(G53,County!$K$3:$AP$2168,32,FALSE)</f>
        <v>Jackson</v>
      </c>
      <c r="F53" t="str">
        <f>VLOOKUP(G53,County!$K$3:$AQ$2168,33,FALSE)</f>
        <v>LA</v>
      </c>
      <c r="G53" s="2">
        <f>SMALL(County!K4:K2170,4)</f>
        <v>3.7897747586700038E-2</v>
      </c>
      <c r="K53" s="2"/>
    </row>
    <row r="54" spans="1:31">
      <c r="A54" t="str">
        <f>VLOOKUP(C54,County!$J$3:$AP$2168,33,FALSE)</f>
        <v>Grundy</v>
      </c>
      <c r="B54" t="str">
        <f>VLOOKUP(C54,County!$J$3:$AQ$2168,34,FALSE)</f>
        <v>IA</v>
      </c>
      <c r="C54" s="2">
        <f>SMALL(County!J5:J2170,5)</f>
        <v>0.15611372754229896</v>
      </c>
      <c r="D54"/>
      <c r="E54" t="str">
        <f>VLOOKUP(G54,County!$K$3:$AP$2168,32,FALSE)</f>
        <v>Orleans</v>
      </c>
      <c r="F54" t="str">
        <f>VLOOKUP(G54,County!$K$3:$AQ$2168,33,FALSE)</f>
        <v>LA</v>
      </c>
      <c r="G54" s="2">
        <f>SMALL(County!K5:K2170,5)</f>
        <v>3.8263285524536027E-2</v>
      </c>
      <c r="K54" s="2"/>
    </row>
    <row r="55" spans="1:31">
      <c r="C55" s="2"/>
      <c r="D55"/>
      <c r="G55" s="2"/>
      <c r="K55" s="2"/>
    </row>
    <row r="56" spans="1:31">
      <c r="A56" s="56" t="s">
        <v>1694</v>
      </c>
      <c r="C56" s="2"/>
      <c r="D56" t="s">
        <v>1695</v>
      </c>
      <c r="G56" s="2"/>
      <c r="H56" t="s">
        <v>238</v>
      </c>
      <c r="K56" s="2"/>
      <c r="L56" s="2"/>
    </row>
    <row r="57" spans="1:31">
      <c r="A57" t="str">
        <f>VLOOKUP(C57,County!$J$3:$AP$2168,33,FALSE)</f>
        <v>Lewis</v>
      </c>
      <c r="B57" t="str">
        <f>VLOOKUP(C57,County!$J$3:$AQ$2168,34,FALSE)</f>
        <v>ID</v>
      </c>
      <c r="C57" s="2">
        <f>DMAX(County!D1:J2168,"Democratic",D56:D57)</f>
        <v>0.49941927990708479</v>
      </c>
      <c r="D57">
        <v>2</v>
      </c>
      <c r="E57" t="str">
        <f>VLOOKUP(G57,County!$K$3:$AP$2168,32,FALSE)</f>
        <v>Carroll</v>
      </c>
      <c r="F57" t="str">
        <f>VLOOKUP(G57,County!$K$3:$AQ$2168,33,FALSE)</f>
        <v>AR</v>
      </c>
      <c r="G57" s="2">
        <f>DMAX(County!E1:K2168,"Republican",H56:H57)</f>
        <v>0.49977472403694528</v>
      </c>
      <c r="H57">
        <v>2</v>
      </c>
      <c r="K57" s="2"/>
      <c r="L57" s="7"/>
    </row>
    <row r="58" spans="1:31">
      <c r="H58" s="2"/>
      <c r="L58" s="2"/>
      <c r="M58" s="7"/>
    </row>
    <row r="59" spans="1:31">
      <c r="A59" s="56" t="s">
        <v>974</v>
      </c>
      <c r="D59" t="s">
        <v>1695</v>
      </c>
      <c r="G59" s="2"/>
      <c r="H59" t="s">
        <v>238</v>
      </c>
      <c r="I59" s="9"/>
      <c r="J59" s="9"/>
      <c r="K59" s="60"/>
      <c r="L59" s="61"/>
    </row>
    <row r="60" spans="1:31">
      <c r="A60" t="str">
        <f>VLOOKUP(C60,County!$J$3:$AP$2168,33,FALSE)</f>
        <v>White Pine</v>
      </c>
      <c r="B60" t="str">
        <f>VLOOKUP(C60,County!$J$3:$AQ$2168,34,FALSE)</f>
        <v>NV</v>
      </c>
      <c r="C60" s="2">
        <f>DMIN(County!D1:J2168,"Democratic",D59:D60)</f>
        <v>0.42582045023053972</v>
      </c>
      <c r="D60">
        <v>1</v>
      </c>
      <c r="E60" t="str">
        <f>VLOOKUP(G60,County!$K$3:$AP$2168,32,FALSE)</f>
        <v>San Benito</v>
      </c>
      <c r="F60" t="str">
        <f>VLOOKUP(G60,County!$K$3:$AQ$2168,33,FALSE)</f>
        <v>CA</v>
      </c>
      <c r="G60" s="2">
        <f>DMIN(County!E1:K2168,"Republican",H59:H60)</f>
        <v>0.44586963536624719</v>
      </c>
      <c r="H60">
        <v>1</v>
      </c>
      <c r="I60" s="9"/>
      <c r="J60" s="9"/>
      <c r="K60" s="60"/>
      <c r="L60" s="9"/>
    </row>
    <row r="61" spans="1:31">
      <c r="H61" s="2"/>
      <c r="J61" s="9"/>
      <c r="K61" s="9"/>
      <c r="L61" s="60"/>
      <c r="M61" s="9"/>
    </row>
    <row r="62" spans="1:31">
      <c r="A62" t="s">
        <v>1169</v>
      </c>
      <c r="B62" s="18" t="str">
        <f>A28</f>
        <v>Democratic</v>
      </c>
      <c r="C62" s="85" t="str">
        <f>E28</f>
        <v>Republican</v>
      </c>
      <c r="D62" s="86" t="str">
        <f>I28</f>
        <v>Independent</v>
      </c>
      <c r="E62" s="7" t="str">
        <f>M28</f>
        <v>Libertarian</v>
      </c>
      <c r="F62" s="7" t="str">
        <f>Q28</f>
        <v>Green</v>
      </c>
      <c r="G62" s="7" t="str">
        <f>U28</f>
        <v>Conservative</v>
      </c>
      <c r="H62" s="7" t="str">
        <f>Y28</f>
        <v>New Alliance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:31">
      <c r="A63" t="s">
        <v>796</v>
      </c>
      <c r="B63" s="7">
        <f>COUNTIF(State!$G$1:$G$36,1)</f>
        <v>20</v>
      </c>
      <c r="C63" s="7">
        <f>COUNTIF(State!$H$1:$H$36,1)</f>
        <v>14</v>
      </c>
      <c r="D63" s="7">
        <f>COUNTIF(State!$I$1:$I$36,1)</f>
        <v>0</v>
      </c>
      <c r="E63" s="7">
        <f>COUNTIF(State!$BB$1:$BB$36,1)</f>
        <v>0</v>
      </c>
      <c r="F63" s="7">
        <f>COUNTIF(State!$BC$1:$BC$36,1)</f>
        <v>0</v>
      </c>
      <c r="G63" s="7">
        <f>COUNTIF(State!$BD$1:$BD$36,1)</f>
        <v>0</v>
      </c>
      <c r="H63" s="7">
        <f>COUNTIF(State!$BE$1:$BE$36,1)</f>
        <v>0</v>
      </c>
      <c r="K63" s="7"/>
      <c r="M63" s="7"/>
      <c r="O63" s="7"/>
      <c r="P63" s="7"/>
      <c r="Q63" s="7"/>
      <c r="S63" s="7"/>
      <c r="T63" s="7"/>
      <c r="U63" s="7"/>
      <c r="W63" s="7"/>
      <c r="X63" s="7"/>
      <c r="Y63" s="7"/>
      <c r="Z63" s="7"/>
      <c r="AA63" s="7"/>
      <c r="AB63" s="7"/>
      <c r="AC63" s="7"/>
      <c r="AD63" s="7"/>
      <c r="AE63" s="7"/>
    </row>
    <row r="64" spans="1:31">
      <c r="A64" t="s">
        <v>1172</v>
      </c>
      <c r="B64" s="7">
        <f>COUNTIF(State!$G$1:$G$36,2)</f>
        <v>14</v>
      </c>
      <c r="C64" s="7">
        <f>COUNTIF(State!$H$1:$H$36,2)</f>
        <v>19</v>
      </c>
      <c r="D64" s="7">
        <f>COUNTIF(State!$I$1:$I$36,2)</f>
        <v>1</v>
      </c>
      <c r="E64" s="7">
        <f>COUNTIF(State!$BB$1:$BB$36,2)</f>
        <v>0</v>
      </c>
      <c r="F64" s="7">
        <f>COUNTIF(State!$BC$1:$BC$36,2)</f>
        <v>0</v>
      </c>
      <c r="G64" s="7">
        <f>COUNTIF(State!$BD$1:$BD$36,2)</f>
        <v>0</v>
      </c>
      <c r="H64" s="7">
        <f>COUNTIF(State!$BE$1:$BE$36,2)</f>
        <v>0</v>
      </c>
      <c r="K64" s="7"/>
      <c r="M64" s="7"/>
      <c r="O64" s="7"/>
      <c r="P64" s="7"/>
      <c r="Q64" s="7"/>
      <c r="S64" s="7"/>
      <c r="T64" s="7"/>
      <c r="U64" s="7"/>
      <c r="W64" s="7"/>
      <c r="X64" s="7"/>
      <c r="Y64" s="7"/>
      <c r="Z64" s="7"/>
      <c r="AA64" s="7"/>
      <c r="AB64" s="7"/>
      <c r="AC64" s="7"/>
      <c r="AD64" s="7"/>
      <c r="AE64" s="7"/>
    </row>
    <row r="65" spans="1:31">
      <c r="A65" t="s">
        <v>1173</v>
      </c>
      <c r="B65" s="7">
        <f>COUNTIF(State!$G$1:$G$36,3)</f>
        <v>0</v>
      </c>
      <c r="C65" s="7">
        <f>COUNTIF(State!$H$1:$H$36,3)</f>
        <v>1</v>
      </c>
      <c r="D65" s="7">
        <f>COUNTIF(State!$I$1:$I$36,3)</f>
        <v>6</v>
      </c>
      <c r="E65" s="7">
        <f>COUNTIF(State!$BB$1:$BB$36,3)</f>
        <v>12</v>
      </c>
      <c r="F65" s="7">
        <f>COUNTIF(State!$BC$1:$BC$36,3)</f>
        <v>2</v>
      </c>
      <c r="G65" s="7">
        <f>COUNTIF(State!$BD$1:$BD$36,3)</f>
        <v>1</v>
      </c>
      <c r="H65" s="7">
        <f>COUNTIF(State!$BE$1:$BE$36,3)</f>
        <v>0</v>
      </c>
      <c r="K65" s="7"/>
      <c r="M65" s="7"/>
      <c r="O65" s="7"/>
      <c r="P65" s="7"/>
      <c r="Q65" s="7"/>
      <c r="S65" s="7"/>
      <c r="T65" s="7"/>
      <c r="U65" s="7"/>
      <c r="W65" s="7"/>
      <c r="X65" s="7"/>
      <c r="Y65" s="7"/>
      <c r="Z65" s="7"/>
      <c r="AA65" s="7"/>
      <c r="AB65" s="7"/>
      <c r="AC65" s="7"/>
      <c r="AD65" s="7"/>
      <c r="AE65" s="7"/>
    </row>
    <row r="66" spans="1:31">
      <c r="B66" s="7"/>
      <c r="C66" s="7"/>
      <c r="D66" s="7"/>
      <c r="E66" s="7"/>
      <c r="F66" s="7"/>
      <c r="G66" s="7"/>
      <c r="H66" s="7"/>
      <c r="K66" s="7"/>
      <c r="M66" s="7"/>
      <c r="O66" s="7"/>
      <c r="P66" s="7"/>
      <c r="Q66" s="7"/>
      <c r="S66" s="7"/>
      <c r="T66" s="7"/>
      <c r="U66" s="7"/>
      <c r="W66" s="7"/>
      <c r="X66" s="7"/>
      <c r="Y66" s="7"/>
      <c r="Z66" s="7"/>
      <c r="AA66" s="7"/>
      <c r="AB66" s="7"/>
      <c r="AC66" s="7"/>
      <c r="AD66" s="7"/>
      <c r="AE66" s="7"/>
    </row>
    <row r="67" spans="1:31">
      <c r="A67" t="s">
        <v>1271</v>
      </c>
      <c r="B67" s="2"/>
      <c r="C67" s="2"/>
    </row>
    <row r="68" spans="1:31" s="7" customFormat="1">
      <c r="A68" s="73" t="s">
        <v>796</v>
      </c>
      <c r="B68" s="1">
        <f>COUNTIF(County!D$1:D$2168,1)-B63</f>
        <v>1052</v>
      </c>
      <c r="C68" s="1">
        <f>COUNTIF(County!E$1:E$2168,1)-C63</f>
        <v>1048</v>
      </c>
      <c r="D68" s="1">
        <f>COUNTIF(County!F$1:F$2168,1)-D63</f>
        <v>0</v>
      </c>
      <c r="E68" s="1">
        <f>COUNTIF(County!AG$1:AG$2168,1)-E63</f>
        <v>0</v>
      </c>
      <c r="F68" s="1">
        <f>COUNTIF(County!AH$1:AH$2168,1)-F63</f>
        <v>0</v>
      </c>
      <c r="G68" s="1">
        <f>COUNTIF(County!AI$1:AI$2168,1)-G63</f>
        <v>0</v>
      </c>
      <c r="H68" s="1">
        <f>COUNTIF(County!AJ$1:AJ$2168,1)-H63</f>
        <v>0</v>
      </c>
    </row>
    <row r="69" spans="1:31" s="7" customFormat="1">
      <c r="A69" s="73" t="s">
        <v>1172</v>
      </c>
      <c r="B69" s="1">
        <f>COUNTIF(County!D$1:D$2168,2)-B64</f>
        <v>1046</v>
      </c>
      <c r="C69" s="1">
        <f>COUNTIF(County!E$1:E$2168,2)-C64</f>
        <v>1012</v>
      </c>
      <c r="D69" s="1">
        <f>COUNTIF(County!F$1:F$2168,2)-D64</f>
        <v>13</v>
      </c>
      <c r="E69" s="1">
        <f>COUNTIF(County!AG$1:AG$2168,2)-E64</f>
        <v>0</v>
      </c>
      <c r="F69" s="1">
        <f>COUNTIF(County!AH$1:AH$2168,2)-F64</f>
        <v>0</v>
      </c>
      <c r="G69" s="1">
        <f>COUNTIF(County!AI$1:AI$2168,2)-G64</f>
        <v>0</v>
      </c>
      <c r="H69" s="1">
        <f>COUNTIF(County!AJ$1:AJ$2168,2)-H64</f>
        <v>0</v>
      </c>
    </row>
    <row r="70" spans="1:31" s="7" customFormat="1">
      <c r="A70" s="73" t="s">
        <v>1173</v>
      </c>
      <c r="B70" s="1">
        <f>COUNTIF(County!D$1:D$2168,3)-B65</f>
        <v>1</v>
      </c>
      <c r="C70" s="1">
        <f>COUNTIF(County!E$1:E$2168,3)-C65</f>
        <v>11</v>
      </c>
      <c r="D70" s="1">
        <f>COUNTIF(County!F$1:F$2168,3)-D65</f>
        <v>436</v>
      </c>
      <c r="E70" s="1">
        <f>COUNTIF(County!AG$1:AG$2168,3)-E65</f>
        <v>879</v>
      </c>
      <c r="F70" s="1">
        <f>COUNTIF(County!AH$1:AH$2168,3)-F65</f>
        <v>44</v>
      </c>
      <c r="G70" s="1">
        <f>COUNTIF(County!AI$1:AI$2168,3)-G65</f>
        <v>101</v>
      </c>
      <c r="H70" s="1">
        <f>COUNTIF(County!AJ$1:AJ$2168,3)-H65</f>
        <v>6</v>
      </c>
    </row>
    <row r="71" spans="1:31" s="7" customFormat="1">
      <c r="A71" s="73" t="s">
        <v>66</v>
      </c>
      <c r="B71" s="1">
        <f>COUNTIF(County!$D$1:$D$2168,4)-COUNTIF(State!$G$1:$G$36,4)</f>
        <v>0</v>
      </c>
      <c r="C71" s="1">
        <f>COUNTIF(County!$E$1:$E$2168,4)-COUNTIF(State!$H$1:$H$36,4)</f>
        <v>18</v>
      </c>
      <c r="D71" s="1">
        <f>COUNTIF(County!$F$1:$F$2168,4)-COUNTIF(State!$I$1:$I$36,4)</f>
        <v>127</v>
      </c>
      <c r="E71" s="1">
        <f>COUNTIF(County!$AG$1:$AG$2168,4)-COUNTIF(State!$BB$1:$BB$36,4)</f>
        <v>327</v>
      </c>
      <c r="F71" s="1">
        <f>COUNTIF(County!$AH$1:$AH$2168,4)-COUNTIF(State!$BC$1:$BC$36,4)</f>
        <v>0</v>
      </c>
      <c r="G71" s="1">
        <f>COUNTIF(County!$AI$1:$AI$2168,4)-COUNTIF(State!$BD$1:$BD$36,4)</f>
        <v>1</v>
      </c>
      <c r="H71" s="1">
        <f>COUNTIF(County!$AJ$1:$AJ$2168,4)-COUNTIF(State!$BE$1:$BE$36,4)</f>
        <v>172</v>
      </c>
    </row>
    <row r="73" spans="1:31">
      <c r="A73" s="73" t="s">
        <v>1461</v>
      </c>
    </row>
    <row r="74" spans="1:31">
      <c r="A74" t="s">
        <v>825</v>
      </c>
      <c r="B74" s="1">
        <f>COUNTIF(State!$M1:$M36,"&lt;.0999")</f>
        <v>0</v>
      </c>
      <c r="C74" s="1">
        <f>COUNTIF(State!$O1:$O36,"&lt;.0999")</f>
        <v>1</v>
      </c>
      <c r="D74" s="1">
        <f>COUNTIF(State!$Q$1:$Q$36,"&lt;.0999")</f>
        <v>33</v>
      </c>
    </row>
    <row r="75" spans="1:31">
      <c r="A75" t="s">
        <v>522</v>
      </c>
      <c r="B75" s="1">
        <f>COUNTIF(State!$M$1:$M$36,"&lt;.1999")-B74</f>
        <v>0</v>
      </c>
      <c r="C75" s="1">
        <f>COUNTIF(State!$O$1:$O$36,"&lt;.1999")-C74</f>
        <v>0</v>
      </c>
      <c r="D75" s="1">
        <f>COUNTIF(State!$Q$1:$Q$36,"&lt;.1999")-D74</f>
        <v>1</v>
      </c>
    </row>
    <row r="76" spans="1:31">
      <c r="A76" t="s">
        <v>331</v>
      </c>
      <c r="B76" s="1">
        <f>COUNTIF(State!$M$1:$M$36,"&lt;.2999")-SUM(B74:B75)</f>
        <v>1</v>
      </c>
      <c r="C76" s="1">
        <f>COUNTIF(State!$O$1:$O$36,"&lt;.2999")-SUM(C74:C75)</f>
        <v>2</v>
      </c>
      <c r="D76" s="1">
        <f>COUNTIF(State!$Q$1:$Q$36,"&lt;.2999")-SUM(D74:D75)</f>
        <v>0</v>
      </c>
    </row>
    <row r="77" spans="1:31">
      <c r="A77" t="s">
        <v>1099</v>
      </c>
      <c r="B77" s="1">
        <f>COUNTIF(State!$M$1:$M$36,"&lt;.3999")-SUM(B74:B76)</f>
        <v>5</v>
      </c>
      <c r="C77" s="1">
        <f>COUNTIF(State!$O$1:$O$36,"&lt;.3999")-SUM(C74:C76)</f>
        <v>7</v>
      </c>
      <c r="D77" s="1">
        <f>COUNTIF(State!$Q$1:$Q$36,"&lt;.3999")-SUM(D74:D76)</f>
        <v>0</v>
      </c>
    </row>
    <row r="78" spans="1:31">
      <c r="A78" t="s">
        <v>1251</v>
      </c>
      <c r="B78" s="1">
        <f>COUNTIF(State!$M$1:$M$36,"&lt;.4999")-SUM(B74:B77)</f>
        <v>10</v>
      </c>
      <c r="C78" s="1">
        <f>COUNTIF(State!$O$1:$O$36,"&lt;.4999")-SUM(C74:C77)</f>
        <v>13</v>
      </c>
      <c r="D78" s="1">
        <f>COUNTIF(State!$Q$1:$Q$36,"&lt;.4999")-SUM(D74:D77)</f>
        <v>0</v>
      </c>
    </row>
    <row r="79" spans="1:31">
      <c r="A79" t="s">
        <v>989</v>
      </c>
      <c r="B79" s="1">
        <f>COUNTIF(State!$M$1:$M$36,"&lt;.5999")-SUM(B74:B78)</f>
        <v>11</v>
      </c>
      <c r="C79" s="1">
        <f>COUNTIF(State!$O$1:$O$36,"&lt;.5999")-SUM(C74:C78)</f>
        <v>9</v>
      </c>
      <c r="D79" s="1">
        <f>COUNTIF(State!$Q$1:$Q$36,"&lt;.5999")-SUM(D74:D78)</f>
        <v>0</v>
      </c>
    </row>
    <row r="80" spans="1:31">
      <c r="A80" t="s">
        <v>990</v>
      </c>
      <c r="B80" s="1">
        <f>COUNTIF(State!$M$1:$M$36,"&lt;.6999")-SUM(B74:B79)</f>
        <v>5</v>
      </c>
      <c r="C80" s="1">
        <f>COUNTIF(State!$O$1:$O$36,"&lt;.6999")-SUM(C74:C79)</f>
        <v>2</v>
      </c>
      <c r="D80" s="1">
        <f>COUNTIF(State!$Q$1:$Q$36,"&lt;.6999")-SUM(D74:D79)</f>
        <v>0</v>
      </c>
    </row>
    <row r="81" spans="1:4">
      <c r="A81" t="s">
        <v>991</v>
      </c>
      <c r="B81" s="1">
        <f>COUNTIF(State!$M$1:$M$36,"&lt;.7999")-SUM(B74:B80)</f>
        <v>2</v>
      </c>
      <c r="C81" s="1">
        <f>COUNTIF(State!$O$1:$O$36,"&lt;.7999")-SUM(C74:C80)</f>
        <v>0</v>
      </c>
      <c r="D81" s="1">
        <f>COUNTIF(State!$Q$1:$Q$36,"&lt;.7999")-SUM(D74:D80)</f>
        <v>0</v>
      </c>
    </row>
    <row r="82" spans="1:4">
      <c r="A82" t="s">
        <v>1308</v>
      </c>
      <c r="B82" s="1">
        <f>COUNTIF(State!$M$1:$M$36,"&lt;.8999")-SUM(B74:B81)</f>
        <v>0</v>
      </c>
      <c r="C82" s="1">
        <f>COUNTIF(State!$O$1:$O$36,"&lt;.8999")-SUM(C74:C81)</f>
        <v>0</v>
      </c>
      <c r="D82" s="1">
        <f>COUNTIF(State!$Q$1:$Q$36,"&lt;.8999")-SUM(D74:D81)</f>
        <v>0</v>
      </c>
    </row>
    <row r="83" spans="1:4">
      <c r="A83" t="s">
        <v>1041</v>
      </c>
      <c r="B83" s="1">
        <f>COUNTIF(State!$M$1:$M$36,"&lt;1")-SUM(B74:B82)</f>
        <v>0</v>
      </c>
      <c r="C83" s="1">
        <f>COUNTIF(State!$O$1:$O$36,"&lt;1")-SUM(C74:C82)</f>
        <v>0</v>
      </c>
      <c r="D83" s="1">
        <f>COUNTIF(State!$Q$1:$Q$36,"&lt;1")-SUM(D74:D82)</f>
        <v>0</v>
      </c>
    </row>
    <row r="84" spans="1:4">
      <c r="D84"/>
    </row>
    <row r="85" spans="1:4">
      <c r="A85" t="s">
        <v>1137</v>
      </c>
      <c r="D85"/>
    </row>
    <row r="86" spans="1:4">
      <c r="A86" t="s">
        <v>825</v>
      </c>
      <c r="B86" s="1">
        <f>COUNTIF(County!J1:J2169,"&lt;.0999")-B74</f>
        <v>1</v>
      </c>
      <c r="C86" s="1">
        <f>COUNTIF(County!K1:K2169,"&lt;.0999")-C74</f>
        <v>56</v>
      </c>
      <c r="D86" s="1">
        <f>COUNTIF(County!L1:L2169,"&lt;.0999")-D74</f>
        <v>2078</v>
      </c>
    </row>
    <row r="87" spans="1:4">
      <c r="A87" t="s">
        <v>522</v>
      </c>
      <c r="B87" s="1">
        <f>COUNTIF(County!J1:J2169,"&lt;.1999")-SUM(B74:B75)-B86</f>
        <v>24</v>
      </c>
      <c r="C87" s="1">
        <f>COUNTIF(County!K1:K2169,"&lt;.1999")-SUM(C74:C75)-C86</f>
        <v>37</v>
      </c>
      <c r="D87" s="1">
        <f>COUNTIF(County!L1:L2169,"&lt;.1999")-SUM(D74:D75)-D86</f>
        <v>19</v>
      </c>
    </row>
    <row r="88" spans="1:4">
      <c r="A88" t="s">
        <v>331</v>
      </c>
      <c r="B88" s="1">
        <f>COUNTIF(County!J1:J2169,"&lt;.2999")-SUM(B74:B76)-SUM(B86:B87)</f>
        <v>161</v>
      </c>
      <c r="C88" s="1">
        <f>COUNTIF(County!K1:K2169,"&lt;.2999")-SUM(C74:C76)-SUM(C86:C87)</f>
        <v>169</v>
      </c>
      <c r="D88" s="1">
        <f>COUNTIF(County!L1:L2169,"&lt;.2999")-SUM(D74:D76)-SUM(D86:D87)</f>
        <v>2</v>
      </c>
    </row>
    <row r="89" spans="1:4">
      <c r="A89" t="s">
        <v>1099</v>
      </c>
      <c r="B89" s="1">
        <f>COUNTIF(County!J1:J2169,"&lt;.3999")-SUM(B74:B77)-SUM(B86:B88)</f>
        <v>406</v>
      </c>
      <c r="C89" s="1">
        <f>COUNTIF(County!K1:K2169,"&lt;.3999")-SUM(C74:C77)-SUM(C86:C88)</f>
        <v>348</v>
      </c>
      <c r="D89" s="1">
        <f>COUNTIF(County!L1:L2169,"&lt;.3999")-SUM(D74:D77)-SUM(D86:D88)</f>
        <v>0</v>
      </c>
    </row>
    <row r="90" spans="1:4">
      <c r="A90" t="s">
        <v>1251</v>
      </c>
      <c r="B90" s="1">
        <f>COUNTIF(County!J1:J2169,"&lt;.4999")-SUM(B74:B78)-SUM(B86:B89)</f>
        <v>562</v>
      </c>
      <c r="C90" s="1">
        <f>COUNTIF(County!K1:K2169,"&lt;.4999")-SUM(C74:C78)-SUM(C86:C89)</f>
        <v>548</v>
      </c>
      <c r="D90" s="1">
        <f>COUNTIF(County!L1:L2169,"&lt;.4999")-SUM(D74:D78)-SUM(D86:D89)</f>
        <v>0</v>
      </c>
    </row>
    <row r="91" spans="1:4">
      <c r="A91" t="s">
        <v>989</v>
      </c>
      <c r="B91" s="1">
        <f>COUNTIF(County!J1:J2169,"&lt;.5999")-SUM(B74:B79)-SUM(B86:B90)</f>
        <v>434</v>
      </c>
      <c r="C91" s="1">
        <f>COUNTIF(County!K1:K2169,"&lt;.5999")-SUM(C74:C79)-SUM(C86:C90)</f>
        <v>583</v>
      </c>
      <c r="D91" s="1">
        <f>COUNTIF(County!L1:L2169,"&lt;.5999")-SUM(D74:D79)-SUM(D86:D90)</f>
        <v>0</v>
      </c>
    </row>
    <row r="92" spans="1:4">
      <c r="A92" t="s">
        <v>990</v>
      </c>
      <c r="B92" s="1">
        <f>COUNTIF(County!J1:J2169,"&lt;.6999")-SUM(B74:B80)-SUM(B86:B91)</f>
        <v>309</v>
      </c>
      <c r="C92" s="1">
        <f>COUNTIF(County!K1:K2169,"&lt;.6999")-SUM(C74:C80)-SUM(C86:C91)</f>
        <v>252</v>
      </c>
      <c r="D92" s="1">
        <f>COUNTIF(County!L1:L2169,"&lt;.6999")-SUM(D74:D80)-SUM(D86:D91)</f>
        <v>0</v>
      </c>
    </row>
    <row r="93" spans="1:4">
      <c r="A93" t="s">
        <v>991</v>
      </c>
      <c r="B93" s="1">
        <f>COUNTIF(County!J1:J2169,"&lt;.7999")-SUM(B74:B81)-SUM(B86:B92)</f>
        <v>167</v>
      </c>
      <c r="C93" s="1">
        <f>COUNTIF(County!K1:K2169,"&lt;.7999")-SUM(C74:C81)-SUM(C86:C92)</f>
        <v>98</v>
      </c>
      <c r="D93" s="1">
        <f>COUNTIF(County!L1:L2169,"&lt;.7999")-SUM(D74:D81)-SUM(D86:D92)</f>
        <v>0</v>
      </c>
    </row>
    <row r="94" spans="1:4">
      <c r="A94" t="s">
        <v>1308</v>
      </c>
      <c r="B94" s="1">
        <f>COUNTIF(County!J1:J2169,"&lt;.8999")-SUM(B74:B82)-SUM(B86:B93)</f>
        <v>34</v>
      </c>
      <c r="C94" s="1">
        <f>COUNTIF(County!K1:K2169,"&lt;.8999")-SUM(C74:C82)-SUM(C86:C93)</f>
        <v>7</v>
      </c>
      <c r="D94" s="1">
        <f>COUNTIF(County!L1:L2169,"&lt;.8999")-SUM(D74:D82)-SUM(D86:D93)</f>
        <v>0</v>
      </c>
    </row>
    <row r="95" spans="1:4">
      <c r="A95" t="s">
        <v>1041</v>
      </c>
      <c r="B95" s="1">
        <f>COUNTIF(County!J1:J2169,"&lt;.9999")-SUM(B74:B83)-SUM(B86:B94)</f>
        <v>1</v>
      </c>
      <c r="C95" s="1">
        <f>COUNTIF(County!K1:K2169,"&lt;.9999")-SUM(C74:C83)-SUM(C86:C94)</f>
        <v>1</v>
      </c>
      <c r="D95" s="1">
        <f>COUNTIF(County!L1:L2169,"&lt;.9999")-SUM(D74:D83)-SUM(D86:D94)</f>
        <v>0</v>
      </c>
    </row>
    <row r="96" spans="1:4">
      <c r="B96" s="1"/>
      <c r="C96" s="1"/>
      <c r="D96" s="1"/>
    </row>
    <row r="97" spans="2:4">
      <c r="B97" s="1"/>
      <c r="D97"/>
    </row>
    <row r="99" spans="2:4">
      <c r="B99" s="2"/>
    </row>
  </sheetData>
  <mergeCells count="11">
    <mergeCell ref="X2:Z2"/>
    <mergeCell ref="AB2:AD2"/>
    <mergeCell ref="M28:O28"/>
    <mergeCell ref="Y28:AA28"/>
    <mergeCell ref="U28:W28"/>
    <mergeCell ref="X15:Z15"/>
    <mergeCell ref="AB15:AD15"/>
    <mergeCell ref="A28:C28"/>
    <mergeCell ref="E28:G28"/>
    <mergeCell ref="I28:K28"/>
    <mergeCell ref="Q28:S28"/>
  </mergeCells>
  <phoneticPr fontId="8"/>
  <conditionalFormatting sqref="C3:C12 C16:C25">
    <cfRule type="cellIs" dxfId="2" priority="1" stopIfTrue="1" operator="equal">
      <formula>"Rep"</formula>
    </cfRule>
    <cfRule type="cellIs" dxfId="1" priority="2" stopIfTrue="1" operator="equal">
      <formula>"Dem"</formula>
    </cfRule>
    <cfRule type="cellIs" dxfId="0" priority="3" stopIfTrue="1" operator="equal">
      <formula>"Ind"</formula>
    </cfRule>
  </conditionalFormatting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A1:N194"/>
  <sheetViews>
    <sheetView workbookViewId="0">
      <selection activeCell="F104" sqref="F104"/>
    </sheetView>
  </sheetViews>
  <sheetFormatPr baseColWidth="10" defaultColWidth="11.42578125" defaultRowHeight="13" x14ac:dyDescent="0"/>
  <cols>
    <col min="1" max="1" width="3.140625" customWidth="1"/>
    <col min="2" max="2" width="21.5703125" bestFit="1" customWidth="1"/>
    <col min="3" max="3" width="24.85546875" bestFit="1" customWidth="1"/>
    <col min="4" max="4" width="13.5703125" customWidth="1"/>
    <col min="5" max="5" width="10.42578125" bestFit="1" customWidth="1"/>
    <col min="6" max="6" width="10" customWidth="1"/>
    <col min="7" max="7" width="2" bestFit="1" customWidth="1"/>
  </cols>
  <sheetData>
    <row r="1" spans="1:14">
      <c r="A1" s="88" t="s">
        <v>1087</v>
      </c>
      <c r="B1" s="88" t="s">
        <v>1366</v>
      </c>
      <c r="C1" s="88" t="s">
        <v>703</v>
      </c>
      <c r="D1" s="88" t="s">
        <v>1365</v>
      </c>
      <c r="E1" s="88" t="s">
        <v>1353</v>
      </c>
    </row>
    <row r="2" spans="1:14">
      <c r="A2">
        <v>1</v>
      </c>
      <c r="C2" s="14" t="s">
        <v>1286</v>
      </c>
      <c r="D2">
        <f>A2</f>
        <v>1</v>
      </c>
      <c r="E2" t="s">
        <v>1286</v>
      </c>
      <c r="F2" t="s">
        <v>1584</v>
      </c>
    </row>
    <row r="3" spans="1:14">
      <c r="A3">
        <v>2</v>
      </c>
      <c r="C3" s="13" t="s">
        <v>1704</v>
      </c>
      <c r="D3">
        <f>A3</f>
        <v>2</v>
      </c>
      <c r="E3" t="s">
        <v>1704</v>
      </c>
      <c r="F3" t="s">
        <v>1585</v>
      </c>
    </row>
    <row r="4" spans="1:14">
      <c r="A4">
        <v>3</v>
      </c>
      <c r="C4" s="72" t="s">
        <v>354</v>
      </c>
      <c r="D4">
        <f>A4</f>
        <v>3</v>
      </c>
      <c r="E4" t="s">
        <v>354</v>
      </c>
      <c r="F4" t="s">
        <v>1586</v>
      </c>
    </row>
    <row r="5" spans="1:14">
      <c r="A5">
        <v>4</v>
      </c>
      <c r="C5" t="s">
        <v>2108</v>
      </c>
      <c r="D5">
        <f>A5</f>
        <v>4</v>
      </c>
      <c r="E5" t="s">
        <v>2108</v>
      </c>
      <c r="F5" t="s">
        <v>1587</v>
      </c>
      <c r="K5" s="1"/>
      <c r="L5" s="1"/>
      <c r="N5" s="1"/>
    </row>
    <row r="6" spans="1:14">
      <c r="A6">
        <v>5</v>
      </c>
      <c r="B6" s="1"/>
      <c r="C6" s="1" t="s">
        <v>2015</v>
      </c>
      <c r="D6">
        <f>A6</f>
        <v>5</v>
      </c>
      <c r="E6" s="1" t="s">
        <v>2015</v>
      </c>
      <c r="F6" t="s">
        <v>2169</v>
      </c>
    </row>
    <row r="7" spans="1:14">
      <c r="A7">
        <v>6</v>
      </c>
      <c r="C7" s="94" t="s">
        <v>230</v>
      </c>
      <c r="D7">
        <f t="shared" ref="D7:D18" si="0">A7</f>
        <v>6</v>
      </c>
      <c r="E7" s="94" t="s">
        <v>230</v>
      </c>
      <c r="F7" t="s">
        <v>169</v>
      </c>
    </row>
    <row r="8" spans="1:14">
      <c r="A8">
        <v>7</v>
      </c>
      <c r="B8" s="1"/>
      <c r="C8" t="s">
        <v>1488</v>
      </c>
      <c r="D8">
        <f t="shared" si="0"/>
        <v>7</v>
      </c>
      <c r="E8" t="s">
        <v>1488</v>
      </c>
    </row>
    <row r="9" spans="1:14">
      <c r="A9">
        <v>8</v>
      </c>
      <c r="B9" s="1"/>
      <c r="C9" t="s">
        <v>208</v>
      </c>
      <c r="D9">
        <f t="shared" si="0"/>
        <v>8</v>
      </c>
      <c r="E9" t="s">
        <v>208</v>
      </c>
    </row>
    <row r="10" spans="1:14">
      <c r="A10">
        <v>9</v>
      </c>
      <c r="B10" s="1"/>
      <c r="C10" t="s">
        <v>1395</v>
      </c>
      <c r="D10">
        <f t="shared" si="0"/>
        <v>9</v>
      </c>
      <c r="E10" t="s">
        <v>1395</v>
      </c>
    </row>
    <row r="11" spans="1:14">
      <c r="A11">
        <v>10</v>
      </c>
      <c r="B11" s="1"/>
      <c r="C11" s="94" t="s">
        <v>2117</v>
      </c>
      <c r="D11">
        <f t="shared" si="0"/>
        <v>10</v>
      </c>
      <c r="E11" s="94" t="s">
        <v>2150</v>
      </c>
    </row>
    <row r="12" spans="1:14">
      <c r="A12">
        <v>11</v>
      </c>
      <c r="B12" s="1"/>
      <c r="C12" s="94" t="s">
        <v>2261</v>
      </c>
      <c r="D12">
        <f t="shared" si="0"/>
        <v>11</v>
      </c>
      <c r="E12" s="94" t="s">
        <v>2260</v>
      </c>
    </row>
    <row r="13" spans="1:14">
      <c r="A13">
        <v>12</v>
      </c>
      <c r="B13" s="1"/>
      <c r="C13" t="s">
        <v>116</v>
      </c>
      <c r="D13">
        <f t="shared" si="0"/>
        <v>12</v>
      </c>
      <c r="E13" t="s">
        <v>116</v>
      </c>
    </row>
    <row r="14" spans="1:14">
      <c r="A14">
        <v>13</v>
      </c>
      <c r="B14" s="1"/>
      <c r="C14" t="s">
        <v>2262</v>
      </c>
      <c r="D14">
        <f t="shared" si="0"/>
        <v>13</v>
      </c>
      <c r="E14" t="s">
        <v>2266</v>
      </c>
    </row>
    <row r="15" spans="1:14">
      <c r="A15">
        <v>14</v>
      </c>
      <c r="B15" s="1"/>
      <c r="C15" s="1" t="s">
        <v>2130</v>
      </c>
      <c r="D15">
        <f t="shared" si="0"/>
        <v>14</v>
      </c>
      <c r="E15" s="1" t="s">
        <v>2130</v>
      </c>
    </row>
    <row r="16" spans="1:14">
      <c r="A16">
        <v>15</v>
      </c>
      <c r="B16" s="1"/>
      <c r="C16" s="1" t="s">
        <v>2131</v>
      </c>
      <c r="D16">
        <f t="shared" si="0"/>
        <v>15</v>
      </c>
      <c r="E16" s="1" t="s">
        <v>2131</v>
      </c>
    </row>
    <row r="17" spans="1:7">
      <c r="A17">
        <v>16</v>
      </c>
      <c r="B17" s="1"/>
      <c r="C17" s="1" t="s">
        <v>2132</v>
      </c>
      <c r="D17">
        <f t="shared" si="0"/>
        <v>16</v>
      </c>
      <c r="E17" s="1" t="s">
        <v>2132</v>
      </c>
    </row>
    <row r="18" spans="1:7">
      <c r="A18">
        <v>17</v>
      </c>
      <c r="B18" s="1"/>
      <c r="C18" s="1" t="s">
        <v>2133</v>
      </c>
      <c r="D18">
        <f t="shared" si="0"/>
        <v>17</v>
      </c>
      <c r="E18" s="1" t="s">
        <v>2133</v>
      </c>
    </row>
    <row r="19" spans="1:7">
      <c r="A19">
        <v>18</v>
      </c>
      <c r="B19" s="1"/>
      <c r="C19" s="1" t="s">
        <v>2359</v>
      </c>
      <c r="D19">
        <f>A19</f>
        <v>18</v>
      </c>
      <c r="E19" s="1" t="s">
        <v>2359</v>
      </c>
    </row>
    <row r="23" spans="1:7">
      <c r="A23" t="s">
        <v>1365</v>
      </c>
      <c r="B23" t="s">
        <v>1659</v>
      </c>
      <c r="C23" t="s">
        <v>1960</v>
      </c>
      <c r="D23" t="s">
        <v>2353</v>
      </c>
      <c r="E23" t="s">
        <v>1353</v>
      </c>
      <c r="F23" t="str">
        <f>IF(E23="Democratic","dem",IF(E23="Republican","rep",IF(E23="Independent","ind","")))</f>
        <v/>
      </c>
    </row>
    <row r="24" spans="1:7">
      <c r="A24">
        <v>1</v>
      </c>
      <c r="B24" t="s">
        <v>1758</v>
      </c>
      <c r="C24" t="s">
        <v>1286</v>
      </c>
      <c r="D24" t="s">
        <v>457</v>
      </c>
      <c r="E24" t="s">
        <v>519</v>
      </c>
      <c r="F24" t="str">
        <f>IF(C24="Democratic","dem",IF(C24="Republican","rep",IF(C24="Independent","ind",IF(C24="Libertarian","lib",IF(C24="Constitution","cst",IF(C24="Green","grn",""))))))</f>
        <v>dem</v>
      </c>
      <c r="G24">
        <v>1</v>
      </c>
    </row>
    <row r="25" spans="1:7">
      <c r="A25">
        <v>2</v>
      </c>
      <c r="B25" t="s">
        <v>2422</v>
      </c>
      <c r="C25" t="s">
        <v>1704</v>
      </c>
      <c r="D25" t="s">
        <v>457</v>
      </c>
      <c r="E25" t="s">
        <v>2424</v>
      </c>
      <c r="F25" t="str">
        <f>IF(C25="Democratic","dem",IF(C25="Republican","rep",IF(C25="Independent","ind",IF(C25="Libertarian","lib",IF(C25="Constitution","cst",IF(C25="Green","grn",""))))))</f>
        <v>rep</v>
      </c>
      <c r="G25">
        <v>0</v>
      </c>
    </row>
    <row r="26" spans="1:7">
      <c r="A26">
        <v>4</v>
      </c>
      <c r="B26" t="s">
        <v>2423</v>
      </c>
      <c r="C26" t="s">
        <v>2108</v>
      </c>
      <c r="D26" t="s">
        <v>457</v>
      </c>
      <c r="E26" t="s">
        <v>2369</v>
      </c>
      <c r="F26" t="str">
        <f>IF(C26="Democratic","dem",IF(C26="Republican","rep",IF(C26="Independent","ind",IF(C26="Libertarian","lib",IF(C26="Constitution","cst",IF(C26="Green","grn",""))))))</f>
        <v>lib</v>
      </c>
      <c r="G26">
        <v>0</v>
      </c>
    </row>
    <row r="27" spans="1:7">
      <c r="A27">
        <v>12</v>
      </c>
      <c r="B27" t="s">
        <v>116</v>
      </c>
      <c r="C27" t="s">
        <v>158</v>
      </c>
      <c r="D27" t="s">
        <v>457</v>
      </c>
      <c r="E27" t="s">
        <v>116</v>
      </c>
      <c r="G27">
        <v>0</v>
      </c>
    </row>
    <row r="28" spans="1:7">
      <c r="A28">
        <v>1</v>
      </c>
      <c r="B28" t="s">
        <v>2206</v>
      </c>
      <c r="C28" t="s">
        <v>1286</v>
      </c>
      <c r="D28" t="s">
        <v>1306</v>
      </c>
      <c r="E28" t="s">
        <v>765</v>
      </c>
      <c r="F28" t="str">
        <f>IF(C28="Democratic","dem",IF(C28="Republican","rep",IF(C28="Independent","ind",IF(C28="Libertarian","lib",IF(C28="Constitution","cst",IF(C28="Green","grn",""))))))</f>
        <v>dem</v>
      </c>
      <c r="G28">
        <v>0</v>
      </c>
    </row>
    <row r="29" spans="1:7">
      <c r="A29">
        <v>2</v>
      </c>
      <c r="B29" t="s">
        <v>2205</v>
      </c>
      <c r="C29" t="s">
        <v>1704</v>
      </c>
      <c r="D29" t="s">
        <v>1306</v>
      </c>
      <c r="E29" t="s">
        <v>2208</v>
      </c>
      <c r="F29" t="str">
        <f t="shared" ref="F29:F98" si="1">IF(C29="Democratic","dem",IF(C29="Republican","rep",IF(C29="Independent","ind",IF(C29="Libertarian","lib",IF(C29="Constitution","cst",IF(C29="Green","grn",""))))))</f>
        <v>rep</v>
      </c>
      <c r="G29">
        <v>1</v>
      </c>
    </row>
    <row r="30" spans="1:7">
      <c r="A30">
        <v>5</v>
      </c>
      <c r="B30" t="s">
        <v>2207</v>
      </c>
      <c r="C30" t="s">
        <v>2015</v>
      </c>
      <c r="D30" t="s">
        <v>1306</v>
      </c>
      <c r="E30" t="s">
        <v>2209</v>
      </c>
      <c r="F30" t="str">
        <f t="shared" si="1"/>
        <v>grn</v>
      </c>
      <c r="G30">
        <v>0</v>
      </c>
    </row>
    <row r="31" spans="1:7">
      <c r="A31">
        <v>12</v>
      </c>
      <c r="B31" t="s">
        <v>615</v>
      </c>
      <c r="C31" t="s">
        <v>158</v>
      </c>
      <c r="D31" t="s">
        <v>1306</v>
      </c>
      <c r="E31" t="s">
        <v>615</v>
      </c>
      <c r="F31" t="str">
        <f t="shared" si="1"/>
        <v/>
      </c>
      <c r="G31">
        <v>0</v>
      </c>
    </row>
    <row r="32" spans="1:7">
      <c r="A32">
        <v>1</v>
      </c>
      <c r="B32" s="95" t="s">
        <v>220</v>
      </c>
      <c r="C32" s="95" t="s">
        <v>1286</v>
      </c>
      <c r="D32" s="1" t="s">
        <v>1163</v>
      </c>
      <c r="E32" s="95" t="s">
        <v>396</v>
      </c>
      <c r="F32" t="str">
        <f t="shared" si="1"/>
        <v>dem</v>
      </c>
      <c r="G32">
        <v>0</v>
      </c>
    </row>
    <row r="33" spans="1:7">
      <c r="A33">
        <v>2</v>
      </c>
      <c r="B33" s="95" t="s">
        <v>221</v>
      </c>
      <c r="C33" s="95" t="s">
        <v>1704</v>
      </c>
      <c r="D33" s="1" t="s">
        <v>1163</v>
      </c>
      <c r="E33" s="95" t="s">
        <v>226</v>
      </c>
      <c r="F33" t="str">
        <f t="shared" si="1"/>
        <v>rep</v>
      </c>
      <c r="G33">
        <v>1</v>
      </c>
    </row>
    <row r="34" spans="1:7">
      <c r="A34">
        <v>3</v>
      </c>
      <c r="B34" s="95" t="s">
        <v>224</v>
      </c>
      <c r="C34" s="95" t="s">
        <v>354</v>
      </c>
      <c r="D34" s="1" t="s">
        <v>1163</v>
      </c>
      <c r="E34" s="95" t="s">
        <v>229</v>
      </c>
      <c r="F34" t="str">
        <f>IF(C34="Democratic","dem",IF(C34="Republican","rep",IF(C34="Independent","ind",IF(C34="Libertarian","lib",IF(C34="Constitution","cst",IF(C34="Green","grn",""))))))</f>
        <v>ind</v>
      </c>
      <c r="G34">
        <v>0</v>
      </c>
    </row>
    <row r="35" spans="1:7">
      <c r="A35">
        <v>4</v>
      </c>
      <c r="B35" s="95" t="s">
        <v>222</v>
      </c>
      <c r="C35" s="95" t="s">
        <v>2108</v>
      </c>
      <c r="D35" s="1" t="s">
        <v>1163</v>
      </c>
      <c r="E35" s="95" t="s">
        <v>227</v>
      </c>
      <c r="F35" t="str">
        <f>IF(C35="Democratic","dem",IF(C35="Republican","rep",IF(C35="Independent","ind",IF(C35="Libertarian","lib",IF(C35="Constitution","cst",IF(C35="Green","grn",""))))))</f>
        <v>lib</v>
      </c>
      <c r="G35">
        <v>0</v>
      </c>
    </row>
    <row r="36" spans="1:7">
      <c r="A36">
        <v>6</v>
      </c>
      <c r="B36" s="95" t="s">
        <v>223</v>
      </c>
      <c r="C36" s="95" t="s">
        <v>230</v>
      </c>
      <c r="D36" s="1" t="s">
        <v>1163</v>
      </c>
      <c r="E36" s="95" t="s">
        <v>228</v>
      </c>
      <c r="F36" t="s">
        <v>1946</v>
      </c>
      <c r="G36">
        <v>0</v>
      </c>
    </row>
    <row r="37" spans="1:7">
      <c r="A37">
        <v>12</v>
      </c>
      <c r="B37" s="95" t="s">
        <v>225</v>
      </c>
      <c r="C37" s="95" t="s">
        <v>615</v>
      </c>
      <c r="D37" s="1" t="s">
        <v>1163</v>
      </c>
      <c r="E37" s="95" t="s">
        <v>1195</v>
      </c>
      <c r="F37" t="str">
        <f t="shared" si="1"/>
        <v/>
      </c>
      <c r="G37">
        <v>0</v>
      </c>
    </row>
    <row r="38" spans="1:7">
      <c r="A38">
        <v>1</v>
      </c>
      <c r="B38" t="s">
        <v>289</v>
      </c>
      <c r="C38" t="s">
        <v>1286</v>
      </c>
      <c r="D38" s="1" t="s">
        <v>1639</v>
      </c>
      <c r="E38" t="s">
        <v>290</v>
      </c>
      <c r="F38" t="str">
        <f t="shared" si="1"/>
        <v>dem</v>
      </c>
      <c r="G38">
        <v>1</v>
      </c>
    </row>
    <row r="39" spans="1:7">
      <c r="A39">
        <v>2</v>
      </c>
      <c r="B39" t="s">
        <v>808</v>
      </c>
      <c r="C39" t="s">
        <v>1704</v>
      </c>
      <c r="D39" s="1" t="s">
        <v>1639</v>
      </c>
      <c r="E39" t="s">
        <v>809</v>
      </c>
      <c r="F39" t="str">
        <f t="shared" si="1"/>
        <v>rep</v>
      </c>
      <c r="G39">
        <v>0</v>
      </c>
    </row>
    <row r="40" spans="1:7">
      <c r="A40">
        <v>1</v>
      </c>
      <c r="B40" s="9" t="s">
        <v>2371</v>
      </c>
      <c r="C40" t="s">
        <v>1286</v>
      </c>
      <c r="D40" s="1" t="s">
        <v>1408</v>
      </c>
      <c r="E40" s="9" t="s">
        <v>2380</v>
      </c>
      <c r="F40" t="str">
        <f t="shared" si="1"/>
        <v>dem</v>
      </c>
      <c r="G40">
        <v>2</v>
      </c>
    </row>
    <row r="41" spans="1:7">
      <c r="A41">
        <v>2</v>
      </c>
      <c r="B41" s="9" t="s">
        <v>2372</v>
      </c>
      <c r="C41" s="9" t="s">
        <v>1704</v>
      </c>
      <c r="D41" s="1" t="s">
        <v>1408</v>
      </c>
      <c r="E41" s="9" t="s">
        <v>2376</v>
      </c>
      <c r="F41" t="str">
        <f t="shared" si="1"/>
        <v>rep</v>
      </c>
      <c r="G41">
        <v>0</v>
      </c>
    </row>
    <row r="42" spans="1:7">
      <c r="A42">
        <v>4</v>
      </c>
      <c r="B42" s="92" t="s">
        <v>2373</v>
      </c>
      <c r="C42" s="9" t="s">
        <v>2108</v>
      </c>
      <c r="D42" s="1" t="s">
        <v>1408</v>
      </c>
      <c r="E42" s="92" t="s">
        <v>2377</v>
      </c>
      <c r="F42" t="str">
        <f t="shared" si="1"/>
        <v>lib</v>
      </c>
      <c r="G42">
        <v>0</v>
      </c>
    </row>
    <row r="43" spans="1:7">
      <c r="A43">
        <v>11</v>
      </c>
      <c r="B43" s="92" t="s">
        <v>2374</v>
      </c>
      <c r="C43" s="9" t="s">
        <v>2261</v>
      </c>
      <c r="D43" s="1" t="s">
        <v>1408</v>
      </c>
      <c r="E43" s="92" t="s">
        <v>2378</v>
      </c>
      <c r="F43" t="s">
        <v>1946</v>
      </c>
      <c r="G43">
        <v>0</v>
      </c>
    </row>
    <row r="44" spans="1:7">
      <c r="A44">
        <v>13</v>
      </c>
      <c r="B44" s="92" t="s">
        <v>2375</v>
      </c>
      <c r="C44" s="9" t="s">
        <v>2262</v>
      </c>
      <c r="D44" s="1" t="s">
        <v>1408</v>
      </c>
      <c r="E44" s="92" t="s">
        <v>2379</v>
      </c>
      <c r="F44" t="str">
        <f t="shared" si="1"/>
        <v/>
      </c>
      <c r="G44">
        <v>0</v>
      </c>
    </row>
    <row r="45" spans="1:7">
      <c r="A45">
        <v>12</v>
      </c>
      <c r="B45" s="92" t="s">
        <v>116</v>
      </c>
      <c r="C45" s="9" t="s">
        <v>158</v>
      </c>
      <c r="D45" s="1" t="s">
        <v>1408</v>
      </c>
      <c r="E45" s="92" t="s">
        <v>116</v>
      </c>
      <c r="F45" t="str">
        <f t="shared" si="1"/>
        <v/>
      </c>
      <c r="G45">
        <v>0</v>
      </c>
    </row>
    <row r="46" spans="1:7">
      <c r="A46">
        <v>1</v>
      </c>
      <c r="B46" s="92" t="s">
        <v>2275</v>
      </c>
      <c r="C46" s="9" t="s">
        <v>1286</v>
      </c>
      <c r="D46" s="1" t="s">
        <v>1005</v>
      </c>
      <c r="E46" s="92" t="s">
        <v>1322</v>
      </c>
      <c r="F46" t="str">
        <f t="shared" si="1"/>
        <v>dem</v>
      </c>
      <c r="G46">
        <v>2</v>
      </c>
    </row>
    <row r="47" spans="1:7">
      <c r="A47">
        <v>2</v>
      </c>
      <c r="B47" s="92" t="s">
        <v>2276</v>
      </c>
      <c r="C47" s="9" t="s">
        <v>1704</v>
      </c>
      <c r="D47" s="1" t="s">
        <v>1005</v>
      </c>
      <c r="E47" s="92" t="s">
        <v>2138</v>
      </c>
      <c r="F47" t="str">
        <f t="shared" si="1"/>
        <v>rep</v>
      </c>
      <c r="G47">
        <v>0</v>
      </c>
    </row>
    <row r="48" spans="1:7">
      <c r="A48">
        <v>3</v>
      </c>
      <c r="B48" s="92" t="s">
        <v>2278</v>
      </c>
      <c r="C48" s="9" t="s">
        <v>2279</v>
      </c>
      <c r="D48" s="1" t="s">
        <v>1005</v>
      </c>
      <c r="E48" s="92" t="s">
        <v>2139</v>
      </c>
      <c r="F48" t="s">
        <v>1586</v>
      </c>
      <c r="G48">
        <v>0</v>
      </c>
    </row>
    <row r="49" spans="1:7">
      <c r="A49">
        <v>4</v>
      </c>
      <c r="B49" s="92" t="s">
        <v>2277</v>
      </c>
      <c r="C49" s="9" t="s">
        <v>615</v>
      </c>
      <c r="D49" s="1" t="s">
        <v>1005</v>
      </c>
      <c r="E49" s="92" t="s">
        <v>2140</v>
      </c>
      <c r="F49" t="str">
        <f t="shared" si="1"/>
        <v/>
      </c>
      <c r="G49">
        <v>0</v>
      </c>
    </row>
    <row r="50" spans="1:7">
      <c r="A50">
        <v>14</v>
      </c>
      <c r="B50" s="92" t="s">
        <v>2280</v>
      </c>
      <c r="C50" t="s">
        <v>354</v>
      </c>
      <c r="D50" s="1" t="s">
        <v>1005</v>
      </c>
      <c r="E50" s="92" t="s">
        <v>2141</v>
      </c>
      <c r="F50" t="s">
        <v>1586</v>
      </c>
      <c r="G50">
        <v>0</v>
      </c>
    </row>
    <row r="51" spans="1:7">
      <c r="A51">
        <v>15</v>
      </c>
      <c r="B51" s="92" t="s">
        <v>2282</v>
      </c>
      <c r="C51" t="s">
        <v>2281</v>
      </c>
      <c r="D51" s="1" t="s">
        <v>1005</v>
      </c>
      <c r="E51" s="92" t="s">
        <v>2142</v>
      </c>
      <c r="F51" t="str">
        <f t="shared" si="1"/>
        <v/>
      </c>
      <c r="G51">
        <v>0</v>
      </c>
    </row>
    <row r="52" spans="1:7">
      <c r="A52">
        <v>1</v>
      </c>
      <c r="B52" s="9" t="s">
        <v>90</v>
      </c>
      <c r="C52" s="95" t="s">
        <v>1286</v>
      </c>
      <c r="D52" s="1" t="s">
        <v>628</v>
      </c>
      <c r="E52" s="95" t="s">
        <v>35</v>
      </c>
      <c r="F52" t="str">
        <f t="shared" si="1"/>
        <v>dem</v>
      </c>
      <c r="G52">
        <v>1</v>
      </c>
    </row>
    <row r="53" spans="1:7">
      <c r="A53">
        <v>2</v>
      </c>
      <c r="B53" s="9" t="s">
        <v>91</v>
      </c>
      <c r="C53" s="95" t="s">
        <v>1704</v>
      </c>
      <c r="D53" s="1" t="s">
        <v>628</v>
      </c>
      <c r="E53" s="95" t="s">
        <v>1800</v>
      </c>
      <c r="F53" t="str">
        <f t="shared" si="1"/>
        <v>rep</v>
      </c>
      <c r="G53">
        <v>0</v>
      </c>
    </row>
    <row r="54" spans="1:7">
      <c r="A54">
        <v>4</v>
      </c>
      <c r="B54" s="95" t="s">
        <v>34</v>
      </c>
      <c r="C54" s="95" t="s">
        <v>2108</v>
      </c>
      <c r="D54" s="1" t="s">
        <v>628</v>
      </c>
      <c r="E54" s="95" t="s">
        <v>1731</v>
      </c>
      <c r="F54" t="str">
        <f>IF(C54="Democratic","dem",IF(C54="Republican","rep",IF(C54="Independent","ind",IF(C54="Libertarian","lib",IF(C54="Constitution","cst",IF(C54="Green","grn",""))))))</f>
        <v>lib</v>
      </c>
      <c r="G54">
        <v>0</v>
      </c>
    </row>
    <row r="55" spans="1:7">
      <c r="A55">
        <v>12</v>
      </c>
      <c r="B55" s="95" t="s">
        <v>116</v>
      </c>
      <c r="C55" s="95" t="s">
        <v>158</v>
      </c>
      <c r="D55" s="1" t="s">
        <v>628</v>
      </c>
      <c r="E55" s="95" t="s">
        <v>116</v>
      </c>
      <c r="F55" t="str">
        <f t="shared" si="1"/>
        <v/>
      </c>
      <c r="G55">
        <v>0</v>
      </c>
    </row>
    <row r="56" spans="1:7">
      <c r="A56">
        <v>13</v>
      </c>
      <c r="B56" s="95" t="s">
        <v>33</v>
      </c>
      <c r="C56" s="95" t="s">
        <v>1528</v>
      </c>
      <c r="D56" s="1" t="s">
        <v>628</v>
      </c>
      <c r="E56" s="95" t="s">
        <v>389</v>
      </c>
      <c r="F56" t="str">
        <f t="shared" si="1"/>
        <v/>
      </c>
      <c r="G56">
        <v>0</v>
      </c>
    </row>
    <row r="57" spans="1:7">
      <c r="A57">
        <v>1</v>
      </c>
      <c r="B57" s="95" t="s">
        <v>613</v>
      </c>
      <c r="C57" s="95" t="s">
        <v>1286</v>
      </c>
      <c r="D57" s="1" t="s">
        <v>676</v>
      </c>
      <c r="E57" s="95" t="s">
        <v>1531</v>
      </c>
      <c r="F57" t="str">
        <f t="shared" si="1"/>
        <v>dem</v>
      </c>
      <c r="G57">
        <v>1</v>
      </c>
    </row>
    <row r="58" spans="1:7">
      <c r="A58">
        <v>2</v>
      </c>
      <c r="B58" t="s">
        <v>312</v>
      </c>
      <c r="C58" s="95" t="s">
        <v>1704</v>
      </c>
      <c r="D58" s="1" t="s">
        <v>676</v>
      </c>
      <c r="E58" s="95" t="s">
        <v>373</v>
      </c>
      <c r="F58" t="str">
        <f t="shared" si="1"/>
        <v>rep</v>
      </c>
      <c r="G58">
        <v>0</v>
      </c>
    </row>
    <row r="59" spans="1:7">
      <c r="A59">
        <v>12</v>
      </c>
      <c r="B59" t="s">
        <v>116</v>
      </c>
      <c r="C59" s="95" t="s">
        <v>158</v>
      </c>
      <c r="D59" s="1" t="s">
        <v>676</v>
      </c>
      <c r="E59" s="95" t="s">
        <v>116</v>
      </c>
      <c r="F59" t="str">
        <f t="shared" si="1"/>
        <v/>
      </c>
      <c r="G59">
        <v>0</v>
      </c>
    </row>
    <row r="60" spans="1:7">
      <c r="A60">
        <v>1</v>
      </c>
      <c r="B60" s="94" t="s">
        <v>150</v>
      </c>
      <c r="C60" s="94" t="s">
        <v>1286</v>
      </c>
      <c r="D60" s="1" t="s">
        <v>1247</v>
      </c>
      <c r="E60" s="94" t="s">
        <v>614</v>
      </c>
      <c r="F60" t="str">
        <f t="shared" si="1"/>
        <v>dem</v>
      </c>
      <c r="G60">
        <v>1</v>
      </c>
    </row>
    <row r="61" spans="1:7">
      <c r="A61">
        <v>2</v>
      </c>
      <c r="B61" s="94" t="s">
        <v>151</v>
      </c>
      <c r="C61" s="94" t="s">
        <v>1704</v>
      </c>
      <c r="D61" s="1" t="s">
        <v>1247</v>
      </c>
      <c r="E61" s="94" t="s">
        <v>612</v>
      </c>
      <c r="F61" t="str">
        <f t="shared" si="1"/>
        <v>rep</v>
      </c>
      <c r="G61">
        <v>0</v>
      </c>
    </row>
    <row r="62" spans="1:7">
      <c r="A62">
        <v>4</v>
      </c>
      <c r="B62" s="95" t="s">
        <v>152</v>
      </c>
      <c r="C62" s="95" t="s">
        <v>2108</v>
      </c>
      <c r="D62" s="1" t="s">
        <v>1247</v>
      </c>
      <c r="E62" s="95" t="s">
        <v>72</v>
      </c>
      <c r="F62" t="str">
        <f t="shared" si="1"/>
        <v>lib</v>
      </c>
      <c r="G62">
        <v>0</v>
      </c>
    </row>
    <row r="63" spans="1:7">
      <c r="A63">
        <v>12</v>
      </c>
      <c r="B63" s="95" t="s">
        <v>116</v>
      </c>
      <c r="C63" s="95" t="s">
        <v>158</v>
      </c>
      <c r="D63" s="1" t="s">
        <v>1247</v>
      </c>
      <c r="E63" s="95" t="s">
        <v>116</v>
      </c>
      <c r="F63" t="str">
        <f t="shared" si="1"/>
        <v/>
      </c>
      <c r="G63">
        <v>0</v>
      </c>
    </row>
    <row r="64" spans="1:7">
      <c r="A64">
        <v>1</v>
      </c>
      <c r="B64" s="95" t="s">
        <v>2091</v>
      </c>
      <c r="C64" s="95" t="s">
        <v>1286</v>
      </c>
      <c r="D64" s="1" t="s">
        <v>2128</v>
      </c>
      <c r="E64" s="95" t="s">
        <v>2430</v>
      </c>
      <c r="F64" t="str">
        <f t="shared" si="1"/>
        <v>dem</v>
      </c>
      <c r="G64">
        <v>1</v>
      </c>
    </row>
    <row r="65" spans="1:7">
      <c r="A65">
        <v>2</v>
      </c>
      <c r="B65" s="95" t="s">
        <v>2425</v>
      </c>
      <c r="C65" s="95" t="s">
        <v>1704</v>
      </c>
      <c r="D65" s="1" t="s">
        <v>2128</v>
      </c>
      <c r="E65" s="95" t="s">
        <v>2428</v>
      </c>
      <c r="F65" t="str">
        <f t="shared" si="1"/>
        <v>rep</v>
      </c>
      <c r="G65">
        <v>0</v>
      </c>
    </row>
    <row r="66" spans="1:7">
      <c r="A66">
        <v>4</v>
      </c>
      <c r="B66" s="95" t="s">
        <v>2426</v>
      </c>
      <c r="C66" s="95" t="s">
        <v>2108</v>
      </c>
      <c r="D66" s="1" t="s">
        <v>2128</v>
      </c>
      <c r="E66" s="95" t="s">
        <v>2429</v>
      </c>
      <c r="F66" t="str">
        <f t="shared" si="1"/>
        <v>lib</v>
      </c>
      <c r="G66">
        <v>0</v>
      </c>
    </row>
    <row r="67" spans="1:7">
      <c r="A67">
        <v>5</v>
      </c>
      <c r="B67" s="95" t="s">
        <v>2427</v>
      </c>
      <c r="C67" s="95" t="s">
        <v>2015</v>
      </c>
      <c r="D67" s="1" t="s">
        <v>2128</v>
      </c>
      <c r="E67" s="95" t="s">
        <v>76</v>
      </c>
      <c r="F67" t="str">
        <f t="shared" si="1"/>
        <v>grn</v>
      </c>
      <c r="G67">
        <v>0</v>
      </c>
    </row>
    <row r="68" spans="1:7">
      <c r="A68">
        <v>1</v>
      </c>
      <c r="B68" t="s">
        <v>146</v>
      </c>
      <c r="C68" s="95" t="s">
        <v>1286</v>
      </c>
      <c r="D68" s="1" t="s">
        <v>1823</v>
      </c>
      <c r="E68" s="95" t="s">
        <v>147</v>
      </c>
      <c r="F68" t="str">
        <f t="shared" si="1"/>
        <v>dem</v>
      </c>
      <c r="G68">
        <v>0</v>
      </c>
    </row>
    <row r="69" spans="1:7">
      <c r="A69">
        <v>2</v>
      </c>
      <c r="B69" t="s">
        <v>145</v>
      </c>
      <c r="C69" s="95" t="s">
        <v>1704</v>
      </c>
      <c r="D69" s="1" t="s">
        <v>1823</v>
      </c>
      <c r="E69" s="95" t="s">
        <v>148</v>
      </c>
      <c r="F69" t="str">
        <f>IF(C69="Democratic","dem",IF(C69="Republican","rep",IF(C69="Independent","ind",IF(C69="Libertarian","lib",IF(C69="Constitution","cst",IF(C69="Green","grn",""))))))</f>
        <v>rep</v>
      </c>
      <c r="G69">
        <v>2</v>
      </c>
    </row>
    <row r="70" spans="1:7">
      <c r="A70">
        <v>1</v>
      </c>
      <c r="B70" s="94" t="s">
        <v>2151</v>
      </c>
      <c r="C70" s="95" t="s">
        <v>1286</v>
      </c>
      <c r="D70" s="1" t="s">
        <v>1844</v>
      </c>
      <c r="E70" s="94" t="s">
        <v>1915</v>
      </c>
      <c r="F70" t="str">
        <f t="shared" si="1"/>
        <v>dem</v>
      </c>
      <c r="G70">
        <v>2</v>
      </c>
    </row>
    <row r="71" spans="1:7">
      <c r="A71">
        <v>2</v>
      </c>
      <c r="B71" s="94" t="s">
        <v>1899</v>
      </c>
      <c r="C71" s="95" t="s">
        <v>1704</v>
      </c>
      <c r="D71" s="1" t="s">
        <v>1844</v>
      </c>
      <c r="E71" s="94" t="s">
        <v>1239</v>
      </c>
      <c r="F71" t="str">
        <f t="shared" si="1"/>
        <v>rep</v>
      </c>
      <c r="G71">
        <v>0</v>
      </c>
    </row>
    <row r="72" spans="1:7">
      <c r="A72">
        <v>4</v>
      </c>
      <c r="B72" s="95" t="s">
        <v>1610</v>
      </c>
      <c r="C72" s="95" t="s">
        <v>2108</v>
      </c>
      <c r="D72" s="1" t="s">
        <v>1844</v>
      </c>
      <c r="E72" s="95" t="s">
        <v>1909</v>
      </c>
      <c r="F72" t="str">
        <f t="shared" si="1"/>
        <v>lib</v>
      </c>
      <c r="G72">
        <v>0</v>
      </c>
    </row>
    <row r="73" spans="1:7">
      <c r="A73">
        <v>6</v>
      </c>
      <c r="B73" s="95" t="s">
        <v>1611</v>
      </c>
      <c r="C73" s="95" t="s">
        <v>230</v>
      </c>
      <c r="D73" s="1" t="s">
        <v>1844</v>
      </c>
      <c r="E73" s="95" t="s">
        <v>1910</v>
      </c>
      <c r="F73" t="str">
        <f t="shared" si="1"/>
        <v/>
      </c>
      <c r="G73">
        <v>0</v>
      </c>
    </row>
    <row r="74" spans="1:7">
      <c r="A74">
        <v>7</v>
      </c>
      <c r="B74" s="95" t="s">
        <v>1313</v>
      </c>
      <c r="C74" s="95" t="s">
        <v>1314</v>
      </c>
      <c r="D74" s="1" t="s">
        <v>1844</v>
      </c>
      <c r="E74" s="95" t="s">
        <v>1911</v>
      </c>
      <c r="G74">
        <v>0</v>
      </c>
    </row>
    <row r="75" spans="1:7">
      <c r="A75">
        <v>8</v>
      </c>
      <c r="B75" s="95" t="s">
        <v>1315</v>
      </c>
      <c r="C75" s="95" t="s">
        <v>208</v>
      </c>
      <c r="D75" s="1" t="s">
        <v>1844</v>
      </c>
      <c r="E75" s="95" t="s">
        <v>1912</v>
      </c>
      <c r="G75">
        <v>0</v>
      </c>
    </row>
    <row r="76" spans="1:7">
      <c r="A76">
        <v>9</v>
      </c>
      <c r="B76" s="95" t="s">
        <v>1616</v>
      </c>
      <c r="C76" s="95" t="s">
        <v>1395</v>
      </c>
      <c r="D76" s="1" t="s">
        <v>1844</v>
      </c>
      <c r="E76" s="95" t="s">
        <v>1913</v>
      </c>
      <c r="G76">
        <v>0</v>
      </c>
    </row>
    <row r="77" spans="1:7">
      <c r="A77">
        <v>10</v>
      </c>
      <c r="B77" s="95" t="s">
        <v>1615</v>
      </c>
      <c r="C77" s="95" t="s">
        <v>2117</v>
      </c>
      <c r="D77" s="1" t="s">
        <v>1844</v>
      </c>
      <c r="E77" s="95" t="s">
        <v>1914</v>
      </c>
      <c r="G77">
        <v>0</v>
      </c>
    </row>
    <row r="78" spans="1:7">
      <c r="A78">
        <v>12</v>
      </c>
      <c r="B78" s="95" t="s">
        <v>116</v>
      </c>
      <c r="C78" s="95" t="s">
        <v>615</v>
      </c>
      <c r="D78" s="1" t="s">
        <v>1844</v>
      </c>
      <c r="E78" s="95" t="s">
        <v>116</v>
      </c>
      <c r="F78" t="str">
        <f t="shared" si="1"/>
        <v/>
      </c>
      <c r="G78">
        <v>0</v>
      </c>
    </row>
    <row r="79" spans="1:7">
      <c r="A79">
        <v>1</v>
      </c>
      <c r="B79" s="9" t="s">
        <v>2057</v>
      </c>
      <c r="C79" s="95" t="s">
        <v>1286</v>
      </c>
      <c r="D79" s="1" t="s">
        <v>1563</v>
      </c>
      <c r="E79" s="95" t="s">
        <v>2299</v>
      </c>
      <c r="F79" t="str">
        <f t="shared" si="1"/>
        <v>dem</v>
      </c>
      <c r="G79">
        <v>0</v>
      </c>
    </row>
    <row r="80" spans="1:7">
      <c r="A80">
        <v>2</v>
      </c>
      <c r="B80" s="9" t="s">
        <v>2293</v>
      </c>
      <c r="C80" s="95" t="s">
        <v>1704</v>
      </c>
      <c r="D80" s="1" t="s">
        <v>1563</v>
      </c>
      <c r="E80" s="95" t="s">
        <v>2300</v>
      </c>
      <c r="F80" t="str">
        <f t="shared" si="1"/>
        <v>rep</v>
      </c>
      <c r="G80">
        <v>1</v>
      </c>
    </row>
    <row r="81" spans="1:7">
      <c r="A81">
        <v>4</v>
      </c>
      <c r="B81" s="92" t="s">
        <v>2297</v>
      </c>
      <c r="C81" s="95" t="s">
        <v>2108</v>
      </c>
      <c r="D81" s="1" t="s">
        <v>1563</v>
      </c>
      <c r="E81" s="95" t="s">
        <v>13</v>
      </c>
      <c r="F81" t="str">
        <f t="shared" si="1"/>
        <v>lib</v>
      </c>
      <c r="G81">
        <v>0</v>
      </c>
    </row>
    <row r="82" spans="1:7">
      <c r="A82">
        <v>6</v>
      </c>
      <c r="B82" s="92" t="s">
        <v>2298</v>
      </c>
      <c r="C82" s="95" t="s">
        <v>230</v>
      </c>
      <c r="D82" s="1" t="s">
        <v>1563</v>
      </c>
      <c r="E82" s="95" t="s">
        <v>2301</v>
      </c>
      <c r="F82" t="str">
        <f>IF(C82="Democratic","dem",IF(C82="Republican","rep",IF(C82="Independent","ind",IF(C82="Libertarian","lib",IF(C82="Constitution","cst",IF(C82="Green","grn",""))))))</f>
        <v/>
      </c>
      <c r="G82">
        <v>0</v>
      </c>
    </row>
    <row r="83" spans="1:7">
      <c r="A83">
        <v>12</v>
      </c>
      <c r="B83" s="92" t="s">
        <v>116</v>
      </c>
      <c r="C83" s="95" t="s">
        <v>158</v>
      </c>
      <c r="D83" s="1" t="s">
        <v>1563</v>
      </c>
      <c r="E83" s="95" t="s">
        <v>116</v>
      </c>
      <c r="F83" t="str">
        <f>IF(C83="Democratic","dem",IF(C83="Republican","rep",IF(C83="Independent","ind",IF(C83="Libertarian","lib",IF(C83="Constitution","cst",IF(C83="Green","grn",""))))))</f>
        <v/>
      </c>
      <c r="G83">
        <v>0</v>
      </c>
    </row>
    <row r="84" spans="1:7">
      <c r="A84">
        <v>1</v>
      </c>
      <c r="B84" s="92" t="s">
        <v>205</v>
      </c>
      <c r="C84" s="95" t="s">
        <v>1286</v>
      </c>
      <c r="D84" s="1" t="s">
        <v>1440</v>
      </c>
      <c r="E84" s="92" t="s">
        <v>424</v>
      </c>
      <c r="F84" t="str">
        <f t="shared" si="1"/>
        <v>dem</v>
      </c>
      <c r="G84">
        <v>0</v>
      </c>
    </row>
    <row r="85" spans="1:7">
      <c r="A85">
        <v>2</v>
      </c>
      <c r="B85" s="92" t="s">
        <v>503</v>
      </c>
      <c r="C85" s="95" t="s">
        <v>1704</v>
      </c>
      <c r="D85" s="1" t="s">
        <v>1440</v>
      </c>
      <c r="E85" s="92" t="s">
        <v>513</v>
      </c>
      <c r="F85" t="str">
        <f t="shared" si="1"/>
        <v>rep</v>
      </c>
      <c r="G85">
        <v>1</v>
      </c>
    </row>
    <row r="86" spans="1:7">
      <c r="A86">
        <v>3</v>
      </c>
      <c r="B86" s="92" t="s">
        <v>506</v>
      </c>
      <c r="C86" s="95" t="s">
        <v>507</v>
      </c>
      <c r="D86" s="1" t="s">
        <v>1440</v>
      </c>
      <c r="E86" s="92" t="s">
        <v>514</v>
      </c>
      <c r="F86" t="str">
        <f t="shared" si="1"/>
        <v/>
      </c>
      <c r="G86">
        <v>0</v>
      </c>
    </row>
    <row r="87" spans="1:7">
      <c r="A87">
        <v>8</v>
      </c>
      <c r="B87" s="92" t="s">
        <v>504</v>
      </c>
      <c r="C87" s="95" t="s">
        <v>208</v>
      </c>
      <c r="D87" s="1" t="s">
        <v>1440</v>
      </c>
      <c r="E87" s="92" t="s">
        <v>515</v>
      </c>
      <c r="F87" t="str">
        <f t="shared" si="1"/>
        <v/>
      </c>
      <c r="G87">
        <v>0</v>
      </c>
    </row>
    <row r="88" spans="1:7">
      <c r="A88">
        <v>10</v>
      </c>
      <c r="B88" s="92" t="s">
        <v>505</v>
      </c>
      <c r="C88" s="95" t="s">
        <v>2117</v>
      </c>
      <c r="D88" s="1" t="s">
        <v>1440</v>
      </c>
      <c r="E88" s="92" t="s">
        <v>93</v>
      </c>
      <c r="F88" t="str">
        <f t="shared" si="1"/>
        <v/>
      </c>
      <c r="G88">
        <v>0</v>
      </c>
    </row>
    <row r="89" spans="1:7">
      <c r="A89">
        <v>12</v>
      </c>
      <c r="B89" s="92" t="s">
        <v>116</v>
      </c>
      <c r="C89" s="95" t="s">
        <v>158</v>
      </c>
      <c r="D89" s="1" t="s">
        <v>1440</v>
      </c>
      <c r="E89" s="92" t="s">
        <v>116</v>
      </c>
      <c r="F89" t="str">
        <f t="shared" si="1"/>
        <v/>
      </c>
      <c r="G89">
        <v>0</v>
      </c>
    </row>
    <row r="90" spans="1:7">
      <c r="A90">
        <v>14</v>
      </c>
      <c r="B90" s="92" t="s">
        <v>508</v>
      </c>
      <c r="C90" s="95" t="s">
        <v>507</v>
      </c>
      <c r="D90" s="1" t="s">
        <v>1440</v>
      </c>
      <c r="E90" s="92" t="s">
        <v>644</v>
      </c>
      <c r="F90" t="str">
        <f t="shared" si="1"/>
        <v/>
      </c>
      <c r="G90">
        <v>0</v>
      </c>
    </row>
    <row r="91" spans="1:7">
      <c r="A91">
        <v>15</v>
      </c>
      <c r="B91" s="92" t="s">
        <v>509</v>
      </c>
      <c r="C91" s="95" t="s">
        <v>507</v>
      </c>
      <c r="D91" s="1" t="s">
        <v>1440</v>
      </c>
      <c r="E91" s="92" t="s">
        <v>94</v>
      </c>
      <c r="F91" t="str">
        <f t="shared" si="1"/>
        <v/>
      </c>
      <c r="G91">
        <v>0</v>
      </c>
    </row>
    <row r="92" spans="1:7">
      <c r="A92">
        <v>16</v>
      </c>
      <c r="B92" s="92" t="s">
        <v>510</v>
      </c>
      <c r="C92" s="95" t="s">
        <v>507</v>
      </c>
      <c r="D92" s="1" t="s">
        <v>1440</v>
      </c>
      <c r="E92" s="92" t="s">
        <v>1998</v>
      </c>
      <c r="F92" t="str">
        <f t="shared" si="1"/>
        <v/>
      </c>
      <c r="G92">
        <v>0</v>
      </c>
    </row>
    <row r="93" spans="1:7">
      <c r="A93">
        <v>17</v>
      </c>
      <c r="B93" s="92" t="s">
        <v>511</v>
      </c>
      <c r="C93" s="95" t="s">
        <v>512</v>
      </c>
      <c r="D93" s="1" t="s">
        <v>1440</v>
      </c>
      <c r="E93" s="92" t="s">
        <v>95</v>
      </c>
      <c r="F93" t="str">
        <f t="shared" si="1"/>
        <v/>
      </c>
      <c r="G93">
        <v>0</v>
      </c>
    </row>
    <row r="94" spans="1:7">
      <c r="A94">
        <v>1</v>
      </c>
      <c r="B94" s="92" t="s">
        <v>291</v>
      </c>
      <c r="C94" s="95" t="s">
        <v>1286</v>
      </c>
      <c r="D94" s="1" t="s">
        <v>1058</v>
      </c>
      <c r="E94" s="92" t="s">
        <v>297</v>
      </c>
      <c r="F94" t="str">
        <f t="shared" si="1"/>
        <v>dem</v>
      </c>
      <c r="G94">
        <v>0</v>
      </c>
    </row>
    <row r="95" spans="1:7">
      <c r="A95">
        <v>2</v>
      </c>
      <c r="B95" s="92" t="s">
        <v>292</v>
      </c>
      <c r="C95" s="95" t="s">
        <v>1704</v>
      </c>
      <c r="D95" s="1" t="s">
        <v>1058</v>
      </c>
      <c r="E95" s="92" t="s">
        <v>295</v>
      </c>
      <c r="F95" t="str">
        <f t="shared" si="1"/>
        <v>rep</v>
      </c>
      <c r="G95">
        <v>1</v>
      </c>
    </row>
    <row r="96" spans="1:7">
      <c r="A96">
        <v>3</v>
      </c>
      <c r="B96" s="92" t="s">
        <v>293</v>
      </c>
      <c r="C96" s="95" t="s">
        <v>354</v>
      </c>
      <c r="D96" s="1" t="s">
        <v>1058</v>
      </c>
      <c r="E96" s="92" t="s">
        <v>298</v>
      </c>
      <c r="F96" t="str">
        <f t="shared" si="1"/>
        <v>ind</v>
      </c>
      <c r="G96">
        <v>0</v>
      </c>
    </row>
    <row r="97" spans="1:7">
      <c r="A97">
        <v>4</v>
      </c>
      <c r="B97" t="s">
        <v>294</v>
      </c>
      <c r="C97" s="95" t="s">
        <v>2108</v>
      </c>
      <c r="D97" s="1" t="s">
        <v>1058</v>
      </c>
      <c r="E97" t="s">
        <v>296</v>
      </c>
      <c r="F97" t="s">
        <v>1946</v>
      </c>
      <c r="G97">
        <v>0</v>
      </c>
    </row>
    <row r="98" spans="1:7">
      <c r="A98">
        <v>1</v>
      </c>
      <c r="B98" s="9" t="s">
        <v>170</v>
      </c>
      <c r="C98" s="95" t="s">
        <v>1286</v>
      </c>
      <c r="D98" s="1" t="s">
        <v>910</v>
      </c>
      <c r="E98" s="95" t="s">
        <v>181</v>
      </c>
      <c r="F98" t="str">
        <f t="shared" si="1"/>
        <v>dem</v>
      </c>
      <c r="G98">
        <v>1</v>
      </c>
    </row>
    <row r="99" spans="1:7">
      <c r="A99">
        <v>2</v>
      </c>
      <c r="B99" s="9" t="s">
        <v>171</v>
      </c>
      <c r="C99" s="95" t="s">
        <v>1704</v>
      </c>
      <c r="D99" s="1" t="s">
        <v>910</v>
      </c>
      <c r="E99" s="95" t="s">
        <v>768</v>
      </c>
      <c r="F99" t="str">
        <f>IF(C99="Democratic","dem",IF(C99="Republican","rep",IF(C99="Independent","ind",IF(C99="Libertarian","lib",IF(C99="Constitution","cst",IF(C99="Green","grn",""))))))</f>
        <v>rep</v>
      </c>
      <c r="G99">
        <v>0</v>
      </c>
    </row>
    <row r="100" spans="1:7">
      <c r="A100">
        <v>4</v>
      </c>
      <c r="B100" s="9" t="s">
        <v>172</v>
      </c>
      <c r="C100" s="95" t="s">
        <v>2108</v>
      </c>
      <c r="D100" s="1" t="s">
        <v>910</v>
      </c>
      <c r="E100" s="95" t="s">
        <v>173</v>
      </c>
      <c r="F100" t="str">
        <f>IF(C100="Democratic","dem",IF(C100="Republican","rep",IF(C100="Independent","ind",IF(C100="Libertarian","lib",IF(C100="Constitution","cst",IF(C100="Green","grn",""))))))</f>
        <v>lib</v>
      </c>
      <c r="G100">
        <v>0</v>
      </c>
    </row>
    <row r="101" spans="1:7">
      <c r="A101">
        <v>1</v>
      </c>
      <c r="B101" s="9" t="s">
        <v>1160</v>
      </c>
      <c r="C101" s="95" t="s">
        <v>1286</v>
      </c>
      <c r="D101" s="1" t="s">
        <v>1054</v>
      </c>
      <c r="E101" s="9" t="s">
        <v>1760</v>
      </c>
      <c r="F101" t="str">
        <f t="shared" ref="F101:F159" si="2">IF(C101="Democratic","dem",IF(C101="Republican","rep",IF(C101="Independent","ind",IF(C101="Libertarian","lib",IF(C101="Constitution","cst",IF(C101="Green","grn",""))))))</f>
        <v>dem</v>
      </c>
      <c r="G101">
        <v>1</v>
      </c>
    </row>
    <row r="102" spans="1:7">
      <c r="A102">
        <v>2</v>
      </c>
      <c r="B102" s="9" t="s">
        <v>1161</v>
      </c>
      <c r="C102" s="95" t="s">
        <v>1704</v>
      </c>
      <c r="D102" s="1" t="s">
        <v>1054</v>
      </c>
      <c r="E102" s="9" t="s">
        <v>1459</v>
      </c>
      <c r="F102" t="str">
        <f t="shared" si="2"/>
        <v>rep</v>
      </c>
      <c r="G102">
        <v>0</v>
      </c>
    </row>
    <row r="103" spans="1:7">
      <c r="A103">
        <v>3</v>
      </c>
      <c r="B103" s="9" t="s">
        <v>1162</v>
      </c>
      <c r="C103" s="95" t="s">
        <v>5</v>
      </c>
      <c r="D103" s="1" t="s">
        <v>1054</v>
      </c>
      <c r="E103" s="9" t="s">
        <v>1460</v>
      </c>
      <c r="F103" t="s">
        <v>1586</v>
      </c>
      <c r="G103">
        <v>0</v>
      </c>
    </row>
    <row r="104" spans="1:7">
      <c r="A104">
        <v>14</v>
      </c>
      <c r="B104" t="s">
        <v>1458</v>
      </c>
      <c r="C104" s="95" t="s">
        <v>1286</v>
      </c>
      <c r="D104" s="1" t="s">
        <v>1054</v>
      </c>
      <c r="E104" t="s">
        <v>1759</v>
      </c>
      <c r="F104" t="str">
        <f t="shared" si="2"/>
        <v>dem</v>
      </c>
      <c r="G104">
        <v>0</v>
      </c>
    </row>
    <row r="105" spans="1:7">
      <c r="A105">
        <v>15</v>
      </c>
      <c r="B105" t="s">
        <v>2048</v>
      </c>
      <c r="C105" s="95" t="s">
        <v>1704</v>
      </c>
      <c r="D105" s="1" t="s">
        <v>1054</v>
      </c>
      <c r="E105" t="s">
        <v>1159</v>
      </c>
      <c r="F105" t="str">
        <f t="shared" si="2"/>
        <v>rep</v>
      </c>
      <c r="G105">
        <v>0</v>
      </c>
    </row>
    <row r="106" spans="1:7">
      <c r="A106">
        <v>1</v>
      </c>
      <c r="B106" t="s">
        <v>280</v>
      </c>
      <c r="C106" s="95" t="s">
        <v>1286</v>
      </c>
      <c r="D106" s="1" t="s">
        <v>908</v>
      </c>
      <c r="E106" s="95" t="s">
        <v>586</v>
      </c>
      <c r="F106" t="str">
        <f t="shared" si="2"/>
        <v>dem</v>
      </c>
      <c r="G106">
        <v>1</v>
      </c>
    </row>
    <row r="107" spans="1:7">
      <c r="A107">
        <v>2</v>
      </c>
      <c r="B107" t="s">
        <v>585</v>
      </c>
      <c r="C107" s="95" t="s">
        <v>1704</v>
      </c>
      <c r="D107" s="1" t="s">
        <v>908</v>
      </c>
      <c r="E107" s="95" t="s">
        <v>587</v>
      </c>
      <c r="F107" t="str">
        <f>IF(C107="Democratic","dem",IF(C107="Republican","rep",IF(C107="Independent","ind",IF(C107="Libertarian","lib",IF(C107="Constitution","cst",IF(C107="Green","grn",""))))))</f>
        <v>rep</v>
      </c>
      <c r="G107">
        <v>0</v>
      </c>
    </row>
    <row r="108" spans="1:7">
      <c r="A108">
        <v>12</v>
      </c>
      <c r="B108" t="s">
        <v>615</v>
      </c>
      <c r="C108" s="95" t="s">
        <v>158</v>
      </c>
      <c r="D108" s="1" t="s">
        <v>908</v>
      </c>
      <c r="E108" s="95" t="s">
        <v>116</v>
      </c>
      <c r="F108" t="str">
        <f t="shared" si="2"/>
        <v/>
      </c>
      <c r="G108">
        <v>0</v>
      </c>
    </row>
    <row r="109" spans="1:7">
      <c r="A109">
        <v>1</v>
      </c>
      <c r="B109" t="s">
        <v>2196</v>
      </c>
      <c r="C109" t="s">
        <v>1286</v>
      </c>
      <c r="D109" s="1" t="s">
        <v>997</v>
      </c>
      <c r="E109" s="95" t="s">
        <v>2406</v>
      </c>
      <c r="F109" t="str">
        <f t="shared" si="2"/>
        <v>dem</v>
      </c>
      <c r="G109">
        <v>0</v>
      </c>
    </row>
    <row r="110" spans="1:7">
      <c r="A110">
        <v>2</v>
      </c>
      <c r="B110" t="s">
        <v>2197</v>
      </c>
      <c r="C110" t="s">
        <v>1704</v>
      </c>
      <c r="D110" s="1" t="s">
        <v>997</v>
      </c>
      <c r="E110" s="95" t="s">
        <v>175</v>
      </c>
      <c r="F110" t="str">
        <f t="shared" si="2"/>
        <v>rep</v>
      </c>
      <c r="G110">
        <v>1</v>
      </c>
    </row>
    <row r="111" spans="1:7">
      <c r="A111">
        <v>4</v>
      </c>
      <c r="B111" t="s">
        <v>2405</v>
      </c>
      <c r="C111" t="s">
        <v>2108</v>
      </c>
      <c r="D111" s="1" t="s">
        <v>997</v>
      </c>
      <c r="E111" s="95" t="s">
        <v>2407</v>
      </c>
      <c r="F111" t="str">
        <f t="shared" si="2"/>
        <v>lib</v>
      </c>
      <c r="G111">
        <v>0</v>
      </c>
    </row>
    <row r="112" spans="1:7">
      <c r="A112">
        <v>1</v>
      </c>
      <c r="B112" s="94" t="s">
        <v>19</v>
      </c>
      <c r="C112" t="s">
        <v>1286</v>
      </c>
      <c r="D112" s="1" t="s">
        <v>704</v>
      </c>
      <c r="E112" s="94" t="s">
        <v>26</v>
      </c>
      <c r="F112" t="str">
        <f t="shared" si="2"/>
        <v>dem</v>
      </c>
      <c r="G112">
        <v>1</v>
      </c>
    </row>
    <row r="113" spans="1:7">
      <c r="A113">
        <v>2</v>
      </c>
      <c r="B113" s="94" t="s">
        <v>20</v>
      </c>
      <c r="C113" t="s">
        <v>1704</v>
      </c>
      <c r="D113" s="1" t="s">
        <v>704</v>
      </c>
      <c r="E113" s="94" t="s">
        <v>25</v>
      </c>
      <c r="F113" t="str">
        <f t="shared" si="2"/>
        <v>rep</v>
      </c>
      <c r="G113">
        <v>0</v>
      </c>
    </row>
    <row r="114" spans="1:7">
      <c r="A114">
        <v>4</v>
      </c>
      <c r="B114" s="94" t="s">
        <v>21</v>
      </c>
      <c r="C114" t="s">
        <v>2108</v>
      </c>
      <c r="D114" s="1" t="s">
        <v>704</v>
      </c>
      <c r="E114" s="94" t="s">
        <v>904</v>
      </c>
      <c r="F114" t="str">
        <f t="shared" si="2"/>
        <v>lib</v>
      </c>
      <c r="G114">
        <v>0</v>
      </c>
    </row>
    <row r="115" spans="1:7">
      <c r="A115">
        <v>8</v>
      </c>
      <c r="B115" s="95" t="s">
        <v>22</v>
      </c>
      <c r="C115" t="s">
        <v>208</v>
      </c>
      <c r="D115" s="1" t="s">
        <v>704</v>
      </c>
      <c r="E115" s="95" t="s">
        <v>1896</v>
      </c>
      <c r="F115" t="str">
        <f t="shared" si="2"/>
        <v/>
      </c>
      <c r="G115">
        <v>0</v>
      </c>
    </row>
    <row r="116" spans="1:7">
      <c r="A116">
        <v>9</v>
      </c>
      <c r="B116" s="95" t="s">
        <v>28</v>
      </c>
      <c r="C116" t="s">
        <v>1395</v>
      </c>
      <c r="D116" s="1" t="s">
        <v>704</v>
      </c>
      <c r="E116" s="95" t="s">
        <v>29</v>
      </c>
      <c r="F116" t="str">
        <f t="shared" si="2"/>
        <v/>
      </c>
      <c r="G116">
        <v>0</v>
      </c>
    </row>
    <row r="117" spans="1:7">
      <c r="A117">
        <v>13</v>
      </c>
      <c r="B117" s="95" t="s">
        <v>23</v>
      </c>
      <c r="C117" t="s">
        <v>24</v>
      </c>
      <c r="D117" s="1" t="s">
        <v>704</v>
      </c>
      <c r="E117" s="95" t="s">
        <v>27</v>
      </c>
      <c r="F117" t="str">
        <f>IF(C117="Democratic","dem",IF(C117="Republican","rep",IF(C117="Independent","ind",IF(C117="Libertarian","lib",IF(C117="Constitution","cst",IF(C117="Green","grn",""))))))</f>
        <v/>
      </c>
      <c r="G117">
        <v>0</v>
      </c>
    </row>
    <row r="118" spans="1:7">
      <c r="A118">
        <v>14</v>
      </c>
      <c r="B118" s="95" t="s">
        <v>167</v>
      </c>
      <c r="C118" t="s">
        <v>158</v>
      </c>
      <c r="D118" s="1" t="s">
        <v>704</v>
      </c>
      <c r="E118" s="95" t="s">
        <v>18</v>
      </c>
      <c r="F118" t="str">
        <f t="shared" si="2"/>
        <v/>
      </c>
      <c r="G118">
        <v>0</v>
      </c>
    </row>
    <row r="119" spans="1:7">
      <c r="A119">
        <v>1</v>
      </c>
      <c r="B119" s="94" t="s">
        <v>235</v>
      </c>
      <c r="C119" t="s">
        <v>1286</v>
      </c>
      <c r="D119" s="1" t="s">
        <v>884</v>
      </c>
      <c r="E119" s="94" t="s">
        <v>2095</v>
      </c>
      <c r="F119" t="str">
        <f t="shared" si="2"/>
        <v>dem</v>
      </c>
      <c r="G119">
        <v>0</v>
      </c>
    </row>
    <row r="120" spans="1:7">
      <c r="A120">
        <v>2</v>
      </c>
      <c r="B120" s="94" t="s">
        <v>79</v>
      </c>
      <c r="C120" t="s">
        <v>1704</v>
      </c>
      <c r="D120" s="1" t="s">
        <v>884</v>
      </c>
      <c r="E120" s="94" t="s">
        <v>2092</v>
      </c>
      <c r="F120" t="str">
        <f t="shared" si="2"/>
        <v>rep</v>
      </c>
      <c r="G120">
        <v>2</v>
      </c>
    </row>
    <row r="121" spans="1:7">
      <c r="A121">
        <v>3</v>
      </c>
      <c r="B121" s="94" t="s">
        <v>80</v>
      </c>
      <c r="C121" t="s">
        <v>354</v>
      </c>
      <c r="D121" s="1" t="s">
        <v>884</v>
      </c>
      <c r="E121" s="94" t="s">
        <v>2093</v>
      </c>
      <c r="F121" t="str">
        <f t="shared" si="2"/>
        <v>ind</v>
      </c>
      <c r="G121">
        <v>0</v>
      </c>
    </row>
    <row r="122" spans="1:7">
      <c r="A122">
        <v>4</v>
      </c>
      <c r="B122" s="94" t="s">
        <v>81</v>
      </c>
      <c r="C122" t="s">
        <v>2108</v>
      </c>
      <c r="D122" s="1" t="s">
        <v>884</v>
      </c>
      <c r="E122" s="94" t="s">
        <v>2144</v>
      </c>
      <c r="F122" t="str">
        <f t="shared" si="2"/>
        <v>lib</v>
      </c>
      <c r="G122">
        <v>0</v>
      </c>
    </row>
    <row r="123" spans="1:7">
      <c r="A123">
        <v>8</v>
      </c>
      <c r="B123" s="94" t="s">
        <v>82</v>
      </c>
      <c r="C123" t="s">
        <v>208</v>
      </c>
      <c r="D123" s="1" t="s">
        <v>884</v>
      </c>
      <c r="E123" s="94" t="s">
        <v>2094</v>
      </c>
      <c r="F123" t="str">
        <f>IF(C123="Democratic","dem",IF(C123="Republican","rep",IF(C123="Independent","ind",IF(C123="Libertarian","lib",IF(C123="Constitution","cst",IF(C123="Green","grn",""))))))</f>
        <v/>
      </c>
      <c r="G123">
        <v>0</v>
      </c>
    </row>
    <row r="124" spans="1:7">
      <c r="A124">
        <v>12</v>
      </c>
      <c r="B124" s="94" t="s">
        <v>116</v>
      </c>
      <c r="C124" t="s">
        <v>158</v>
      </c>
      <c r="D124" s="1" t="s">
        <v>884</v>
      </c>
      <c r="E124" s="94" t="s">
        <v>116</v>
      </c>
      <c r="F124" t="str">
        <f>IF(C124="Democratic","dem",IF(C124="Republican","rep",IF(C124="Independent","ind",IF(C124="Libertarian","lib",IF(C124="Constitution","cst",IF(C124="Green","grn",""))))))</f>
        <v/>
      </c>
      <c r="G124">
        <v>0</v>
      </c>
    </row>
    <row r="125" spans="1:7">
      <c r="A125">
        <v>14</v>
      </c>
      <c r="B125" s="94" t="s">
        <v>83</v>
      </c>
      <c r="C125" t="s">
        <v>354</v>
      </c>
      <c r="D125" s="1" t="s">
        <v>884</v>
      </c>
      <c r="E125" s="94" t="s">
        <v>2096</v>
      </c>
      <c r="F125" t="str">
        <f>IF(C125="Democratic","dem",IF(C125="Republican","rep",IF(C125="Independent","ind",IF(C125="Libertarian","lib",IF(C125="Constitution","cst",IF(C125="Green","grn",""))))))</f>
        <v>ind</v>
      </c>
      <c r="G125">
        <v>0</v>
      </c>
    </row>
    <row r="126" spans="1:7">
      <c r="A126">
        <v>1</v>
      </c>
      <c r="B126" s="94" t="s">
        <v>2312</v>
      </c>
      <c r="C126" t="s">
        <v>1286</v>
      </c>
      <c r="D126" s="1" t="s">
        <v>1873</v>
      </c>
      <c r="E126" s="94" t="s">
        <v>2311</v>
      </c>
      <c r="F126" t="str">
        <f t="shared" si="2"/>
        <v>dem</v>
      </c>
      <c r="G126">
        <v>0</v>
      </c>
    </row>
    <row r="127" spans="1:7">
      <c r="A127">
        <v>2</v>
      </c>
      <c r="B127" s="94" t="s">
        <v>2313</v>
      </c>
      <c r="C127" t="s">
        <v>1704</v>
      </c>
      <c r="D127" s="1" t="s">
        <v>1873</v>
      </c>
      <c r="E127" s="94" t="s">
        <v>517</v>
      </c>
      <c r="F127" t="str">
        <f t="shared" si="2"/>
        <v>rep</v>
      </c>
      <c r="G127">
        <v>1</v>
      </c>
    </row>
    <row r="128" spans="1:7">
      <c r="A128">
        <v>4</v>
      </c>
      <c r="B128" s="94" t="s">
        <v>2314</v>
      </c>
      <c r="C128" t="s">
        <v>2108</v>
      </c>
      <c r="D128" s="1" t="s">
        <v>1873</v>
      </c>
      <c r="E128" s="94" t="s">
        <v>1819</v>
      </c>
      <c r="F128" t="str">
        <f t="shared" si="2"/>
        <v>lib</v>
      </c>
      <c r="G128">
        <v>0</v>
      </c>
    </row>
    <row r="129" spans="1:7">
      <c r="A129">
        <v>6</v>
      </c>
      <c r="B129" s="94" t="s">
        <v>2315</v>
      </c>
      <c r="C129" t="s">
        <v>230</v>
      </c>
      <c r="D129" s="1" t="s">
        <v>1873</v>
      </c>
      <c r="E129" s="94" t="s">
        <v>1820</v>
      </c>
      <c r="F129" t="str">
        <f t="shared" si="2"/>
        <v/>
      </c>
      <c r="G129">
        <v>0</v>
      </c>
    </row>
    <row r="130" spans="1:7">
      <c r="A130">
        <v>8</v>
      </c>
      <c r="B130" s="94" t="s">
        <v>1818</v>
      </c>
      <c r="C130" t="s">
        <v>208</v>
      </c>
      <c r="D130" s="1" t="s">
        <v>1873</v>
      </c>
      <c r="E130" s="94" t="s">
        <v>1496</v>
      </c>
      <c r="F130" t="str">
        <f t="shared" si="2"/>
        <v/>
      </c>
      <c r="G130">
        <v>0</v>
      </c>
    </row>
    <row r="131" spans="1:7">
      <c r="A131">
        <v>10</v>
      </c>
      <c r="B131" s="94" t="s">
        <v>2316</v>
      </c>
      <c r="C131" t="s">
        <v>2117</v>
      </c>
      <c r="D131" s="1" t="s">
        <v>1873</v>
      </c>
      <c r="E131" s="94" t="s">
        <v>1881</v>
      </c>
      <c r="F131" t="str">
        <f t="shared" si="2"/>
        <v/>
      </c>
      <c r="G131">
        <v>0</v>
      </c>
    </row>
    <row r="132" spans="1:7">
      <c r="A132">
        <v>1</v>
      </c>
      <c r="B132" s="94" t="s">
        <v>2174</v>
      </c>
      <c r="C132" t="s">
        <v>1286</v>
      </c>
      <c r="D132" s="1" t="s">
        <v>452</v>
      </c>
      <c r="E132" s="94" t="s">
        <v>2401</v>
      </c>
      <c r="F132" t="str">
        <f t="shared" si="2"/>
        <v>dem</v>
      </c>
      <c r="G132">
        <v>1</v>
      </c>
    </row>
    <row r="133" spans="1:7">
      <c r="A133">
        <v>2</v>
      </c>
      <c r="B133" s="94" t="s">
        <v>2175</v>
      </c>
      <c r="C133" t="s">
        <v>1704</v>
      </c>
      <c r="D133" s="1" t="s">
        <v>452</v>
      </c>
      <c r="E133" s="94" t="s">
        <v>2179</v>
      </c>
      <c r="F133" t="str">
        <f t="shared" si="2"/>
        <v>rep</v>
      </c>
      <c r="G133">
        <v>0</v>
      </c>
    </row>
    <row r="134" spans="1:7">
      <c r="A134">
        <v>4</v>
      </c>
      <c r="B134" s="94" t="s">
        <v>2176</v>
      </c>
      <c r="C134" t="s">
        <v>2108</v>
      </c>
      <c r="D134" s="1" t="s">
        <v>452</v>
      </c>
      <c r="E134" s="94" t="s">
        <v>2398</v>
      </c>
      <c r="F134" t="str">
        <f t="shared" si="2"/>
        <v>lib</v>
      </c>
      <c r="G134">
        <v>0</v>
      </c>
    </row>
    <row r="135" spans="1:7">
      <c r="A135">
        <v>6</v>
      </c>
      <c r="B135" s="94" t="s">
        <v>2177</v>
      </c>
      <c r="C135" t="s">
        <v>208</v>
      </c>
      <c r="D135" s="1" t="s">
        <v>452</v>
      </c>
      <c r="E135" s="94" t="s">
        <v>2399</v>
      </c>
      <c r="F135" t="str">
        <f>IF(C135="Democratic","dem",IF(C135="Republican","rep",IF(C135="Independent","ind",IF(C135="Libertarian","lib",IF(C135="Constitution","cst",IF(C135="Green","grn",""))))))</f>
        <v/>
      </c>
      <c r="G135">
        <v>0</v>
      </c>
    </row>
    <row r="136" spans="1:7">
      <c r="A136">
        <v>8</v>
      </c>
      <c r="B136" s="94" t="s">
        <v>2178</v>
      </c>
      <c r="C136" t="s">
        <v>2117</v>
      </c>
      <c r="D136" s="1" t="s">
        <v>452</v>
      </c>
      <c r="E136" s="94" t="s">
        <v>2400</v>
      </c>
      <c r="F136" t="str">
        <f>IF(C136="Democratic","dem",IF(C136="Republican","rep",IF(C136="Independent","ind",IF(C136="Libertarian","lib",IF(C136="Constitution","cst",IF(C136="Green","grn",""))))))</f>
        <v/>
      </c>
      <c r="G136">
        <v>0</v>
      </c>
    </row>
    <row r="137" spans="1:7">
      <c r="A137">
        <v>1</v>
      </c>
      <c r="B137" t="s">
        <v>153</v>
      </c>
      <c r="C137" t="s">
        <v>1286</v>
      </c>
      <c r="D137" s="1" t="s">
        <v>472</v>
      </c>
      <c r="E137" t="s">
        <v>156</v>
      </c>
      <c r="F137" t="s">
        <v>1584</v>
      </c>
      <c r="G137">
        <v>2</v>
      </c>
    </row>
    <row r="138" spans="1:7">
      <c r="A138">
        <v>2</v>
      </c>
      <c r="B138" t="s">
        <v>154</v>
      </c>
      <c r="C138" t="s">
        <v>1704</v>
      </c>
      <c r="D138" s="1" t="s">
        <v>472</v>
      </c>
      <c r="E138" t="s">
        <v>157</v>
      </c>
      <c r="F138" t="str">
        <f>IF(C138="Democratic","dem",IF(C138="Republican","rep",IF(C138="Independent","ind",IF(C138="Libertarian","lib",IF(C138="Constitution","cst",IF(C138="Green","grn",""))))))</f>
        <v>rep</v>
      </c>
      <c r="G138">
        <v>0</v>
      </c>
    </row>
    <row r="139" spans="1:7">
      <c r="A139">
        <v>3</v>
      </c>
      <c r="B139" t="s">
        <v>155</v>
      </c>
      <c r="C139" t="s">
        <v>354</v>
      </c>
      <c r="D139" s="1" t="s">
        <v>472</v>
      </c>
      <c r="E139" t="s">
        <v>62</v>
      </c>
      <c r="F139" t="s">
        <v>1946</v>
      </c>
      <c r="G139">
        <v>0</v>
      </c>
    </row>
    <row r="140" spans="1:7">
      <c r="A140">
        <v>1</v>
      </c>
      <c r="B140" t="s">
        <v>2097</v>
      </c>
      <c r="C140" s="95" t="s">
        <v>1286</v>
      </c>
      <c r="D140" s="1" t="s">
        <v>977</v>
      </c>
      <c r="E140" s="95" t="s">
        <v>2085</v>
      </c>
      <c r="F140" t="str">
        <f t="shared" si="2"/>
        <v>dem</v>
      </c>
      <c r="G140">
        <v>1</v>
      </c>
    </row>
    <row r="141" spans="1:7">
      <c r="A141">
        <v>2</v>
      </c>
      <c r="B141" t="s">
        <v>57</v>
      </c>
      <c r="C141" s="95" t="s">
        <v>1704</v>
      </c>
      <c r="D141" s="1" t="s">
        <v>977</v>
      </c>
      <c r="E141" s="95" t="s">
        <v>56</v>
      </c>
      <c r="F141" t="str">
        <f t="shared" si="2"/>
        <v>rep</v>
      </c>
      <c r="G141">
        <v>0</v>
      </c>
    </row>
    <row r="142" spans="1:7">
      <c r="A142">
        <v>3</v>
      </c>
      <c r="B142" t="s">
        <v>55</v>
      </c>
      <c r="C142" s="95" t="s">
        <v>354</v>
      </c>
      <c r="D142" s="1" t="s">
        <v>977</v>
      </c>
      <c r="E142" s="95" t="s">
        <v>58</v>
      </c>
      <c r="F142" t="str">
        <f t="shared" si="2"/>
        <v>ind</v>
      </c>
      <c r="G142">
        <v>0</v>
      </c>
    </row>
    <row r="143" spans="1:7">
      <c r="A143">
        <v>1</v>
      </c>
      <c r="B143" s="94" t="s">
        <v>662</v>
      </c>
      <c r="C143" t="s">
        <v>1286</v>
      </c>
      <c r="D143" s="1" t="s">
        <v>604</v>
      </c>
      <c r="E143" s="95" t="s">
        <v>947</v>
      </c>
      <c r="F143" t="str">
        <f t="shared" si="2"/>
        <v>dem</v>
      </c>
      <c r="G143">
        <v>0</v>
      </c>
    </row>
    <row r="144" spans="1:7">
      <c r="A144">
        <v>2</v>
      </c>
      <c r="B144" s="94" t="s">
        <v>663</v>
      </c>
      <c r="C144" t="s">
        <v>1704</v>
      </c>
      <c r="D144" s="1" t="s">
        <v>604</v>
      </c>
      <c r="E144" s="95" t="s">
        <v>664</v>
      </c>
      <c r="F144" t="str">
        <f t="shared" si="2"/>
        <v>rep</v>
      </c>
      <c r="G144">
        <v>1</v>
      </c>
    </row>
    <row r="145" spans="1:7">
      <c r="A145">
        <v>3</v>
      </c>
      <c r="B145" s="94" t="s">
        <v>660</v>
      </c>
      <c r="C145" t="s">
        <v>354</v>
      </c>
      <c r="D145" s="1" t="s">
        <v>604</v>
      </c>
      <c r="E145" s="95" t="s">
        <v>491</v>
      </c>
      <c r="F145" t="str">
        <f>IF(C145="Democratic","dem",IF(C145="Republican","rep",IF(C145="Independent","ind",IF(C145="Libertarian","lib",IF(C145="Constitution","cst",IF(C145="Green","grn",""))))))</f>
        <v>ind</v>
      </c>
      <c r="G145">
        <v>0</v>
      </c>
    </row>
    <row r="146" spans="1:7">
      <c r="A146">
        <v>14</v>
      </c>
      <c r="B146" s="94" t="s">
        <v>661</v>
      </c>
      <c r="C146" t="s">
        <v>354</v>
      </c>
      <c r="D146" s="1" t="s">
        <v>604</v>
      </c>
      <c r="E146" s="95" t="s">
        <v>665</v>
      </c>
      <c r="F146" t="str">
        <f t="shared" si="2"/>
        <v>ind</v>
      </c>
      <c r="G146">
        <v>0</v>
      </c>
    </row>
    <row r="147" spans="1:7">
      <c r="A147">
        <v>1</v>
      </c>
      <c r="B147" t="s">
        <v>2269</v>
      </c>
      <c r="C147" t="s">
        <v>1286</v>
      </c>
      <c r="D147" s="1" t="s">
        <v>1192</v>
      </c>
      <c r="E147" t="s">
        <v>2271</v>
      </c>
      <c r="F147" t="str">
        <f t="shared" si="2"/>
        <v>dem</v>
      </c>
      <c r="G147">
        <v>0</v>
      </c>
    </row>
    <row r="148" spans="1:7">
      <c r="A148">
        <v>2</v>
      </c>
      <c r="B148" t="s">
        <v>2270</v>
      </c>
      <c r="C148" t="s">
        <v>1704</v>
      </c>
      <c r="D148" s="1" t="s">
        <v>1192</v>
      </c>
      <c r="E148" t="s">
        <v>2272</v>
      </c>
      <c r="F148" t="str">
        <f t="shared" si="2"/>
        <v>rep</v>
      </c>
      <c r="G148">
        <v>1</v>
      </c>
    </row>
    <row r="149" spans="1:7">
      <c r="A149">
        <v>12</v>
      </c>
      <c r="B149" t="s">
        <v>116</v>
      </c>
      <c r="C149" s="95" t="s">
        <v>158</v>
      </c>
      <c r="D149" s="1" t="s">
        <v>1192</v>
      </c>
      <c r="E149" s="95" t="s">
        <v>116</v>
      </c>
      <c r="F149" t="str">
        <f>IF(C149="Democratic","dem",IF(C149="Republican","rep",IF(C149="Independent","ind",IF(C149="Libertarian","lib",IF(C149="Constitution","cst",IF(C149="Green","grn",""))))))</f>
        <v/>
      </c>
      <c r="G149">
        <v>0</v>
      </c>
    </row>
    <row r="150" spans="1:7">
      <c r="A150">
        <v>14</v>
      </c>
      <c r="B150" t="s">
        <v>2268</v>
      </c>
      <c r="C150" t="s">
        <v>615</v>
      </c>
      <c r="D150" s="1" t="s">
        <v>1192</v>
      </c>
      <c r="E150" s="95" t="s">
        <v>2273</v>
      </c>
      <c r="F150" t="str">
        <f t="shared" si="2"/>
        <v/>
      </c>
      <c r="G150">
        <v>0</v>
      </c>
    </row>
    <row r="151" spans="1:7">
      <c r="A151">
        <v>1</v>
      </c>
      <c r="B151" s="94" t="s">
        <v>2383</v>
      </c>
      <c r="C151" t="s">
        <v>1286</v>
      </c>
      <c r="D151" s="1" t="s">
        <v>2239</v>
      </c>
      <c r="E151" s="95" t="s">
        <v>2089</v>
      </c>
      <c r="F151" t="str">
        <f t="shared" si="2"/>
        <v>dem</v>
      </c>
      <c r="G151">
        <v>0</v>
      </c>
    </row>
    <row r="152" spans="1:7">
      <c r="A152">
        <v>2</v>
      </c>
      <c r="B152" s="94" t="s">
        <v>2087</v>
      </c>
      <c r="C152" t="s">
        <v>1704</v>
      </c>
      <c r="D152" s="1" t="s">
        <v>2239</v>
      </c>
      <c r="E152" s="95" t="s">
        <v>2090</v>
      </c>
      <c r="F152" t="str">
        <f t="shared" si="2"/>
        <v>rep</v>
      </c>
      <c r="G152">
        <v>1</v>
      </c>
    </row>
    <row r="153" spans="1:7">
      <c r="A153">
        <v>4</v>
      </c>
      <c r="B153" s="94" t="s">
        <v>2088</v>
      </c>
      <c r="C153" t="s">
        <v>2108</v>
      </c>
      <c r="D153" s="1" t="s">
        <v>2239</v>
      </c>
      <c r="E153" s="95" t="s">
        <v>866</v>
      </c>
      <c r="F153" t="str">
        <f t="shared" si="2"/>
        <v>lib</v>
      </c>
      <c r="G153">
        <v>0</v>
      </c>
    </row>
    <row r="154" spans="1:7">
      <c r="A154">
        <v>1</v>
      </c>
      <c r="B154" s="94" t="s">
        <v>1988</v>
      </c>
      <c r="C154" t="s">
        <v>1286</v>
      </c>
      <c r="D154" s="1" t="s">
        <v>655</v>
      </c>
      <c r="E154" s="94" t="s">
        <v>2220</v>
      </c>
      <c r="F154" t="str">
        <f>IF(C154="Democratic","dem",IF(C154="Republican","rep",IF(C154="Independent","ind",IF(C154="Libertarian","lib",IF(C154="Constitution","cst",IF(C154="Green","grn",""))))))</f>
        <v>dem</v>
      </c>
      <c r="G154">
        <v>1</v>
      </c>
    </row>
    <row r="155" spans="1:7">
      <c r="A155">
        <v>2</v>
      </c>
      <c r="B155" s="94" t="s">
        <v>1989</v>
      </c>
      <c r="C155" t="s">
        <v>1704</v>
      </c>
      <c r="D155" s="1" t="s">
        <v>655</v>
      </c>
      <c r="E155" s="94" t="s">
        <v>2219</v>
      </c>
      <c r="F155" t="str">
        <f t="shared" si="2"/>
        <v>rep</v>
      </c>
      <c r="G155">
        <v>0</v>
      </c>
    </row>
    <row r="156" spans="1:7">
      <c r="A156">
        <v>4</v>
      </c>
      <c r="B156" s="94" t="s">
        <v>2217</v>
      </c>
      <c r="C156" t="s">
        <v>2108</v>
      </c>
      <c r="D156" s="1" t="s">
        <v>655</v>
      </c>
      <c r="E156" s="94" t="s">
        <v>1800</v>
      </c>
      <c r="F156" t="str">
        <f t="shared" si="2"/>
        <v>lib</v>
      </c>
      <c r="G156">
        <v>0</v>
      </c>
    </row>
    <row r="157" spans="1:7">
      <c r="A157">
        <v>12</v>
      </c>
      <c r="B157" s="94" t="s">
        <v>116</v>
      </c>
      <c r="C157" s="95" t="s">
        <v>158</v>
      </c>
      <c r="D157" s="1" t="s">
        <v>655</v>
      </c>
      <c r="E157" s="94" t="s">
        <v>116</v>
      </c>
      <c r="F157" t="str">
        <f t="shared" si="2"/>
        <v/>
      </c>
      <c r="G157">
        <v>0</v>
      </c>
    </row>
    <row r="158" spans="1:7">
      <c r="A158">
        <v>13</v>
      </c>
      <c r="B158" s="94" t="s">
        <v>2218</v>
      </c>
      <c r="C158" s="95" t="s">
        <v>2216</v>
      </c>
      <c r="D158" s="1" t="s">
        <v>655</v>
      </c>
      <c r="E158" s="94" t="s">
        <v>2221</v>
      </c>
      <c r="F158" t="str">
        <f t="shared" si="2"/>
        <v/>
      </c>
      <c r="G158">
        <v>0</v>
      </c>
    </row>
    <row r="159" spans="1:7">
      <c r="A159">
        <v>1</v>
      </c>
      <c r="B159" s="94" t="s">
        <v>2061</v>
      </c>
      <c r="C159" t="s">
        <v>1286</v>
      </c>
      <c r="D159" s="1" t="s">
        <v>1038</v>
      </c>
      <c r="E159" s="94" t="s">
        <v>2065</v>
      </c>
      <c r="F159" t="str">
        <f t="shared" si="2"/>
        <v>dem</v>
      </c>
      <c r="G159">
        <v>1</v>
      </c>
    </row>
    <row r="160" spans="1:7">
      <c r="A160">
        <v>2</v>
      </c>
      <c r="B160" s="94" t="s">
        <v>2062</v>
      </c>
      <c r="C160" t="s">
        <v>1704</v>
      </c>
      <c r="D160" s="1" t="s">
        <v>1038</v>
      </c>
      <c r="E160" s="94" t="s">
        <v>2066</v>
      </c>
      <c r="F160" t="str">
        <f>IF(C160="Democratic","dem",IF(C160="Republican","rep",IF(C160="Independent","ind",IF(C160="Libertarian","lib",IF(C160="Constitution","cst",IF(C160="Green","grn",""))))))</f>
        <v>rep</v>
      </c>
      <c r="G160">
        <v>0</v>
      </c>
    </row>
    <row r="161" spans="1:7">
      <c r="A161">
        <v>3</v>
      </c>
      <c r="B161" s="94" t="s">
        <v>2063</v>
      </c>
      <c r="C161" t="s">
        <v>354</v>
      </c>
      <c r="D161" s="1" t="s">
        <v>1038</v>
      </c>
      <c r="E161" s="94" t="s">
        <v>869</v>
      </c>
      <c r="F161" t="str">
        <f>IF(C161="Democratic","dem",IF(C161="Republican","rep",IF(C161="Independent","ind",IF(C161="Libertarian","lib",IF(C161="Constitution","cst",IF(C161="Green","grn",""))))))</f>
        <v>ind</v>
      </c>
      <c r="G161">
        <v>0</v>
      </c>
    </row>
    <row r="162" spans="1:7">
      <c r="A162">
        <v>4</v>
      </c>
      <c r="B162" s="94" t="s">
        <v>2064</v>
      </c>
      <c r="C162" t="s">
        <v>2108</v>
      </c>
      <c r="D162" s="1" t="s">
        <v>1038</v>
      </c>
      <c r="E162" s="94" t="s">
        <v>2292</v>
      </c>
      <c r="F162" t="str">
        <f t="shared" ref="F162:F178" si="3">IF(C162="Democratic","dem",IF(C162="Republican","rep",IF(C162="Independent","ind",IF(C162="Libertarian","lib",IF(C162="Constitution","cst",IF(C162="Green","grn",""))))))</f>
        <v>lib</v>
      </c>
      <c r="G162">
        <v>0</v>
      </c>
    </row>
    <row r="163" spans="1:7">
      <c r="A163">
        <v>1</v>
      </c>
      <c r="B163" s="94" t="s">
        <v>2215</v>
      </c>
      <c r="C163" t="s">
        <v>1286</v>
      </c>
      <c r="D163" s="1" t="s">
        <v>1520</v>
      </c>
      <c r="E163" s="94" t="s">
        <v>1907</v>
      </c>
      <c r="F163" t="str">
        <f t="shared" si="3"/>
        <v>dem</v>
      </c>
      <c r="G163">
        <v>0</v>
      </c>
    </row>
    <row r="164" spans="1:7">
      <c r="A164">
        <v>2</v>
      </c>
      <c r="B164" s="94" t="s">
        <v>1901</v>
      </c>
      <c r="C164" t="s">
        <v>1704</v>
      </c>
      <c r="D164" s="1" t="s">
        <v>1520</v>
      </c>
      <c r="E164" s="94" t="s">
        <v>1113</v>
      </c>
      <c r="F164" t="str">
        <f>IF(C164="Democratic","dem",IF(C164="Republican","rep",IF(C164="Independent","ind",IF(C164="Libertarian","lib",IF(C164="Constitution","cst",IF(C164="Green","grn",""))))))</f>
        <v>rep</v>
      </c>
      <c r="G164">
        <v>2</v>
      </c>
    </row>
    <row r="165" spans="1:7">
      <c r="A165">
        <v>4</v>
      </c>
      <c r="B165" s="94" t="s">
        <v>1902</v>
      </c>
      <c r="C165" t="s">
        <v>2108</v>
      </c>
      <c r="D165" s="1" t="s">
        <v>1520</v>
      </c>
      <c r="E165" s="94" t="s">
        <v>1905</v>
      </c>
      <c r="F165" t="str">
        <f>IF(C165="Democratic","dem",IF(C165="Republican","rep",IF(C165="Independent","ind",IF(C165="Libertarian","lib",IF(C165="Constitution","cst",IF(C165="Green","grn",""))))))</f>
        <v>lib</v>
      </c>
      <c r="G165">
        <v>0</v>
      </c>
    </row>
    <row r="166" spans="1:7">
      <c r="A166">
        <v>9</v>
      </c>
      <c r="B166" s="94" t="s">
        <v>1903</v>
      </c>
      <c r="C166" t="s">
        <v>1395</v>
      </c>
      <c r="D166" s="1" t="s">
        <v>1520</v>
      </c>
      <c r="E166" s="94" t="s">
        <v>1182</v>
      </c>
      <c r="F166" t="str">
        <f>IF(C166="Democratic","dem",IF(C166="Republican","rep",IF(C166="Independent","ind",IF(C166="Libertarian","lib",IF(C166="Constitution","cst",IF(C166="Green","grn",""))))))</f>
        <v/>
      </c>
      <c r="G166">
        <v>0</v>
      </c>
    </row>
    <row r="167" spans="1:7">
      <c r="A167">
        <v>10</v>
      </c>
      <c r="B167" s="9" t="s">
        <v>1904</v>
      </c>
      <c r="C167" t="s">
        <v>2117</v>
      </c>
      <c r="D167" s="1" t="s">
        <v>1520</v>
      </c>
      <c r="E167" s="9" t="s">
        <v>1906</v>
      </c>
      <c r="F167" t="str">
        <f>IF(C167="Democratic","dem",IF(C167="Republican","rep",IF(C167="Independent","ind",IF(C167="Libertarian","lib",IF(C167="Constitution","cst",IF(C167="Green","grn",""))))))</f>
        <v/>
      </c>
      <c r="G167">
        <v>0</v>
      </c>
    </row>
    <row r="168" spans="1:7">
      <c r="A168">
        <v>1</v>
      </c>
      <c r="B168" s="94" t="s">
        <v>2212</v>
      </c>
      <c r="C168" s="95" t="s">
        <v>1286</v>
      </c>
      <c r="D168" s="1" t="s">
        <v>858</v>
      </c>
      <c r="E168" s="94" t="s">
        <v>2214</v>
      </c>
      <c r="F168" t="str">
        <f t="shared" si="3"/>
        <v>dem</v>
      </c>
      <c r="G168">
        <v>1</v>
      </c>
    </row>
    <row r="169" spans="1:7">
      <c r="A169">
        <v>2</v>
      </c>
      <c r="B169" s="94" t="s">
        <v>1967</v>
      </c>
      <c r="C169" s="95" t="s">
        <v>1704</v>
      </c>
      <c r="D169" s="1" t="s">
        <v>858</v>
      </c>
      <c r="E169" s="94" t="s">
        <v>2236</v>
      </c>
      <c r="F169" t="str">
        <f t="shared" si="3"/>
        <v>rep</v>
      </c>
      <c r="G169">
        <v>0</v>
      </c>
    </row>
    <row r="170" spans="1:7">
      <c r="A170">
        <v>12</v>
      </c>
      <c r="B170" s="94" t="s">
        <v>116</v>
      </c>
      <c r="C170" s="95" t="s">
        <v>158</v>
      </c>
      <c r="D170" s="1" t="s">
        <v>858</v>
      </c>
      <c r="E170" s="94" t="s">
        <v>116</v>
      </c>
      <c r="F170" t="str">
        <f t="shared" si="3"/>
        <v/>
      </c>
      <c r="G170">
        <v>0</v>
      </c>
    </row>
    <row r="171" spans="1:7">
      <c r="A171">
        <v>14</v>
      </c>
      <c r="B171" s="94" t="s">
        <v>2211</v>
      </c>
      <c r="C171" s="95" t="s">
        <v>1411</v>
      </c>
      <c r="D171" s="1" t="s">
        <v>858</v>
      </c>
      <c r="E171" s="94" t="s">
        <v>1917</v>
      </c>
      <c r="F171" t="str">
        <f t="shared" si="3"/>
        <v/>
      </c>
      <c r="G171">
        <v>0</v>
      </c>
    </row>
    <row r="172" spans="1:7">
      <c r="A172">
        <v>15</v>
      </c>
      <c r="B172" s="94" t="s">
        <v>1968</v>
      </c>
      <c r="C172" t="s">
        <v>2210</v>
      </c>
      <c r="D172" s="1" t="s">
        <v>858</v>
      </c>
      <c r="E172" s="94" t="s">
        <v>2213</v>
      </c>
      <c r="F172" t="str">
        <f t="shared" si="3"/>
        <v/>
      </c>
      <c r="G172">
        <v>0</v>
      </c>
    </row>
    <row r="173" spans="1:7">
      <c r="A173">
        <v>1</v>
      </c>
      <c r="B173" s="94" t="s">
        <v>2267</v>
      </c>
      <c r="C173" s="95" t="s">
        <v>1286</v>
      </c>
      <c r="D173" s="1" t="s">
        <v>2040</v>
      </c>
      <c r="E173" s="94" t="s">
        <v>732</v>
      </c>
      <c r="F173" t="str">
        <f t="shared" si="3"/>
        <v>dem</v>
      </c>
      <c r="G173">
        <v>2</v>
      </c>
    </row>
    <row r="174" spans="1:7">
      <c r="A174">
        <v>2</v>
      </c>
      <c r="B174" s="94" t="s">
        <v>2396</v>
      </c>
      <c r="C174" s="95" t="s">
        <v>1704</v>
      </c>
      <c r="D174" s="1" t="s">
        <v>2040</v>
      </c>
      <c r="E174" s="95" t="s">
        <v>2397</v>
      </c>
      <c r="F174" t="str">
        <f t="shared" si="3"/>
        <v>rep</v>
      </c>
      <c r="G174">
        <v>0</v>
      </c>
    </row>
    <row r="175" spans="1:7">
      <c r="A175">
        <v>1</v>
      </c>
      <c r="B175" s="95" t="s">
        <v>2191</v>
      </c>
      <c r="C175" t="s">
        <v>1286</v>
      </c>
      <c r="D175" s="1" t="s">
        <v>1213</v>
      </c>
      <c r="E175" s="95" t="s">
        <v>2364</v>
      </c>
      <c r="F175" t="str">
        <f t="shared" si="3"/>
        <v>dem</v>
      </c>
      <c r="G175">
        <v>0</v>
      </c>
    </row>
    <row r="176" spans="1:7">
      <c r="A176">
        <v>2</v>
      </c>
      <c r="B176" s="95" t="s">
        <v>2192</v>
      </c>
      <c r="C176" t="s">
        <v>1704</v>
      </c>
      <c r="D176" s="1" t="s">
        <v>1213</v>
      </c>
      <c r="E176" s="95" t="s">
        <v>2365</v>
      </c>
      <c r="F176" t="str">
        <f t="shared" si="3"/>
        <v>rep</v>
      </c>
      <c r="G176">
        <v>1</v>
      </c>
    </row>
    <row r="177" spans="1:7">
      <c r="A177">
        <v>3</v>
      </c>
      <c r="B177" s="95" t="s">
        <v>2288</v>
      </c>
      <c r="C177" t="s">
        <v>354</v>
      </c>
      <c r="D177" s="1" t="s">
        <v>1213</v>
      </c>
      <c r="E177" s="95" t="s">
        <v>595</v>
      </c>
      <c r="F177" t="str">
        <f t="shared" si="3"/>
        <v>ind</v>
      </c>
      <c r="G177">
        <v>0</v>
      </c>
    </row>
    <row r="178" spans="1:7">
      <c r="A178">
        <v>4</v>
      </c>
      <c r="B178" s="95" t="s">
        <v>2289</v>
      </c>
      <c r="C178" t="s">
        <v>2108</v>
      </c>
      <c r="D178" s="1" t="s">
        <v>1213</v>
      </c>
      <c r="E178" s="95" t="s">
        <v>2366</v>
      </c>
      <c r="F178" t="str">
        <f t="shared" si="3"/>
        <v>lib</v>
      </c>
      <c r="G178">
        <v>0</v>
      </c>
    </row>
    <row r="179" spans="1:7">
      <c r="A179">
        <v>9</v>
      </c>
      <c r="B179" s="95" t="s">
        <v>2360</v>
      </c>
      <c r="C179" t="s">
        <v>2363</v>
      </c>
      <c r="D179" s="1" t="s">
        <v>1213</v>
      </c>
      <c r="E179" s="95" t="s">
        <v>2367</v>
      </c>
      <c r="F179" t="str">
        <f>IF(C179="Democratic","dem",IF(C179="Republican","rep",IF(C179="Independent","ind",IF(C179="Libertarian","lib",IF(C179="Constitution","cst",IF(C179="Green","grn",""))))))</f>
        <v/>
      </c>
      <c r="G179">
        <v>0</v>
      </c>
    </row>
    <row r="180" spans="1:7">
      <c r="A180">
        <v>12</v>
      </c>
      <c r="B180" s="95" t="s">
        <v>116</v>
      </c>
      <c r="C180" t="s">
        <v>158</v>
      </c>
      <c r="D180" s="1" t="s">
        <v>1213</v>
      </c>
      <c r="E180" s="95" t="s">
        <v>116</v>
      </c>
      <c r="F180" t="str">
        <f>IF(C180="Democratic","dem",IF(C180="Republican","rep",IF(C180="Independent","ind",IF(C180="Libertarian","lib",IF(C180="Constitution","cst",IF(C180="Green","grn",""))))))</f>
        <v/>
      </c>
      <c r="G180">
        <v>0</v>
      </c>
    </row>
    <row r="181" spans="1:7">
      <c r="A181">
        <v>14</v>
      </c>
      <c r="B181" s="95" t="s">
        <v>2290</v>
      </c>
      <c r="C181" t="s">
        <v>2361</v>
      </c>
      <c r="D181" s="1" t="s">
        <v>1213</v>
      </c>
      <c r="E181" s="95" t="s">
        <v>1800</v>
      </c>
      <c r="F181" t="str">
        <f>IF(C181="Democratic","dem",IF(C181="Republican","rep",IF(C181="Independent","ind",IF(C181="Libertarian","lib",IF(C181="Constitution","cst",IF(C181="Green","grn",""))))))</f>
        <v/>
      </c>
      <c r="G181">
        <v>0</v>
      </c>
    </row>
    <row r="182" spans="1:7">
      <c r="A182">
        <v>15</v>
      </c>
      <c r="B182" s="95" t="s">
        <v>2291</v>
      </c>
      <c r="C182" t="s">
        <v>2362</v>
      </c>
      <c r="D182" s="1" t="s">
        <v>1213</v>
      </c>
      <c r="E182" s="95" t="s">
        <v>2368</v>
      </c>
      <c r="F182" t="str">
        <f>IF(C182="Democratic","dem",IF(C182="Republican","rep",IF(C182="Independent","ind",IF(C182="Libertarian","lib",IF(C182="Constitution","cst",IF(C182="Green","grn",""))))))</f>
        <v/>
      </c>
      <c r="G182">
        <v>0</v>
      </c>
    </row>
    <row r="184" spans="1:7">
      <c r="B184" s="94"/>
    </row>
    <row r="185" spans="1:7">
      <c r="A185" t="s">
        <v>668</v>
      </c>
    </row>
    <row r="186" spans="1:7">
      <c r="A186">
        <v>1</v>
      </c>
      <c r="B186" s="9" t="s">
        <v>670</v>
      </c>
      <c r="C186" t="s">
        <v>1286</v>
      </c>
      <c r="D186" s="1" t="s">
        <v>1408</v>
      </c>
      <c r="E186" s="9" t="s">
        <v>234</v>
      </c>
      <c r="F186" t="str">
        <f>IF(C186="Democratic","dem",IF(C186="Republican","rep",IF(C186="Independent","ind",IF(C186="Libertarian","lib",IF(C186="Constitution","cst",IF(C186="Green","grn",""))))))</f>
        <v>dem</v>
      </c>
      <c r="G186">
        <v>0</v>
      </c>
    </row>
    <row r="187" spans="1:7">
      <c r="A187">
        <v>2</v>
      </c>
      <c r="B187" s="9" t="s">
        <v>671</v>
      </c>
      <c r="C187" s="9" t="s">
        <v>1704</v>
      </c>
      <c r="D187" s="1" t="s">
        <v>1408</v>
      </c>
      <c r="E187" s="9" t="s">
        <v>2258</v>
      </c>
      <c r="F187" t="str">
        <f>IF(C187="Democratic","dem",IF(C187="Republican","rep",IF(C187="Independent","ind",IF(C187="Libertarian","lib",IF(C187="Constitution","cst",IF(C187="Green","grn",""))))))</f>
        <v>rep</v>
      </c>
      <c r="G187">
        <v>1</v>
      </c>
    </row>
    <row r="188" spans="1:7">
      <c r="A188">
        <v>4</v>
      </c>
      <c r="B188" s="92" t="s">
        <v>672</v>
      </c>
      <c r="C188" s="9" t="s">
        <v>2108</v>
      </c>
      <c r="D188" s="1" t="s">
        <v>1408</v>
      </c>
      <c r="E188" s="92" t="s">
        <v>231</v>
      </c>
      <c r="F188" t="str">
        <f>IF(C188="Democratic","dem",IF(C188="Republican","rep",IF(C188="Independent","ind",IF(C188="Libertarian","lib",IF(C188="Constitution","cst",IF(C188="Green","grn",""))))))</f>
        <v>lib</v>
      </c>
      <c r="G188">
        <v>0</v>
      </c>
    </row>
    <row r="189" spans="1:7">
      <c r="A189">
        <v>11</v>
      </c>
      <c r="B189" s="92" t="s">
        <v>363</v>
      </c>
      <c r="C189" s="9" t="s">
        <v>2261</v>
      </c>
      <c r="D189" s="1" t="s">
        <v>1408</v>
      </c>
      <c r="E189" s="92" t="s">
        <v>232</v>
      </c>
      <c r="F189" t="s">
        <v>1946</v>
      </c>
      <c r="G189">
        <v>0</v>
      </c>
    </row>
    <row r="190" spans="1:7">
      <c r="A190">
        <v>13</v>
      </c>
      <c r="B190" s="92" t="s">
        <v>364</v>
      </c>
      <c r="C190" s="9" t="s">
        <v>2262</v>
      </c>
      <c r="D190" s="1" t="s">
        <v>1408</v>
      </c>
      <c r="E190" s="92" t="s">
        <v>233</v>
      </c>
      <c r="F190" t="str">
        <f>IF(C190="Democratic","dem",IF(C190="Republican","rep",IF(C190="Independent","ind",IF(C190="Libertarian","lib",IF(C190="Constitution","cst",IF(C190="Green","grn",""))))))</f>
        <v/>
      </c>
      <c r="G190">
        <v>0</v>
      </c>
    </row>
    <row r="191" spans="1:7">
      <c r="A191">
        <v>12</v>
      </c>
      <c r="B191" s="92" t="s">
        <v>116</v>
      </c>
      <c r="C191" s="9" t="s">
        <v>158</v>
      </c>
      <c r="D191" s="1" t="s">
        <v>1408</v>
      </c>
      <c r="E191" s="92" t="s">
        <v>116</v>
      </c>
      <c r="F191" t="str">
        <f>IF(C191="Democratic","dem",IF(C191="Republican","rep",IF(C191="Independent","ind",IF(C191="Libertarian","lib",IF(C191="Constitution","cst",IF(C191="Green","grn",""))))))</f>
        <v/>
      </c>
      <c r="G191">
        <v>0</v>
      </c>
    </row>
    <row r="192" spans="1:7">
      <c r="A192">
        <v>1</v>
      </c>
      <c r="B192" s="92" t="s">
        <v>2098</v>
      </c>
      <c r="C192" s="9" t="s">
        <v>1286</v>
      </c>
      <c r="D192" s="1" t="s">
        <v>472</v>
      </c>
      <c r="F192" t="str">
        <f>IF(C192="Democratic","dem",IF(C192="Republican","rep",IF(C192="Independent","ind",IF(C192="Libertarian","lib",IF(C192="Constitution","cst",IF(C192="Green","grn",""))))))</f>
        <v>dem</v>
      </c>
      <c r="G192">
        <v>2</v>
      </c>
    </row>
    <row r="193" spans="1:7">
      <c r="A193">
        <v>2</v>
      </c>
      <c r="B193" s="92" t="s">
        <v>2099</v>
      </c>
      <c r="C193" s="9" t="s">
        <v>1704</v>
      </c>
      <c r="D193" s="1" t="s">
        <v>472</v>
      </c>
      <c r="F193" t="str">
        <f>IF(C193="Democratic","dem",IF(C193="Republican","rep",IF(C193="Independent","ind",IF(C193="Libertarian","lib",IF(C193="Constitution","cst",IF(C193="Green","grn",""))))))</f>
        <v>rep</v>
      </c>
      <c r="G193">
        <v>0</v>
      </c>
    </row>
    <row r="194" spans="1:7">
      <c r="A194">
        <v>3</v>
      </c>
      <c r="B194" s="92" t="s">
        <v>2100</v>
      </c>
      <c r="C194" s="9" t="s">
        <v>354</v>
      </c>
      <c r="D194" s="1" t="s">
        <v>472</v>
      </c>
      <c r="F194" t="str">
        <f>IF(C194="Democratic","dem",IF(C194="Republican","rep",IF(C194="Independent","ind",IF(C194="Libertarian","lib",IF(C194="Constitution","cst",IF(C194="Green","grn",""))))))</f>
        <v>ind</v>
      </c>
      <c r="G194">
        <v>0</v>
      </c>
    </row>
  </sheetData>
  <phoneticPr fontId="15"/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C14"/>
  <sheetViews>
    <sheetView workbookViewId="0">
      <selection activeCell="B11" sqref="B11"/>
    </sheetView>
  </sheetViews>
  <sheetFormatPr baseColWidth="10" defaultColWidth="11.42578125" defaultRowHeight="13" x14ac:dyDescent="0"/>
  <cols>
    <col min="1" max="1" width="15.140625" bestFit="1" customWidth="1"/>
    <col min="2" max="2" width="15.140625" customWidth="1"/>
    <col min="3" max="3" width="63.140625" bestFit="1" customWidth="1"/>
  </cols>
  <sheetData>
    <row r="1" spans="1:3">
      <c r="A1" s="88" t="s">
        <v>2353</v>
      </c>
      <c r="B1" s="88" t="s">
        <v>1217</v>
      </c>
      <c r="C1" s="88" t="s">
        <v>1354</v>
      </c>
    </row>
    <row r="2" spans="1:3">
      <c r="A2" s="89" t="s">
        <v>1408</v>
      </c>
      <c r="B2" s="89" t="s">
        <v>2353</v>
      </c>
      <c r="C2" s="89" t="s">
        <v>2421</v>
      </c>
    </row>
    <row r="3" spans="1:3">
      <c r="A3" s="89" t="s">
        <v>628</v>
      </c>
      <c r="B3" s="89" t="s">
        <v>197</v>
      </c>
      <c r="C3" s="89" t="s">
        <v>806</v>
      </c>
    </row>
    <row r="4" spans="1:3">
      <c r="A4" s="89" t="s">
        <v>1247</v>
      </c>
      <c r="B4" s="89" t="s">
        <v>2353</v>
      </c>
      <c r="C4" s="89" t="s">
        <v>2433</v>
      </c>
    </row>
    <row r="5" spans="1:3">
      <c r="A5" s="92" t="s">
        <v>1247</v>
      </c>
      <c r="B5" s="92" t="s">
        <v>2353</v>
      </c>
      <c r="C5" s="92" t="s">
        <v>2357</v>
      </c>
    </row>
    <row r="6" spans="1:3">
      <c r="A6" t="s">
        <v>1054</v>
      </c>
      <c r="B6" t="s">
        <v>2353</v>
      </c>
      <c r="C6" t="s">
        <v>2049</v>
      </c>
    </row>
    <row r="7" spans="1:3">
      <c r="A7" t="s">
        <v>1873</v>
      </c>
      <c r="B7" t="s">
        <v>2353</v>
      </c>
      <c r="C7" t="s">
        <v>2101</v>
      </c>
    </row>
    <row r="8" spans="1:3">
      <c r="A8" t="s">
        <v>1873</v>
      </c>
      <c r="B8" t="s">
        <v>2353</v>
      </c>
      <c r="C8" t="s">
        <v>2102</v>
      </c>
    </row>
    <row r="9" spans="1:3">
      <c r="A9" t="s">
        <v>472</v>
      </c>
      <c r="B9" s="89" t="s">
        <v>2353</v>
      </c>
      <c r="C9" t="s">
        <v>2349</v>
      </c>
    </row>
    <row r="10" spans="1:3">
      <c r="B10" s="89"/>
      <c r="C10" s="9"/>
    </row>
    <row r="11" spans="1:3">
      <c r="B11" s="89"/>
      <c r="C11" s="9"/>
    </row>
    <row r="12" spans="1:3">
      <c r="C12" s="9"/>
    </row>
    <row r="13" spans="1:3">
      <c r="C13" s="9"/>
    </row>
    <row r="14" spans="1:3">
      <c r="C14" s="9"/>
    </row>
  </sheetData>
  <phoneticPr fontId="8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Copyright</vt:lpstr>
      <vt:lpstr>State</vt:lpstr>
      <vt:lpstr>County</vt:lpstr>
      <vt:lpstr>Town</vt:lpstr>
      <vt:lpstr>Graphs</vt:lpstr>
      <vt:lpstr>Party</vt:lpstr>
      <vt:lpstr>Statistics</vt:lpstr>
      <vt:lpstr>Candidates</vt:lpstr>
      <vt:lpstr>Notes</vt:lpstr>
      <vt:lpstr>Sources</vt:lpstr>
      <vt:lpstr>Update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>Dave Leip</cp:lastModifiedBy>
  <dcterms:created xsi:type="dcterms:W3CDTF">1999-02-06T16:15:59Z</dcterms:created>
  <dcterms:modified xsi:type="dcterms:W3CDTF">2013-11-20T02:13:30Z</dcterms:modified>
</cp:coreProperties>
</file>